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jeongmingi/Documents/Pravate_Project/DokBak.testdata.generator/CREATE_DATA/document/"/>
    </mc:Choice>
  </mc:AlternateContent>
  <xr:revisionPtr revIDLastSave="0" documentId="13_ncr:1_{15921D40-5A45-7D49-B9BF-ACB99C560947}" xr6:coauthVersionLast="47" xr6:coauthVersionMax="47" xr10:uidLastSave="{00000000-0000-0000-0000-000000000000}"/>
  <bookViews>
    <workbookView xWindow="-31040" yWindow="1240" windowWidth="26500" windowHeight="18760" firstSheet="21" activeTab="24" xr2:uid="{7E2FBAE0-0A52-7F43-8CFF-E0DB27A18ABF}"/>
  </bookViews>
  <sheets>
    <sheet name="表紙" sheetId="2" r:id="rId1"/>
    <sheet name="基本情報→" sheetId="9" r:id="rId2"/>
    <sheet name="基本設計" sheetId="4" r:id="rId3"/>
    <sheet name="単体テスト→" sheetId="10" r:id="rId4"/>
    <sheet name="db_gen_string_data" sheetId="13" r:id="rId5"/>
    <sheet name="db_gen_number_data" sheetId="14" r:id="rId6"/>
    <sheet name="db_gen_date_data" sheetId="15" r:id="rId7"/>
    <sheet name="db_check_files_exist" sheetId="16" r:id="rId8"/>
    <sheet name="db_check_data_validate_config1" sheetId="22" r:id="rId9"/>
    <sheet name="db_check_data_validate_config2" sheetId="23" r:id="rId10"/>
    <sheet name="db_check_data_validate_config3" sheetId="24" r:id="rId11"/>
    <sheet name="db_check_data_validate_config4" sheetId="25" r:id="rId12"/>
    <sheet name="db_check_data_validate_config5" sheetId="26" r:id="rId13"/>
    <sheet name="db_check_data_validate_config6" sheetId="31" r:id="rId14"/>
    <sheet name="db_check_file_validate_config1" sheetId="27" r:id="rId15"/>
    <sheet name="db_check_file_validate_config2" sheetId="28" r:id="rId16"/>
    <sheet name="db_check_sql_validate_config1" sheetId="29" r:id="rId17"/>
    <sheet name="db_check_sql_validate_config2" sheetId="32" r:id="rId18"/>
    <sheet name="db_check_sql_validate_config3" sheetId="34" r:id="rId19"/>
    <sheet name="db_check_sql_validate_config4" sheetId="33" r:id="rId20"/>
    <sheet name="db_assemble_normal_data1" sheetId="38" r:id="rId21"/>
    <sheet name="db_assemble_normal_data2" sheetId="42" r:id="rId22"/>
    <sheet name="db_output_record_format" sheetId="43" r:id="rId23"/>
    <sheet name="修正履歴" sheetId="1" r:id="rId24"/>
    <sheet name="ログ一覧" sheetId="11" r:id="rId25"/>
    <sheet name="設定ファイル" sheetId="5" r:id="rId26"/>
    <sheet name="設定値一覧" sheetId="7" r:id="rId27"/>
    <sheet name="詳細設計" sheetId="8" r:id="rId28"/>
    <sheet name="ラベル" sheetId="3" r:id="rId29"/>
  </sheets>
  <definedNames>
    <definedName name="_xlnm._FilterDatabase" localSheetId="24" hidden="1">ログ一覧!$D$44:$AQ$45</definedName>
    <definedName name="項目リスト">db_check_data_validate_config1!$AZ$154</definedName>
    <definedName name="_xlnm.Print_Area" localSheetId="2">基本設計!$A$1:$AR$125</definedName>
    <definedName name="_xlnm.Print_Area" localSheetId="27">詳細設計!$A$1:$AR$926</definedName>
    <definedName name="_xlnm.Print_Area" localSheetId="26">設定値一覧!$A$1:$AR$95</definedName>
    <definedName name="_xlnm.Print_Area" localSheetId="25">設定ファイル!$A$1:$AR$301</definedName>
    <definedName name="_xlnm.Print_Area" localSheetId="23">修正履歴!$A$1:$AR$22</definedName>
    <definedName name="_xlnm.Print_Area" localSheetId="0">表紙!$A$1:$AR$28</definedName>
    <definedName name="_xlnm.Print_Area" localSheetId="20">db_assemble_normal_data1!$A$1:$AR$198</definedName>
    <definedName name="_xlnm.Print_Area" localSheetId="21">db_assemble_normal_data2!$A$1:$AR$169</definedName>
    <definedName name="_xlnm.Print_Area" localSheetId="8">db_check_data_validate_config1!$A$1:$AR$209</definedName>
    <definedName name="_xlnm.Print_Area" localSheetId="9">db_check_data_validate_config2!$A$1:$AR$196</definedName>
    <definedName name="_xlnm.Print_Area" localSheetId="10">db_check_data_validate_config3!$A$1:$AR$211</definedName>
    <definedName name="_xlnm.Print_Area" localSheetId="11">db_check_data_validate_config4!$A$1:$AR$202</definedName>
    <definedName name="_xlnm.Print_Area" localSheetId="12">db_check_data_validate_config5!$A$1:$AR$213</definedName>
    <definedName name="_xlnm.Print_Area" localSheetId="13">db_check_data_validate_config6!$A$1:$AR$191</definedName>
    <definedName name="_xlnm.Print_Area" localSheetId="14">db_check_file_validate_config1!$A$1:$AR$175</definedName>
    <definedName name="_xlnm.Print_Area" localSheetId="15">db_check_file_validate_config2!$A$1:$AR$157</definedName>
    <definedName name="_xlnm.Print_Area" localSheetId="7">db_check_files_exist!$A$1:$AR$76</definedName>
    <definedName name="_xlnm.Print_Area" localSheetId="16">db_check_sql_validate_config1!$A$1:$AR$348</definedName>
    <definedName name="_xlnm.Print_Area" localSheetId="17">db_check_sql_validate_config2!$A$1:$AR$350</definedName>
    <definedName name="_xlnm.Print_Area" localSheetId="18">db_check_sql_validate_config3!$A$1:$AR$320</definedName>
    <definedName name="_xlnm.Print_Area" localSheetId="19">db_check_sql_validate_config4!$A$1:$AR$348</definedName>
    <definedName name="_xlnm.Print_Area" localSheetId="6">db_gen_date_data!$A$1:$AR$80</definedName>
    <definedName name="_xlnm.Print_Area" localSheetId="5">db_gen_number_data!$A$1:$AR$74</definedName>
    <definedName name="_xlnm.Print_Area" localSheetId="4">db_gen_string_data!$A$1:$AR$84</definedName>
    <definedName name="_xlnm.Print_Area" localSheetId="22">db_output_record_format!$A$1:$AR$96</definedName>
    <definedName name="_xlnm.Print_Area" localSheetId="24">ログ一覧!$A$1:$AR$223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3" i="43" l="1"/>
  <c r="D95" i="43"/>
  <c r="H40" i="43"/>
  <c r="H39" i="43"/>
  <c r="H38" i="43"/>
  <c r="H37" i="43"/>
  <c r="H36" i="43"/>
  <c r="H35" i="43"/>
  <c r="B14" i="1"/>
  <c r="D14" i="1" s="1"/>
  <c r="AE173" i="27" a="1"/>
  <c r="AE173" i="27" s="1"/>
  <c r="T149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49" i="11"/>
  <c r="D151" i="11"/>
  <c r="D150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AS149" i="11"/>
  <c r="AS152" i="11"/>
  <c r="H22" i="43"/>
  <c r="D55" i="43"/>
  <c r="D50" i="43"/>
  <c r="AD10" i="43" a="1"/>
  <c r="AD10" i="43" s="1"/>
  <c r="AD9" i="43" a="1"/>
  <c r="AD9" i="43" s="1"/>
  <c r="E9" i="43" s="1"/>
  <c r="H29" i="43"/>
  <c r="H26" i="43"/>
  <c r="H25" i="43" l="1"/>
  <c r="AZ85" i="43"/>
  <c r="AX85" i="43"/>
  <c r="H44" i="43"/>
  <c r="I44" i="43" s="1"/>
  <c r="J44" i="43" s="1"/>
  <c r="K44" i="43" s="1"/>
  <c r="L44" i="43" s="1"/>
  <c r="M44" i="43" s="1"/>
  <c r="N44" i="43" s="1"/>
  <c r="O44" i="43" s="1"/>
  <c r="P44" i="43" s="1"/>
  <c r="Q44" i="43" s="1"/>
  <c r="R44" i="43" s="1"/>
  <c r="S44" i="43" s="1"/>
  <c r="T44" i="43" s="1"/>
  <c r="U44" i="43" s="1"/>
  <c r="V44" i="43" s="1"/>
  <c r="W44" i="43" s="1"/>
  <c r="X44" i="43" s="1"/>
  <c r="Y44" i="43" s="1"/>
  <c r="Z44" i="43" s="1"/>
  <c r="AA44" i="43" s="1"/>
  <c r="AB44" i="43" s="1"/>
  <c r="AC44" i="43" s="1"/>
  <c r="AD44" i="43" s="1"/>
  <c r="AE44" i="43" s="1"/>
  <c r="AF44" i="43" s="1"/>
  <c r="AG44" i="43" s="1"/>
  <c r="AH44" i="43" s="1"/>
  <c r="AI44" i="43" s="1"/>
  <c r="AJ44" i="43" s="1"/>
  <c r="AK44" i="43" s="1"/>
  <c r="AL44" i="43" s="1"/>
  <c r="AM44" i="43" s="1"/>
  <c r="AN44" i="43" s="1"/>
  <c r="AO44" i="43" s="1"/>
  <c r="AP44" i="43" s="1"/>
  <c r="AQ44" i="43" s="1"/>
  <c r="H23" i="43"/>
  <c r="H20" i="43"/>
  <c r="H19" i="43"/>
  <c r="H17" i="43"/>
  <c r="H16" i="43"/>
  <c r="K12" i="43"/>
  <c r="E10" i="43"/>
  <c r="E8" i="43"/>
  <c r="AG3" i="43"/>
  <c r="AN2" i="43"/>
  <c r="AG2" i="43"/>
  <c r="J2" i="43"/>
  <c r="B2" i="43" a="1"/>
  <c r="B2" i="43" s="1"/>
  <c r="H87" i="43" s="1"/>
  <c r="H34" i="38"/>
  <c r="H35" i="38"/>
  <c r="B13" i="1"/>
  <c r="K55" i="42"/>
  <c r="K21" i="42"/>
  <c r="BL162" i="38"/>
  <c r="K58" i="38"/>
  <c r="K21" i="38"/>
  <c r="CL315" i="33"/>
  <c r="CM315" i="33"/>
  <c r="CN315" i="33"/>
  <c r="CO315" i="33"/>
  <c r="CP315" i="33"/>
  <c r="CQ315" i="33"/>
  <c r="CR315" i="33"/>
  <c r="CL316" i="33"/>
  <c r="CM316" i="33"/>
  <c r="CN316" i="33"/>
  <c r="CO316" i="33"/>
  <c r="CP316" i="33"/>
  <c r="CQ316" i="33"/>
  <c r="CR316" i="33"/>
  <c r="CL317" i="33"/>
  <c r="CM317" i="33"/>
  <c r="CN317" i="33"/>
  <c r="CO317" i="33"/>
  <c r="CP317" i="33"/>
  <c r="CQ317" i="33"/>
  <c r="CR317" i="33"/>
  <c r="CL318" i="33"/>
  <c r="CM318" i="33"/>
  <c r="CN318" i="33"/>
  <c r="CO318" i="33"/>
  <c r="CP318" i="33"/>
  <c r="CQ318" i="33"/>
  <c r="CR318" i="33"/>
  <c r="CL319" i="33"/>
  <c r="CM319" i="33"/>
  <c r="CN319" i="33"/>
  <c r="CO319" i="33"/>
  <c r="CP319" i="33"/>
  <c r="CQ319" i="33"/>
  <c r="CR319" i="33"/>
  <c r="CL320" i="33"/>
  <c r="CM320" i="33"/>
  <c r="CN320" i="33"/>
  <c r="CO320" i="33"/>
  <c r="CP320" i="33"/>
  <c r="CQ320" i="33"/>
  <c r="CR320" i="33"/>
  <c r="CL321" i="33"/>
  <c r="CM321" i="33"/>
  <c r="CN321" i="33"/>
  <c r="CO321" i="33"/>
  <c r="CP321" i="33"/>
  <c r="CQ321" i="33"/>
  <c r="CR321" i="33"/>
  <c r="CL322" i="33"/>
  <c r="CM322" i="33"/>
  <c r="CN322" i="33"/>
  <c r="CO322" i="33"/>
  <c r="CP322" i="33"/>
  <c r="CQ322" i="33"/>
  <c r="CR322" i="33"/>
  <c r="CL323" i="33"/>
  <c r="CM323" i="33"/>
  <c r="CN323" i="33"/>
  <c r="CO323" i="33"/>
  <c r="CP323" i="33"/>
  <c r="CQ323" i="33"/>
  <c r="CR323" i="33"/>
  <c r="CL324" i="33"/>
  <c r="CM324" i="33"/>
  <c r="CN324" i="33"/>
  <c r="CO324" i="33"/>
  <c r="CP324" i="33"/>
  <c r="CQ324" i="33"/>
  <c r="CR324" i="33"/>
  <c r="CL325" i="33"/>
  <c r="CM325" i="33"/>
  <c r="CN325" i="33"/>
  <c r="CO325" i="33"/>
  <c r="CP325" i="33"/>
  <c r="CQ325" i="33"/>
  <c r="CR325" i="33"/>
  <c r="CL326" i="33"/>
  <c r="CM326" i="33"/>
  <c r="CN326" i="33"/>
  <c r="CO326" i="33"/>
  <c r="CP326" i="33"/>
  <c r="CQ326" i="33"/>
  <c r="CR326" i="33"/>
  <c r="CL327" i="33"/>
  <c r="CM327" i="33"/>
  <c r="CN327" i="33"/>
  <c r="CO327" i="33"/>
  <c r="CP327" i="33"/>
  <c r="CQ327" i="33"/>
  <c r="CR327" i="33"/>
  <c r="CL328" i="33"/>
  <c r="CM328" i="33"/>
  <c r="CN328" i="33"/>
  <c r="CO328" i="33"/>
  <c r="CP328" i="33"/>
  <c r="CQ328" i="33"/>
  <c r="CR328" i="33"/>
  <c r="CL329" i="33"/>
  <c r="CM329" i="33"/>
  <c r="CN329" i="33"/>
  <c r="CO329" i="33"/>
  <c r="CP329" i="33"/>
  <c r="CQ329" i="33"/>
  <c r="CR329" i="33"/>
  <c r="CL330" i="33"/>
  <c r="CM330" i="33"/>
  <c r="CN330" i="33"/>
  <c r="CO330" i="33"/>
  <c r="CP330" i="33"/>
  <c r="CQ330" i="33"/>
  <c r="CR330" i="33"/>
  <c r="CL331" i="33"/>
  <c r="CM331" i="33"/>
  <c r="CN331" i="33"/>
  <c r="CO331" i="33"/>
  <c r="CP331" i="33"/>
  <c r="CQ331" i="33"/>
  <c r="CR331" i="33"/>
  <c r="CL332" i="33"/>
  <c r="CM332" i="33"/>
  <c r="CN332" i="33"/>
  <c r="CO332" i="33"/>
  <c r="CP332" i="33"/>
  <c r="CQ332" i="33"/>
  <c r="CR332" i="33"/>
  <c r="CL333" i="33"/>
  <c r="CM333" i="33"/>
  <c r="CN333" i="33"/>
  <c r="CO333" i="33"/>
  <c r="CP333" i="33"/>
  <c r="CQ333" i="33"/>
  <c r="CR333" i="33"/>
  <c r="CL334" i="33"/>
  <c r="CM334" i="33"/>
  <c r="CN334" i="33"/>
  <c r="CO334" i="33"/>
  <c r="CP334" i="33"/>
  <c r="CQ334" i="33"/>
  <c r="CR334" i="33"/>
  <c r="CL335" i="33"/>
  <c r="CM335" i="33"/>
  <c r="CN335" i="33"/>
  <c r="CO335" i="33"/>
  <c r="CP335" i="33"/>
  <c r="CQ335" i="33"/>
  <c r="CR335" i="33"/>
  <c r="CL336" i="33"/>
  <c r="CM336" i="33"/>
  <c r="CN336" i="33"/>
  <c r="CO336" i="33"/>
  <c r="CP336" i="33"/>
  <c r="CQ336" i="33"/>
  <c r="CR336" i="33"/>
  <c r="CL337" i="33"/>
  <c r="CM337" i="33"/>
  <c r="CN337" i="33"/>
  <c r="CO337" i="33"/>
  <c r="CP337" i="33"/>
  <c r="CQ337" i="33"/>
  <c r="CR337" i="33"/>
  <c r="CL338" i="33"/>
  <c r="CM338" i="33"/>
  <c r="CN338" i="33"/>
  <c r="CO338" i="33"/>
  <c r="CP338" i="33"/>
  <c r="CQ338" i="33"/>
  <c r="CR338" i="33"/>
  <c r="CL339" i="33"/>
  <c r="CM339" i="33"/>
  <c r="CN339" i="33"/>
  <c r="CO339" i="33"/>
  <c r="CP339" i="33"/>
  <c r="CQ339" i="33"/>
  <c r="CR339" i="33"/>
  <c r="CL340" i="33"/>
  <c r="CM340" i="33"/>
  <c r="CN340" i="33"/>
  <c r="CO340" i="33"/>
  <c r="CP340" i="33"/>
  <c r="CQ340" i="33"/>
  <c r="CR340" i="33"/>
  <c r="CL341" i="33"/>
  <c r="CM341" i="33"/>
  <c r="CN341" i="33"/>
  <c r="CO341" i="33"/>
  <c r="CP341" i="33"/>
  <c r="CQ341" i="33"/>
  <c r="CR341" i="33"/>
  <c r="CL342" i="33"/>
  <c r="CM342" i="33"/>
  <c r="CN342" i="33"/>
  <c r="CO342" i="33"/>
  <c r="CP342" i="33"/>
  <c r="CQ342" i="33"/>
  <c r="CR342" i="33"/>
  <c r="CL343" i="33"/>
  <c r="CM343" i="33"/>
  <c r="CN343" i="33"/>
  <c r="CO343" i="33"/>
  <c r="CP343" i="33"/>
  <c r="CQ343" i="33"/>
  <c r="CR343" i="33"/>
  <c r="CL344" i="33"/>
  <c r="CM344" i="33"/>
  <c r="CN344" i="33"/>
  <c r="CO344" i="33"/>
  <c r="CP344" i="33"/>
  <c r="CQ344" i="33"/>
  <c r="CR344" i="33"/>
  <c r="CL345" i="33"/>
  <c r="CM345" i="33"/>
  <c r="CN345" i="33"/>
  <c r="CO345" i="33"/>
  <c r="CP345" i="33"/>
  <c r="CQ345" i="33"/>
  <c r="CR345" i="33"/>
  <c r="CL346" i="33"/>
  <c r="CM346" i="33"/>
  <c r="CN346" i="33"/>
  <c r="CO346" i="33"/>
  <c r="CP346" i="33"/>
  <c r="CQ346" i="33"/>
  <c r="CR346" i="33"/>
  <c r="CR314" i="33"/>
  <c r="CQ314" i="33"/>
  <c r="CP314" i="33"/>
  <c r="CO314" i="33"/>
  <c r="CN314" i="33"/>
  <c r="CM314" i="33"/>
  <c r="K122" i="33"/>
  <c r="K40" i="33"/>
  <c r="CK346" i="33"/>
  <c r="CJ346" i="33"/>
  <c r="CI346" i="33"/>
  <c r="CH346" i="33"/>
  <c r="CG346" i="33"/>
  <c r="CF346" i="33"/>
  <c r="CE346" i="33"/>
  <c r="CD346" i="33"/>
  <c r="CC346" i="33"/>
  <c r="CB346" i="33"/>
  <c r="CA346" i="33"/>
  <c r="BZ346" i="33"/>
  <c r="BY346" i="33"/>
  <c r="BX346" i="33"/>
  <c r="BW346" i="33"/>
  <c r="BV346" i="33"/>
  <c r="BU346" i="33"/>
  <c r="BT346" i="33"/>
  <c r="BS346" i="33"/>
  <c r="BR346" i="33"/>
  <c r="BQ346" i="33"/>
  <c r="BP346" i="33"/>
  <c r="BO346" i="33"/>
  <c r="BN346" i="33"/>
  <c r="BM346" i="33"/>
  <c r="BL346" i="33"/>
  <c r="BK346" i="33"/>
  <c r="BJ346" i="33"/>
  <c r="BI346" i="33"/>
  <c r="BH346" i="33"/>
  <c r="BG346" i="33"/>
  <c r="BF346" i="33"/>
  <c r="BE346" i="33"/>
  <c r="BD346" i="33"/>
  <c r="BC346" i="33"/>
  <c r="BB346" i="33"/>
  <c r="BA346" i="33"/>
  <c r="AZ346" i="33"/>
  <c r="AY346" i="33"/>
  <c r="AX346" i="33"/>
  <c r="AW346" i="33"/>
  <c r="CK345" i="33"/>
  <c r="CJ345" i="33"/>
  <c r="CI345" i="33"/>
  <c r="CH345" i="33"/>
  <c r="CG345" i="33"/>
  <c r="CF345" i="33"/>
  <c r="CE345" i="33"/>
  <c r="CD345" i="33"/>
  <c r="CC345" i="33"/>
  <c r="CB345" i="33"/>
  <c r="CA345" i="33"/>
  <c r="BZ345" i="33"/>
  <c r="BY345" i="33"/>
  <c r="BX345" i="33"/>
  <c r="BW345" i="33"/>
  <c r="BV345" i="33"/>
  <c r="BU345" i="33"/>
  <c r="BT345" i="33"/>
  <c r="BS345" i="33"/>
  <c r="BR345" i="33"/>
  <c r="BQ345" i="33"/>
  <c r="BP345" i="33"/>
  <c r="BO345" i="33"/>
  <c r="BN345" i="33"/>
  <c r="BM345" i="33"/>
  <c r="BL345" i="33"/>
  <c r="BK345" i="33"/>
  <c r="BJ345" i="33"/>
  <c r="BI345" i="33"/>
  <c r="BH345" i="33"/>
  <c r="BG345" i="33"/>
  <c r="BF345" i="33"/>
  <c r="BE345" i="33"/>
  <c r="BD345" i="33"/>
  <c r="BC345" i="33"/>
  <c r="BB345" i="33"/>
  <c r="BA345" i="33"/>
  <c r="AZ345" i="33"/>
  <c r="AY345" i="33"/>
  <c r="AX345" i="33"/>
  <c r="AW345" i="33"/>
  <c r="CK344" i="33"/>
  <c r="CJ344" i="33"/>
  <c r="CI344" i="33"/>
  <c r="CH344" i="33"/>
  <c r="CG344" i="33"/>
  <c r="CF344" i="33"/>
  <c r="CE344" i="33"/>
  <c r="CD344" i="33"/>
  <c r="CC344" i="33"/>
  <c r="CB344" i="33"/>
  <c r="CA344" i="33"/>
  <c r="BZ344" i="33"/>
  <c r="BY344" i="33"/>
  <c r="BX344" i="33"/>
  <c r="BW344" i="33"/>
  <c r="BV344" i="33"/>
  <c r="BU344" i="33"/>
  <c r="BT344" i="33"/>
  <c r="BS344" i="33"/>
  <c r="BR344" i="33"/>
  <c r="BQ344" i="33"/>
  <c r="BP344" i="33"/>
  <c r="BO344" i="33"/>
  <c r="BN344" i="33"/>
  <c r="BM344" i="33"/>
  <c r="BL344" i="33"/>
  <c r="BK344" i="33"/>
  <c r="BJ344" i="33"/>
  <c r="BI344" i="33"/>
  <c r="BH344" i="33"/>
  <c r="BG344" i="33"/>
  <c r="BF344" i="33"/>
  <c r="BE344" i="33"/>
  <c r="BD344" i="33"/>
  <c r="BC344" i="33"/>
  <c r="BB344" i="33"/>
  <c r="BA344" i="33"/>
  <c r="AZ344" i="33"/>
  <c r="AY344" i="33"/>
  <c r="AX344" i="33"/>
  <c r="AW344" i="33"/>
  <c r="CK343" i="33"/>
  <c r="CJ343" i="33"/>
  <c r="CI343" i="33"/>
  <c r="CH343" i="33"/>
  <c r="CG343" i="33"/>
  <c r="CF343" i="33"/>
  <c r="CE343" i="33"/>
  <c r="CD343" i="33"/>
  <c r="CC343" i="33"/>
  <c r="CB343" i="33"/>
  <c r="CA343" i="33"/>
  <c r="BZ343" i="33"/>
  <c r="BY343" i="33"/>
  <c r="BX343" i="33"/>
  <c r="BW343" i="33"/>
  <c r="BV343" i="33"/>
  <c r="BU343" i="33"/>
  <c r="BT343" i="33"/>
  <c r="BS343" i="33"/>
  <c r="BR343" i="33"/>
  <c r="BQ343" i="33"/>
  <c r="BP343" i="33"/>
  <c r="BO343" i="33"/>
  <c r="BN343" i="33"/>
  <c r="BM343" i="33"/>
  <c r="BL343" i="33"/>
  <c r="BK343" i="33"/>
  <c r="BJ343" i="33"/>
  <c r="BI343" i="33"/>
  <c r="BH343" i="33"/>
  <c r="BG343" i="33"/>
  <c r="BF343" i="33"/>
  <c r="BE343" i="33"/>
  <c r="BD343" i="33"/>
  <c r="BC343" i="33"/>
  <c r="BB343" i="33"/>
  <c r="BA343" i="33"/>
  <c r="AZ343" i="33"/>
  <c r="AY343" i="33"/>
  <c r="AX343" i="33"/>
  <c r="AW343" i="33"/>
  <c r="CK342" i="33"/>
  <c r="CJ342" i="33"/>
  <c r="CI342" i="33"/>
  <c r="CH342" i="33"/>
  <c r="CG342" i="33"/>
  <c r="CF342" i="33"/>
  <c r="CE342" i="33"/>
  <c r="CD342" i="33"/>
  <c r="CC342" i="33"/>
  <c r="CB342" i="33"/>
  <c r="CA342" i="33"/>
  <c r="BZ342" i="33"/>
  <c r="BY342" i="33"/>
  <c r="BX342" i="33"/>
  <c r="BW342" i="33"/>
  <c r="BV342" i="33"/>
  <c r="BU342" i="33"/>
  <c r="BT342" i="33"/>
  <c r="BS342" i="33"/>
  <c r="BR342" i="33"/>
  <c r="BQ342" i="33"/>
  <c r="BP342" i="33"/>
  <c r="BO342" i="33"/>
  <c r="BN342" i="33"/>
  <c r="BM342" i="33"/>
  <c r="BL342" i="33"/>
  <c r="BK342" i="33"/>
  <c r="BJ342" i="33"/>
  <c r="BI342" i="33"/>
  <c r="BH342" i="33"/>
  <c r="BG342" i="33"/>
  <c r="BF342" i="33"/>
  <c r="BE342" i="33"/>
  <c r="BD342" i="33"/>
  <c r="BC342" i="33"/>
  <c r="BB342" i="33"/>
  <c r="BA342" i="33"/>
  <c r="AZ342" i="33"/>
  <c r="AY342" i="33"/>
  <c r="AX342" i="33"/>
  <c r="AW342" i="33"/>
  <c r="CK341" i="33"/>
  <c r="CJ341" i="33"/>
  <c r="CI341" i="33"/>
  <c r="CH341" i="33"/>
  <c r="CG341" i="33"/>
  <c r="CF341" i="33"/>
  <c r="CE341" i="33"/>
  <c r="CD341" i="33"/>
  <c r="CC341" i="33"/>
  <c r="CB341" i="33"/>
  <c r="CA341" i="33"/>
  <c r="BZ341" i="33"/>
  <c r="BY341" i="33"/>
  <c r="BX341" i="33"/>
  <c r="BW341" i="33"/>
  <c r="BV341" i="33"/>
  <c r="BU341" i="33"/>
  <c r="BT341" i="33"/>
  <c r="BS341" i="33"/>
  <c r="BR341" i="33"/>
  <c r="BQ341" i="33"/>
  <c r="BP341" i="33"/>
  <c r="BO341" i="33"/>
  <c r="BN341" i="33"/>
  <c r="BM341" i="33"/>
  <c r="BL341" i="33"/>
  <c r="BK341" i="33"/>
  <c r="BJ341" i="33"/>
  <c r="BI341" i="33"/>
  <c r="BH341" i="33"/>
  <c r="BG341" i="33"/>
  <c r="BF341" i="33"/>
  <c r="BE341" i="33"/>
  <c r="BD341" i="33"/>
  <c r="BC341" i="33"/>
  <c r="BB341" i="33"/>
  <c r="BA341" i="33"/>
  <c r="AZ341" i="33"/>
  <c r="AY341" i="33"/>
  <c r="AX341" i="33"/>
  <c r="AW341" i="33"/>
  <c r="CK340" i="33"/>
  <c r="CJ340" i="33"/>
  <c r="CI340" i="33"/>
  <c r="CH340" i="33"/>
  <c r="CG340" i="33"/>
  <c r="CF340" i="33"/>
  <c r="CE340" i="33"/>
  <c r="CD340" i="33"/>
  <c r="CC340" i="33"/>
  <c r="CB340" i="33"/>
  <c r="CA340" i="33"/>
  <c r="BZ340" i="33"/>
  <c r="BY340" i="33"/>
  <c r="BX340" i="33"/>
  <c r="BW340" i="33"/>
  <c r="BV340" i="33"/>
  <c r="BU340" i="33"/>
  <c r="BT340" i="33"/>
  <c r="BS340" i="33"/>
  <c r="BR340" i="33"/>
  <c r="BQ340" i="33"/>
  <c r="BP340" i="33"/>
  <c r="BO340" i="33"/>
  <c r="BN340" i="33"/>
  <c r="BM340" i="33"/>
  <c r="BL340" i="33"/>
  <c r="BK340" i="33"/>
  <c r="BJ340" i="33"/>
  <c r="BI340" i="33"/>
  <c r="BH340" i="33"/>
  <c r="BG340" i="33"/>
  <c r="BF340" i="33"/>
  <c r="BE340" i="33"/>
  <c r="BD340" i="33"/>
  <c r="BC340" i="33"/>
  <c r="BB340" i="33"/>
  <c r="BA340" i="33"/>
  <c r="AZ340" i="33"/>
  <c r="AY340" i="33"/>
  <c r="AX340" i="33"/>
  <c r="AW340" i="33"/>
  <c r="CK339" i="33"/>
  <c r="CJ339" i="33"/>
  <c r="CI339" i="33"/>
  <c r="CH339" i="33"/>
  <c r="CG339" i="33"/>
  <c r="CF339" i="33"/>
  <c r="CE339" i="33"/>
  <c r="CD339" i="33"/>
  <c r="CC339" i="33"/>
  <c r="CB339" i="33"/>
  <c r="CA339" i="33"/>
  <c r="BZ339" i="33"/>
  <c r="BY339" i="33"/>
  <c r="BX339" i="33"/>
  <c r="BW339" i="33"/>
  <c r="BV339" i="33"/>
  <c r="BU339" i="33"/>
  <c r="BT339" i="33"/>
  <c r="BS339" i="33"/>
  <c r="BR339" i="33"/>
  <c r="BQ339" i="33"/>
  <c r="BP339" i="33"/>
  <c r="BO339" i="33"/>
  <c r="BN339" i="33"/>
  <c r="BM339" i="33"/>
  <c r="BL339" i="33"/>
  <c r="BK339" i="33"/>
  <c r="BJ339" i="33"/>
  <c r="BI339" i="33"/>
  <c r="BH339" i="33"/>
  <c r="BG339" i="33"/>
  <c r="BF339" i="33"/>
  <c r="BE339" i="33"/>
  <c r="BD339" i="33"/>
  <c r="BC339" i="33"/>
  <c r="BB339" i="33"/>
  <c r="BA339" i="33"/>
  <c r="AZ339" i="33"/>
  <c r="AY339" i="33"/>
  <c r="AX339" i="33"/>
  <c r="AW339" i="33"/>
  <c r="CK338" i="33"/>
  <c r="CJ338" i="33"/>
  <c r="CI338" i="33"/>
  <c r="CH338" i="33"/>
  <c r="CG338" i="33"/>
  <c r="CF338" i="33"/>
  <c r="CE338" i="33"/>
  <c r="CD338" i="33"/>
  <c r="CC338" i="33"/>
  <c r="CB338" i="33"/>
  <c r="CA338" i="33"/>
  <c r="BZ338" i="33"/>
  <c r="BY338" i="33"/>
  <c r="BX338" i="33"/>
  <c r="BW338" i="33"/>
  <c r="BV338" i="33"/>
  <c r="BU338" i="33"/>
  <c r="BT338" i="33"/>
  <c r="BS338" i="33"/>
  <c r="BR338" i="33"/>
  <c r="BQ338" i="33"/>
  <c r="BP338" i="33"/>
  <c r="BO338" i="33"/>
  <c r="BN338" i="33"/>
  <c r="BM338" i="33"/>
  <c r="BL338" i="33"/>
  <c r="BK338" i="33"/>
  <c r="BJ338" i="33"/>
  <c r="BI338" i="33"/>
  <c r="BH338" i="33"/>
  <c r="BG338" i="33"/>
  <c r="BF338" i="33"/>
  <c r="BE338" i="33"/>
  <c r="BD338" i="33"/>
  <c r="BC338" i="33"/>
  <c r="BB338" i="33"/>
  <c r="BA338" i="33"/>
  <c r="AZ338" i="33"/>
  <c r="AY338" i="33"/>
  <c r="AX338" i="33"/>
  <c r="AW338" i="33"/>
  <c r="CK337" i="33"/>
  <c r="CJ337" i="33"/>
  <c r="CI337" i="33"/>
  <c r="CH337" i="33"/>
  <c r="CG337" i="33"/>
  <c r="CF337" i="33"/>
  <c r="CE337" i="33"/>
  <c r="CD337" i="33"/>
  <c r="CC337" i="33"/>
  <c r="CB337" i="33"/>
  <c r="CA337" i="33"/>
  <c r="BZ337" i="33"/>
  <c r="BY337" i="33"/>
  <c r="BX337" i="33"/>
  <c r="BW337" i="33"/>
  <c r="BV337" i="33"/>
  <c r="BU337" i="33"/>
  <c r="BT337" i="33"/>
  <c r="BS337" i="33"/>
  <c r="BR337" i="33"/>
  <c r="BQ337" i="33"/>
  <c r="BP337" i="33"/>
  <c r="BO337" i="33"/>
  <c r="BN337" i="33"/>
  <c r="BM337" i="33"/>
  <c r="BL337" i="33"/>
  <c r="BK337" i="33"/>
  <c r="BJ337" i="33"/>
  <c r="BI337" i="33"/>
  <c r="BH337" i="33"/>
  <c r="BG337" i="33"/>
  <c r="BF337" i="33"/>
  <c r="BE337" i="33"/>
  <c r="BD337" i="33"/>
  <c r="BC337" i="33"/>
  <c r="BB337" i="33"/>
  <c r="BA337" i="33"/>
  <c r="AZ337" i="33"/>
  <c r="AY337" i="33"/>
  <c r="AX337" i="33"/>
  <c r="AW337" i="33"/>
  <c r="CK336" i="33"/>
  <c r="CJ336" i="33"/>
  <c r="CI336" i="33"/>
  <c r="CH336" i="33"/>
  <c r="CG336" i="33"/>
  <c r="CF336" i="33"/>
  <c r="CE336" i="33"/>
  <c r="CD336" i="33"/>
  <c r="CC336" i="33"/>
  <c r="CB336" i="33"/>
  <c r="CA336" i="33"/>
  <c r="BZ336" i="33"/>
  <c r="BY336" i="33"/>
  <c r="BX336" i="33"/>
  <c r="BW336" i="33"/>
  <c r="BV336" i="33"/>
  <c r="BU336" i="33"/>
  <c r="BT336" i="33"/>
  <c r="BS336" i="33"/>
  <c r="BR336" i="33"/>
  <c r="BQ336" i="33"/>
  <c r="BP336" i="33"/>
  <c r="BO336" i="33"/>
  <c r="BN336" i="33"/>
  <c r="BM336" i="33"/>
  <c r="BL336" i="33"/>
  <c r="BK336" i="33"/>
  <c r="BJ336" i="33"/>
  <c r="BI336" i="33"/>
  <c r="BH336" i="33"/>
  <c r="BG336" i="33"/>
  <c r="BF336" i="33"/>
  <c r="BE336" i="33"/>
  <c r="BD336" i="33"/>
  <c r="BC336" i="33"/>
  <c r="BB336" i="33"/>
  <c r="BA336" i="33"/>
  <c r="AZ336" i="33"/>
  <c r="AY336" i="33"/>
  <c r="AX336" i="33"/>
  <c r="AW336" i="33"/>
  <c r="CK335" i="33"/>
  <c r="CJ335" i="33"/>
  <c r="CI335" i="33"/>
  <c r="CH335" i="33"/>
  <c r="CG335" i="33"/>
  <c r="CF335" i="33"/>
  <c r="CE335" i="33"/>
  <c r="CD335" i="33"/>
  <c r="CC335" i="33"/>
  <c r="CB335" i="33"/>
  <c r="CA335" i="33"/>
  <c r="BZ335" i="33"/>
  <c r="BY335" i="33"/>
  <c r="BX335" i="33"/>
  <c r="BW335" i="33"/>
  <c r="BV335" i="33"/>
  <c r="BU335" i="33"/>
  <c r="BT335" i="33"/>
  <c r="BS335" i="33"/>
  <c r="BR335" i="33"/>
  <c r="BQ335" i="33"/>
  <c r="BP335" i="33"/>
  <c r="BO335" i="33"/>
  <c r="BN335" i="33"/>
  <c r="BM335" i="33"/>
  <c r="BL335" i="33"/>
  <c r="BK335" i="33"/>
  <c r="BJ335" i="33"/>
  <c r="BI335" i="33"/>
  <c r="BH335" i="33"/>
  <c r="BG335" i="33"/>
  <c r="BF335" i="33"/>
  <c r="BE335" i="33"/>
  <c r="BD335" i="33"/>
  <c r="BC335" i="33"/>
  <c r="BB335" i="33"/>
  <c r="BA335" i="33"/>
  <c r="AZ335" i="33"/>
  <c r="AY335" i="33"/>
  <c r="AX335" i="33"/>
  <c r="AW335" i="33"/>
  <c r="CK334" i="33"/>
  <c r="CJ334" i="33"/>
  <c r="CI334" i="33"/>
  <c r="CH334" i="33"/>
  <c r="CG334" i="33"/>
  <c r="CF334" i="33"/>
  <c r="CE334" i="33"/>
  <c r="CD334" i="33"/>
  <c r="CC334" i="33"/>
  <c r="CB334" i="33"/>
  <c r="CA334" i="33"/>
  <c r="BZ334" i="33"/>
  <c r="BY334" i="33"/>
  <c r="BX334" i="33"/>
  <c r="BW334" i="33"/>
  <c r="BV334" i="33"/>
  <c r="BU334" i="33"/>
  <c r="BT334" i="33"/>
  <c r="BS334" i="33"/>
  <c r="BR334" i="33"/>
  <c r="BQ334" i="33"/>
  <c r="BP334" i="33"/>
  <c r="BO334" i="33"/>
  <c r="BN334" i="33"/>
  <c r="BM334" i="33"/>
  <c r="BL334" i="33"/>
  <c r="BK334" i="33"/>
  <c r="BJ334" i="33"/>
  <c r="BI334" i="33"/>
  <c r="BH334" i="33"/>
  <c r="BG334" i="33"/>
  <c r="BF334" i="33"/>
  <c r="BE334" i="33"/>
  <c r="BD334" i="33"/>
  <c r="BC334" i="33"/>
  <c r="BB334" i="33"/>
  <c r="BA334" i="33"/>
  <c r="AZ334" i="33"/>
  <c r="AY334" i="33"/>
  <c r="AX334" i="33"/>
  <c r="AW334" i="33"/>
  <c r="CK333" i="33"/>
  <c r="CJ333" i="33"/>
  <c r="CI333" i="33"/>
  <c r="CH333" i="33"/>
  <c r="CG333" i="33"/>
  <c r="CF333" i="33"/>
  <c r="CE333" i="33"/>
  <c r="CD333" i="33"/>
  <c r="CC333" i="33"/>
  <c r="CB333" i="33"/>
  <c r="CA333" i="33"/>
  <c r="BZ333" i="33"/>
  <c r="BY333" i="33"/>
  <c r="BX333" i="33"/>
  <c r="BW333" i="33"/>
  <c r="BV333" i="33"/>
  <c r="BU333" i="33"/>
  <c r="BT333" i="33"/>
  <c r="BS333" i="33"/>
  <c r="BR333" i="33"/>
  <c r="BQ333" i="33"/>
  <c r="BP333" i="33"/>
  <c r="BO333" i="33"/>
  <c r="BN333" i="33"/>
  <c r="BM333" i="33"/>
  <c r="BL333" i="33"/>
  <c r="BK333" i="33"/>
  <c r="BJ333" i="33"/>
  <c r="BI333" i="33"/>
  <c r="BH333" i="33"/>
  <c r="BG333" i="33"/>
  <c r="BF333" i="33"/>
  <c r="BE333" i="33"/>
  <c r="BD333" i="33"/>
  <c r="BC333" i="33"/>
  <c r="BB333" i="33"/>
  <c r="BA333" i="33"/>
  <c r="AZ333" i="33"/>
  <c r="AY333" i="33"/>
  <c r="AX333" i="33"/>
  <c r="AW333" i="33"/>
  <c r="CK332" i="33"/>
  <c r="CJ332" i="33"/>
  <c r="CI332" i="33"/>
  <c r="CH332" i="33"/>
  <c r="CG332" i="33"/>
  <c r="CF332" i="33"/>
  <c r="CE332" i="33"/>
  <c r="CD332" i="33"/>
  <c r="CC332" i="33"/>
  <c r="CB332" i="33"/>
  <c r="CA332" i="33"/>
  <c r="BZ332" i="33"/>
  <c r="BY332" i="33"/>
  <c r="BX332" i="33"/>
  <c r="BW332" i="33"/>
  <c r="BV332" i="33"/>
  <c r="BU332" i="33"/>
  <c r="BT332" i="33"/>
  <c r="BS332" i="33"/>
  <c r="BR332" i="33"/>
  <c r="BQ332" i="33"/>
  <c r="BP332" i="33"/>
  <c r="BO332" i="33"/>
  <c r="BN332" i="33"/>
  <c r="BM332" i="33"/>
  <c r="BL332" i="33"/>
  <c r="BK332" i="33"/>
  <c r="BJ332" i="33"/>
  <c r="BI332" i="33"/>
  <c r="BH332" i="33"/>
  <c r="BG332" i="33"/>
  <c r="BF332" i="33"/>
  <c r="BE332" i="33"/>
  <c r="BD332" i="33"/>
  <c r="BC332" i="33"/>
  <c r="BB332" i="33"/>
  <c r="BA332" i="33"/>
  <c r="AZ332" i="33"/>
  <c r="AY332" i="33"/>
  <c r="AX332" i="33"/>
  <c r="AW332" i="33"/>
  <c r="CK331" i="33"/>
  <c r="CJ331" i="33"/>
  <c r="CI331" i="33"/>
  <c r="CH331" i="33"/>
  <c r="CG331" i="33"/>
  <c r="CF331" i="33"/>
  <c r="CE331" i="33"/>
  <c r="CD331" i="33"/>
  <c r="CC331" i="33"/>
  <c r="CB331" i="33"/>
  <c r="CA331" i="33"/>
  <c r="BZ331" i="33"/>
  <c r="BY331" i="33"/>
  <c r="BX331" i="33"/>
  <c r="BW331" i="33"/>
  <c r="BV331" i="33"/>
  <c r="BU331" i="33"/>
  <c r="BT331" i="33"/>
  <c r="BS331" i="33"/>
  <c r="BR331" i="33"/>
  <c r="BQ331" i="33"/>
  <c r="BP331" i="33"/>
  <c r="BO331" i="33"/>
  <c r="BN331" i="33"/>
  <c r="BM331" i="33"/>
  <c r="BL331" i="33"/>
  <c r="BK331" i="33"/>
  <c r="BJ331" i="33"/>
  <c r="BI331" i="33"/>
  <c r="BH331" i="33"/>
  <c r="BG331" i="33"/>
  <c r="BF331" i="33"/>
  <c r="BE331" i="33"/>
  <c r="BD331" i="33"/>
  <c r="BC331" i="33"/>
  <c r="BB331" i="33"/>
  <c r="BA331" i="33"/>
  <c r="AZ331" i="33"/>
  <c r="AY331" i="33"/>
  <c r="AX331" i="33"/>
  <c r="AW331" i="33"/>
  <c r="CK330" i="33"/>
  <c r="CJ330" i="33"/>
  <c r="CI330" i="33"/>
  <c r="CH330" i="33"/>
  <c r="CG330" i="33"/>
  <c r="CF330" i="33"/>
  <c r="CE330" i="33"/>
  <c r="CD330" i="33"/>
  <c r="CC330" i="33"/>
  <c r="CB330" i="33"/>
  <c r="CA330" i="33"/>
  <c r="BZ330" i="33"/>
  <c r="BY330" i="33"/>
  <c r="BX330" i="33"/>
  <c r="BW330" i="33"/>
  <c r="BV330" i="33"/>
  <c r="BU330" i="33"/>
  <c r="BT330" i="33"/>
  <c r="BS330" i="33"/>
  <c r="BR330" i="33"/>
  <c r="BQ330" i="33"/>
  <c r="BP330" i="33"/>
  <c r="BO330" i="33"/>
  <c r="BN330" i="33"/>
  <c r="BM330" i="33"/>
  <c r="BL330" i="33"/>
  <c r="BK330" i="33"/>
  <c r="BJ330" i="33"/>
  <c r="BI330" i="33"/>
  <c r="BH330" i="33"/>
  <c r="BG330" i="33"/>
  <c r="BF330" i="33"/>
  <c r="BE330" i="33"/>
  <c r="BD330" i="33"/>
  <c r="BC330" i="33"/>
  <c r="BB330" i="33"/>
  <c r="BA330" i="33"/>
  <c r="AZ330" i="33"/>
  <c r="AY330" i="33"/>
  <c r="AX330" i="33"/>
  <c r="AW330" i="33"/>
  <c r="CK329" i="33"/>
  <c r="CJ329" i="33"/>
  <c r="CI329" i="33"/>
  <c r="CH329" i="33"/>
  <c r="CG329" i="33"/>
  <c r="CF329" i="33"/>
  <c r="CE329" i="33"/>
  <c r="CD329" i="33"/>
  <c r="CC329" i="33"/>
  <c r="CB329" i="33"/>
  <c r="CA329" i="33"/>
  <c r="BZ329" i="33"/>
  <c r="BY329" i="33"/>
  <c r="BX329" i="33"/>
  <c r="BW329" i="33"/>
  <c r="BV329" i="33"/>
  <c r="BU329" i="33"/>
  <c r="BT329" i="33"/>
  <c r="BS329" i="33"/>
  <c r="BR329" i="33"/>
  <c r="BQ329" i="33"/>
  <c r="BP329" i="33"/>
  <c r="BO329" i="33"/>
  <c r="BN329" i="33"/>
  <c r="BM329" i="33"/>
  <c r="BL329" i="33"/>
  <c r="BK329" i="33"/>
  <c r="BJ329" i="33"/>
  <c r="BI329" i="33"/>
  <c r="BH329" i="33"/>
  <c r="BG329" i="33"/>
  <c r="BF329" i="33"/>
  <c r="BE329" i="33"/>
  <c r="BD329" i="33"/>
  <c r="BC329" i="33"/>
  <c r="BB329" i="33"/>
  <c r="BA329" i="33"/>
  <c r="AZ329" i="33"/>
  <c r="AY329" i="33"/>
  <c r="AX329" i="33"/>
  <c r="AW329" i="33"/>
  <c r="CK328" i="33"/>
  <c r="CJ328" i="33"/>
  <c r="CI328" i="33"/>
  <c r="CH328" i="33"/>
  <c r="CG328" i="33"/>
  <c r="CF328" i="33"/>
  <c r="CE328" i="33"/>
  <c r="CD328" i="33"/>
  <c r="CC328" i="33"/>
  <c r="CB328" i="33"/>
  <c r="CA328" i="33"/>
  <c r="BZ328" i="33"/>
  <c r="BY328" i="33"/>
  <c r="BX328" i="33"/>
  <c r="BW328" i="33"/>
  <c r="BV328" i="33"/>
  <c r="BU328" i="33"/>
  <c r="BT328" i="33"/>
  <c r="BS328" i="33"/>
  <c r="BR328" i="33"/>
  <c r="BQ328" i="33"/>
  <c r="BP328" i="33"/>
  <c r="BO328" i="33"/>
  <c r="BN328" i="33"/>
  <c r="BM328" i="33"/>
  <c r="BL328" i="33"/>
  <c r="BK328" i="33"/>
  <c r="BJ328" i="33"/>
  <c r="BI328" i="33"/>
  <c r="BH328" i="33"/>
  <c r="BG328" i="33"/>
  <c r="BF328" i="33"/>
  <c r="BE328" i="33"/>
  <c r="BD328" i="33"/>
  <c r="BC328" i="33"/>
  <c r="BB328" i="33"/>
  <c r="BA328" i="33"/>
  <c r="AZ328" i="33"/>
  <c r="AY328" i="33"/>
  <c r="AX328" i="33"/>
  <c r="AW328" i="33"/>
  <c r="CK327" i="33"/>
  <c r="CJ327" i="33"/>
  <c r="CI327" i="33"/>
  <c r="CH327" i="33"/>
  <c r="CG327" i="33"/>
  <c r="CF327" i="33"/>
  <c r="CE327" i="33"/>
  <c r="CD327" i="33"/>
  <c r="CC327" i="33"/>
  <c r="CB327" i="33"/>
  <c r="CA327" i="33"/>
  <c r="BZ327" i="33"/>
  <c r="BY327" i="33"/>
  <c r="BX327" i="33"/>
  <c r="BW327" i="33"/>
  <c r="BV327" i="33"/>
  <c r="BU327" i="33"/>
  <c r="BT327" i="33"/>
  <c r="BS327" i="33"/>
  <c r="BR327" i="33"/>
  <c r="BQ327" i="33"/>
  <c r="BP327" i="33"/>
  <c r="BO327" i="33"/>
  <c r="BN327" i="33"/>
  <c r="BM327" i="33"/>
  <c r="BL327" i="33"/>
  <c r="BK327" i="33"/>
  <c r="BJ327" i="33"/>
  <c r="BI327" i="33"/>
  <c r="BH327" i="33"/>
  <c r="BG327" i="33"/>
  <c r="BF327" i="33"/>
  <c r="BE327" i="33"/>
  <c r="BD327" i="33"/>
  <c r="BC327" i="33"/>
  <c r="BB327" i="33"/>
  <c r="BA327" i="33"/>
  <c r="AZ327" i="33"/>
  <c r="AY327" i="33"/>
  <c r="AX327" i="33"/>
  <c r="AW327" i="33"/>
  <c r="CK326" i="33"/>
  <c r="CJ326" i="33"/>
  <c r="CI326" i="33"/>
  <c r="CH326" i="33"/>
  <c r="CG326" i="33"/>
  <c r="CF326" i="33"/>
  <c r="CE326" i="33"/>
  <c r="CD326" i="33"/>
  <c r="CC326" i="33"/>
  <c r="CB326" i="33"/>
  <c r="CA326" i="33"/>
  <c r="BZ326" i="33"/>
  <c r="BY326" i="33"/>
  <c r="BX326" i="33"/>
  <c r="BW326" i="33"/>
  <c r="BV326" i="33"/>
  <c r="BU326" i="33"/>
  <c r="BT326" i="33"/>
  <c r="BS326" i="33"/>
  <c r="BR326" i="33"/>
  <c r="BQ326" i="33"/>
  <c r="BP326" i="33"/>
  <c r="BO326" i="33"/>
  <c r="BN326" i="33"/>
  <c r="BM326" i="33"/>
  <c r="BL326" i="33"/>
  <c r="BK326" i="33"/>
  <c r="BJ326" i="33"/>
  <c r="BI326" i="33"/>
  <c r="BH326" i="33"/>
  <c r="BG326" i="33"/>
  <c r="BF326" i="33"/>
  <c r="BE326" i="33"/>
  <c r="BD326" i="33"/>
  <c r="BC326" i="33"/>
  <c r="BB326" i="33"/>
  <c r="BA326" i="33"/>
  <c r="AZ326" i="33"/>
  <c r="AY326" i="33"/>
  <c r="AX326" i="33"/>
  <c r="AW326" i="33"/>
  <c r="CK325" i="33"/>
  <c r="CJ325" i="33"/>
  <c r="CI325" i="33"/>
  <c r="CH325" i="33"/>
  <c r="CG325" i="33"/>
  <c r="CF325" i="33"/>
  <c r="CE325" i="33"/>
  <c r="CD325" i="33"/>
  <c r="CC325" i="33"/>
  <c r="CB325" i="33"/>
  <c r="CA325" i="33"/>
  <c r="BZ325" i="33"/>
  <c r="BY325" i="33"/>
  <c r="BX325" i="33"/>
  <c r="BW325" i="33"/>
  <c r="BV325" i="33"/>
  <c r="BU325" i="33"/>
  <c r="BT325" i="33"/>
  <c r="BS325" i="33"/>
  <c r="BR325" i="33"/>
  <c r="BQ325" i="33"/>
  <c r="BP325" i="33"/>
  <c r="BO325" i="33"/>
  <c r="BN325" i="33"/>
  <c r="BM325" i="33"/>
  <c r="BL325" i="33"/>
  <c r="BK325" i="33"/>
  <c r="BJ325" i="33"/>
  <c r="BI325" i="33"/>
  <c r="BH325" i="33"/>
  <c r="BG325" i="33"/>
  <c r="BF325" i="33"/>
  <c r="BE325" i="33"/>
  <c r="BD325" i="33"/>
  <c r="BC325" i="33"/>
  <c r="BB325" i="33"/>
  <c r="BA325" i="33"/>
  <c r="AZ325" i="33"/>
  <c r="AY325" i="33"/>
  <c r="AX325" i="33"/>
  <c r="AW325" i="33"/>
  <c r="CK324" i="33"/>
  <c r="CJ324" i="33"/>
  <c r="CI324" i="33"/>
  <c r="CH324" i="33"/>
  <c r="CG324" i="33"/>
  <c r="CF324" i="33"/>
  <c r="CE324" i="33"/>
  <c r="CD324" i="33"/>
  <c r="CC324" i="33"/>
  <c r="CB324" i="33"/>
  <c r="CA324" i="33"/>
  <c r="BZ324" i="33"/>
  <c r="BY324" i="33"/>
  <c r="BX324" i="33"/>
  <c r="BW324" i="33"/>
  <c r="BV324" i="33"/>
  <c r="BU324" i="33"/>
  <c r="BT324" i="33"/>
  <c r="BS324" i="33"/>
  <c r="BR324" i="33"/>
  <c r="BQ324" i="33"/>
  <c r="BP324" i="33"/>
  <c r="BO324" i="33"/>
  <c r="BN324" i="33"/>
  <c r="BM324" i="33"/>
  <c r="BL324" i="33"/>
  <c r="BK324" i="33"/>
  <c r="BJ324" i="33"/>
  <c r="BI324" i="33"/>
  <c r="BH324" i="33"/>
  <c r="BG324" i="33"/>
  <c r="BF324" i="33"/>
  <c r="BE324" i="33"/>
  <c r="BD324" i="33"/>
  <c r="BC324" i="33"/>
  <c r="BB324" i="33"/>
  <c r="BA324" i="33"/>
  <c r="AZ324" i="33"/>
  <c r="AY324" i="33"/>
  <c r="AX324" i="33"/>
  <c r="AW324" i="33"/>
  <c r="CK323" i="33"/>
  <c r="CJ323" i="33"/>
  <c r="CI323" i="33"/>
  <c r="CH323" i="33"/>
  <c r="CG323" i="33"/>
  <c r="CF323" i="33"/>
  <c r="CE323" i="33"/>
  <c r="CD323" i="33"/>
  <c r="CC323" i="33"/>
  <c r="CB323" i="33"/>
  <c r="CA323" i="33"/>
  <c r="BZ323" i="33"/>
  <c r="BY323" i="33"/>
  <c r="BX323" i="33"/>
  <c r="BW323" i="33"/>
  <c r="BV323" i="33"/>
  <c r="BU323" i="33"/>
  <c r="BT323" i="33"/>
  <c r="BS323" i="33"/>
  <c r="BR323" i="33"/>
  <c r="BQ323" i="33"/>
  <c r="BP323" i="33"/>
  <c r="BO323" i="33"/>
  <c r="BN323" i="33"/>
  <c r="BM323" i="33"/>
  <c r="BL323" i="33"/>
  <c r="BK323" i="33"/>
  <c r="BJ323" i="33"/>
  <c r="BI323" i="33"/>
  <c r="BH323" i="33"/>
  <c r="BG323" i="33"/>
  <c r="BF323" i="33"/>
  <c r="BE323" i="33"/>
  <c r="BD323" i="33"/>
  <c r="BC323" i="33"/>
  <c r="BB323" i="33"/>
  <c r="BA323" i="33"/>
  <c r="AZ323" i="33"/>
  <c r="AY323" i="33"/>
  <c r="AX323" i="33"/>
  <c r="AW323" i="33"/>
  <c r="CK322" i="33"/>
  <c r="CJ322" i="33"/>
  <c r="CI322" i="33"/>
  <c r="CH322" i="33"/>
  <c r="CG322" i="33"/>
  <c r="CF322" i="33"/>
  <c r="CE322" i="33"/>
  <c r="CD322" i="33"/>
  <c r="CC322" i="33"/>
  <c r="CB322" i="33"/>
  <c r="CA322" i="33"/>
  <c r="BZ322" i="33"/>
  <c r="BY322" i="33"/>
  <c r="BX322" i="33"/>
  <c r="BW322" i="33"/>
  <c r="BV322" i="33"/>
  <c r="BU322" i="33"/>
  <c r="BT322" i="33"/>
  <c r="BS322" i="33"/>
  <c r="BR322" i="33"/>
  <c r="BQ322" i="33"/>
  <c r="BP322" i="33"/>
  <c r="BO322" i="33"/>
  <c r="BN322" i="33"/>
  <c r="BM322" i="33"/>
  <c r="BL322" i="33"/>
  <c r="BK322" i="33"/>
  <c r="BJ322" i="33"/>
  <c r="BI322" i="33"/>
  <c r="BH322" i="33"/>
  <c r="BG322" i="33"/>
  <c r="BF322" i="33"/>
  <c r="BE322" i="33"/>
  <c r="BD322" i="33"/>
  <c r="BC322" i="33"/>
  <c r="BB322" i="33"/>
  <c r="BA322" i="33"/>
  <c r="AZ322" i="33"/>
  <c r="AY322" i="33"/>
  <c r="AX322" i="33"/>
  <c r="AW322" i="33"/>
  <c r="CK321" i="33"/>
  <c r="CJ321" i="33"/>
  <c r="CI321" i="33"/>
  <c r="CH321" i="33"/>
  <c r="CG321" i="33"/>
  <c r="CF321" i="33"/>
  <c r="CE321" i="33"/>
  <c r="CD321" i="33"/>
  <c r="CC321" i="33"/>
  <c r="CB321" i="33"/>
  <c r="CA321" i="33"/>
  <c r="BZ321" i="33"/>
  <c r="BY321" i="33"/>
  <c r="BX321" i="33"/>
  <c r="BW321" i="33"/>
  <c r="BV321" i="33"/>
  <c r="BU321" i="33"/>
  <c r="BT321" i="33"/>
  <c r="BS321" i="33"/>
  <c r="BR321" i="33"/>
  <c r="BQ321" i="33"/>
  <c r="BP321" i="33"/>
  <c r="BO321" i="33"/>
  <c r="BN321" i="33"/>
  <c r="BM321" i="33"/>
  <c r="BL321" i="33"/>
  <c r="BK321" i="33"/>
  <c r="BJ321" i="33"/>
  <c r="BI321" i="33"/>
  <c r="BH321" i="33"/>
  <c r="BG321" i="33"/>
  <c r="BF321" i="33"/>
  <c r="BE321" i="33"/>
  <c r="BD321" i="33"/>
  <c r="BC321" i="33"/>
  <c r="BB321" i="33"/>
  <c r="BA321" i="33"/>
  <c r="AZ321" i="33"/>
  <c r="AY321" i="33"/>
  <c r="AX321" i="33"/>
  <c r="AW321" i="33"/>
  <c r="CK320" i="33"/>
  <c r="CJ320" i="33"/>
  <c r="CI320" i="33"/>
  <c r="CH320" i="33"/>
  <c r="CG320" i="33"/>
  <c r="CF320" i="33"/>
  <c r="CE320" i="33"/>
  <c r="CD320" i="33"/>
  <c r="CC320" i="33"/>
  <c r="CB320" i="33"/>
  <c r="CA320" i="33"/>
  <c r="BZ320" i="33"/>
  <c r="BY320" i="33"/>
  <c r="BX320" i="33"/>
  <c r="BW320" i="33"/>
  <c r="BV320" i="33"/>
  <c r="BU320" i="33"/>
  <c r="BT320" i="33"/>
  <c r="BS320" i="33"/>
  <c r="BR320" i="33"/>
  <c r="BQ320" i="33"/>
  <c r="BP320" i="33"/>
  <c r="BO320" i="33"/>
  <c r="BN320" i="33"/>
  <c r="BM320" i="33"/>
  <c r="BL320" i="33"/>
  <c r="BK320" i="33"/>
  <c r="BJ320" i="33"/>
  <c r="BI320" i="33"/>
  <c r="BH320" i="33"/>
  <c r="BG320" i="33"/>
  <c r="BF320" i="33"/>
  <c r="BE320" i="33"/>
  <c r="BD320" i="33"/>
  <c r="BC320" i="33"/>
  <c r="BB320" i="33"/>
  <c r="BA320" i="33"/>
  <c r="AZ320" i="33"/>
  <c r="AY320" i="33"/>
  <c r="AX320" i="33"/>
  <c r="AW320" i="33"/>
  <c r="CK319" i="33"/>
  <c r="CJ319" i="33"/>
  <c r="CI319" i="33"/>
  <c r="CH319" i="33"/>
  <c r="CG319" i="33"/>
  <c r="CF319" i="33"/>
  <c r="CE319" i="33"/>
  <c r="CD319" i="33"/>
  <c r="CC319" i="33"/>
  <c r="CB319" i="33"/>
  <c r="CA319" i="33"/>
  <c r="BZ319" i="33"/>
  <c r="BY319" i="33"/>
  <c r="BX319" i="33"/>
  <c r="BW319" i="33"/>
  <c r="BV319" i="33"/>
  <c r="BU319" i="33"/>
  <c r="BT319" i="33"/>
  <c r="BS319" i="33"/>
  <c r="BR319" i="33"/>
  <c r="BQ319" i="33"/>
  <c r="BP319" i="33"/>
  <c r="BO319" i="33"/>
  <c r="BN319" i="33"/>
  <c r="BM319" i="33"/>
  <c r="BL319" i="33"/>
  <c r="BK319" i="33"/>
  <c r="BJ319" i="33"/>
  <c r="BI319" i="33"/>
  <c r="BH319" i="33"/>
  <c r="BG319" i="33"/>
  <c r="BF319" i="33"/>
  <c r="BE319" i="33"/>
  <c r="BD319" i="33"/>
  <c r="BC319" i="33"/>
  <c r="BB319" i="33"/>
  <c r="BA319" i="33"/>
  <c r="AZ319" i="33"/>
  <c r="AY319" i="33"/>
  <c r="AX319" i="33"/>
  <c r="AW319" i="33"/>
  <c r="CK318" i="33"/>
  <c r="CJ318" i="33"/>
  <c r="CI318" i="33"/>
  <c r="CH318" i="33"/>
  <c r="CG318" i="33"/>
  <c r="CF318" i="33"/>
  <c r="CE318" i="33"/>
  <c r="CD318" i="33"/>
  <c r="CC318" i="33"/>
  <c r="CB318" i="33"/>
  <c r="CA318" i="33"/>
  <c r="BZ318" i="33"/>
  <c r="BY318" i="33"/>
  <c r="BX318" i="33"/>
  <c r="BW318" i="33"/>
  <c r="BV318" i="33"/>
  <c r="BU318" i="33"/>
  <c r="BT318" i="33"/>
  <c r="BS318" i="33"/>
  <c r="BR318" i="33"/>
  <c r="BQ318" i="33"/>
  <c r="BP318" i="33"/>
  <c r="BO318" i="33"/>
  <c r="BN318" i="33"/>
  <c r="BM318" i="33"/>
  <c r="BL318" i="33"/>
  <c r="BK318" i="33"/>
  <c r="BJ318" i="33"/>
  <c r="BI318" i="33"/>
  <c r="BH318" i="33"/>
  <c r="BG318" i="33"/>
  <c r="BF318" i="33"/>
  <c r="BE318" i="33"/>
  <c r="BD318" i="33"/>
  <c r="BC318" i="33"/>
  <c r="BB318" i="33"/>
  <c r="BA318" i="33"/>
  <c r="AZ318" i="33"/>
  <c r="AY318" i="33"/>
  <c r="AX318" i="33"/>
  <c r="AW318" i="33"/>
  <c r="CK317" i="33"/>
  <c r="CJ317" i="33"/>
  <c r="CI317" i="33"/>
  <c r="CH317" i="33"/>
  <c r="CG317" i="33"/>
  <c r="CF317" i="33"/>
  <c r="CE317" i="33"/>
  <c r="CD317" i="33"/>
  <c r="CC317" i="33"/>
  <c r="CB317" i="33"/>
  <c r="CA317" i="33"/>
  <c r="BZ317" i="33"/>
  <c r="BY317" i="33"/>
  <c r="BX317" i="33"/>
  <c r="BW317" i="33"/>
  <c r="BV317" i="33"/>
  <c r="BU317" i="33"/>
  <c r="BT317" i="33"/>
  <c r="BS317" i="33"/>
  <c r="BR317" i="33"/>
  <c r="BQ317" i="33"/>
  <c r="BP317" i="33"/>
  <c r="BO317" i="33"/>
  <c r="BN317" i="33"/>
  <c r="BM317" i="33"/>
  <c r="BL317" i="33"/>
  <c r="BK317" i="33"/>
  <c r="BJ317" i="33"/>
  <c r="BI317" i="33"/>
  <c r="BH317" i="33"/>
  <c r="BG317" i="33"/>
  <c r="BF317" i="33"/>
  <c r="BE317" i="33"/>
  <c r="BD317" i="33"/>
  <c r="BC317" i="33"/>
  <c r="BB317" i="33"/>
  <c r="BA317" i="33"/>
  <c r="AZ317" i="33"/>
  <c r="AY317" i="33"/>
  <c r="AX317" i="33"/>
  <c r="AW317" i="33"/>
  <c r="CK316" i="33"/>
  <c r="CJ316" i="33"/>
  <c r="CI316" i="33"/>
  <c r="CH316" i="33"/>
  <c r="CG316" i="33"/>
  <c r="CF316" i="33"/>
  <c r="CE316" i="33"/>
  <c r="CD316" i="33"/>
  <c r="CC316" i="33"/>
  <c r="CB316" i="33"/>
  <c r="CA316" i="33"/>
  <c r="BZ316" i="33"/>
  <c r="BY316" i="33"/>
  <c r="BX316" i="33"/>
  <c r="BW316" i="33"/>
  <c r="BV316" i="33"/>
  <c r="BU316" i="33"/>
  <c r="BT316" i="33"/>
  <c r="BS316" i="33"/>
  <c r="BR316" i="33"/>
  <c r="BQ316" i="33"/>
  <c r="BP316" i="33"/>
  <c r="BO316" i="33"/>
  <c r="BN316" i="33"/>
  <c r="BM316" i="33"/>
  <c r="BL316" i="33"/>
  <c r="BK316" i="33"/>
  <c r="BJ316" i="33"/>
  <c r="BI316" i="33"/>
  <c r="BH316" i="33"/>
  <c r="BG316" i="33"/>
  <c r="BF316" i="33"/>
  <c r="BE316" i="33"/>
  <c r="BD316" i="33"/>
  <c r="BC316" i="33"/>
  <c r="BB316" i="33"/>
  <c r="BA316" i="33"/>
  <c r="AZ316" i="33"/>
  <c r="AY316" i="33"/>
  <c r="AX316" i="33"/>
  <c r="AW316" i="33"/>
  <c r="CK315" i="33"/>
  <c r="CJ315" i="33"/>
  <c r="CI315" i="33"/>
  <c r="CH315" i="33"/>
  <c r="CG315" i="33"/>
  <c r="CF315" i="33"/>
  <c r="CE315" i="33"/>
  <c r="CD315" i="33"/>
  <c r="CC315" i="33"/>
  <c r="CB315" i="33"/>
  <c r="CA315" i="33"/>
  <c r="BZ315" i="33"/>
  <c r="BY315" i="33"/>
  <c r="BX315" i="33"/>
  <c r="BW315" i="33"/>
  <c r="BV315" i="33"/>
  <c r="BU315" i="33"/>
  <c r="BT315" i="33"/>
  <c r="BS315" i="33"/>
  <c r="BR315" i="33"/>
  <c r="BQ315" i="33"/>
  <c r="BP315" i="33"/>
  <c r="BO315" i="33"/>
  <c r="BN315" i="33"/>
  <c r="BM315" i="33"/>
  <c r="BL315" i="33"/>
  <c r="BK315" i="33"/>
  <c r="BJ315" i="33"/>
  <c r="BI315" i="33"/>
  <c r="BH315" i="33"/>
  <c r="BG315" i="33"/>
  <c r="BF315" i="33"/>
  <c r="BE315" i="33"/>
  <c r="BD315" i="33"/>
  <c r="BC315" i="33"/>
  <c r="BB315" i="33"/>
  <c r="BA315" i="33"/>
  <c r="AZ315" i="33"/>
  <c r="AY315" i="33"/>
  <c r="AX315" i="33"/>
  <c r="AW315" i="33"/>
  <c r="CL314" i="33"/>
  <c r="CK314" i="33"/>
  <c r="CJ314" i="33"/>
  <c r="CI314" i="33"/>
  <c r="CH314" i="33"/>
  <c r="CG314" i="33"/>
  <c r="CF314" i="33"/>
  <c r="CE314" i="33"/>
  <c r="CD314" i="33"/>
  <c r="CC314" i="33"/>
  <c r="CB314" i="33"/>
  <c r="CA314" i="33"/>
  <c r="BZ314" i="33"/>
  <c r="BY314" i="33"/>
  <c r="BX314" i="33"/>
  <c r="BW314" i="33"/>
  <c r="BV314" i="33"/>
  <c r="BU314" i="33"/>
  <c r="BT314" i="33"/>
  <c r="BS314" i="33"/>
  <c r="BR314" i="33"/>
  <c r="BQ314" i="33"/>
  <c r="BP314" i="33"/>
  <c r="BO314" i="33"/>
  <c r="BN314" i="33"/>
  <c r="BM314" i="33"/>
  <c r="BL314" i="33"/>
  <c r="BK314" i="33"/>
  <c r="BJ314" i="33"/>
  <c r="BI314" i="33"/>
  <c r="BH314" i="33"/>
  <c r="BG314" i="33"/>
  <c r="BF314" i="33"/>
  <c r="BE314" i="33"/>
  <c r="BD314" i="33"/>
  <c r="BC314" i="33"/>
  <c r="BB314" i="33"/>
  <c r="BA314" i="33"/>
  <c r="AZ314" i="33"/>
  <c r="AY314" i="33"/>
  <c r="AX314" i="33"/>
  <c r="AW314" i="33"/>
  <c r="K40" i="34"/>
  <c r="K122" i="34"/>
  <c r="K40" i="32"/>
  <c r="K122" i="32"/>
  <c r="K40" i="29"/>
  <c r="K122" i="29"/>
  <c r="CM315" i="34"/>
  <c r="CN315" i="34"/>
  <c r="CO315" i="34"/>
  <c r="CP315" i="34"/>
  <c r="CQ315" i="34"/>
  <c r="CR315" i="34"/>
  <c r="CM316" i="34"/>
  <c r="CN316" i="34"/>
  <c r="CO316" i="34"/>
  <c r="CP316" i="34"/>
  <c r="CQ316" i="34"/>
  <c r="CR316" i="34"/>
  <c r="CM317" i="34"/>
  <c r="CN317" i="34"/>
  <c r="CO317" i="34"/>
  <c r="CP317" i="34"/>
  <c r="CQ317" i="34"/>
  <c r="CR317" i="34"/>
  <c r="CM318" i="34"/>
  <c r="CN318" i="34"/>
  <c r="CO318" i="34"/>
  <c r="CP318" i="34"/>
  <c r="CQ318" i="34"/>
  <c r="CR318" i="34"/>
  <c r="CR314" i="34"/>
  <c r="CQ314" i="34"/>
  <c r="CP314" i="34"/>
  <c r="CO314" i="34"/>
  <c r="CN314" i="34"/>
  <c r="CM314" i="34"/>
  <c r="CL318" i="34"/>
  <c r="CK318" i="34"/>
  <c r="CJ318" i="34"/>
  <c r="CI318" i="34"/>
  <c r="CH318" i="34"/>
  <c r="CG318" i="34"/>
  <c r="CF318" i="34"/>
  <c r="CE318" i="34"/>
  <c r="CD318" i="34"/>
  <c r="CC318" i="34"/>
  <c r="CB318" i="34"/>
  <c r="CA318" i="34"/>
  <c r="BZ318" i="34"/>
  <c r="BY318" i="34"/>
  <c r="BX318" i="34"/>
  <c r="BW318" i="34"/>
  <c r="BV318" i="34"/>
  <c r="BU318" i="34"/>
  <c r="BT318" i="34"/>
  <c r="BS318" i="34"/>
  <c r="BR318" i="34"/>
  <c r="BQ318" i="34"/>
  <c r="BP318" i="34"/>
  <c r="BO318" i="34"/>
  <c r="BN318" i="34"/>
  <c r="BM318" i="34"/>
  <c r="BL318" i="34"/>
  <c r="BK318" i="34"/>
  <c r="BJ318" i="34"/>
  <c r="BI318" i="34"/>
  <c r="BH318" i="34"/>
  <c r="BG318" i="34"/>
  <c r="BF318" i="34"/>
  <c r="BE318" i="34"/>
  <c r="BD318" i="34"/>
  <c r="BC318" i="34"/>
  <c r="BB318" i="34"/>
  <c r="BA318" i="34"/>
  <c r="AZ318" i="34"/>
  <c r="AY318" i="34"/>
  <c r="AX318" i="34"/>
  <c r="AW318" i="34"/>
  <c r="CL317" i="34"/>
  <c r="CK317" i="34"/>
  <c r="CJ317" i="34"/>
  <c r="CI317" i="34"/>
  <c r="CH317" i="34"/>
  <c r="CG317" i="34"/>
  <c r="CF317" i="34"/>
  <c r="CE317" i="34"/>
  <c r="CD317" i="34"/>
  <c r="CC317" i="34"/>
  <c r="CB317" i="34"/>
  <c r="CA317" i="34"/>
  <c r="BZ317" i="34"/>
  <c r="BY317" i="34"/>
  <c r="BX317" i="34"/>
  <c r="BW317" i="34"/>
  <c r="BV317" i="34"/>
  <c r="BU317" i="34"/>
  <c r="BT317" i="34"/>
  <c r="BS317" i="34"/>
  <c r="BR317" i="34"/>
  <c r="BQ317" i="34"/>
  <c r="BP317" i="34"/>
  <c r="BO317" i="34"/>
  <c r="BN317" i="34"/>
  <c r="BM317" i="34"/>
  <c r="BL317" i="34"/>
  <c r="BK317" i="34"/>
  <c r="BJ317" i="34"/>
  <c r="BI317" i="34"/>
  <c r="BH317" i="34"/>
  <c r="BG317" i="34"/>
  <c r="BF317" i="34"/>
  <c r="BE317" i="34"/>
  <c r="BD317" i="34"/>
  <c r="BC317" i="34"/>
  <c r="BB317" i="34"/>
  <c r="BA317" i="34"/>
  <c r="AZ317" i="34"/>
  <c r="AY317" i="34"/>
  <c r="AX317" i="34"/>
  <c r="AW317" i="34"/>
  <c r="CL316" i="34"/>
  <c r="CK316" i="34"/>
  <c r="CJ316" i="34"/>
  <c r="CI316" i="34"/>
  <c r="CH316" i="34"/>
  <c r="CG316" i="34"/>
  <c r="CF316" i="34"/>
  <c r="CE316" i="34"/>
  <c r="CD316" i="34"/>
  <c r="CC316" i="34"/>
  <c r="CB316" i="34"/>
  <c r="CA316" i="34"/>
  <c r="BZ316" i="34"/>
  <c r="BY316" i="34"/>
  <c r="BX316" i="34"/>
  <c r="BW316" i="34"/>
  <c r="BV316" i="34"/>
  <c r="BU316" i="34"/>
  <c r="BT316" i="34"/>
  <c r="BS316" i="34"/>
  <c r="BR316" i="34"/>
  <c r="BQ316" i="34"/>
  <c r="BP316" i="34"/>
  <c r="BO316" i="34"/>
  <c r="BN316" i="34"/>
  <c r="BM316" i="34"/>
  <c r="BL316" i="34"/>
  <c r="BK316" i="34"/>
  <c r="BJ316" i="34"/>
  <c r="BI316" i="34"/>
  <c r="BH316" i="34"/>
  <c r="BG316" i="34"/>
  <c r="BF316" i="34"/>
  <c r="BE316" i="34"/>
  <c r="BD316" i="34"/>
  <c r="BC316" i="34"/>
  <c r="BB316" i="34"/>
  <c r="BA316" i="34"/>
  <c r="AZ316" i="34"/>
  <c r="AY316" i="34"/>
  <c r="AX316" i="34"/>
  <c r="AW316" i="34"/>
  <c r="CL315" i="34"/>
  <c r="CK315" i="34"/>
  <c r="CJ315" i="34"/>
  <c r="CI315" i="34"/>
  <c r="CH315" i="34"/>
  <c r="CG315" i="34"/>
  <c r="CF315" i="34"/>
  <c r="CE315" i="34"/>
  <c r="CD315" i="34"/>
  <c r="CC315" i="34"/>
  <c r="CB315" i="34"/>
  <c r="CA315" i="34"/>
  <c r="BZ315" i="34"/>
  <c r="BY315" i="34"/>
  <c r="BX315" i="34"/>
  <c r="BW315" i="34"/>
  <c r="BV315" i="34"/>
  <c r="BU315" i="34"/>
  <c r="BT315" i="34"/>
  <c r="BS315" i="34"/>
  <c r="BR315" i="34"/>
  <c r="BQ315" i="34"/>
  <c r="BP315" i="34"/>
  <c r="BO315" i="34"/>
  <c r="BN315" i="34"/>
  <c r="BM315" i="34"/>
  <c r="BL315" i="34"/>
  <c r="BK315" i="34"/>
  <c r="BJ315" i="34"/>
  <c r="BI315" i="34"/>
  <c r="BH315" i="34"/>
  <c r="BG315" i="34"/>
  <c r="BF315" i="34"/>
  <c r="BE315" i="34"/>
  <c r="BD315" i="34"/>
  <c r="BC315" i="34"/>
  <c r="BB315" i="34"/>
  <c r="BA315" i="34"/>
  <c r="AZ315" i="34"/>
  <c r="AY315" i="34"/>
  <c r="AX315" i="34"/>
  <c r="AW315" i="34"/>
  <c r="CL314" i="34"/>
  <c r="CK314" i="34"/>
  <c r="CJ314" i="34"/>
  <c r="CI314" i="34"/>
  <c r="CH314" i="34"/>
  <c r="CG314" i="34"/>
  <c r="CF314" i="34"/>
  <c r="CE314" i="34"/>
  <c r="CD314" i="34"/>
  <c r="CC314" i="34"/>
  <c r="CB314" i="34"/>
  <c r="CA314" i="34"/>
  <c r="BZ314" i="34"/>
  <c r="BY314" i="34"/>
  <c r="BX314" i="34"/>
  <c r="BW314" i="34"/>
  <c r="BV314" i="34"/>
  <c r="BU314" i="34"/>
  <c r="BT314" i="34"/>
  <c r="BS314" i="34"/>
  <c r="BR314" i="34"/>
  <c r="BQ314" i="34"/>
  <c r="BP314" i="34"/>
  <c r="BO314" i="34"/>
  <c r="BN314" i="34"/>
  <c r="BM314" i="34"/>
  <c r="BL314" i="34"/>
  <c r="BK314" i="34"/>
  <c r="BJ314" i="34"/>
  <c r="BI314" i="34"/>
  <c r="BH314" i="34"/>
  <c r="BG314" i="34"/>
  <c r="BF314" i="34"/>
  <c r="BE314" i="34"/>
  <c r="BD314" i="34"/>
  <c r="BC314" i="34"/>
  <c r="BB314" i="34"/>
  <c r="BA314" i="34"/>
  <c r="AZ314" i="34"/>
  <c r="AY314" i="34"/>
  <c r="AX314" i="34"/>
  <c r="AW314" i="34"/>
  <c r="CR314" i="32"/>
  <c r="CM315" i="32"/>
  <c r="CN315" i="32"/>
  <c r="CO315" i="32"/>
  <c r="CP315" i="32"/>
  <c r="CQ315" i="32"/>
  <c r="CR315" i="32"/>
  <c r="CM316" i="32"/>
  <c r="CN316" i="32"/>
  <c r="CO316" i="32"/>
  <c r="CP316" i="32"/>
  <c r="CQ316" i="32"/>
  <c r="CR316" i="32"/>
  <c r="CM317" i="32"/>
  <c r="CN317" i="32"/>
  <c r="CO317" i="32"/>
  <c r="CP317" i="32"/>
  <c r="CQ317" i="32"/>
  <c r="CR317" i="32"/>
  <c r="CM318" i="32"/>
  <c r="CN318" i="32"/>
  <c r="CO318" i="32"/>
  <c r="CP318" i="32"/>
  <c r="CQ318" i="32"/>
  <c r="CR318" i="32"/>
  <c r="CM319" i="32"/>
  <c r="CN319" i="32"/>
  <c r="CO319" i="32"/>
  <c r="CP319" i="32"/>
  <c r="CQ319" i="32"/>
  <c r="CR319" i="32"/>
  <c r="CM320" i="32"/>
  <c r="CN320" i="32"/>
  <c r="CO320" i="32"/>
  <c r="CP320" i="32"/>
  <c r="CQ320" i="32"/>
  <c r="CR320" i="32"/>
  <c r="CM321" i="32"/>
  <c r="CN321" i="32"/>
  <c r="CO321" i="32"/>
  <c r="CP321" i="32"/>
  <c r="CQ321" i="32"/>
  <c r="CR321" i="32"/>
  <c r="CM322" i="32"/>
  <c r="CN322" i="32"/>
  <c r="CO322" i="32"/>
  <c r="CP322" i="32"/>
  <c r="CQ322" i="32"/>
  <c r="CR322" i="32"/>
  <c r="CM323" i="32"/>
  <c r="CN323" i="32"/>
  <c r="CO323" i="32"/>
  <c r="CP323" i="32"/>
  <c r="CQ323" i="32"/>
  <c r="CR323" i="32"/>
  <c r="CM324" i="32"/>
  <c r="CN324" i="32"/>
  <c r="CO324" i="32"/>
  <c r="CP324" i="32"/>
  <c r="CQ324" i="32"/>
  <c r="CR324" i="32"/>
  <c r="CM325" i="32"/>
  <c r="CN325" i="32"/>
  <c r="CO325" i="32"/>
  <c r="CP325" i="32"/>
  <c r="CQ325" i="32"/>
  <c r="CR325" i="32"/>
  <c r="CM326" i="32"/>
  <c r="CN326" i="32"/>
  <c r="CO326" i="32"/>
  <c r="CP326" i="32"/>
  <c r="CQ326" i="32"/>
  <c r="CR326" i="32"/>
  <c r="CM327" i="32"/>
  <c r="CN327" i="32"/>
  <c r="CO327" i="32"/>
  <c r="CP327" i="32"/>
  <c r="CQ327" i="32"/>
  <c r="CR327" i="32"/>
  <c r="CM328" i="32"/>
  <c r="CN328" i="32"/>
  <c r="CO328" i="32"/>
  <c r="CP328" i="32"/>
  <c r="CQ328" i="32"/>
  <c r="CR328" i="32"/>
  <c r="CM329" i="32"/>
  <c r="CN329" i="32"/>
  <c r="CO329" i="32"/>
  <c r="CP329" i="32"/>
  <c r="CQ329" i="32"/>
  <c r="CR329" i="32"/>
  <c r="CM330" i="32"/>
  <c r="CN330" i="32"/>
  <c r="CO330" i="32"/>
  <c r="CP330" i="32"/>
  <c r="CQ330" i="32"/>
  <c r="CR330" i="32"/>
  <c r="CM331" i="32"/>
  <c r="CN331" i="32"/>
  <c r="CO331" i="32"/>
  <c r="CP331" i="32"/>
  <c r="CQ331" i="32"/>
  <c r="CR331" i="32"/>
  <c r="CM332" i="32"/>
  <c r="CN332" i="32"/>
  <c r="CO332" i="32"/>
  <c r="CP332" i="32"/>
  <c r="CQ332" i="32"/>
  <c r="CR332" i="32"/>
  <c r="CM333" i="32"/>
  <c r="CN333" i="32"/>
  <c r="CO333" i="32"/>
  <c r="CP333" i="32"/>
  <c r="CQ333" i="32"/>
  <c r="CR333" i="32"/>
  <c r="CM334" i="32"/>
  <c r="CN334" i="32"/>
  <c r="CO334" i="32"/>
  <c r="CP334" i="32"/>
  <c r="CQ334" i="32"/>
  <c r="CR334" i="32"/>
  <c r="CM335" i="32"/>
  <c r="CN335" i="32"/>
  <c r="CO335" i="32"/>
  <c r="CP335" i="32"/>
  <c r="CQ335" i="32"/>
  <c r="CR335" i="32"/>
  <c r="CM336" i="32"/>
  <c r="CN336" i="32"/>
  <c r="CO336" i="32"/>
  <c r="CP336" i="32"/>
  <c r="CQ336" i="32"/>
  <c r="CR336" i="32"/>
  <c r="CM337" i="32"/>
  <c r="CN337" i="32"/>
  <c r="CO337" i="32"/>
  <c r="CP337" i="32"/>
  <c r="CQ337" i="32"/>
  <c r="CR337" i="32"/>
  <c r="CM338" i="32"/>
  <c r="CN338" i="32"/>
  <c r="CO338" i="32"/>
  <c r="CP338" i="32"/>
  <c r="CQ338" i="32"/>
  <c r="CR338" i="32"/>
  <c r="CM339" i="32"/>
  <c r="CN339" i="32"/>
  <c r="CO339" i="32"/>
  <c r="CP339" i="32"/>
  <c r="CQ339" i="32"/>
  <c r="CR339" i="32"/>
  <c r="CM340" i="32"/>
  <c r="CN340" i="32"/>
  <c r="CO340" i="32"/>
  <c r="CP340" i="32"/>
  <c r="CQ340" i="32"/>
  <c r="CR340" i="32"/>
  <c r="CM341" i="32"/>
  <c r="CN341" i="32"/>
  <c r="CO341" i="32"/>
  <c r="CP341" i="32"/>
  <c r="CQ341" i="32"/>
  <c r="CR341" i="32"/>
  <c r="CM342" i="32"/>
  <c r="CN342" i="32"/>
  <c r="CO342" i="32"/>
  <c r="CP342" i="32"/>
  <c r="CQ342" i="32"/>
  <c r="CR342" i="32"/>
  <c r="CM343" i="32"/>
  <c r="CN343" i="32"/>
  <c r="CO343" i="32"/>
  <c r="CP343" i="32"/>
  <c r="CQ343" i="32"/>
  <c r="CR343" i="32"/>
  <c r="CM344" i="32"/>
  <c r="CN344" i="32"/>
  <c r="CO344" i="32"/>
  <c r="CP344" i="32"/>
  <c r="CQ344" i="32"/>
  <c r="CR344" i="32"/>
  <c r="CM345" i="32"/>
  <c r="CN345" i="32"/>
  <c r="CO345" i="32"/>
  <c r="CP345" i="32"/>
  <c r="CQ345" i="32"/>
  <c r="CR345" i="32"/>
  <c r="CM346" i="32"/>
  <c r="CN346" i="32"/>
  <c r="CO346" i="32"/>
  <c r="CP346" i="32"/>
  <c r="CQ346" i="32"/>
  <c r="CR346" i="32"/>
  <c r="CM347" i="32"/>
  <c r="CN347" i="32"/>
  <c r="CO347" i="32"/>
  <c r="CP347" i="32"/>
  <c r="CQ347" i="32"/>
  <c r="CR347" i="32"/>
  <c r="CM348" i="32"/>
  <c r="CN348" i="32"/>
  <c r="CO348" i="32"/>
  <c r="CP348" i="32"/>
  <c r="CQ348" i="32"/>
  <c r="CR348" i="32"/>
  <c r="CM349" i="32"/>
  <c r="CN349" i="32"/>
  <c r="CO349" i="32"/>
  <c r="CP349" i="32"/>
  <c r="CQ349" i="32"/>
  <c r="CR349" i="32"/>
  <c r="CQ314" i="32"/>
  <c r="CP314" i="32"/>
  <c r="CO314" i="32"/>
  <c r="CN314" i="32"/>
  <c r="CM314" i="32"/>
  <c r="CL349" i="32"/>
  <c r="CK349" i="32"/>
  <c r="CJ349" i="32"/>
  <c r="CI349" i="32"/>
  <c r="CH349" i="32"/>
  <c r="CG349" i="32"/>
  <c r="CF349" i="32"/>
  <c r="CE349" i="32"/>
  <c r="CD349" i="32"/>
  <c r="CC349" i="32"/>
  <c r="CB349" i="32"/>
  <c r="CA349" i="32"/>
  <c r="BZ349" i="32"/>
  <c r="BY349" i="32"/>
  <c r="BX349" i="32"/>
  <c r="BW349" i="32"/>
  <c r="BV349" i="32"/>
  <c r="BU349" i="32"/>
  <c r="BT349" i="32"/>
  <c r="BS349" i="32"/>
  <c r="BR349" i="32"/>
  <c r="BQ349" i="32"/>
  <c r="BP349" i="32"/>
  <c r="BO349" i="32"/>
  <c r="BN349" i="32"/>
  <c r="BM349" i="32"/>
  <c r="BL349" i="32"/>
  <c r="BK349" i="32"/>
  <c r="BJ349" i="32"/>
  <c r="BI349" i="32"/>
  <c r="BH349" i="32"/>
  <c r="BG349" i="32"/>
  <c r="BF349" i="32"/>
  <c r="BE349" i="32"/>
  <c r="BD349" i="32"/>
  <c r="BC349" i="32"/>
  <c r="BB349" i="32"/>
  <c r="BA349" i="32"/>
  <c r="AZ349" i="32"/>
  <c r="AY349" i="32"/>
  <c r="AX349" i="32"/>
  <c r="AW349" i="32"/>
  <c r="CL348" i="32"/>
  <c r="CK348" i="32"/>
  <c r="CJ348" i="32"/>
  <c r="CI348" i="32"/>
  <c r="CH348" i="32"/>
  <c r="CG348" i="32"/>
  <c r="CF348" i="32"/>
  <c r="CE348" i="32"/>
  <c r="CD348" i="32"/>
  <c r="CC348" i="32"/>
  <c r="CB348" i="32"/>
  <c r="CA348" i="32"/>
  <c r="BZ348" i="32"/>
  <c r="BY348" i="32"/>
  <c r="BX348" i="32"/>
  <c r="BW348" i="32"/>
  <c r="BV348" i="32"/>
  <c r="BU348" i="32"/>
  <c r="BT348" i="32"/>
  <c r="BS348" i="32"/>
  <c r="BR348" i="32"/>
  <c r="BQ348" i="32"/>
  <c r="BP348" i="32"/>
  <c r="BO348" i="32"/>
  <c r="BN348" i="32"/>
  <c r="BM348" i="32"/>
  <c r="BL348" i="32"/>
  <c r="BK348" i="32"/>
  <c r="BJ348" i="32"/>
  <c r="BI348" i="32"/>
  <c r="BH348" i="32"/>
  <c r="BG348" i="32"/>
  <c r="BF348" i="32"/>
  <c r="BE348" i="32"/>
  <c r="BD348" i="32"/>
  <c r="BC348" i="32"/>
  <c r="BB348" i="32"/>
  <c r="BA348" i="32"/>
  <c r="AZ348" i="32"/>
  <c r="AY348" i="32"/>
  <c r="AX348" i="32"/>
  <c r="AW348" i="32"/>
  <c r="CL347" i="32"/>
  <c r="CK347" i="32"/>
  <c r="CJ347" i="32"/>
  <c r="CI347" i="32"/>
  <c r="CH347" i="32"/>
  <c r="CG347" i="32"/>
  <c r="CF347" i="32"/>
  <c r="CE347" i="32"/>
  <c r="CD347" i="32"/>
  <c r="CC347" i="32"/>
  <c r="CB347" i="32"/>
  <c r="CA347" i="32"/>
  <c r="BZ347" i="32"/>
  <c r="BY347" i="32"/>
  <c r="BX347" i="32"/>
  <c r="BW347" i="32"/>
  <c r="BV347" i="32"/>
  <c r="BU347" i="32"/>
  <c r="BT347" i="32"/>
  <c r="BS347" i="32"/>
  <c r="BR347" i="32"/>
  <c r="BQ347" i="32"/>
  <c r="BP347" i="32"/>
  <c r="BO347" i="32"/>
  <c r="BN347" i="32"/>
  <c r="BM347" i="32"/>
  <c r="BL347" i="32"/>
  <c r="BK347" i="32"/>
  <c r="BJ347" i="32"/>
  <c r="BI347" i="32"/>
  <c r="BH347" i="32"/>
  <c r="BG347" i="32"/>
  <c r="BF347" i="32"/>
  <c r="BE347" i="32"/>
  <c r="BD347" i="32"/>
  <c r="BC347" i="32"/>
  <c r="BB347" i="32"/>
  <c r="BA347" i="32"/>
  <c r="AZ347" i="32"/>
  <c r="AY347" i="32"/>
  <c r="AX347" i="32"/>
  <c r="AW347" i="32"/>
  <c r="CL346" i="32"/>
  <c r="CK346" i="32"/>
  <c r="CJ346" i="32"/>
  <c r="CI346" i="32"/>
  <c r="CH346" i="32"/>
  <c r="CG346" i="32"/>
  <c r="CF346" i="32"/>
  <c r="CE346" i="32"/>
  <c r="CD346" i="32"/>
  <c r="CC346" i="32"/>
  <c r="CB346" i="32"/>
  <c r="CA346" i="32"/>
  <c r="BZ346" i="32"/>
  <c r="BY346" i="32"/>
  <c r="BX346" i="32"/>
  <c r="BW346" i="32"/>
  <c r="BV346" i="32"/>
  <c r="BU346" i="32"/>
  <c r="BT346" i="32"/>
  <c r="BS346" i="32"/>
  <c r="BR346" i="32"/>
  <c r="BQ346" i="32"/>
  <c r="BP346" i="32"/>
  <c r="BO346" i="32"/>
  <c r="BN346" i="32"/>
  <c r="BM346" i="32"/>
  <c r="BL346" i="32"/>
  <c r="BK346" i="32"/>
  <c r="BJ346" i="32"/>
  <c r="BI346" i="32"/>
  <c r="BH346" i="32"/>
  <c r="BG346" i="32"/>
  <c r="BF346" i="32"/>
  <c r="BE346" i="32"/>
  <c r="BD346" i="32"/>
  <c r="BC346" i="32"/>
  <c r="BB346" i="32"/>
  <c r="BA346" i="32"/>
  <c r="AZ346" i="32"/>
  <c r="AY346" i="32"/>
  <c r="AX346" i="32"/>
  <c r="AW346" i="32"/>
  <c r="CL345" i="32"/>
  <c r="CK345" i="32"/>
  <c r="CJ345" i="32"/>
  <c r="CI345" i="32"/>
  <c r="CH345" i="32"/>
  <c r="CG345" i="32"/>
  <c r="CF345" i="32"/>
  <c r="CE345" i="32"/>
  <c r="CD345" i="32"/>
  <c r="CC345" i="32"/>
  <c r="CB345" i="32"/>
  <c r="CA345" i="32"/>
  <c r="BZ345" i="32"/>
  <c r="BY345" i="32"/>
  <c r="BX345" i="32"/>
  <c r="BW345" i="32"/>
  <c r="BV345" i="32"/>
  <c r="BU345" i="32"/>
  <c r="BT345" i="32"/>
  <c r="BS345" i="32"/>
  <c r="BR345" i="32"/>
  <c r="BQ345" i="32"/>
  <c r="BP345" i="32"/>
  <c r="BO345" i="32"/>
  <c r="BN345" i="32"/>
  <c r="BM345" i="32"/>
  <c r="BL345" i="32"/>
  <c r="BK345" i="32"/>
  <c r="BJ345" i="32"/>
  <c r="BI345" i="32"/>
  <c r="BH345" i="32"/>
  <c r="BG345" i="32"/>
  <c r="BF345" i="32"/>
  <c r="BE345" i="32"/>
  <c r="BD345" i="32"/>
  <c r="BC345" i="32"/>
  <c r="BB345" i="32"/>
  <c r="BA345" i="32"/>
  <c r="AZ345" i="32"/>
  <c r="AY345" i="32"/>
  <c r="AX345" i="32"/>
  <c r="AW345" i="32"/>
  <c r="CL344" i="32"/>
  <c r="CK344" i="32"/>
  <c r="CJ344" i="32"/>
  <c r="CI344" i="32"/>
  <c r="CH344" i="32"/>
  <c r="CG344" i="32"/>
  <c r="CF344" i="32"/>
  <c r="CE344" i="32"/>
  <c r="CD344" i="32"/>
  <c r="CC344" i="32"/>
  <c r="CB344" i="32"/>
  <c r="CA344" i="32"/>
  <c r="BZ344" i="32"/>
  <c r="BY344" i="32"/>
  <c r="BX344" i="32"/>
  <c r="BW344" i="32"/>
  <c r="BV344" i="32"/>
  <c r="BU344" i="32"/>
  <c r="BT344" i="32"/>
  <c r="BS344" i="32"/>
  <c r="BR344" i="32"/>
  <c r="BQ344" i="32"/>
  <c r="BP344" i="32"/>
  <c r="BO344" i="32"/>
  <c r="BN344" i="32"/>
  <c r="BM344" i="32"/>
  <c r="BL344" i="32"/>
  <c r="BK344" i="32"/>
  <c r="BJ344" i="32"/>
  <c r="BI344" i="32"/>
  <c r="BH344" i="32"/>
  <c r="BG344" i="32"/>
  <c r="BF344" i="32"/>
  <c r="BE344" i="32"/>
  <c r="BD344" i="32"/>
  <c r="BC344" i="32"/>
  <c r="BB344" i="32"/>
  <c r="BA344" i="32"/>
  <c r="AZ344" i="32"/>
  <c r="AY344" i="32"/>
  <c r="AX344" i="32"/>
  <c r="AW344" i="32"/>
  <c r="CL343" i="32"/>
  <c r="CK343" i="32"/>
  <c r="CJ343" i="32"/>
  <c r="CI343" i="32"/>
  <c r="CH343" i="32"/>
  <c r="CG343" i="32"/>
  <c r="CF343" i="32"/>
  <c r="CE343" i="32"/>
  <c r="CD343" i="32"/>
  <c r="CC343" i="32"/>
  <c r="CB343" i="32"/>
  <c r="CA343" i="32"/>
  <c r="BZ343" i="32"/>
  <c r="BY343" i="32"/>
  <c r="BX343" i="32"/>
  <c r="BW343" i="32"/>
  <c r="BV343" i="32"/>
  <c r="BU343" i="32"/>
  <c r="BT343" i="32"/>
  <c r="BS343" i="32"/>
  <c r="BR343" i="32"/>
  <c r="BQ343" i="32"/>
  <c r="BP343" i="32"/>
  <c r="BO343" i="32"/>
  <c r="BN343" i="32"/>
  <c r="BM343" i="32"/>
  <c r="BL343" i="32"/>
  <c r="BK343" i="32"/>
  <c r="BJ343" i="32"/>
  <c r="BI343" i="32"/>
  <c r="BH343" i="32"/>
  <c r="BG343" i="32"/>
  <c r="BF343" i="32"/>
  <c r="BE343" i="32"/>
  <c r="BD343" i="32"/>
  <c r="BC343" i="32"/>
  <c r="BB343" i="32"/>
  <c r="BA343" i="32"/>
  <c r="AZ343" i="32"/>
  <c r="AY343" i="32"/>
  <c r="AX343" i="32"/>
  <c r="AW343" i="32"/>
  <c r="CL342" i="32"/>
  <c r="CK342" i="32"/>
  <c r="CJ342" i="32"/>
  <c r="CI342" i="32"/>
  <c r="CH342" i="32"/>
  <c r="CG342" i="32"/>
  <c r="CF342" i="32"/>
  <c r="CE342" i="32"/>
  <c r="CD342" i="32"/>
  <c r="CC342" i="32"/>
  <c r="CB342" i="32"/>
  <c r="CA342" i="32"/>
  <c r="BZ342" i="32"/>
  <c r="BY342" i="32"/>
  <c r="BX342" i="32"/>
  <c r="BW342" i="32"/>
  <c r="BV342" i="32"/>
  <c r="BU342" i="32"/>
  <c r="BT342" i="32"/>
  <c r="BS342" i="32"/>
  <c r="BR342" i="32"/>
  <c r="BQ342" i="32"/>
  <c r="BP342" i="32"/>
  <c r="BO342" i="32"/>
  <c r="BN342" i="32"/>
  <c r="BM342" i="32"/>
  <c r="BL342" i="32"/>
  <c r="BK342" i="32"/>
  <c r="BJ342" i="32"/>
  <c r="BI342" i="32"/>
  <c r="BH342" i="32"/>
  <c r="BG342" i="32"/>
  <c r="BF342" i="32"/>
  <c r="BE342" i="32"/>
  <c r="BD342" i="32"/>
  <c r="BC342" i="32"/>
  <c r="BB342" i="32"/>
  <c r="BA342" i="32"/>
  <c r="AZ342" i="32"/>
  <c r="AY342" i="32"/>
  <c r="AX342" i="32"/>
  <c r="AW342" i="32"/>
  <c r="CL341" i="32"/>
  <c r="CK341" i="32"/>
  <c r="CJ341" i="32"/>
  <c r="CI341" i="32"/>
  <c r="CH341" i="32"/>
  <c r="CG341" i="32"/>
  <c r="CF341" i="32"/>
  <c r="CE341" i="32"/>
  <c r="CD341" i="32"/>
  <c r="CC341" i="32"/>
  <c r="CB341" i="32"/>
  <c r="CA341" i="32"/>
  <c r="BZ341" i="32"/>
  <c r="BY341" i="32"/>
  <c r="BX341" i="32"/>
  <c r="BW341" i="32"/>
  <c r="BV341" i="32"/>
  <c r="BU341" i="32"/>
  <c r="BT341" i="32"/>
  <c r="BS341" i="32"/>
  <c r="BR341" i="32"/>
  <c r="BQ341" i="32"/>
  <c r="BP341" i="32"/>
  <c r="BO341" i="32"/>
  <c r="BN341" i="32"/>
  <c r="BM341" i="32"/>
  <c r="BL341" i="32"/>
  <c r="BK341" i="32"/>
  <c r="BJ341" i="32"/>
  <c r="BI341" i="32"/>
  <c r="BH341" i="32"/>
  <c r="BG341" i="32"/>
  <c r="BF341" i="32"/>
  <c r="BE341" i="32"/>
  <c r="BD341" i="32"/>
  <c r="BC341" i="32"/>
  <c r="BB341" i="32"/>
  <c r="BA341" i="32"/>
  <c r="AZ341" i="32"/>
  <c r="AY341" i="32"/>
  <c r="AX341" i="32"/>
  <c r="AW341" i="32"/>
  <c r="CL340" i="32"/>
  <c r="CK340" i="32"/>
  <c r="CJ340" i="32"/>
  <c r="CI340" i="32"/>
  <c r="CH340" i="32"/>
  <c r="CG340" i="32"/>
  <c r="CF340" i="32"/>
  <c r="CE340" i="32"/>
  <c r="CD340" i="32"/>
  <c r="CC340" i="32"/>
  <c r="CB340" i="32"/>
  <c r="CA340" i="32"/>
  <c r="BZ340" i="32"/>
  <c r="BY340" i="32"/>
  <c r="BX340" i="32"/>
  <c r="BW340" i="32"/>
  <c r="BV340" i="32"/>
  <c r="BU340" i="32"/>
  <c r="BT340" i="32"/>
  <c r="BS340" i="32"/>
  <c r="BR340" i="32"/>
  <c r="BQ340" i="32"/>
  <c r="BP340" i="32"/>
  <c r="BO340" i="32"/>
  <c r="BN340" i="32"/>
  <c r="BM340" i="32"/>
  <c r="BL340" i="32"/>
  <c r="BK340" i="32"/>
  <c r="BJ340" i="32"/>
  <c r="BI340" i="32"/>
  <c r="BH340" i="32"/>
  <c r="BG340" i="32"/>
  <c r="BF340" i="32"/>
  <c r="BE340" i="32"/>
  <c r="BD340" i="32"/>
  <c r="BC340" i="32"/>
  <c r="BB340" i="32"/>
  <c r="BA340" i="32"/>
  <c r="AZ340" i="32"/>
  <c r="AY340" i="32"/>
  <c r="AX340" i="32"/>
  <c r="AW340" i="32"/>
  <c r="CL339" i="32"/>
  <c r="CK339" i="32"/>
  <c r="CJ339" i="32"/>
  <c r="CI339" i="32"/>
  <c r="CH339" i="32"/>
  <c r="CG339" i="32"/>
  <c r="CF339" i="32"/>
  <c r="CE339" i="32"/>
  <c r="CD339" i="32"/>
  <c r="CC339" i="32"/>
  <c r="CB339" i="32"/>
  <c r="CA339" i="32"/>
  <c r="BZ339" i="32"/>
  <c r="BY339" i="32"/>
  <c r="BX339" i="32"/>
  <c r="BW339" i="32"/>
  <c r="BV339" i="32"/>
  <c r="BU339" i="32"/>
  <c r="BT339" i="32"/>
  <c r="BS339" i="32"/>
  <c r="BR339" i="32"/>
  <c r="BQ339" i="32"/>
  <c r="BP339" i="32"/>
  <c r="BO339" i="32"/>
  <c r="BN339" i="32"/>
  <c r="BM339" i="32"/>
  <c r="BL339" i="32"/>
  <c r="BK339" i="32"/>
  <c r="BJ339" i="32"/>
  <c r="BI339" i="32"/>
  <c r="BH339" i="32"/>
  <c r="BG339" i="32"/>
  <c r="BF339" i="32"/>
  <c r="BE339" i="32"/>
  <c r="BD339" i="32"/>
  <c r="BC339" i="32"/>
  <c r="BB339" i="32"/>
  <c r="BA339" i="32"/>
  <c r="AZ339" i="32"/>
  <c r="AY339" i="32"/>
  <c r="AX339" i="32"/>
  <c r="AW339" i="32"/>
  <c r="CL338" i="32"/>
  <c r="CK338" i="32"/>
  <c r="CJ338" i="32"/>
  <c r="CI338" i="32"/>
  <c r="CH338" i="32"/>
  <c r="CG338" i="32"/>
  <c r="CF338" i="32"/>
  <c r="CE338" i="32"/>
  <c r="CD338" i="32"/>
  <c r="CC338" i="32"/>
  <c r="CB338" i="32"/>
  <c r="CA338" i="32"/>
  <c r="BZ338" i="32"/>
  <c r="BY338" i="32"/>
  <c r="BX338" i="32"/>
  <c r="BW338" i="32"/>
  <c r="BV338" i="32"/>
  <c r="BU338" i="32"/>
  <c r="BT338" i="32"/>
  <c r="BS338" i="32"/>
  <c r="BR338" i="32"/>
  <c r="BQ338" i="32"/>
  <c r="BP338" i="32"/>
  <c r="BO338" i="32"/>
  <c r="BN338" i="32"/>
  <c r="BM338" i="32"/>
  <c r="BL338" i="32"/>
  <c r="BK338" i="32"/>
  <c r="BJ338" i="32"/>
  <c r="BI338" i="32"/>
  <c r="BH338" i="32"/>
  <c r="BG338" i="32"/>
  <c r="BF338" i="32"/>
  <c r="BE338" i="32"/>
  <c r="BD338" i="32"/>
  <c r="BC338" i="32"/>
  <c r="BB338" i="32"/>
  <c r="BA338" i="32"/>
  <c r="AZ338" i="32"/>
  <c r="AY338" i="32"/>
  <c r="AX338" i="32"/>
  <c r="AW338" i="32"/>
  <c r="CL337" i="32"/>
  <c r="CK337" i="32"/>
  <c r="CJ337" i="32"/>
  <c r="CI337" i="32"/>
  <c r="CH337" i="32"/>
  <c r="CG337" i="32"/>
  <c r="CF337" i="32"/>
  <c r="CE337" i="32"/>
  <c r="CD337" i="32"/>
  <c r="CC337" i="32"/>
  <c r="CB337" i="32"/>
  <c r="CA337" i="32"/>
  <c r="BZ337" i="32"/>
  <c r="BY337" i="32"/>
  <c r="BX337" i="32"/>
  <c r="BW337" i="32"/>
  <c r="BV337" i="32"/>
  <c r="BU337" i="32"/>
  <c r="BT337" i="32"/>
  <c r="BS337" i="32"/>
  <c r="BR337" i="32"/>
  <c r="BQ337" i="32"/>
  <c r="BP337" i="32"/>
  <c r="BO337" i="32"/>
  <c r="BN337" i="32"/>
  <c r="BM337" i="32"/>
  <c r="BL337" i="32"/>
  <c r="BK337" i="32"/>
  <c r="BJ337" i="32"/>
  <c r="BI337" i="32"/>
  <c r="BH337" i="32"/>
  <c r="BG337" i="32"/>
  <c r="BF337" i="32"/>
  <c r="BE337" i="32"/>
  <c r="BD337" i="32"/>
  <c r="BC337" i="32"/>
  <c r="BB337" i="32"/>
  <c r="BA337" i="32"/>
  <c r="AZ337" i="32"/>
  <c r="AY337" i="32"/>
  <c r="AX337" i="32"/>
  <c r="AW337" i="32"/>
  <c r="CL336" i="32"/>
  <c r="CK336" i="32"/>
  <c r="CJ336" i="32"/>
  <c r="CI336" i="32"/>
  <c r="CH336" i="32"/>
  <c r="CG336" i="32"/>
  <c r="CF336" i="32"/>
  <c r="CE336" i="32"/>
  <c r="CD336" i="32"/>
  <c r="CC336" i="32"/>
  <c r="CB336" i="32"/>
  <c r="CA336" i="32"/>
  <c r="BZ336" i="32"/>
  <c r="BY336" i="32"/>
  <c r="BX336" i="32"/>
  <c r="BW336" i="32"/>
  <c r="BV336" i="32"/>
  <c r="BU336" i="32"/>
  <c r="BT336" i="32"/>
  <c r="BS336" i="32"/>
  <c r="BR336" i="32"/>
  <c r="BQ336" i="32"/>
  <c r="BP336" i="32"/>
  <c r="BO336" i="32"/>
  <c r="BN336" i="32"/>
  <c r="BM336" i="32"/>
  <c r="BL336" i="32"/>
  <c r="BK336" i="32"/>
  <c r="BJ336" i="32"/>
  <c r="BI336" i="32"/>
  <c r="BH336" i="32"/>
  <c r="BG336" i="32"/>
  <c r="BF336" i="32"/>
  <c r="BE336" i="32"/>
  <c r="BD336" i="32"/>
  <c r="BC336" i="32"/>
  <c r="BB336" i="32"/>
  <c r="BA336" i="32"/>
  <c r="AZ336" i="32"/>
  <c r="AY336" i="32"/>
  <c r="AX336" i="32"/>
  <c r="AW336" i="32"/>
  <c r="CL335" i="32"/>
  <c r="CK335" i="32"/>
  <c r="CJ335" i="32"/>
  <c r="CI335" i="32"/>
  <c r="CH335" i="32"/>
  <c r="CG335" i="32"/>
  <c r="CF335" i="32"/>
  <c r="CE335" i="32"/>
  <c r="CD335" i="32"/>
  <c r="CC335" i="32"/>
  <c r="CB335" i="32"/>
  <c r="CA335" i="32"/>
  <c r="BZ335" i="32"/>
  <c r="BY335" i="32"/>
  <c r="BX335" i="32"/>
  <c r="BW335" i="32"/>
  <c r="BV335" i="32"/>
  <c r="BU335" i="32"/>
  <c r="BT335" i="32"/>
  <c r="BS335" i="32"/>
  <c r="BR335" i="32"/>
  <c r="BQ335" i="32"/>
  <c r="BP335" i="32"/>
  <c r="BO335" i="32"/>
  <c r="BN335" i="32"/>
  <c r="BM335" i="32"/>
  <c r="BL335" i="32"/>
  <c r="BK335" i="32"/>
  <c r="BJ335" i="32"/>
  <c r="BI335" i="32"/>
  <c r="BH335" i="32"/>
  <c r="BG335" i="32"/>
  <c r="BF335" i="32"/>
  <c r="BE335" i="32"/>
  <c r="BD335" i="32"/>
  <c r="BC335" i="32"/>
  <c r="BB335" i="32"/>
  <c r="BA335" i="32"/>
  <c r="AZ335" i="32"/>
  <c r="AY335" i="32"/>
  <c r="AX335" i="32"/>
  <c r="AW335" i="32"/>
  <c r="CL334" i="32"/>
  <c r="CK334" i="32"/>
  <c r="CJ334" i="32"/>
  <c r="CI334" i="32"/>
  <c r="CH334" i="32"/>
  <c r="CG334" i="32"/>
  <c r="CF334" i="32"/>
  <c r="CE334" i="32"/>
  <c r="CD334" i="32"/>
  <c r="CC334" i="32"/>
  <c r="CB334" i="32"/>
  <c r="CA334" i="32"/>
  <c r="BZ334" i="32"/>
  <c r="BY334" i="32"/>
  <c r="BX334" i="32"/>
  <c r="BW334" i="32"/>
  <c r="BV334" i="32"/>
  <c r="BU334" i="32"/>
  <c r="BT334" i="32"/>
  <c r="BS334" i="32"/>
  <c r="BR334" i="32"/>
  <c r="BQ334" i="32"/>
  <c r="BP334" i="32"/>
  <c r="BO334" i="32"/>
  <c r="BN334" i="32"/>
  <c r="BM334" i="32"/>
  <c r="BL334" i="32"/>
  <c r="BK334" i="32"/>
  <c r="BJ334" i="32"/>
  <c r="BI334" i="32"/>
  <c r="BH334" i="32"/>
  <c r="BG334" i="32"/>
  <c r="BF334" i="32"/>
  <c r="BE334" i="32"/>
  <c r="BD334" i="32"/>
  <c r="BC334" i="32"/>
  <c r="BB334" i="32"/>
  <c r="BA334" i="32"/>
  <c r="AZ334" i="32"/>
  <c r="AY334" i="32"/>
  <c r="AX334" i="32"/>
  <c r="AW334" i="32"/>
  <c r="CL333" i="32"/>
  <c r="CK333" i="32"/>
  <c r="CJ333" i="32"/>
  <c r="CI333" i="32"/>
  <c r="CH333" i="32"/>
  <c r="CG333" i="32"/>
  <c r="CF333" i="32"/>
  <c r="CE333" i="32"/>
  <c r="CD333" i="32"/>
  <c r="CC333" i="32"/>
  <c r="CB333" i="32"/>
  <c r="CA333" i="32"/>
  <c r="BZ333" i="32"/>
  <c r="BY333" i="32"/>
  <c r="BX333" i="32"/>
  <c r="BW333" i="32"/>
  <c r="BV333" i="32"/>
  <c r="BU333" i="32"/>
  <c r="BT333" i="32"/>
  <c r="BS333" i="32"/>
  <c r="BR333" i="32"/>
  <c r="BQ333" i="32"/>
  <c r="BP333" i="32"/>
  <c r="BO333" i="32"/>
  <c r="BN333" i="32"/>
  <c r="BM333" i="32"/>
  <c r="BL333" i="32"/>
  <c r="BK333" i="32"/>
  <c r="BJ333" i="32"/>
  <c r="BI333" i="32"/>
  <c r="BH333" i="32"/>
  <c r="BG333" i="32"/>
  <c r="BF333" i="32"/>
  <c r="BE333" i="32"/>
  <c r="BD333" i="32"/>
  <c r="BC333" i="32"/>
  <c r="BB333" i="32"/>
  <c r="BA333" i="32"/>
  <c r="AZ333" i="32"/>
  <c r="AY333" i="32"/>
  <c r="AX333" i="32"/>
  <c r="AW333" i="32"/>
  <c r="CL332" i="32"/>
  <c r="CK332" i="32"/>
  <c r="CJ332" i="32"/>
  <c r="CI332" i="32"/>
  <c r="CH332" i="32"/>
  <c r="CG332" i="32"/>
  <c r="CF332" i="32"/>
  <c r="CE332" i="32"/>
  <c r="CD332" i="32"/>
  <c r="CC332" i="32"/>
  <c r="CB332" i="32"/>
  <c r="CA332" i="32"/>
  <c r="BZ332" i="32"/>
  <c r="BY332" i="32"/>
  <c r="BX332" i="32"/>
  <c r="BW332" i="32"/>
  <c r="BV332" i="32"/>
  <c r="BU332" i="32"/>
  <c r="BT332" i="32"/>
  <c r="BS332" i="32"/>
  <c r="BR332" i="32"/>
  <c r="BQ332" i="32"/>
  <c r="BP332" i="32"/>
  <c r="BO332" i="32"/>
  <c r="BN332" i="32"/>
  <c r="BM332" i="32"/>
  <c r="BL332" i="32"/>
  <c r="BK332" i="32"/>
  <c r="BJ332" i="32"/>
  <c r="BI332" i="32"/>
  <c r="BH332" i="32"/>
  <c r="BG332" i="32"/>
  <c r="BF332" i="32"/>
  <c r="BE332" i="32"/>
  <c r="BD332" i="32"/>
  <c r="BC332" i="32"/>
  <c r="BB332" i="32"/>
  <c r="BA332" i="32"/>
  <c r="AZ332" i="32"/>
  <c r="AY332" i="32"/>
  <c r="AX332" i="32"/>
  <c r="AW332" i="32"/>
  <c r="CL331" i="32"/>
  <c r="CK331" i="32"/>
  <c r="CJ331" i="32"/>
  <c r="CI331" i="32"/>
  <c r="CH331" i="32"/>
  <c r="CG331" i="32"/>
  <c r="CF331" i="32"/>
  <c r="CE331" i="32"/>
  <c r="CD331" i="32"/>
  <c r="CC331" i="32"/>
  <c r="CB331" i="32"/>
  <c r="CA331" i="32"/>
  <c r="BZ331" i="32"/>
  <c r="BY331" i="32"/>
  <c r="BX331" i="32"/>
  <c r="BW331" i="32"/>
  <c r="BV331" i="32"/>
  <c r="BU331" i="32"/>
  <c r="BT331" i="32"/>
  <c r="BS331" i="32"/>
  <c r="BR331" i="32"/>
  <c r="BQ331" i="32"/>
  <c r="BP331" i="32"/>
  <c r="BO331" i="32"/>
  <c r="BN331" i="32"/>
  <c r="BM331" i="32"/>
  <c r="BL331" i="32"/>
  <c r="BK331" i="32"/>
  <c r="BJ331" i="32"/>
  <c r="BI331" i="32"/>
  <c r="BH331" i="32"/>
  <c r="BG331" i="32"/>
  <c r="BF331" i="32"/>
  <c r="BE331" i="32"/>
  <c r="BD331" i="32"/>
  <c r="BC331" i="32"/>
  <c r="BB331" i="32"/>
  <c r="BA331" i="32"/>
  <c r="AZ331" i="32"/>
  <c r="AY331" i="32"/>
  <c r="AX331" i="32"/>
  <c r="AW331" i="32"/>
  <c r="CL330" i="32"/>
  <c r="CK330" i="32"/>
  <c r="CJ330" i="32"/>
  <c r="CI330" i="32"/>
  <c r="CH330" i="32"/>
  <c r="CG330" i="32"/>
  <c r="CF330" i="32"/>
  <c r="CE330" i="32"/>
  <c r="CD330" i="32"/>
  <c r="CC330" i="32"/>
  <c r="CB330" i="32"/>
  <c r="CA330" i="32"/>
  <c r="BZ330" i="32"/>
  <c r="BY330" i="32"/>
  <c r="BX330" i="32"/>
  <c r="BW330" i="32"/>
  <c r="BV330" i="32"/>
  <c r="BU330" i="32"/>
  <c r="BT330" i="32"/>
  <c r="BS330" i="32"/>
  <c r="BR330" i="32"/>
  <c r="BQ330" i="32"/>
  <c r="BP330" i="32"/>
  <c r="BO330" i="32"/>
  <c r="BN330" i="32"/>
  <c r="BM330" i="32"/>
  <c r="BL330" i="32"/>
  <c r="BK330" i="32"/>
  <c r="BJ330" i="32"/>
  <c r="BI330" i="32"/>
  <c r="BH330" i="32"/>
  <c r="BG330" i="32"/>
  <c r="BF330" i="32"/>
  <c r="BE330" i="32"/>
  <c r="BD330" i="32"/>
  <c r="BC330" i="32"/>
  <c r="BB330" i="32"/>
  <c r="BA330" i="32"/>
  <c r="AZ330" i="32"/>
  <c r="AY330" i="32"/>
  <c r="AX330" i="32"/>
  <c r="AW330" i="32"/>
  <c r="CL329" i="32"/>
  <c r="CK329" i="32"/>
  <c r="CJ329" i="32"/>
  <c r="CI329" i="32"/>
  <c r="CH329" i="32"/>
  <c r="CG329" i="32"/>
  <c r="CF329" i="32"/>
  <c r="CE329" i="32"/>
  <c r="CD329" i="32"/>
  <c r="CC329" i="32"/>
  <c r="CB329" i="32"/>
  <c r="CA329" i="32"/>
  <c r="BZ329" i="32"/>
  <c r="BY329" i="32"/>
  <c r="BX329" i="32"/>
  <c r="BW329" i="32"/>
  <c r="BV329" i="32"/>
  <c r="BU329" i="32"/>
  <c r="BT329" i="32"/>
  <c r="BS329" i="32"/>
  <c r="BR329" i="32"/>
  <c r="BQ329" i="32"/>
  <c r="BP329" i="32"/>
  <c r="BO329" i="32"/>
  <c r="BN329" i="32"/>
  <c r="BM329" i="32"/>
  <c r="BL329" i="32"/>
  <c r="BK329" i="32"/>
  <c r="BJ329" i="32"/>
  <c r="BI329" i="32"/>
  <c r="BH329" i="32"/>
  <c r="BG329" i="32"/>
  <c r="BF329" i="32"/>
  <c r="BE329" i="32"/>
  <c r="BD329" i="32"/>
  <c r="BC329" i="32"/>
  <c r="BB329" i="32"/>
  <c r="BA329" i="32"/>
  <c r="AZ329" i="32"/>
  <c r="AY329" i="32"/>
  <c r="AX329" i="32"/>
  <c r="AW329" i="32"/>
  <c r="CL328" i="32"/>
  <c r="CK328" i="32"/>
  <c r="CJ328" i="32"/>
  <c r="CI328" i="32"/>
  <c r="CH328" i="32"/>
  <c r="CG328" i="32"/>
  <c r="CF328" i="32"/>
  <c r="CE328" i="32"/>
  <c r="CD328" i="32"/>
  <c r="CC328" i="32"/>
  <c r="CB328" i="32"/>
  <c r="CA328" i="32"/>
  <c r="BZ328" i="32"/>
  <c r="BY328" i="32"/>
  <c r="BX328" i="32"/>
  <c r="BW328" i="32"/>
  <c r="BV328" i="32"/>
  <c r="BU328" i="32"/>
  <c r="BT328" i="32"/>
  <c r="BS328" i="32"/>
  <c r="BR328" i="32"/>
  <c r="BQ328" i="32"/>
  <c r="BP328" i="32"/>
  <c r="BO328" i="32"/>
  <c r="BN328" i="32"/>
  <c r="BM328" i="32"/>
  <c r="BL328" i="32"/>
  <c r="BK328" i="32"/>
  <c r="BJ328" i="32"/>
  <c r="BI328" i="32"/>
  <c r="BH328" i="32"/>
  <c r="BG328" i="32"/>
  <c r="BF328" i="32"/>
  <c r="BE328" i="32"/>
  <c r="BD328" i="32"/>
  <c r="BC328" i="32"/>
  <c r="BB328" i="32"/>
  <c r="BA328" i="32"/>
  <c r="AZ328" i="32"/>
  <c r="AY328" i="32"/>
  <c r="AX328" i="32"/>
  <c r="AW328" i="32"/>
  <c r="CL327" i="32"/>
  <c r="CK327" i="32"/>
  <c r="CJ327" i="32"/>
  <c r="CI327" i="32"/>
  <c r="CH327" i="32"/>
  <c r="CG327" i="32"/>
  <c r="CF327" i="32"/>
  <c r="CE327" i="32"/>
  <c r="CD327" i="32"/>
  <c r="CC327" i="32"/>
  <c r="CB327" i="32"/>
  <c r="CA327" i="32"/>
  <c r="BZ327" i="32"/>
  <c r="BY327" i="32"/>
  <c r="BX327" i="32"/>
  <c r="BW327" i="32"/>
  <c r="BV327" i="32"/>
  <c r="BU327" i="32"/>
  <c r="BT327" i="32"/>
  <c r="BS327" i="32"/>
  <c r="BR327" i="32"/>
  <c r="BQ327" i="32"/>
  <c r="BP327" i="32"/>
  <c r="BO327" i="32"/>
  <c r="BN327" i="32"/>
  <c r="BM327" i="32"/>
  <c r="BL327" i="32"/>
  <c r="BK327" i="32"/>
  <c r="BJ327" i="32"/>
  <c r="BI327" i="32"/>
  <c r="BH327" i="32"/>
  <c r="BG327" i="32"/>
  <c r="BF327" i="32"/>
  <c r="BE327" i="32"/>
  <c r="BD327" i="32"/>
  <c r="BC327" i="32"/>
  <c r="BB327" i="32"/>
  <c r="BA327" i="32"/>
  <c r="AZ327" i="32"/>
  <c r="AY327" i="32"/>
  <c r="AX327" i="32"/>
  <c r="AW327" i="32"/>
  <c r="CL326" i="32"/>
  <c r="CK326" i="32"/>
  <c r="CJ326" i="32"/>
  <c r="CI326" i="32"/>
  <c r="CH326" i="32"/>
  <c r="CG326" i="32"/>
  <c r="CF326" i="32"/>
  <c r="CE326" i="32"/>
  <c r="CD326" i="32"/>
  <c r="CC326" i="32"/>
  <c r="CB326" i="32"/>
  <c r="CA326" i="32"/>
  <c r="BZ326" i="32"/>
  <c r="BY326" i="32"/>
  <c r="BX326" i="32"/>
  <c r="BW326" i="32"/>
  <c r="BV326" i="32"/>
  <c r="BU326" i="32"/>
  <c r="BT326" i="32"/>
  <c r="BS326" i="32"/>
  <c r="BR326" i="32"/>
  <c r="BQ326" i="32"/>
  <c r="BP326" i="32"/>
  <c r="BO326" i="32"/>
  <c r="BN326" i="32"/>
  <c r="BM326" i="32"/>
  <c r="BL326" i="32"/>
  <c r="BK326" i="32"/>
  <c r="BJ326" i="32"/>
  <c r="BI326" i="32"/>
  <c r="BH326" i="32"/>
  <c r="BG326" i="32"/>
  <c r="BF326" i="32"/>
  <c r="BE326" i="32"/>
  <c r="BD326" i="32"/>
  <c r="BC326" i="32"/>
  <c r="BB326" i="32"/>
  <c r="BA326" i="32"/>
  <c r="AZ326" i="32"/>
  <c r="AY326" i="32"/>
  <c r="AX326" i="32"/>
  <c r="AW326" i="32"/>
  <c r="CL325" i="32"/>
  <c r="CK325" i="32"/>
  <c r="CJ325" i="32"/>
  <c r="CI325" i="32"/>
  <c r="CH325" i="32"/>
  <c r="CG325" i="32"/>
  <c r="CF325" i="32"/>
  <c r="CE325" i="32"/>
  <c r="CD325" i="32"/>
  <c r="CC325" i="32"/>
  <c r="CB325" i="32"/>
  <c r="CA325" i="32"/>
  <c r="BZ325" i="32"/>
  <c r="BY325" i="32"/>
  <c r="BX325" i="32"/>
  <c r="BW325" i="32"/>
  <c r="BV325" i="32"/>
  <c r="BU325" i="32"/>
  <c r="BT325" i="32"/>
  <c r="BS325" i="32"/>
  <c r="BR325" i="32"/>
  <c r="BQ325" i="32"/>
  <c r="BP325" i="32"/>
  <c r="BO325" i="32"/>
  <c r="BN325" i="32"/>
  <c r="BM325" i="32"/>
  <c r="BL325" i="32"/>
  <c r="BK325" i="32"/>
  <c r="BJ325" i="32"/>
  <c r="BI325" i="32"/>
  <c r="BH325" i="32"/>
  <c r="BG325" i="32"/>
  <c r="BF325" i="32"/>
  <c r="BE325" i="32"/>
  <c r="BD325" i="32"/>
  <c r="BC325" i="32"/>
  <c r="BB325" i="32"/>
  <c r="BA325" i="32"/>
  <c r="AZ325" i="32"/>
  <c r="AY325" i="32"/>
  <c r="AX325" i="32"/>
  <c r="AW325" i="32"/>
  <c r="CL324" i="32"/>
  <c r="CK324" i="32"/>
  <c r="CJ324" i="32"/>
  <c r="CI324" i="32"/>
  <c r="CH324" i="32"/>
  <c r="CG324" i="32"/>
  <c r="CF324" i="32"/>
  <c r="CE324" i="32"/>
  <c r="CD324" i="32"/>
  <c r="CC324" i="32"/>
  <c r="CB324" i="32"/>
  <c r="CA324" i="32"/>
  <c r="BZ324" i="32"/>
  <c r="BY324" i="32"/>
  <c r="BX324" i="32"/>
  <c r="BW324" i="32"/>
  <c r="BV324" i="32"/>
  <c r="BU324" i="32"/>
  <c r="BT324" i="32"/>
  <c r="BS324" i="32"/>
  <c r="BR324" i="32"/>
  <c r="BQ324" i="32"/>
  <c r="BP324" i="32"/>
  <c r="BO324" i="32"/>
  <c r="BN324" i="32"/>
  <c r="BM324" i="32"/>
  <c r="BL324" i="32"/>
  <c r="BK324" i="32"/>
  <c r="BJ324" i="32"/>
  <c r="BI324" i="32"/>
  <c r="BH324" i="32"/>
  <c r="BG324" i="32"/>
  <c r="BF324" i="32"/>
  <c r="BE324" i="32"/>
  <c r="BD324" i="32"/>
  <c r="BC324" i="32"/>
  <c r="BB324" i="32"/>
  <c r="BA324" i="32"/>
  <c r="AZ324" i="32"/>
  <c r="AY324" i="32"/>
  <c r="AX324" i="32"/>
  <c r="AW324" i="32"/>
  <c r="CL323" i="32"/>
  <c r="CK323" i="32"/>
  <c r="CJ323" i="32"/>
  <c r="CI323" i="32"/>
  <c r="CH323" i="32"/>
  <c r="CG323" i="32"/>
  <c r="CF323" i="32"/>
  <c r="CE323" i="32"/>
  <c r="CD323" i="32"/>
  <c r="CC323" i="32"/>
  <c r="CB323" i="32"/>
  <c r="CA323" i="32"/>
  <c r="BZ323" i="32"/>
  <c r="BY323" i="32"/>
  <c r="BX323" i="32"/>
  <c r="BW323" i="32"/>
  <c r="BV323" i="32"/>
  <c r="BU323" i="32"/>
  <c r="BT323" i="32"/>
  <c r="BS323" i="32"/>
  <c r="BR323" i="32"/>
  <c r="BQ323" i="32"/>
  <c r="BP323" i="32"/>
  <c r="BO323" i="32"/>
  <c r="BN323" i="32"/>
  <c r="BM323" i="32"/>
  <c r="BL323" i="32"/>
  <c r="BK323" i="32"/>
  <c r="BJ323" i="32"/>
  <c r="BI323" i="32"/>
  <c r="BH323" i="32"/>
  <c r="BG323" i="32"/>
  <c r="BF323" i="32"/>
  <c r="BE323" i="32"/>
  <c r="BD323" i="32"/>
  <c r="BC323" i="32"/>
  <c r="BB323" i="32"/>
  <c r="BA323" i="32"/>
  <c r="AZ323" i="32"/>
  <c r="AY323" i="32"/>
  <c r="AX323" i="32"/>
  <c r="AW323" i="32"/>
  <c r="CL322" i="32"/>
  <c r="CK322" i="32"/>
  <c r="CJ322" i="32"/>
  <c r="CI322" i="32"/>
  <c r="CH322" i="32"/>
  <c r="CG322" i="32"/>
  <c r="CF322" i="32"/>
  <c r="CE322" i="32"/>
  <c r="CD322" i="32"/>
  <c r="CC322" i="32"/>
  <c r="CB322" i="32"/>
  <c r="CA322" i="32"/>
  <c r="BZ322" i="32"/>
  <c r="BY322" i="32"/>
  <c r="BX322" i="32"/>
  <c r="BW322" i="32"/>
  <c r="BV322" i="32"/>
  <c r="BU322" i="32"/>
  <c r="BT322" i="32"/>
  <c r="BS322" i="32"/>
  <c r="BR322" i="32"/>
  <c r="BQ322" i="32"/>
  <c r="BP322" i="32"/>
  <c r="BO322" i="32"/>
  <c r="BN322" i="32"/>
  <c r="BM322" i="32"/>
  <c r="BL322" i="32"/>
  <c r="BK322" i="32"/>
  <c r="BJ322" i="32"/>
  <c r="BI322" i="32"/>
  <c r="BH322" i="32"/>
  <c r="BG322" i="32"/>
  <c r="BF322" i="32"/>
  <c r="BE322" i="32"/>
  <c r="BD322" i="32"/>
  <c r="BC322" i="32"/>
  <c r="BB322" i="32"/>
  <c r="BA322" i="32"/>
  <c r="AZ322" i="32"/>
  <c r="AY322" i="32"/>
  <c r="AX322" i="32"/>
  <c r="AW322" i="32"/>
  <c r="CL321" i="32"/>
  <c r="CK321" i="32"/>
  <c r="CJ321" i="32"/>
  <c r="CI321" i="32"/>
  <c r="CH321" i="32"/>
  <c r="CG321" i="32"/>
  <c r="CF321" i="32"/>
  <c r="CE321" i="32"/>
  <c r="CD321" i="32"/>
  <c r="CC321" i="32"/>
  <c r="CB321" i="32"/>
  <c r="CA321" i="32"/>
  <c r="BZ321" i="32"/>
  <c r="BY321" i="32"/>
  <c r="BX321" i="32"/>
  <c r="BW321" i="32"/>
  <c r="BV321" i="32"/>
  <c r="BU321" i="32"/>
  <c r="BT321" i="32"/>
  <c r="BS321" i="32"/>
  <c r="BR321" i="32"/>
  <c r="BQ321" i="32"/>
  <c r="BP321" i="32"/>
  <c r="BO321" i="32"/>
  <c r="BN321" i="32"/>
  <c r="BM321" i="32"/>
  <c r="BL321" i="32"/>
  <c r="BK321" i="32"/>
  <c r="BJ321" i="32"/>
  <c r="BI321" i="32"/>
  <c r="BH321" i="32"/>
  <c r="BG321" i="32"/>
  <c r="BF321" i="32"/>
  <c r="BE321" i="32"/>
  <c r="BD321" i="32"/>
  <c r="BC321" i="32"/>
  <c r="BB321" i="32"/>
  <c r="BA321" i="32"/>
  <c r="AZ321" i="32"/>
  <c r="AY321" i="32"/>
  <c r="AX321" i="32"/>
  <c r="AW321" i="32"/>
  <c r="CL320" i="32"/>
  <c r="CK320" i="32"/>
  <c r="CJ320" i="32"/>
  <c r="CI320" i="32"/>
  <c r="CH320" i="32"/>
  <c r="CG320" i="32"/>
  <c r="CF320" i="32"/>
  <c r="CE320" i="32"/>
  <c r="CD320" i="32"/>
  <c r="CC320" i="32"/>
  <c r="CB320" i="32"/>
  <c r="CA320" i="32"/>
  <c r="BZ320" i="32"/>
  <c r="BY320" i="32"/>
  <c r="BX320" i="32"/>
  <c r="BW320" i="32"/>
  <c r="BV320" i="32"/>
  <c r="BU320" i="32"/>
  <c r="BT320" i="32"/>
  <c r="BS320" i="32"/>
  <c r="BR320" i="32"/>
  <c r="BQ320" i="32"/>
  <c r="BP320" i="32"/>
  <c r="BO320" i="32"/>
  <c r="BN320" i="32"/>
  <c r="BM320" i="32"/>
  <c r="BL320" i="32"/>
  <c r="BK320" i="32"/>
  <c r="BJ320" i="32"/>
  <c r="BI320" i="32"/>
  <c r="BH320" i="32"/>
  <c r="BG320" i="32"/>
  <c r="BF320" i="32"/>
  <c r="BE320" i="32"/>
  <c r="BD320" i="32"/>
  <c r="BC320" i="32"/>
  <c r="BB320" i="32"/>
  <c r="BA320" i="32"/>
  <c r="AZ320" i="32"/>
  <c r="AY320" i="32"/>
  <c r="AX320" i="32"/>
  <c r="AW320" i="32"/>
  <c r="CL319" i="32"/>
  <c r="CK319" i="32"/>
  <c r="CJ319" i="32"/>
  <c r="CI319" i="32"/>
  <c r="CH319" i="32"/>
  <c r="CG319" i="32"/>
  <c r="CF319" i="32"/>
  <c r="CE319" i="32"/>
  <c r="CD319" i="32"/>
  <c r="CC319" i="32"/>
  <c r="CB319" i="32"/>
  <c r="CA319" i="32"/>
  <c r="BZ319" i="32"/>
  <c r="BY319" i="32"/>
  <c r="BX319" i="32"/>
  <c r="BW319" i="32"/>
  <c r="BV319" i="32"/>
  <c r="BU319" i="32"/>
  <c r="BT319" i="32"/>
  <c r="BS319" i="32"/>
  <c r="BR319" i="32"/>
  <c r="BQ319" i="32"/>
  <c r="BP319" i="32"/>
  <c r="BO319" i="32"/>
  <c r="BN319" i="32"/>
  <c r="BM319" i="32"/>
  <c r="BL319" i="32"/>
  <c r="BK319" i="32"/>
  <c r="BJ319" i="32"/>
  <c r="BI319" i="32"/>
  <c r="BH319" i="32"/>
  <c r="BG319" i="32"/>
  <c r="BF319" i="32"/>
  <c r="BE319" i="32"/>
  <c r="BD319" i="32"/>
  <c r="BC319" i="32"/>
  <c r="BB319" i="32"/>
  <c r="BA319" i="32"/>
  <c r="AZ319" i="32"/>
  <c r="AY319" i="32"/>
  <c r="AX319" i="32"/>
  <c r="AW319" i="32"/>
  <c r="CL318" i="32"/>
  <c r="CK318" i="32"/>
  <c r="CJ318" i="32"/>
  <c r="CI318" i="32"/>
  <c r="CH318" i="32"/>
  <c r="CG318" i="32"/>
  <c r="CF318" i="32"/>
  <c r="CE318" i="32"/>
  <c r="CD318" i="32"/>
  <c r="CC318" i="32"/>
  <c r="CB318" i="32"/>
  <c r="CA318" i="32"/>
  <c r="BZ318" i="32"/>
  <c r="BY318" i="32"/>
  <c r="BX318" i="32"/>
  <c r="BW318" i="32"/>
  <c r="BV318" i="32"/>
  <c r="BU318" i="32"/>
  <c r="BT318" i="32"/>
  <c r="BS318" i="32"/>
  <c r="BR318" i="32"/>
  <c r="BQ318" i="32"/>
  <c r="BP318" i="32"/>
  <c r="BO318" i="32"/>
  <c r="BN318" i="32"/>
  <c r="BM318" i="32"/>
  <c r="BL318" i="32"/>
  <c r="BK318" i="32"/>
  <c r="BJ318" i="32"/>
  <c r="BI318" i="32"/>
  <c r="BH318" i="32"/>
  <c r="BG318" i="32"/>
  <c r="BF318" i="32"/>
  <c r="BE318" i="32"/>
  <c r="BD318" i="32"/>
  <c r="BC318" i="32"/>
  <c r="BB318" i="32"/>
  <c r="BA318" i="32"/>
  <c r="AZ318" i="32"/>
  <c r="AY318" i="32"/>
  <c r="AX318" i="32"/>
  <c r="AW318" i="32"/>
  <c r="CL317" i="32"/>
  <c r="CK317" i="32"/>
  <c r="CJ317" i="32"/>
  <c r="CI317" i="32"/>
  <c r="CH317" i="32"/>
  <c r="CG317" i="32"/>
  <c r="CF317" i="32"/>
  <c r="CE317" i="32"/>
  <c r="CD317" i="32"/>
  <c r="CC317" i="32"/>
  <c r="CB317" i="32"/>
  <c r="CA317" i="32"/>
  <c r="BZ317" i="32"/>
  <c r="BY317" i="32"/>
  <c r="BX317" i="32"/>
  <c r="BW317" i="32"/>
  <c r="BV317" i="32"/>
  <c r="BU317" i="32"/>
  <c r="BT317" i="32"/>
  <c r="BS317" i="32"/>
  <c r="BR317" i="32"/>
  <c r="BQ317" i="32"/>
  <c r="BP317" i="32"/>
  <c r="BO317" i="32"/>
  <c r="BN317" i="32"/>
  <c r="BM317" i="32"/>
  <c r="BL317" i="32"/>
  <c r="BK317" i="32"/>
  <c r="BJ317" i="32"/>
  <c r="BI317" i="32"/>
  <c r="BH317" i="32"/>
  <c r="BG317" i="32"/>
  <c r="BF317" i="32"/>
  <c r="BE317" i="32"/>
  <c r="BD317" i="32"/>
  <c r="BC317" i="32"/>
  <c r="BB317" i="32"/>
  <c r="BA317" i="32"/>
  <c r="AZ317" i="32"/>
  <c r="AY317" i="32"/>
  <c r="AX317" i="32"/>
  <c r="AW317" i="32"/>
  <c r="CL316" i="32"/>
  <c r="CK316" i="32"/>
  <c r="CJ316" i="32"/>
  <c r="CI316" i="32"/>
  <c r="CH316" i="32"/>
  <c r="CG316" i="32"/>
  <c r="CF316" i="32"/>
  <c r="CE316" i="32"/>
  <c r="CD316" i="32"/>
  <c r="CC316" i="32"/>
  <c r="CB316" i="32"/>
  <c r="CA316" i="32"/>
  <c r="BZ316" i="32"/>
  <c r="BY316" i="32"/>
  <c r="BX316" i="32"/>
  <c r="BW316" i="32"/>
  <c r="BV316" i="32"/>
  <c r="BU316" i="32"/>
  <c r="BT316" i="32"/>
  <c r="BS316" i="32"/>
  <c r="BR316" i="32"/>
  <c r="BQ316" i="32"/>
  <c r="BP316" i="32"/>
  <c r="BO316" i="32"/>
  <c r="BN316" i="32"/>
  <c r="BM316" i="32"/>
  <c r="BL316" i="32"/>
  <c r="BK316" i="32"/>
  <c r="BJ316" i="32"/>
  <c r="BI316" i="32"/>
  <c r="BH316" i="32"/>
  <c r="BG316" i="32"/>
  <c r="BF316" i="32"/>
  <c r="BE316" i="32"/>
  <c r="BD316" i="32"/>
  <c r="BC316" i="32"/>
  <c r="BB316" i="32"/>
  <c r="BA316" i="32"/>
  <c r="AZ316" i="32"/>
  <c r="AY316" i="32"/>
  <c r="AX316" i="32"/>
  <c r="AW316" i="32"/>
  <c r="CL315" i="32"/>
  <c r="CK315" i="32"/>
  <c r="CJ315" i="32"/>
  <c r="CI315" i="32"/>
  <c r="CH315" i="32"/>
  <c r="CG315" i="32"/>
  <c r="CF315" i="32"/>
  <c r="CE315" i="32"/>
  <c r="CD315" i="32"/>
  <c r="CC315" i="32"/>
  <c r="CB315" i="32"/>
  <c r="CA315" i="32"/>
  <c r="BZ315" i="32"/>
  <c r="BY315" i="32"/>
  <c r="BX315" i="32"/>
  <c r="BW315" i="32"/>
  <c r="BV315" i="32"/>
  <c r="BU315" i="32"/>
  <c r="BT315" i="32"/>
  <c r="BS315" i="32"/>
  <c r="BR315" i="32"/>
  <c r="BQ315" i="32"/>
  <c r="BP315" i="32"/>
  <c r="BO315" i="32"/>
  <c r="BN315" i="32"/>
  <c r="BM315" i="32"/>
  <c r="BL315" i="32"/>
  <c r="BK315" i="32"/>
  <c r="BJ315" i="32"/>
  <c r="BI315" i="32"/>
  <c r="BH315" i="32"/>
  <c r="BG315" i="32"/>
  <c r="BF315" i="32"/>
  <c r="BE315" i="32"/>
  <c r="BD315" i="32"/>
  <c r="BC315" i="32"/>
  <c r="BB315" i="32"/>
  <c r="BA315" i="32"/>
  <c r="AZ315" i="32"/>
  <c r="AY315" i="32"/>
  <c r="AX315" i="32"/>
  <c r="AW315" i="32"/>
  <c r="CL314" i="32"/>
  <c r="CK314" i="32"/>
  <c r="CJ314" i="32"/>
  <c r="CI314" i="32"/>
  <c r="CH314" i="32"/>
  <c r="CG314" i="32"/>
  <c r="CF314" i="32"/>
  <c r="CE314" i="32"/>
  <c r="CD314" i="32"/>
  <c r="CC314" i="32"/>
  <c r="CB314" i="32"/>
  <c r="CA314" i="32"/>
  <c r="BZ314" i="32"/>
  <c r="BY314" i="32"/>
  <c r="BX314" i="32"/>
  <c r="BW314" i="32"/>
  <c r="BV314" i="32"/>
  <c r="BU314" i="32"/>
  <c r="BT314" i="32"/>
  <c r="BS314" i="32"/>
  <c r="BR314" i="32"/>
  <c r="BQ314" i="32"/>
  <c r="BP314" i="32"/>
  <c r="BO314" i="32"/>
  <c r="BN314" i="32"/>
  <c r="BM314" i="32"/>
  <c r="BL314" i="32"/>
  <c r="BK314" i="32"/>
  <c r="BJ314" i="32"/>
  <c r="BI314" i="32"/>
  <c r="BH314" i="32"/>
  <c r="BG314" i="32"/>
  <c r="BF314" i="32"/>
  <c r="BE314" i="32"/>
  <c r="BD314" i="32"/>
  <c r="BC314" i="32"/>
  <c r="BB314" i="32"/>
  <c r="BA314" i="32"/>
  <c r="AZ314" i="32"/>
  <c r="AY314" i="32"/>
  <c r="AX314" i="32"/>
  <c r="AW314" i="32"/>
  <c r="CM314" i="29"/>
  <c r="CN314" i="29"/>
  <c r="CO314" i="29"/>
  <c r="CP314" i="29"/>
  <c r="CQ314" i="29"/>
  <c r="CR314" i="29"/>
  <c r="CM315" i="29"/>
  <c r="CN315" i="29"/>
  <c r="CO315" i="29"/>
  <c r="CP315" i="29"/>
  <c r="CQ315" i="29"/>
  <c r="CR315" i="29"/>
  <c r="CM316" i="29"/>
  <c r="CN316" i="29"/>
  <c r="CO316" i="29"/>
  <c r="CP316" i="29"/>
  <c r="CQ316" i="29"/>
  <c r="CR316" i="29"/>
  <c r="CM317" i="29"/>
  <c r="CN317" i="29"/>
  <c r="CO317" i="29"/>
  <c r="CP317" i="29"/>
  <c r="CQ317" i="29"/>
  <c r="CR317" i="29"/>
  <c r="CM318" i="29"/>
  <c r="CN318" i="29"/>
  <c r="CO318" i="29"/>
  <c r="CP318" i="29"/>
  <c r="CQ318" i="29"/>
  <c r="CR318" i="29"/>
  <c r="CM319" i="29"/>
  <c r="CN319" i="29"/>
  <c r="CO319" i="29"/>
  <c r="CP319" i="29"/>
  <c r="CQ319" i="29"/>
  <c r="CR319" i="29"/>
  <c r="CM320" i="29"/>
  <c r="CN320" i="29"/>
  <c r="CO320" i="29"/>
  <c r="CP320" i="29"/>
  <c r="CQ320" i="29"/>
  <c r="CR320" i="29"/>
  <c r="CM321" i="29"/>
  <c r="CN321" i="29"/>
  <c r="CO321" i="29"/>
  <c r="CP321" i="29"/>
  <c r="CQ321" i="29"/>
  <c r="CR321" i="29"/>
  <c r="CM322" i="29"/>
  <c r="CN322" i="29"/>
  <c r="CO322" i="29"/>
  <c r="CP322" i="29"/>
  <c r="CQ322" i="29"/>
  <c r="CR322" i="29"/>
  <c r="CM323" i="29"/>
  <c r="CN323" i="29"/>
  <c r="CO323" i="29"/>
  <c r="CP323" i="29"/>
  <c r="CQ323" i="29"/>
  <c r="CR323" i="29"/>
  <c r="CM324" i="29"/>
  <c r="CN324" i="29"/>
  <c r="CO324" i="29"/>
  <c r="CP324" i="29"/>
  <c r="CQ324" i="29"/>
  <c r="CR324" i="29"/>
  <c r="CM325" i="29"/>
  <c r="CN325" i="29"/>
  <c r="CO325" i="29"/>
  <c r="CP325" i="29"/>
  <c r="CQ325" i="29"/>
  <c r="CR325" i="29"/>
  <c r="CM326" i="29"/>
  <c r="CN326" i="29"/>
  <c r="CO326" i="29"/>
  <c r="CP326" i="29"/>
  <c r="CQ326" i="29"/>
  <c r="CR326" i="29"/>
  <c r="CM327" i="29"/>
  <c r="CN327" i="29"/>
  <c r="CO327" i="29"/>
  <c r="CP327" i="29"/>
  <c r="CQ327" i="29"/>
  <c r="CR327" i="29"/>
  <c r="CM328" i="29"/>
  <c r="CN328" i="29"/>
  <c r="CO328" i="29"/>
  <c r="CP328" i="29"/>
  <c r="CQ328" i="29"/>
  <c r="CR328" i="29"/>
  <c r="CM329" i="29"/>
  <c r="CN329" i="29"/>
  <c r="CO329" i="29"/>
  <c r="CP329" i="29"/>
  <c r="CQ329" i="29"/>
  <c r="CR329" i="29"/>
  <c r="CM330" i="29"/>
  <c r="CN330" i="29"/>
  <c r="CO330" i="29"/>
  <c r="CP330" i="29"/>
  <c r="CQ330" i="29"/>
  <c r="CR330" i="29"/>
  <c r="CM331" i="29"/>
  <c r="CN331" i="29"/>
  <c r="CO331" i="29"/>
  <c r="CP331" i="29"/>
  <c r="CQ331" i="29"/>
  <c r="CR331" i="29"/>
  <c r="CM332" i="29"/>
  <c r="CN332" i="29"/>
  <c r="CO332" i="29"/>
  <c r="CP332" i="29"/>
  <c r="CQ332" i="29"/>
  <c r="CR332" i="29"/>
  <c r="CM333" i="29"/>
  <c r="CN333" i="29"/>
  <c r="CO333" i="29"/>
  <c r="CP333" i="29"/>
  <c r="CQ333" i="29"/>
  <c r="CR333" i="29"/>
  <c r="CM334" i="29"/>
  <c r="CN334" i="29"/>
  <c r="CO334" i="29"/>
  <c r="CP334" i="29"/>
  <c r="CQ334" i="29"/>
  <c r="CR334" i="29"/>
  <c r="CM335" i="29"/>
  <c r="CN335" i="29"/>
  <c r="CO335" i="29"/>
  <c r="CP335" i="29"/>
  <c r="CQ335" i="29"/>
  <c r="CR335" i="29"/>
  <c r="CM336" i="29"/>
  <c r="CN336" i="29"/>
  <c r="CO336" i="29"/>
  <c r="CP336" i="29"/>
  <c r="CQ336" i="29"/>
  <c r="CR336" i="29"/>
  <c r="CM337" i="29"/>
  <c r="CN337" i="29"/>
  <c r="CO337" i="29"/>
  <c r="CP337" i="29"/>
  <c r="CQ337" i="29"/>
  <c r="CR337" i="29"/>
  <c r="CM338" i="29"/>
  <c r="CN338" i="29"/>
  <c r="CO338" i="29"/>
  <c r="CP338" i="29"/>
  <c r="CQ338" i="29"/>
  <c r="CR338" i="29"/>
  <c r="CM339" i="29"/>
  <c r="CN339" i="29"/>
  <c r="CO339" i="29"/>
  <c r="CP339" i="29"/>
  <c r="CQ339" i="29"/>
  <c r="CR339" i="29"/>
  <c r="CM340" i="29"/>
  <c r="CN340" i="29"/>
  <c r="CO340" i="29"/>
  <c r="CP340" i="29"/>
  <c r="CQ340" i="29"/>
  <c r="CR340" i="29"/>
  <c r="CM341" i="29"/>
  <c r="CN341" i="29"/>
  <c r="CO341" i="29"/>
  <c r="CP341" i="29"/>
  <c r="CQ341" i="29"/>
  <c r="CR341" i="29"/>
  <c r="CM342" i="29"/>
  <c r="CN342" i="29"/>
  <c r="CO342" i="29"/>
  <c r="CP342" i="29"/>
  <c r="CQ342" i="29"/>
  <c r="CR342" i="29"/>
  <c r="CM343" i="29"/>
  <c r="CN343" i="29"/>
  <c r="CO343" i="29"/>
  <c r="CP343" i="29"/>
  <c r="CQ343" i="29"/>
  <c r="CR343" i="29"/>
  <c r="CM344" i="29"/>
  <c r="CN344" i="29"/>
  <c r="CO344" i="29"/>
  <c r="CP344" i="29"/>
  <c r="CQ344" i="29"/>
  <c r="CR344" i="29"/>
  <c r="CM345" i="29"/>
  <c r="CN345" i="29"/>
  <c r="CO345" i="29"/>
  <c r="CP345" i="29"/>
  <c r="CQ345" i="29"/>
  <c r="CR345" i="29"/>
  <c r="CM346" i="29"/>
  <c r="CN346" i="29"/>
  <c r="CO346" i="29"/>
  <c r="CP346" i="29"/>
  <c r="CQ346" i="29"/>
  <c r="CR346" i="29"/>
  <c r="CM347" i="29"/>
  <c r="CN347" i="29"/>
  <c r="CO347" i="29"/>
  <c r="CP347" i="29"/>
  <c r="CQ347" i="29"/>
  <c r="CR347" i="29"/>
  <c r="CR313" i="29"/>
  <c r="CQ313" i="29"/>
  <c r="CP313" i="29"/>
  <c r="CO313" i="29"/>
  <c r="CN313" i="29"/>
  <c r="CM313" i="29"/>
  <c r="CL347" i="29"/>
  <c r="CK347" i="29"/>
  <c r="CJ347" i="29"/>
  <c r="CI347" i="29"/>
  <c r="CH347" i="29"/>
  <c r="CG347" i="29"/>
  <c r="CF347" i="29"/>
  <c r="CE347" i="29"/>
  <c r="CD347" i="29"/>
  <c r="CC347" i="29"/>
  <c r="CB347" i="29"/>
  <c r="CA347" i="29"/>
  <c r="BZ347" i="29"/>
  <c r="BY347" i="29"/>
  <c r="BX347" i="29"/>
  <c r="BW347" i="29"/>
  <c r="BV347" i="29"/>
  <c r="BU347" i="29"/>
  <c r="BT347" i="29"/>
  <c r="BS347" i="29"/>
  <c r="BR347" i="29"/>
  <c r="BQ347" i="29"/>
  <c r="BP347" i="29"/>
  <c r="BO347" i="29"/>
  <c r="BN347" i="29"/>
  <c r="BM347" i="29"/>
  <c r="BL347" i="29"/>
  <c r="BK347" i="29"/>
  <c r="BJ347" i="29"/>
  <c r="BI347" i="29"/>
  <c r="BH347" i="29"/>
  <c r="BG347" i="29"/>
  <c r="BF347" i="29"/>
  <c r="BE347" i="29"/>
  <c r="BD347" i="29"/>
  <c r="BC347" i="29"/>
  <c r="BB347" i="29"/>
  <c r="BA347" i="29"/>
  <c r="AZ347" i="29"/>
  <c r="AY347" i="29"/>
  <c r="AX347" i="29"/>
  <c r="AW347" i="29"/>
  <c r="CL346" i="29"/>
  <c r="CK346" i="29"/>
  <c r="CJ346" i="29"/>
  <c r="CI346" i="29"/>
  <c r="CH346" i="29"/>
  <c r="CG346" i="29"/>
  <c r="CF346" i="29"/>
  <c r="CE346" i="29"/>
  <c r="CD346" i="29"/>
  <c r="CC346" i="29"/>
  <c r="CB346" i="29"/>
  <c r="CA346" i="29"/>
  <c r="BZ346" i="29"/>
  <c r="BY346" i="29"/>
  <c r="BX346" i="29"/>
  <c r="BW346" i="29"/>
  <c r="BV346" i="29"/>
  <c r="BU346" i="29"/>
  <c r="BT346" i="29"/>
  <c r="BS346" i="29"/>
  <c r="BR346" i="29"/>
  <c r="BQ346" i="29"/>
  <c r="BP346" i="29"/>
  <c r="BO346" i="29"/>
  <c r="BN346" i="29"/>
  <c r="BM346" i="29"/>
  <c r="BL346" i="29"/>
  <c r="BK346" i="29"/>
  <c r="BJ346" i="29"/>
  <c r="BI346" i="29"/>
  <c r="BH346" i="29"/>
  <c r="BG346" i="29"/>
  <c r="BF346" i="29"/>
  <c r="BE346" i="29"/>
  <c r="BD346" i="29"/>
  <c r="BC346" i="29"/>
  <c r="BB346" i="29"/>
  <c r="BA346" i="29"/>
  <c r="AZ346" i="29"/>
  <c r="AY346" i="29"/>
  <c r="AX346" i="29"/>
  <c r="AW346" i="29"/>
  <c r="CL345" i="29"/>
  <c r="CK345" i="29"/>
  <c r="CJ345" i="29"/>
  <c r="CI345" i="29"/>
  <c r="CH345" i="29"/>
  <c r="CG345" i="29"/>
  <c r="CF345" i="29"/>
  <c r="CE345" i="29"/>
  <c r="CD345" i="29"/>
  <c r="CC345" i="29"/>
  <c r="CB345" i="29"/>
  <c r="CA345" i="29"/>
  <c r="BZ345" i="29"/>
  <c r="BY345" i="29"/>
  <c r="BX345" i="29"/>
  <c r="BW345" i="29"/>
  <c r="BV345" i="29"/>
  <c r="BU345" i="29"/>
  <c r="BT345" i="29"/>
  <c r="BS345" i="29"/>
  <c r="BR345" i="29"/>
  <c r="BQ345" i="29"/>
  <c r="BP345" i="29"/>
  <c r="BO345" i="29"/>
  <c r="BN345" i="29"/>
  <c r="BM345" i="29"/>
  <c r="BL345" i="29"/>
  <c r="BK345" i="29"/>
  <c r="BJ345" i="29"/>
  <c r="BI345" i="29"/>
  <c r="BH345" i="29"/>
  <c r="BG345" i="29"/>
  <c r="BF345" i="29"/>
  <c r="BE345" i="29"/>
  <c r="BD345" i="29"/>
  <c r="BC345" i="29"/>
  <c r="BB345" i="29"/>
  <c r="BA345" i="29"/>
  <c r="AZ345" i="29"/>
  <c r="AY345" i="29"/>
  <c r="AX345" i="29"/>
  <c r="AW345" i="29"/>
  <c r="CL344" i="29"/>
  <c r="CK344" i="29"/>
  <c r="CJ344" i="29"/>
  <c r="CI344" i="29"/>
  <c r="CH344" i="29"/>
  <c r="CG344" i="29"/>
  <c r="CF344" i="29"/>
  <c r="CE344" i="29"/>
  <c r="CD344" i="29"/>
  <c r="CC344" i="29"/>
  <c r="CB344" i="29"/>
  <c r="CA344" i="29"/>
  <c r="BZ344" i="29"/>
  <c r="BY344" i="29"/>
  <c r="BX344" i="29"/>
  <c r="BW344" i="29"/>
  <c r="BV344" i="29"/>
  <c r="BU344" i="29"/>
  <c r="BT344" i="29"/>
  <c r="BS344" i="29"/>
  <c r="BR344" i="29"/>
  <c r="BQ344" i="29"/>
  <c r="BP344" i="29"/>
  <c r="BO344" i="29"/>
  <c r="BN344" i="29"/>
  <c r="BM344" i="29"/>
  <c r="BL344" i="29"/>
  <c r="BK344" i="29"/>
  <c r="BJ344" i="29"/>
  <c r="BI344" i="29"/>
  <c r="BH344" i="29"/>
  <c r="BG344" i="29"/>
  <c r="BF344" i="29"/>
  <c r="BE344" i="29"/>
  <c r="BD344" i="29"/>
  <c r="BC344" i="29"/>
  <c r="BB344" i="29"/>
  <c r="BA344" i="29"/>
  <c r="AZ344" i="29"/>
  <c r="AY344" i="29"/>
  <c r="AX344" i="29"/>
  <c r="AW344" i="29"/>
  <c r="CL343" i="29"/>
  <c r="CK343" i="29"/>
  <c r="CJ343" i="29"/>
  <c r="CI343" i="29"/>
  <c r="CH343" i="29"/>
  <c r="CG343" i="29"/>
  <c r="CF343" i="29"/>
  <c r="CE343" i="29"/>
  <c r="CD343" i="29"/>
  <c r="CC343" i="29"/>
  <c r="CB343" i="29"/>
  <c r="CA343" i="29"/>
  <c r="BZ343" i="29"/>
  <c r="BY343" i="29"/>
  <c r="BX343" i="29"/>
  <c r="BW343" i="29"/>
  <c r="BV343" i="29"/>
  <c r="BU343" i="29"/>
  <c r="BT343" i="29"/>
  <c r="BS343" i="29"/>
  <c r="BR343" i="29"/>
  <c r="BQ343" i="29"/>
  <c r="BP343" i="29"/>
  <c r="BO343" i="29"/>
  <c r="BN343" i="29"/>
  <c r="BM343" i="29"/>
  <c r="BL343" i="29"/>
  <c r="BK343" i="29"/>
  <c r="BJ343" i="29"/>
  <c r="BI343" i="29"/>
  <c r="BH343" i="29"/>
  <c r="BG343" i="29"/>
  <c r="BF343" i="29"/>
  <c r="BE343" i="29"/>
  <c r="BD343" i="29"/>
  <c r="BC343" i="29"/>
  <c r="BB343" i="29"/>
  <c r="BA343" i="29"/>
  <c r="AZ343" i="29"/>
  <c r="AY343" i="29"/>
  <c r="AX343" i="29"/>
  <c r="AW343" i="29"/>
  <c r="CL342" i="29"/>
  <c r="CK342" i="29"/>
  <c r="CJ342" i="29"/>
  <c r="CI342" i="29"/>
  <c r="CH342" i="29"/>
  <c r="CG342" i="29"/>
  <c r="CF342" i="29"/>
  <c r="CE342" i="29"/>
  <c r="CD342" i="29"/>
  <c r="CC342" i="29"/>
  <c r="CB342" i="29"/>
  <c r="CA342" i="29"/>
  <c r="BZ342" i="29"/>
  <c r="BY342" i="29"/>
  <c r="BX342" i="29"/>
  <c r="BW342" i="29"/>
  <c r="BV342" i="29"/>
  <c r="BU342" i="29"/>
  <c r="BT342" i="29"/>
  <c r="BS342" i="29"/>
  <c r="BR342" i="29"/>
  <c r="BQ342" i="29"/>
  <c r="BP342" i="29"/>
  <c r="BO342" i="29"/>
  <c r="BN342" i="29"/>
  <c r="BM342" i="29"/>
  <c r="BL342" i="29"/>
  <c r="BK342" i="29"/>
  <c r="BJ342" i="29"/>
  <c r="BI342" i="29"/>
  <c r="BH342" i="29"/>
  <c r="BG342" i="29"/>
  <c r="BF342" i="29"/>
  <c r="BE342" i="29"/>
  <c r="BD342" i="29"/>
  <c r="BC342" i="29"/>
  <c r="BB342" i="29"/>
  <c r="BA342" i="29"/>
  <c r="AZ342" i="29"/>
  <c r="AY342" i="29"/>
  <c r="AX342" i="29"/>
  <c r="AW342" i="29"/>
  <c r="CL341" i="29"/>
  <c r="CK341" i="29"/>
  <c r="CJ341" i="29"/>
  <c r="CI341" i="29"/>
  <c r="CH341" i="29"/>
  <c r="CG341" i="29"/>
  <c r="CF341" i="29"/>
  <c r="CE341" i="29"/>
  <c r="CD341" i="29"/>
  <c r="CC341" i="29"/>
  <c r="CB341" i="29"/>
  <c r="CA341" i="29"/>
  <c r="BZ341" i="29"/>
  <c r="BY341" i="29"/>
  <c r="BX341" i="29"/>
  <c r="BW341" i="29"/>
  <c r="BV341" i="29"/>
  <c r="BU341" i="29"/>
  <c r="BT341" i="29"/>
  <c r="BS341" i="29"/>
  <c r="BR341" i="29"/>
  <c r="BQ341" i="29"/>
  <c r="BP341" i="29"/>
  <c r="BO341" i="29"/>
  <c r="BN341" i="29"/>
  <c r="BM341" i="29"/>
  <c r="BL341" i="29"/>
  <c r="BK341" i="29"/>
  <c r="BJ341" i="29"/>
  <c r="BI341" i="29"/>
  <c r="BH341" i="29"/>
  <c r="BG341" i="29"/>
  <c r="BF341" i="29"/>
  <c r="BE341" i="29"/>
  <c r="BD341" i="29"/>
  <c r="BC341" i="29"/>
  <c r="BB341" i="29"/>
  <c r="BA341" i="29"/>
  <c r="AZ341" i="29"/>
  <c r="AY341" i="29"/>
  <c r="AX341" i="29"/>
  <c r="AW341" i="29"/>
  <c r="CL340" i="29"/>
  <c r="CK340" i="29"/>
  <c r="CJ340" i="29"/>
  <c r="CI340" i="29"/>
  <c r="CH340" i="29"/>
  <c r="CG340" i="29"/>
  <c r="CF340" i="29"/>
  <c r="CE340" i="29"/>
  <c r="CD340" i="29"/>
  <c r="CC340" i="29"/>
  <c r="CB340" i="29"/>
  <c r="CA340" i="29"/>
  <c r="BZ340" i="29"/>
  <c r="BY340" i="29"/>
  <c r="BX340" i="29"/>
  <c r="BW340" i="29"/>
  <c r="BV340" i="29"/>
  <c r="BU340" i="29"/>
  <c r="BT340" i="29"/>
  <c r="BS340" i="29"/>
  <c r="BR340" i="29"/>
  <c r="BQ340" i="29"/>
  <c r="BP340" i="29"/>
  <c r="BO340" i="29"/>
  <c r="BN340" i="29"/>
  <c r="BM340" i="29"/>
  <c r="BL340" i="29"/>
  <c r="BK340" i="29"/>
  <c r="BJ340" i="29"/>
  <c r="BI340" i="29"/>
  <c r="BH340" i="29"/>
  <c r="BG340" i="29"/>
  <c r="BF340" i="29"/>
  <c r="BE340" i="29"/>
  <c r="BD340" i="29"/>
  <c r="BC340" i="29"/>
  <c r="BB340" i="29"/>
  <c r="BA340" i="29"/>
  <c r="AZ340" i="29"/>
  <c r="AY340" i="29"/>
  <c r="AX340" i="29"/>
  <c r="AW340" i="29"/>
  <c r="CL339" i="29"/>
  <c r="CK339" i="29"/>
  <c r="CJ339" i="29"/>
  <c r="CI339" i="29"/>
  <c r="CH339" i="29"/>
  <c r="CG339" i="29"/>
  <c r="CF339" i="29"/>
  <c r="CE339" i="29"/>
  <c r="CD339" i="29"/>
  <c r="CC339" i="29"/>
  <c r="CB339" i="29"/>
  <c r="CA339" i="29"/>
  <c r="BZ339" i="29"/>
  <c r="BY339" i="29"/>
  <c r="BX339" i="29"/>
  <c r="BW339" i="29"/>
  <c r="BV339" i="29"/>
  <c r="BU339" i="29"/>
  <c r="BT339" i="29"/>
  <c r="BS339" i="29"/>
  <c r="BR339" i="29"/>
  <c r="BQ339" i="29"/>
  <c r="BP339" i="29"/>
  <c r="BO339" i="29"/>
  <c r="BN339" i="29"/>
  <c r="BM339" i="29"/>
  <c r="BL339" i="29"/>
  <c r="BK339" i="29"/>
  <c r="BJ339" i="29"/>
  <c r="BI339" i="29"/>
  <c r="BH339" i="29"/>
  <c r="BG339" i="29"/>
  <c r="BF339" i="29"/>
  <c r="BE339" i="29"/>
  <c r="BD339" i="29"/>
  <c r="BC339" i="29"/>
  <c r="BB339" i="29"/>
  <c r="BA339" i="29"/>
  <c r="AZ339" i="29"/>
  <c r="AY339" i="29"/>
  <c r="AX339" i="29"/>
  <c r="AW339" i="29"/>
  <c r="CL338" i="29"/>
  <c r="CK338" i="29"/>
  <c r="CJ338" i="29"/>
  <c r="CI338" i="29"/>
  <c r="CH338" i="29"/>
  <c r="CG338" i="29"/>
  <c r="CF338" i="29"/>
  <c r="CE338" i="29"/>
  <c r="CD338" i="29"/>
  <c r="CC338" i="29"/>
  <c r="CB338" i="29"/>
  <c r="CA338" i="29"/>
  <c r="BZ338" i="29"/>
  <c r="BY338" i="29"/>
  <c r="BX338" i="29"/>
  <c r="BW338" i="29"/>
  <c r="BV338" i="29"/>
  <c r="BU338" i="29"/>
  <c r="BT338" i="29"/>
  <c r="BS338" i="29"/>
  <c r="BR338" i="29"/>
  <c r="BQ338" i="29"/>
  <c r="BP338" i="29"/>
  <c r="BO338" i="29"/>
  <c r="BN338" i="29"/>
  <c r="BM338" i="29"/>
  <c r="BL338" i="29"/>
  <c r="BK338" i="29"/>
  <c r="BJ338" i="29"/>
  <c r="BI338" i="29"/>
  <c r="BH338" i="29"/>
  <c r="BG338" i="29"/>
  <c r="BF338" i="29"/>
  <c r="BE338" i="29"/>
  <c r="BD338" i="29"/>
  <c r="BC338" i="29"/>
  <c r="BB338" i="29"/>
  <c r="BA338" i="29"/>
  <c r="AZ338" i="29"/>
  <c r="AY338" i="29"/>
  <c r="AX338" i="29"/>
  <c r="AW338" i="29"/>
  <c r="CL337" i="29"/>
  <c r="CK337" i="29"/>
  <c r="CJ337" i="29"/>
  <c r="CI337" i="29"/>
  <c r="CH337" i="29"/>
  <c r="CG337" i="29"/>
  <c r="CF337" i="29"/>
  <c r="CE337" i="29"/>
  <c r="CD337" i="29"/>
  <c r="CC337" i="29"/>
  <c r="CB337" i="29"/>
  <c r="CA337" i="29"/>
  <c r="BZ337" i="29"/>
  <c r="BY337" i="29"/>
  <c r="BX337" i="29"/>
  <c r="BW337" i="29"/>
  <c r="BV337" i="29"/>
  <c r="BU337" i="29"/>
  <c r="BT337" i="29"/>
  <c r="BS337" i="29"/>
  <c r="BR337" i="29"/>
  <c r="BQ337" i="29"/>
  <c r="BP337" i="29"/>
  <c r="BO337" i="29"/>
  <c r="BN337" i="29"/>
  <c r="BM337" i="29"/>
  <c r="BL337" i="29"/>
  <c r="BK337" i="29"/>
  <c r="BJ337" i="29"/>
  <c r="BI337" i="29"/>
  <c r="BH337" i="29"/>
  <c r="BG337" i="29"/>
  <c r="BF337" i="29"/>
  <c r="BE337" i="29"/>
  <c r="BD337" i="29"/>
  <c r="BC337" i="29"/>
  <c r="BB337" i="29"/>
  <c r="BA337" i="29"/>
  <c r="AZ337" i="29"/>
  <c r="AY337" i="29"/>
  <c r="AX337" i="29"/>
  <c r="AW337" i="29"/>
  <c r="CL336" i="29"/>
  <c r="CK336" i="29"/>
  <c r="CJ336" i="29"/>
  <c r="CI336" i="29"/>
  <c r="CH336" i="29"/>
  <c r="CG336" i="29"/>
  <c r="CF336" i="29"/>
  <c r="CE336" i="29"/>
  <c r="CD336" i="29"/>
  <c r="CC336" i="29"/>
  <c r="CB336" i="29"/>
  <c r="CA336" i="29"/>
  <c r="BZ336" i="29"/>
  <c r="BY336" i="29"/>
  <c r="BX336" i="29"/>
  <c r="BW336" i="29"/>
  <c r="BV336" i="29"/>
  <c r="BU336" i="29"/>
  <c r="BT336" i="29"/>
  <c r="BS336" i="29"/>
  <c r="BR336" i="29"/>
  <c r="BQ336" i="29"/>
  <c r="BP336" i="29"/>
  <c r="BO336" i="29"/>
  <c r="BN336" i="29"/>
  <c r="BM336" i="29"/>
  <c r="BL336" i="29"/>
  <c r="BK336" i="29"/>
  <c r="BJ336" i="29"/>
  <c r="BI336" i="29"/>
  <c r="BH336" i="29"/>
  <c r="BG336" i="29"/>
  <c r="BF336" i="29"/>
  <c r="BE336" i="29"/>
  <c r="BD336" i="29"/>
  <c r="BC336" i="29"/>
  <c r="BB336" i="29"/>
  <c r="BA336" i="29"/>
  <c r="AZ336" i="29"/>
  <c r="AY336" i="29"/>
  <c r="AX336" i="29"/>
  <c r="AW336" i="29"/>
  <c r="CL335" i="29"/>
  <c r="CK335" i="29"/>
  <c r="CJ335" i="29"/>
  <c r="CI335" i="29"/>
  <c r="CH335" i="29"/>
  <c r="CG335" i="29"/>
  <c r="CF335" i="29"/>
  <c r="CE335" i="29"/>
  <c r="CD335" i="29"/>
  <c r="CC335" i="29"/>
  <c r="CB335" i="29"/>
  <c r="CA335" i="29"/>
  <c r="BZ335" i="29"/>
  <c r="BY335" i="29"/>
  <c r="BX335" i="29"/>
  <c r="BW335" i="29"/>
  <c r="BV335" i="29"/>
  <c r="BU335" i="29"/>
  <c r="BT335" i="29"/>
  <c r="BS335" i="29"/>
  <c r="BR335" i="29"/>
  <c r="BQ335" i="29"/>
  <c r="BP335" i="29"/>
  <c r="BO335" i="29"/>
  <c r="BN335" i="29"/>
  <c r="BM335" i="29"/>
  <c r="BL335" i="29"/>
  <c r="BK335" i="29"/>
  <c r="BJ335" i="29"/>
  <c r="BI335" i="29"/>
  <c r="BH335" i="29"/>
  <c r="BG335" i="29"/>
  <c r="BF335" i="29"/>
  <c r="BE335" i="29"/>
  <c r="BD335" i="29"/>
  <c r="BC335" i="29"/>
  <c r="BB335" i="29"/>
  <c r="BA335" i="29"/>
  <c r="AZ335" i="29"/>
  <c r="AY335" i="29"/>
  <c r="AX335" i="29"/>
  <c r="AW335" i="29"/>
  <c r="CL334" i="29"/>
  <c r="CK334" i="29"/>
  <c r="CJ334" i="29"/>
  <c r="CI334" i="29"/>
  <c r="CH334" i="29"/>
  <c r="CG334" i="29"/>
  <c r="CF334" i="29"/>
  <c r="CE334" i="29"/>
  <c r="CD334" i="29"/>
  <c r="CC334" i="29"/>
  <c r="CB334" i="29"/>
  <c r="CA334" i="29"/>
  <c r="BZ334" i="29"/>
  <c r="BY334" i="29"/>
  <c r="BX334" i="29"/>
  <c r="BW334" i="29"/>
  <c r="BV334" i="29"/>
  <c r="BU334" i="29"/>
  <c r="BT334" i="29"/>
  <c r="BS334" i="29"/>
  <c r="BR334" i="29"/>
  <c r="BQ334" i="29"/>
  <c r="BP334" i="29"/>
  <c r="BO334" i="29"/>
  <c r="BN334" i="29"/>
  <c r="BM334" i="29"/>
  <c r="BL334" i="29"/>
  <c r="BK334" i="29"/>
  <c r="BJ334" i="29"/>
  <c r="BI334" i="29"/>
  <c r="BH334" i="29"/>
  <c r="BG334" i="29"/>
  <c r="BF334" i="29"/>
  <c r="BE334" i="29"/>
  <c r="BD334" i="29"/>
  <c r="BC334" i="29"/>
  <c r="BB334" i="29"/>
  <c r="BA334" i="29"/>
  <c r="AZ334" i="29"/>
  <c r="AY334" i="29"/>
  <c r="AX334" i="29"/>
  <c r="AW334" i="29"/>
  <c r="CL333" i="29"/>
  <c r="CK333" i="29"/>
  <c r="CJ333" i="29"/>
  <c r="CI333" i="29"/>
  <c r="CH333" i="29"/>
  <c r="CG333" i="29"/>
  <c r="CF333" i="29"/>
  <c r="CE333" i="29"/>
  <c r="CD333" i="29"/>
  <c r="CC333" i="29"/>
  <c r="CB333" i="29"/>
  <c r="CA333" i="29"/>
  <c r="BZ333" i="29"/>
  <c r="BY333" i="29"/>
  <c r="BX333" i="29"/>
  <c r="BW333" i="29"/>
  <c r="BV333" i="29"/>
  <c r="BU333" i="29"/>
  <c r="BT333" i="29"/>
  <c r="BS333" i="29"/>
  <c r="BR333" i="29"/>
  <c r="BQ333" i="29"/>
  <c r="BP333" i="29"/>
  <c r="BO333" i="29"/>
  <c r="BN333" i="29"/>
  <c r="BM333" i="29"/>
  <c r="BL333" i="29"/>
  <c r="BK333" i="29"/>
  <c r="BJ333" i="29"/>
  <c r="BI333" i="29"/>
  <c r="BH333" i="29"/>
  <c r="BG333" i="29"/>
  <c r="BF333" i="29"/>
  <c r="BE333" i="29"/>
  <c r="BD333" i="29"/>
  <c r="BC333" i="29"/>
  <c r="BB333" i="29"/>
  <c r="BA333" i="29"/>
  <c r="AZ333" i="29"/>
  <c r="AY333" i="29"/>
  <c r="AX333" i="29"/>
  <c r="AW333" i="29"/>
  <c r="CL332" i="29"/>
  <c r="CK332" i="29"/>
  <c r="CJ332" i="29"/>
  <c r="CI332" i="29"/>
  <c r="CH332" i="29"/>
  <c r="CG332" i="29"/>
  <c r="CF332" i="29"/>
  <c r="CE332" i="29"/>
  <c r="CD332" i="29"/>
  <c r="CC332" i="29"/>
  <c r="CB332" i="29"/>
  <c r="CA332" i="29"/>
  <c r="BZ332" i="29"/>
  <c r="BY332" i="29"/>
  <c r="BX332" i="29"/>
  <c r="BW332" i="29"/>
  <c r="BV332" i="29"/>
  <c r="BU332" i="29"/>
  <c r="BT332" i="29"/>
  <c r="BS332" i="29"/>
  <c r="BR332" i="29"/>
  <c r="BQ332" i="29"/>
  <c r="BP332" i="29"/>
  <c r="BO332" i="29"/>
  <c r="BN332" i="29"/>
  <c r="BM332" i="29"/>
  <c r="BL332" i="29"/>
  <c r="BK332" i="29"/>
  <c r="BJ332" i="29"/>
  <c r="BI332" i="29"/>
  <c r="BH332" i="29"/>
  <c r="BG332" i="29"/>
  <c r="BF332" i="29"/>
  <c r="BE332" i="29"/>
  <c r="BD332" i="29"/>
  <c r="BC332" i="29"/>
  <c r="BB332" i="29"/>
  <c r="BA332" i="29"/>
  <c r="AZ332" i="29"/>
  <c r="AY332" i="29"/>
  <c r="AX332" i="29"/>
  <c r="AW332" i="29"/>
  <c r="CL331" i="29"/>
  <c r="CK331" i="29"/>
  <c r="CJ331" i="29"/>
  <c r="CI331" i="29"/>
  <c r="CH331" i="29"/>
  <c r="CG331" i="29"/>
  <c r="CF331" i="29"/>
  <c r="CE331" i="29"/>
  <c r="CD331" i="29"/>
  <c r="CC331" i="29"/>
  <c r="CB331" i="29"/>
  <c r="CA331" i="29"/>
  <c r="BZ331" i="29"/>
  <c r="BY331" i="29"/>
  <c r="BX331" i="29"/>
  <c r="BW331" i="29"/>
  <c r="BV331" i="29"/>
  <c r="BU331" i="29"/>
  <c r="BT331" i="29"/>
  <c r="BS331" i="29"/>
  <c r="BR331" i="29"/>
  <c r="BQ331" i="29"/>
  <c r="BP331" i="29"/>
  <c r="BO331" i="29"/>
  <c r="BN331" i="29"/>
  <c r="BM331" i="29"/>
  <c r="BL331" i="29"/>
  <c r="BK331" i="29"/>
  <c r="BJ331" i="29"/>
  <c r="BI331" i="29"/>
  <c r="BH331" i="29"/>
  <c r="BG331" i="29"/>
  <c r="BF331" i="29"/>
  <c r="BE331" i="29"/>
  <c r="BD331" i="29"/>
  <c r="BC331" i="29"/>
  <c r="BB331" i="29"/>
  <c r="BA331" i="29"/>
  <c r="AZ331" i="29"/>
  <c r="AY331" i="29"/>
  <c r="AX331" i="29"/>
  <c r="AW331" i="29"/>
  <c r="CL330" i="29"/>
  <c r="CK330" i="29"/>
  <c r="CJ330" i="29"/>
  <c r="CI330" i="29"/>
  <c r="CH330" i="29"/>
  <c r="CG330" i="29"/>
  <c r="CF330" i="29"/>
  <c r="CE330" i="29"/>
  <c r="CD330" i="29"/>
  <c r="CC330" i="29"/>
  <c r="CB330" i="29"/>
  <c r="CA330" i="29"/>
  <c r="BZ330" i="29"/>
  <c r="BY330" i="29"/>
  <c r="BX330" i="29"/>
  <c r="BW330" i="29"/>
  <c r="BV330" i="29"/>
  <c r="BU330" i="29"/>
  <c r="BT330" i="29"/>
  <c r="BS330" i="29"/>
  <c r="BR330" i="29"/>
  <c r="BQ330" i="29"/>
  <c r="BP330" i="29"/>
  <c r="BO330" i="29"/>
  <c r="BN330" i="29"/>
  <c r="BM330" i="29"/>
  <c r="BL330" i="29"/>
  <c r="BK330" i="29"/>
  <c r="BJ330" i="29"/>
  <c r="BI330" i="29"/>
  <c r="BH330" i="29"/>
  <c r="BG330" i="29"/>
  <c r="BF330" i="29"/>
  <c r="BE330" i="29"/>
  <c r="BD330" i="29"/>
  <c r="BC330" i="29"/>
  <c r="BB330" i="29"/>
  <c r="BA330" i="29"/>
  <c r="AZ330" i="29"/>
  <c r="AY330" i="29"/>
  <c r="AX330" i="29"/>
  <c r="AW330" i="29"/>
  <c r="CL329" i="29"/>
  <c r="CK329" i="29"/>
  <c r="CJ329" i="29"/>
  <c r="CI329" i="29"/>
  <c r="CH329" i="29"/>
  <c r="CG329" i="29"/>
  <c r="CF329" i="29"/>
  <c r="CE329" i="29"/>
  <c r="CD329" i="29"/>
  <c r="CC329" i="29"/>
  <c r="CB329" i="29"/>
  <c r="CA329" i="29"/>
  <c r="BZ329" i="29"/>
  <c r="BY329" i="29"/>
  <c r="BX329" i="29"/>
  <c r="BW329" i="29"/>
  <c r="BV329" i="29"/>
  <c r="BU329" i="29"/>
  <c r="BT329" i="29"/>
  <c r="BS329" i="29"/>
  <c r="BR329" i="29"/>
  <c r="BQ329" i="29"/>
  <c r="BP329" i="29"/>
  <c r="BO329" i="29"/>
  <c r="BN329" i="29"/>
  <c r="BM329" i="29"/>
  <c r="BL329" i="29"/>
  <c r="BK329" i="29"/>
  <c r="BJ329" i="29"/>
  <c r="BI329" i="29"/>
  <c r="BH329" i="29"/>
  <c r="BG329" i="29"/>
  <c r="BF329" i="29"/>
  <c r="BE329" i="29"/>
  <c r="BD329" i="29"/>
  <c r="BC329" i="29"/>
  <c r="BB329" i="29"/>
  <c r="BA329" i="29"/>
  <c r="AZ329" i="29"/>
  <c r="AY329" i="29"/>
  <c r="AX329" i="29"/>
  <c r="AW329" i="29"/>
  <c r="CL328" i="29"/>
  <c r="CK328" i="29"/>
  <c r="CJ328" i="29"/>
  <c r="CI328" i="29"/>
  <c r="CH328" i="29"/>
  <c r="CG328" i="29"/>
  <c r="CF328" i="29"/>
  <c r="CE328" i="29"/>
  <c r="CD328" i="29"/>
  <c r="CC328" i="29"/>
  <c r="CB328" i="29"/>
  <c r="CA328" i="29"/>
  <c r="BZ328" i="29"/>
  <c r="BY328" i="29"/>
  <c r="BX328" i="29"/>
  <c r="BW328" i="29"/>
  <c r="BV328" i="29"/>
  <c r="BU328" i="29"/>
  <c r="BT328" i="29"/>
  <c r="BS328" i="29"/>
  <c r="BR328" i="29"/>
  <c r="BQ328" i="29"/>
  <c r="BP328" i="29"/>
  <c r="BO328" i="29"/>
  <c r="BN328" i="29"/>
  <c r="BM328" i="29"/>
  <c r="BL328" i="29"/>
  <c r="BK328" i="29"/>
  <c r="BJ328" i="29"/>
  <c r="BI328" i="29"/>
  <c r="BH328" i="29"/>
  <c r="BG328" i="29"/>
  <c r="BF328" i="29"/>
  <c r="BE328" i="29"/>
  <c r="BD328" i="29"/>
  <c r="BC328" i="29"/>
  <c r="BB328" i="29"/>
  <c r="BA328" i="29"/>
  <c r="AZ328" i="29"/>
  <c r="AY328" i="29"/>
  <c r="AX328" i="29"/>
  <c r="AW328" i="29"/>
  <c r="CL327" i="29"/>
  <c r="CK327" i="29"/>
  <c r="CJ327" i="29"/>
  <c r="CI327" i="29"/>
  <c r="CH327" i="29"/>
  <c r="CG327" i="29"/>
  <c r="CF327" i="29"/>
  <c r="CE327" i="29"/>
  <c r="CD327" i="29"/>
  <c r="CC327" i="29"/>
  <c r="CB327" i="29"/>
  <c r="CA327" i="29"/>
  <c r="BZ327" i="29"/>
  <c r="BY327" i="29"/>
  <c r="BX327" i="29"/>
  <c r="BW327" i="29"/>
  <c r="BV327" i="29"/>
  <c r="BU327" i="29"/>
  <c r="BT327" i="29"/>
  <c r="BS327" i="29"/>
  <c r="BR327" i="29"/>
  <c r="BQ327" i="29"/>
  <c r="BP327" i="29"/>
  <c r="BO327" i="29"/>
  <c r="BN327" i="29"/>
  <c r="BM327" i="29"/>
  <c r="BL327" i="29"/>
  <c r="BK327" i="29"/>
  <c r="BJ327" i="29"/>
  <c r="BI327" i="29"/>
  <c r="BH327" i="29"/>
  <c r="BG327" i="29"/>
  <c r="BF327" i="29"/>
  <c r="BE327" i="29"/>
  <c r="BD327" i="29"/>
  <c r="BC327" i="29"/>
  <c r="BB327" i="29"/>
  <c r="BA327" i="29"/>
  <c r="AZ327" i="29"/>
  <c r="AY327" i="29"/>
  <c r="AX327" i="29"/>
  <c r="AW327" i="29"/>
  <c r="CL326" i="29"/>
  <c r="CK326" i="29"/>
  <c r="CJ326" i="29"/>
  <c r="CI326" i="29"/>
  <c r="CH326" i="29"/>
  <c r="CG326" i="29"/>
  <c r="CF326" i="29"/>
  <c r="CE326" i="29"/>
  <c r="CD326" i="29"/>
  <c r="CC326" i="29"/>
  <c r="CB326" i="29"/>
  <c r="CA326" i="29"/>
  <c r="BZ326" i="29"/>
  <c r="BY326" i="29"/>
  <c r="BX326" i="29"/>
  <c r="BW326" i="29"/>
  <c r="BV326" i="29"/>
  <c r="BU326" i="29"/>
  <c r="BT326" i="29"/>
  <c r="BS326" i="29"/>
  <c r="BR326" i="29"/>
  <c r="BQ326" i="29"/>
  <c r="BP326" i="29"/>
  <c r="BO326" i="29"/>
  <c r="BN326" i="29"/>
  <c r="BM326" i="29"/>
  <c r="BL326" i="29"/>
  <c r="BK326" i="29"/>
  <c r="BJ326" i="29"/>
  <c r="BI326" i="29"/>
  <c r="BH326" i="29"/>
  <c r="BG326" i="29"/>
  <c r="BF326" i="29"/>
  <c r="BE326" i="29"/>
  <c r="BD326" i="29"/>
  <c r="BC326" i="29"/>
  <c r="BB326" i="29"/>
  <c r="BA326" i="29"/>
  <c r="AZ326" i="29"/>
  <c r="AY326" i="29"/>
  <c r="AX326" i="29"/>
  <c r="AW326" i="29"/>
  <c r="CL325" i="29"/>
  <c r="CK325" i="29"/>
  <c r="CJ325" i="29"/>
  <c r="CI325" i="29"/>
  <c r="CH325" i="29"/>
  <c r="CG325" i="29"/>
  <c r="CF325" i="29"/>
  <c r="CE325" i="29"/>
  <c r="CD325" i="29"/>
  <c r="CC325" i="29"/>
  <c r="CB325" i="29"/>
  <c r="CA325" i="29"/>
  <c r="BZ325" i="29"/>
  <c r="BY325" i="29"/>
  <c r="BX325" i="29"/>
  <c r="BW325" i="29"/>
  <c r="BV325" i="29"/>
  <c r="BU325" i="29"/>
  <c r="BT325" i="29"/>
  <c r="BS325" i="29"/>
  <c r="BR325" i="29"/>
  <c r="BQ325" i="29"/>
  <c r="BP325" i="29"/>
  <c r="BO325" i="29"/>
  <c r="BN325" i="29"/>
  <c r="BM325" i="29"/>
  <c r="BL325" i="29"/>
  <c r="BK325" i="29"/>
  <c r="BJ325" i="29"/>
  <c r="BI325" i="29"/>
  <c r="BH325" i="29"/>
  <c r="BG325" i="29"/>
  <c r="BF325" i="29"/>
  <c r="BE325" i="29"/>
  <c r="BD325" i="29"/>
  <c r="BC325" i="29"/>
  <c r="BB325" i="29"/>
  <c r="BA325" i="29"/>
  <c r="AZ325" i="29"/>
  <c r="AY325" i="29"/>
  <c r="AX325" i="29"/>
  <c r="AW325" i="29"/>
  <c r="CL324" i="29"/>
  <c r="CK324" i="29"/>
  <c r="CJ324" i="29"/>
  <c r="CI324" i="29"/>
  <c r="CH324" i="29"/>
  <c r="CG324" i="29"/>
  <c r="CF324" i="29"/>
  <c r="CE324" i="29"/>
  <c r="CD324" i="29"/>
  <c r="CC324" i="29"/>
  <c r="CB324" i="29"/>
  <c r="CA324" i="29"/>
  <c r="BZ324" i="29"/>
  <c r="BY324" i="29"/>
  <c r="BX324" i="29"/>
  <c r="BW324" i="29"/>
  <c r="BV324" i="29"/>
  <c r="BU324" i="29"/>
  <c r="BT324" i="29"/>
  <c r="BS324" i="29"/>
  <c r="BR324" i="29"/>
  <c r="BQ324" i="29"/>
  <c r="BP324" i="29"/>
  <c r="BO324" i="29"/>
  <c r="BN324" i="29"/>
  <c r="BM324" i="29"/>
  <c r="BL324" i="29"/>
  <c r="BK324" i="29"/>
  <c r="BJ324" i="29"/>
  <c r="BI324" i="29"/>
  <c r="BH324" i="29"/>
  <c r="BG324" i="29"/>
  <c r="BF324" i="29"/>
  <c r="BE324" i="29"/>
  <c r="BD324" i="29"/>
  <c r="BC324" i="29"/>
  <c r="BB324" i="29"/>
  <c r="BA324" i="29"/>
  <c r="AZ324" i="29"/>
  <c r="AY324" i="29"/>
  <c r="AX324" i="29"/>
  <c r="AW324" i="29"/>
  <c r="CL323" i="29"/>
  <c r="CK323" i="29"/>
  <c r="CJ323" i="29"/>
  <c r="CI323" i="29"/>
  <c r="CH323" i="29"/>
  <c r="CG323" i="29"/>
  <c r="CF323" i="29"/>
  <c r="CE323" i="29"/>
  <c r="CD323" i="29"/>
  <c r="CC323" i="29"/>
  <c r="CB323" i="29"/>
  <c r="CA323" i="29"/>
  <c r="BZ323" i="29"/>
  <c r="BY323" i="29"/>
  <c r="BX323" i="29"/>
  <c r="BW323" i="29"/>
  <c r="BV323" i="29"/>
  <c r="BU323" i="29"/>
  <c r="BT323" i="29"/>
  <c r="BS323" i="29"/>
  <c r="BR323" i="29"/>
  <c r="BQ323" i="29"/>
  <c r="BP323" i="29"/>
  <c r="BO323" i="29"/>
  <c r="BN323" i="29"/>
  <c r="BM323" i="29"/>
  <c r="BL323" i="29"/>
  <c r="BK323" i="29"/>
  <c r="BJ323" i="29"/>
  <c r="BI323" i="29"/>
  <c r="BH323" i="29"/>
  <c r="BG323" i="29"/>
  <c r="BF323" i="29"/>
  <c r="BE323" i="29"/>
  <c r="BD323" i="29"/>
  <c r="BC323" i="29"/>
  <c r="BB323" i="29"/>
  <c r="BA323" i="29"/>
  <c r="AZ323" i="29"/>
  <c r="AY323" i="29"/>
  <c r="AX323" i="29"/>
  <c r="AW323" i="29"/>
  <c r="CL322" i="29"/>
  <c r="CK322" i="29"/>
  <c r="CJ322" i="29"/>
  <c r="CI322" i="29"/>
  <c r="CH322" i="29"/>
  <c r="CG322" i="29"/>
  <c r="CF322" i="29"/>
  <c r="CE322" i="29"/>
  <c r="CD322" i="29"/>
  <c r="CC322" i="29"/>
  <c r="CB322" i="29"/>
  <c r="CA322" i="29"/>
  <c r="BZ322" i="29"/>
  <c r="BY322" i="29"/>
  <c r="BX322" i="29"/>
  <c r="BW322" i="29"/>
  <c r="BV322" i="29"/>
  <c r="BU322" i="29"/>
  <c r="BT322" i="29"/>
  <c r="BS322" i="29"/>
  <c r="BR322" i="29"/>
  <c r="BQ322" i="29"/>
  <c r="BP322" i="29"/>
  <c r="BO322" i="29"/>
  <c r="BN322" i="29"/>
  <c r="BM322" i="29"/>
  <c r="BL322" i="29"/>
  <c r="BK322" i="29"/>
  <c r="BJ322" i="29"/>
  <c r="BI322" i="29"/>
  <c r="BH322" i="29"/>
  <c r="BG322" i="29"/>
  <c r="BF322" i="29"/>
  <c r="BE322" i="29"/>
  <c r="BD322" i="29"/>
  <c r="BC322" i="29"/>
  <c r="BB322" i="29"/>
  <c r="BA322" i="29"/>
  <c r="AZ322" i="29"/>
  <c r="AY322" i="29"/>
  <c r="AX322" i="29"/>
  <c r="AW322" i="29"/>
  <c r="CL321" i="29"/>
  <c r="CK321" i="29"/>
  <c r="CJ321" i="29"/>
  <c r="CI321" i="29"/>
  <c r="CH321" i="29"/>
  <c r="CG321" i="29"/>
  <c r="CF321" i="29"/>
  <c r="CE321" i="29"/>
  <c r="CD321" i="29"/>
  <c r="CC321" i="29"/>
  <c r="CB321" i="29"/>
  <c r="CA321" i="29"/>
  <c r="BZ321" i="29"/>
  <c r="BY321" i="29"/>
  <c r="BX321" i="29"/>
  <c r="BW321" i="29"/>
  <c r="BV321" i="29"/>
  <c r="BU321" i="29"/>
  <c r="BT321" i="29"/>
  <c r="BS321" i="29"/>
  <c r="BR321" i="29"/>
  <c r="BQ321" i="29"/>
  <c r="BP321" i="29"/>
  <c r="BO321" i="29"/>
  <c r="BN321" i="29"/>
  <c r="BM321" i="29"/>
  <c r="BL321" i="29"/>
  <c r="BK321" i="29"/>
  <c r="BJ321" i="29"/>
  <c r="BI321" i="29"/>
  <c r="BH321" i="29"/>
  <c r="BG321" i="29"/>
  <c r="BF321" i="29"/>
  <c r="BE321" i="29"/>
  <c r="BD321" i="29"/>
  <c r="BC321" i="29"/>
  <c r="BB321" i="29"/>
  <c r="BA321" i="29"/>
  <c r="AZ321" i="29"/>
  <c r="AY321" i="29"/>
  <c r="AX321" i="29"/>
  <c r="AW321" i="29"/>
  <c r="CL320" i="29"/>
  <c r="CK320" i="29"/>
  <c r="CJ320" i="29"/>
  <c r="CI320" i="29"/>
  <c r="CH320" i="29"/>
  <c r="CG320" i="29"/>
  <c r="CF320" i="29"/>
  <c r="CE320" i="29"/>
  <c r="CD320" i="29"/>
  <c r="CC320" i="29"/>
  <c r="CB320" i="29"/>
  <c r="CA320" i="29"/>
  <c r="BZ320" i="29"/>
  <c r="BY320" i="29"/>
  <c r="BX320" i="29"/>
  <c r="BW320" i="29"/>
  <c r="BV320" i="29"/>
  <c r="BU320" i="29"/>
  <c r="BT320" i="29"/>
  <c r="BS320" i="29"/>
  <c r="BR320" i="29"/>
  <c r="BQ320" i="29"/>
  <c r="BP320" i="29"/>
  <c r="BO320" i="29"/>
  <c r="BN320" i="29"/>
  <c r="BM320" i="29"/>
  <c r="BL320" i="29"/>
  <c r="BK320" i="29"/>
  <c r="BJ320" i="29"/>
  <c r="BI320" i="29"/>
  <c r="BH320" i="29"/>
  <c r="BG320" i="29"/>
  <c r="BF320" i="29"/>
  <c r="BE320" i="29"/>
  <c r="BD320" i="29"/>
  <c r="BC320" i="29"/>
  <c r="BB320" i="29"/>
  <c r="BA320" i="29"/>
  <c r="AZ320" i="29"/>
  <c r="AY320" i="29"/>
  <c r="AX320" i="29"/>
  <c r="AW320" i="29"/>
  <c r="CL319" i="29"/>
  <c r="CK319" i="29"/>
  <c r="CJ319" i="29"/>
  <c r="CI319" i="29"/>
  <c r="CH319" i="29"/>
  <c r="CG319" i="29"/>
  <c r="CF319" i="29"/>
  <c r="CE319" i="29"/>
  <c r="CD319" i="29"/>
  <c r="CC319" i="29"/>
  <c r="CB319" i="29"/>
  <c r="CA319" i="29"/>
  <c r="BZ319" i="29"/>
  <c r="BY319" i="29"/>
  <c r="BX319" i="29"/>
  <c r="BW319" i="29"/>
  <c r="BV319" i="29"/>
  <c r="BU319" i="29"/>
  <c r="BT319" i="29"/>
  <c r="BS319" i="29"/>
  <c r="BR319" i="29"/>
  <c r="BQ319" i="29"/>
  <c r="BP319" i="29"/>
  <c r="BO319" i="29"/>
  <c r="BN319" i="29"/>
  <c r="BM319" i="29"/>
  <c r="BL319" i="29"/>
  <c r="BK319" i="29"/>
  <c r="BJ319" i="29"/>
  <c r="BI319" i="29"/>
  <c r="BH319" i="29"/>
  <c r="BG319" i="29"/>
  <c r="BF319" i="29"/>
  <c r="BE319" i="29"/>
  <c r="BD319" i="29"/>
  <c r="BC319" i="29"/>
  <c r="BB319" i="29"/>
  <c r="BA319" i="29"/>
  <c r="AZ319" i="29"/>
  <c r="AY319" i="29"/>
  <c r="AX319" i="29"/>
  <c r="AW319" i="29"/>
  <c r="CL318" i="29"/>
  <c r="CK318" i="29"/>
  <c r="CJ318" i="29"/>
  <c r="CI318" i="29"/>
  <c r="CH318" i="29"/>
  <c r="CG318" i="29"/>
  <c r="CF318" i="29"/>
  <c r="CE318" i="29"/>
  <c r="CD318" i="29"/>
  <c r="CC318" i="29"/>
  <c r="CB318" i="29"/>
  <c r="CA318" i="29"/>
  <c r="BZ318" i="29"/>
  <c r="BY318" i="29"/>
  <c r="BX318" i="29"/>
  <c r="BW318" i="29"/>
  <c r="BV318" i="29"/>
  <c r="BU318" i="29"/>
  <c r="BT318" i="29"/>
  <c r="BS318" i="29"/>
  <c r="BR318" i="29"/>
  <c r="BQ318" i="29"/>
  <c r="BP318" i="29"/>
  <c r="BO318" i="29"/>
  <c r="BN318" i="29"/>
  <c r="BM318" i="29"/>
  <c r="BL318" i="29"/>
  <c r="BK318" i="29"/>
  <c r="BJ318" i="29"/>
  <c r="BI318" i="29"/>
  <c r="BH318" i="29"/>
  <c r="BG318" i="29"/>
  <c r="BF318" i="29"/>
  <c r="BE318" i="29"/>
  <c r="BD318" i="29"/>
  <c r="BC318" i="29"/>
  <c r="BB318" i="29"/>
  <c r="BA318" i="29"/>
  <c r="AZ318" i="29"/>
  <c r="AY318" i="29"/>
  <c r="AX318" i="29"/>
  <c r="AW318" i="29"/>
  <c r="CL317" i="29"/>
  <c r="CK317" i="29"/>
  <c r="CJ317" i="29"/>
  <c r="CI317" i="29"/>
  <c r="CH317" i="29"/>
  <c r="CG317" i="29"/>
  <c r="CF317" i="29"/>
  <c r="CE317" i="29"/>
  <c r="CD317" i="29"/>
  <c r="CC317" i="29"/>
  <c r="CB317" i="29"/>
  <c r="CA317" i="29"/>
  <c r="BZ317" i="29"/>
  <c r="BY317" i="29"/>
  <c r="BX317" i="29"/>
  <c r="BW317" i="29"/>
  <c r="BV317" i="29"/>
  <c r="BU317" i="29"/>
  <c r="BT317" i="29"/>
  <c r="BS317" i="29"/>
  <c r="BR317" i="29"/>
  <c r="BQ317" i="29"/>
  <c r="BP317" i="29"/>
  <c r="BO317" i="29"/>
  <c r="BN317" i="29"/>
  <c r="BM317" i="29"/>
  <c r="BL317" i="29"/>
  <c r="BK317" i="29"/>
  <c r="BJ317" i="29"/>
  <c r="BI317" i="29"/>
  <c r="BH317" i="29"/>
  <c r="BG317" i="29"/>
  <c r="BF317" i="29"/>
  <c r="BE317" i="29"/>
  <c r="BD317" i="29"/>
  <c r="BC317" i="29"/>
  <c r="BB317" i="29"/>
  <c r="BA317" i="29"/>
  <c r="AZ317" i="29"/>
  <c r="AY317" i="29"/>
  <c r="AX317" i="29"/>
  <c r="AW317" i="29"/>
  <c r="CL316" i="29"/>
  <c r="CK316" i="29"/>
  <c r="CJ316" i="29"/>
  <c r="CI316" i="29"/>
  <c r="CH316" i="29"/>
  <c r="CG316" i="29"/>
  <c r="CF316" i="29"/>
  <c r="CE316" i="29"/>
  <c r="CD316" i="29"/>
  <c r="CC316" i="29"/>
  <c r="CB316" i="29"/>
  <c r="CA316" i="29"/>
  <c r="BZ316" i="29"/>
  <c r="BY316" i="29"/>
  <c r="BX316" i="29"/>
  <c r="BW316" i="29"/>
  <c r="BV316" i="29"/>
  <c r="BU316" i="29"/>
  <c r="BT316" i="29"/>
  <c r="BS316" i="29"/>
  <c r="BR316" i="29"/>
  <c r="BQ316" i="29"/>
  <c r="BP316" i="29"/>
  <c r="BO316" i="29"/>
  <c r="BN316" i="29"/>
  <c r="BM316" i="29"/>
  <c r="BL316" i="29"/>
  <c r="BK316" i="29"/>
  <c r="BJ316" i="29"/>
  <c r="BI316" i="29"/>
  <c r="BH316" i="29"/>
  <c r="BG316" i="29"/>
  <c r="BF316" i="29"/>
  <c r="BE316" i="29"/>
  <c r="BD316" i="29"/>
  <c r="BC316" i="29"/>
  <c r="BB316" i="29"/>
  <c r="BA316" i="29"/>
  <c r="AZ316" i="29"/>
  <c r="AY316" i="29"/>
  <c r="AX316" i="29"/>
  <c r="AW316" i="29"/>
  <c r="CL315" i="29"/>
  <c r="CK315" i="29"/>
  <c r="CJ315" i="29"/>
  <c r="CI315" i="29"/>
  <c r="CH315" i="29"/>
  <c r="CG315" i="29"/>
  <c r="CF315" i="29"/>
  <c r="CE315" i="29"/>
  <c r="CD315" i="29"/>
  <c r="CC315" i="29"/>
  <c r="CB315" i="29"/>
  <c r="CA315" i="29"/>
  <c r="BZ315" i="29"/>
  <c r="BY315" i="29"/>
  <c r="BX315" i="29"/>
  <c r="BW315" i="29"/>
  <c r="BV315" i="29"/>
  <c r="BU315" i="29"/>
  <c r="BT315" i="29"/>
  <c r="BS315" i="29"/>
  <c r="BR315" i="29"/>
  <c r="BQ315" i="29"/>
  <c r="BP315" i="29"/>
  <c r="BO315" i="29"/>
  <c r="BN315" i="29"/>
  <c r="BM315" i="29"/>
  <c r="BL315" i="29"/>
  <c r="BK315" i="29"/>
  <c r="BJ315" i="29"/>
  <c r="BI315" i="29"/>
  <c r="BH315" i="29"/>
  <c r="BG315" i="29"/>
  <c r="BF315" i="29"/>
  <c r="BE315" i="29"/>
  <c r="BD315" i="29"/>
  <c r="BC315" i="29"/>
  <c r="BB315" i="29"/>
  <c r="BA315" i="29"/>
  <c r="AZ315" i="29"/>
  <c r="AY315" i="29"/>
  <c r="AX315" i="29"/>
  <c r="AW315" i="29"/>
  <c r="CL314" i="29"/>
  <c r="CK314" i="29"/>
  <c r="CJ314" i="29"/>
  <c r="CI314" i="29"/>
  <c r="CH314" i="29"/>
  <c r="CG314" i="29"/>
  <c r="CF314" i="29"/>
  <c r="CE314" i="29"/>
  <c r="CD314" i="29"/>
  <c r="CC314" i="29"/>
  <c r="CB314" i="29"/>
  <c r="CA314" i="29"/>
  <c r="BZ314" i="29"/>
  <c r="BY314" i="29"/>
  <c r="BX314" i="29"/>
  <c r="BW314" i="29"/>
  <c r="BV314" i="29"/>
  <c r="BU314" i="29"/>
  <c r="BT314" i="29"/>
  <c r="BS314" i="29"/>
  <c r="BR314" i="29"/>
  <c r="BQ314" i="29"/>
  <c r="BP314" i="29"/>
  <c r="BO314" i="29"/>
  <c r="BN314" i="29"/>
  <c r="BM314" i="29"/>
  <c r="BL314" i="29"/>
  <c r="BK314" i="29"/>
  <c r="BJ314" i="29"/>
  <c r="BI314" i="29"/>
  <c r="BH314" i="29"/>
  <c r="BG314" i="29"/>
  <c r="BF314" i="29"/>
  <c r="BE314" i="29"/>
  <c r="BD314" i="29"/>
  <c r="BC314" i="29"/>
  <c r="BB314" i="29"/>
  <c r="BA314" i="29"/>
  <c r="AZ314" i="29"/>
  <c r="AY314" i="29"/>
  <c r="AX314" i="29"/>
  <c r="AW314" i="29"/>
  <c r="CL313" i="29"/>
  <c r="CK313" i="29"/>
  <c r="CJ313" i="29"/>
  <c r="CI313" i="29"/>
  <c r="CH313" i="29"/>
  <c r="CG313" i="29"/>
  <c r="CF313" i="29"/>
  <c r="CE313" i="29"/>
  <c r="CD313" i="29"/>
  <c r="CC313" i="29"/>
  <c r="CB313" i="29"/>
  <c r="CA313" i="29"/>
  <c r="BZ313" i="29"/>
  <c r="BY313" i="29"/>
  <c r="BX313" i="29"/>
  <c r="BW313" i="29"/>
  <c r="BV313" i="29"/>
  <c r="BU313" i="29"/>
  <c r="BT313" i="29"/>
  <c r="BS313" i="29"/>
  <c r="BR313" i="29"/>
  <c r="BQ313" i="29"/>
  <c r="BP313" i="29"/>
  <c r="BO313" i="29"/>
  <c r="BN313" i="29"/>
  <c r="BM313" i="29"/>
  <c r="BL313" i="29"/>
  <c r="BK313" i="29"/>
  <c r="BJ313" i="29"/>
  <c r="BI313" i="29"/>
  <c r="BH313" i="29"/>
  <c r="BG313" i="29"/>
  <c r="BF313" i="29"/>
  <c r="BE313" i="29"/>
  <c r="BD313" i="29"/>
  <c r="BC313" i="29"/>
  <c r="BB313" i="29"/>
  <c r="BA313" i="29"/>
  <c r="AZ313" i="29"/>
  <c r="AY313" i="29"/>
  <c r="AX313" i="29"/>
  <c r="AW313" i="29"/>
  <c r="BL174" i="27"/>
  <c r="BK174" i="27"/>
  <c r="BJ174" i="27"/>
  <c r="BI174" i="27"/>
  <c r="BH174" i="27"/>
  <c r="BG174" i="27"/>
  <c r="BF174" i="27"/>
  <c r="BE174" i="27"/>
  <c r="BD174" i="27"/>
  <c r="BC174" i="27"/>
  <c r="BB174" i="27"/>
  <c r="BA174" i="27"/>
  <c r="AZ174" i="27"/>
  <c r="AY174" i="27"/>
  <c r="AX174" i="27"/>
  <c r="AW174" i="27"/>
  <c r="BL173" i="27"/>
  <c r="BK173" i="27"/>
  <c r="BJ173" i="27"/>
  <c r="BI173" i="27"/>
  <c r="BH173" i="27"/>
  <c r="BG173" i="27"/>
  <c r="BF173" i="27"/>
  <c r="BE173" i="27"/>
  <c r="BD173" i="27"/>
  <c r="BC173" i="27"/>
  <c r="BB173" i="27"/>
  <c r="BA173" i="27"/>
  <c r="AZ173" i="27"/>
  <c r="AY173" i="27"/>
  <c r="AX173" i="27"/>
  <c r="AW173" i="27"/>
  <c r="BL172" i="27"/>
  <c r="BK172" i="27"/>
  <c r="BJ172" i="27"/>
  <c r="BI172" i="27"/>
  <c r="BH172" i="27"/>
  <c r="BG172" i="27"/>
  <c r="BF172" i="27"/>
  <c r="BE172" i="27"/>
  <c r="BD172" i="27"/>
  <c r="BC172" i="27"/>
  <c r="BB172" i="27"/>
  <c r="BA172" i="27"/>
  <c r="AZ172" i="27"/>
  <c r="AY172" i="27"/>
  <c r="AX172" i="27"/>
  <c r="AW172" i="27"/>
  <c r="BL171" i="27"/>
  <c r="BK171" i="27"/>
  <c r="BJ171" i="27"/>
  <c r="BI171" i="27"/>
  <c r="BH171" i="27"/>
  <c r="BG171" i="27"/>
  <c r="BF171" i="27"/>
  <c r="BE171" i="27"/>
  <c r="BD171" i="27"/>
  <c r="BC171" i="27"/>
  <c r="BB171" i="27"/>
  <c r="BA171" i="27"/>
  <c r="AZ171" i="27"/>
  <c r="AY171" i="27"/>
  <c r="AX171" i="27"/>
  <c r="AW171" i="27"/>
  <c r="BL170" i="27"/>
  <c r="BK170" i="27"/>
  <c r="BJ170" i="27"/>
  <c r="BI170" i="27"/>
  <c r="BH170" i="27"/>
  <c r="BG170" i="27"/>
  <c r="BF170" i="27"/>
  <c r="BE170" i="27"/>
  <c r="BD170" i="27"/>
  <c r="BC170" i="27"/>
  <c r="BB170" i="27"/>
  <c r="BA170" i="27"/>
  <c r="AZ170" i="27"/>
  <c r="AY170" i="27"/>
  <c r="AX170" i="27"/>
  <c r="AW170" i="27"/>
  <c r="BL169" i="27"/>
  <c r="BK169" i="27"/>
  <c r="BJ169" i="27"/>
  <c r="BI169" i="27"/>
  <c r="BH169" i="27"/>
  <c r="BG169" i="27"/>
  <c r="BF169" i="27"/>
  <c r="BE169" i="27"/>
  <c r="BD169" i="27"/>
  <c r="BC169" i="27"/>
  <c r="BB169" i="27"/>
  <c r="BA169" i="27"/>
  <c r="AZ169" i="27"/>
  <c r="AY169" i="27"/>
  <c r="AX169" i="27"/>
  <c r="AW169" i="27"/>
  <c r="BL168" i="27"/>
  <c r="BK168" i="27"/>
  <c r="BJ168" i="27"/>
  <c r="BI168" i="27"/>
  <c r="BH168" i="27"/>
  <c r="BG168" i="27"/>
  <c r="BF168" i="27"/>
  <c r="BE168" i="27"/>
  <c r="BD168" i="27"/>
  <c r="BC168" i="27"/>
  <c r="BB168" i="27"/>
  <c r="BA168" i="27"/>
  <c r="AZ168" i="27"/>
  <c r="AY168" i="27"/>
  <c r="AX168" i="27"/>
  <c r="AW168" i="27"/>
  <c r="BL167" i="27"/>
  <c r="BK167" i="27"/>
  <c r="BJ167" i="27"/>
  <c r="BI167" i="27"/>
  <c r="BH167" i="27"/>
  <c r="BG167" i="27"/>
  <c r="BF167" i="27"/>
  <c r="BE167" i="27"/>
  <c r="BD167" i="27"/>
  <c r="BC167" i="27"/>
  <c r="BB167" i="27"/>
  <c r="BA167" i="27"/>
  <c r="AZ167" i="27"/>
  <c r="AY167" i="27"/>
  <c r="AX167" i="27"/>
  <c r="AW167" i="27"/>
  <c r="BL166" i="27"/>
  <c r="BK166" i="27"/>
  <c r="BJ166" i="27"/>
  <c r="BI166" i="27"/>
  <c r="BH166" i="27"/>
  <c r="BG166" i="27"/>
  <c r="BF166" i="27"/>
  <c r="BE166" i="27"/>
  <c r="BD166" i="27"/>
  <c r="BC166" i="27"/>
  <c r="BB166" i="27"/>
  <c r="BA166" i="27"/>
  <c r="AZ166" i="27"/>
  <c r="AY166" i="27"/>
  <c r="AX166" i="27"/>
  <c r="AW166" i="27"/>
  <c r="BL165" i="27"/>
  <c r="BK165" i="27"/>
  <c r="BJ165" i="27"/>
  <c r="BI165" i="27"/>
  <c r="BH165" i="27"/>
  <c r="BG165" i="27"/>
  <c r="BF165" i="27"/>
  <c r="BE165" i="27"/>
  <c r="BD165" i="27"/>
  <c r="BC165" i="27"/>
  <c r="BB165" i="27"/>
  <c r="BA165" i="27"/>
  <c r="AZ165" i="27"/>
  <c r="AY165" i="27"/>
  <c r="AX165" i="27"/>
  <c r="AW165" i="27"/>
  <c r="BL164" i="27"/>
  <c r="BK164" i="27"/>
  <c r="BJ164" i="27"/>
  <c r="BI164" i="27"/>
  <c r="BH164" i="27"/>
  <c r="BG164" i="27"/>
  <c r="BF164" i="27"/>
  <c r="BE164" i="27"/>
  <c r="BD164" i="27"/>
  <c r="BC164" i="27"/>
  <c r="BB164" i="27"/>
  <c r="BA164" i="27"/>
  <c r="AZ164" i="27"/>
  <c r="AY164" i="27"/>
  <c r="AX164" i="27"/>
  <c r="AW164" i="27"/>
  <c r="BL163" i="27"/>
  <c r="BK163" i="27"/>
  <c r="BJ163" i="27"/>
  <c r="BI163" i="27"/>
  <c r="BH163" i="27"/>
  <c r="BG163" i="27"/>
  <c r="BF163" i="27"/>
  <c r="BE163" i="27"/>
  <c r="BD163" i="27"/>
  <c r="BC163" i="27"/>
  <c r="BB163" i="27"/>
  <c r="BA163" i="27"/>
  <c r="AZ163" i="27"/>
  <c r="AY163" i="27"/>
  <c r="AX163" i="27"/>
  <c r="AW163" i="27"/>
  <c r="BL162" i="27"/>
  <c r="BK162" i="27"/>
  <c r="BJ162" i="27"/>
  <c r="BI162" i="27"/>
  <c r="BH162" i="27"/>
  <c r="BG162" i="27"/>
  <c r="BF162" i="27"/>
  <c r="BE162" i="27"/>
  <c r="BD162" i="27"/>
  <c r="BC162" i="27"/>
  <c r="BB162" i="27"/>
  <c r="BA162" i="27"/>
  <c r="AZ162" i="27"/>
  <c r="AY162" i="27"/>
  <c r="AX162" i="27"/>
  <c r="AW162" i="27"/>
  <c r="BL161" i="27"/>
  <c r="BK161" i="27"/>
  <c r="BJ161" i="27"/>
  <c r="BI161" i="27"/>
  <c r="BH161" i="27"/>
  <c r="BG161" i="27"/>
  <c r="BF161" i="27"/>
  <c r="BE161" i="27"/>
  <c r="BD161" i="27"/>
  <c r="BC161" i="27"/>
  <c r="BB161" i="27"/>
  <c r="BA161" i="27"/>
  <c r="AZ161" i="27"/>
  <c r="AY161" i="27"/>
  <c r="AX161" i="27"/>
  <c r="AW161" i="27"/>
  <c r="BL160" i="27"/>
  <c r="BK160" i="27"/>
  <c r="BJ160" i="27"/>
  <c r="BI160" i="27"/>
  <c r="BH160" i="27"/>
  <c r="BG160" i="27"/>
  <c r="BF160" i="27"/>
  <c r="BE160" i="27"/>
  <c r="BD160" i="27"/>
  <c r="BC160" i="27"/>
  <c r="BB160" i="27"/>
  <c r="BA160" i="27"/>
  <c r="AZ160" i="27"/>
  <c r="AY160" i="27"/>
  <c r="AX160" i="27"/>
  <c r="AW160" i="27"/>
  <c r="BL159" i="27"/>
  <c r="BK159" i="27"/>
  <c r="BJ159" i="27"/>
  <c r="BI159" i="27"/>
  <c r="BH159" i="27"/>
  <c r="BG159" i="27"/>
  <c r="BF159" i="27"/>
  <c r="BE159" i="27"/>
  <c r="BD159" i="27"/>
  <c r="BC159" i="27"/>
  <c r="BB159" i="27"/>
  <c r="BA159" i="27"/>
  <c r="AZ159" i="27"/>
  <c r="AY159" i="27"/>
  <c r="AX159" i="27"/>
  <c r="AW159" i="27"/>
  <c r="BL158" i="27"/>
  <c r="BK158" i="27"/>
  <c r="BJ158" i="27"/>
  <c r="BI158" i="27"/>
  <c r="BH158" i="27"/>
  <c r="BG158" i="27"/>
  <c r="BF158" i="27"/>
  <c r="BE158" i="27"/>
  <c r="BD158" i="27"/>
  <c r="BC158" i="27"/>
  <c r="BB158" i="27"/>
  <c r="BA158" i="27"/>
  <c r="AZ158" i="27"/>
  <c r="AY158" i="27"/>
  <c r="AX158" i="27"/>
  <c r="AW158" i="27"/>
  <c r="BL157" i="27"/>
  <c r="BK157" i="27"/>
  <c r="BJ157" i="27"/>
  <c r="BI157" i="27"/>
  <c r="BH157" i="27"/>
  <c r="BG157" i="27"/>
  <c r="BF157" i="27"/>
  <c r="BE157" i="27"/>
  <c r="BD157" i="27"/>
  <c r="BC157" i="27"/>
  <c r="BB157" i="27"/>
  <c r="BA157" i="27"/>
  <c r="AZ157" i="27"/>
  <c r="AY157" i="27"/>
  <c r="AX157" i="27"/>
  <c r="AW157" i="27"/>
  <c r="BL156" i="27"/>
  <c r="BK156" i="27"/>
  <c r="BJ156" i="27"/>
  <c r="BI156" i="27"/>
  <c r="BH156" i="27"/>
  <c r="BG156" i="27"/>
  <c r="BF156" i="27"/>
  <c r="BE156" i="27"/>
  <c r="BD156" i="27"/>
  <c r="BC156" i="27"/>
  <c r="BB156" i="27"/>
  <c r="BA156" i="27"/>
  <c r="AZ156" i="27"/>
  <c r="AY156" i="27"/>
  <c r="AX156" i="27"/>
  <c r="AW156" i="27"/>
  <c r="BL155" i="27"/>
  <c r="BK155" i="27"/>
  <c r="BJ155" i="27"/>
  <c r="BI155" i="27"/>
  <c r="BH155" i="27"/>
  <c r="BG155" i="27"/>
  <c r="BF155" i="27"/>
  <c r="BE155" i="27"/>
  <c r="BD155" i="27"/>
  <c r="BC155" i="27"/>
  <c r="BB155" i="27"/>
  <c r="BA155" i="27"/>
  <c r="AZ155" i="27"/>
  <c r="AY155" i="27"/>
  <c r="AX155" i="27"/>
  <c r="AW155" i="27"/>
  <c r="BL154" i="27"/>
  <c r="BK154" i="27"/>
  <c r="BJ154" i="27"/>
  <c r="BI154" i="27"/>
  <c r="BH154" i="27"/>
  <c r="BG154" i="27"/>
  <c r="BF154" i="27"/>
  <c r="BE154" i="27"/>
  <c r="BD154" i="27"/>
  <c r="BC154" i="27"/>
  <c r="BB154" i="27"/>
  <c r="BA154" i="27"/>
  <c r="AZ154" i="27"/>
  <c r="AY154" i="27"/>
  <c r="AX154" i="27"/>
  <c r="AW154" i="27"/>
  <c r="BL153" i="27"/>
  <c r="BK153" i="27"/>
  <c r="BJ153" i="27"/>
  <c r="BI153" i="27"/>
  <c r="BH153" i="27"/>
  <c r="BG153" i="27"/>
  <c r="BF153" i="27"/>
  <c r="BE153" i="27"/>
  <c r="BD153" i="27"/>
  <c r="BC153" i="27"/>
  <c r="BB153" i="27"/>
  <c r="BA153" i="27"/>
  <c r="AZ153" i="27"/>
  <c r="AY153" i="27"/>
  <c r="AX153" i="27"/>
  <c r="AW153" i="27"/>
  <c r="BL152" i="27"/>
  <c r="BK152" i="27"/>
  <c r="BJ152" i="27"/>
  <c r="BI152" i="27"/>
  <c r="BH152" i="27"/>
  <c r="BG152" i="27"/>
  <c r="BF152" i="27"/>
  <c r="BE152" i="27"/>
  <c r="BD152" i="27"/>
  <c r="BC152" i="27"/>
  <c r="BB152" i="27"/>
  <c r="BA152" i="27"/>
  <c r="AZ152" i="27"/>
  <c r="AY152" i="27"/>
  <c r="AX152" i="27"/>
  <c r="AW152" i="27"/>
  <c r="BL151" i="27"/>
  <c r="BK151" i="27"/>
  <c r="BJ151" i="27"/>
  <c r="BI151" i="27"/>
  <c r="BH151" i="27"/>
  <c r="BG151" i="27"/>
  <c r="BF151" i="27"/>
  <c r="BE151" i="27"/>
  <c r="BD151" i="27"/>
  <c r="BC151" i="27"/>
  <c r="BB151" i="27"/>
  <c r="BA151" i="27"/>
  <c r="AZ151" i="27"/>
  <c r="AY151" i="27"/>
  <c r="AX151" i="27"/>
  <c r="AW151" i="27"/>
  <c r="BL150" i="27"/>
  <c r="BK150" i="27"/>
  <c r="BJ150" i="27"/>
  <c r="BI150" i="27"/>
  <c r="BH150" i="27"/>
  <c r="BG150" i="27"/>
  <c r="BF150" i="27"/>
  <c r="BE150" i="27"/>
  <c r="BD150" i="27"/>
  <c r="BC150" i="27"/>
  <c r="BB150" i="27"/>
  <c r="BA150" i="27"/>
  <c r="AZ150" i="27"/>
  <c r="AY150" i="27"/>
  <c r="AX150" i="27"/>
  <c r="AW150" i="27"/>
  <c r="BL149" i="27"/>
  <c r="BK149" i="27"/>
  <c r="BJ149" i="27"/>
  <c r="BI149" i="27"/>
  <c r="BH149" i="27"/>
  <c r="BG149" i="27"/>
  <c r="BF149" i="27"/>
  <c r="BE149" i="27"/>
  <c r="BD149" i="27"/>
  <c r="BC149" i="27"/>
  <c r="BB149" i="27"/>
  <c r="BA149" i="27"/>
  <c r="AZ149" i="27"/>
  <c r="AY149" i="27"/>
  <c r="AX149" i="27"/>
  <c r="AW149" i="27"/>
  <c r="BL148" i="27"/>
  <c r="BK148" i="27"/>
  <c r="BJ148" i="27"/>
  <c r="BI148" i="27"/>
  <c r="BH148" i="27"/>
  <c r="BG148" i="27"/>
  <c r="BF148" i="27"/>
  <c r="BE148" i="27"/>
  <c r="BD148" i="27"/>
  <c r="BC148" i="27"/>
  <c r="BB148" i="27"/>
  <c r="BA148" i="27"/>
  <c r="AZ148" i="27"/>
  <c r="AY148" i="27"/>
  <c r="AX148" i="27"/>
  <c r="AW148" i="27"/>
  <c r="BL147" i="27"/>
  <c r="BK147" i="27"/>
  <c r="BJ147" i="27"/>
  <c r="BI147" i="27"/>
  <c r="BH147" i="27"/>
  <c r="BG147" i="27"/>
  <c r="BF147" i="27"/>
  <c r="BE147" i="27"/>
  <c r="BD147" i="27"/>
  <c r="BC147" i="27"/>
  <c r="BB147" i="27"/>
  <c r="BA147" i="27"/>
  <c r="AZ147" i="27"/>
  <c r="AY147" i="27"/>
  <c r="AX147" i="27"/>
  <c r="AW147" i="27"/>
  <c r="BL146" i="27"/>
  <c r="BK146" i="27"/>
  <c r="BJ146" i="27"/>
  <c r="BI146" i="27"/>
  <c r="BH146" i="27"/>
  <c r="BG146" i="27"/>
  <c r="BF146" i="27"/>
  <c r="BE146" i="27"/>
  <c r="BD146" i="27"/>
  <c r="BC146" i="27"/>
  <c r="BB146" i="27"/>
  <c r="BA146" i="27"/>
  <c r="AZ146" i="27"/>
  <c r="AY146" i="27"/>
  <c r="AX146" i="27"/>
  <c r="AW146" i="27"/>
  <c r="BL145" i="27"/>
  <c r="BK145" i="27"/>
  <c r="BJ145" i="27"/>
  <c r="BI145" i="27"/>
  <c r="BH145" i="27"/>
  <c r="BG145" i="27"/>
  <c r="BF145" i="27"/>
  <c r="BE145" i="27"/>
  <c r="BD145" i="27"/>
  <c r="BC145" i="27"/>
  <c r="BB145" i="27"/>
  <c r="BA145" i="27"/>
  <c r="AZ145" i="27"/>
  <c r="AY145" i="27"/>
  <c r="AX145" i="27"/>
  <c r="AW145" i="27"/>
  <c r="BL144" i="27"/>
  <c r="BK144" i="27"/>
  <c r="BJ144" i="27"/>
  <c r="BI144" i="27"/>
  <c r="BH144" i="27"/>
  <c r="BG144" i="27"/>
  <c r="BF144" i="27"/>
  <c r="BE144" i="27"/>
  <c r="BD144" i="27"/>
  <c r="BC144" i="27"/>
  <c r="BB144" i="27"/>
  <c r="BA144" i="27"/>
  <c r="AZ144" i="27"/>
  <c r="AY144" i="27"/>
  <c r="AX144" i="27"/>
  <c r="AW144" i="27"/>
  <c r="BL143" i="27"/>
  <c r="BK143" i="27"/>
  <c r="BJ143" i="27"/>
  <c r="BI143" i="27"/>
  <c r="BH143" i="27"/>
  <c r="BG143" i="27"/>
  <c r="BF143" i="27"/>
  <c r="BE143" i="27"/>
  <c r="BD143" i="27"/>
  <c r="BC143" i="27"/>
  <c r="BB143" i="27"/>
  <c r="BA143" i="27"/>
  <c r="AZ143" i="27"/>
  <c r="AY143" i="27"/>
  <c r="AX143" i="27"/>
  <c r="AW143" i="27"/>
  <c r="BL142" i="27"/>
  <c r="BK142" i="27"/>
  <c r="BJ142" i="27"/>
  <c r="BI142" i="27"/>
  <c r="BH142" i="27"/>
  <c r="BG142" i="27"/>
  <c r="BF142" i="27"/>
  <c r="BE142" i="27"/>
  <c r="BD142" i="27"/>
  <c r="BC142" i="27"/>
  <c r="BB142" i="27"/>
  <c r="BA142" i="27"/>
  <c r="AZ142" i="27"/>
  <c r="AY142" i="27"/>
  <c r="AX142" i="27"/>
  <c r="AW142" i="27"/>
  <c r="BL141" i="27"/>
  <c r="BK141" i="27"/>
  <c r="BJ141" i="27"/>
  <c r="BI141" i="27"/>
  <c r="BH141" i="27"/>
  <c r="BG141" i="27"/>
  <c r="BF141" i="27"/>
  <c r="BE141" i="27"/>
  <c r="BD141" i="27"/>
  <c r="BC141" i="27"/>
  <c r="BB141" i="27"/>
  <c r="BA141" i="27"/>
  <c r="AZ141" i="27"/>
  <c r="AY141" i="27"/>
  <c r="AX141" i="27"/>
  <c r="AW141" i="27"/>
  <c r="BL140" i="27"/>
  <c r="BK140" i="27"/>
  <c r="BJ140" i="27"/>
  <c r="BI140" i="27"/>
  <c r="BH140" i="27"/>
  <c r="BG140" i="27"/>
  <c r="BF140" i="27"/>
  <c r="BE140" i="27"/>
  <c r="BD140" i="27"/>
  <c r="BC140" i="27"/>
  <c r="BB140" i="27"/>
  <c r="BA140" i="27"/>
  <c r="AZ140" i="27"/>
  <c r="AY140" i="27"/>
  <c r="AX140" i="27"/>
  <c r="AW140" i="27"/>
  <c r="AX183" i="31"/>
  <c r="AX170" i="31"/>
  <c r="AW175" i="22"/>
  <c r="AX175" i="22"/>
  <c r="AY175" i="22"/>
  <c r="AZ175" i="22"/>
  <c r="BA175" i="22"/>
  <c r="BB175" i="22"/>
  <c r="BC175" i="22"/>
  <c r="BD175" i="22"/>
  <c r="BE175" i="22"/>
  <c r="BF175" i="22"/>
  <c r="BG175" i="22"/>
  <c r="BH175" i="22"/>
  <c r="BI175" i="22"/>
  <c r="BJ175" i="22"/>
  <c r="BK175" i="22"/>
  <c r="BL175" i="22"/>
  <c r="BM175" i="22"/>
  <c r="BN175" i="22"/>
  <c r="BO175" i="22"/>
  <c r="BP175" i="22"/>
  <c r="BQ175" i="22"/>
  <c r="BR175" i="22"/>
  <c r="BS175" i="22"/>
  <c r="BT175" i="22"/>
  <c r="AW176" i="22"/>
  <c r="AX176" i="22"/>
  <c r="AY176" i="22"/>
  <c r="AZ176" i="22"/>
  <c r="BA176" i="22"/>
  <c r="BB176" i="22"/>
  <c r="BC176" i="22"/>
  <c r="BD176" i="22"/>
  <c r="BE176" i="22"/>
  <c r="BF176" i="22"/>
  <c r="BG176" i="22"/>
  <c r="BH176" i="22"/>
  <c r="BI176" i="22"/>
  <c r="BJ176" i="22"/>
  <c r="BK176" i="22"/>
  <c r="BL176" i="22"/>
  <c r="BM176" i="22"/>
  <c r="BN176" i="22"/>
  <c r="BO176" i="22"/>
  <c r="BP176" i="22"/>
  <c r="BQ176" i="22"/>
  <c r="BR176" i="22"/>
  <c r="BS176" i="22"/>
  <c r="BT176" i="22"/>
  <c r="AW177" i="22"/>
  <c r="AX177" i="22"/>
  <c r="AY177" i="22"/>
  <c r="AZ177" i="22"/>
  <c r="BA177" i="22"/>
  <c r="BB177" i="22"/>
  <c r="BC177" i="22"/>
  <c r="BD177" i="22"/>
  <c r="BE177" i="22"/>
  <c r="BF177" i="22"/>
  <c r="BG177" i="22"/>
  <c r="BH177" i="22"/>
  <c r="BI177" i="22"/>
  <c r="BJ177" i="22"/>
  <c r="BK177" i="22"/>
  <c r="BL177" i="22"/>
  <c r="BM177" i="22"/>
  <c r="BN177" i="22"/>
  <c r="BO177" i="22"/>
  <c r="BP177" i="22"/>
  <c r="BQ177" i="22"/>
  <c r="BR177" i="22"/>
  <c r="BS177" i="22"/>
  <c r="BT177" i="22"/>
  <c r="AW178" i="22"/>
  <c r="AX178" i="22"/>
  <c r="AY178" i="22"/>
  <c r="AZ178" i="22"/>
  <c r="BA178" i="22"/>
  <c r="BB178" i="22"/>
  <c r="BC178" i="22"/>
  <c r="BD178" i="22"/>
  <c r="BE178" i="22"/>
  <c r="BF178" i="22"/>
  <c r="BG178" i="22"/>
  <c r="BH178" i="22"/>
  <c r="BI178" i="22"/>
  <c r="BJ178" i="22"/>
  <c r="BK178" i="22"/>
  <c r="BL178" i="22"/>
  <c r="BM178" i="22"/>
  <c r="BN178" i="22"/>
  <c r="BO178" i="22"/>
  <c r="BP178" i="22"/>
  <c r="BQ178" i="22"/>
  <c r="BR178" i="22"/>
  <c r="BS178" i="22"/>
  <c r="BT178" i="22"/>
  <c r="AW179" i="22"/>
  <c r="AX179" i="22"/>
  <c r="AY179" i="22"/>
  <c r="AZ179" i="22"/>
  <c r="BA179" i="22"/>
  <c r="BB179" i="22"/>
  <c r="BC179" i="22"/>
  <c r="BD179" i="22"/>
  <c r="BE179" i="22"/>
  <c r="BF179" i="22"/>
  <c r="BG179" i="22"/>
  <c r="BH179" i="22"/>
  <c r="BI179" i="22"/>
  <c r="BJ179" i="22"/>
  <c r="BK179" i="22"/>
  <c r="BL179" i="22"/>
  <c r="BM179" i="22"/>
  <c r="BN179" i="22"/>
  <c r="BO179" i="22"/>
  <c r="BP179" i="22"/>
  <c r="BQ179" i="22"/>
  <c r="BR179" i="22"/>
  <c r="BS179" i="22"/>
  <c r="BT179" i="22"/>
  <c r="AW180" i="22"/>
  <c r="AX180" i="22"/>
  <c r="AY180" i="22"/>
  <c r="AZ180" i="22"/>
  <c r="BA180" i="22"/>
  <c r="BB180" i="22"/>
  <c r="BC180" i="22"/>
  <c r="BD180" i="22"/>
  <c r="BE180" i="22"/>
  <c r="BF180" i="22"/>
  <c r="BG180" i="22"/>
  <c r="BH180" i="22"/>
  <c r="BI180" i="22"/>
  <c r="BJ180" i="22"/>
  <c r="BK180" i="22"/>
  <c r="BL180" i="22"/>
  <c r="BM180" i="22"/>
  <c r="BN180" i="22"/>
  <c r="BO180" i="22"/>
  <c r="BP180" i="22"/>
  <c r="BQ180" i="22"/>
  <c r="BR180" i="22"/>
  <c r="BS180" i="22"/>
  <c r="BT180" i="22"/>
  <c r="AW181" i="22"/>
  <c r="AX181" i="22"/>
  <c r="AY181" i="22"/>
  <c r="AZ181" i="22"/>
  <c r="BA181" i="22"/>
  <c r="BB181" i="22"/>
  <c r="BC181" i="22"/>
  <c r="BD181" i="22"/>
  <c r="BE181" i="22"/>
  <c r="BF181" i="22"/>
  <c r="BG181" i="22"/>
  <c r="BH181" i="22"/>
  <c r="BI181" i="22"/>
  <c r="BJ181" i="22"/>
  <c r="BK181" i="22"/>
  <c r="BL181" i="22"/>
  <c r="BM181" i="22"/>
  <c r="BN181" i="22"/>
  <c r="BO181" i="22"/>
  <c r="BP181" i="22"/>
  <c r="BQ181" i="22"/>
  <c r="BR181" i="22"/>
  <c r="BS181" i="22"/>
  <c r="BT181" i="22"/>
  <c r="AW182" i="22"/>
  <c r="AX182" i="22"/>
  <c r="AY182" i="22"/>
  <c r="AZ182" i="22"/>
  <c r="BA182" i="22"/>
  <c r="BB182" i="22"/>
  <c r="BC182" i="22"/>
  <c r="BD182" i="22"/>
  <c r="BE182" i="22"/>
  <c r="BF182" i="22"/>
  <c r="BG182" i="22"/>
  <c r="BH182" i="22"/>
  <c r="BI182" i="22"/>
  <c r="BJ182" i="22"/>
  <c r="BK182" i="22"/>
  <c r="BL182" i="22"/>
  <c r="BM182" i="22"/>
  <c r="BN182" i="22"/>
  <c r="BO182" i="22"/>
  <c r="BP182" i="22"/>
  <c r="BQ182" i="22"/>
  <c r="BR182" i="22"/>
  <c r="BS182" i="22"/>
  <c r="BT182" i="22"/>
  <c r="AW183" i="22"/>
  <c r="AX183" i="22"/>
  <c r="AY183" i="22"/>
  <c r="AZ183" i="22"/>
  <c r="BA183" i="22"/>
  <c r="BB183" i="22"/>
  <c r="BC183" i="22"/>
  <c r="BD183" i="22"/>
  <c r="BE183" i="22"/>
  <c r="BF183" i="22"/>
  <c r="BG183" i="22"/>
  <c r="BH183" i="22"/>
  <c r="BI183" i="22"/>
  <c r="BJ183" i="22"/>
  <c r="BK183" i="22"/>
  <c r="BL183" i="22"/>
  <c r="BM183" i="22"/>
  <c r="BN183" i="22"/>
  <c r="BO183" i="22"/>
  <c r="BP183" i="22"/>
  <c r="BQ183" i="22"/>
  <c r="BR183" i="22"/>
  <c r="BS183" i="22"/>
  <c r="BT183" i="22"/>
  <c r="AW184" i="22"/>
  <c r="AX184" i="22"/>
  <c r="AY184" i="22"/>
  <c r="AZ184" i="22"/>
  <c r="BA184" i="22"/>
  <c r="BB184" i="22"/>
  <c r="BC184" i="22"/>
  <c r="BD184" i="22"/>
  <c r="BE184" i="22"/>
  <c r="BF184" i="22"/>
  <c r="BG184" i="22"/>
  <c r="BH184" i="22"/>
  <c r="BI184" i="22"/>
  <c r="BJ184" i="22"/>
  <c r="BK184" i="22"/>
  <c r="BL184" i="22"/>
  <c r="BM184" i="22"/>
  <c r="BN184" i="22"/>
  <c r="BO184" i="22"/>
  <c r="BP184" i="22"/>
  <c r="BQ184" i="22"/>
  <c r="BR184" i="22"/>
  <c r="BS184" i="22"/>
  <c r="BT184" i="22"/>
  <c r="AW185" i="22"/>
  <c r="AX185" i="22"/>
  <c r="AY185" i="22"/>
  <c r="AZ185" i="22"/>
  <c r="BA185" i="22"/>
  <c r="BB185" i="22"/>
  <c r="BC185" i="22"/>
  <c r="BD185" i="22"/>
  <c r="BE185" i="22"/>
  <c r="BF185" i="22"/>
  <c r="BG185" i="22"/>
  <c r="BH185" i="22"/>
  <c r="BI185" i="22"/>
  <c r="BJ185" i="22"/>
  <c r="BK185" i="22"/>
  <c r="BL185" i="22"/>
  <c r="BM185" i="22"/>
  <c r="BN185" i="22"/>
  <c r="BO185" i="22"/>
  <c r="BP185" i="22"/>
  <c r="BQ185" i="22"/>
  <c r="BR185" i="22"/>
  <c r="BS185" i="22"/>
  <c r="BT185" i="22"/>
  <c r="AW186" i="22"/>
  <c r="AX186" i="22"/>
  <c r="AY186" i="22"/>
  <c r="AZ186" i="22"/>
  <c r="BA186" i="22"/>
  <c r="BB186" i="22"/>
  <c r="BC186" i="22"/>
  <c r="BD186" i="22"/>
  <c r="BE186" i="22"/>
  <c r="BF186" i="22"/>
  <c r="BG186" i="22"/>
  <c r="BH186" i="22"/>
  <c r="BI186" i="22"/>
  <c r="BJ186" i="22"/>
  <c r="BK186" i="22"/>
  <c r="BL186" i="22"/>
  <c r="BM186" i="22"/>
  <c r="BN186" i="22"/>
  <c r="BO186" i="22"/>
  <c r="BP186" i="22"/>
  <c r="BQ186" i="22"/>
  <c r="BR186" i="22"/>
  <c r="BS186" i="22"/>
  <c r="BT186" i="22"/>
  <c r="AW187" i="22"/>
  <c r="AX187" i="22"/>
  <c r="AY187" i="22"/>
  <c r="AZ187" i="22"/>
  <c r="BA187" i="22"/>
  <c r="BB187" i="22"/>
  <c r="BC187" i="22"/>
  <c r="BD187" i="22"/>
  <c r="BE187" i="22"/>
  <c r="BF187" i="22"/>
  <c r="BG187" i="22"/>
  <c r="BH187" i="22"/>
  <c r="BI187" i="22"/>
  <c r="BJ187" i="22"/>
  <c r="BK187" i="22"/>
  <c r="BL187" i="22"/>
  <c r="BM187" i="22"/>
  <c r="BN187" i="22"/>
  <c r="BO187" i="22"/>
  <c r="BP187" i="22"/>
  <c r="BQ187" i="22"/>
  <c r="BR187" i="22"/>
  <c r="BS187" i="22"/>
  <c r="BT187" i="22"/>
  <c r="AW188" i="22"/>
  <c r="AX188" i="22"/>
  <c r="AY188" i="22"/>
  <c r="AZ188" i="22"/>
  <c r="BA188" i="22"/>
  <c r="BB188" i="22"/>
  <c r="BC188" i="22"/>
  <c r="BD188" i="22"/>
  <c r="BE188" i="22"/>
  <c r="BF188" i="22"/>
  <c r="BG188" i="22"/>
  <c r="BH188" i="22"/>
  <c r="BI188" i="22"/>
  <c r="BJ188" i="22"/>
  <c r="BK188" i="22"/>
  <c r="BL188" i="22"/>
  <c r="BM188" i="22"/>
  <c r="BN188" i="22"/>
  <c r="BO188" i="22"/>
  <c r="BP188" i="22"/>
  <c r="BQ188" i="22"/>
  <c r="BR188" i="22"/>
  <c r="BS188" i="22"/>
  <c r="BT188" i="22"/>
  <c r="AW189" i="22"/>
  <c r="AX189" i="22"/>
  <c r="AY189" i="22"/>
  <c r="AZ189" i="22"/>
  <c r="BA189" i="22"/>
  <c r="BB189" i="22"/>
  <c r="BC189" i="22"/>
  <c r="BD189" i="22"/>
  <c r="BE189" i="22"/>
  <c r="BF189" i="22"/>
  <c r="BG189" i="22"/>
  <c r="BH189" i="22"/>
  <c r="BI189" i="22"/>
  <c r="BJ189" i="22"/>
  <c r="BK189" i="22"/>
  <c r="BL189" i="22"/>
  <c r="BM189" i="22"/>
  <c r="BN189" i="22"/>
  <c r="BO189" i="22"/>
  <c r="BP189" i="22"/>
  <c r="BQ189" i="22"/>
  <c r="BR189" i="22"/>
  <c r="BS189" i="22"/>
  <c r="BT189" i="22"/>
  <c r="AW190" i="22"/>
  <c r="AX190" i="22"/>
  <c r="AY190" i="22"/>
  <c r="AZ190" i="22"/>
  <c r="BA190" i="22"/>
  <c r="BB190" i="22"/>
  <c r="BC190" i="22"/>
  <c r="BD190" i="22"/>
  <c r="BE190" i="22"/>
  <c r="BF190" i="22"/>
  <c r="BG190" i="22"/>
  <c r="BH190" i="22"/>
  <c r="BI190" i="22"/>
  <c r="BJ190" i="22"/>
  <c r="BK190" i="22"/>
  <c r="BL190" i="22"/>
  <c r="BM190" i="22"/>
  <c r="BN190" i="22"/>
  <c r="BO190" i="22"/>
  <c r="BP190" i="22"/>
  <c r="BQ190" i="22"/>
  <c r="BR190" i="22"/>
  <c r="BS190" i="22"/>
  <c r="BT190" i="22"/>
  <c r="AW191" i="22"/>
  <c r="AX191" i="22"/>
  <c r="AY191" i="22"/>
  <c r="AZ191" i="22"/>
  <c r="BA191" i="22"/>
  <c r="BB191" i="22"/>
  <c r="BC191" i="22"/>
  <c r="BD191" i="22"/>
  <c r="BE191" i="22"/>
  <c r="BF191" i="22"/>
  <c r="BG191" i="22"/>
  <c r="BH191" i="22"/>
  <c r="BI191" i="22"/>
  <c r="BJ191" i="22"/>
  <c r="BK191" i="22"/>
  <c r="BL191" i="22"/>
  <c r="BM191" i="22"/>
  <c r="BN191" i="22"/>
  <c r="BO191" i="22"/>
  <c r="BP191" i="22"/>
  <c r="BQ191" i="22"/>
  <c r="BR191" i="22"/>
  <c r="BS191" i="22"/>
  <c r="BT191" i="22"/>
  <c r="AW192" i="22"/>
  <c r="AX192" i="22"/>
  <c r="AY192" i="22"/>
  <c r="AZ192" i="22"/>
  <c r="BA192" i="22"/>
  <c r="BB192" i="22"/>
  <c r="BC192" i="22"/>
  <c r="BD192" i="22"/>
  <c r="BE192" i="22"/>
  <c r="BF192" i="22"/>
  <c r="BG192" i="22"/>
  <c r="BH192" i="22"/>
  <c r="BI192" i="22"/>
  <c r="BJ192" i="22"/>
  <c r="BK192" i="22"/>
  <c r="BL192" i="22"/>
  <c r="BM192" i="22"/>
  <c r="BN192" i="22"/>
  <c r="BO192" i="22"/>
  <c r="BP192" i="22"/>
  <c r="BQ192" i="22"/>
  <c r="BR192" i="22"/>
  <c r="BS192" i="22"/>
  <c r="BT192" i="22"/>
  <c r="AW193" i="22"/>
  <c r="AX193" i="22"/>
  <c r="AY193" i="22"/>
  <c r="AZ193" i="22"/>
  <c r="BA193" i="22"/>
  <c r="BB193" i="22"/>
  <c r="BC193" i="22"/>
  <c r="BD193" i="22"/>
  <c r="BE193" i="22"/>
  <c r="BF193" i="22"/>
  <c r="BG193" i="22"/>
  <c r="BH193" i="22"/>
  <c r="BI193" i="22"/>
  <c r="BJ193" i="22"/>
  <c r="BK193" i="22"/>
  <c r="BL193" i="22"/>
  <c r="BM193" i="22"/>
  <c r="BN193" i="22"/>
  <c r="BO193" i="22"/>
  <c r="BP193" i="22"/>
  <c r="BQ193" i="22"/>
  <c r="BR193" i="22"/>
  <c r="BS193" i="22"/>
  <c r="BT193" i="22"/>
  <c r="AW194" i="22"/>
  <c r="AX194" i="22"/>
  <c r="AY194" i="22"/>
  <c r="AZ194" i="22"/>
  <c r="BA194" i="22"/>
  <c r="BB194" i="22"/>
  <c r="BC194" i="22"/>
  <c r="BD194" i="22"/>
  <c r="BE194" i="22"/>
  <c r="BF194" i="22"/>
  <c r="BG194" i="22"/>
  <c r="BH194" i="22"/>
  <c r="BI194" i="22"/>
  <c r="BJ194" i="22"/>
  <c r="BK194" i="22"/>
  <c r="BL194" i="22"/>
  <c r="BM194" i="22"/>
  <c r="BN194" i="22"/>
  <c r="BO194" i="22"/>
  <c r="BP194" i="22"/>
  <c r="BQ194" i="22"/>
  <c r="BR194" i="22"/>
  <c r="BS194" i="22"/>
  <c r="BT194" i="22"/>
  <c r="AW195" i="22"/>
  <c r="AX195" i="22"/>
  <c r="AY195" i="22"/>
  <c r="AZ195" i="22"/>
  <c r="BA195" i="22"/>
  <c r="BB195" i="22"/>
  <c r="BC195" i="22"/>
  <c r="BD195" i="22"/>
  <c r="BE195" i="22"/>
  <c r="BF195" i="22"/>
  <c r="BG195" i="22"/>
  <c r="BH195" i="22"/>
  <c r="BI195" i="22"/>
  <c r="BJ195" i="22"/>
  <c r="BK195" i="22"/>
  <c r="BL195" i="22"/>
  <c r="BM195" i="22"/>
  <c r="BN195" i="22"/>
  <c r="BO195" i="22"/>
  <c r="BP195" i="22"/>
  <c r="BQ195" i="22"/>
  <c r="BR195" i="22"/>
  <c r="BS195" i="22"/>
  <c r="BT195" i="22"/>
  <c r="AW196" i="22"/>
  <c r="AX196" i="22"/>
  <c r="AY196" i="22"/>
  <c r="AZ196" i="22"/>
  <c r="BA196" i="22"/>
  <c r="BB196" i="22"/>
  <c r="BC196" i="22"/>
  <c r="BD196" i="22"/>
  <c r="BE196" i="22"/>
  <c r="BF196" i="22"/>
  <c r="BG196" i="22"/>
  <c r="BH196" i="22"/>
  <c r="BI196" i="22"/>
  <c r="BJ196" i="22"/>
  <c r="BK196" i="22"/>
  <c r="BL196" i="22"/>
  <c r="BM196" i="22"/>
  <c r="BN196" i="22"/>
  <c r="BO196" i="22"/>
  <c r="BP196" i="22"/>
  <c r="BQ196" i="22"/>
  <c r="BR196" i="22"/>
  <c r="BS196" i="22"/>
  <c r="BT196" i="22"/>
  <c r="AW197" i="22"/>
  <c r="AX197" i="22"/>
  <c r="AY197" i="22"/>
  <c r="AZ197" i="22"/>
  <c r="BA197" i="22"/>
  <c r="BB197" i="22"/>
  <c r="BC197" i="22"/>
  <c r="BD197" i="22"/>
  <c r="BE197" i="22"/>
  <c r="BF197" i="22"/>
  <c r="BG197" i="22"/>
  <c r="BH197" i="22"/>
  <c r="BI197" i="22"/>
  <c r="BJ197" i="22"/>
  <c r="BK197" i="22"/>
  <c r="BL197" i="22"/>
  <c r="BM197" i="22"/>
  <c r="BN197" i="22"/>
  <c r="BO197" i="22"/>
  <c r="BP197" i="22"/>
  <c r="BQ197" i="22"/>
  <c r="BR197" i="22"/>
  <c r="BS197" i="22"/>
  <c r="BT197" i="22"/>
  <c r="AW198" i="22"/>
  <c r="AX198" i="22"/>
  <c r="AY198" i="22"/>
  <c r="AZ198" i="22"/>
  <c r="BA198" i="22"/>
  <c r="BB198" i="22"/>
  <c r="BC198" i="22"/>
  <c r="BD198" i="22"/>
  <c r="BE198" i="22"/>
  <c r="BF198" i="22"/>
  <c r="BG198" i="22"/>
  <c r="BH198" i="22"/>
  <c r="BI198" i="22"/>
  <c r="BJ198" i="22"/>
  <c r="BK198" i="22"/>
  <c r="BL198" i="22"/>
  <c r="BM198" i="22"/>
  <c r="BN198" i="22"/>
  <c r="BO198" i="22"/>
  <c r="BP198" i="22"/>
  <c r="BQ198" i="22"/>
  <c r="BR198" i="22"/>
  <c r="BS198" i="22"/>
  <c r="BT198" i="22"/>
  <c r="AW199" i="22"/>
  <c r="AX199" i="22"/>
  <c r="AY199" i="22"/>
  <c r="AZ199" i="22"/>
  <c r="BA199" i="22"/>
  <c r="BB199" i="22"/>
  <c r="BC199" i="22"/>
  <c r="BD199" i="22"/>
  <c r="BE199" i="22"/>
  <c r="BF199" i="22"/>
  <c r="BG199" i="22"/>
  <c r="BH199" i="22"/>
  <c r="BI199" i="22"/>
  <c r="BJ199" i="22"/>
  <c r="BK199" i="22"/>
  <c r="BL199" i="22"/>
  <c r="BM199" i="22"/>
  <c r="BN199" i="22"/>
  <c r="BO199" i="22"/>
  <c r="BP199" i="22"/>
  <c r="BQ199" i="22"/>
  <c r="BR199" i="22"/>
  <c r="BS199" i="22"/>
  <c r="BT199" i="22"/>
  <c r="AW200" i="22"/>
  <c r="AX200" i="22"/>
  <c r="AY200" i="22"/>
  <c r="AZ200" i="22"/>
  <c r="BA200" i="22"/>
  <c r="BB200" i="22"/>
  <c r="BC200" i="22"/>
  <c r="BD200" i="22"/>
  <c r="BE200" i="22"/>
  <c r="BF200" i="22"/>
  <c r="BG200" i="22"/>
  <c r="BH200" i="22"/>
  <c r="BI200" i="22"/>
  <c r="BJ200" i="22"/>
  <c r="BK200" i="22"/>
  <c r="BL200" i="22"/>
  <c r="BM200" i="22"/>
  <c r="BN200" i="22"/>
  <c r="BO200" i="22"/>
  <c r="BP200" i="22"/>
  <c r="BQ200" i="22"/>
  <c r="BR200" i="22"/>
  <c r="BS200" i="22"/>
  <c r="BT200" i="22"/>
  <c r="AW201" i="22"/>
  <c r="AX201" i="22"/>
  <c r="AY201" i="22"/>
  <c r="AZ201" i="22"/>
  <c r="BA201" i="22"/>
  <c r="BB201" i="22"/>
  <c r="BC201" i="22"/>
  <c r="BD201" i="22"/>
  <c r="BE201" i="22"/>
  <c r="BF201" i="22"/>
  <c r="BG201" i="22"/>
  <c r="BH201" i="22"/>
  <c r="BI201" i="22"/>
  <c r="BJ201" i="22"/>
  <c r="BK201" i="22"/>
  <c r="BL201" i="22"/>
  <c r="BM201" i="22"/>
  <c r="BN201" i="22"/>
  <c r="BO201" i="22"/>
  <c r="BP201" i="22"/>
  <c r="BQ201" i="22"/>
  <c r="BR201" i="22"/>
  <c r="BS201" i="22"/>
  <c r="BT201" i="22"/>
  <c r="AW202" i="22"/>
  <c r="AX202" i="22"/>
  <c r="AY202" i="22"/>
  <c r="AZ202" i="22"/>
  <c r="BA202" i="22"/>
  <c r="BB202" i="22"/>
  <c r="BC202" i="22"/>
  <c r="BD202" i="22"/>
  <c r="BE202" i="22"/>
  <c r="BF202" i="22"/>
  <c r="BG202" i="22"/>
  <c r="BH202" i="22"/>
  <c r="BI202" i="22"/>
  <c r="BJ202" i="22"/>
  <c r="BK202" i="22"/>
  <c r="BL202" i="22"/>
  <c r="BM202" i="22"/>
  <c r="BN202" i="22"/>
  <c r="BO202" i="22"/>
  <c r="BP202" i="22"/>
  <c r="BQ202" i="22"/>
  <c r="BR202" i="22"/>
  <c r="BS202" i="22"/>
  <c r="BT202" i="22"/>
  <c r="AW203" i="22"/>
  <c r="AX203" i="22"/>
  <c r="AY203" i="22"/>
  <c r="AZ203" i="22"/>
  <c r="BA203" i="22"/>
  <c r="BB203" i="22"/>
  <c r="BC203" i="22"/>
  <c r="BD203" i="22"/>
  <c r="BE203" i="22"/>
  <c r="BF203" i="22"/>
  <c r="BG203" i="22"/>
  <c r="BH203" i="22"/>
  <c r="BI203" i="22"/>
  <c r="BJ203" i="22"/>
  <c r="BK203" i="22"/>
  <c r="BL203" i="22"/>
  <c r="BM203" i="22"/>
  <c r="BN203" i="22"/>
  <c r="BO203" i="22"/>
  <c r="BP203" i="22"/>
  <c r="BQ203" i="22"/>
  <c r="BR203" i="22"/>
  <c r="BS203" i="22"/>
  <c r="BT203" i="22"/>
  <c r="AW204" i="22"/>
  <c r="AX204" i="22"/>
  <c r="AY204" i="22"/>
  <c r="AZ204" i="22"/>
  <c r="BA204" i="22"/>
  <c r="BB204" i="22"/>
  <c r="BC204" i="22"/>
  <c r="BD204" i="22"/>
  <c r="BE204" i="22"/>
  <c r="BF204" i="22"/>
  <c r="BG204" i="22"/>
  <c r="BH204" i="22"/>
  <c r="BI204" i="22"/>
  <c r="BJ204" i="22"/>
  <c r="BK204" i="22"/>
  <c r="BL204" i="22"/>
  <c r="BM204" i="22"/>
  <c r="BN204" i="22"/>
  <c r="BO204" i="22"/>
  <c r="BP204" i="22"/>
  <c r="BQ204" i="22"/>
  <c r="BR204" i="22"/>
  <c r="BS204" i="22"/>
  <c r="BT204" i="22"/>
  <c r="AW205" i="22"/>
  <c r="AX205" i="22"/>
  <c r="AY205" i="22"/>
  <c r="AZ205" i="22"/>
  <c r="BA205" i="22"/>
  <c r="BB205" i="22"/>
  <c r="BC205" i="22"/>
  <c r="BD205" i="22"/>
  <c r="BE205" i="22"/>
  <c r="BF205" i="22"/>
  <c r="BG205" i="22"/>
  <c r="BH205" i="22"/>
  <c r="BI205" i="22"/>
  <c r="BJ205" i="22"/>
  <c r="BK205" i="22"/>
  <c r="BL205" i="22"/>
  <c r="BM205" i="22"/>
  <c r="BN205" i="22"/>
  <c r="BO205" i="22"/>
  <c r="BP205" i="22"/>
  <c r="BQ205" i="22"/>
  <c r="BR205" i="22"/>
  <c r="BS205" i="22"/>
  <c r="BT205" i="22"/>
  <c r="AW206" i="22"/>
  <c r="AX206" i="22"/>
  <c r="AY206" i="22"/>
  <c r="AZ206" i="22"/>
  <c r="BA206" i="22"/>
  <c r="BB206" i="22"/>
  <c r="BC206" i="22"/>
  <c r="BD206" i="22"/>
  <c r="BE206" i="22"/>
  <c r="BF206" i="22"/>
  <c r="BG206" i="22"/>
  <c r="BH206" i="22"/>
  <c r="BI206" i="22"/>
  <c r="BJ206" i="22"/>
  <c r="BK206" i="22"/>
  <c r="BL206" i="22"/>
  <c r="BM206" i="22"/>
  <c r="BN206" i="22"/>
  <c r="BO206" i="22"/>
  <c r="BP206" i="22"/>
  <c r="BQ206" i="22"/>
  <c r="BR206" i="22"/>
  <c r="BS206" i="22"/>
  <c r="BT206" i="22"/>
  <c r="AW207" i="22"/>
  <c r="AX207" i="22"/>
  <c r="AY207" i="22"/>
  <c r="AZ207" i="22"/>
  <c r="BA207" i="22"/>
  <c r="BB207" i="22"/>
  <c r="BC207" i="22"/>
  <c r="BD207" i="22"/>
  <c r="BE207" i="22"/>
  <c r="BF207" i="22"/>
  <c r="BG207" i="22"/>
  <c r="BH207" i="22"/>
  <c r="BI207" i="22"/>
  <c r="BJ207" i="22"/>
  <c r="BK207" i="22"/>
  <c r="BL207" i="22"/>
  <c r="BM207" i="22"/>
  <c r="BN207" i="22"/>
  <c r="BO207" i="22"/>
  <c r="BP207" i="22"/>
  <c r="BQ207" i="22"/>
  <c r="BR207" i="22"/>
  <c r="BS207" i="22"/>
  <c r="BT207" i="22"/>
  <c r="AW208" i="22"/>
  <c r="AX208" i="22"/>
  <c r="AY208" i="22"/>
  <c r="AZ208" i="22"/>
  <c r="BA208" i="22"/>
  <c r="BB208" i="22"/>
  <c r="BC208" i="22"/>
  <c r="BD208" i="22"/>
  <c r="BE208" i="22"/>
  <c r="BF208" i="22"/>
  <c r="BG208" i="22"/>
  <c r="BH208" i="22"/>
  <c r="BI208" i="22"/>
  <c r="BJ208" i="22"/>
  <c r="BK208" i="22"/>
  <c r="BL208" i="22"/>
  <c r="BM208" i="22"/>
  <c r="BN208" i="22"/>
  <c r="BO208" i="22"/>
  <c r="BP208" i="22"/>
  <c r="BQ208" i="22"/>
  <c r="BR208" i="22"/>
  <c r="BS208" i="22"/>
  <c r="BT208" i="22"/>
  <c r="BT174" i="22"/>
  <c r="BS174" i="22"/>
  <c r="BR174" i="22"/>
  <c r="BQ174" i="22"/>
  <c r="BP174" i="22"/>
  <c r="BO174" i="22"/>
  <c r="BN174" i="22"/>
  <c r="BM174" i="22"/>
  <c r="BL174" i="22"/>
  <c r="BK174" i="22"/>
  <c r="BJ174" i="22"/>
  <c r="BI174" i="22"/>
  <c r="BH174" i="22"/>
  <c r="BG174" i="22"/>
  <c r="BF174" i="22"/>
  <c r="BE174" i="22"/>
  <c r="BD174" i="22"/>
  <c r="BC174" i="22"/>
  <c r="BB174" i="22"/>
  <c r="BA174" i="22"/>
  <c r="AZ174" i="22"/>
  <c r="AY174" i="22"/>
  <c r="AX174" i="22"/>
  <c r="AW174" i="22"/>
  <c r="BK158" i="42"/>
  <c r="D129" i="42"/>
  <c r="BL158" i="42" s="1"/>
  <c r="D126" i="42"/>
  <c r="BJ158" i="42" s="1"/>
  <c r="D123" i="42"/>
  <c r="BG158" i="42" s="1"/>
  <c r="D120" i="42"/>
  <c r="BE158" i="42" s="1"/>
  <c r="D116" i="42"/>
  <c r="D87" i="42"/>
  <c r="D73" i="42"/>
  <c r="AY158" i="42" s="1"/>
  <c r="D69" i="42"/>
  <c r="AX158" i="42" s="1"/>
  <c r="H60" i="42"/>
  <c r="H53" i="42"/>
  <c r="H50" i="42"/>
  <c r="H47" i="42"/>
  <c r="H44" i="42"/>
  <c r="H41" i="42"/>
  <c r="H38" i="42"/>
  <c r="H35" i="42"/>
  <c r="H32" i="42"/>
  <c r="H31" i="42"/>
  <c r="H29" i="42"/>
  <c r="H28" i="42"/>
  <c r="H26" i="42"/>
  <c r="H25" i="42"/>
  <c r="AD19" i="42"/>
  <c r="H59" i="42" s="1"/>
  <c r="E18" i="42"/>
  <c r="AD15" i="42" a="1"/>
  <c r="AD15" i="42" s="1"/>
  <c r="E15" i="42" s="1"/>
  <c r="AD14" i="42" a="1"/>
  <c r="AD14" i="42" s="1"/>
  <c r="E14" i="42" s="1"/>
  <c r="AD13" i="42" a="1"/>
  <c r="AD13" i="42" s="1"/>
  <c r="E13" i="42" s="1"/>
  <c r="AD12" i="42" a="1"/>
  <c r="AD12" i="42" s="1"/>
  <c r="E12" i="42" s="1"/>
  <c r="AD11" i="42" a="1"/>
  <c r="AD11" i="42" s="1"/>
  <c r="E11" i="42" s="1"/>
  <c r="AD10" i="42" a="1"/>
  <c r="AD10" i="42" s="1"/>
  <c r="E10" i="42" s="1"/>
  <c r="AD9" i="42" a="1"/>
  <c r="AD9" i="42" s="1"/>
  <c r="H34" i="42" s="1"/>
  <c r="E8" i="42"/>
  <c r="AG3" i="42"/>
  <c r="AN2" i="42"/>
  <c r="AG2" i="42"/>
  <c r="J2" i="42"/>
  <c r="B2" i="42" a="1"/>
  <c r="B2" i="42" s="1"/>
  <c r="D144" i="24"/>
  <c r="D140" i="24"/>
  <c r="D136" i="24"/>
  <c r="D132" i="24"/>
  <c r="D128" i="24"/>
  <c r="D123" i="24"/>
  <c r="D119" i="24"/>
  <c r="D115" i="24"/>
  <c r="D112" i="24"/>
  <c r="D85" i="24"/>
  <c r="D79" i="24"/>
  <c r="D126" i="38"/>
  <c r="BH160" i="38" s="1"/>
  <c r="D123" i="38"/>
  <c r="BF160" i="38" s="1"/>
  <c r="D119" i="38"/>
  <c r="BC160" i="38" s="1"/>
  <c r="D129" i="38"/>
  <c r="BJ160" i="38" s="1"/>
  <c r="D90" i="38"/>
  <c r="D76" i="38"/>
  <c r="AY160" i="38" s="1"/>
  <c r="H47" i="38"/>
  <c r="H44" i="38"/>
  <c r="H41" i="38"/>
  <c r="AD12" i="38" a="1"/>
  <c r="AD12" i="38" s="1"/>
  <c r="E12" i="38" s="1"/>
  <c r="AD13" i="38" a="1"/>
  <c r="AD13" i="38" s="1"/>
  <c r="E13" i="38" s="1"/>
  <c r="AD14" i="38" a="1"/>
  <c r="AD14" i="38" s="1"/>
  <c r="E14" i="38" s="1"/>
  <c r="H53" i="38"/>
  <c r="AD11" i="38" a="1"/>
  <c r="AD11" i="38" s="1"/>
  <c r="E11" i="38" s="1"/>
  <c r="D132" i="38"/>
  <c r="BL160" i="38" s="1"/>
  <c r="H63" i="38"/>
  <c r="AD19" i="38"/>
  <c r="H62" i="38" s="1"/>
  <c r="E18" i="38"/>
  <c r="H31" i="38"/>
  <c r="H32" i="38"/>
  <c r="D72" i="38"/>
  <c r="AX160" i="38" s="1"/>
  <c r="AD15" i="38" a="1"/>
  <c r="AD15" i="38" s="1"/>
  <c r="E15" i="38" s="1"/>
  <c r="H56" i="38"/>
  <c r="AD10" i="38" a="1"/>
  <c r="AD10" i="38" s="1"/>
  <c r="AD9" i="38" a="1"/>
  <c r="AD9" i="38" s="1"/>
  <c r="H67" i="38"/>
  <c r="D162" i="38" s="1"/>
  <c r="AS162" i="38" s="1" a="1"/>
  <c r="AS162" i="38" s="1"/>
  <c r="H50" i="38"/>
  <c r="H38" i="38"/>
  <c r="H29" i="38"/>
  <c r="H28" i="38"/>
  <c r="H26" i="38"/>
  <c r="H25" i="38"/>
  <c r="E8" i="38"/>
  <c r="AG3" i="38"/>
  <c r="AN2" i="38"/>
  <c r="AG2" i="38"/>
  <c r="J2" i="38"/>
  <c r="B2" i="38" a="1"/>
  <c r="B2" i="38" s="1"/>
  <c r="AY312" i="34"/>
  <c r="D282" i="34"/>
  <c r="D276" i="34"/>
  <c r="CP312" i="34" s="1"/>
  <c r="D271" i="34"/>
  <c r="CN312" i="34" s="1"/>
  <c r="D260" i="34"/>
  <c r="D254" i="34"/>
  <c r="CJ312" i="34" s="1"/>
  <c r="D248" i="34"/>
  <c r="CH312" i="34" s="1"/>
  <c r="D241" i="34"/>
  <c r="CF312" i="34" s="1"/>
  <c r="D234" i="34"/>
  <c r="CC312" i="34" s="1"/>
  <c r="D227" i="34"/>
  <c r="D220" i="34"/>
  <c r="D213" i="34"/>
  <c r="BX312" i="34" s="1"/>
  <c r="D206" i="34"/>
  <c r="BU312" i="34" s="1"/>
  <c r="D201" i="34"/>
  <c r="BT312" i="34" s="1"/>
  <c r="D198" i="34"/>
  <c r="BR312" i="34" s="1"/>
  <c r="D195" i="34"/>
  <c r="BP312" i="34" s="1"/>
  <c r="D192" i="34"/>
  <c r="BM312" i="34" s="1"/>
  <c r="D187" i="34"/>
  <c r="BL312" i="34" s="1"/>
  <c r="D173" i="34"/>
  <c r="D170" i="34"/>
  <c r="D167" i="34"/>
  <c r="BE312" i="34" s="1"/>
  <c r="D157" i="34"/>
  <c r="BD312" i="34" s="1"/>
  <c r="D150" i="34"/>
  <c r="BB312" i="34" s="1"/>
  <c r="D147" i="34"/>
  <c r="AZ312" i="34" s="1"/>
  <c r="D142" i="34"/>
  <c r="H133" i="34"/>
  <c r="H130" i="34"/>
  <c r="H127" i="34"/>
  <c r="H120" i="34"/>
  <c r="H117" i="34"/>
  <c r="H114" i="34"/>
  <c r="H111" i="34"/>
  <c r="H108" i="34"/>
  <c r="H105" i="34"/>
  <c r="H102" i="34"/>
  <c r="H99" i="34"/>
  <c r="H96" i="34"/>
  <c r="H93" i="34"/>
  <c r="H90" i="34"/>
  <c r="H87" i="34"/>
  <c r="H84" i="34"/>
  <c r="H81" i="34"/>
  <c r="H78" i="34"/>
  <c r="H75" i="34"/>
  <c r="H72" i="34"/>
  <c r="H69" i="34"/>
  <c r="H66" i="34"/>
  <c r="H63" i="34"/>
  <c r="H60" i="34"/>
  <c r="H57" i="34"/>
  <c r="H54" i="34"/>
  <c r="H51" i="34"/>
  <c r="H48" i="34"/>
  <c r="H47" i="34"/>
  <c r="H45" i="34"/>
  <c r="H44" i="34"/>
  <c r="AD38" i="34"/>
  <c r="E38" i="34" s="1"/>
  <c r="AD37" i="34"/>
  <c r="E37" i="34" s="1"/>
  <c r="AD36" i="34"/>
  <c r="H126" i="34" s="1"/>
  <c r="E35" i="34"/>
  <c r="AD32" i="34" a="1"/>
  <c r="AD32" i="34" s="1"/>
  <c r="E32" i="34" s="1"/>
  <c r="AD31" i="34" a="1"/>
  <c r="AD31" i="34" s="1"/>
  <c r="E31" i="34" s="1"/>
  <c r="AD30" i="34" a="1"/>
  <c r="AD30" i="34" s="1"/>
  <c r="E30" i="34" s="1"/>
  <c r="AD29" i="34" a="1"/>
  <c r="AD29" i="34" s="1"/>
  <c r="E29" i="34" s="1"/>
  <c r="AD28" i="34" a="1"/>
  <c r="AD28" i="34" s="1"/>
  <c r="E28" i="34" s="1"/>
  <c r="AD27" i="34" a="1"/>
  <c r="AD27" i="34" s="1"/>
  <c r="E27" i="34" s="1"/>
  <c r="AD26" i="34" a="1"/>
  <c r="AD26" i="34" s="1"/>
  <c r="E26" i="34" s="1"/>
  <c r="AD25" i="34" a="1"/>
  <c r="AD25" i="34" s="1"/>
  <c r="E25" i="34" s="1"/>
  <c r="AD24" i="34" a="1"/>
  <c r="AD24" i="34" s="1"/>
  <c r="E24" i="34" s="1"/>
  <c r="AD23" i="34" a="1"/>
  <c r="AD23" i="34" s="1"/>
  <c r="E23" i="34" s="1"/>
  <c r="AD22" i="34" a="1"/>
  <c r="AD22" i="34" s="1"/>
  <c r="E22" i="34" s="1"/>
  <c r="AD21" i="34" a="1"/>
  <c r="AD21" i="34" s="1"/>
  <c r="E21" i="34" s="1"/>
  <c r="AD20" i="34" a="1"/>
  <c r="AD20" i="34" s="1"/>
  <c r="E20" i="34" s="1"/>
  <c r="AD19" i="34" a="1"/>
  <c r="AD19" i="34" s="1"/>
  <c r="E19" i="34" s="1"/>
  <c r="AD18" i="34" a="1"/>
  <c r="AD18" i="34" s="1"/>
  <c r="E18" i="34" s="1"/>
  <c r="AD17" i="34" a="1"/>
  <c r="AD17" i="34" s="1"/>
  <c r="E17" i="34" s="1"/>
  <c r="AD16" i="34" a="1"/>
  <c r="AD16" i="34" s="1"/>
  <c r="E16" i="34" s="1"/>
  <c r="AD15" i="34" a="1"/>
  <c r="AD15" i="34" s="1"/>
  <c r="E15" i="34" s="1"/>
  <c r="AD14" i="34" a="1"/>
  <c r="AD14" i="34" s="1"/>
  <c r="E14" i="34" s="1"/>
  <c r="AD13" i="34" a="1"/>
  <c r="AD13" i="34" s="1"/>
  <c r="E13" i="34" s="1"/>
  <c r="AD12" i="34" a="1"/>
  <c r="AD12" i="34" s="1"/>
  <c r="E12" i="34" s="1"/>
  <c r="AD11" i="34" a="1"/>
  <c r="AD11" i="34" s="1"/>
  <c r="E11" i="34" s="1"/>
  <c r="AD10" i="34" a="1"/>
  <c r="AD10" i="34" s="1"/>
  <c r="E10" i="34" s="1"/>
  <c r="AD9" i="34" a="1"/>
  <c r="AD9" i="34" s="1"/>
  <c r="E8" i="34"/>
  <c r="AG3" i="34"/>
  <c r="AN2" i="34"/>
  <c r="AG2" i="34"/>
  <c r="J2" i="34"/>
  <c r="B2" i="34" a="1"/>
  <c r="B2" i="34" s="1"/>
  <c r="CP312" i="33"/>
  <c r="CO312" i="33"/>
  <c r="BZ312" i="33"/>
  <c r="AZ312" i="33"/>
  <c r="D282" i="33"/>
  <c r="CR312" i="33" s="1"/>
  <c r="D276" i="33"/>
  <c r="D271" i="33"/>
  <c r="CN312" i="33" s="1"/>
  <c r="D260" i="33"/>
  <c r="D254" i="33"/>
  <c r="D248" i="33"/>
  <c r="CH312" i="33" s="1"/>
  <c r="D241" i="33"/>
  <c r="CF312" i="33" s="1"/>
  <c r="D234" i="33"/>
  <c r="CC312" i="33" s="1"/>
  <c r="D227" i="33"/>
  <c r="CB312" i="33" s="1"/>
  <c r="D220" i="33"/>
  <c r="BY312" i="33" s="1"/>
  <c r="D213" i="33"/>
  <c r="BX312" i="33" s="1"/>
  <c r="D206" i="33"/>
  <c r="D201" i="33"/>
  <c r="D198" i="33"/>
  <c r="BR312" i="33" s="1"/>
  <c r="D195" i="33"/>
  <c r="BP312" i="33" s="1"/>
  <c r="D192" i="33"/>
  <c r="BM312" i="33" s="1"/>
  <c r="D187" i="33"/>
  <c r="BL312" i="33" s="1"/>
  <c r="D173" i="33"/>
  <c r="BJ312" i="33" s="1"/>
  <c r="D170" i="33"/>
  <c r="BH312" i="33" s="1"/>
  <c r="D167" i="33"/>
  <c r="D157" i="33"/>
  <c r="D150" i="33"/>
  <c r="BB312" i="33" s="1"/>
  <c r="D147" i="33"/>
  <c r="AY312" i="33" s="1"/>
  <c r="D142" i="33"/>
  <c r="AW312" i="33" s="1"/>
  <c r="H133" i="33"/>
  <c r="H130" i="33"/>
  <c r="H127" i="33"/>
  <c r="H120" i="33"/>
  <c r="H117" i="33"/>
  <c r="H114" i="33"/>
  <c r="H111" i="33"/>
  <c r="H108" i="33"/>
  <c r="H105" i="33"/>
  <c r="H102" i="33"/>
  <c r="H99" i="33"/>
  <c r="H96" i="33"/>
  <c r="H93" i="33"/>
  <c r="H90" i="33"/>
  <c r="H87" i="33"/>
  <c r="H84" i="33"/>
  <c r="H81" i="33"/>
  <c r="H78" i="33"/>
  <c r="H75" i="33"/>
  <c r="H72" i="33"/>
  <c r="H69" i="33"/>
  <c r="H66" i="33"/>
  <c r="H63" i="33"/>
  <c r="H60" i="33"/>
  <c r="H57" i="33"/>
  <c r="H54" i="33"/>
  <c r="H51" i="33"/>
  <c r="H48" i="33"/>
  <c r="H47" i="33"/>
  <c r="H45" i="33"/>
  <c r="H44" i="33"/>
  <c r="AD38" i="33"/>
  <c r="E38" i="33"/>
  <c r="AD37" i="33"/>
  <c r="E37" i="33"/>
  <c r="AD36" i="33"/>
  <c r="H126" i="33" s="1"/>
  <c r="E36" i="33"/>
  <c r="E35" i="33"/>
  <c r="AD32" i="33" a="1"/>
  <c r="AD32" i="33" s="1"/>
  <c r="E32" i="33" s="1"/>
  <c r="AD31" i="33" a="1"/>
  <c r="AD31" i="33" s="1"/>
  <c r="E31" i="33" s="1"/>
  <c r="AD30" i="33" a="1"/>
  <c r="AD30" i="33" s="1"/>
  <c r="E30" i="33" s="1"/>
  <c r="AD29" i="33" a="1"/>
  <c r="AD29" i="33" s="1"/>
  <c r="E29" i="33" s="1"/>
  <c r="AD28" i="33" a="1"/>
  <c r="AD28" i="33" s="1"/>
  <c r="E28" i="33" s="1"/>
  <c r="AD27" i="33" a="1"/>
  <c r="AD27" i="33" s="1"/>
  <c r="E27" i="33" s="1"/>
  <c r="AD26" i="33" a="1"/>
  <c r="AD26" i="33" s="1"/>
  <c r="E26" i="33" s="1"/>
  <c r="AD25" i="33" a="1"/>
  <c r="AD25" i="33" s="1"/>
  <c r="E25" i="33" s="1"/>
  <c r="AD24" i="33" a="1"/>
  <c r="AD24" i="33" s="1"/>
  <c r="E24" i="33" s="1"/>
  <c r="AD23" i="33" a="1"/>
  <c r="AD23" i="33" s="1"/>
  <c r="E23" i="33" s="1"/>
  <c r="AD22" i="33" a="1"/>
  <c r="AD22" i="33" s="1"/>
  <c r="E22" i="33" s="1"/>
  <c r="AD21" i="33" a="1"/>
  <c r="AD21" i="33" s="1"/>
  <c r="E21" i="33" s="1"/>
  <c r="AD20" i="33" a="1"/>
  <c r="AD20" i="33" s="1"/>
  <c r="E20" i="33" s="1"/>
  <c r="AD19" i="33"/>
  <c r="E19" i="33" s="1"/>
  <c r="AD19" i="33" a="1"/>
  <c r="AD18" i="33" a="1"/>
  <c r="AD18" i="33" s="1"/>
  <c r="E18" i="33" s="1"/>
  <c r="AD17" i="33" a="1"/>
  <c r="AD17" i="33" s="1"/>
  <c r="E17" i="33" s="1"/>
  <c r="AD16" i="33" a="1"/>
  <c r="AD16" i="33" s="1"/>
  <c r="E16" i="33" s="1"/>
  <c r="AD15" i="33" a="1"/>
  <c r="AD15" i="33" s="1"/>
  <c r="E15" i="33" s="1"/>
  <c r="AD14" i="33" a="1"/>
  <c r="AD14" i="33" s="1"/>
  <c r="E14" i="33" s="1"/>
  <c r="AD13" i="33" a="1"/>
  <c r="AD13" i="33" s="1"/>
  <c r="E13" i="33" s="1"/>
  <c r="AD12" i="33" a="1"/>
  <c r="AD12" i="33" s="1"/>
  <c r="E12" i="33" s="1"/>
  <c r="AD11" i="33"/>
  <c r="E11" i="33" s="1"/>
  <c r="AD11" i="33" a="1"/>
  <c r="AD10" i="33" a="1"/>
  <c r="AD10" i="33" s="1"/>
  <c r="AD9" i="33" a="1"/>
  <c r="AD9" i="33" s="1"/>
  <c r="E8" i="33"/>
  <c r="AG3" i="33"/>
  <c r="AN2" i="33"/>
  <c r="AG2" i="33"/>
  <c r="J2" i="33"/>
  <c r="B2" i="33" a="1"/>
  <c r="B2" i="33" s="1"/>
  <c r="D282" i="32"/>
  <c r="CR312" i="32" s="1"/>
  <c r="D276" i="32"/>
  <c r="CP312" i="32" s="1"/>
  <c r="D271" i="32"/>
  <c r="CN312" i="32" s="1"/>
  <c r="D260" i="32"/>
  <c r="CK312" i="32" s="1"/>
  <c r="D254" i="32"/>
  <c r="D248" i="32"/>
  <c r="CG312" i="32" s="1"/>
  <c r="D241" i="32"/>
  <c r="CF312" i="32" s="1"/>
  <c r="D234" i="32"/>
  <c r="CC312" i="32" s="1"/>
  <c r="D227" i="32"/>
  <c r="CB312" i="32" s="1"/>
  <c r="D220" i="32"/>
  <c r="BZ312" i="32" s="1"/>
  <c r="D213" i="32"/>
  <c r="BX312" i="32" s="1"/>
  <c r="D206" i="32"/>
  <c r="BU312" i="32" s="1"/>
  <c r="D201" i="32"/>
  <c r="D198" i="32"/>
  <c r="BR312" i="32" s="1"/>
  <c r="D195" i="32"/>
  <c r="BP312" i="32" s="1"/>
  <c r="D192" i="32"/>
  <c r="BM312" i="32" s="1"/>
  <c r="D187" i="32"/>
  <c r="BL312" i="32" s="1"/>
  <c r="D173" i="32"/>
  <c r="BJ312" i="32" s="1"/>
  <c r="D170" i="32"/>
  <c r="BH312" i="32" s="1"/>
  <c r="D167" i="32"/>
  <c r="BE312" i="32" s="1"/>
  <c r="D157" i="32"/>
  <c r="D150" i="32"/>
  <c r="BA312" i="32" s="1"/>
  <c r="D147" i="32"/>
  <c r="AZ312" i="32" s="1"/>
  <c r="D142" i="32"/>
  <c r="AW312" i="32" s="1"/>
  <c r="H133" i="32"/>
  <c r="H130" i="32"/>
  <c r="H127" i="32"/>
  <c r="H120" i="32"/>
  <c r="H117" i="32"/>
  <c r="H114" i="32"/>
  <c r="H111" i="32"/>
  <c r="H108" i="32"/>
  <c r="H105" i="32"/>
  <c r="H102" i="32"/>
  <c r="H99" i="32"/>
  <c r="H96" i="32"/>
  <c r="H93" i="32"/>
  <c r="H90" i="32"/>
  <c r="H87" i="32"/>
  <c r="H84" i="32"/>
  <c r="H81" i="32"/>
  <c r="H78" i="32"/>
  <c r="H75" i="32"/>
  <c r="H72" i="32"/>
  <c r="H69" i="32"/>
  <c r="H66" i="32"/>
  <c r="H63" i="32"/>
  <c r="H60" i="32"/>
  <c r="H57" i="32"/>
  <c r="H54" i="32"/>
  <c r="H51" i="32"/>
  <c r="H48" i="32"/>
  <c r="H47" i="32"/>
  <c r="H45" i="32"/>
  <c r="H44" i="32"/>
  <c r="AD38" i="32"/>
  <c r="E38" i="32" s="1"/>
  <c r="AD37" i="32"/>
  <c r="E37" i="32"/>
  <c r="AD36" i="32"/>
  <c r="E36" i="32" s="1"/>
  <c r="E35" i="32"/>
  <c r="AD32" i="32" a="1"/>
  <c r="AD32" i="32" s="1"/>
  <c r="E32" i="32" s="1"/>
  <c r="AD31" i="32" a="1"/>
  <c r="AD31" i="32" s="1"/>
  <c r="E31" i="32" s="1"/>
  <c r="AD30" i="32" a="1"/>
  <c r="AD30" i="32" s="1"/>
  <c r="E30" i="32" s="1"/>
  <c r="AD29" i="32" a="1"/>
  <c r="AD29" i="32" s="1"/>
  <c r="E29" i="32" s="1"/>
  <c r="AD28" i="32" a="1"/>
  <c r="AD28" i="32" s="1"/>
  <c r="E28" i="32"/>
  <c r="AD27" i="32" a="1"/>
  <c r="AD27" i="32" s="1"/>
  <c r="E27" i="32" s="1"/>
  <c r="AD26" i="32" a="1"/>
  <c r="AD26" i="32" s="1"/>
  <c r="E26" i="32" s="1"/>
  <c r="AD25" i="32" a="1"/>
  <c r="AD25" i="32" s="1"/>
  <c r="E25" i="32" s="1"/>
  <c r="AD24" i="32" a="1"/>
  <c r="AD24" i="32" s="1"/>
  <c r="E24" i="32" s="1"/>
  <c r="AD23" i="32" a="1"/>
  <c r="AD23" i="32" s="1"/>
  <c r="E23" i="32" s="1"/>
  <c r="AD22" i="32" a="1"/>
  <c r="AD22" i="32" s="1"/>
  <c r="E22" i="32" s="1"/>
  <c r="AD21" i="32" a="1"/>
  <c r="AD21" i="32" s="1"/>
  <c r="E21" i="32" s="1"/>
  <c r="AD20" i="32" a="1"/>
  <c r="AD20" i="32" s="1"/>
  <c r="E20" i="32" s="1"/>
  <c r="AD19" i="32" a="1"/>
  <c r="AD19" i="32" s="1"/>
  <c r="E19" i="32" s="1"/>
  <c r="AD18" i="32" a="1"/>
  <c r="AD18" i="32" s="1"/>
  <c r="E18" i="32" s="1"/>
  <c r="AD17" i="32" a="1"/>
  <c r="AD17" i="32" s="1"/>
  <c r="E17" i="32" s="1"/>
  <c r="AD16" i="32" a="1"/>
  <c r="AD16" i="32" s="1"/>
  <c r="E16" i="32" s="1"/>
  <c r="AD15" i="32" a="1"/>
  <c r="AD15" i="32" s="1"/>
  <c r="E15" i="32" s="1"/>
  <c r="AD14" i="32" a="1"/>
  <c r="AD14" i="32" s="1"/>
  <c r="E14" i="32" s="1"/>
  <c r="AD13" i="32" a="1"/>
  <c r="AD13" i="32" s="1"/>
  <c r="E13" i="32" s="1"/>
  <c r="AD12" i="32" a="1"/>
  <c r="AD12" i="32" s="1"/>
  <c r="E12" i="32" s="1"/>
  <c r="AD11" i="32" a="1"/>
  <c r="AD11" i="32" s="1"/>
  <c r="E11" i="32" s="1"/>
  <c r="AD10" i="32" a="1"/>
  <c r="AD10" i="32" s="1"/>
  <c r="E10" i="32" s="1"/>
  <c r="AD9" i="32" a="1"/>
  <c r="AD9" i="32" s="1"/>
  <c r="E8" i="32"/>
  <c r="AG3" i="32"/>
  <c r="AN2" i="32"/>
  <c r="AG2" i="32"/>
  <c r="J2" i="32"/>
  <c r="B2" i="32" a="1"/>
  <c r="B2" i="32" s="1"/>
  <c r="H133" i="29"/>
  <c r="H130" i="29"/>
  <c r="H127" i="29"/>
  <c r="AD38" i="29"/>
  <c r="E38" i="29" s="1"/>
  <c r="AD37" i="29"/>
  <c r="E37" i="29" s="1"/>
  <c r="AD36" i="29"/>
  <c r="E36" i="29" s="1"/>
  <c r="E35" i="29"/>
  <c r="D280" i="29"/>
  <c r="CR310" i="29" s="1"/>
  <c r="D274" i="29"/>
  <c r="CP310" i="29" s="1"/>
  <c r="D269" i="29"/>
  <c r="CN310" i="29" s="1"/>
  <c r="D258" i="29"/>
  <c r="CL310" i="29" s="1"/>
  <c r="D252" i="29"/>
  <c r="CJ310" i="29" s="1"/>
  <c r="D246" i="29"/>
  <c r="CH310" i="29" s="1"/>
  <c r="D239" i="29"/>
  <c r="CF310" i="29" s="1"/>
  <c r="D232" i="29"/>
  <c r="CD310" i="29" s="1"/>
  <c r="D225" i="29"/>
  <c r="CB310" i="29" s="1"/>
  <c r="D218" i="29"/>
  <c r="BZ310" i="29" s="1"/>
  <c r="D211" i="29"/>
  <c r="BX310" i="29" s="1"/>
  <c r="D204" i="29"/>
  <c r="BV310" i="29" s="1"/>
  <c r="D199" i="29"/>
  <c r="BT310" i="29" s="1"/>
  <c r="D196" i="29"/>
  <c r="BR310" i="29" s="1"/>
  <c r="D193" i="29"/>
  <c r="BP310" i="29" s="1"/>
  <c r="D190" i="29"/>
  <c r="BN310" i="29" s="1"/>
  <c r="D186" i="29"/>
  <c r="D173" i="29"/>
  <c r="D170" i="29"/>
  <c r="D167" i="29"/>
  <c r="D157" i="29"/>
  <c r="D150" i="29"/>
  <c r="D147" i="29"/>
  <c r="D142" i="29"/>
  <c r="AW310" i="29" s="1"/>
  <c r="D106" i="28"/>
  <c r="D100" i="28"/>
  <c r="D94" i="28"/>
  <c r="D89" i="28"/>
  <c r="D79" i="28"/>
  <c r="D70" i="28"/>
  <c r="D63" i="28"/>
  <c r="D59" i="28"/>
  <c r="D106" i="27"/>
  <c r="D100" i="27"/>
  <c r="D94" i="27"/>
  <c r="D89" i="27"/>
  <c r="D79" i="27"/>
  <c r="D70" i="27"/>
  <c r="D63" i="27"/>
  <c r="D59" i="27"/>
  <c r="D139" i="31"/>
  <c r="BS168" i="31" s="1"/>
  <c r="D135" i="31"/>
  <c r="BR168" i="31" s="1"/>
  <c r="D131" i="31"/>
  <c r="BP168" i="31" s="1"/>
  <c r="D127" i="31"/>
  <c r="BM168" i="31" s="1"/>
  <c r="D123" i="31"/>
  <c r="BL168" i="31" s="1"/>
  <c r="D119" i="31"/>
  <c r="BI168" i="31" s="1"/>
  <c r="D114" i="31"/>
  <c r="BH168" i="31" s="1"/>
  <c r="D109" i="31"/>
  <c r="BF168" i="31" s="1"/>
  <c r="D104" i="31"/>
  <c r="BC168" i="31" s="1"/>
  <c r="D84" i="31"/>
  <c r="BB168" i="31" s="1"/>
  <c r="D79" i="31"/>
  <c r="D75" i="31"/>
  <c r="AX168" i="31" s="1"/>
  <c r="D146" i="26"/>
  <c r="D142" i="26"/>
  <c r="D138" i="26"/>
  <c r="D134" i="26"/>
  <c r="D130" i="26"/>
  <c r="D126" i="26"/>
  <c r="D121" i="26"/>
  <c r="D116" i="26"/>
  <c r="D111" i="26"/>
  <c r="D84" i="26"/>
  <c r="D79" i="26"/>
  <c r="D75" i="26"/>
  <c r="D135" i="25"/>
  <c r="D131" i="25"/>
  <c r="D127" i="25"/>
  <c r="D123" i="25"/>
  <c r="D119" i="25"/>
  <c r="D115" i="25"/>
  <c r="D110" i="25"/>
  <c r="D105" i="25"/>
  <c r="D100" i="25"/>
  <c r="D85" i="25"/>
  <c r="D79" i="25"/>
  <c r="D75" i="25"/>
  <c r="D75" i="24"/>
  <c r="D129" i="23"/>
  <c r="D125" i="23"/>
  <c r="D121" i="23"/>
  <c r="D117" i="23"/>
  <c r="D113" i="23"/>
  <c r="D109" i="23"/>
  <c r="D105" i="23"/>
  <c r="D101" i="23"/>
  <c r="D93" i="23"/>
  <c r="D84" i="23"/>
  <c r="D79" i="23"/>
  <c r="D75" i="23"/>
  <c r="D138" i="22"/>
  <c r="D132" i="22"/>
  <c r="D127" i="22"/>
  <c r="D122" i="22"/>
  <c r="D117" i="22"/>
  <c r="D111" i="22"/>
  <c r="D105" i="22"/>
  <c r="D98" i="22"/>
  <c r="D93" i="22"/>
  <c r="D85" i="22"/>
  <c r="D80" i="22"/>
  <c r="D75" i="22"/>
  <c r="AE82" i="13" a="1"/>
  <c r="AE82" i="13" s="1"/>
  <c r="AZ168" i="31"/>
  <c r="AY168" i="31"/>
  <c r="H66" i="31"/>
  <c r="H63" i="31"/>
  <c r="H60" i="31"/>
  <c r="H57" i="31"/>
  <c r="H54" i="31"/>
  <c r="H51" i="31"/>
  <c r="H48" i="31"/>
  <c r="H45" i="31"/>
  <c r="H42" i="31"/>
  <c r="H39" i="31"/>
  <c r="H36" i="31"/>
  <c r="H33" i="31"/>
  <c r="H30" i="31"/>
  <c r="H29" i="31"/>
  <c r="H27" i="31"/>
  <c r="H26" i="31"/>
  <c r="AD20" i="31" a="1"/>
  <c r="AD20" i="31" s="1"/>
  <c r="E20" i="31" s="1"/>
  <c r="AD19" i="31" a="1"/>
  <c r="AD19" i="31" s="1"/>
  <c r="E19" i="31" s="1"/>
  <c r="AD18" i="31" a="1"/>
  <c r="AD18" i="31" s="1"/>
  <c r="E18" i="31" s="1"/>
  <c r="AD17" i="31" a="1"/>
  <c r="AD17" i="31" s="1"/>
  <c r="E17" i="31" s="1"/>
  <c r="AD16" i="31" a="1"/>
  <c r="AD16" i="31" s="1"/>
  <c r="E16" i="31" s="1"/>
  <c r="AD15" i="31" a="1"/>
  <c r="AD15" i="31" s="1"/>
  <c r="E15" i="31" s="1"/>
  <c r="AD14" i="31" a="1"/>
  <c r="AD14" i="31" s="1"/>
  <c r="E14" i="31" s="1"/>
  <c r="AD13" i="31" a="1"/>
  <c r="AD13" i="31" s="1"/>
  <c r="E13" i="31" s="1"/>
  <c r="AD12" i="31" a="1"/>
  <c r="AD12" i="31" s="1"/>
  <c r="E12" i="31" s="1"/>
  <c r="AD11" i="31" a="1"/>
  <c r="AD11" i="31" s="1"/>
  <c r="E11" i="31" s="1"/>
  <c r="AD10" i="31" a="1"/>
  <c r="AD10" i="31" s="1"/>
  <c r="AD9" i="31" a="1"/>
  <c r="AD9" i="31" s="1"/>
  <c r="BT189" i="31" s="1"/>
  <c r="E8" i="31"/>
  <c r="AG3" i="31"/>
  <c r="AN2" i="31"/>
  <c r="AG2" i="31"/>
  <c r="J2" i="31"/>
  <c r="B2" i="31" a="1"/>
  <c r="B2" i="31" s="1"/>
  <c r="AS138" i="11"/>
  <c r="T138" i="11"/>
  <c r="AS137" i="11"/>
  <c r="T137" i="11"/>
  <c r="AS136" i="11"/>
  <c r="T136" i="11"/>
  <c r="AS135" i="11"/>
  <c r="T135" i="11"/>
  <c r="AS134" i="11"/>
  <c r="T134" i="11"/>
  <c r="AS132" i="11"/>
  <c r="T132" i="11"/>
  <c r="AS133" i="11"/>
  <c r="T133" i="11"/>
  <c r="H28" i="43" l="1"/>
  <c r="D87" i="43"/>
  <c r="AS87" i="43" s="1" a="1"/>
  <c r="AS87" i="43" s="1"/>
  <c r="AW85" i="43"/>
  <c r="AY85" i="43"/>
  <c r="BH162" i="38"/>
  <c r="AX162" i="38"/>
  <c r="BF162" i="38"/>
  <c r="BJ162" i="38"/>
  <c r="AZ162" i="38"/>
  <c r="E10" i="38"/>
  <c r="BC162" i="38"/>
  <c r="AW162" i="38"/>
  <c r="AY162" i="38"/>
  <c r="H314" i="32"/>
  <c r="AX174" i="31"/>
  <c r="AX182" i="31"/>
  <c r="AZ170" i="31"/>
  <c r="AX176" i="31"/>
  <c r="AX184" i="31"/>
  <c r="BB170" i="31"/>
  <c r="AX177" i="31"/>
  <c r="AX185" i="31"/>
  <c r="BF170" i="31"/>
  <c r="AX178" i="31"/>
  <c r="AX186" i="31"/>
  <c r="AX171" i="31"/>
  <c r="AX179" i="31"/>
  <c r="AX187" i="31"/>
  <c r="AX175" i="31"/>
  <c r="AX172" i="31"/>
  <c r="AX180" i="31"/>
  <c r="AX188" i="31"/>
  <c r="AX173" i="31"/>
  <c r="AX181" i="31"/>
  <c r="AX189" i="31"/>
  <c r="E10" i="31"/>
  <c r="BL189" i="31"/>
  <c r="BJ189" i="31"/>
  <c r="BR188" i="31"/>
  <c r="BJ188" i="31"/>
  <c r="BB188" i="31"/>
  <c r="BR187" i="31"/>
  <c r="BJ187" i="31"/>
  <c r="BB187" i="31"/>
  <c r="BR186" i="31"/>
  <c r="BJ186" i="31"/>
  <c r="BB186" i="31"/>
  <c r="BR185" i="31"/>
  <c r="BJ185" i="31"/>
  <c r="BB185" i="31"/>
  <c r="BR184" i="31"/>
  <c r="BJ184" i="31"/>
  <c r="BB184" i="31"/>
  <c r="BR183" i="31"/>
  <c r="BJ183" i="31"/>
  <c r="BB183" i="31"/>
  <c r="BR182" i="31"/>
  <c r="BJ182" i="31"/>
  <c r="BB182" i="31"/>
  <c r="BR181" i="31"/>
  <c r="BJ181" i="31"/>
  <c r="BB181" i="31"/>
  <c r="BB189" i="31"/>
  <c r="BH189" i="31"/>
  <c r="BP188" i="31"/>
  <c r="BH188" i="31"/>
  <c r="BP187" i="31"/>
  <c r="AZ187" i="31"/>
  <c r="BH186" i="31"/>
  <c r="BP185" i="31"/>
  <c r="AZ185" i="31"/>
  <c r="BH184" i="31"/>
  <c r="BP183" i="31"/>
  <c r="AZ183" i="31"/>
  <c r="BH182" i="31"/>
  <c r="BP181" i="31"/>
  <c r="AZ181" i="31"/>
  <c r="BH180" i="31"/>
  <c r="BP179" i="31"/>
  <c r="AZ179" i="31"/>
  <c r="BH178" i="31"/>
  <c r="BP177" i="31"/>
  <c r="AZ177" i="31"/>
  <c r="BH176" i="31"/>
  <c r="BP175" i="31"/>
  <c r="AZ175" i="31"/>
  <c r="BH174" i="31"/>
  <c r="BP173" i="31"/>
  <c r="BP189" i="31"/>
  <c r="AZ189" i="31"/>
  <c r="AZ188" i="31"/>
  <c r="BH187" i="31"/>
  <c r="BP186" i="31"/>
  <c r="AZ186" i="31"/>
  <c r="BH185" i="31"/>
  <c r="BP184" i="31"/>
  <c r="AZ184" i="31"/>
  <c r="BH183" i="31"/>
  <c r="BP182" i="31"/>
  <c r="AZ182" i="31"/>
  <c r="BH181" i="31"/>
  <c r="BP180" i="31"/>
  <c r="AZ180" i="31"/>
  <c r="BH179" i="31"/>
  <c r="BP178" i="31"/>
  <c r="AZ178" i="31"/>
  <c r="BH177" i="31"/>
  <c r="BP176" i="31"/>
  <c r="AZ176" i="31"/>
  <c r="BH175" i="31"/>
  <c r="BP174" i="31"/>
  <c r="AZ174" i="31"/>
  <c r="BF189" i="31"/>
  <c r="BF188" i="31"/>
  <c r="BN187" i="31"/>
  <c r="BF186" i="31"/>
  <c r="BN185" i="31"/>
  <c r="BF184" i="31"/>
  <c r="BN183" i="31"/>
  <c r="BF182" i="31"/>
  <c r="BN181" i="31"/>
  <c r="BF180" i="31"/>
  <c r="BN179" i="31"/>
  <c r="BF178" i="31"/>
  <c r="BN177" i="31"/>
  <c r="BF176" i="31"/>
  <c r="BN175" i="31"/>
  <c r="BF174" i="31"/>
  <c r="BN189" i="31"/>
  <c r="BN188" i="31"/>
  <c r="BF187" i="31"/>
  <c r="BN186" i="31"/>
  <c r="BF185" i="31"/>
  <c r="BN184" i="31"/>
  <c r="BF183" i="31"/>
  <c r="BN182" i="31"/>
  <c r="BF181" i="31"/>
  <c r="BN180" i="31"/>
  <c r="BF179" i="31"/>
  <c r="BN178" i="31"/>
  <c r="BF177" i="31"/>
  <c r="BN176" i="31"/>
  <c r="BF175" i="31"/>
  <c r="BN174" i="31"/>
  <c r="BD189" i="31"/>
  <c r="BT188" i="31"/>
  <c r="BL188" i="31"/>
  <c r="BD188" i="31"/>
  <c r="BT187" i="31"/>
  <c r="BL187" i="31"/>
  <c r="BD187" i="31"/>
  <c r="BT186" i="31"/>
  <c r="BL186" i="31"/>
  <c r="BD186" i="31"/>
  <c r="BT185" i="31"/>
  <c r="BL185" i="31"/>
  <c r="BD185" i="31"/>
  <c r="BT184" i="31"/>
  <c r="BL184" i="31"/>
  <c r="BD184" i="31"/>
  <c r="BT183" i="31"/>
  <c r="BL183" i="31"/>
  <c r="BD183" i="31"/>
  <c r="BT182" i="31"/>
  <c r="BL182" i="31"/>
  <c r="BD182" i="31"/>
  <c r="BT181" i="31"/>
  <c r="BD170" i="31"/>
  <c r="BT170" i="31"/>
  <c r="BL171" i="31"/>
  <c r="BD172" i="31"/>
  <c r="BT172" i="31"/>
  <c r="BL173" i="31"/>
  <c r="BL174" i="31"/>
  <c r="BR175" i="31"/>
  <c r="BT176" i="31"/>
  <c r="BB179" i="31"/>
  <c r="BD180" i="31"/>
  <c r="BN171" i="31"/>
  <c r="BF172" i="31"/>
  <c r="BN173" i="31"/>
  <c r="BR174" i="31"/>
  <c r="BT175" i="31"/>
  <c r="BB178" i="31"/>
  <c r="BD179" i="31"/>
  <c r="BJ180" i="31"/>
  <c r="BH170" i="31"/>
  <c r="AZ171" i="31"/>
  <c r="BP171" i="31"/>
  <c r="BH172" i="31"/>
  <c r="AZ173" i="31"/>
  <c r="BR173" i="31"/>
  <c r="BT174" i="31"/>
  <c r="BB177" i="31"/>
  <c r="BD178" i="31"/>
  <c r="BJ179" i="31"/>
  <c r="BL180" i="31"/>
  <c r="BJ170" i="31"/>
  <c r="BB171" i="31"/>
  <c r="BR171" i="31"/>
  <c r="BJ172" i="31"/>
  <c r="BB173" i="31"/>
  <c r="BT173" i="31"/>
  <c r="BB176" i="31"/>
  <c r="BD177" i="31"/>
  <c r="BJ178" i="31"/>
  <c r="BL179" i="31"/>
  <c r="BR180" i="31"/>
  <c r="BL170" i="31"/>
  <c r="BD171" i="31"/>
  <c r="BT171" i="31"/>
  <c r="BL172" i="31"/>
  <c r="BD173" i="31"/>
  <c r="BB175" i="31"/>
  <c r="BD176" i="31"/>
  <c r="BJ177" i="31"/>
  <c r="BL178" i="31"/>
  <c r="BR179" i="31"/>
  <c r="BT180" i="31"/>
  <c r="BN170" i="31"/>
  <c r="BF171" i="31"/>
  <c r="BN172" i="31"/>
  <c r="BF173" i="31"/>
  <c r="BB174" i="31"/>
  <c r="BD175" i="31"/>
  <c r="BJ176" i="31"/>
  <c r="BL177" i="31"/>
  <c r="BR178" i="31"/>
  <c r="BT179" i="31"/>
  <c r="BP170" i="31"/>
  <c r="BH171" i="31"/>
  <c r="AZ172" i="31"/>
  <c r="BP172" i="31"/>
  <c r="BH173" i="31"/>
  <c r="BD174" i="31"/>
  <c r="BJ175" i="31"/>
  <c r="BL176" i="31"/>
  <c r="BR177" i="31"/>
  <c r="BT178" i="31"/>
  <c r="BD181" i="31"/>
  <c r="BR170" i="31"/>
  <c r="BJ171" i="31"/>
  <c r="BB172" i="31"/>
  <c r="BR172" i="31"/>
  <c r="BJ173" i="31"/>
  <c r="BJ174" i="31"/>
  <c r="BL175" i="31"/>
  <c r="BR176" i="31"/>
  <c r="BT177" i="31"/>
  <c r="BB180" i="31"/>
  <c r="BL181" i="31"/>
  <c r="AW170" i="31"/>
  <c r="BE170" i="31"/>
  <c r="BM170" i="31"/>
  <c r="AW171" i="31"/>
  <c r="BE171" i="31"/>
  <c r="BM171" i="31"/>
  <c r="AW172" i="31"/>
  <c r="BE172" i="31"/>
  <c r="BM172" i="31"/>
  <c r="AW173" i="31"/>
  <c r="BE173" i="31"/>
  <c r="BM173" i="31"/>
  <c r="AW174" i="31"/>
  <c r="BE174" i="31"/>
  <c r="BM174" i="31"/>
  <c r="AW175" i="31"/>
  <c r="BE175" i="31"/>
  <c r="BM175" i="31"/>
  <c r="AW176" i="31"/>
  <c r="BE176" i="31"/>
  <c r="BM176" i="31"/>
  <c r="AW177" i="31"/>
  <c r="BE177" i="31"/>
  <c r="BM177" i="31"/>
  <c r="AW178" i="31"/>
  <c r="BE178" i="31"/>
  <c r="BM178" i="31"/>
  <c r="AW179" i="31"/>
  <c r="BE179" i="31"/>
  <c r="BM179" i="31"/>
  <c r="AW180" i="31"/>
  <c r="BE180" i="31"/>
  <c r="BM180" i="31"/>
  <c r="AW181" i="31"/>
  <c r="BE181" i="31"/>
  <c r="BM181" i="31"/>
  <c r="AW182" i="31"/>
  <c r="BE182" i="31"/>
  <c r="BM182" i="31"/>
  <c r="AW183" i="31"/>
  <c r="BE183" i="31"/>
  <c r="BM183" i="31"/>
  <c r="AW184" i="31"/>
  <c r="BE184" i="31"/>
  <c r="BM184" i="31"/>
  <c r="AW185" i="31"/>
  <c r="BE185" i="31"/>
  <c r="BM185" i="31"/>
  <c r="AW186" i="31"/>
  <c r="BE186" i="31"/>
  <c r="BM186" i="31"/>
  <c r="AW187" i="31"/>
  <c r="BE187" i="31"/>
  <c r="BM187" i="31"/>
  <c r="AW188" i="31"/>
  <c r="BE188" i="31"/>
  <c r="BM188" i="31"/>
  <c r="AW189" i="31"/>
  <c r="BE189" i="31"/>
  <c r="BM189" i="31"/>
  <c r="AY170" i="31"/>
  <c r="BG170" i="31"/>
  <c r="BO170" i="31"/>
  <c r="AY171" i="31"/>
  <c r="BG171" i="31"/>
  <c r="BO171" i="31"/>
  <c r="AY172" i="31"/>
  <c r="BG172" i="31"/>
  <c r="BO172" i="31"/>
  <c r="AY173" i="31"/>
  <c r="BG173" i="31"/>
  <c r="BO173" i="31"/>
  <c r="AY174" i="31"/>
  <c r="BG174" i="31"/>
  <c r="BO174" i="31"/>
  <c r="AY175" i="31"/>
  <c r="BG175" i="31"/>
  <c r="BO175" i="31"/>
  <c r="AY176" i="31"/>
  <c r="BG176" i="31"/>
  <c r="BO176" i="31"/>
  <c r="AY177" i="31"/>
  <c r="BG177" i="31"/>
  <c r="BO177" i="31"/>
  <c r="AY178" i="31"/>
  <c r="BG178" i="31"/>
  <c r="BO178" i="31"/>
  <c r="AY179" i="31"/>
  <c r="BG179" i="31"/>
  <c r="BO179" i="31"/>
  <c r="AY180" i="31"/>
  <c r="BG180" i="31"/>
  <c r="BO180" i="31"/>
  <c r="AY181" i="31"/>
  <c r="BG181" i="31"/>
  <c r="BO181" i="31"/>
  <c r="AY182" i="31"/>
  <c r="BG182" i="31"/>
  <c r="BO182" i="31"/>
  <c r="AY183" i="31"/>
  <c r="BG183" i="31"/>
  <c r="BO183" i="31"/>
  <c r="AY184" i="31"/>
  <c r="BG184" i="31"/>
  <c r="BO184" i="31"/>
  <c r="AY185" i="31"/>
  <c r="BG185" i="31"/>
  <c r="BO185" i="31"/>
  <c r="AY186" i="31"/>
  <c r="BG186" i="31"/>
  <c r="BO186" i="31"/>
  <c r="AY187" i="31"/>
  <c r="BG187" i="31"/>
  <c r="BO187" i="31"/>
  <c r="AY188" i="31"/>
  <c r="BG188" i="31"/>
  <c r="BO188" i="31"/>
  <c r="AY189" i="31"/>
  <c r="BG189" i="31"/>
  <c r="BO189" i="31"/>
  <c r="BA170" i="31"/>
  <c r="BI170" i="31"/>
  <c r="BQ170" i="31"/>
  <c r="BA171" i="31"/>
  <c r="BI171" i="31"/>
  <c r="BQ171" i="31"/>
  <c r="BA172" i="31"/>
  <c r="BI172" i="31"/>
  <c r="BQ172" i="31"/>
  <c r="BA173" i="31"/>
  <c r="BI173" i="31"/>
  <c r="BQ173" i="31"/>
  <c r="BA174" i="31"/>
  <c r="BI174" i="31"/>
  <c r="BQ174" i="31"/>
  <c r="BA175" i="31"/>
  <c r="BI175" i="31"/>
  <c r="BQ175" i="31"/>
  <c r="BA176" i="31"/>
  <c r="BI176" i="31"/>
  <c r="BQ176" i="31"/>
  <c r="BA177" i="31"/>
  <c r="BI177" i="31"/>
  <c r="BQ177" i="31"/>
  <c r="BA178" i="31"/>
  <c r="BI178" i="31"/>
  <c r="BQ178" i="31"/>
  <c r="BA179" i="31"/>
  <c r="BI179" i="31"/>
  <c r="BQ179" i="31"/>
  <c r="BA180" i="31"/>
  <c r="BI180" i="31"/>
  <c r="BQ180" i="31"/>
  <c r="BA181" i="31"/>
  <c r="BI181" i="31"/>
  <c r="BQ181" i="31"/>
  <c r="BA182" i="31"/>
  <c r="BI182" i="31"/>
  <c r="BQ182" i="31"/>
  <c r="BA183" i="31"/>
  <c r="BI183" i="31"/>
  <c r="BQ183" i="31"/>
  <c r="BA184" i="31"/>
  <c r="BI184" i="31"/>
  <c r="BQ184" i="31"/>
  <c r="BA185" i="31"/>
  <c r="BI185" i="31"/>
  <c r="BQ185" i="31"/>
  <c r="BA186" i="31"/>
  <c r="BI186" i="31"/>
  <c r="BQ186" i="31"/>
  <c r="BA187" i="31"/>
  <c r="BI187" i="31"/>
  <c r="BQ187" i="31"/>
  <c r="BA188" i="31"/>
  <c r="BI188" i="31"/>
  <c r="BQ188" i="31"/>
  <c r="BA189" i="31"/>
  <c r="BI189" i="31"/>
  <c r="BQ189" i="31"/>
  <c r="BR189" i="31"/>
  <c r="BC170" i="31"/>
  <c r="BK170" i="31"/>
  <c r="BS170" i="31"/>
  <c r="BC171" i="31"/>
  <c r="BK171" i="31"/>
  <c r="BS171" i="31"/>
  <c r="BC172" i="31"/>
  <c r="BK172" i="31"/>
  <c r="BS172" i="31"/>
  <c r="BC173" i="31"/>
  <c r="BK173" i="31"/>
  <c r="BS173" i="31"/>
  <c r="BC174" i="31"/>
  <c r="BK174" i="31"/>
  <c r="BS174" i="31"/>
  <c r="BC175" i="31"/>
  <c r="BK175" i="31"/>
  <c r="BS175" i="31"/>
  <c r="BC176" i="31"/>
  <c r="BK176" i="31"/>
  <c r="BS176" i="31"/>
  <c r="BC177" i="31"/>
  <c r="BK177" i="31"/>
  <c r="BS177" i="31"/>
  <c r="BC178" i="31"/>
  <c r="BK178" i="31"/>
  <c r="BS178" i="31"/>
  <c r="BC179" i="31"/>
  <c r="BK179" i="31"/>
  <c r="BS179" i="31"/>
  <c r="BC180" i="31"/>
  <c r="BK180" i="31"/>
  <c r="BS180" i="31"/>
  <c r="BC181" i="31"/>
  <c r="BK181" i="31"/>
  <c r="BS181" i="31"/>
  <c r="BC182" i="31"/>
  <c r="BK182" i="31"/>
  <c r="BS182" i="31"/>
  <c r="BC183" i="31"/>
  <c r="BK183" i="31"/>
  <c r="BS183" i="31"/>
  <c r="BC184" i="31"/>
  <c r="BK184" i="31"/>
  <c r="BS184" i="31"/>
  <c r="BC185" i="31"/>
  <c r="BK185" i="31"/>
  <c r="BS185" i="31"/>
  <c r="BC186" i="31"/>
  <c r="BK186" i="31"/>
  <c r="BS186" i="31"/>
  <c r="BC187" i="31"/>
  <c r="BK187" i="31"/>
  <c r="BS187" i="31"/>
  <c r="BC188" i="31"/>
  <c r="BK188" i="31"/>
  <c r="BS188" i="31"/>
  <c r="BC189" i="31"/>
  <c r="BK189" i="31"/>
  <c r="BS189" i="31"/>
  <c r="BF158" i="42"/>
  <c r="BH158" i="42"/>
  <c r="BI158" i="42"/>
  <c r="BJ168" i="31"/>
  <c r="BK168" i="31"/>
  <c r="BN168" i="31"/>
  <c r="BO168" i="31"/>
  <c r="AW168" i="31"/>
  <c r="E36" i="34"/>
  <c r="E10" i="33"/>
  <c r="E19" i="42"/>
  <c r="H37" i="42"/>
  <c r="AZ158" i="42"/>
  <c r="BD158" i="42"/>
  <c r="BC158" i="42"/>
  <c r="AW158" i="42"/>
  <c r="BB158" i="42"/>
  <c r="BA158" i="42"/>
  <c r="H46" i="42"/>
  <c r="H52" i="42"/>
  <c r="H49" i="42"/>
  <c r="H43" i="42"/>
  <c r="E9" i="42"/>
  <c r="H40" i="42"/>
  <c r="BG160" i="38"/>
  <c r="BG162" i="38" s="1"/>
  <c r="BE160" i="38"/>
  <c r="BD160" i="38"/>
  <c r="BD162" i="38" s="1"/>
  <c r="BI160" i="38"/>
  <c r="BI162" i="38" s="1"/>
  <c r="BA168" i="31"/>
  <c r="BQ168" i="31"/>
  <c r="BD168" i="31"/>
  <c r="BT168" i="31"/>
  <c r="BE168" i="31"/>
  <c r="BG168" i="31"/>
  <c r="H46" i="38"/>
  <c r="H40" i="38"/>
  <c r="H43" i="38"/>
  <c r="H346" i="32"/>
  <c r="H338" i="32"/>
  <c r="H330" i="32"/>
  <c r="H322" i="32"/>
  <c r="H345" i="32"/>
  <c r="H337" i="32"/>
  <c r="H329" i="32"/>
  <c r="H321" i="32"/>
  <c r="H344" i="32"/>
  <c r="H336" i="32"/>
  <c r="H320" i="32"/>
  <c r="H328" i="32"/>
  <c r="H327" i="32"/>
  <c r="H342" i="32"/>
  <c r="H334" i="32"/>
  <c r="H326" i="32"/>
  <c r="H318" i="32"/>
  <c r="H343" i="32"/>
  <c r="H335" i="32"/>
  <c r="H319" i="32"/>
  <c r="H349" i="32"/>
  <c r="H341" i="32"/>
  <c r="H333" i="32"/>
  <c r="H325" i="32"/>
  <c r="H317" i="32"/>
  <c r="H348" i="32"/>
  <c r="H340" i="32"/>
  <c r="H332" i="32"/>
  <c r="H324" i="32"/>
  <c r="H316" i="32"/>
  <c r="H347" i="32"/>
  <c r="H339" i="32"/>
  <c r="H331" i="32"/>
  <c r="H323" i="32"/>
  <c r="H315" i="32"/>
  <c r="H52" i="38"/>
  <c r="BK160" i="38"/>
  <c r="E19" i="38"/>
  <c r="AW160" i="38"/>
  <c r="H55" i="38"/>
  <c r="H37" i="38"/>
  <c r="H49" i="38"/>
  <c r="I67" i="38"/>
  <c r="AY163" i="38" s="1"/>
  <c r="AZ160" i="38"/>
  <c r="E9" i="38"/>
  <c r="AE162" i="38" a="1"/>
  <c r="AE162" i="38" s="1"/>
  <c r="D163" i="38"/>
  <c r="BB160" i="38"/>
  <c r="BB162" i="38" s="1"/>
  <c r="BA160" i="38"/>
  <c r="AX312" i="33"/>
  <c r="BQ312" i="33"/>
  <c r="BA312" i="33"/>
  <c r="CD312" i="33"/>
  <c r="CE312" i="33"/>
  <c r="BN312" i="33"/>
  <c r="BO312" i="33"/>
  <c r="CG312" i="33"/>
  <c r="BO312" i="34"/>
  <c r="BS312" i="34"/>
  <c r="BA312" i="34"/>
  <c r="CD312" i="34"/>
  <c r="BC312" i="34"/>
  <c r="CE312" i="34"/>
  <c r="H132" i="34"/>
  <c r="BN312" i="34"/>
  <c r="CG312" i="34"/>
  <c r="H113" i="34"/>
  <c r="H101" i="34"/>
  <c r="H89" i="34"/>
  <c r="H77" i="34"/>
  <c r="H65" i="34"/>
  <c r="H53" i="34"/>
  <c r="H107" i="34"/>
  <c r="H95" i="34"/>
  <c r="H71" i="34"/>
  <c r="E9" i="34"/>
  <c r="H116" i="34"/>
  <c r="H92" i="34"/>
  <c r="H68" i="34"/>
  <c r="H119" i="34"/>
  <c r="H83" i="34"/>
  <c r="H59" i="34"/>
  <c r="H104" i="34"/>
  <c r="H80" i="34"/>
  <c r="H110" i="34"/>
  <c r="H98" i="34"/>
  <c r="H86" i="34"/>
  <c r="H74" i="34"/>
  <c r="H62" i="34"/>
  <c r="H50" i="34"/>
  <c r="H56" i="34"/>
  <c r="BI312" i="34"/>
  <c r="BJ312" i="34"/>
  <c r="BZ312" i="34"/>
  <c r="BY312" i="34"/>
  <c r="CM312" i="34"/>
  <c r="CK312" i="34"/>
  <c r="CL312" i="34"/>
  <c r="CA312" i="34"/>
  <c r="CB312" i="34"/>
  <c r="CR312" i="34"/>
  <c r="CQ312" i="34"/>
  <c r="BF312" i="34"/>
  <c r="BV312" i="34"/>
  <c r="BH312" i="34"/>
  <c r="BG312" i="34"/>
  <c r="H129" i="34"/>
  <c r="AW312" i="34"/>
  <c r="AX312" i="34"/>
  <c r="BK312" i="34"/>
  <c r="BW312" i="34"/>
  <c r="CO312" i="34"/>
  <c r="BQ312" i="34"/>
  <c r="CI312" i="34"/>
  <c r="H110" i="33"/>
  <c r="H95" i="33"/>
  <c r="H113" i="33"/>
  <c r="H101" i="33"/>
  <c r="H89" i="33"/>
  <c r="H77" i="33"/>
  <c r="H65" i="33"/>
  <c r="H53" i="33"/>
  <c r="H116" i="33"/>
  <c r="H104" i="33"/>
  <c r="H92" i="33"/>
  <c r="H80" i="33"/>
  <c r="H68" i="33"/>
  <c r="H56" i="33"/>
  <c r="H119" i="33"/>
  <c r="H86" i="33"/>
  <c r="H71" i="33"/>
  <c r="H98" i="33"/>
  <c r="H50" i="33"/>
  <c r="H83" i="33"/>
  <c r="E9" i="33"/>
  <c r="H74" i="33"/>
  <c r="BT312" i="33"/>
  <c r="BS312" i="33"/>
  <c r="CJ312" i="33"/>
  <c r="CI312" i="33"/>
  <c r="H62" i="33"/>
  <c r="BD312" i="33"/>
  <c r="BC312" i="33"/>
  <c r="H59" i="33"/>
  <c r="H107" i="33"/>
  <c r="BE312" i="33"/>
  <c r="BF312" i="33"/>
  <c r="BG312" i="33"/>
  <c r="BW312" i="33"/>
  <c r="BI312" i="33"/>
  <c r="CM312" i="33"/>
  <c r="H129" i="33"/>
  <c r="H132" i="33"/>
  <c r="BU312" i="33"/>
  <c r="BV312" i="33"/>
  <c r="CK312" i="33"/>
  <c r="CL312" i="33"/>
  <c r="BK312" i="33"/>
  <c r="CA312" i="33"/>
  <c r="CQ312" i="33"/>
  <c r="BY312" i="32"/>
  <c r="BN312" i="32"/>
  <c r="BO312" i="32"/>
  <c r="BQ312" i="32"/>
  <c r="CD312" i="32"/>
  <c r="CE312" i="32"/>
  <c r="CH312" i="32"/>
  <c r="BB312" i="32"/>
  <c r="BI312" i="32"/>
  <c r="AX312" i="32"/>
  <c r="AY312" i="32"/>
  <c r="CM312" i="32"/>
  <c r="BW312" i="32"/>
  <c r="CO312" i="32"/>
  <c r="H113" i="32"/>
  <c r="H101" i="32"/>
  <c r="H89" i="32"/>
  <c r="H77" i="32"/>
  <c r="H65" i="32"/>
  <c r="H53" i="32"/>
  <c r="H110" i="32"/>
  <c r="H98" i="32"/>
  <c r="H86" i="32"/>
  <c r="H50" i="32"/>
  <c r="H62" i="32"/>
  <c r="H74" i="32"/>
  <c r="H119" i="32"/>
  <c r="H107" i="32"/>
  <c r="H95" i="32"/>
  <c r="H83" i="32"/>
  <c r="H71" i="32"/>
  <c r="H116" i="32"/>
  <c r="H104" i="32"/>
  <c r="H92" i="32"/>
  <c r="H80" i="32"/>
  <c r="H68" i="32"/>
  <c r="H56" i="32"/>
  <c r="E9" i="32"/>
  <c r="H59" i="32"/>
  <c r="BT312" i="32"/>
  <c r="BS312" i="32"/>
  <c r="H129" i="32"/>
  <c r="H126" i="32"/>
  <c r="H132" i="32"/>
  <c r="CJ312" i="32"/>
  <c r="CI312" i="32"/>
  <c r="BG312" i="32"/>
  <c r="BD312" i="32"/>
  <c r="BC312" i="32"/>
  <c r="BF312" i="32"/>
  <c r="BV312" i="32"/>
  <c r="CL312" i="32"/>
  <c r="BK312" i="32"/>
  <c r="CA312" i="32"/>
  <c r="CQ312" i="32"/>
  <c r="H126" i="29"/>
  <c r="H132" i="29"/>
  <c r="H129" i="29"/>
  <c r="CA310" i="29"/>
  <c r="BW310" i="29"/>
  <c r="BO310" i="29"/>
  <c r="CE310" i="29"/>
  <c r="CI310" i="29"/>
  <c r="BS310" i="29"/>
  <c r="CM310" i="29"/>
  <c r="CK310" i="29"/>
  <c r="BU310" i="29"/>
  <c r="CQ310" i="29"/>
  <c r="BM310" i="29"/>
  <c r="CC310" i="29"/>
  <c r="BQ310" i="29"/>
  <c r="BY310" i="29"/>
  <c r="CG310" i="29"/>
  <c r="CO310" i="29"/>
  <c r="H35" i="31"/>
  <c r="H56" i="31"/>
  <c r="H44" i="31"/>
  <c r="H32" i="31"/>
  <c r="H41" i="31"/>
  <c r="H53" i="31"/>
  <c r="H38" i="31"/>
  <c r="H65" i="31"/>
  <c r="H59" i="31"/>
  <c r="H50" i="31"/>
  <c r="H62" i="31"/>
  <c r="E9" i="31"/>
  <c r="H47" i="31"/>
  <c r="F4" i="3" a="1"/>
  <c r="F4" i="3" s="1"/>
  <c r="F5" i="3" s="1"/>
  <c r="F3" i="3" a="1"/>
  <c r="F3" i="3" s="1"/>
  <c r="AD10" i="29" a="1"/>
  <c r="AD10" i="29" s="1"/>
  <c r="AD11" i="29" a="1"/>
  <c r="AD11" i="29" s="1"/>
  <c r="E11" i="29" s="1"/>
  <c r="AD12" i="29" a="1"/>
  <c r="AD12" i="29" s="1"/>
  <c r="E12" i="29" s="1"/>
  <c r="AD13" i="29" a="1"/>
  <c r="AD13" i="29" s="1"/>
  <c r="E13" i="29" s="1"/>
  <c r="AD14" i="29" a="1"/>
  <c r="AD14" i="29" s="1"/>
  <c r="E14" i="29" s="1"/>
  <c r="AD15" i="29" a="1"/>
  <c r="AD15" i="29" s="1"/>
  <c r="E15" i="29" s="1"/>
  <c r="AD16" i="29" a="1"/>
  <c r="AD16" i="29" s="1"/>
  <c r="E16" i="29" s="1"/>
  <c r="AD17" i="29" a="1"/>
  <c r="AD17" i="29" s="1"/>
  <c r="E17" i="29" s="1"/>
  <c r="AD18" i="29" a="1"/>
  <c r="AD18" i="29" s="1"/>
  <c r="E18" i="29" s="1"/>
  <c r="AD19" i="29" a="1"/>
  <c r="AD19" i="29" s="1"/>
  <c r="E19" i="29" s="1"/>
  <c r="AD20" i="29" a="1"/>
  <c r="AD20" i="29" s="1"/>
  <c r="E20" i="29" s="1"/>
  <c r="AD21" i="29" a="1"/>
  <c r="AD21" i="29" s="1"/>
  <c r="E21" i="29" s="1"/>
  <c r="AD22" i="29" a="1"/>
  <c r="AD22" i="29" s="1"/>
  <c r="E22" i="29" s="1"/>
  <c r="AD23" i="29" a="1"/>
  <c r="AD23" i="29" s="1"/>
  <c r="E23" i="29" s="1"/>
  <c r="AD24" i="29" a="1"/>
  <c r="AD24" i="29" s="1"/>
  <c r="E24" i="29" s="1"/>
  <c r="AD25" i="29" a="1"/>
  <c r="AD25" i="29" s="1"/>
  <c r="E25" i="29" s="1"/>
  <c r="AD26" i="29" a="1"/>
  <c r="AD26" i="29" s="1"/>
  <c r="E26" i="29" s="1"/>
  <c r="AD27" i="29" a="1"/>
  <c r="AD27" i="29" s="1"/>
  <c r="E27" i="29" s="1"/>
  <c r="AD28" i="29" a="1"/>
  <c r="AD28" i="29" s="1"/>
  <c r="E28" i="29" s="1"/>
  <c r="AD29" i="29" a="1"/>
  <c r="AD29" i="29" s="1"/>
  <c r="E29" i="29" s="1"/>
  <c r="AD30" i="29" a="1"/>
  <c r="AD30" i="29" s="1"/>
  <c r="E30" i="29" s="1"/>
  <c r="AD31" i="29" a="1"/>
  <c r="AD31" i="29" s="1"/>
  <c r="E31" i="29" s="1"/>
  <c r="AD32" i="29" a="1"/>
  <c r="AD32" i="29" s="1"/>
  <c r="E32" i="29" s="1"/>
  <c r="H120" i="29"/>
  <c r="H117" i="29"/>
  <c r="H114" i="29"/>
  <c r="H111" i="29"/>
  <c r="H108" i="29"/>
  <c r="H105" i="29"/>
  <c r="H102" i="29"/>
  <c r="H99" i="29"/>
  <c r="H96" i="29"/>
  <c r="H93" i="29"/>
  <c r="H90" i="29"/>
  <c r="H87" i="29"/>
  <c r="H84" i="29"/>
  <c r="H81" i="29"/>
  <c r="H78" i="29"/>
  <c r="H75" i="29"/>
  <c r="AD9" i="29" a="1"/>
  <c r="AD9" i="29" s="1"/>
  <c r="B12" i="1"/>
  <c r="AS139" i="11"/>
  <c r="AS325" i="11"/>
  <c r="AS324" i="11"/>
  <c r="AS323" i="11"/>
  <c r="AS322" i="11"/>
  <c r="AS321" i="11"/>
  <c r="AS320" i="11"/>
  <c r="AS319" i="11"/>
  <c r="AS318" i="11"/>
  <c r="AS317" i="11"/>
  <c r="AS316" i="11"/>
  <c r="AS315" i="11"/>
  <c r="AS314" i="11"/>
  <c r="AS313" i="11"/>
  <c r="AS312" i="11"/>
  <c r="AS311" i="11"/>
  <c r="AS310" i="11"/>
  <c r="AS309" i="11"/>
  <c r="AS308" i="11"/>
  <c r="AS307" i="11"/>
  <c r="AS306" i="11"/>
  <c r="AS305" i="11"/>
  <c r="AS304" i="11"/>
  <c r="AS303" i="11"/>
  <c r="AS302" i="11"/>
  <c r="AS301" i="11"/>
  <c r="AS300" i="11"/>
  <c r="AS299" i="11"/>
  <c r="AS298" i="11"/>
  <c r="AS297" i="11"/>
  <c r="AS296" i="11"/>
  <c r="AS295" i="11"/>
  <c r="AS294" i="11"/>
  <c r="AS293" i="11"/>
  <c r="AS292" i="11"/>
  <c r="AS291" i="11"/>
  <c r="AS290" i="11"/>
  <c r="AS289" i="11"/>
  <c r="AS288" i="11"/>
  <c r="AS287" i="11"/>
  <c r="AS286" i="11"/>
  <c r="AS285" i="11"/>
  <c r="AS284" i="11"/>
  <c r="AS283" i="11"/>
  <c r="AS282" i="11"/>
  <c r="AS281" i="11"/>
  <c r="AS280" i="11"/>
  <c r="AS279" i="11"/>
  <c r="AS278" i="11"/>
  <c r="AS277" i="11"/>
  <c r="AS276" i="11"/>
  <c r="AS275" i="11"/>
  <c r="AS274" i="11"/>
  <c r="AS273" i="11"/>
  <c r="AS272" i="11"/>
  <c r="AS271" i="11"/>
  <c r="AS270" i="11"/>
  <c r="AS269" i="11"/>
  <c r="AS268" i="11"/>
  <c r="AS267" i="11"/>
  <c r="AS266" i="11"/>
  <c r="AS265" i="11"/>
  <c r="AS264" i="11"/>
  <c r="AS263" i="11"/>
  <c r="AS262" i="11"/>
  <c r="AS261" i="11"/>
  <c r="AS260" i="11"/>
  <c r="AS259" i="11"/>
  <c r="AS258" i="11"/>
  <c r="AS257" i="11"/>
  <c r="AS256" i="11"/>
  <c r="AS255" i="11"/>
  <c r="AS254" i="11"/>
  <c r="AS253" i="11"/>
  <c r="AS252" i="11"/>
  <c r="AS251" i="11"/>
  <c r="AS250" i="11"/>
  <c r="AS249" i="11"/>
  <c r="AS248" i="11"/>
  <c r="AS247" i="11"/>
  <c r="AS246" i="11"/>
  <c r="AS245" i="11"/>
  <c r="AS244" i="11"/>
  <c r="AS243" i="11"/>
  <c r="AS242" i="11"/>
  <c r="AS241" i="11"/>
  <c r="AS240" i="11"/>
  <c r="AS239" i="11"/>
  <c r="AS238" i="11"/>
  <c r="AS237" i="11"/>
  <c r="AS236" i="11"/>
  <c r="AS235" i="11"/>
  <c r="AS234" i="11"/>
  <c r="AS233" i="11"/>
  <c r="AS232" i="11"/>
  <c r="AS231" i="11"/>
  <c r="AS230" i="11"/>
  <c r="AS229" i="11"/>
  <c r="AS228" i="11"/>
  <c r="AS227" i="11"/>
  <c r="AS226" i="11"/>
  <c r="AS225" i="11"/>
  <c r="AS224" i="11"/>
  <c r="AS223" i="11"/>
  <c r="AS222" i="11"/>
  <c r="AS221" i="11"/>
  <c r="AS220" i="11"/>
  <c r="AS219" i="11"/>
  <c r="AS218" i="11"/>
  <c r="AS217" i="11"/>
  <c r="AS216" i="11"/>
  <c r="AS215" i="11"/>
  <c r="AS214" i="11"/>
  <c r="AS213" i="11"/>
  <c r="AS212" i="11"/>
  <c r="AS211" i="11"/>
  <c r="AS210" i="11"/>
  <c r="AS209" i="11"/>
  <c r="AS208" i="11"/>
  <c r="AS207" i="11"/>
  <c r="AS206" i="11"/>
  <c r="AS205" i="11"/>
  <c r="AS204" i="11"/>
  <c r="AS203" i="11"/>
  <c r="AS202" i="11"/>
  <c r="AS201" i="11"/>
  <c r="AS200" i="11"/>
  <c r="AS199" i="11"/>
  <c r="AS198" i="11"/>
  <c r="AS197" i="11"/>
  <c r="AS196" i="11"/>
  <c r="AS195" i="11"/>
  <c r="AS194" i="11"/>
  <c r="AS193" i="11"/>
  <c r="AS192" i="11"/>
  <c r="AS191" i="11"/>
  <c r="AS190" i="11"/>
  <c r="AS189" i="11"/>
  <c r="AS188" i="11"/>
  <c r="AS187" i="11"/>
  <c r="AS186" i="11"/>
  <c r="AS185" i="11"/>
  <c r="AS184" i="11"/>
  <c r="AS183" i="11"/>
  <c r="AS182" i="11"/>
  <c r="AS181" i="11"/>
  <c r="AS180" i="11"/>
  <c r="AS179" i="11"/>
  <c r="AS178" i="11"/>
  <c r="AS177" i="11"/>
  <c r="AS176" i="11"/>
  <c r="AS175" i="11"/>
  <c r="AS174" i="11"/>
  <c r="AS173" i="11"/>
  <c r="AS172" i="11"/>
  <c r="AS171" i="11"/>
  <c r="AS170" i="11"/>
  <c r="AS169" i="11"/>
  <c r="AS168" i="11"/>
  <c r="AS167" i="11"/>
  <c r="AS166" i="11"/>
  <c r="AS165" i="11"/>
  <c r="AS164" i="11"/>
  <c r="AS163" i="11"/>
  <c r="AS162" i="11"/>
  <c r="AS161" i="11"/>
  <c r="AS160" i="11"/>
  <c r="AS159" i="11"/>
  <c r="AS158" i="11"/>
  <c r="AS157" i="11"/>
  <c r="AS156" i="11"/>
  <c r="AS155" i="11"/>
  <c r="AS154" i="11"/>
  <c r="AS153" i="11"/>
  <c r="AS151" i="11"/>
  <c r="AS150" i="11"/>
  <c r="AS148" i="11"/>
  <c r="AS147" i="11"/>
  <c r="AS146" i="11"/>
  <c r="AS145" i="11"/>
  <c r="AS144" i="11"/>
  <c r="AS143" i="11"/>
  <c r="AS142" i="11"/>
  <c r="AS141" i="11"/>
  <c r="AS140" i="11"/>
  <c r="AS131" i="11"/>
  <c r="AS130" i="11"/>
  <c r="AS129" i="11"/>
  <c r="AS128" i="11"/>
  <c r="AS127" i="11"/>
  <c r="AS126" i="11"/>
  <c r="AS125" i="11"/>
  <c r="AS124" i="11"/>
  <c r="AS123" i="11"/>
  <c r="AS122" i="11"/>
  <c r="AS121" i="11"/>
  <c r="AS120" i="11"/>
  <c r="AS119" i="11"/>
  <c r="AS118" i="11"/>
  <c r="AS117" i="11"/>
  <c r="AS116" i="11"/>
  <c r="AS115" i="11"/>
  <c r="AS114" i="11"/>
  <c r="AS113" i="11"/>
  <c r="AS112" i="11"/>
  <c r="AS111" i="11"/>
  <c r="AS110" i="11"/>
  <c r="AS109" i="11"/>
  <c r="AS108" i="11"/>
  <c r="AS107" i="11"/>
  <c r="AS106" i="11"/>
  <c r="AS105" i="11"/>
  <c r="AS104" i="11"/>
  <c r="AS103" i="11"/>
  <c r="AS102" i="11"/>
  <c r="AS101" i="11"/>
  <c r="AS100" i="11"/>
  <c r="AS99" i="11"/>
  <c r="AS98" i="11"/>
  <c r="AS97" i="11"/>
  <c r="AS96" i="11"/>
  <c r="AS95" i="11"/>
  <c r="AS94" i="11"/>
  <c r="AS93" i="11"/>
  <c r="AS92" i="11"/>
  <c r="AS91" i="11"/>
  <c r="AS90" i="11"/>
  <c r="AS89" i="11"/>
  <c r="AS88" i="11"/>
  <c r="AS87" i="11"/>
  <c r="AS86" i="11"/>
  <c r="AS85" i="11"/>
  <c r="AS84" i="11"/>
  <c r="AS83" i="11"/>
  <c r="AS82" i="11"/>
  <c r="AS81" i="11"/>
  <c r="AS80" i="11"/>
  <c r="AS79" i="11"/>
  <c r="AS78" i="11"/>
  <c r="AS77" i="11"/>
  <c r="AS76" i="11"/>
  <c r="AS75" i="11"/>
  <c r="AS74" i="11"/>
  <c r="AS73" i="11"/>
  <c r="AS72" i="11"/>
  <c r="AS71" i="11"/>
  <c r="AS70" i="11"/>
  <c r="AS69" i="11"/>
  <c r="AS68" i="11"/>
  <c r="AS67" i="11"/>
  <c r="AS66" i="11"/>
  <c r="AS65" i="11"/>
  <c r="AS64" i="11"/>
  <c r="AS63" i="11"/>
  <c r="AS62" i="11"/>
  <c r="AS61" i="11"/>
  <c r="AS60" i="11"/>
  <c r="AS59" i="11"/>
  <c r="AS58" i="11"/>
  <c r="AS57" i="11"/>
  <c r="AS56" i="11"/>
  <c r="AS55" i="11"/>
  <c r="AS54" i="11"/>
  <c r="AS53" i="11"/>
  <c r="AS52" i="11"/>
  <c r="AS51" i="11"/>
  <c r="AS50" i="11"/>
  <c r="AS49" i="11"/>
  <c r="AS48" i="11"/>
  <c r="AS47" i="11"/>
  <c r="AS46" i="11"/>
  <c r="BL310" i="29"/>
  <c r="BK310" i="29"/>
  <c r="BJ310" i="29"/>
  <c r="BI310" i="29"/>
  <c r="BH310" i="29"/>
  <c r="BG310" i="29"/>
  <c r="BF310" i="29"/>
  <c r="BE310" i="29"/>
  <c r="BD310" i="29"/>
  <c r="BC310" i="29"/>
  <c r="BB310" i="29"/>
  <c r="BA310" i="29"/>
  <c r="AZ310" i="29"/>
  <c r="AY310" i="29"/>
  <c r="AX310" i="29"/>
  <c r="H137" i="29"/>
  <c r="D312" i="29" s="1"/>
  <c r="H72" i="29"/>
  <c r="H69" i="29"/>
  <c r="H66" i="29"/>
  <c r="H63" i="29"/>
  <c r="H60" i="29"/>
  <c r="H57" i="29"/>
  <c r="H54" i="29"/>
  <c r="H51" i="29"/>
  <c r="H48" i="29"/>
  <c r="H47" i="29"/>
  <c r="H45" i="29"/>
  <c r="H44" i="29"/>
  <c r="E8" i="29"/>
  <c r="AG3" i="29"/>
  <c r="AN2" i="29"/>
  <c r="AG2" i="29"/>
  <c r="J2" i="29"/>
  <c r="B2" i="29" a="1"/>
  <c r="B2" i="29" s="1"/>
  <c r="AG3" i="8"/>
  <c r="AN2" i="8"/>
  <c r="AG2" i="8"/>
  <c r="J2" i="8"/>
  <c r="B2" i="8" a="1"/>
  <c r="B2" i="8" s="1"/>
  <c r="AG3" i="7"/>
  <c r="AN2" i="7"/>
  <c r="AG2" i="7"/>
  <c r="J2" i="7"/>
  <c r="B2" i="7" a="1"/>
  <c r="B2" i="7" s="1"/>
  <c r="AG3" i="5"/>
  <c r="AN2" i="5"/>
  <c r="AG2" i="5"/>
  <c r="J2" i="5"/>
  <c r="B2" i="5" a="1"/>
  <c r="B2" i="5" s="1"/>
  <c r="AG3" i="11"/>
  <c r="AN2" i="11"/>
  <c r="AG2" i="11"/>
  <c r="J2" i="11"/>
  <c r="B2" i="11" a="1"/>
  <c r="B2" i="11" s="1"/>
  <c r="AG3" i="28"/>
  <c r="AN2" i="28"/>
  <c r="AG2" i="28"/>
  <c r="J2" i="28"/>
  <c r="B2" i="28" a="1"/>
  <c r="B2" i="28" s="1"/>
  <c r="AD12" i="28" a="1"/>
  <c r="AD12" i="28" s="1"/>
  <c r="E12" i="28" s="1"/>
  <c r="AD13" i="28" a="1"/>
  <c r="AD13" i="28" s="1"/>
  <c r="E13" i="28" s="1"/>
  <c r="AG3" i="27"/>
  <c r="AN2" i="27"/>
  <c r="AG2" i="27"/>
  <c r="J2" i="27"/>
  <c r="B2" i="27" a="1"/>
  <c r="B2" i="27" s="1"/>
  <c r="AG3" i="26"/>
  <c r="AN2" i="26"/>
  <c r="AG2" i="26"/>
  <c r="J2" i="26"/>
  <c r="B2" i="26" a="1"/>
  <c r="B2" i="26" s="1"/>
  <c r="AG3" i="25"/>
  <c r="AN2" i="25"/>
  <c r="AG2" i="25"/>
  <c r="J2" i="25"/>
  <c r="B2" i="25" a="1"/>
  <c r="B2" i="25" s="1"/>
  <c r="AG3" i="24"/>
  <c r="AN2" i="24"/>
  <c r="AG2" i="24"/>
  <c r="J2" i="24"/>
  <c r="B2" i="24" a="1"/>
  <c r="B2" i="24" s="1"/>
  <c r="AG3" i="23"/>
  <c r="AN2" i="23"/>
  <c r="AG2" i="23"/>
  <c r="J2" i="23"/>
  <c r="B2" i="23" a="1"/>
  <c r="B2" i="23" s="1"/>
  <c r="AG3" i="22"/>
  <c r="AN2" i="22"/>
  <c r="AG2" i="22"/>
  <c r="J2" i="22"/>
  <c r="B2" i="22" a="1"/>
  <c r="B2" i="22" s="1"/>
  <c r="AG3" i="16"/>
  <c r="AN2" i="16"/>
  <c r="AG2" i="16"/>
  <c r="J2" i="16"/>
  <c r="B2" i="16" a="1"/>
  <c r="B2" i="16" s="1"/>
  <c r="AG3" i="15"/>
  <c r="AN2" i="15"/>
  <c r="AG2" i="15"/>
  <c r="J2" i="15"/>
  <c r="B2" i="15" a="1"/>
  <c r="B2" i="15" s="1"/>
  <c r="AG3" i="14"/>
  <c r="AN2" i="14"/>
  <c r="AG2" i="14"/>
  <c r="J2" i="14"/>
  <c r="B2" i="14" a="1"/>
  <c r="B2" i="14" s="1"/>
  <c r="AG3" i="13"/>
  <c r="AN2" i="13"/>
  <c r="AG2" i="13"/>
  <c r="J2" i="13"/>
  <c r="B2" i="13" a="1"/>
  <c r="B2" i="13" s="1"/>
  <c r="AN2" i="4"/>
  <c r="B11" i="1"/>
  <c r="T139" i="11"/>
  <c r="T140" i="11"/>
  <c r="T141" i="11"/>
  <c r="T142" i="11"/>
  <c r="T143" i="11"/>
  <c r="T144" i="11"/>
  <c r="T145" i="11"/>
  <c r="T146" i="11"/>
  <c r="T147" i="11"/>
  <c r="T148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B10" i="1"/>
  <c r="H47" i="28"/>
  <c r="H44" i="28"/>
  <c r="H41" i="28"/>
  <c r="H38" i="28"/>
  <c r="H35" i="28"/>
  <c r="H32" i="28"/>
  <c r="H29" i="28"/>
  <c r="H63" i="26"/>
  <c r="H60" i="26"/>
  <c r="H57" i="26"/>
  <c r="H54" i="26"/>
  <c r="H51" i="26"/>
  <c r="H48" i="26"/>
  <c r="H45" i="26"/>
  <c r="H42" i="26"/>
  <c r="H39" i="26"/>
  <c r="H36" i="26"/>
  <c r="H33" i="26"/>
  <c r="H63" i="25"/>
  <c r="H60" i="25"/>
  <c r="H57" i="25"/>
  <c r="H54" i="25"/>
  <c r="H51" i="25"/>
  <c r="H48" i="25"/>
  <c r="H45" i="25"/>
  <c r="H42" i="25"/>
  <c r="H39" i="25"/>
  <c r="H36" i="25"/>
  <c r="H33" i="25"/>
  <c r="H63" i="24"/>
  <c r="H60" i="24"/>
  <c r="H57" i="24"/>
  <c r="H54" i="24"/>
  <c r="H51" i="24"/>
  <c r="H48" i="24"/>
  <c r="H45" i="24"/>
  <c r="H42" i="24"/>
  <c r="H39" i="24"/>
  <c r="H36" i="24"/>
  <c r="H33" i="24"/>
  <c r="H63" i="23"/>
  <c r="H60" i="23"/>
  <c r="H57" i="23"/>
  <c r="H54" i="23"/>
  <c r="H51" i="23"/>
  <c r="H48" i="23"/>
  <c r="H45" i="23"/>
  <c r="H42" i="23"/>
  <c r="H39" i="23"/>
  <c r="H36" i="23"/>
  <c r="H33" i="23"/>
  <c r="BL137" i="28"/>
  <c r="BK137" i="28"/>
  <c r="BJ137" i="28"/>
  <c r="BI137" i="28"/>
  <c r="BH137" i="28"/>
  <c r="BG137" i="28"/>
  <c r="BF137" i="28"/>
  <c r="BE137" i="28"/>
  <c r="BD137" i="28"/>
  <c r="BC137" i="28"/>
  <c r="BB137" i="28"/>
  <c r="BA137" i="28"/>
  <c r="AZ137" i="28"/>
  <c r="AY137" i="28"/>
  <c r="AX137" i="28"/>
  <c r="AW137" i="28"/>
  <c r="H50" i="28"/>
  <c r="H26" i="28"/>
  <c r="H25" i="28"/>
  <c r="H23" i="28"/>
  <c r="H22" i="28"/>
  <c r="AD16" i="28" a="1"/>
  <c r="AD16" i="28" s="1"/>
  <c r="E16" i="28" s="1"/>
  <c r="AD15" i="28" a="1"/>
  <c r="AD15" i="28" s="1"/>
  <c r="E15" i="28" s="1"/>
  <c r="AD14" i="28" a="1"/>
  <c r="AD14" i="28" s="1"/>
  <c r="E14" i="28" s="1"/>
  <c r="AD11" i="28" a="1"/>
  <c r="AD11" i="28" s="1"/>
  <c r="E11" i="28" s="1"/>
  <c r="AD10" i="28" a="1"/>
  <c r="AD10" i="28" s="1"/>
  <c r="E10" i="28" s="1"/>
  <c r="AD9" i="28" a="1"/>
  <c r="AD9" i="28" s="1"/>
  <c r="E8" i="28"/>
  <c r="BL137" i="27"/>
  <c r="BJ137" i="27"/>
  <c r="BH137" i="27"/>
  <c r="BF137" i="27"/>
  <c r="BD137" i="27"/>
  <c r="BB137" i="27"/>
  <c r="AZ137" i="27"/>
  <c r="AX137" i="27"/>
  <c r="BT175" i="26"/>
  <c r="BR175" i="26"/>
  <c r="BP175" i="26"/>
  <c r="BN175" i="26"/>
  <c r="BL175" i="26"/>
  <c r="BJ175" i="26"/>
  <c r="BH175" i="26"/>
  <c r="BF175" i="26"/>
  <c r="BD175" i="26"/>
  <c r="BB175" i="26"/>
  <c r="AZ175" i="26"/>
  <c r="AX175" i="26"/>
  <c r="BT164" i="25"/>
  <c r="BR164" i="25"/>
  <c r="BP164" i="25"/>
  <c r="BN164" i="25"/>
  <c r="BL164" i="25"/>
  <c r="BJ164" i="25"/>
  <c r="BH164" i="25"/>
  <c r="BF164" i="25"/>
  <c r="BD164" i="25"/>
  <c r="BB164" i="25"/>
  <c r="AZ164" i="25"/>
  <c r="AX164" i="25"/>
  <c r="BT173" i="24"/>
  <c r="BR173" i="24"/>
  <c r="BP173" i="24"/>
  <c r="BN173" i="24"/>
  <c r="BL173" i="24"/>
  <c r="BJ173" i="24"/>
  <c r="BH173" i="24"/>
  <c r="BF173" i="24"/>
  <c r="BD173" i="24"/>
  <c r="BB173" i="24"/>
  <c r="AZ173" i="24"/>
  <c r="AX173" i="24"/>
  <c r="BT158" i="23"/>
  <c r="BR158" i="23"/>
  <c r="BP158" i="23"/>
  <c r="BN158" i="23"/>
  <c r="BL158" i="23"/>
  <c r="BJ158" i="23"/>
  <c r="BH158" i="23"/>
  <c r="BF158" i="23"/>
  <c r="BD158" i="23"/>
  <c r="BB158" i="23"/>
  <c r="AZ158" i="23"/>
  <c r="AX158" i="23"/>
  <c r="AW175" i="26"/>
  <c r="AW164" i="25"/>
  <c r="AW173" i="24"/>
  <c r="AW158" i="23"/>
  <c r="AX171" i="22"/>
  <c r="AW171" i="22"/>
  <c r="BT171" i="22"/>
  <c r="BR171" i="22"/>
  <c r="BP171" i="22"/>
  <c r="BN171" i="22"/>
  <c r="BL171" i="22"/>
  <c r="BJ171" i="22"/>
  <c r="BH171" i="22"/>
  <c r="BF171" i="22"/>
  <c r="BD171" i="22"/>
  <c r="BB171" i="22"/>
  <c r="AZ171" i="22"/>
  <c r="BK137" i="27"/>
  <c r="BI137" i="27"/>
  <c r="BG137" i="27"/>
  <c r="BE137" i="27"/>
  <c r="BC137" i="27"/>
  <c r="BA137" i="27"/>
  <c r="AY137" i="27"/>
  <c r="AW137" i="27"/>
  <c r="H54" i="27"/>
  <c r="I54" i="27" s="1"/>
  <c r="J54" i="27" s="1"/>
  <c r="K54" i="27" s="1"/>
  <c r="L54" i="27" s="1"/>
  <c r="M54" i="27" s="1"/>
  <c r="N54" i="27" s="1"/>
  <c r="O54" i="27" s="1"/>
  <c r="P54" i="27" s="1"/>
  <c r="Q54" i="27" s="1"/>
  <c r="R54" i="27" s="1"/>
  <c r="S54" i="27" s="1"/>
  <c r="T54" i="27" s="1"/>
  <c r="U54" i="27" s="1"/>
  <c r="V54" i="27" s="1"/>
  <c r="W54" i="27" s="1"/>
  <c r="X54" i="27" s="1"/>
  <c r="Y54" i="27" s="1"/>
  <c r="Z54" i="27" s="1"/>
  <c r="AA54" i="27" s="1"/>
  <c r="AB54" i="27" s="1"/>
  <c r="AC54" i="27" s="1"/>
  <c r="AD54" i="27" s="1"/>
  <c r="AE54" i="27" s="1"/>
  <c r="AF54" i="27" s="1"/>
  <c r="AG54" i="27" s="1"/>
  <c r="AH54" i="27" s="1"/>
  <c r="AI54" i="27" s="1"/>
  <c r="AJ54" i="27" s="1"/>
  <c r="AK54" i="27" s="1"/>
  <c r="AL54" i="27" s="1"/>
  <c r="AM54" i="27" s="1"/>
  <c r="AN54" i="27" s="1"/>
  <c r="AO54" i="27" s="1"/>
  <c r="AP54" i="27" s="1"/>
  <c r="AQ54" i="27" s="1"/>
  <c r="H54" i="28" s="1"/>
  <c r="H50" i="27"/>
  <c r="H47" i="27"/>
  <c r="H44" i="27"/>
  <c r="H41" i="27"/>
  <c r="H38" i="27"/>
  <c r="H35" i="27"/>
  <c r="H32" i="27"/>
  <c r="H29" i="27"/>
  <c r="H26" i="27"/>
  <c r="H25" i="27"/>
  <c r="H23" i="27"/>
  <c r="H22" i="27"/>
  <c r="AD16" i="27" a="1"/>
  <c r="AD16" i="27" s="1"/>
  <c r="E16" i="27" s="1"/>
  <c r="AD15" i="27" a="1"/>
  <c r="AD15" i="27" s="1"/>
  <c r="E15" i="27" s="1"/>
  <c r="AD14" i="27" a="1"/>
  <c r="AD14" i="27" s="1"/>
  <c r="E14" i="27" s="1"/>
  <c r="AD13" i="27" a="1"/>
  <c r="AD13" i="27" s="1"/>
  <c r="E13" i="27" s="1"/>
  <c r="AD12" i="27" a="1"/>
  <c r="AD12" i="27" s="1"/>
  <c r="AD11" i="27" a="1"/>
  <c r="AD11" i="27" s="1"/>
  <c r="E11" i="27" s="1"/>
  <c r="AD10" i="27" a="1"/>
  <c r="AD10" i="27" s="1"/>
  <c r="E10" i="27" s="1"/>
  <c r="AD9" i="27" a="1"/>
  <c r="AD9" i="27" s="1"/>
  <c r="E8" i="27"/>
  <c r="T131" i="11"/>
  <c r="T130" i="11"/>
  <c r="BS175" i="26"/>
  <c r="BQ175" i="26"/>
  <c r="BO175" i="26"/>
  <c r="BM175" i="26"/>
  <c r="BK175" i="26"/>
  <c r="BI175" i="26"/>
  <c r="BG175" i="26"/>
  <c r="BE175" i="26"/>
  <c r="BC175" i="26"/>
  <c r="BA175" i="26"/>
  <c r="AY175" i="26"/>
  <c r="H66" i="26"/>
  <c r="H30" i="26"/>
  <c r="H29" i="26"/>
  <c r="H27" i="26"/>
  <c r="H26" i="26"/>
  <c r="AD20" i="26" a="1"/>
  <c r="AD20" i="26" s="1"/>
  <c r="E20" i="26" s="1"/>
  <c r="AD19" i="26" a="1"/>
  <c r="AD19" i="26" s="1"/>
  <c r="E19" i="26" s="1"/>
  <c r="AD18" i="26" a="1"/>
  <c r="AD18" i="26" s="1"/>
  <c r="E18" i="26" s="1"/>
  <c r="AD17" i="26" a="1"/>
  <c r="AD17" i="26" s="1"/>
  <c r="E17" i="26" s="1"/>
  <c r="AD16" i="26" a="1"/>
  <c r="AD16" i="26" s="1"/>
  <c r="E16" i="26" s="1"/>
  <c r="AD15" i="26" a="1"/>
  <c r="AD15" i="26" s="1"/>
  <c r="E15" i="26" s="1"/>
  <c r="AD14" i="26" a="1"/>
  <c r="AD14" i="26" s="1"/>
  <c r="E14" i="26" s="1"/>
  <c r="AD13" i="26" a="1"/>
  <c r="AD13" i="26" s="1"/>
  <c r="E13" i="26" s="1"/>
  <c r="AD12" i="26" a="1"/>
  <c r="AD12" i="26" s="1"/>
  <c r="E12" i="26" s="1"/>
  <c r="AD11" i="26" a="1"/>
  <c r="AD11" i="26" s="1"/>
  <c r="AD10" i="26" a="1"/>
  <c r="AD10" i="26" s="1"/>
  <c r="E10" i="26" s="1"/>
  <c r="AD9" i="26" a="1"/>
  <c r="AD9" i="26" s="1"/>
  <c r="E8" i="26"/>
  <c r="BS164" i="25"/>
  <c r="BQ164" i="25"/>
  <c r="BO164" i="25"/>
  <c r="BM164" i="25"/>
  <c r="BK164" i="25"/>
  <c r="BI164" i="25"/>
  <c r="BG164" i="25"/>
  <c r="BE164" i="25"/>
  <c r="BC164" i="25"/>
  <c r="BA164" i="25"/>
  <c r="AY164" i="25"/>
  <c r="H66" i="25"/>
  <c r="H30" i="25"/>
  <c r="H29" i="25"/>
  <c r="H27" i="25"/>
  <c r="H26" i="25"/>
  <c r="AD20" i="25" a="1"/>
  <c r="AD20" i="25" s="1"/>
  <c r="E20" i="25" s="1"/>
  <c r="AD19" i="25" a="1"/>
  <c r="AD19" i="25" s="1"/>
  <c r="E19" i="25" s="1"/>
  <c r="AD18" i="25" a="1"/>
  <c r="AD18" i="25" s="1"/>
  <c r="E18" i="25" s="1"/>
  <c r="AD17" i="25" a="1"/>
  <c r="AD17" i="25" s="1"/>
  <c r="E17" i="25" s="1"/>
  <c r="AD16" i="25" a="1"/>
  <c r="AD16" i="25" s="1"/>
  <c r="E16" i="25" s="1"/>
  <c r="AD15" i="25" a="1"/>
  <c r="AD15" i="25" s="1"/>
  <c r="E15" i="25" s="1"/>
  <c r="AD14" i="25" a="1"/>
  <c r="AD14" i="25" s="1"/>
  <c r="E14" i="25" s="1"/>
  <c r="AD13" i="25" a="1"/>
  <c r="AD13" i="25" s="1"/>
  <c r="E13" i="25" s="1"/>
  <c r="AD12" i="25" a="1"/>
  <c r="AD12" i="25" s="1"/>
  <c r="E12" i="25" s="1"/>
  <c r="AD11" i="25" a="1"/>
  <c r="AD11" i="25" s="1"/>
  <c r="E11" i="25" s="1"/>
  <c r="AD10" i="25" a="1"/>
  <c r="AD10" i="25" s="1"/>
  <c r="E10" i="25" s="1"/>
  <c r="AD9" i="25" a="1"/>
  <c r="AD9" i="25" s="1"/>
  <c r="E8" i="25"/>
  <c r="BS173" i="24"/>
  <c r="BQ173" i="24"/>
  <c r="BO173" i="24"/>
  <c r="BM173" i="24"/>
  <c r="BK173" i="24"/>
  <c r="BI173" i="24"/>
  <c r="BG173" i="24"/>
  <c r="BE173" i="24"/>
  <c r="BC173" i="24"/>
  <c r="BA173" i="24"/>
  <c r="AY173" i="24"/>
  <c r="H66" i="24"/>
  <c r="H30" i="24"/>
  <c r="H29" i="24"/>
  <c r="H27" i="24"/>
  <c r="H26" i="24"/>
  <c r="AD20" i="24" a="1"/>
  <c r="AD20" i="24" s="1"/>
  <c r="E20" i="24" s="1"/>
  <c r="AD19" i="24" a="1"/>
  <c r="AD19" i="24" s="1"/>
  <c r="E19" i="24" s="1"/>
  <c r="AD18" i="24" a="1"/>
  <c r="AD18" i="24" s="1"/>
  <c r="E18" i="24" s="1"/>
  <c r="AD17" i="24" a="1"/>
  <c r="AD17" i="24" s="1"/>
  <c r="E17" i="24" s="1"/>
  <c r="AD16" i="24" a="1"/>
  <c r="AD16" i="24" s="1"/>
  <c r="E16" i="24" s="1"/>
  <c r="AD15" i="24" a="1"/>
  <c r="AD15" i="24" s="1"/>
  <c r="E15" i="24" s="1"/>
  <c r="AD14" i="24" a="1"/>
  <c r="AD14" i="24" s="1"/>
  <c r="E14" i="24" s="1"/>
  <c r="AD13" i="24" a="1"/>
  <c r="AD13" i="24" s="1"/>
  <c r="E13" i="24" s="1"/>
  <c r="AD12" i="24" a="1"/>
  <c r="AD12" i="24" s="1"/>
  <c r="E12" i="24" s="1"/>
  <c r="AD11" i="24" a="1"/>
  <c r="AD11" i="24" s="1"/>
  <c r="E11" i="24" s="1"/>
  <c r="AD10" i="24" a="1"/>
  <c r="AD10" i="24" s="1"/>
  <c r="E10" i="24" s="1"/>
  <c r="AD9" i="24" a="1"/>
  <c r="AD9" i="24" s="1"/>
  <c r="E8" i="24"/>
  <c r="BS158" i="23"/>
  <c r="BQ158" i="23"/>
  <c r="BO158" i="23"/>
  <c r="BM158" i="23"/>
  <c r="BK158" i="23"/>
  <c r="BI158" i="23"/>
  <c r="BG158" i="23"/>
  <c r="BE158" i="23"/>
  <c r="BC158" i="23"/>
  <c r="BA158" i="23"/>
  <c r="AY158" i="23"/>
  <c r="H66" i="23"/>
  <c r="H30" i="23"/>
  <c r="H29" i="23"/>
  <c r="H27" i="23"/>
  <c r="H26" i="23"/>
  <c r="AD20" i="23" a="1"/>
  <c r="AD20" i="23" s="1"/>
  <c r="E20" i="23" s="1"/>
  <c r="AD19" i="23" a="1"/>
  <c r="AD19" i="23" s="1"/>
  <c r="E19" i="23" s="1"/>
  <c r="AD18" i="23" a="1"/>
  <c r="AD18" i="23" s="1"/>
  <c r="E18" i="23" s="1"/>
  <c r="AD17" i="23" a="1"/>
  <c r="AD17" i="23" s="1"/>
  <c r="E17" i="23" s="1"/>
  <c r="AD16" i="23" a="1"/>
  <c r="AD16" i="23" s="1"/>
  <c r="E16" i="23" s="1"/>
  <c r="AD15" i="23" a="1"/>
  <c r="AD15" i="23" s="1"/>
  <c r="E15" i="23" s="1"/>
  <c r="AD14" i="23" a="1"/>
  <c r="AD14" i="23" s="1"/>
  <c r="E14" i="23" s="1"/>
  <c r="AD13" i="23" a="1"/>
  <c r="AD13" i="23" s="1"/>
  <c r="E13" i="23" s="1"/>
  <c r="AD12" i="23" a="1"/>
  <c r="AD12" i="23" s="1"/>
  <c r="E12" i="23" s="1"/>
  <c r="AD11" i="23" a="1"/>
  <c r="AD11" i="23" s="1"/>
  <c r="E11" i="23" s="1"/>
  <c r="AD10" i="23" a="1"/>
  <c r="AD10" i="23" s="1"/>
  <c r="E10" i="23" s="1"/>
  <c r="AD9" i="23" a="1"/>
  <c r="AD9" i="23" s="1"/>
  <c r="H32" i="23" s="1"/>
  <c r="E8" i="23"/>
  <c r="BS171" i="22"/>
  <c r="BQ171" i="22"/>
  <c r="BO171" i="22"/>
  <c r="BM171" i="22"/>
  <c r="BK171" i="22"/>
  <c r="BI171" i="22"/>
  <c r="BG171" i="22"/>
  <c r="BE171" i="22"/>
  <c r="BC171" i="22"/>
  <c r="BA171" i="22"/>
  <c r="AY171" i="22"/>
  <c r="H70" i="22"/>
  <c r="I70" i="22" s="1"/>
  <c r="J70" i="22" s="1"/>
  <c r="K70" i="22" s="1"/>
  <c r="L70" i="22" s="1"/>
  <c r="M70" i="22" s="1"/>
  <c r="N70" i="22" s="1"/>
  <c r="O70" i="22" s="1"/>
  <c r="P70" i="22" s="1"/>
  <c r="Q70" i="22" s="1"/>
  <c r="R70" i="22" s="1"/>
  <c r="S70" i="22" s="1"/>
  <c r="T70" i="22" s="1"/>
  <c r="U70" i="22" s="1"/>
  <c r="V70" i="22" s="1"/>
  <c r="W70" i="22" s="1"/>
  <c r="X70" i="22" s="1"/>
  <c r="Y70" i="22" s="1"/>
  <c r="Z70" i="22" s="1"/>
  <c r="AA70" i="22" s="1"/>
  <c r="AB70" i="22" s="1"/>
  <c r="AC70" i="22" s="1"/>
  <c r="AD70" i="22" s="1"/>
  <c r="AE70" i="22" s="1"/>
  <c r="AF70" i="22" s="1"/>
  <c r="AG70" i="22" s="1"/>
  <c r="AH70" i="22" s="1"/>
  <c r="AI70" i="22" s="1"/>
  <c r="AJ70" i="22" s="1"/>
  <c r="AK70" i="22" s="1"/>
  <c r="AL70" i="22" s="1"/>
  <c r="AM70" i="22" s="1"/>
  <c r="AN70" i="22" s="1"/>
  <c r="AO70" i="22" s="1"/>
  <c r="AP70" i="22" s="1"/>
  <c r="AQ70" i="22" s="1"/>
  <c r="H70" i="23" s="1"/>
  <c r="H66" i="22"/>
  <c r="H63" i="22"/>
  <c r="H60" i="22"/>
  <c r="H57" i="22"/>
  <c r="H54" i="22"/>
  <c r="H51" i="22"/>
  <c r="H48" i="22"/>
  <c r="H45" i="22"/>
  <c r="H42" i="22"/>
  <c r="H39" i="22"/>
  <c r="H36" i="22"/>
  <c r="H33" i="22"/>
  <c r="H30" i="22"/>
  <c r="H29" i="22"/>
  <c r="H27" i="22"/>
  <c r="H26" i="22"/>
  <c r="AD20" i="22" a="1"/>
  <c r="AD20" i="22" s="1"/>
  <c r="E20" i="22" s="1"/>
  <c r="AD19" i="22" a="1"/>
  <c r="AD19" i="22" s="1"/>
  <c r="E19" i="22" s="1"/>
  <c r="AD18" i="22" a="1"/>
  <c r="AD18" i="22" s="1"/>
  <c r="E18" i="22" s="1"/>
  <c r="AD17" i="22" a="1"/>
  <c r="AD17" i="22" s="1"/>
  <c r="E17" i="22" s="1"/>
  <c r="AD16" i="22" a="1"/>
  <c r="AD16" i="22" s="1"/>
  <c r="E16" i="22" s="1"/>
  <c r="AD15" i="22" a="1"/>
  <c r="AD15" i="22" s="1"/>
  <c r="E15" i="22" s="1"/>
  <c r="AD14" i="22" a="1"/>
  <c r="AD14" i="22" s="1"/>
  <c r="E14" i="22" s="1"/>
  <c r="AD13" i="22" a="1"/>
  <c r="AD13" i="22" s="1"/>
  <c r="E13" i="22" s="1"/>
  <c r="AD12" i="22" a="1"/>
  <c r="AD12" i="22" s="1"/>
  <c r="E12" i="22" s="1"/>
  <c r="AD11" i="22" a="1"/>
  <c r="AD11" i="22" s="1"/>
  <c r="E11" i="22" s="1"/>
  <c r="AD10" i="22" a="1"/>
  <c r="AD10" i="22" s="1"/>
  <c r="E10" i="22" s="1"/>
  <c r="AD9" i="22" a="1"/>
  <c r="AD9" i="22" s="1"/>
  <c r="H65" i="22" s="1"/>
  <c r="E8" i="22"/>
  <c r="D162" i="5"/>
  <c r="D167" i="5" s="1"/>
  <c r="D169" i="5" s="1"/>
  <c r="D173" i="5" s="1"/>
  <c r="D182" i="5" s="1"/>
  <c r="D184" i="5" s="1"/>
  <c r="D186" i="5" s="1"/>
  <c r="D191" i="5" s="1"/>
  <c r="D194" i="5" s="1"/>
  <c r="D196" i="5" s="1"/>
  <c r="D198" i="5" s="1"/>
  <c r="D200" i="5" s="1"/>
  <c r="D202" i="5" s="1"/>
  <c r="D204" i="5" s="1"/>
  <c r="D206" i="5" s="1"/>
  <c r="D208" i="5" s="1"/>
  <c r="D210" i="5" s="1"/>
  <c r="D212" i="5" s="1"/>
  <c r="D214" i="5" s="1"/>
  <c r="D216" i="5" s="1"/>
  <c r="D218" i="5" s="1"/>
  <c r="D221" i="5" s="1"/>
  <c r="D223" i="5" s="1"/>
  <c r="D225" i="5" s="1"/>
  <c r="D100" i="5"/>
  <c r="D102" i="5" s="1"/>
  <c r="D104" i="5" s="1"/>
  <c r="D106" i="5" s="1"/>
  <c r="D109" i="5" s="1"/>
  <c r="D111" i="5" s="1"/>
  <c r="D113" i="5" s="1"/>
  <c r="D115" i="5" s="1"/>
  <c r="D17" i="5"/>
  <c r="D19" i="5" s="1"/>
  <c r="D21" i="5" s="1"/>
  <c r="D25" i="5" s="1"/>
  <c r="D30" i="5" s="1"/>
  <c r="D32" i="5" s="1"/>
  <c r="D34" i="5" s="1"/>
  <c r="D36" i="5" s="1"/>
  <c r="D38" i="5" s="1"/>
  <c r="D40" i="5" s="1"/>
  <c r="D42" i="5" s="1"/>
  <c r="D44" i="5" s="1"/>
  <c r="T129" i="11"/>
  <c r="T128" i="11"/>
  <c r="T127" i="11"/>
  <c r="T126" i="11"/>
  <c r="T125" i="11"/>
  <c r="T124" i="11"/>
  <c r="T123" i="11"/>
  <c r="T122" i="11"/>
  <c r="T121" i="11"/>
  <c r="T120" i="11"/>
  <c r="T119" i="1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T94" i="11"/>
  <c r="T93" i="11"/>
  <c r="T92" i="11"/>
  <c r="T91" i="11"/>
  <c r="T90" i="11"/>
  <c r="T89" i="11"/>
  <c r="T88" i="11"/>
  <c r="T87" i="11"/>
  <c r="T86" i="11"/>
  <c r="T85" i="11"/>
  <c r="T84" i="11"/>
  <c r="T83" i="11"/>
  <c r="T82" i="11"/>
  <c r="T81" i="11"/>
  <c r="T80" i="11"/>
  <c r="T79" i="11"/>
  <c r="T78" i="11"/>
  <c r="T77" i="11"/>
  <c r="T76" i="11"/>
  <c r="T75" i="11"/>
  <c r="T74" i="11"/>
  <c r="T73" i="11"/>
  <c r="T72" i="11"/>
  <c r="T71" i="11"/>
  <c r="T70" i="11"/>
  <c r="T69" i="11"/>
  <c r="T68" i="11"/>
  <c r="T67" i="11"/>
  <c r="H31" i="28" l="1"/>
  <c r="D88" i="43"/>
  <c r="AE88" i="43" s="1" a="1"/>
  <c r="AE88" i="43" s="1"/>
  <c r="AE87" i="43" a="1"/>
  <c r="AE87" i="43" s="1"/>
  <c r="AW88" i="43"/>
  <c r="D89" i="43"/>
  <c r="BE162" i="38"/>
  <c r="BG163" i="38"/>
  <c r="BK162" i="38"/>
  <c r="BK163" i="38"/>
  <c r="J67" i="38"/>
  <c r="K67" i="38" s="1"/>
  <c r="L67" i="38" s="1"/>
  <c r="M67" i="38" s="1"/>
  <c r="N67" i="38" s="1"/>
  <c r="O67" i="38" s="1"/>
  <c r="P67" i="38" s="1"/>
  <c r="Q67" i="38" s="1"/>
  <c r="R67" i="38" s="1"/>
  <c r="S67" i="38" s="1"/>
  <c r="T67" i="38" s="1"/>
  <c r="U67" i="38" s="1"/>
  <c r="V67" i="38" s="1"/>
  <c r="W67" i="38" s="1"/>
  <c r="X67" i="38" s="1"/>
  <c r="Y67" i="38" s="1"/>
  <c r="Z67" i="38" s="1"/>
  <c r="AA67" i="38" s="1"/>
  <c r="AB67" i="38" s="1"/>
  <c r="AC67" i="38" s="1"/>
  <c r="AD67" i="38" s="1"/>
  <c r="AE67" i="38" s="1"/>
  <c r="AF67" i="38" s="1"/>
  <c r="AG67" i="38" s="1"/>
  <c r="AH67" i="38" s="1"/>
  <c r="AI67" i="38" s="1"/>
  <c r="AJ67" i="38" s="1"/>
  <c r="AK67" i="38" s="1"/>
  <c r="AL67" i="38" s="1"/>
  <c r="AM67" i="38" s="1"/>
  <c r="AN67" i="38" s="1"/>
  <c r="AO67" i="38" s="1"/>
  <c r="AP67" i="38" s="1"/>
  <c r="AQ67" i="38" s="1"/>
  <c r="H64" i="42" s="1"/>
  <c r="AW163" i="38"/>
  <c r="BH163" i="38"/>
  <c r="BI163" i="38"/>
  <c r="BA163" i="38"/>
  <c r="BB163" i="38"/>
  <c r="AZ163" i="38"/>
  <c r="BJ163" i="38"/>
  <c r="BA162" i="38"/>
  <c r="BE163" i="38"/>
  <c r="BL163" i="38"/>
  <c r="AX163" i="38"/>
  <c r="BC163" i="38"/>
  <c r="BF163" i="38"/>
  <c r="BD163" i="38"/>
  <c r="BT212" i="26"/>
  <c r="BS212" i="26"/>
  <c r="BK212" i="26"/>
  <c r="BC212" i="26"/>
  <c r="BS211" i="26"/>
  <c r="BK211" i="26"/>
  <c r="BC211" i="26"/>
  <c r="BS210" i="26"/>
  <c r="BK210" i="26"/>
  <c r="BC210" i="26"/>
  <c r="BS209" i="26"/>
  <c r="BK209" i="26"/>
  <c r="BC209" i="26"/>
  <c r="BS208" i="26"/>
  <c r="BK208" i="26"/>
  <c r="BC208" i="26"/>
  <c r="BS207" i="26"/>
  <c r="BK207" i="26"/>
  <c r="BC207" i="26"/>
  <c r="BS206" i="26"/>
  <c r="BK206" i="26"/>
  <c r="BC206" i="26"/>
  <c r="BS205" i="26"/>
  <c r="BK205" i="26"/>
  <c r="BC205" i="26"/>
  <c r="BS204" i="26"/>
  <c r="BK204" i="26"/>
  <c r="BC204" i="26"/>
  <c r="BS203" i="26"/>
  <c r="BK203" i="26"/>
  <c r="BC203" i="26"/>
  <c r="BS202" i="26"/>
  <c r="BK202" i="26"/>
  <c r="BC202" i="26"/>
  <c r="BS201" i="26"/>
  <c r="BK201" i="26"/>
  <c r="BC201" i="26"/>
  <c r="BS200" i="26"/>
  <c r="BK200" i="26"/>
  <c r="BC200" i="26"/>
  <c r="BS199" i="26"/>
  <c r="BK199" i="26"/>
  <c r="BC199" i="26"/>
  <c r="BS198" i="26"/>
  <c r="BK198" i="26"/>
  <c r="BC198" i="26"/>
  <c r="BS197" i="26"/>
  <c r="BK197" i="26"/>
  <c r="BC197" i="26"/>
  <c r="BS196" i="26"/>
  <c r="BK196" i="26"/>
  <c r="BC196" i="26"/>
  <c r="BS195" i="26"/>
  <c r="BK195" i="26"/>
  <c r="BC195" i="26"/>
  <c r="BS194" i="26"/>
  <c r="BK194" i="26"/>
  <c r="BC194" i="26"/>
  <c r="BS193" i="26"/>
  <c r="BK193" i="26"/>
  <c r="BC193" i="26"/>
  <c r="BS192" i="26"/>
  <c r="BK192" i="26"/>
  <c r="BC192" i="26"/>
  <c r="BS191" i="26"/>
  <c r="BK191" i="26"/>
  <c r="BC191" i="26"/>
  <c r="BS190" i="26"/>
  <c r="BK190" i="26"/>
  <c r="BC190" i="26"/>
  <c r="BS189" i="26"/>
  <c r="BK189" i="26"/>
  <c r="BC189" i="26"/>
  <c r="BS188" i="26"/>
  <c r="BK188" i="26"/>
  <c r="BC188" i="26"/>
  <c r="BS187" i="26"/>
  <c r="BK187" i="26"/>
  <c r="BC187" i="26"/>
  <c r="BS186" i="26"/>
  <c r="BK186" i="26"/>
  <c r="BC186" i="26"/>
  <c r="BS185" i="26"/>
  <c r="BK185" i="26"/>
  <c r="BC185" i="26"/>
  <c r="BS184" i="26"/>
  <c r="BR212" i="26"/>
  <c r="BI212" i="26"/>
  <c r="AZ212" i="26"/>
  <c r="BO211" i="26"/>
  <c r="BF211" i="26"/>
  <c r="AW211" i="26"/>
  <c r="BL210" i="26"/>
  <c r="BB210" i="26"/>
  <c r="BQ209" i="26"/>
  <c r="BH209" i="26"/>
  <c r="AY209" i="26"/>
  <c r="BN208" i="26"/>
  <c r="BE208" i="26"/>
  <c r="BT207" i="26"/>
  <c r="BJ207" i="26"/>
  <c r="BA207" i="26"/>
  <c r="BP206" i="26"/>
  <c r="BG206" i="26"/>
  <c r="AX206" i="26"/>
  <c r="BM205" i="26"/>
  <c r="BD205" i="26"/>
  <c r="BR204" i="26"/>
  <c r="BI204" i="26"/>
  <c r="AZ204" i="26"/>
  <c r="BO203" i="26"/>
  <c r="BF203" i="26"/>
  <c r="AW203" i="26"/>
  <c r="BL202" i="26"/>
  <c r="BB202" i="26"/>
  <c r="BQ201" i="26"/>
  <c r="BH201" i="26"/>
  <c r="AY201" i="26"/>
  <c r="BN200" i="26"/>
  <c r="BE200" i="26"/>
  <c r="BT199" i="26"/>
  <c r="BJ199" i="26"/>
  <c r="BA199" i="26"/>
  <c r="BP198" i="26"/>
  <c r="BG198" i="26"/>
  <c r="AX198" i="26"/>
  <c r="BM197" i="26"/>
  <c r="BD197" i="26"/>
  <c r="BR196" i="26"/>
  <c r="BI196" i="26"/>
  <c r="AZ196" i="26"/>
  <c r="BO195" i="26"/>
  <c r="BF195" i="26"/>
  <c r="AW195" i="26"/>
  <c r="BL194" i="26"/>
  <c r="BB194" i="26"/>
  <c r="BQ193" i="26"/>
  <c r="BH193" i="26"/>
  <c r="AY193" i="26"/>
  <c r="BN192" i="26"/>
  <c r="BE192" i="26"/>
  <c r="BT191" i="26"/>
  <c r="BJ191" i="26"/>
  <c r="BA191" i="26"/>
  <c r="BP190" i="26"/>
  <c r="BG190" i="26"/>
  <c r="AX190" i="26"/>
  <c r="BM189" i="26"/>
  <c r="BD189" i="26"/>
  <c r="BR188" i="26"/>
  <c r="BI188" i="26"/>
  <c r="AZ188" i="26"/>
  <c r="BO187" i="26"/>
  <c r="BF187" i="26"/>
  <c r="AW187" i="26"/>
  <c r="BL186" i="26"/>
  <c r="BB186" i="26"/>
  <c r="BQ185" i="26"/>
  <c r="BH185" i="26"/>
  <c r="AY185" i="26"/>
  <c r="BN184" i="26"/>
  <c r="BF184" i="26"/>
  <c r="AX184" i="26"/>
  <c r="BN183" i="26"/>
  <c r="BF183" i="26"/>
  <c r="AX183" i="26"/>
  <c r="BN182" i="26"/>
  <c r="BF182" i="26"/>
  <c r="AX182" i="26"/>
  <c r="BN181" i="26"/>
  <c r="BF181" i="26"/>
  <c r="BQ212" i="26"/>
  <c r="BH212" i="26"/>
  <c r="AY212" i="26"/>
  <c r="BN211" i="26"/>
  <c r="BE211" i="26"/>
  <c r="BT210" i="26"/>
  <c r="BJ210" i="26"/>
  <c r="BA210" i="26"/>
  <c r="BP209" i="26"/>
  <c r="BG209" i="26"/>
  <c r="AX209" i="26"/>
  <c r="BM208" i="26"/>
  <c r="BD208" i="26"/>
  <c r="BR207" i="26"/>
  <c r="BI207" i="26"/>
  <c r="AZ207" i="26"/>
  <c r="BO206" i="26"/>
  <c r="BF206" i="26"/>
  <c r="AW206" i="26"/>
  <c r="BL205" i="26"/>
  <c r="BB205" i="26"/>
  <c r="BQ204" i="26"/>
  <c r="BH204" i="26"/>
  <c r="AY204" i="26"/>
  <c r="BN203" i="26"/>
  <c r="BE203" i="26"/>
  <c r="BT202" i="26"/>
  <c r="BJ202" i="26"/>
  <c r="BA202" i="26"/>
  <c r="BP201" i="26"/>
  <c r="BG201" i="26"/>
  <c r="AX201" i="26"/>
  <c r="BM200" i="26"/>
  <c r="BD200" i="26"/>
  <c r="BR199" i="26"/>
  <c r="BI199" i="26"/>
  <c r="AZ199" i="26"/>
  <c r="BO198" i="26"/>
  <c r="BF198" i="26"/>
  <c r="AW198" i="26"/>
  <c r="BL197" i="26"/>
  <c r="BB197" i="26"/>
  <c r="BQ196" i="26"/>
  <c r="BH196" i="26"/>
  <c r="AY196" i="26"/>
  <c r="BN195" i="26"/>
  <c r="BE195" i="26"/>
  <c r="BT194" i="26"/>
  <c r="BJ194" i="26"/>
  <c r="BA194" i="26"/>
  <c r="BP193" i="26"/>
  <c r="BG193" i="26"/>
  <c r="AX193" i="26"/>
  <c r="BM192" i="26"/>
  <c r="BD192" i="26"/>
  <c r="BR191" i="26"/>
  <c r="BI191" i="26"/>
  <c r="AZ191" i="26"/>
  <c r="BO190" i="26"/>
  <c r="BF190" i="26"/>
  <c r="AW190" i="26"/>
  <c r="BL189" i="26"/>
  <c r="BB189" i="26"/>
  <c r="BQ188" i="26"/>
  <c r="BH188" i="26"/>
  <c r="AY188" i="26"/>
  <c r="BN187" i="26"/>
  <c r="BE187" i="26"/>
  <c r="BT186" i="26"/>
  <c r="BJ186" i="26"/>
  <c r="BA186" i="26"/>
  <c r="BP185" i="26"/>
  <c r="BG185" i="26"/>
  <c r="AX185" i="26"/>
  <c r="BM184" i="26"/>
  <c r="BE184" i="26"/>
  <c r="AW184" i="26"/>
  <c r="BM183" i="26"/>
  <c r="BE183" i="26"/>
  <c r="AW183" i="26"/>
  <c r="BM182" i="26"/>
  <c r="BE182" i="26"/>
  <c r="AW182" i="26"/>
  <c r="BM181" i="26"/>
  <c r="BE181" i="26"/>
  <c r="AW181" i="26"/>
  <c r="BM180" i="26"/>
  <c r="BE180" i="26"/>
  <c r="AW180" i="26"/>
  <c r="BM179" i="26"/>
  <c r="BE179" i="26"/>
  <c r="AW179" i="26"/>
  <c r="BM178" i="26"/>
  <c r="BE178" i="26"/>
  <c r="AW178" i="26"/>
  <c r="BM177" i="26"/>
  <c r="BE177" i="26"/>
  <c r="AW177" i="26"/>
  <c r="BG188" i="26"/>
  <c r="BM187" i="26"/>
  <c r="BD187" i="26"/>
  <c r="BI186" i="26"/>
  <c r="AZ186" i="26"/>
  <c r="AW185" i="26"/>
  <c r="BL184" i="26"/>
  <c r="BP212" i="26"/>
  <c r="BG212" i="26"/>
  <c r="AX212" i="26"/>
  <c r="BM211" i="26"/>
  <c r="BD211" i="26"/>
  <c r="BR210" i="26"/>
  <c r="BI210" i="26"/>
  <c r="AZ210" i="26"/>
  <c r="BO209" i="26"/>
  <c r="BF209" i="26"/>
  <c r="AW209" i="26"/>
  <c r="BL208" i="26"/>
  <c r="BB208" i="26"/>
  <c r="BQ207" i="26"/>
  <c r="BH207" i="26"/>
  <c r="AY207" i="26"/>
  <c r="BN206" i="26"/>
  <c r="BE206" i="26"/>
  <c r="BT205" i="26"/>
  <c r="BJ205" i="26"/>
  <c r="BA205" i="26"/>
  <c r="BP204" i="26"/>
  <c r="BG204" i="26"/>
  <c r="AX204" i="26"/>
  <c r="BM203" i="26"/>
  <c r="BD203" i="26"/>
  <c r="BR202" i="26"/>
  <c r="BI202" i="26"/>
  <c r="AZ202" i="26"/>
  <c r="BO201" i="26"/>
  <c r="BF201" i="26"/>
  <c r="AW201" i="26"/>
  <c r="BL200" i="26"/>
  <c r="BB200" i="26"/>
  <c r="BQ199" i="26"/>
  <c r="BH199" i="26"/>
  <c r="AY199" i="26"/>
  <c r="BN198" i="26"/>
  <c r="BE198" i="26"/>
  <c r="BT197" i="26"/>
  <c r="BJ197" i="26"/>
  <c r="BA197" i="26"/>
  <c r="BP196" i="26"/>
  <c r="BG196" i="26"/>
  <c r="AX196" i="26"/>
  <c r="BM195" i="26"/>
  <c r="BD195" i="26"/>
  <c r="BR194" i="26"/>
  <c r="BI194" i="26"/>
  <c r="AZ194" i="26"/>
  <c r="BO193" i="26"/>
  <c r="BF193" i="26"/>
  <c r="AW193" i="26"/>
  <c r="BL192" i="26"/>
  <c r="BB192" i="26"/>
  <c r="BQ191" i="26"/>
  <c r="BH191" i="26"/>
  <c r="AY191" i="26"/>
  <c r="BN190" i="26"/>
  <c r="BE190" i="26"/>
  <c r="BT189" i="26"/>
  <c r="BJ189" i="26"/>
  <c r="BA189" i="26"/>
  <c r="BP188" i="26"/>
  <c r="AX188" i="26"/>
  <c r="BR186" i="26"/>
  <c r="BO185" i="26"/>
  <c r="BF185" i="26"/>
  <c r="BO212" i="26"/>
  <c r="BF212" i="26"/>
  <c r="AW212" i="26"/>
  <c r="BL211" i="26"/>
  <c r="BB211" i="26"/>
  <c r="BQ210" i="26"/>
  <c r="BH210" i="26"/>
  <c r="AY210" i="26"/>
  <c r="BN209" i="26"/>
  <c r="BE209" i="26"/>
  <c r="BT208" i="26"/>
  <c r="BJ208" i="26"/>
  <c r="BA208" i="26"/>
  <c r="BP207" i="26"/>
  <c r="BG207" i="26"/>
  <c r="AX207" i="26"/>
  <c r="BM206" i="26"/>
  <c r="BD206" i="26"/>
  <c r="BR205" i="26"/>
  <c r="BI205" i="26"/>
  <c r="AZ205" i="26"/>
  <c r="BO204" i="26"/>
  <c r="BF204" i="26"/>
  <c r="AW204" i="26"/>
  <c r="BL203" i="26"/>
  <c r="BB203" i="26"/>
  <c r="BQ202" i="26"/>
  <c r="BH202" i="26"/>
  <c r="AY202" i="26"/>
  <c r="BN201" i="26"/>
  <c r="BE201" i="26"/>
  <c r="BT200" i="26"/>
  <c r="BJ200" i="26"/>
  <c r="BA200" i="26"/>
  <c r="BP199" i="26"/>
  <c r="BG199" i="26"/>
  <c r="AX199" i="26"/>
  <c r="BM198" i="26"/>
  <c r="BD198" i="26"/>
  <c r="BR197" i="26"/>
  <c r="BI197" i="26"/>
  <c r="AZ197" i="26"/>
  <c r="BO196" i="26"/>
  <c r="BF196" i="26"/>
  <c r="AW196" i="26"/>
  <c r="BL195" i="26"/>
  <c r="BB195" i="26"/>
  <c r="BQ194" i="26"/>
  <c r="BH194" i="26"/>
  <c r="AY194" i="26"/>
  <c r="BN193" i="26"/>
  <c r="BE193" i="26"/>
  <c r="BT192" i="26"/>
  <c r="BJ192" i="26"/>
  <c r="BA192" i="26"/>
  <c r="BP191" i="26"/>
  <c r="BG191" i="26"/>
  <c r="AX191" i="26"/>
  <c r="BM190" i="26"/>
  <c r="BD190" i="26"/>
  <c r="BR189" i="26"/>
  <c r="BI189" i="26"/>
  <c r="AZ189" i="26"/>
  <c r="BO188" i="26"/>
  <c r="BF188" i="26"/>
  <c r="AW188" i="26"/>
  <c r="BL187" i="26"/>
  <c r="BB187" i="26"/>
  <c r="BN212" i="26"/>
  <c r="BE212" i="26"/>
  <c r="BT211" i="26"/>
  <c r="BJ211" i="26"/>
  <c r="BA211" i="26"/>
  <c r="BP210" i="26"/>
  <c r="BG210" i="26"/>
  <c r="AX210" i="26"/>
  <c r="BM209" i="26"/>
  <c r="BD209" i="26"/>
  <c r="BR208" i="26"/>
  <c r="BI208" i="26"/>
  <c r="AZ208" i="26"/>
  <c r="BO207" i="26"/>
  <c r="BF207" i="26"/>
  <c r="AW207" i="26"/>
  <c r="BL206" i="26"/>
  <c r="BB206" i="26"/>
  <c r="BQ205" i="26"/>
  <c r="BH205" i="26"/>
  <c r="AY205" i="26"/>
  <c r="BN204" i="26"/>
  <c r="BE204" i="26"/>
  <c r="BT203" i="26"/>
  <c r="BJ203" i="26"/>
  <c r="BA203" i="26"/>
  <c r="BP202" i="26"/>
  <c r="BG202" i="26"/>
  <c r="AX202" i="26"/>
  <c r="BM201" i="26"/>
  <c r="BD201" i="26"/>
  <c r="BR200" i="26"/>
  <c r="BI200" i="26"/>
  <c r="AZ200" i="26"/>
  <c r="BO199" i="26"/>
  <c r="BF199" i="26"/>
  <c r="AW199" i="26"/>
  <c r="BL198" i="26"/>
  <c r="BB198" i="26"/>
  <c r="BQ197" i="26"/>
  <c r="BH197" i="26"/>
  <c r="AY197" i="26"/>
  <c r="BN196" i="26"/>
  <c r="BE196" i="26"/>
  <c r="BT195" i="26"/>
  <c r="BJ195" i="26"/>
  <c r="BA195" i="26"/>
  <c r="BP194" i="26"/>
  <c r="BG194" i="26"/>
  <c r="AX194" i="26"/>
  <c r="BM193" i="26"/>
  <c r="BD193" i="26"/>
  <c r="BR192" i="26"/>
  <c r="BI192" i="26"/>
  <c r="AZ192" i="26"/>
  <c r="BO191" i="26"/>
  <c r="BF191" i="26"/>
  <c r="AW191" i="26"/>
  <c r="BL190" i="26"/>
  <c r="BB190" i="26"/>
  <c r="BQ189" i="26"/>
  <c r="BH189" i="26"/>
  <c r="AY189" i="26"/>
  <c r="BN188" i="26"/>
  <c r="BE188" i="26"/>
  <c r="BT187" i="26"/>
  <c r="BJ187" i="26"/>
  <c r="BM212" i="26"/>
  <c r="BD212" i="26"/>
  <c r="BR211" i="26"/>
  <c r="BI211" i="26"/>
  <c r="AZ211" i="26"/>
  <c r="BO210" i="26"/>
  <c r="BF210" i="26"/>
  <c r="AW210" i="26"/>
  <c r="BL209" i="26"/>
  <c r="BB209" i="26"/>
  <c r="BQ208" i="26"/>
  <c r="BH208" i="26"/>
  <c r="AY208" i="26"/>
  <c r="BN207" i="26"/>
  <c r="BE207" i="26"/>
  <c r="BT206" i="26"/>
  <c r="BJ206" i="26"/>
  <c r="BA206" i="26"/>
  <c r="BP205" i="26"/>
  <c r="BG205" i="26"/>
  <c r="AX205" i="26"/>
  <c r="BM204" i="26"/>
  <c r="BD204" i="26"/>
  <c r="BR203" i="26"/>
  <c r="BI203" i="26"/>
  <c r="AZ203" i="26"/>
  <c r="BO202" i="26"/>
  <c r="BF202" i="26"/>
  <c r="AW202" i="26"/>
  <c r="BL201" i="26"/>
  <c r="BB201" i="26"/>
  <c r="BQ200" i="26"/>
  <c r="BH200" i="26"/>
  <c r="AY200" i="26"/>
  <c r="BN199" i="26"/>
  <c r="BE199" i="26"/>
  <c r="BT198" i="26"/>
  <c r="BJ198" i="26"/>
  <c r="BA198" i="26"/>
  <c r="BP197" i="26"/>
  <c r="BG197" i="26"/>
  <c r="AX197" i="26"/>
  <c r="BM196" i="26"/>
  <c r="BD196" i="26"/>
  <c r="BR195" i="26"/>
  <c r="BI195" i="26"/>
  <c r="AZ195" i="26"/>
  <c r="BO194" i="26"/>
  <c r="BF194" i="26"/>
  <c r="AW194" i="26"/>
  <c r="BL193" i="26"/>
  <c r="BB193" i="26"/>
  <c r="BQ192" i="26"/>
  <c r="BH192" i="26"/>
  <c r="AY192" i="26"/>
  <c r="BN191" i="26"/>
  <c r="BE191" i="26"/>
  <c r="BT190" i="26"/>
  <c r="BJ190" i="26"/>
  <c r="BA190" i="26"/>
  <c r="BP189" i="26"/>
  <c r="BG189" i="26"/>
  <c r="AX189" i="26"/>
  <c r="BM188" i="26"/>
  <c r="BD188" i="26"/>
  <c r="BR187" i="26"/>
  <c r="BI187" i="26"/>
  <c r="AZ187" i="26"/>
  <c r="BL212" i="26"/>
  <c r="BJ212" i="26"/>
  <c r="BA212" i="26"/>
  <c r="BP211" i="26"/>
  <c r="BB212" i="26"/>
  <c r="BE210" i="26"/>
  <c r="BP208" i="26"/>
  <c r="BD207" i="26"/>
  <c r="BO205" i="26"/>
  <c r="BB204" i="26"/>
  <c r="BN202" i="26"/>
  <c r="BA201" i="26"/>
  <c r="BM199" i="26"/>
  <c r="AZ198" i="26"/>
  <c r="BL196" i="26"/>
  <c r="AY195" i="26"/>
  <c r="BJ193" i="26"/>
  <c r="AX192" i="26"/>
  <c r="BI190" i="26"/>
  <c r="AW189" i="26"/>
  <c r="BH187" i="26"/>
  <c r="BN186" i="26"/>
  <c r="AX186" i="26"/>
  <c r="BI185" i="26"/>
  <c r="BQ184" i="26"/>
  <c r="BD184" i="26"/>
  <c r="BR183" i="26"/>
  <c r="BH183" i="26"/>
  <c r="BT182" i="26"/>
  <c r="BJ182" i="26"/>
  <c r="AZ182" i="26"/>
  <c r="BL181" i="26"/>
  <c r="BB181" i="26"/>
  <c r="BQ180" i="26"/>
  <c r="BH180" i="26"/>
  <c r="AY180" i="26"/>
  <c r="BN179" i="26"/>
  <c r="BD179" i="26"/>
  <c r="BS178" i="26"/>
  <c r="BJ178" i="26"/>
  <c r="BA178" i="26"/>
  <c r="BP177" i="26"/>
  <c r="BG177" i="26"/>
  <c r="AX177" i="26"/>
  <c r="BK179" i="26"/>
  <c r="BB179" i="26"/>
  <c r="BH181" i="26"/>
  <c r="BK177" i="26"/>
  <c r="BB177" i="26"/>
  <c r="BQ211" i="26"/>
  <c r="BD210" i="26"/>
  <c r="BO208" i="26"/>
  <c r="BB207" i="26"/>
  <c r="BN205" i="26"/>
  <c r="BA204" i="26"/>
  <c r="BM202" i="26"/>
  <c r="AZ201" i="26"/>
  <c r="BL199" i="26"/>
  <c r="AY198" i="26"/>
  <c r="BJ196" i="26"/>
  <c r="AX195" i="26"/>
  <c r="BI193" i="26"/>
  <c r="AW192" i="26"/>
  <c r="BH190" i="26"/>
  <c r="BT188" i="26"/>
  <c r="BG187" i="26"/>
  <c r="BM186" i="26"/>
  <c r="AW186" i="26"/>
  <c r="BE185" i="26"/>
  <c r="BP184" i="26"/>
  <c r="BC184" i="26"/>
  <c r="BQ183" i="26"/>
  <c r="BG183" i="26"/>
  <c r="BS182" i="26"/>
  <c r="BI182" i="26"/>
  <c r="AY182" i="26"/>
  <c r="BK181" i="26"/>
  <c r="BA181" i="26"/>
  <c r="BP180" i="26"/>
  <c r="BG180" i="26"/>
  <c r="AX180" i="26"/>
  <c r="BL179" i="26"/>
  <c r="BC179" i="26"/>
  <c r="BR178" i="26"/>
  <c r="BI178" i="26"/>
  <c r="AZ178" i="26"/>
  <c r="BO177" i="26"/>
  <c r="BF177" i="26"/>
  <c r="BO184" i="26"/>
  <c r="BB184" i="26"/>
  <c r="BD183" i="26"/>
  <c r="BH182" i="26"/>
  <c r="BJ181" i="26"/>
  <c r="BO180" i="26"/>
  <c r="BF180" i="26"/>
  <c r="BQ178" i="26"/>
  <c r="BH178" i="26"/>
  <c r="BL180" i="26"/>
  <c r="BS180" i="26"/>
  <c r="BJ180" i="26"/>
  <c r="BH211" i="26"/>
  <c r="BT209" i="26"/>
  <c r="BG208" i="26"/>
  <c r="BR206" i="26"/>
  <c r="BF205" i="26"/>
  <c r="BQ203" i="26"/>
  <c r="BE202" i="26"/>
  <c r="BP200" i="26"/>
  <c r="BD199" i="26"/>
  <c r="BO197" i="26"/>
  <c r="BB196" i="26"/>
  <c r="BN194" i="26"/>
  <c r="BA193" i="26"/>
  <c r="BM191" i="26"/>
  <c r="AZ190" i="26"/>
  <c r="BL188" i="26"/>
  <c r="BA187" i="26"/>
  <c r="BH186" i="26"/>
  <c r="BT185" i="26"/>
  <c r="BD185" i="26"/>
  <c r="BP183" i="26"/>
  <c r="BR182" i="26"/>
  <c r="BT181" i="26"/>
  <c r="AZ181" i="26"/>
  <c r="BT179" i="26"/>
  <c r="BD177" i="26"/>
  <c r="BI179" i="26"/>
  <c r="AZ179" i="26"/>
  <c r="BC178" i="26"/>
  <c r="BR177" i="26"/>
  <c r="BG211" i="26"/>
  <c r="BR209" i="26"/>
  <c r="BF208" i="26"/>
  <c r="BQ206" i="26"/>
  <c r="BE205" i="26"/>
  <c r="BP203" i="26"/>
  <c r="BD202" i="26"/>
  <c r="BO200" i="26"/>
  <c r="BB199" i="26"/>
  <c r="BN197" i="26"/>
  <c r="BA196" i="26"/>
  <c r="BM194" i="26"/>
  <c r="AZ193" i="26"/>
  <c r="BL191" i="26"/>
  <c r="AY190" i="26"/>
  <c r="BJ188" i="26"/>
  <c r="AY187" i="26"/>
  <c r="BG186" i="26"/>
  <c r="BR185" i="26"/>
  <c r="BB185" i="26"/>
  <c r="BK184" i="26"/>
  <c r="BA184" i="26"/>
  <c r="BO183" i="26"/>
  <c r="BC183" i="26"/>
  <c r="BQ182" i="26"/>
  <c r="BG182" i="26"/>
  <c r="BS181" i="26"/>
  <c r="BI181" i="26"/>
  <c r="AY181" i="26"/>
  <c r="BN180" i="26"/>
  <c r="BD180" i="26"/>
  <c r="BS179" i="26"/>
  <c r="BJ179" i="26"/>
  <c r="BA179" i="26"/>
  <c r="BP178" i="26"/>
  <c r="BG178" i="26"/>
  <c r="AX178" i="26"/>
  <c r="BL177" i="26"/>
  <c r="BC177" i="26"/>
  <c r="BR181" i="26"/>
  <c r="BT177" i="26"/>
  <c r="AY211" i="26"/>
  <c r="BJ209" i="26"/>
  <c r="AX208" i="26"/>
  <c r="BI206" i="26"/>
  <c r="AW205" i="26"/>
  <c r="BH203" i="26"/>
  <c r="BT201" i="26"/>
  <c r="BG200" i="26"/>
  <c r="BR198" i="26"/>
  <c r="BF197" i="26"/>
  <c r="BQ195" i="26"/>
  <c r="BE194" i="26"/>
  <c r="BP192" i="26"/>
  <c r="BD191" i="26"/>
  <c r="BO189" i="26"/>
  <c r="BB188" i="26"/>
  <c r="AX187" i="26"/>
  <c r="BF186" i="26"/>
  <c r="BN185" i="26"/>
  <c r="BA185" i="26"/>
  <c r="BJ184" i="26"/>
  <c r="AZ184" i="26"/>
  <c r="BL183" i="26"/>
  <c r="BB183" i="26"/>
  <c r="BP182" i="26"/>
  <c r="BD182" i="26"/>
  <c r="AX181" i="26"/>
  <c r="BO178" i="26"/>
  <c r="BF178" i="26"/>
  <c r="BI177" i="26"/>
  <c r="AZ177" i="26"/>
  <c r="AX211" i="26"/>
  <c r="BI209" i="26"/>
  <c r="AW208" i="26"/>
  <c r="BH206" i="26"/>
  <c r="BT204" i="26"/>
  <c r="BG203" i="26"/>
  <c r="BR201" i="26"/>
  <c r="BF200" i="26"/>
  <c r="BQ198" i="26"/>
  <c r="H198" i="26" s="1"/>
  <c r="BE197" i="26"/>
  <c r="BP195" i="26"/>
  <c r="BD194" i="26"/>
  <c r="BO192" i="26"/>
  <c r="BB191" i="26"/>
  <c r="BN189" i="26"/>
  <c r="BA188" i="26"/>
  <c r="BQ186" i="26"/>
  <c r="BE186" i="26"/>
  <c r="BM185" i="26"/>
  <c r="AZ185" i="26"/>
  <c r="BI184" i="26"/>
  <c r="AY184" i="26"/>
  <c r="BK183" i="26"/>
  <c r="BA183" i="26"/>
  <c r="BO182" i="26"/>
  <c r="BC182" i="26"/>
  <c r="BQ181" i="26"/>
  <c r="BG181" i="26"/>
  <c r="BT180" i="26"/>
  <c r="BK180" i="26"/>
  <c r="BB180" i="26"/>
  <c r="BQ179" i="26"/>
  <c r="BH179" i="26"/>
  <c r="AY179" i="26"/>
  <c r="BN178" i="26"/>
  <c r="BD178" i="26"/>
  <c r="BS177" i="26"/>
  <c r="BJ177" i="26"/>
  <c r="BA177" i="26"/>
  <c r="BB182" i="26"/>
  <c r="BD181" i="26"/>
  <c r="BL178" i="26"/>
  <c r="BN210" i="26"/>
  <c r="BA209" i="26"/>
  <c r="BM207" i="26"/>
  <c r="AZ206" i="26"/>
  <c r="H206" i="26" s="1"/>
  <c r="BL204" i="26"/>
  <c r="AY203" i="26"/>
  <c r="BJ201" i="26"/>
  <c r="AX200" i="26"/>
  <c r="BI198" i="26"/>
  <c r="AW197" i="26"/>
  <c r="BH195" i="26"/>
  <c r="BT193" i="26"/>
  <c r="H193" i="26" s="1"/>
  <c r="BG192" i="26"/>
  <c r="BR190" i="26"/>
  <c r="BF189" i="26"/>
  <c r="BQ187" i="26"/>
  <c r="BP186" i="26"/>
  <c r="BD186" i="26"/>
  <c r="BL185" i="26"/>
  <c r="BT184" i="26"/>
  <c r="BH184" i="26"/>
  <c r="BT183" i="26"/>
  <c r="BJ183" i="26"/>
  <c r="AZ183" i="26"/>
  <c r="BL182" i="26"/>
  <c r="BP181" i="26"/>
  <c r="BA180" i="26"/>
  <c r="BP179" i="26"/>
  <c r="BM210" i="26"/>
  <c r="AZ209" i="26"/>
  <c r="BL207" i="26"/>
  <c r="H207" i="26" s="1"/>
  <c r="AY206" i="26"/>
  <c r="BJ204" i="26"/>
  <c r="AX203" i="26"/>
  <c r="H203" i="26" s="1"/>
  <c r="BI201" i="26"/>
  <c r="AW200" i="26"/>
  <c r="BH198" i="26"/>
  <c r="BT196" i="26"/>
  <c r="BG195" i="26"/>
  <c r="H195" i="26" s="1"/>
  <c r="BR193" i="26"/>
  <c r="BF192" i="26"/>
  <c r="BQ190" i="26"/>
  <c r="BE189" i="26"/>
  <c r="BP187" i="26"/>
  <c r="BO186" i="26"/>
  <c r="AY186" i="26"/>
  <c r="BJ185" i="26"/>
  <c r="BR184" i="26"/>
  <c r="BG184" i="26"/>
  <c r="BS183" i="26"/>
  <c r="BI183" i="26"/>
  <c r="AY183" i="26"/>
  <c r="BK182" i="26"/>
  <c r="BA182" i="26"/>
  <c r="BO181" i="26"/>
  <c r="BC181" i="26"/>
  <c r="BR180" i="26"/>
  <c r="BI180" i="26"/>
  <c r="AZ180" i="26"/>
  <c r="BO179" i="26"/>
  <c r="BF179" i="26"/>
  <c r="BT178" i="26"/>
  <c r="BK178" i="26"/>
  <c r="BB178" i="26"/>
  <c r="BQ177" i="26"/>
  <c r="BH177" i="26"/>
  <c r="AY177" i="26"/>
  <c r="AY178" i="26"/>
  <c r="BN177" i="26"/>
  <c r="BC180" i="26"/>
  <c r="BR179" i="26"/>
  <c r="BG179" i="26"/>
  <c r="AX179" i="26"/>
  <c r="H208" i="26"/>
  <c r="H200" i="26"/>
  <c r="H202" i="26"/>
  <c r="H56" i="25"/>
  <c r="BT201" i="25"/>
  <c r="BS201" i="25"/>
  <c r="BK201" i="25"/>
  <c r="BC201" i="25"/>
  <c r="BS200" i="25"/>
  <c r="BK200" i="25"/>
  <c r="BC200" i="25"/>
  <c r="BS199" i="25"/>
  <c r="BK199" i="25"/>
  <c r="BC199" i="25"/>
  <c r="BS198" i="25"/>
  <c r="BK198" i="25"/>
  <c r="BC198" i="25"/>
  <c r="BS197" i="25"/>
  <c r="BK197" i="25"/>
  <c r="BC197" i="25"/>
  <c r="BS196" i="25"/>
  <c r="BK196" i="25"/>
  <c r="BC196" i="25"/>
  <c r="BS195" i="25"/>
  <c r="BK195" i="25"/>
  <c r="BC195" i="25"/>
  <c r="BS194" i="25"/>
  <c r="BK194" i="25"/>
  <c r="BC194" i="25"/>
  <c r="BS193" i="25"/>
  <c r="BK193" i="25"/>
  <c r="BC193" i="25"/>
  <c r="BS192" i="25"/>
  <c r="BK192" i="25"/>
  <c r="BC192" i="25"/>
  <c r="BS191" i="25"/>
  <c r="BK191" i="25"/>
  <c r="BC191" i="25"/>
  <c r="BS190" i="25"/>
  <c r="BK190" i="25"/>
  <c r="BC190" i="25"/>
  <c r="BS189" i="25"/>
  <c r="BK189" i="25"/>
  <c r="BC189" i="25"/>
  <c r="BS188" i="25"/>
  <c r="BK188" i="25"/>
  <c r="BC188" i="25"/>
  <c r="BS187" i="25"/>
  <c r="BK187" i="25"/>
  <c r="BC187" i="25"/>
  <c r="BS186" i="25"/>
  <c r="BK186" i="25"/>
  <c r="BC186" i="25"/>
  <c r="BS185" i="25"/>
  <c r="BK185" i="25"/>
  <c r="BC185" i="25"/>
  <c r="BS184" i="25"/>
  <c r="BK184" i="25"/>
  <c r="BC184" i="25"/>
  <c r="BS183" i="25"/>
  <c r="BK183" i="25"/>
  <c r="BC183" i="25"/>
  <c r="BS182" i="25"/>
  <c r="BK182" i="25"/>
  <c r="BC182" i="25"/>
  <c r="BS181" i="25"/>
  <c r="BK181" i="25"/>
  <c r="BC181" i="25"/>
  <c r="BS180" i="25"/>
  <c r="BK180" i="25"/>
  <c r="BC180" i="25"/>
  <c r="BS179" i="25"/>
  <c r="BK179" i="25"/>
  <c r="BC179" i="25"/>
  <c r="BS178" i="25"/>
  <c r="BK178" i="25"/>
  <c r="BC178" i="25"/>
  <c r="BS177" i="25"/>
  <c r="BK177" i="25"/>
  <c r="BC177" i="25"/>
  <c r="BS176" i="25"/>
  <c r="BK176" i="25"/>
  <c r="BC176" i="25"/>
  <c r="BS175" i="25"/>
  <c r="BK175" i="25"/>
  <c r="BC175" i="25"/>
  <c r="BS174" i="25"/>
  <c r="BK174" i="25"/>
  <c r="BC174" i="25"/>
  <c r="BS173" i="25"/>
  <c r="BR201" i="25"/>
  <c r="BQ201" i="25"/>
  <c r="BI201" i="25"/>
  <c r="BA201" i="25"/>
  <c r="BQ200" i="25"/>
  <c r="BI200" i="25"/>
  <c r="BA200" i="25"/>
  <c r="BQ199" i="25"/>
  <c r="BI199" i="25"/>
  <c r="BA199" i="25"/>
  <c r="BQ198" i="25"/>
  <c r="BI198" i="25"/>
  <c r="BA198" i="25"/>
  <c r="BQ197" i="25"/>
  <c r="BI197" i="25"/>
  <c r="BA197" i="25"/>
  <c r="BQ196" i="25"/>
  <c r="BI196" i="25"/>
  <c r="BA196" i="25"/>
  <c r="BQ195" i="25"/>
  <c r="BI195" i="25"/>
  <c r="BA195" i="25"/>
  <c r="BQ194" i="25"/>
  <c r="BI194" i="25"/>
  <c r="BA194" i="25"/>
  <c r="BQ193" i="25"/>
  <c r="BI193" i="25"/>
  <c r="BA193" i="25"/>
  <c r="BP201" i="25"/>
  <c r="BO201" i="25"/>
  <c r="BE201" i="25"/>
  <c r="BR200" i="25"/>
  <c r="BG200" i="25"/>
  <c r="AW200" i="25"/>
  <c r="BJ199" i="25"/>
  <c r="AY199" i="25"/>
  <c r="BM198" i="25"/>
  <c r="BB198" i="25"/>
  <c r="BO197" i="25"/>
  <c r="BE197" i="25"/>
  <c r="BR196" i="25"/>
  <c r="BG196" i="25"/>
  <c r="AW196" i="25"/>
  <c r="BJ195" i="25"/>
  <c r="AY195" i="25"/>
  <c r="BM194" i="25"/>
  <c r="BB194" i="25"/>
  <c r="BO193" i="25"/>
  <c r="BE193" i="25"/>
  <c r="BR192" i="25"/>
  <c r="BI192" i="25"/>
  <c r="AZ192" i="25"/>
  <c r="BO191" i="25"/>
  <c r="BF191" i="25"/>
  <c r="AW191" i="25"/>
  <c r="BL190" i="25"/>
  <c r="BB190" i="25"/>
  <c r="BQ189" i="25"/>
  <c r="BH189" i="25"/>
  <c r="AY189" i="25"/>
  <c r="BN188" i="25"/>
  <c r="BE188" i="25"/>
  <c r="BT187" i="25"/>
  <c r="BJ187" i="25"/>
  <c r="BA187" i="25"/>
  <c r="BP186" i="25"/>
  <c r="BG186" i="25"/>
  <c r="AX186" i="25"/>
  <c r="BM185" i="25"/>
  <c r="BD185" i="25"/>
  <c r="BR184" i="25"/>
  <c r="BI184" i="25"/>
  <c r="AZ184" i="25"/>
  <c r="BO183" i="25"/>
  <c r="BF183" i="25"/>
  <c r="AW183" i="25"/>
  <c r="BL182" i="25"/>
  <c r="BB182" i="25"/>
  <c r="BQ181" i="25"/>
  <c r="BH181" i="25"/>
  <c r="AY181" i="25"/>
  <c r="BN180" i="25"/>
  <c r="BE180" i="25"/>
  <c r="BT179" i="25"/>
  <c r="BJ179" i="25"/>
  <c r="BA179" i="25"/>
  <c r="BP178" i="25"/>
  <c r="BG178" i="25"/>
  <c r="AX178" i="25"/>
  <c r="BM177" i="25"/>
  <c r="BD177" i="25"/>
  <c r="BR176" i="25"/>
  <c r="BI176" i="25"/>
  <c r="AZ176" i="25"/>
  <c r="BO175" i="25"/>
  <c r="BF175" i="25"/>
  <c r="AW175" i="25"/>
  <c r="BL174" i="25"/>
  <c r="BB174" i="25"/>
  <c r="BQ173" i="25"/>
  <c r="BI173" i="25"/>
  <c r="BA173" i="25"/>
  <c r="BQ172" i="25"/>
  <c r="BI172" i="25"/>
  <c r="BA172" i="25"/>
  <c r="BQ171" i="25"/>
  <c r="BI171" i="25"/>
  <c r="BA171" i="25"/>
  <c r="BQ170" i="25"/>
  <c r="BI170" i="25"/>
  <c r="BA170" i="25"/>
  <c r="BQ169" i="25"/>
  <c r="BI169" i="25"/>
  <c r="BA169" i="25"/>
  <c r="BN201" i="25"/>
  <c r="BD201" i="25"/>
  <c r="BM201" i="25"/>
  <c r="BB201" i="25"/>
  <c r="BO200" i="25"/>
  <c r="BE200" i="25"/>
  <c r="BR199" i="25"/>
  <c r="BG199" i="25"/>
  <c r="AW199" i="25"/>
  <c r="BJ198" i="25"/>
  <c r="AY198" i="25"/>
  <c r="BM197" i="25"/>
  <c r="BB197" i="25"/>
  <c r="BO196" i="25"/>
  <c r="BE196" i="25"/>
  <c r="BR195" i="25"/>
  <c r="BG195" i="25"/>
  <c r="AW195" i="25"/>
  <c r="BJ194" i="25"/>
  <c r="AY194" i="25"/>
  <c r="BM193" i="25"/>
  <c r="BB193" i="25"/>
  <c r="BP192" i="25"/>
  <c r="BG192" i="25"/>
  <c r="AX192" i="25"/>
  <c r="BM191" i="25"/>
  <c r="BD191" i="25"/>
  <c r="BR190" i="25"/>
  <c r="BI190" i="25"/>
  <c r="AZ190" i="25"/>
  <c r="BO189" i="25"/>
  <c r="BF189" i="25"/>
  <c r="AW189" i="25"/>
  <c r="BL188" i="25"/>
  <c r="BB188" i="25"/>
  <c r="BQ187" i="25"/>
  <c r="BH187" i="25"/>
  <c r="AY187" i="25"/>
  <c r="BN186" i="25"/>
  <c r="BE186" i="25"/>
  <c r="BT185" i="25"/>
  <c r="BJ185" i="25"/>
  <c r="BA185" i="25"/>
  <c r="BP184" i="25"/>
  <c r="BG184" i="25"/>
  <c r="AX184" i="25"/>
  <c r="BM183" i="25"/>
  <c r="BD183" i="25"/>
  <c r="BR182" i="25"/>
  <c r="BI182" i="25"/>
  <c r="AZ182" i="25"/>
  <c r="BO181" i="25"/>
  <c r="BF181" i="25"/>
  <c r="AW181" i="25"/>
  <c r="BL180" i="25"/>
  <c r="BL201" i="25"/>
  <c r="AZ201" i="25"/>
  <c r="BN200" i="25"/>
  <c r="BD200" i="25"/>
  <c r="BP199" i="25"/>
  <c r="BF199" i="25"/>
  <c r="BT198" i="25"/>
  <c r="BH198" i="25"/>
  <c r="AX198" i="25"/>
  <c r="BL197" i="25"/>
  <c r="AZ197" i="25"/>
  <c r="BN196" i="25"/>
  <c r="BD196" i="25"/>
  <c r="BP195" i="25"/>
  <c r="BF195" i="25"/>
  <c r="BT194" i="25"/>
  <c r="BH194" i="25"/>
  <c r="AX194" i="25"/>
  <c r="BL193" i="25"/>
  <c r="AZ193" i="25"/>
  <c r="BO192" i="25"/>
  <c r="BF192" i="25"/>
  <c r="AW192" i="25"/>
  <c r="BL191" i="25"/>
  <c r="BJ201" i="25"/>
  <c r="AY201" i="25"/>
  <c r="BM200" i="25"/>
  <c r="BB200" i="25"/>
  <c r="BO199" i="25"/>
  <c r="BE199" i="25"/>
  <c r="BR198" i="25"/>
  <c r="BG198" i="25"/>
  <c r="AW198" i="25"/>
  <c r="BJ197" i="25"/>
  <c r="AY197" i="25"/>
  <c r="BM196" i="25"/>
  <c r="BB196" i="25"/>
  <c r="BO195" i="25"/>
  <c r="BE195" i="25"/>
  <c r="BR194" i="25"/>
  <c r="BG194" i="25"/>
  <c r="AW194" i="25"/>
  <c r="BJ193" i="25"/>
  <c r="AY193" i="25"/>
  <c r="BN192" i="25"/>
  <c r="BE192" i="25"/>
  <c r="BT191" i="25"/>
  <c r="BJ191" i="25"/>
  <c r="BA191" i="25"/>
  <c r="BP190" i="25"/>
  <c r="BG190" i="25"/>
  <c r="AX190" i="25"/>
  <c r="BM189" i="25"/>
  <c r="BD189" i="25"/>
  <c r="BR188" i="25"/>
  <c r="BI188" i="25"/>
  <c r="AZ188" i="25"/>
  <c r="BO187" i="25"/>
  <c r="BF187" i="25"/>
  <c r="AW187" i="25"/>
  <c r="BL186" i="25"/>
  <c r="BB186" i="25"/>
  <c r="BQ185" i="25"/>
  <c r="BH185" i="25"/>
  <c r="AY185" i="25"/>
  <c r="BN184" i="25"/>
  <c r="BE184" i="25"/>
  <c r="BT183" i="25"/>
  <c r="BJ183" i="25"/>
  <c r="BA183" i="25"/>
  <c r="BP182" i="25"/>
  <c r="BG182" i="25"/>
  <c r="AX182" i="25"/>
  <c r="BM181" i="25"/>
  <c r="BD181" i="25"/>
  <c r="BH201" i="25"/>
  <c r="AX201" i="25"/>
  <c r="BL200" i="25"/>
  <c r="AZ200" i="25"/>
  <c r="BN199" i="25"/>
  <c r="BD199" i="25"/>
  <c r="BP198" i="25"/>
  <c r="BF198" i="25"/>
  <c r="BT197" i="25"/>
  <c r="BH197" i="25"/>
  <c r="AX197" i="25"/>
  <c r="BL196" i="25"/>
  <c r="AZ196" i="25"/>
  <c r="BN195" i="25"/>
  <c r="BD195" i="25"/>
  <c r="BP194" i="25"/>
  <c r="BF194" i="25"/>
  <c r="BT193" i="25"/>
  <c r="BH193" i="25"/>
  <c r="AX193" i="25"/>
  <c r="BM192" i="25"/>
  <c r="BD192" i="25"/>
  <c r="BG201" i="25"/>
  <c r="AW201" i="25"/>
  <c r="BJ200" i="25"/>
  <c r="AY200" i="25"/>
  <c r="BM199" i="25"/>
  <c r="BB199" i="25"/>
  <c r="BO198" i="25"/>
  <c r="BE198" i="25"/>
  <c r="BR197" i="25"/>
  <c r="BG197" i="25"/>
  <c r="AW197" i="25"/>
  <c r="BJ196" i="25"/>
  <c r="AY196" i="25"/>
  <c r="BM195" i="25"/>
  <c r="BB195" i="25"/>
  <c r="BO194" i="25"/>
  <c r="BE194" i="25"/>
  <c r="BR193" i="25"/>
  <c r="BG193" i="25"/>
  <c r="AW193" i="25"/>
  <c r="BL192" i="25"/>
  <c r="BB192" i="25"/>
  <c r="BQ191" i="25"/>
  <c r="BH191" i="25"/>
  <c r="AY191" i="25"/>
  <c r="BN190" i="25"/>
  <c r="BE190" i="25"/>
  <c r="BT189" i="25"/>
  <c r="BJ189" i="25"/>
  <c r="BA189" i="25"/>
  <c r="BP188" i="25"/>
  <c r="BG188" i="25"/>
  <c r="AX188" i="25"/>
  <c r="BM187" i="25"/>
  <c r="BD187" i="25"/>
  <c r="BR186" i="25"/>
  <c r="BI186" i="25"/>
  <c r="AZ186" i="25"/>
  <c r="BO185" i="25"/>
  <c r="BF185" i="25"/>
  <c r="AW185" i="25"/>
  <c r="BL184" i="25"/>
  <c r="BB184" i="25"/>
  <c r="BQ183" i="25"/>
  <c r="BH183" i="25"/>
  <c r="AY183" i="25"/>
  <c r="BN182" i="25"/>
  <c r="BF201" i="25"/>
  <c r="BT200" i="25"/>
  <c r="BH200" i="25"/>
  <c r="AX200" i="25"/>
  <c r="BL199" i="25"/>
  <c r="AZ199" i="25"/>
  <c r="BN198" i="25"/>
  <c r="BD198" i="25"/>
  <c r="BP197" i="25"/>
  <c r="BF197" i="25"/>
  <c r="BT196" i="25"/>
  <c r="BH196" i="25"/>
  <c r="AX196" i="25"/>
  <c r="BL195" i="25"/>
  <c r="AZ195" i="25"/>
  <c r="BN194" i="25"/>
  <c r="BD194" i="25"/>
  <c r="BP193" i="25"/>
  <c r="BF193" i="25"/>
  <c r="BT192" i="25"/>
  <c r="BJ192" i="25"/>
  <c r="BA192" i="25"/>
  <c r="BP191" i="25"/>
  <c r="BP200" i="25"/>
  <c r="BD197" i="25"/>
  <c r="BN193" i="25"/>
  <c r="BG191" i="25"/>
  <c r="BM190" i="25"/>
  <c r="BR189" i="25"/>
  <c r="AZ189" i="25"/>
  <c r="BF188" i="25"/>
  <c r="BL187" i="25"/>
  <c r="BQ186" i="25"/>
  <c r="AY186" i="25"/>
  <c r="BE185" i="25"/>
  <c r="BJ184" i="25"/>
  <c r="BP183" i="25"/>
  <c r="AX183" i="25"/>
  <c r="BE182" i="25"/>
  <c r="BN181" i="25"/>
  <c r="AZ181" i="25"/>
  <c r="BJ180" i="25"/>
  <c r="AZ180" i="25"/>
  <c r="BN179" i="25"/>
  <c r="BD179" i="25"/>
  <c r="BQ178" i="25"/>
  <c r="BF178" i="25"/>
  <c r="BT177" i="25"/>
  <c r="BI177" i="25"/>
  <c r="AY177" i="25"/>
  <c r="BM176" i="25"/>
  <c r="BB176" i="25"/>
  <c r="BP175" i="25"/>
  <c r="BE175" i="25"/>
  <c r="BR174" i="25"/>
  <c r="BH174" i="25"/>
  <c r="AX174" i="25"/>
  <c r="BL173" i="25"/>
  <c r="BC173" i="25"/>
  <c r="BR172" i="25"/>
  <c r="BH172" i="25"/>
  <c r="AY172" i="25"/>
  <c r="BN171" i="25"/>
  <c r="BE171" i="25"/>
  <c r="BT170" i="25"/>
  <c r="BK170" i="25"/>
  <c r="BB170" i="25"/>
  <c r="BP169" i="25"/>
  <c r="BG169" i="25"/>
  <c r="AX169" i="25"/>
  <c r="BN168" i="25"/>
  <c r="BF168" i="25"/>
  <c r="BN167" i="25"/>
  <c r="AX167" i="25"/>
  <c r="BF166" i="25"/>
  <c r="BD166" i="25"/>
  <c r="BF200" i="25"/>
  <c r="BP196" i="25"/>
  <c r="BD193" i="25"/>
  <c r="BE191" i="25"/>
  <c r="BJ190" i="25"/>
  <c r="BP189" i="25"/>
  <c r="AX189" i="25"/>
  <c r="BD188" i="25"/>
  <c r="BI187" i="25"/>
  <c r="BO186" i="25"/>
  <c r="AW186" i="25"/>
  <c r="BB185" i="25"/>
  <c r="BH184" i="25"/>
  <c r="BN183" i="25"/>
  <c r="BT182" i="25"/>
  <c r="BD182" i="25"/>
  <c r="BL181" i="25"/>
  <c r="AX181" i="25"/>
  <c r="BI180" i="25"/>
  <c r="AY180" i="25"/>
  <c r="BM179" i="25"/>
  <c r="BB179" i="25"/>
  <c r="BO178" i="25"/>
  <c r="BE178" i="25"/>
  <c r="BR177" i="25"/>
  <c r="BH177" i="25"/>
  <c r="AX177" i="25"/>
  <c r="BL176" i="25"/>
  <c r="BA176" i="25"/>
  <c r="BN175" i="25"/>
  <c r="BD175" i="25"/>
  <c r="BQ174" i="25"/>
  <c r="BG174" i="25"/>
  <c r="AW174" i="25"/>
  <c r="BK173" i="25"/>
  <c r="BB173" i="25"/>
  <c r="BP172" i="25"/>
  <c r="BG172" i="25"/>
  <c r="AX172" i="25"/>
  <c r="BM171" i="25"/>
  <c r="BD171" i="25"/>
  <c r="BS170" i="25"/>
  <c r="BJ170" i="25"/>
  <c r="AZ170" i="25"/>
  <c r="BO169" i="25"/>
  <c r="BF169" i="25"/>
  <c r="AW169" i="25"/>
  <c r="BM168" i="25"/>
  <c r="BE168" i="25"/>
  <c r="AW168" i="25"/>
  <c r="BM167" i="25"/>
  <c r="BE167" i="25"/>
  <c r="AW167" i="25"/>
  <c r="BM166" i="25"/>
  <c r="BE166" i="25"/>
  <c r="AW166" i="25"/>
  <c r="BO172" i="25"/>
  <c r="BF172" i="25"/>
  <c r="BC171" i="25"/>
  <c r="BR170" i="25"/>
  <c r="AY170" i="25"/>
  <c r="BN169" i="25"/>
  <c r="BL168" i="25"/>
  <c r="BT167" i="25"/>
  <c r="BD167" i="25"/>
  <c r="BT199" i="25"/>
  <c r="BF196" i="25"/>
  <c r="BQ192" i="25"/>
  <c r="BB191" i="25"/>
  <c r="BH190" i="25"/>
  <c r="BN189" i="25"/>
  <c r="BT188" i="25"/>
  <c r="BA188" i="25"/>
  <c r="BG187" i="25"/>
  <c r="BM186" i="25"/>
  <c r="BR185" i="25"/>
  <c r="AZ185" i="25"/>
  <c r="BF184" i="25"/>
  <c r="BL183" i="25"/>
  <c r="BQ182" i="25"/>
  <c r="BA182" i="25"/>
  <c r="BJ181" i="25"/>
  <c r="BT180" i="25"/>
  <c r="BH180" i="25"/>
  <c r="AX180" i="25"/>
  <c r="BL179" i="25"/>
  <c r="AZ179" i="25"/>
  <c r="BN178" i="25"/>
  <c r="BD178" i="25"/>
  <c r="BQ177" i="25"/>
  <c r="BG177" i="25"/>
  <c r="AW177" i="25"/>
  <c r="BJ176" i="25"/>
  <c r="AY176" i="25"/>
  <c r="BM175" i="25"/>
  <c r="BB175" i="25"/>
  <c r="BP174" i="25"/>
  <c r="BF174" i="25"/>
  <c r="BT173" i="25"/>
  <c r="BJ173" i="25"/>
  <c r="AZ173" i="25"/>
  <c r="AW172" i="25"/>
  <c r="BL171" i="25"/>
  <c r="BH170" i="25"/>
  <c r="BE169" i="25"/>
  <c r="BT168" i="25"/>
  <c r="BD168" i="25"/>
  <c r="BL167" i="25"/>
  <c r="BL166" i="25"/>
  <c r="BH199" i="25"/>
  <c r="BT195" i="25"/>
  <c r="BH192" i="25"/>
  <c r="AZ191" i="25"/>
  <c r="BF190" i="25"/>
  <c r="BL189" i="25"/>
  <c r="BQ188" i="25"/>
  <c r="AY188" i="25"/>
  <c r="H188" i="25" s="1"/>
  <c r="BE187" i="25"/>
  <c r="BJ186" i="25"/>
  <c r="BP185" i="25"/>
  <c r="AX185" i="25"/>
  <c r="BD184" i="25"/>
  <c r="BI183" i="25"/>
  <c r="BO182" i="25"/>
  <c r="AY182" i="25"/>
  <c r="H182" i="25" s="1"/>
  <c r="BI181" i="25"/>
  <c r="BR180" i="25"/>
  <c r="BG180" i="25"/>
  <c r="AW180" i="25"/>
  <c r="BI179" i="25"/>
  <c r="AY179" i="25"/>
  <c r="BM178" i="25"/>
  <c r="BB178" i="25"/>
  <c r="H178" i="25" s="1"/>
  <c r="BP177" i="25"/>
  <c r="BF177" i="25"/>
  <c r="BT176" i="25"/>
  <c r="BH176" i="25"/>
  <c r="AX176" i="25"/>
  <c r="BL175" i="25"/>
  <c r="BA175" i="25"/>
  <c r="BO174" i="25"/>
  <c r="H174" i="25" s="1"/>
  <c r="BE174" i="25"/>
  <c r="BR173" i="25"/>
  <c r="BH173" i="25"/>
  <c r="AY173" i="25"/>
  <c r="BN172" i="25"/>
  <c r="BE172" i="25"/>
  <c r="BT171" i="25"/>
  <c r="BK171" i="25"/>
  <c r="BB171" i="25"/>
  <c r="BP170" i="25"/>
  <c r="BG170" i="25"/>
  <c r="AX170" i="25"/>
  <c r="BM169" i="25"/>
  <c r="BD169" i="25"/>
  <c r="BS168" i="25"/>
  <c r="BK168" i="25"/>
  <c r="BC168" i="25"/>
  <c r="BS167" i="25"/>
  <c r="BK167" i="25"/>
  <c r="BC167" i="25"/>
  <c r="BS166" i="25"/>
  <c r="BK166" i="25"/>
  <c r="BC166" i="25"/>
  <c r="BB168" i="25"/>
  <c r="BJ167" i="25"/>
  <c r="BR166" i="25"/>
  <c r="BB166" i="25"/>
  <c r="BP166" i="25"/>
  <c r="AX199" i="25"/>
  <c r="BH195" i="25"/>
  <c r="AY192" i="25"/>
  <c r="AX191" i="25"/>
  <c r="BD190" i="25"/>
  <c r="BI189" i="25"/>
  <c r="BO188" i="25"/>
  <c r="AW188" i="25"/>
  <c r="BB187" i="25"/>
  <c r="BH186" i="25"/>
  <c r="BN185" i="25"/>
  <c r="BT184" i="25"/>
  <c r="BA184" i="25"/>
  <c r="BG183" i="25"/>
  <c r="BM182" i="25"/>
  <c r="AW182" i="25"/>
  <c r="BG181" i="25"/>
  <c r="BQ180" i="25"/>
  <c r="BF180" i="25"/>
  <c r="BR179" i="25"/>
  <c r="BH179" i="25"/>
  <c r="AX179" i="25"/>
  <c r="BL178" i="25"/>
  <c r="BA178" i="25"/>
  <c r="BO177" i="25"/>
  <c r="BE177" i="25"/>
  <c r="BQ176" i="25"/>
  <c r="BG176" i="25"/>
  <c r="AW176" i="25"/>
  <c r="BJ175" i="25"/>
  <c r="AZ175" i="25"/>
  <c r="BN174" i="25"/>
  <c r="BD174" i="25"/>
  <c r="BP173" i="25"/>
  <c r="BG173" i="25"/>
  <c r="AX173" i="25"/>
  <c r="BM172" i="25"/>
  <c r="BD172" i="25"/>
  <c r="BS171" i="25"/>
  <c r="BJ171" i="25"/>
  <c r="AZ171" i="25"/>
  <c r="BO170" i="25"/>
  <c r="BF170" i="25"/>
  <c r="AW170" i="25"/>
  <c r="BL169" i="25"/>
  <c r="BC169" i="25"/>
  <c r="BR168" i="25"/>
  <c r="BJ168" i="25"/>
  <c r="BR167" i="25"/>
  <c r="BB167" i="25"/>
  <c r="BJ166" i="25"/>
  <c r="BH167" i="25"/>
  <c r="AZ166" i="25"/>
  <c r="BL198" i="25"/>
  <c r="AX195" i="25"/>
  <c r="BR191" i="25"/>
  <c r="BT190" i="25"/>
  <c r="BA190" i="25"/>
  <c r="BG189" i="25"/>
  <c r="BM188" i="25"/>
  <c r="BR187" i="25"/>
  <c r="AZ187" i="25"/>
  <c r="BF186" i="25"/>
  <c r="BL185" i="25"/>
  <c r="BQ184" i="25"/>
  <c r="AY184" i="25"/>
  <c r="BE183" i="25"/>
  <c r="H183" i="25" s="1"/>
  <c r="BJ182" i="25"/>
  <c r="BT181" i="25"/>
  <c r="BE181" i="25"/>
  <c r="BP180" i="25"/>
  <c r="BD180" i="25"/>
  <c r="BQ179" i="25"/>
  <c r="BG179" i="25"/>
  <c r="AW179" i="25"/>
  <c r="H179" i="25" s="1"/>
  <c r="BJ178" i="25"/>
  <c r="AZ178" i="25"/>
  <c r="BN177" i="25"/>
  <c r="BB177" i="25"/>
  <c r="BP176" i="25"/>
  <c r="BF176" i="25"/>
  <c r="BT175" i="25"/>
  <c r="BI175" i="25"/>
  <c r="AY175" i="25"/>
  <c r="BM174" i="25"/>
  <c r="BA174" i="25"/>
  <c r="BO173" i="25"/>
  <c r="BF173" i="25"/>
  <c r="AW173" i="25"/>
  <c r="BL172" i="25"/>
  <c r="BC172" i="25"/>
  <c r="H172" i="25" s="1"/>
  <c r="BR171" i="25"/>
  <c r="BH171" i="25"/>
  <c r="AY171" i="25"/>
  <c r="BN170" i="25"/>
  <c r="BE170" i="25"/>
  <c r="BT169" i="25"/>
  <c r="BK169" i="25"/>
  <c r="BB169" i="25"/>
  <c r="BQ168" i="25"/>
  <c r="BI168" i="25"/>
  <c r="H168" i="25" s="1"/>
  <c r="BA168" i="25"/>
  <c r="BQ167" i="25"/>
  <c r="BI167" i="25"/>
  <c r="BA167" i="25"/>
  <c r="BQ166" i="25"/>
  <c r="BI166" i="25"/>
  <c r="BA166" i="25"/>
  <c r="BS169" i="25"/>
  <c r="BJ169" i="25"/>
  <c r="BP168" i="25"/>
  <c r="AZ168" i="25"/>
  <c r="AZ167" i="25"/>
  <c r="AZ198" i="25"/>
  <c r="H198" i="25" s="1"/>
  <c r="BL194" i="25"/>
  <c r="BN191" i="25"/>
  <c r="BQ190" i="25"/>
  <c r="AY190" i="25"/>
  <c r="BE189" i="25"/>
  <c r="BJ188" i="25"/>
  <c r="BP187" i="25"/>
  <c r="AX187" i="25"/>
  <c r="H187" i="25" s="1"/>
  <c r="BD186" i="25"/>
  <c r="H186" i="25" s="1"/>
  <c r="BI185" i="25"/>
  <c r="BO184" i="25"/>
  <c r="AW184" i="25"/>
  <c r="BB183" i="25"/>
  <c r="BH182" i="25"/>
  <c r="BR181" i="25"/>
  <c r="BB181" i="25"/>
  <c r="BO180" i="25"/>
  <c r="BB180" i="25"/>
  <c r="BP179" i="25"/>
  <c r="BF179" i="25"/>
  <c r="BT178" i="25"/>
  <c r="BI178" i="25"/>
  <c r="AY178" i="25"/>
  <c r="BL177" i="25"/>
  <c r="BA177" i="25"/>
  <c r="H177" i="25" s="1"/>
  <c r="BO176" i="25"/>
  <c r="BE176" i="25"/>
  <c r="BR175" i="25"/>
  <c r="BH175" i="25"/>
  <c r="AX175" i="25"/>
  <c r="BJ174" i="25"/>
  <c r="AZ174" i="25"/>
  <c r="BN173" i="25"/>
  <c r="BE173" i="25"/>
  <c r="BT172" i="25"/>
  <c r="BK172" i="25"/>
  <c r="BB172" i="25"/>
  <c r="BP171" i="25"/>
  <c r="BG171" i="25"/>
  <c r="AX171" i="25"/>
  <c r="BM170" i="25"/>
  <c r="BD170" i="25"/>
  <c r="AZ169" i="25"/>
  <c r="BH168" i="25"/>
  <c r="BP167" i="25"/>
  <c r="BH166" i="25"/>
  <c r="BN197" i="25"/>
  <c r="AZ194" i="25"/>
  <c r="BI191" i="25"/>
  <c r="H191" i="25" s="1"/>
  <c r="BO190" i="25"/>
  <c r="H190" i="25" s="1"/>
  <c r="AW190" i="25"/>
  <c r="BB189" i="25"/>
  <c r="BH188" i="25"/>
  <c r="BN187" i="25"/>
  <c r="BT186" i="25"/>
  <c r="BA186" i="25"/>
  <c r="BG185" i="25"/>
  <c r="H185" i="25" s="1"/>
  <c r="BM184" i="25"/>
  <c r="H184" i="25" s="1"/>
  <c r="BR183" i="25"/>
  <c r="AZ183" i="25"/>
  <c r="BF182" i="25"/>
  <c r="BP181" i="25"/>
  <c r="BA181" i="25"/>
  <c r="BM180" i="25"/>
  <c r="BA180" i="25"/>
  <c r="BO179" i="25"/>
  <c r="BE179" i="25"/>
  <c r="BR178" i="25"/>
  <c r="BH178" i="25"/>
  <c r="AW178" i="25"/>
  <c r="BJ177" i="25"/>
  <c r="AZ177" i="25"/>
  <c r="BN176" i="25"/>
  <c r="BD176" i="25"/>
  <c r="H176" i="25" s="1"/>
  <c r="BQ175" i="25"/>
  <c r="BG175" i="25"/>
  <c r="BT174" i="25"/>
  <c r="BI174" i="25"/>
  <c r="AY174" i="25"/>
  <c r="BM173" i="25"/>
  <c r="BD173" i="25"/>
  <c r="BS172" i="25"/>
  <c r="BJ172" i="25"/>
  <c r="AZ172" i="25"/>
  <c r="BO171" i="25"/>
  <c r="BF171" i="25"/>
  <c r="AW171" i="25"/>
  <c r="BL170" i="25"/>
  <c r="BC170" i="25"/>
  <c r="BR169" i="25"/>
  <c r="BH169" i="25"/>
  <c r="AY169" i="25"/>
  <c r="BO168" i="25"/>
  <c r="BG168" i="25"/>
  <c r="AY168" i="25"/>
  <c r="BO167" i="25"/>
  <c r="BG167" i="25"/>
  <c r="AY167" i="25"/>
  <c r="H167" i="25" s="1"/>
  <c r="BO166" i="25"/>
  <c r="BG166" i="25"/>
  <c r="AY166" i="25"/>
  <c r="AX168" i="25"/>
  <c r="BF167" i="25"/>
  <c r="BN166" i="25"/>
  <c r="AX166" i="25"/>
  <c r="BT166" i="25"/>
  <c r="H59" i="24"/>
  <c r="BT210" i="24"/>
  <c r="BS210" i="24"/>
  <c r="BK210" i="24"/>
  <c r="BC210" i="24"/>
  <c r="BS209" i="24"/>
  <c r="BK209" i="24"/>
  <c r="BC209" i="24"/>
  <c r="BS208" i="24"/>
  <c r="BK208" i="24"/>
  <c r="BC208" i="24"/>
  <c r="BS207" i="24"/>
  <c r="BK207" i="24"/>
  <c r="BC207" i="24"/>
  <c r="BS206" i="24"/>
  <c r="BK206" i="24"/>
  <c r="BC206" i="24"/>
  <c r="BS205" i="24"/>
  <c r="BK205" i="24"/>
  <c r="BC205" i="24"/>
  <c r="BS204" i="24"/>
  <c r="BK204" i="24"/>
  <c r="BC204" i="24"/>
  <c r="BS203" i="24"/>
  <c r="BK203" i="24"/>
  <c r="BC203" i="24"/>
  <c r="BS202" i="24"/>
  <c r="BK202" i="24"/>
  <c r="BC202" i="24"/>
  <c r="BS201" i="24"/>
  <c r="BK201" i="24"/>
  <c r="BC201" i="24"/>
  <c r="BS200" i="24"/>
  <c r="BK200" i="24"/>
  <c r="BC200" i="24"/>
  <c r="BS199" i="24"/>
  <c r="BK199" i="24"/>
  <c r="BC199" i="24"/>
  <c r="BS198" i="24"/>
  <c r="BK198" i="24"/>
  <c r="BC198" i="24"/>
  <c r="BS197" i="24"/>
  <c r="BK197" i="24"/>
  <c r="BC197" i="24"/>
  <c r="BS196" i="24"/>
  <c r="BK196" i="24"/>
  <c r="BC196" i="24"/>
  <c r="BS195" i="24"/>
  <c r="BK195" i="24"/>
  <c r="BC195" i="24"/>
  <c r="BS194" i="24"/>
  <c r="BK194" i="24"/>
  <c r="BC194" i="24"/>
  <c r="BS193" i="24"/>
  <c r="BK193" i="24"/>
  <c r="BC193" i="24"/>
  <c r="BS192" i="24"/>
  <c r="BK192" i="24"/>
  <c r="BC192" i="24"/>
  <c r="BS191" i="24"/>
  <c r="BK191" i="24"/>
  <c r="BC191" i="24"/>
  <c r="BS190" i="24"/>
  <c r="BK190" i="24"/>
  <c r="BC190" i="24"/>
  <c r="BS189" i="24"/>
  <c r="BK189" i="24"/>
  <c r="BC189" i="24"/>
  <c r="BS188" i="24"/>
  <c r="BK188" i="24"/>
  <c r="BC188" i="24"/>
  <c r="BS187" i="24"/>
  <c r="BK187" i="24"/>
  <c r="BC187" i="24"/>
  <c r="BS186" i="24"/>
  <c r="BK186" i="24"/>
  <c r="BC186" i="24"/>
  <c r="BS185" i="24"/>
  <c r="BK185" i="24"/>
  <c r="BC185" i="24"/>
  <c r="BS184" i="24"/>
  <c r="BK184" i="24"/>
  <c r="BC184" i="24"/>
  <c r="BS183" i="24"/>
  <c r="BK183" i="24"/>
  <c r="BC183" i="24"/>
  <c r="BS182" i="24"/>
  <c r="BR210" i="24"/>
  <c r="BQ210" i="24"/>
  <c r="BH210" i="24"/>
  <c r="AY210" i="24"/>
  <c r="BN209" i="24"/>
  <c r="BE209" i="24"/>
  <c r="BT208" i="24"/>
  <c r="BJ208" i="24"/>
  <c r="BA208" i="24"/>
  <c r="BP207" i="24"/>
  <c r="BG207" i="24"/>
  <c r="AX207" i="24"/>
  <c r="BM206" i="24"/>
  <c r="BD206" i="24"/>
  <c r="BR205" i="24"/>
  <c r="BI205" i="24"/>
  <c r="AZ205" i="24"/>
  <c r="BO204" i="24"/>
  <c r="BF204" i="24"/>
  <c r="AW204" i="24"/>
  <c r="BL203" i="24"/>
  <c r="BB203" i="24"/>
  <c r="BQ202" i="24"/>
  <c r="BH202" i="24"/>
  <c r="AY202" i="24"/>
  <c r="BN201" i="24"/>
  <c r="BE201" i="24"/>
  <c r="BT200" i="24"/>
  <c r="BJ200" i="24"/>
  <c r="BA200" i="24"/>
  <c r="BP199" i="24"/>
  <c r="BG199" i="24"/>
  <c r="AX199" i="24"/>
  <c r="BM198" i="24"/>
  <c r="BD198" i="24"/>
  <c r="BR197" i="24"/>
  <c r="BI197" i="24"/>
  <c r="AZ197" i="24"/>
  <c r="BO196" i="24"/>
  <c r="BF196" i="24"/>
  <c r="AW196" i="24"/>
  <c r="BL195" i="24"/>
  <c r="BB195" i="24"/>
  <c r="BQ194" i="24"/>
  <c r="BH194" i="24"/>
  <c r="AY194" i="24"/>
  <c r="BN193" i="24"/>
  <c r="BE193" i="24"/>
  <c r="BT192" i="24"/>
  <c r="BJ192" i="24"/>
  <c r="BA192" i="24"/>
  <c r="BP191" i="24"/>
  <c r="BG191" i="24"/>
  <c r="AX191" i="24"/>
  <c r="BM190" i="24"/>
  <c r="BD190" i="24"/>
  <c r="BR189" i="24"/>
  <c r="BI189" i="24"/>
  <c r="AZ189" i="24"/>
  <c r="BO188" i="24"/>
  <c r="BF188" i="24"/>
  <c r="AW188" i="24"/>
  <c r="BL187" i="24"/>
  <c r="BB187" i="24"/>
  <c r="BQ186" i="24"/>
  <c r="BH186" i="24"/>
  <c r="AY186" i="24"/>
  <c r="BN185" i="24"/>
  <c r="BE185" i="24"/>
  <c r="BT184" i="24"/>
  <c r="BJ184" i="24"/>
  <c r="BA184" i="24"/>
  <c r="BP183" i="24"/>
  <c r="BG183" i="24"/>
  <c r="AX183" i="24"/>
  <c r="BM182" i="24"/>
  <c r="BE182" i="24"/>
  <c r="AW182" i="24"/>
  <c r="BM181" i="24"/>
  <c r="BE181" i="24"/>
  <c r="AW181" i="24"/>
  <c r="BM180" i="24"/>
  <c r="BE180" i="24"/>
  <c r="AW180" i="24"/>
  <c r="BM179" i="24"/>
  <c r="BE179" i="24"/>
  <c r="BP210" i="24"/>
  <c r="BG210" i="24"/>
  <c r="AX210" i="24"/>
  <c r="BM209" i="24"/>
  <c r="BD209" i="24"/>
  <c r="BR208" i="24"/>
  <c r="BI208" i="24"/>
  <c r="AZ208" i="24"/>
  <c r="BO207" i="24"/>
  <c r="BF207" i="24"/>
  <c r="AW207" i="24"/>
  <c r="BL206" i="24"/>
  <c r="BB206" i="24"/>
  <c r="BQ205" i="24"/>
  <c r="BH205" i="24"/>
  <c r="AY205" i="24"/>
  <c r="BN204" i="24"/>
  <c r="BE204" i="24"/>
  <c r="BT203" i="24"/>
  <c r="BJ203" i="24"/>
  <c r="BA203" i="24"/>
  <c r="BP202" i="24"/>
  <c r="BG202" i="24"/>
  <c r="AX202" i="24"/>
  <c r="BM201" i="24"/>
  <c r="BD201" i="24"/>
  <c r="BR200" i="24"/>
  <c r="BI200" i="24"/>
  <c r="AZ200" i="24"/>
  <c r="BO199" i="24"/>
  <c r="BF199" i="24"/>
  <c r="AW199" i="24"/>
  <c r="BL198" i="24"/>
  <c r="BB198" i="24"/>
  <c r="BQ197" i="24"/>
  <c r="BH197" i="24"/>
  <c r="AY197" i="24"/>
  <c r="BN196" i="24"/>
  <c r="BE196" i="24"/>
  <c r="BT195" i="24"/>
  <c r="BJ195" i="24"/>
  <c r="BA195" i="24"/>
  <c r="BP194" i="24"/>
  <c r="BG194" i="24"/>
  <c r="AX194" i="24"/>
  <c r="BM193" i="24"/>
  <c r="BD193" i="24"/>
  <c r="BR192" i="24"/>
  <c r="BI192" i="24"/>
  <c r="AZ192" i="24"/>
  <c r="BO191" i="24"/>
  <c r="BF191" i="24"/>
  <c r="AW191" i="24"/>
  <c r="BL190" i="24"/>
  <c r="BB190" i="24"/>
  <c r="BQ189" i="24"/>
  <c r="BH189" i="24"/>
  <c r="AY189" i="24"/>
  <c r="BN188" i="24"/>
  <c r="BE188" i="24"/>
  <c r="BT187" i="24"/>
  <c r="BJ187" i="24"/>
  <c r="BA187" i="24"/>
  <c r="BP186" i="24"/>
  <c r="BG186" i="24"/>
  <c r="AX186" i="24"/>
  <c r="BM185" i="24"/>
  <c r="BD185" i="24"/>
  <c r="BR184" i="24"/>
  <c r="BI184" i="24"/>
  <c r="AZ184" i="24"/>
  <c r="BO183" i="24"/>
  <c r="BF183" i="24"/>
  <c r="BO210" i="24"/>
  <c r="BF210" i="24"/>
  <c r="AW210" i="24"/>
  <c r="BL209" i="24"/>
  <c r="BN210" i="24"/>
  <c r="BE210" i="24"/>
  <c r="BT209" i="24"/>
  <c r="BJ209" i="24"/>
  <c r="BA209" i="24"/>
  <c r="BP208" i="24"/>
  <c r="BG208" i="24"/>
  <c r="AX208" i="24"/>
  <c r="BM207" i="24"/>
  <c r="BD207" i="24"/>
  <c r="BR206" i="24"/>
  <c r="BI206" i="24"/>
  <c r="AZ206" i="24"/>
  <c r="BO205" i="24"/>
  <c r="BF205" i="24"/>
  <c r="AW205" i="24"/>
  <c r="BL204" i="24"/>
  <c r="BB204" i="24"/>
  <c r="BQ203" i="24"/>
  <c r="BH203" i="24"/>
  <c r="AY203" i="24"/>
  <c r="BN202" i="24"/>
  <c r="BE202" i="24"/>
  <c r="BT201" i="24"/>
  <c r="BJ201" i="24"/>
  <c r="BA201" i="24"/>
  <c r="BP200" i="24"/>
  <c r="BG200" i="24"/>
  <c r="AX200" i="24"/>
  <c r="BM199" i="24"/>
  <c r="BD199" i="24"/>
  <c r="BR198" i="24"/>
  <c r="BI198" i="24"/>
  <c r="AZ198" i="24"/>
  <c r="BO197" i="24"/>
  <c r="BF197" i="24"/>
  <c r="AW197" i="24"/>
  <c r="BL196" i="24"/>
  <c r="BB196" i="24"/>
  <c r="BQ195" i="24"/>
  <c r="BH195" i="24"/>
  <c r="AY195" i="24"/>
  <c r="BN194" i="24"/>
  <c r="BE194" i="24"/>
  <c r="BT193" i="24"/>
  <c r="BJ193" i="24"/>
  <c r="BA193" i="24"/>
  <c r="BP192" i="24"/>
  <c r="BG192" i="24"/>
  <c r="AX192" i="24"/>
  <c r="BM191" i="24"/>
  <c r="BD191" i="24"/>
  <c r="BR190" i="24"/>
  <c r="BI190" i="24"/>
  <c r="AZ190" i="24"/>
  <c r="BO189" i="24"/>
  <c r="BF189" i="24"/>
  <c r="AW189" i="24"/>
  <c r="BL188" i="24"/>
  <c r="BB188" i="24"/>
  <c r="BQ187" i="24"/>
  <c r="BH187" i="24"/>
  <c r="AY187" i="24"/>
  <c r="BN186" i="24"/>
  <c r="BE186" i="24"/>
  <c r="BT185" i="24"/>
  <c r="BJ185" i="24"/>
  <c r="BA185" i="24"/>
  <c r="BP184" i="24"/>
  <c r="BG184" i="24"/>
  <c r="AX184" i="24"/>
  <c r="BM183" i="24"/>
  <c r="BD183" i="24"/>
  <c r="BM210" i="24"/>
  <c r="BD210" i="24"/>
  <c r="BR209" i="24"/>
  <c r="BI209" i="24"/>
  <c r="AZ209" i="24"/>
  <c r="BO208" i="24"/>
  <c r="BF208" i="24"/>
  <c r="AW208" i="24"/>
  <c r="BL207" i="24"/>
  <c r="BB207" i="24"/>
  <c r="BQ206" i="24"/>
  <c r="BH206" i="24"/>
  <c r="AY206" i="24"/>
  <c r="BN205" i="24"/>
  <c r="BE205" i="24"/>
  <c r="BT204" i="24"/>
  <c r="BJ204" i="24"/>
  <c r="BA204" i="24"/>
  <c r="BP203" i="24"/>
  <c r="BG203" i="24"/>
  <c r="AX203" i="24"/>
  <c r="BM202" i="24"/>
  <c r="BD202" i="24"/>
  <c r="BR201" i="24"/>
  <c r="BI201" i="24"/>
  <c r="AZ201" i="24"/>
  <c r="BO200" i="24"/>
  <c r="BF200" i="24"/>
  <c r="AW200" i="24"/>
  <c r="BL199" i="24"/>
  <c r="BB199" i="24"/>
  <c r="BQ198" i="24"/>
  <c r="BH198" i="24"/>
  <c r="AY198" i="24"/>
  <c r="BN197" i="24"/>
  <c r="BE197" i="24"/>
  <c r="BT196" i="24"/>
  <c r="BJ196" i="24"/>
  <c r="BA196" i="24"/>
  <c r="BP195" i="24"/>
  <c r="BG195" i="24"/>
  <c r="AX195" i="24"/>
  <c r="BM194" i="24"/>
  <c r="BD194" i="24"/>
  <c r="BR193" i="24"/>
  <c r="BI193" i="24"/>
  <c r="AZ193" i="24"/>
  <c r="BO192" i="24"/>
  <c r="BF192" i="24"/>
  <c r="AW192" i="24"/>
  <c r="BL191" i="24"/>
  <c r="BB191" i="24"/>
  <c r="BQ190" i="24"/>
  <c r="BH190" i="24"/>
  <c r="AY190" i="24"/>
  <c r="BN189" i="24"/>
  <c r="BE189" i="24"/>
  <c r="BT188" i="24"/>
  <c r="BJ188" i="24"/>
  <c r="BA188" i="24"/>
  <c r="BP187" i="24"/>
  <c r="BG187" i="24"/>
  <c r="AX187" i="24"/>
  <c r="BM186" i="24"/>
  <c r="BD186" i="24"/>
  <c r="BR185" i="24"/>
  <c r="BI185" i="24"/>
  <c r="AZ185" i="24"/>
  <c r="BO184" i="24"/>
  <c r="BF184" i="24"/>
  <c r="AW184" i="24"/>
  <c r="BL183" i="24"/>
  <c r="BL210" i="24"/>
  <c r="BB210" i="24"/>
  <c r="BQ209" i="24"/>
  <c r="BH209" i="24"/>
  <c r="AY209" i="24"/>
  <c r="BN208" i="24"/>
  <c r="BE208" i="24"/>
  <c r="BT207" i="24"/>
  <c r="BJ207" i="24"/>
  <c r="BA207" i="24"/>
  <c r="BP206" i="24"/>
  <c r="BG206" i="24"/>
  <c r="AX206" i="24"/>
  <c r="BM205" i="24"/>
  <c r="BD205" i="24"/>
  <c r="BR204" i="24"/>
  <c r="BI204" i="24"/>
  <c r="AZ204" i="24"/>
  <c r="BO203" i="24"/>
  <c r="BF203" i="24"/>
  <c r="AW203" i="24"/>
  <c r="BL202" i="24"/>
  <c r="BB202" i="24"/>
  <c r="BQ201" i="24"/>
  <c r="BH201" i="24"/>
  <c r="AY201" i="24"/>
  <c r="BN200" i="24"/>
  <c r="BE200" i="24"/>
  <c r="BT199" i="24"/>
  <c r="BJ199" i="24"/>
  <c r="BA199" i="24"/>
  <c r="BP198" i="24"/>
  <c r="BG198" i="24"/>
  <c r="AX198" i="24"/>
  <c r="BM197" i="24"/>
  <c r="BD197" i="24"/>
  <c r="BR196" i="24"/>
  <c r="BI196" i="24"/>
  <c r="AZ196" i="24"/>
  <c r="BO195" i="24"/>
  <c r="BF195" i="24"/>
  <c r="AW195" i="24"/>
  <c r="BL194" i="24"/>
  <c r="BB194" i="24"/>
  <c r="BQ193" i="24"/>
  <c r="BH193" i="24"/>
  <c r="AY193" i="24"/>
  <c r="BN192" i="24"/>
  <c r="BE192" i="24"/>
  <c r="BT191" i="24"/>
  <c r="BJ191" i="24"/>
  <c r="BA191" i="24"/>
  <c r="BP190" i="24"/>
  <c r="BG190" i="24"/>
  <c r="AX190" i="24"/>
  <c r="BM189" i="24"/>
  <c r="BD189" i="24"/>
  <c r="BR188" i="24"/>
  <c r="BI188" i="24"/>
  <c r="AZ188" i="24"/>
  <c r="BO187" i="24"/>
  <c r="BF187" i="24"/>
  <c r="AW187" i="24"/>
  <c r="BL186" i="24"/>
  <c r="BB186" i="24"/>
  <c r="BQ185" i="24"/>
  <c r="BH185" i="24"/>
  <c r="AY185" i="24"/>
  <c r="BN184" i="24"/>
  <c r="BE184" i="24"/>
  <c r="BT183" i="24"/>
  <c r="BJ210" i="24"/>
  <c r="BA210" i="24"/>
  <c r="BP209" i="24"/>
  <c r="BG209" i="24"/>
  <c r="AX209" i="24"/>
  <c r="BM208" i="24"/>
  <c r="BD208" i="24"/>
  <c r="BR207" i="24"/>
  <c r="BI207" i="24"/>
  <c r="AZ207" i="24"/>
  <c r="BO206" i="24"/>
  <c r="BF206" i="24"/>
  <c r="AW206" i="24"/>
  <c r="BL205" i="24"/>
  <c r="BB205" i="24"/>
  <c r="BQ204" i="24"/>
  <c r="BH204" i="24"/>
  <c r="AY204" i="24"/>
  <c r="BN203" i="24"/>
  <c r="BE203" i="24"/>
  <c r="BT202" i="24"/>
  <c r="BJ202" i="24"/>
  <c r="BA202" i="24"/>
  <c r="BP201" i="24"/>
  <c r="BG201" i="24"/>
  <c r="AX201" i="24"/>
  <c r="BM200" i="24"/>
  <c r="BD200" i="24"/>
  <c r="BR199" i="24"/>
  <c r="BI199" i="24"/>
  <c r="AZ199" i="24"/>
  <c r="BO198" i="24"/>
  <c r="BF198" i="24"/>
  <c r="AW198" i="24"/>
  <c r="BL197" i="24"/>
  <c r="BB197" i="24"/>
  <c r="BQ196" i="24"/>
  <c r="BH196" i="24"/>
  <c r="AY196" i="24"/>
  <c r="BN195" i="24"/>
  <c r="BE195" i="24"/>
  <c r="BT194" i="24"/>
  <c r="BJ194" i="24"/>
  <c r="BA194" i="24"/>
  <c r="BP193" i="24"/>
  <c r="BG193" i="24"/>
  <c r="AX193" i="24"/>
  <c r="BM192" i="24"/>
  <c r="BD192" i="24"/>
  <c r="BR191" i="24"/>
  <c r="BI191" i="24"/>
  <c r="AZ191" i="24"/>
  <c r="BO190" i="24"/>
  <c r="BF190" i="24"/>
  <c r="AW190" i="24"/>
  <c r="BL189" i="24"/>
  <c r="BB189" i="24"/>
  <c r="BQ188" i="24"/>
  <c r="BH188" i="24"/>
  <c r="AY188" i="24"/>
  <c r="BN187" i="24"/>
  <c r="BE187" i="24"/>
  <c r="BT186" i="24"/>
  <c r="BJ186" i="24"/>
  <c r="BA186" i="24"/>
  <c r="BP185" i="24"/>
  <c r="BG185" i="24"/>
  <c r="AX185" i="24"/>
  <c r="BM184" i="24"/>
  <c r="BD184" i="24"/>
  <c r="BR183" i="24"/>
  <c r="BI183" i="24"/>
  <c r="AZ183" i="24"/>
  <c r="BI210" i="24"/>
  <c r="AZ210" i="24"/>
  <c r="BO209" i="24"/>
  <c r="BF209" i="24"/>
  <c r="BB209" i="24"/>
  <c r="BN207" i="24"/>
  <c r="BA206" i="24"/>
  <c r="BM204" i="24"/>
  <c r="AZ203" i="24"/>
  <c r="BL201" i="24"/>
  <c r="AY200" i="24"/>
  <c r="BJ198" i="24"/>
  <c r="AX197" i="24"/>
  <c r="BI195" i="24"/>
  <c r="AW194" i="24"/>
  <c r="BH192" i="24"/>
  <c r="BT190" i="24"/>
  <c r="BG189" i="24"/>
  <c r="BR187" i="24"/>
  <c r="BF186" i="24"/>
  <c r="BQ184" i="24"/>
  <c r="BH183" i="24"/>
  <c r="BQ182" i="24"/>
  <c r="BH182" i="24"/>
  <c r="AY182" i="24"/>
  <c r="BN181" i="24"/>
  <c r="BD181" i="24"/>
  <c r="BS180" i="24"/>
  <c r="BJ180" i="24"/>
  <c r="BA180" i="24"/>
  <c r="BP179" i="24"/>
  <c r="BG179" i="24"/>
  <c r="AX179" i="24"/>
  <c r="BN178" i="24"/>
  <c r="BF178" i="24"/>
  <c r="BN177" i="24"/>
  <c r="AX177" i="24"/>
  <c r="BF176" i="24"/>
  <c r="BN175" i="24"/>
  <c r="AX175" i="24"/>
  <c r="AW209" i="24"/>
  <c r="BH207" i="24"/>
  <c r="BT205" i="24"/>
  <c r="BG204" i="24"/>
  <c r="BR202" i="24"/>
  <c r="BF201" i="24"/>
  <c r="BQ199" i="24"/>
  <c r="BE198" i="24"/>
  <c r="BP196" i="24"/>
  <c r="BD195" i="24"/>
  <c r="BO193" i="24"/>
  <c r="BB192" i="24"/>
  <c r="BN190" i="24"/>
  <c r="BA189" i="24"/>
  <c r="BM187" i="24"/>
  <c r="AZ186" i="24"/>
  <c r="BL184" i="24"/>
  <c r="BE183" i="24"/>
  <c r="BP182" i="24"/>
  <c r="BG182" i="24"/>
  <c r="AX182" i="24"/>
  <c r="BL181" i="24"/>
  <c r="BC181" i="24"/>
  <c r="BR180" i="24"/>
  <c r="BI180" i="24"/>
  <c r="AZ180" i="24"/>
  <c r="BO179" i="24"/>
  <c r="BF179" i="24"/>
  <c r="AW179" i="24"/>
  <c r="BM178" i="24"/>
  <c r="BE178" i="24"/>
  <c r="AW178" i="24"/>
  <c r="BM177" i="24"/>
  <c r="BE177" i="24"/>
  <c r="AW177" i="24"/>
  <c r="BM176" i="24"/>
  <c r="BE176" i="24"/>
  <c r="AW176" i="24"/>
  <c r="BM175" i="24"/>
  <c r="BE175" i="24"/>
  <c r="AW175" i="24"/>
  <c r="BL178" i="24"/>
  <c r="BT177" i="24"/>
  <c r="BD177" i="24"/>
  <c r="BL176" i="24"/>
  <c r="BT175" i="24"/>
  <c r="BD175" i="24"/>
  <c r="BQ208" i="24"/>
  <c r="BE207" i="24"/>
  <c r="BP205" i="24"/>
  <c r="BD204" i="24"/>
  <c r="BO202" i="24"/>
  <c r="BB201" i="24"/>
  <c r="BN199" i="24"/>
  <c r="BA198" i="24"/>
  <c r="BM196" i="24"/>
  <c r="AZ195" i="24"/>
  <c r="BL193" i="24"/>
  <c r="AY192" i="24"/>
  <c r="BJ190" i="24"/>
  <c r="AX189" i="24"/>
  <c r="BI187" i="24"/>
  <c r="AW186" i="24"/>
  <c r="BH184" i="24"/>
  <c r="BB183" i="24"/>
  <c r="BO182" i="24"/>
  <c r="BF182" i="24"/>
  <c r="BT181" i="24"/>
  <c r="BK181" i="24"/>
  <c r="BB181" i="24"/>
  <c r="BQ180" i="24"/>
  <c r="BH180" i="24"/>
  <c r="AY180" i="24"/>
  <c r="BN179" i="24"/>
  <c r="BD179" i="24"/>
  <c r="BT178" i="24"/>
  <c r="BD178" i="24"/>
  <c r="BL177" i="24"/>
  <c r="BT176" i="24"/>
  <c r="BD176" i="24"/>
  <c r="BL175" i="24"/>
  <c r="BL208" i="24"/>
  <c r="AY207" i="24"/>
  <c r="BJ205" i="24"/>
  <c r="AX204" i="24"/>
  <c r="BI202" i="24"/>
  <c r="AW201" i="24"/>
  <c r="BH199" i="24"/>
  <c r="BT197" i="24"/>
  <c r="BG196" i="24"/>
  <c r="BR194" i="24"/>
  <c r="BF193" i="24"/>
  <c r="BQ191" i="24"/>
  <c r="BE190" i="24"/>
  <c r="BP188" i="24"/>
  <c r="BD187" i="24"/>
  <c r="BO185" i="24"/>
  <c r="BB184" i="24"/>
  <c r="BA183" i="24"/>
  <c r="BN182" i="24"/>
  <c r="BD182" i="24"/>
  <c r="BS181" i="24"/>
  <c r="BJ181" i="24"/>
  <c r="BA181" i="24"/>
  <c r="BP180" i="24"/>
  <c r="BG180" i="24"/>
  <c r="AX180" i="24"/>
  <c r="BL179" i="24"/>
  <c r="BC179" i="24"/>
  <c r="BS178" i="24"/>
  <c r="BK178" i="24"/>
  <c r="BC178" i="24"/>
  <c r="BS177" i="24"/>
  <c r="BK177" i="24"/>
  <c r="BC177" i="24"/>
  <c r="BS176" i="24"/>
  <c r="BK176" i="24"/>
  <c r="BC176" i="24"/>
  <c r="BS175" i="24"/>
  <c r="BK175" i="24"/>
  <c r="BC175" i="24"/>
  <c r="BJ178" i="24"/>
  <c r="BR177" i="24"/>
  <c r="BB177" i="24"/>
  <c r="BJ176" i="24"/>
  <c r="BR175" i="24"/>
  <c r="AZ175" i="24"/>
  <c r="BH208" i="24"/>
  <c r="BT206" i="24"/>
  <c r="BG205" i="24"/>
  <c r="BR203" i="24"/>
  <c r="BF202" i="24"/>
  <c r="BQ200" i="24"/>
  <c r="BE199" i="24"/>
  <c r="BP197" i="24"/>
  <c r="BD196" i="24"/>
  <c r="BO194" i="24"/>
  <c r="BB193" i="24"/>
  <c r="BN191" i="24"/>
  <c r="BA190" i="24"/>
  <c r="BM188" i="24"/>
  <c r="AZ187" i="24"/>
  <c r="BL185" i="24"/>
  <c r="AY184" i="24"/>
  <c r="AY183" i="24"/>
  <c r="BL182" i="24"/>
  <c r="BC182" i="24"/>
  <c r="BR181" i="24"/>
  <c r="BI181" i="24"/>
  <c r="AZ181" i="24"/>
  <c r="BO180" i="24"/>
  <c r="BF180" i="24"/>
  <c r="BT179" i="24"/>
  <c r="BK179" i="24"/>
  <c r="BB179" i="24"/>
  <c r="BR178" i="24"/>
  <c r="BB178" i="24"/>
  <c r="BJ177" i="24"/>
  <c r="BR176" i="24"/>
  <c r="BB176" i="24"/>
  <c r="BB175" i="24"/>
  <c r="BB208" i="24"/>
  <c r="BN206" i="24"/>
  <c r="BA205" i="24"/>
  <c r="BM203" i="24"/>
  <c r="AZ202" i="24"/>
  <c r="BL200" i="24"/>
  <c r="AY199" i="24"/>
  <c r="BJ197" i="24"/>
  <c r="AX196" i="24"/>
  <c r="BI194" i="24"/>
  <c r="AW193" i="24"/>
  <c r="BH191" i="24"/>
  <c r="BT189" i="24"/>
  <c r="BG188" i="24"/>
  <c r="BR186" i="24"/>
  <c r="BF185" i="24"/>
  <c r="BQ183" i="24"/>
  <c r="AW183" i="24"/>
  <c r="BK182" i="24"/>
  <c r="BB182" i="24"/>
  <c r="BQ181" i="24"/>
  <c r="BH181" i="24"/>
  <c r="AY181" i="24"/>
  <c r="BN180" i="24"/>
  <c r="BD180" i="24"/>
  <c r="BS179" i="24"/>
  <c r="BJ179" i="24"/>
  <c r="BA179" i="24"/>
  <c r="BQ178" i="24"/>
  <c r="BI178" i="24"/>
  <c r="BA178" i="24"/>
  <c r="BQ177" i="24"/>
  <c r="BI177" i="24"/>
  <c r="BA177" i="24"/>
  <c r="BQ176" i="24"/>
  <c r="BI176" i="24"/>
  <c r="BA176" i="24"/>
  <c r="BQ175" i="24"/>
  <c r="BI175" i="24"/>
  <c r="BA175" i="24"/>
  <c r="BI179" i="24"/>
  <c r="AZ179" i="24"/>
  <c r="BH178" i="24"/>
  <c r="BP177" i="24"/>
  <c r="AZ177" i="24"/>
  <c r="BH176" i="24"/>
  <c r="BP175" i="24"/>
  <c r="AY208" i="24"/>
  <c r="BJ206" i="24"/>
  <c r="AX205" i="24"/>
  <c r="BI203" i="24"/>
  <c r="AW202" i="24"/>
  <c r="BH200" i="24"/>
  <c r="BT198" i="24"/>
  <c r="BG197" i="24"/>
  <c r="BR195" i="24"/>
  <c r="BF194" i="24"/>
  <c r="BQ192" i="24"/>
  <c r="BE191" i="24"/>
  <c r="BP189" i="24"/>
  <c r="BD188" i="24"/>
  <c r="BO186" i="24"/>
  <c r="BB185" i="24"/>
  <c r="BN183" i="24"/>
  <c r="BT182" i="24"/>
  <c r="BJ182" i="24"/>
  <c r="BA182" i="24"/>
  <c r="BP181" i="24"/>
  <c r="BG181" i="24"/>
  <c r="AX181" i="24"/>
  <c r="BL180" i="24"/>
  <c r="BC180" i="24"/>
  <c r="BR179" i="24"/>
  <c r="BP178" i="24"/>
  <c r="AZ178" i="24"/>
  <c r="BH177" i="24"/>
  <c r="BP176" i="24"/>
  <c r="AZ176" i="24"/>
  <c r="BH175" i="24"/>
  <c r="BQ207" i="24"/>
  <c r="BE206" i="24"/>
  <c r="BP204" i="24"/>
  <c r="BD203" i="24"/>
  <c r="BO201" i="24"/>
  <c r="BB200" i="24"/>
  <c r="BN198" i="24"/>
  <c r="BA197" i="24"/>
  <c r="BM195" i="24"/>
  <c r="AZ194" i="24"/>
  <c r="BL192" i="24"/>
  <c r="AY191" i="24"/>
  <c r="BJ189" i="24"/>
  <c r="AX188" i="24"/>
  <c r="BI186" i="24"/>
  <c r="AW185" i="24"/>
  <c r="BJ183" i="24"/>
  <c r="BR182" i="24"/>
  <c r="BI182" i="24"/>
  <c r="AZ182" i="24"/>
  <c r="BO181" i="24"/>
  <c r="BF181" i="24"/>
  <c r="BT180" i="24"/>
  <c r="BK180" i="24"/>
  <c r="BB180" i="24"/>
  <c r="BQ179" i="24"/>
  <c r="BH179" i="24"/>
  <c r="AY179" i="24"/>
  <c r="BO178" i="24"/>
  <c r="BG178" i="24"/>
  <c r="AY178" i="24"/>
  <c r="BO177" i="24"/>
  <c r="BG177" i="24"/>
  <c r="AY177" i="24"/>
  <c r="BO176" i="24"/>
  <c r="BG176" i="24"/>
  <c r="AY176" i="24"/>
  <c r="BO175" i="24"/>
  <c r="BG175" i="24"/>
  <c r="AY175" i="24"/>
  <c r="AX178" i="24"/>
  <c r="BF177" i="24"/>
  <c r="BN176" i="24"/>
  <c r="AX176" i="24"/>
  <c r="BF175" i="24"/>
  <c r="BJ175" i="24"/>
  <c r="BT195" i="23"/>
  <c r="BL195" i="23"/>
  <c r="BD195" i="23"/>
  <c r="BS195" i="23"/>
  <c r="BK195" i="23"/>
  <c r="BC195" i="23"/>
  <c r="BS194" i="23"/>
  <c r="BK194" i="23"/>
  <c r="BC194" i="23"/>
  <c r="BS193" i="23"/>
  <c r="BK193" i="23"/>
  <c r="BC193" i="23"/>
  <c r="BS192" i="23"/>
  <c r="BK192" i="23"/>
  <c r="BC192" i="23"/>
  <c r="BS191" i="23"/>
  <c r="BK191" i="23"/>
  <c r="BC191" i="23"/>
  <c r="BS190" i="23"/>
  <c r="BK190" i="23"/>
  <c r="BC190" i="23"/>
  <c r="BS189" i="23"/>
  <c r="BK189" i="23"/>
  <c r="BC189" i="23"/>
  <c r="BS188" i="23"/>
  <c r="BK188" i="23"/>
  <c r="BC188" i="23"/>
  <c r="BS187" i="23"/>
  <c r="BK187" i="23"/>
  <c r="BC187" i="23"/>
  <c r="BS186" i="23"/>
  <c r="BK186" i="23"/>
  <c r="BC186" i="23"/>
  <c r="BS185" i="23"/>
  <c r="BK185" i="23"/>
  <c r="BC185" i="23"/>
  <c r="BS184" i="23"/>
  <c r="BK184" i="23"/>
  <c r="BC184" i="23"/>
  <c r="BS183" i="23"/>
  <c r="BK183" i="23"/>
  <c r="BC183" i="23"/>
  <c r="BS182" i="23"/>
  <c r="BK182" i="23"/>
  <c r="BC182" i="23"/>
  <c r="BS181" i="23"/>
  <c r="BK181" i="23"/>
  <c r="BC181" i="23"/>
  <c r="BS180" i="23"/>
  <c r="BK180" i="23"/>
  <c r="BC180" i="23"/>
  <c r="BS179" i="23"/>
  <c r="BK179" i="23"/>
  <c r="BC179" i="23"/>
  <c r="BS178" i="23"/>
  <c r="BK178" i="23"/>
  <c r="BC178" i="23"/>
  <c r="BS177" i="23"/>
  <c r="BK177" i="23"/>
  <c r="BC177" i="23"/>
  <c r="BS176" i="23"/>
  <c r="BK176" i="23"/>
  <c r="BC176" i="23"/>
  <c r="BS175" i="23"/>
  <c r="BK175" i="23"/>
  <c r="BC175" i="23"/>
  <c r="BS174" i="23"/>
  <c r="BK174" i="23"/>
  <c r="BC174" i="23"/>
  <c r="BS173" i="23"/>
  <c r="BK173" i="23"/>
  <c r="BC173" i="23"/>
  <c r="BS172" i="23"/>
  <c r="BK172" i="23"/>
  <c r="BC172" i="23"/>
  <c r="BS171" i="23"/>
  <c r="BK171" i="23"/>
  <c r="BC171" i="23"/>
  <c r="BS170" i="23"/>
  <c r="BK170" i="23"/>
  <c r="BC170" i="23"/>
  <c r="BS169" i="23"/>
  <c r="BK169" i="23"/>
  <c r="BC169" i="23"/>
  <c r="BS168" i="23"/>
  <c r="BK168" i="23"/>
  <c r="BC168" i="23"/>
  <c r="BS167" i="23"/>
  <c r="BR195" i="23"/>
  <c r="BQ195" i="23"/>
  <c r="BI195" i="23"/>
  <c r="BA195" i="23"/>
  <c r="BQ194" i="23"/>
  <c r="BI194" i="23"/>
  <c r="BA194" i="23"/>
  <c r="BP195" i="23"/>
  <c r="BO195" i="23"/>
  <c r="BB195" i="23"/>
  <c r="BO194" i="23"/>
  <c r="BE194" i="23"/>
  <c r="BR193" i="23"/>
  <c r="BI193" i="23"/>
  <c r="AZ193" i="23"/>
  <c r="BO192" i="23"/>
  <c r="BF192" i="23"/>
  <c r="AW192" i="23"/>
  <c r="BL191" i="23"/>
  <c r="BB191" i="23"/>
  <c r="BQ190" i="23"/>
  <c r="BH190" i="23"/>
  <c r="AY190" i="23"/>
  <c r="BN189" i="23"/>
  <c r="BE189" i="23"/>
  <c r="BT188" i="23"/>
  <c r="BJ188" i="23"/>
  <c r="BA188" i="23"/>
  <c r="BP187" i="23"/>
  <c r="BG187" i="23"/>
  <c r="AX187" i="23"/>
  <c r="BM186" i="23"/>
  <c r="BD186" i="23"/>
  <c r="BR185" i="23"/>
  <c r="BI185" i="23"/>
  <c r="AZ185" i="23"/>
  <c r="BO184" i="23"/>
  <c r="BF184" i="23"/>
  <c r="AW184" i="23"/>
  <c r="BL183" i="23"/>
  <c r="BB183" i="23"/>
  <c r="BQ182" i="23"/>
  <c r="BH182" i="23"/>
  <c r="AY182" i="23"/>
  <c r="BN181" i="23"/>
  <c r="BE181" i="23"/>
  <c r="BT180" i="23"/>
  <c r="BJ180" i="23"/>
  <c r="BA180" i="23"/>
  <c r="BP179" i="23"/>
  <c r="BG179" i="23"/>
  <c r="AX179" i="23"/>
  <c r="BM178" i="23"/>
  <c r="BD178" i="23"/>
  <c r="BR177" i="23"/>
  <c r="BI177" i="23"/>
  <c r="AZ177" i="23"/>
  <c r="BO176" i="23"/>
  <c r="BF176" i="23"/>
  <c r="AW176" i="23"/>
  <c r="BL175" i="23"/>
  <c r="BB175" i="23"/>
  <c r="BQ174" i="23"/>
  <c r="BH174" i="23"/>
  <c r="AY174" i="23"/>
  <c r="BN173" i="23"/>
  <c r="BE173" i="23"/>
  <c r="BT172" i="23"/>
  <c r="BJ172" i="23"/>
  <c r="BA172" i="23"/>
  <c r="BP171" i="23"/>
  <c r="BG171" i="23"/>
  <c r="AX171" i="23"/>
  <c r="BM170" i="23"/>
  <c r="BD170" i="23"/>
  <c r="BR169" i="23"/>
  <c r="BI169" i="23"/>
  <c r="AZ169" i="23"/>
  <c r="BO168" i="23"/>
  <c r="BF168" i="23"/>
  <c r="AW168" i="23"/>
  <c r="BL167" i="23"/>
  <c r="BD167" i="23"/>
  <c r="BT166" i="23"/>
  <c r="BN195" i="23"/>
  <c r="AZ195" i="23"/>
  <c r="BN194" i="23"/>
  <c r="BD194" i="23"/>
  <c r="BQ193" i="23"/>
  <c r="BH193" i="23"/>
  <c r="AY193" i="23"/>
  <c r="BN192" i="23"/>
  <c r="BE192" i="23"/>
  <c r="BT191" i="23"/>
  <c r="BJ191" i="23"/>
  <c r="BA191" i="23"/>
  <c r="BP190" i="23"/>
  <c r="BG190" i="23"/>
  <c r="AX190" i="23"/>
  <c r="BM189" i="23"/>
  <c r="BD189" i="23"/>
  <c r="BR188" i="23"/>
  <c r="BI188" i="23"/>
  <c r="AZ188" i="23"/>
  <c r="BO187" i="23"/>
  <c r="BF187" i="23"/>
  <c r="AW187" i="23"/>
  <c r="BL186" i="23"/>
  <c r="BB186" i="23"/>
  <c r="BQ185" i="23"/>
  <c r="BH185" i="23"/>
  <c r="AY185" i="23"/>
  <c r="BN184" i="23"/>
  <c r="BE184" i="23"/>
  <c r="BT183" i="23"/>
  <c r="BJ183" i="23"/>
  <c r="BA183" i="23"/>
  <c r="BP182" i="23"/>
  <c r="BG182" i="23"/>
  <c r="AX182" i="23"/>
  <c r="BM181" i="23"/>
  <c r="BD181" i="23"/>
  <c r="BR180" i="23"/>
  <c r="BI180" i="23"/>
  <c r="AZ180" i="23"/>
  <c r="BO179" i="23"/>
  <c r="BF179" i="23"/>
  <c r="AW179" i="23"/>
  <c r="BL178" i="23"/>
  <c r="BB178" i="23"/>
  <c r="BQ177" i="23"/>
  <c r="BH177" i="23"/>
  <c r="AY177" i="23"/>
  <c r="BN176" i="23"/>
  <c r="BE176" i="23"/>
  <c r="BT175" i="23"/>
  <c r="BJ175" i="23"/>
  <c r="BA175" i="23"/>
  <c r="BP174" i="23"/>
  <c r="BG174" i="23"/>
  <c r="AX174" i="23"/>
  <c r="BM173" i="23"/>
  <c r="BD173" i="23"/>
  <c r="BR172" i="23"/>
  <c r="BI172" i="23"/>
  <c r="AZ172" i="23"/>
  <c r="BO171" i="23"/>
  <c r="BF171" i="23"/>
  <c r="AW171" i="23"/>
  <c r="BL170" i="23"/>
  <c r="BB170" i="23"/>
  <c r="BQ169" i="23"/>
  <c r="BH169" i="23"/>
  <c r="AY169" i="23"/>
  <c r="BN168" i="23"/>
  <c r="BM195" i="23"/>
  <c r="AY195" i="23"/>
  <c r="BM194" i="23"/>
  <c r="BB194" i="23"/>
  <c r="BP193" i="23"/>
  <c r="BG193" i="23"/>
  <c r="AX193" i="23"/>
  <c r="BM192" i="23"/>
  <c r="BD192" i="23"/>
  <c r="BR191" i="23"/>
  <c r="BI191" i="23"/>
  <c r="AZ191" i="23"/>
  <c r="BO190" i="23"/>
  <c r="BF190" i="23"/>
  <c r="AW190" i="23"/>
  <c r="BL189" i="23"/>
  <c r="BB189" i="23"/>
  <c r="BQ188" i="23"/>
  <c r="BH188" i="23"/>
  <c r="AY188" i="23"/>
  <c r="BN187" i="23"/>
  <c r="BE187" i="23"/>
  <c r="BT186" i="23"/>
  <c r="BJ186" i="23"/>
  <c r="BA186" i="23"/>
  <c r="BP185" i="23"/>
  <c r="BG185" i="23"/>
  <c r="AX185" i="23"/>
  <c r="BM184" i="23"/>
  <c r="BD184" i="23"/>
  <c r="BR183" i="23"/>
  <c r="BI183" i="23"/>
  <c r="AZ183" i="23"/>
  <c r="BO182" i="23"/>
  <c r="BF182" i="23"/>
  <c r="AW182" i="23"/>
  <c r="BL181" i="23"/>
  <c r="BB181" i="23"/>
  <c r="BQ180" i="23"/>
  <c r="BH180" i="23"/>
  <c r="AY180" i="23"/>
  <c r="BN179" i="23"/>
  <c r="BE179" i="23"/>
  <c r="BT178" i="23"/>
  <c r="BJ178" i="23"/>
  <c r="BA178" i="23"/>
  <c r="BP177" i="23"/>
  <c r="BG177" i="23"/>
  <c r="AX177" i="23"/>
  <c r="BM176" i="23"/>
  <c r="BD176" i="23"/>
  <c r="BR175" i="23"/>
  <c r="BI175" i="23"/>
  <c r="AZ175" i="23"/>
  <c r="BO174" i="23"/>
  <c r="BF174" i="23"/>
  <c r="AW174" i="23"/>
  <c r="BL173" i="23"/>
  <c r="BB173" i="23"/>
  <c r="BQ172" i="23"/>
  <c r="BH172" i="23"/>
  <c r="AY172" i="23"/>
  <c r="BN171" i="23"/>
  <c r="BE171" i="23"/>
  <c r="BT170" i="23"/>
  <c r="BJ170" i="23"/>
  <c r="BA170" i="23"/>
  <c r="BP169" i="23"/>
  <c r="BG169" i="23"/>
  <c r="AX169" i="23"/>
  <c r="BM168" i="23"/>
  <c r="BD168" i="23"/>
  <c r="BR167" i="23"/>
  <c r="BJ167" i="23"/>
  <c r="BB167" i="23"/>
  <c r="BR166" i="23"/>
  <c r="BJ195" i="23"/>
  <c r="AX195" i="23"/>
  <c r="BL194" i="23"/>
  <c r="AZ194" i="23"/>
  <c r="BH195" i="23"/>
  <c r="AW195" i="23"/>
  <c r="BJ194" i="23"/>
  <c r="AY194" i="23"/>
  <c r="BN193" i="23"/>
  <c r="BE193" i="23"/>
  <c r="BT192" i="23"/>
  <c r="BJ192" i="23"/>
  <c r="BA192" i="23"/>
  <c r="BP191" i="23"/>
  <c r="BG191" i="23"/>
  <c r="AX191" i="23"/>
  <c r="BM190" i="23"/>
  <c r="BD190" i="23"/>
  <c r="BR189" i="23"/>
  <c r="BI189" i="23"/>
  <c r="AZ189" i="23"/>
  <c r="BO188" i="23"/>
  <c r="BF188" i="23"/>
  <c r="AW188" i="23"/>
  <c r="BL187" i="23"/>
  <c r="BB187" i="23"/>
  <c r="BQ186" i="23"/>
  <c r="BH186" i="23"/>
  <c r="AY186" i="23"/>
  <c r="BN185" i="23"/>
  <c r="BE185" i="23"/>
  <c r="BT184" i="23"/>
  <c r="BJ184" i="23"/>
  <c r="BA184" i="23"/>
  <c r="BP183" i="23"/>
  <c r="BG183" i="23"/>
  <c r="AX183" i="23"/>
  <c r="BM182" i="23"/>
  <c r="BD182" i="23"/>
  <c r="BR181" i="23"/>
  <c r="BI181" i="23"/>
  <c r="AZ181" i="23"/>
  <c r="BO180" i="23"/>
  <c r="BF180" i="23"/>
  <c r="AW180" i="23"/>
  <c r="BL179" i="23"/>
  <c r="BB179" i="23"/>
  <c r="BQ178" i="23"/>
  <c r="BH178" i="23"/>
  <c r="AY178" i="23"/>
  <c r="BN177" i="23"/>
  <c r="BE177" i="23"/>
  <c r="BT176" i="23"/>
  <c r="BJ176" i="23"/>
  <c r="BA176" i="23"/>
  <c r="BP175" i="23"/>
  <c r="BG175" i="23"/>
  <c r="AX175" i="23"/>
  <c r="BM174" i="23"/>
  <c r="BD174" i="23"/>
  <c r="BR173" i="23"/>
  <c r="BI173" i="23"/>
  <c r="AZ173" i="23"/>
  <c r="BO172" i="23"/>
  <c r="BF172" i="23"/>
  <c r="AW172" i="23"/>
  <c r="BL171" i="23"/>
  <c r="BB171" i="23"/>
  <c r="BQ170" i="23"/>
  <c r="BH170" i="23"/>
  <c r="AY170" i="23"/>
  <c r="BN169" i="23"/>
  <c r="BE169" i="23"/>
  <c r="BT168" i="23"/>
  <c r="BJ168" i="23"/>
  <c r="BG195" i="23"/>
  <c r="BT194" i="23"/>
  <c r="BH194" i="23"/>
  <c r="AX194" i="23"/>
  <c r="BM193" i="23"/>
  <c r="BD193" i="23"/>
  <c r="BR192" i="23"/>
  <c r="BI192" i="23"/>
  <c r="AZ192" i="23"/>
  <c r="BO191" i="23"/>
  <c r="BF191" i="23"/>
  <c r="AW191" i="23"/>
  <c r="BL190" i="23"/>
  <c r="BB190" i="23"/>
  <c r="BQ189" i="23"/>
  <c r="BH189" i="23"/>
  <c r="AY189" i="23"/>
  <c r="BN188" i="23"/>
  <c r="BE188" i="23"/>
  <c r="BT187" i="23"/>
  <c r="BJ187" i="23"/>
  <c r="BA187" i="23"/>
  <c r="BP186" i="23"/>
  <c r="BG186" i="23"/>
  <c r="AX186" i="23"/>
  <c r="BM185" i="23"/>
  <c r="BD185" i="23"/>
  <c r="BR184" i="23"/>
  <c r="BI184" i="23"/>
  <c r="AZ184" i="23"/>
  <c r="BO183" i="23"/>
  <c r="BF183" i="23"/>
  <c r="AW183" i="23"/>
  <c r="BL182" i="23"/>
  <c r="BB182" i="23"/>
  <c r="BQ181" i="23"/>
  <c r="BH181" i="23"/>
  <c r="AY181" i="23"/>
  <c r="BN180" i="23"/>
  <c r="BE180" i="23"/>
  <c r="BT179" i="23"/>
  <c r="BJ179" i="23"/>
  <c r="BA179" i="23"/>
  <c r="BP178" i="23"/>
  <c r="BG178" i="23"/>
  <c r="AX178" i="23"/>
  <c r="BM177" i="23"/>
  <c r="BD177" i="23"/>
  <c r="BR176" i="23"/>
  <c r="BI176" i="23"/>
  <c r="AZ176" i="23"/>
  <c r="BO175" i="23"/>
  <c r="BF175" i="23"/>
  <c r="AW175" i="23"/>
  <c r="BL174" i="23"/>
  <c r="BB174" i="23"/>
  <c r="BQ173" i="23"/>
  <c r="BH173" i="23"/>
  <c r="AY173" i="23"/>
  <c r="BN172" i="23"/>
  <c r="BE172" i="23"/>
  <c r="BT171" i="23"/>
  <c r="BJ171" i="23"/>
  <c r="BA171" i="23"/>
  <c r="BP170" i="23"/>
  <c r="BG170" i="23"/>
  <c r="AX170" i="23"/>
  <c r="BM169" i="23"/>
  <c r="BD169" i="23"/>
  <c r="BR168" i="23"/>
  <c r="BF195" i="23"/>
  <c r="BR194" i="23"/>
  <c r="BG194" i="23"/>
  <c r="AW194" i="23"/>
  <c r="BL193" i="23"/>
  <c r="BB193" i="23"/>
  <c r="BQ192" i="23"/>
  <c r="BH192" i="23"/>
  <c r="AY192" i="23"/>
  <c r="BN191" i="23"/>
  <c r="BE191" i="23"/>
  <c r="BT190" i="23"/>
  <c r="BJ190" i="23"/>
  <c r="BA190" i="23"/>
  <c r="BP189" i="23"/>
  <c r="BG189" i="23"/>
  <c r="AX189" i="23"/>
  <c r="BM188" i="23"/>
  <c r="BD188" i="23"/>
  <c r="BR187" i="23"/>
  <c r="BI187" i="23"/>
  <c r="AZ187" i="23"/>
  <c r="BO186" i="23"/>
  <c r="BF186" i="23"/>
  <c r="AW186" i="23"/>
  <c r="BL185" i="23"/>
  <c r="BB185" i="23"/>
  <c r="BQ184" i="23"/>
  <c r="BH184" i="23"/>
  <c r="AY184" i="23"/>
  <c r="BN183" i="23"/>
  <c r="BE183" i="23"/>
  <c r="BT182" i="23"/>
  <c r="BJ182" i="23"/>
  <c r="BA182" i="23"/>
  <c r="BP181" i="23"/>
  <c r="BG181" i="23"/>
  <c r="AX181" i="23"/>
  <c r="BM180" i="23"/>
  <c r="BD180" i="23"/>
  <c r="BR179" i="23"/>
  <c r="BI179" i="23"/>
  <c r="AZ179" i="23"/>
  <c r="BO178" i="23"/>
  <c r="BF178" i="23"/>
  <c r="AW178" i="23"/>
  <c r="BL177" i="23"/>
  <c r="BB177" i="23"/>
  <c r="BQ176" i="23"/>
  <c r="BH176" i="23"/>
  <c r="AY176" i="23"/>
  <c r="BN175" i="23"/>
  <c r="BE175" i="23"/>
  <c r="BT174" i="23"/>
  <c r="BJ174" i="23"/>
  <c r="BA174" i="23"/>
  <c r="BP173" i="23"/>
  <c r="BG173" i="23"/>
  <c r="AX173" i="23"/>
  <c r="BM172" i="23"/>
  <c r="BD172" i="23"/>
  <c r="BR171" i="23"/>
  <c r="BI171" i="23"/>
  <c r="AZ171" i="23"/>
  <c r="BO170" i="23"/>
  <c r="BF170" i="23"/>
  <c r="AW170" i="23"/>
  <c r="BL169" i="23"/>
  <c r="BB169" i="23"/>
  <c r="BQ168" i="23"/>
  <c r="BH168" i="23"/>
  <c r="AY168" i="23"/>
  <c r="BN167" i="23"/>
  <c r="BE195" i="23"/>
  <c r="BP194" i="23"/>
  <c r="BF194" i="23"/>
  <c r="BT193" i="23"/>
  <c r="BJ193" i="23"/>
  <c r="BA193" i="23"/>
  <c r="BP192" i="23"/>
  <c r="BG192" i="23"/>
  <c r="AX192" i="23"/>
  <c r="BM191" i="23"/>
  <c r="BD191" i="23"/>
  <c r="BR190" i="23"/>
  <c r="BI190" i="23"/>
  <c r="AZ190" i="23"/>
  <c r="BO189" i="23"/>
  <c r="BF189" i="23"/>
  <c r="AW189" i="23"/>
  <c r="BL188" i="23"/>
  <c r="BB188" i="23"/>
  <c r="BQ187" i="23"/>
  <c r="BH187" i="23"/>
  <c r="AY187" i="23"/>
  <c r="BN186" i="23"/>
  <c r="BE186" i="23"/>
  <c r="BT185" i="23"/>
  <c r="BJ185" i="23"/>
  <c r="BA185" i="23"/>
  <c r="BP184" i="23"/>
  <c r="BG184" i="23"/>
  <c r="AX184" i="23"/>
  <c r="BM183" i="23"/>
  <c r="BD183" i="23"/>
  <c r="BR182" i="23"/>
  <c r="BI182" i="23"/>
  <c r="AZ182" i="23"/>
  <c r="BO181" i="23"/>
  <c r="BF181" i="23"/>
  <c r="AW181" i="23"/>
  <c r="BL180" i="23"/>
  <c r="BB180" i="23"/>
  <c r="BQ179" i="23"/>
  <c r="BH179" i="23"/>
  <c r="AY179" i="23"/>
  <c r="BN178" i="23"/>
  <c r="BE178" i="23"/>
  <c r="BT177" i="23"/>
  <c r="BJ177" i="23"/>
  <c r="BA177" i="23"/>
  <c r="BP176" i="23"/>
  <c r="BG176" i="23"/>
  <c r="AX176" i="23"/>
  <c r="BM175" i="23"/>
  <c r="BD175" i="23"/>
  <c r="BR174" i="23"/>
  <c r="BI174" i="23"/>
  <c r="AZ174" i="23"/>
  <c r="BO173" i="23"/>
  <c r="BF173" i="23"/>
  <c r="AW173" i="23"/>
  <c r="BL172" i="23"/>
  <c r="BB172" i="23"/>
  <c r="BQ171" i="23"/>
  <c r="BH171" i="23"/>
  <c r="AY171" i="23"/>
  <c r="BN170" i="23"/>
  <c r="BE170" i="23"/>
  <c r="BT169" i="23"/>
  <c r="BJ169" i="23"/>
  <c r="BA169" i="23"/>
  <c r="BP168" i="23"/>
  <c r="BG168" i="23"/>
  <c r="AX168" i="23"/>
  <c r="BM167" i="23"/>
  <c r="BE167" i="23"/>
  <c r="AW167" i="23"/>
  <c r="BM166" i="23"/>
  <c r="BE166" i="23"/>
  <c r="AW166" i="23"/>
  <c r="BM165" i="23"/>
  <c r="BE165" i="23"/>
  <c r="AW165" i="23"/>
  <c r="BM164" i="23"/>
  <c r="BE164" i="23"/>
  <c r="AW164" i="23"/>
  <c r="BM163" i="23"/>
  <c r="BO193" i="23"/>
  <c r="BN190" i="23"/>
  <c r="BM187" i="23"/>
  <c r="BL184" i="23"/>
  <c r="BJ181" i="23"/>
  <c r="BI178" i="23"/>
  <c r="BH175" i="23"/>
  <c r="BG172" i="23"/>
  <c r="BF169" i="23"/>
  <c r="BT167" i="23"/>
  <c r="BF167" i="23"/>
  <c r="BP166" i="23"/>
  <c r="BG166" i="23"/>
  <c r="AX166" i="23"/>
  <c r="BL165" i="23"/>
  <c r="BC165" i="23"/>
  <c r="BR164" i="23"/>
  <c r="BI164" i="23"/>
  <c r="AZ164" i="23"/>
  <c r="BO163" i="23"/>
  <c r="BF163" i="23"/>
  <c r="AX163" i="23"/>
  <c r="BF162" i="23"/>
  <c r="BN161" i="23"/>
  <c r="AX161" i="23"/>
  <c r="BF160" i="23"/>
  <c r="BF193" i="23"/>
  <c r="BE190" i="23"/>
  <c r="BD187" i="23"/>
  <c r="BB184" i="23"/>
  <c r="BA181" i="23"/>
  <c r="AZ178" i="23"/>
  <c r="AY175" i="23"/>
  <c r="AX172" i="23"/>
  <c r="AW169" i="23"/>
  <c r="BQ167" i="23"/>
  <c r="BC167" i="23"/>
  <c r="BO166" i="23"/>
  <c r="BF166" i="23"/>
  <c r="BT165" i="23"/>
  <c r="BK165" i="23"/>
  <c r="BB165" i="23"/>
  <c r="BQ164" i="23"/>
  <c r="BH164" i="23"/>
  <c r="AY164" i="23"/>
  <c r="BN163" i="23"/>
  <c r="BE163" i="23"/>
  <c r="AW163" i="23"/>
  <c r="BM162" i="23"/>
  <c r="BE162" i="23"/>
  <c r="AW162" i="23"/>
  <c r="BM161" i="23"/>
  <c r="BE161" i="23"/>
  <c r="AW161" i="23"/>
  <c r="BM160" i="23"/>
  <c r="BE160" i="23"/>
  <c r="AW160" i="23"/>
  <c r="BD163" i="23"/>
  <c r="BL162" i="23"/>
  <c r="BT161" i="23"/>
  <c r="BD161" i="23"/>
  <c r="BL160" i="23"/>
  <c r="AW193" i="23"/>
  <c r="BT189" i="23"/>
  <c r="BR186" i="23"/>
  <c r="BQ183" i="23"/>
  <c r="BP180" i="23"/>
  <c r="BO177" i="23"/>
  <c r="BN174" i="23"/>
  <c r="BM171" i="23"/>
  <c r="BL168" i="23"/>
  <c r="BP167" i="23"/>
  <c r="BA167" i="23"/>
  <c r="BN166" i="23"/>
  <c r="BD166" i="23"/>
  <c r="BS165" i="23"/>
  <c r="BJ165" i="23"/>
  <c r="BA165" i="23"/>
  <c r="BP164" i="23"/>
  <c r="BG164" i="23"/>
  <c r="AX164" i="23"/>
  <c r="BL163" i="23"/>
  <c r="BT162" i="23"/>
  <c r="BD162" i="23"/>
  <c r="BL161" i="23"/>
  <c r="BT160" i="23"/>
  <c r="BD160" i="23"/>
  <c r="BL192" i="23"/>
  <c r="BJ189" i="23"/>
  <c r="BI186" i="23"/>
  <c r="BH183" i="23"/>
  <c r="BG180" i="23"/>
  <c r="BF177" i="23"/>
  <c r="BE174" i="23"/>
  <c r="BD171" i="23"/>
  <c r="BI168" i="23"/>
  <c r="BO167" i="23"/>
  <c r="AZ167" i="23"/>
  <c r="BL166" i="23"/>
  <c r="BC166" i="23"/>
  <c r="BR165" i="23"/>
  <c r="BI165" i="23"/>
  <c r="AZ165" i="23"/>
  <c r="BO164" i="23"/>
  <c r="BF164" i="23"/>
  <c r="BT163" i="23"/>
  <c r="BK163" i="23"/>
  <c r="BC163" i="23"/>
  <c r="BS162" i="23"/>
  <c r="BK162" i="23"/>
  <c r="BC162" i="23"/>
  <c r="BS161" i="23"/>
  <c r="BK161" i="23"/>
  <c r="BC161" i="23"/>
  <c r="BS160" i="23"/>
  <c r="BK160" i="23"/>
  <c r="BC160" i="23"/>
  <c r="BJ162" i="23"/>
  <c r="BR161" i="23"/>
  <c r="BB161" i="23"/>
  <c r="BJ160" i="23"/>
  <c r="BB192" i="23"/>
  <c r="BA189" i="23"/>
  <c r="AZ186" i="23"/>
  <c r="AY183" i="23"/>
  <c r="AX180" i="23"/>
  <c r="AW177" i="23"/>
  <c r="BT173" i="23"/>
  <c r="BR170" i="23"/>
  <c r="BE168" i="23"/>
  <c r="BK167" i="23"/>
  <c r="AY167" i="23"/>
  <c r="BK166" i="23"/>
  <c r="BB166" i="23"/>
  <c r="BQ165" i="23"/>
  <c r="BH165" i="23"/>
  <c r="AY165" i="23"/>
  <c r="BN164" i="23"/>
  <c r="BD164" i="23"/>
  <c r="BS163" i="23"/>
  <c r="BJ163" i="23"/>
  <c r="BB163" i="23"/>
  <c r="BR162" i="23"/>
  <c r="BB162" i="23"/>
  <c r="BJ161" i="23"/>
  <c r="BR160" i="23"/>
  <c r="BB160" i="23"/>
  <c r="AZ160" i="23"/>
  <c r="BQ191" i="23"/>
  <c r="BP188" i="23"/>
  <c r="BO185" i="23"/>
  <c r="BN182" i="23"/>
  <c r="BM179" i="23"/>
  <c r="BL176" i="23"/>
  <c r="BJ173" i="23"/>
  <c r="BI170" i="23"/>
  <c r="BB168" i="23"/>
  <c r="BI167" i="23"/>
  <c r="AX167" i="23"/>
  <c r="BJ166" i="23"/>
  <c r="BA166" i="23"/>
  <c r="BP165" i="23"/>
  <c r="BG165" i="23"/>
  <c r="AX165" i="23"/>
  <c r="BL164" i="23"/>
  <c r="BC164" i="23"/>
  <c r="BR163" i="23"/>
  <c r="BI163" i="23"/>
  <c r="BA163" i="23"/>
  <c r="BQ162" i="23"/>
  <c r="BI162" i="23"/>
  <c r="BA162" i="23"/>
  <c r="BQ161" i="23"/>
  <c r="BI161" i="23"/>
  <c r="BA161" i="23"/>
  <c r="BQ160" i="23"/>
  <c r="BI160" i="23"/>
  <c r="BA160" i="23"/>
  <c r="BP162" i="23"/>
  <c r="AZ162" i="23"/>
  <c r="BH161" i="23"/>
  <c r="BP160" i="23"/>
  <c r="BH191" i="23"/>
  <c r="BG188" i="23"/>
  <c r="BF185" i="23"/>
  <c r="BE182" i="23"/>
  <c r="BD179" i="23"/>
  <c r="BB176" i="23"/>
  <c r="BA173" i="23"/>
  <c r="AZ170" i="23"/>
  <c r="BA168" i="23"/>
  <c r="BH167" i="23"/>
  <c r="BS166" i="23"/>
  <c r="BI166" i="23"/>
  <c r="AZ166" i="23"/>
  <c r="BO165" i="23"/>
  <c r="BF165" i="23"/>
  <c r="BT164" i="23"/>
  <c r="BK164" i="23"/>
  <c r="BB164" i="23"/>
  <c r="BQ163" i="23"/>
  <c r="BH163" i="23"/>
  <c r="AZ163" i="23"/>
  <c r="BH162" i="23"/>
  <c r="BP161" i="23"/>
  <c r="AZ161" i="23"/>
  <c r="BH160" i="23"/>
  <c r="AY191" i="23"/>
  <c r="AX188" i="23"/>
  <c r="AW185" i="23"/>
  <c r="BT181" i="23"/>
  <c r="BR178" i="23"/>
  <c r="BQ175" i="23"/>
  <c r="BP172" i="23"/>
  <c r="BO169" i="23"/>
  <c r="AZ168" i="23"/>
  <c r="BG167" i="23"/>
  <c r="BQ166" i="23"/>
  <c r="BH166" i="23"/>
  <c r="AY166" i="23"/>
  <c r="BN165" i="23"/>
  <c r="BD165" i="23"/>
  <c r="BS164" i="23"/>
  <c r="BJ164" i="23"/>
  <c r="BA164" i="23"/>
  <c r="BP163" i="23"/>
  <c r="BG163" i="23"/>
  <c r="AY163" i="23"/>
  <c r="BO162" i="23"/>
  <c r="BG162" i="23"/>
  <c r="AY162" i="23"/>
  <c r="BO161" i="23"/>
  <c r="BG161" i="23"/>
  <c r="AY161" i="23"/>
  <c r="BO160" i="23"/>
  <c r="BG160" i="23"/>
  <c r="AY160" i="23"/>
  <c r="BN162" i="23"/>
  <c r="AX162" i="23"/>
  <c r="BF161" i="23"/>
  <c r="BN160" i="23"/>
  <c r="AX160" i="23"/>
  <c r="H56" i="23"/>
  <c r="H62" i="23"/>
  <c r="H175" i="22"/>
  <c r="H183" i="22"/>
  <c r="H191" i="22"/>
  <c r="H199" i="22"/>
  <c r="H207" i="22"/>
  <c r="H176" i="22"/>
  <c r="H184" i="22"/>
  <c r="H192" i="22"/>
  <c r="H200" i="22"/>
  <c r="H208" i="22"/>
  <c r="H178" i="22"/>
  <c r="H194" i="22"/>
  <c r="H202" i="22"/>
  <c r="H177" i="22"/>
  <c r="H185" i="22"/>
  <c r="H193" i="22"/>
  <c r="H201" i="22"/>
  <c r="H186" i="22"/>
  <c r="H179" i="22"/>
  <c r="H195" i="22"/>
  <c r="H203" i="22"/>
  <c r="H180" i="22"/>
  <c r="H188" i="22"/>
  <c r="H196" i="22"/>
  <c r="H204" i="22"/>
  <c r="H181" i="22"/>
  <c r="H189" i="22"/>
  <c r="H197" i="22"/>
  <c r="H205" i="22"/>
  <c r="H187" i="22"/>
  <c r="H182" i="22"/>
  <c r="H190" i="22"/>
  <c r="H198" i="22"/>
  <c r="H206" i="22"/>
  <c r="H173" i="22"/>
  <c r="H174" i="22"/>
  <c r="H199" i="25"/>
  <c r="H192" i="25"/>
  <c r="H200" i="25"/>
  <c r="H193" i="25"/>
  <c r="H201" i="25"/>
  <c r="H194" i="25"/>
  <c r="H171" i="25"/>
  <c r="H195" i="25"/>
  <c r="H196" i="25"/>
  <c r="H181" i="25"/>
  <c r="H189" i="25"/>
  <c r="H197" i="25"/>
  <c r="H194" i="26"/>
  <c r="H210" i="26"/>
  <c r="H211" i="26"/>
  <c r="H212" i="26"/>
  <c r="H197" i="26"/>
  <c r="H141" i="27"/>
  <c r="H149" i="27"/>
  <c r="H157" i="27"/>
  <c r="H165" i="27"/>
  <c r="H173" i="27"/>
  <c r="H142" i="27"/>
  <c r="H150" i="27"/>
  <c r="H158" i="27"/>
  <c r="H166" i="27"/>
  <c r="H174" i="27"/>
  <c r="H168" i="27"/>
  <c r="H143" i="27"/>
  <c r="H151" i="27"/>
  <c r="H159" i="27"/>
  <c r="H167" i="27"/>
  <c r="H144" i="27"/>
  <c r="H152" i="27"/>
  <c r="H160" i="27"/>
  <c r="H145" i="27"/>
  <c r="H153" i="27"/>
  <c r="H161" i="27"/>
  <c r="H169" i="27"/>
  <c r="H146" i="27"/>
  <c r="H154" i="27"/>
  <c r="H162" i="27"/>
  <c r="H170" i="27"/>
  <c r="H147" i="27"/>
  <c r="H155" i="27"/>
  <c r="H163" i="27"/>
  <c r="H171" i="27"/>
  <c r="H148" i="27"/>
  <c r="H164" i="27"/>
  <c r="H156" i="27"/>
  <c r="H172" i="27"/>
  <c r="H139" i="27"/>
  <c r="H140" i="27"/>
  <c r="H313" i="29"/>
  <c r="H321" i="29"/>
  <c r="H329" i="29"/>
  <c r="H314" i="29"/>
  <c r="H322" i="29"/>
  <c r="H330" i="29"/>
  <c r="H317" i="29"/>
  <c r="H325" i="29"/>
  <c r="H333" i="29"/>
  <c r="H318" i="29"/>
  <c r="H326" i="29"/>
  <c r="H319" i="29"/>
  <c r="H327" i="29"/>
  <c r="H315" i="29"/>
  <c r="H323" i="29"/>
  <c r="H331" i="29"/>
  <c r="H316" i="29"/>
  <c r="H324" i="29"/>
  <c r="H332" i="29"/>
  <c r="H320" i="29"/>
  <c r="H328" i="29"/>
  <c r="H334" i="29"/>
  <c r="H335" i="29"/>
  <c r="H343" i="29"/>
  <c r="H338" i="29"/>
  <c r="H336" i="29"/>
  <c r="H344" i="29"/>
  <c r="H337" i="29"/>
  <c r="H345" i="29"/>
  <c r="H346" i="29"/>
  <c r="H339" i="29"/>
  <c r="H347" i="29"/>
  <c r="H340" i="29"/>
  <c r="H341" i="29"/>
  <c r="H342" i="29"/>
  <c r="AS163" i="38" a="1"/>
  <c r="AS163" i="38" s="1"/>
  <c r="D164" i="38"/>
  <c r="AW164" i="38" s="1"/>
  <c r="AE163" i="38" a="1"/>
  <c r="AE163" i="38" s="1"/>
  <c r="H312" i="29"/>
  <c r="E9" i="29"/>
  <c r="H65" i="26"/>
  <c r="H44" i="26"/>
  <c r="H47" i="26"/>
  <c r="H32" i="26"/>
  <c r="H107" i="29"/>
  <c r="H119" i="29"/>
  <c r="H110" i="29"/>
  <c r="H101" i="29"/>
  <c r="H113" i="29"/>
  <c r="H98" i="29"/>
  <c r="H104" i="29"/>
  <c r="H116" i="29"/>
  <c r="H77" i="29"/>
  <c r="H74" i="29"/>
  <c r="H95" i="29"/>
  <c r="H86" i="29"/>
  <c r="I137" i="29"/>
  <c r="J137" i="29" s="1"/>
  <c r="K137" i="29" s="1"/>
  <c r="L137" i="29" s="1"/>
  <c r="M137" i="29" s="1"/>
  <c r="N137" i="29" s="1"/>
  <c r="O137" i="29" s="1"/>
  <c r="P137" i="29" s="1"/>
  <c r="Q137" i="29" s="1"/>
  <c r="R137" i="29" s="1"/>
  <c r="S137" i="29" s="1"/>
  <c r="T137" i="29" s="1"/>
  <c r="U137" i="29" s="1"/>
  <c r="V137" i="29" s="1"/>
  <c r="W137" i="29" s="1"/>
  <c r="X137" i="29" s="1"/>
  <c r="Y137" i="29" s="1"/>
  <c r="Z137" i="29" s="1"/>
  <c r="AA137" i="29" s="1"/>
  <c r="AB137" i="29" s="1"/>
  <c r="AC137" i="29" s="1"/>
  <c r="AD137" i="29" s="1"/>
  <c r="AE137" i="29" s="1"/>
  <c r="AF137" i="29" s="1"/>
  <c r="AG137" i="29" s="1"/>
  <c r="AH137" i="29" s="1"/>
  <c r="AI137" i="29" s="1"/>
  <c r="AJ137" i="29" s="1"/>
  <c r="AK137" i="29" s="1"/>
  <c r="AL137" i="29" s="1"/>
  <c r="AM137" i="29" s="1"/>
  <c r="AN137" i="29" s="1"/>
  <c r="AO137" i="29" s="1"/>
  <c r="AP137" i="29" s="1"/>
  <c r="AQ137" i="29" s="1"/>
  <c r="H137" i="32" s="1"/>
  <c r="H80" i="29"/>
  <c r="H92" i="29"/>
  <c r="H89" i="29"/>
  <c r="H83" i="29"/>
  <c r="D313" i="29"/>
  <c r="AS312" i="29" a="1"/>
  <c r="AS312" i="29" s="1"/>
  <c r="AE312" i="29" a="1"/>
  <c r="AE312" i="29" s="1"/>
  <c r="H71" i="29"/>
  <c r="H68" i="29"/>
  <c r="H56" i="29"/>
  <c r="H65" i="29"/>
  <c r="H53" i="29"/>
  <c r="E10" i="29"/>
  <c r="H50" i="29"/>
  <c r="H62" i="29"/>
  <c r="H59" i="29"/>
  <c r="H56" i="26"/>
  <c r="H35" i="26"/>
  <c r="H38" i="26"/>
  <c r="H50" i="26"/>
  <c r="H62" i="26"/>
  <c r="H59" i="26"/>
  <c r="H41" i="26"/>
  <c r="H53" i="26"/>
  <c r="H35" i="25"/>
  <c r="H59" i="25"/>
  <c r="H62" i="25"/>
  <c r="H38" i="25"/>
  <c r="H50" i="25"/>
  <c r="H41" i="25"/>
  <c r="H53" i="25"/>
  <c r="H65" i="25"/>
  <c r="H47" i="25"/>
  <c r="H32" i="25"/>
  <c r="H44" i="25"/>
  <c r="H38" i="24"/>
  <c r="H50" i="24"/>
  <c r="H62" i="24"/>
  <c r="H41" i="24"/>
  <c r="H53" i="24"/>
  <c r="H65" i="24"/>
  <c r="H32" i="24"/>
  <c r="H44" i="24"/>
  <c r="H56" i="24"/>
  <c r="H35" i="24"/>
  <c r="H47" i="24"/>
  <c r="H41" i="23"/>
  <c r="H53" i="23"/>
  <c r="H65" i="23"/>
  <c r="H59" i="23"/>
  <c r="H44" i="23"/>
  <c r="H35" i="23"/>
  <c r="H47" i="23"/>
  <c r="H38" i="23"/>
  <c r="H50" i="23"/>
  <c r="H44" i="22"/>
  <c r="H47" i="22"/>
  <c r="H53" i="22"/>
  <c r="H35" i="22"/>
  <c r="H59" i="22"/>
  <c r="H32" i="22"/>
  <c r="H56" i="22"/>
  <c r="H38" i="22"/>
  <c r="H62" i="22"/>
  <c r="H50" i="22"/>
  <c r="H41" i="22"/>
  <c r="H49" i="28"/>
  <c r="H28" i="28"/>
  <c r="H43" i="28"/>
  <c r="H34" i="28"/>
  <c r="H46" i="28"/>
  <c r="H40" i="28"/>
  <c r="H37" i="28"/>
  <c r="H49" i="27"/>
  <c r="H46" i="27"/>
  <c r="H28" i="27"/>
  <c r="H31" i="27"/>
  <c r="H34" i="27"/>
  <c r="H37" i="27"/>
  <c r="H40" i="27"/>
  <c r="H43" i="27"/>
  <c r="D139" i="28"/>
  <c r="AS139" i="28" s="1" a="1"/>
  <c r="AS139" i="28" s="1"/>
  <c r="I54" i="28"/>
  <c r="J54" i="28" s="1"/>
  <c r="K54" i="28" s="1"/>
  <c r="L54" i="28" s="1"/>
  <c r="M54" i="28" s="1"/>
  <c r="N54" i="28" s="1"/>
  <c r="O54" i="28" s="1"/>
  <c r="P54" i="28" s="1"/>
  <c r="Q54" i="28" s="1"/>
  <c r="R54" i="28" s="1"/>
  <c r="S54" i="28" s="1"/>
  <c r="T54" i="28" s="1"/>
  <c r="U54" i="28" s="1"/>
  <c r="V54" i="28" s="1"/>
  <c r="W54" i="28" s="1"/>
  <c r="X54" i="28" s="1"/>
  <c r="Y54" i="28" s="1"/>
  <c r="Z54" i="28" s="1"/>
  <c r="AA54" i="28" s="1"/>
  <c r="AB54" i="28" s="1"/>
  <c r="AC54" i="28" s="1"/>
  <c r="AD54" i="28" s="1"/>
  <c r="AE54" i="28" s="1"/>
  <c r="AF54" i="28" s="1"/>
  <c r="AG54" i="28" s="1"/>
  <c r="AH54" i="28" s="1"/>
  <c r="AI54" i="28" s="1"/>
  <c r="AJ54" i="28" s="1"/>
  <c r="AK54" i="28" s="1"/>
  <c r="AL54" i="28" s="1"/>
  <c r="AM54" i="28" s="1"/>
  <c r="AN54" i="28" s="1"/>
  <c r="AO54" i="28" s="1"/>
  <c r="AP54" i="28" s="1"/>
  <c r="AQ54" i="28" s="1"/>
  <c r="E9" i="28"/>
  <c r="D139" i="27"/>
  <c r="AS139" i="27" s="1" a="1"/>
  <c r="AS139" i="27" s="1"/>
  <c r="E12" i="27"/>
  <c r="E9" i="27"/>
  <c r="E9" i="23"/>
  <c r="E9" i="22"/>
  <c r="I70" i="23"/>
  <c r="J70" i="23" s="1"/>
  <c r="K70" i="23" s="1"/>
  <c r="L70" i="23" s="1"/>
  <c r="M70" i="23" s="1"/>
  <c r="N70" i="23" s="1"/>
  <c r="O70" i="23" s="1"/>
  <c r="P70" i="23" s="1"/>
  <c r="Q70" i="23" s="1"/>
  <c r="R70" i="23" s="1"/>
  <c r="S70" i="23" s="1"/>
  <c r="T70" i="23" s="1"/>
  <c r="U70" i="23" s="1"/>
  <c r="V70" i="23" s="1"/>
  <c r="W70" i="23" s="1"/>
  <c r="X70" i="23" s="1"/>
  <c r="Y70" i="23" s="1"/>
  <c r="Z70" i="23" s="1"/>
  <c r="AA70" i="23" s="1"/>
  <c r="AB70" i="23" s="1"/>
  <c r="AC70" i="23" s="1"/>
  <c r="AD70" i="23" s="1"/>
  <c r="AE70" i="23" s="1"/>
  <c r="AF70" i="23" s="1"/>
  <c r="AG70" i="23" s="1"/>
  <c r="AH70" i="23" s="1"/>
  <c r="AI70" i="23" s="1"/>
  <c r="AJ70" i="23" s="1"/>
  <c r="AK70" i="23" s="1"/>
  <c r="AL70" i="23" s="1"/>
  <c r="AM70" i="23" s="1"/>
  <c r="AN70" i="23" s="1"/>
  <c r="AO70" i="23" s="1"/>
  <c r="AP70" i="23" s="1"/>
  <c r="AQ70" i="23" s="1"/>
  <c r="H70" i="24" s="1"/>
  <c r="D160" i="23"/>
  <c r="D173" i="22"/>
  <c r="E9" i="24"/>
  <c r="E9" i="25"/>
  <c r="E11" i="26"/>
  <c r="E9" i="26"/>
  <c r="AW89" i="43" l="1"/>
  <c r="AZ88" i="43"/>
  <c r="AY88" i="43"/>
  <c r="BI139" i="28"/>
  <c r="BD139" i="28"/>
  <c r="BA139" i="28"/>
  <c r="BH139" i="28"/>
  <c r="BB139" i="28"/>
  <c r="BE139" i="28"/>
  <c r="BK139" i="28"/>
  <c r="BJ139" i="28"/>
  <c r="AW139" i="28"/>
  <c r="BC139" i="28"/>
  <c r="BL139" i="28"/>
  <c r="AX139" i="28"/>
  <c r="AZ139" i="28"/>
  <c r="BG139" i="28"/>
  <c r="AY139" i="28"/>
  <c r="BF139" i="28"/>
  <c r="AS88" i="43" a="1"/>
  <c r="AS88" i="43" s="1"/>
  <c r="AX88" i="43"/>
  <c r="AE89" i="43" a="1"/>
  <c r="AE89" i="43" s="1"/>
  <c r="AZ89" i="43"/>
  <c r="AX89" i="43"/>
  <c r="D90" i="43"/>
  <c r="AS89" i="43" a="1"/>
  <c r="AS89" i="43" s="1"/>
  <c r="AY89" i="43"/>
  <c r="D160" i="42"/>
  <c r="I64" i="42"/>
  <c r="J64" i="42" s="1"/>
  <c r="K64" i="42" s="1"/>
  <c r="L64" i="42" s="1"/>
  <c r="M64" i="42" s="1"/>
  <c r="N64" i="42" s="1"/>
  <c r="O64" i="42" s="1"/>
  <c r="P64" i="42" s="1"/>
  <c r="Q64" i="42" s="1"/>
  <c r="R64" i="42" s="1"/>
  <c r="S64" i="42" s="1"/>
  <c r="T64" i="42" s="1"/>
  <c r="U64" i="42" s="1"/>
  <c r="V64" i="42" s="1"/>
  <c r="W64" i="42" s="1"/>
  <c r="X64" i="42" s="1"/>
  <c r="Y64" i="42" s="1"/>
  <c r="Z64" i="42" s="1"/>
  <c r="AA64" i="42" s="1"/>
  <c r="AB64" i="42" s="1"/>
  <c r="AC64" i="42" s="1"/>
  <c r="AD64" i="42" s="1"/>
  <c r="AE64" i="42" s="1"/>
  <c r="AF64" i="42" s="1"/>
  <c r="AG64" i="42" s="1"/>
  <c r="AH64" i="42" s="1"/>
  <c r="AI64" i="42" s="1"/>
  <c r="AJ64" i="42" s="1"/>
  <c r="AK64" i="42" s="1"/>
  <c r="AL64" i="42" s="1"/>
  <c r="AM64" i="42" s="1"/>
  <c r="AN64" i="42" s="1"/>
  <c r="AO64" i="42" s="1"/>
  <c r="AP64" i="42" s="1"/>
  <c r="AQ64" i="42" s="1"/>
  <c r="BL164" i="38"/>
  <c r="BF164" i="38"/>
  <c r="BH164" i="38"/>
  <c r="BC164" i="38"/>
  <c r="BB164" i="38"/>
  <c r="AZ164" i="38"/>
  <c r="AX164" i="38"/>
  <c r="BJ164" i="38"/>
  <c r="AY164" i="38"/>
  <c r="BD164" i="38"/>
  <c r="BK164" i="38"/>
  <c r="BG164" i="38"/>
  <c r="BA164" i="38"/>
  <c r="BE164" i="38"/>
  <c r="BI164" i="38"/>
  <c r="H187" i="26"/>
  <c r="H196" i="26"/>
  <c r="H209" i="26"/>
  <c r="H186" i="26"/>
  <c r="H189" i="26"/>
  <c r="H180" i="26"/>
  <c r="H183" i="26"/>
  <c r="H190" i="26"/>
  <c r="H205" i="26"/>
  <c r="H188" i="26"/>
  <c r="H199" i="26"/>
  <c r="H178" i="26"/>
  <c r="H184" i="26"/>
  <c r="H204" i="26"/>
  <c r="H181" i="26"/>
  <c r="H191" i="26"/>
  <c r="H192" i="26"/>
  <c r="H201" i="26"/>
  <c r="H177" i="26"/>
  <c r="H182" i="26"/>
  <c r="H185" i="26"/>
  <c r="H179" i="26"/>
  <c r="H170" i="25"/>
  <c r="H180" i="25"/>
  <c r="H166" i="25"/>
  <c r="H173" i="25"/>
  <c r="H169" i="25"/>
  <c r="H175" i="25"/>
  <c r="H163" i="38"/>
  <c r="H162" i="38"/>
  <c r="D165" i="38"/>
  <c r="AS164" i="38" a="1"/>
  <c r="AS164" i="38" s="1"/>
  <c r="AE164" i="38" a="1"/>
  <c r="AE164" i="38" s="1"/>
  <c r="D314" i="32"/>
  <c r="I137" i="32"/>
  <c r="J137" i="32" s="1"/>
  <c r="K137" i="32" s="1"/>
  <c r="L137" i="32" s="1"/>
  <c r="M137" i="32" s="1"/>
  <c r="N137" i="32" s="1"/>
  <c r="O137" i="32" s="1"/>
  <c r="P137" i="32" s="1"/>
  <c r="Q137" i="32" s="1"/>
  <c r="R137" i="32" s="1"/>
  <c r="S137" i="32" s="1"/>
  <c r="T137" i="32" s="1"/>
  <c r="U137" i="32" s="1"/>
  <c r="V137" i="32" s="1"/>
  <c r="W137" i="32" s="1"/>
  <c r="X137" i="32" s="1"/>
  <c r="Y137" i="32" s="1"/>
  <c r="Z137" i="32" s="1"/>
  <c r="AA137" i="32" s="1"/>
  <c r="AB137" i="32" s="1"/>
  <c r="AC137" i="32" s="1"/>
  <c r="AD137" i="32" s="1"/>
  <c r="AE137" i="32" s="1"/>
  <c r="AF137" i="32" s="1"/>
  <c r="AG137" i="32" s="1"/>
  <c r="AH137" i="32" s="1"/>
  <c r="AI137" i="32" s="1"/>
  <c r="AJ137" i="32" s="1"/>
  <c r="AK137" i="32" s="1"/>
  <c r="AL137" i="32" s="1"/>
  <c r="AM137" i="32" s="1"/>
  <c r="AN137" i="32" s="1"/>
  <c r="AO137" i="32" s="1"/>
  <c r="AP137" i="32" s="1"/>
  <c r="AQ137" i="32" s="1"/>
  <c r="H137" i="34" s="1"/>
  <c r="AE313" i="29" a="1"/>
  <c r="AE313" i="29" s="1"/>
  <c r="D314" i="29"/>
  <c r="AS313" i="29" a="1"/>
  <c r="AS313" i="29" s="1"/>
  <c r="AE139" i="28" a="1"/>
  <c r="AE139" i="28" s="1"/>
  <c r="D140" i="28"/>
  <c r="AE140" i="28" s="1" a="1"/>
  <c r="AE140" i="28" s="1"/>
  <c r="H160" i="23"/>
  <c r="AE139" i="27" a="1"/>
  <c r="AE139" i="27" s="1"/>
  <c r="D140" i="27"/>
  <c r="D174" i="22"/>
  <c r="AS173" i="22" a="1"/>
  <c r="AS173" i="22" s="1"/>
  <c r="AE173" i="22" a="1"/>
  <c r="AE173" i="22" s="1"/>
  <c r="AE160" i="23" a="1"/>
  <c r="AE160" i="23" s="1"/>
  <c r="AS160" i="23" a="1"/>
  <c r="AS160" i="23" s="1"/>
  <c r="D161" i="23"/>
  <c r="D175" i="24"/>
  <c r="I70" i="24"/>
  <c r="J70" i="24" s="1"/>
  <c r="K70" i="24" s="1"/>
  <c r="L70" i="24" s="1"/>
  <c r="M70" i="24" s="1"/>
  <c r="N70" i="24" s="1"/>
  <c r="O70" i="24" s="1"/>
  <c r="P70" i="24" s="1"/>
  <c r="Q70" i="24" s="1"/>
  <c r="R70" i="24" s="1"/>
  <c r="S70" i="24" s="1"/>
  <c r="T70" i="24" s="1"/>
  <c r="U70" i="24" s="1"/>
  <c r="V70" i="24" s="1"/>
  <c r="W70" i="24" s="1"/>
  <c r="X70" i="24" s="1"/>
  <c r="Y70" i="24" s="1"/>
  <c r="Z70" i="24" s="1"/>
  <c r="AA70" i="24" s="1"/>
  <c r="AB70" i="24" s="1"/>
  <c r="AC70" i="24" s="1"/>
  <c r="AD70" i="24" s="1"/>
  <c r="AE70" i="24" s="1"/>
  <c r="AF70" i="24" s="1"/>
  <c r="AG70" i="24" s="1"/>
  <c r="AH70" i="24" s="1"/>
  <c r="AI70" i="24" s="1"/>
  <c r="AJ70" i="24" s="1"/>
  <c r="AK70" i="24" s="1"/>
  <c r="AL70" i="24" s="1"/>
  <c r="AM70" i="24" s="1"/>
  <c r="AN70" i="24" s="1"/>
  <c r="AO70" i="24" s="1"/>
  <c r="AP70" i="24" s="1"/>
  <c r="AQ70" i="24" s="1"/>
  <c r="H70" i="25" s="1"/>
  <c r="H89" i="43" l="1"/>
  <c r="H88" i="43"/>
  <c r="D141" i="28"/>
  <c r="H139" i="28"/>
  <c r="BE141" i="28"/>
  <c r="BF141" i="28"/>
  <c r="BA141" i="28"/>
  <c r="BB141" i="28"/>
  <c r="AZ141" i="28"/>
  <c r="BI141" i="28"/>
  <c r="BJ141" i="28"/>
  <c r="AY141" i="28"/>
  <c r="BH141" i="28"/>
  <c r="BG141" i="28"/>
  <c r="BL141" i="28"/>
  <c r="BC141" i="28"/>
  <c r="BD141" i="28"/>
  <c r="AW141" i="28"/>
  <c r="AX141" i="28"/>
  <c r="BK141" i="28"/>
  <c r="BA140" i="28"/>
  <c r="BJ140" i="28"/>
  <c r="BI140" i="28"/>
  <c r="BB140" i="28"/>
  <c r="AY140" i="28"/>
  <c r="BH140" i="28"/>
  <c r="AZ140" i="28"/>
  <c r="BG140" i="28"/>
  <c r="BC140" i="28"/>
  <c r="BD140" i="28"/>
  <c r="AW140" i="28"/>
  <c r="BF140" i="28"/>
  <c r="BK140" i="28"/>
  <c r="BL140" i="28"/>
  <c r="BE140" i="28"/>
  <c r="AX140" i="28"/>
  <c r="AS141" i="28" a="1"/>
  <c r="AS141" i="28" s="1"/>
  <c r="AS90" i="43" a="1"/>
  <c r="AS90" i="43" s="1"/>
  <c r="AE90" i="43" a="1"/>
  <c r="AE90" i="43" s="1"/>
  <c r="AZ90" i="43"/>
  <c r="AX90" i="43"/>
  <c r="D91" i="43"/>
  <c r="AW90" i="43"/>
  <c r="AY90" i="43"/>
  <c r="BL165" i="38"/>
  <c r="BD165" i="38"/>
  <c r="AX165" i="38"/>
  <c r="BC165" i="38"/>
  <c r="AZ165" i="38"/>
  <c r="BH165" i="38"/>
  <c r="BF165" i="38"/>
  <c r="BB165" i="38"/>
  <c r="BG165" i="38"/>
  <c r="BI165" i="38"/>
  <c r="AY165" i="38"/>
  <c r="AW165" i="38"/>
  <c r="BJ165" i="38"/>
  <c r="BA165" i="38"/>
  <c r="BE165" i="38"/>
  <c r="BK165" i="38"/>
  <c r="AS160" i="42" a="1"/>
  <c r="AS160" i="42" s="1"/>
  <c r="BK160" i="42"/>
  <c r="BL160" i="42"/>
  <c r="BG160" i="42"/>
  <c r="AX160" i="42"/>
  <c r="BJ160" i="42"/>
  <c r="BB160" i="42"/>
  <c r="AZ160" i="42"/>
  <c r="AW160" i="42"/>
  <c r="H160" i="42" s="1"/>
  <c r="BF160" i="42"/>
  <c r="BH160" i="42"/>
  <c r="BA160" i="42"/>
  <c r="BD160" i="42"/>
  <c r="BE160" i="42"/>
  <c r="BI160" i="42"/>
  <c r="BC160" i="42"/>
  <c r="AY160" i="42"/>
  <c r="AE160" i="42" a="1"/>
  <c r="AE160" i="42" s="1"/>
  <c r="D161" i="42"/>
  <c r="H164" i="38"/>
  <c r="D166" i="38"/>
  <c r="AS165" i="38" a="1"/>
  <c r="AS165" i="38" s="1"/>
  <c r="AE165" i="38" a="1"/>
  <c r="AE165" i="38" s="1"/>
  <c r="I137" i="34"/>
  <c r="J137" i="34" s="1"/>
  <c r="K137" i="34" s="1"/>
  <c r="D314" i="34"/>
  <c r="AS314" i="32" a="1"/>
  <c r="AS314" i="32" s="1"/>
  <c r="D315" i="32"/>
  <c r="AE314" i="32" a="1"/>
  <c r="AE314" i="32" s="1"/>
  <c r="AS314" i="29" a="1"/>
  <c r="AS314" i="29" s="1"/>
  <c r="D315" i="29"/>
  <c r="AE314" i="29" a="1"/>
  <c r="AE314" i="29" s="1"/>
  <c r="AS140" i="28" a="1"/>
  <c r="AS140" i="28" s="1"/>
  <c r="AZ158" i="22"/>
  <c r="AW152" i="22"/>
  <c r="D142" i="28"/>
  <c r="AE141" i="28" a="1"/>
  <c r="AE141" i="28" s="1"/>
  <c r="AS140" i="27" a="1"/>
  <c r="AS140" i="27" s="1"/>
  <c r="D141" i="27"/>
  <c r="AS141" i="27" s="1" a="1"/>
  <c r="AS141" i="27" s="1"/>
  <c r="AE140" i="27" a="1"/>
  <c r="AE140" i="27" s="1"/>
  <c r="AS161" i="23" a="1"/>
  <c r="AS161" i="23" s="1"/>
  <c r="D162" i="23"/>
  <c r="AE161" i="23" a="1"/>
  <c r="AE161" i="23" s="1"/>
  <c r="D166" i="25"/>
  <c r="I70" i="25"/>
  <c r="J70" i="25" s="1"/>
  <c r="K70" i="25" s="1"/>
  <c r="L70" i="25" s="1"/>
  <c r="M70" i="25" s="1"/>
  <c r="N70" i="25" s="1"/>
  <c r="O70" i="25" s="1"/>
  <c r="P70" i="25" s="1"/>
  <c r="Q70" i="25" s="1"/>
  <c r="R70" i="25" s="1"/>
  <c r="S70" i="25" s="1"/>
  <c r="T70" i="25" s="1"/>
  <c r="U70" i="25" s="1"/>
  <c r="V70" i="25" s="1"/>
  <c r="W70" i="25" s="1"/>
  <c r="X70" i="25" s="1"/>
  <c r="Y70" i="25" s="1"/>
  <c r="Z70" i="25" s="1"/>
  <c r="AA70" i="25" s="1"/>
  <c r="AB70" i="25" s="1"/>
  <c r="AC70" i="25" s="1"/>
  <c r="AD70" i="25" s="1"/>
  <c r="AE70" i="25" s="1"/>
  <c r="AF70" i="25" s="1"/>
  <c r="AG70" i="25" s="1"/>
  <c r="AH70" i="25" s="1"/>
  <c r="AI70" i="25" s="1"/>
  <c r="AJ70" i="25" s="1"/>
  <c r="AK70" i="25" s="1"/>
  <c r="AL70" i="25" s="1"/>
  <c r="AM70" i="25" s="1"/>
  <c r="AN70" i="25" s="1"/>
  <c r="AO70" i="25" s="1"/>
  <c r="AP70" i="25" s="1"/>
  <c r="AQ70" i="25" s="1"/>
  <c r="H70" i="26" s="1"/>
  <c r="D176" i="24"/>
  <c r="AS175" i="24" a="1"/>
  <c r="AS175" i="24" s="1"/>
  <c r="AE175" i="24" a="1"/>
  <c r="AE175" i="24" s="1"/>
  <c r="AS174" i="22" a="1"/>
  <c r="AS174" i="22" s="1"/>
  <c r="D175" i="22"/>
  <c r="AE174" i="22" a="1"/>
  <c r="AE174" i="22" s="1"/>
  <c r="H90" i="43" l="1"/>
  <c r="BC142" i="28"/>
  <c r="BL142" i="28"/>
  <c r="AW142" i="28"/>
  <c r="AX142" i="28"/>
  <c r="BK142" i="28"/>
  <c r="BE142" i="28"/>
  <c r="BF142" i="28"/>
  <c r="BA142" i="28"/>
  <c r="BB142" i="28"/>
  <c r="AZ142" i="28"/>
  <c r="BI142" i="28"/>
  <c r="BJ142" i="28"/>
  <c r="AY142" i="28"/>
  <c r="BH142" i="28"/>
  <c r="BG142" i="28"/>
  <c r="BD142" i="28"/>
  <c r="H141" i="28"/>
  <c r="H140" i="28"/>
  <c r="AS142" i="28" a="1"/>
  <c r="AS142" i="28" s="1"/>
  <c r="D92" i="43"/>
  <c r="AS91" i="43" a="1"/>
  <c r="AS91" i="43" s="1"/>
  <c r="AZ91" i="43"/>
  <c r="AX91" i="43"/>
  <c r="AE91" i="43" a="1"/>
  <c r="AE91" i="43" s="1"/>
  <c r="AW91" i="43"/>
  <c r="AY91" i="43"/>
  <c r="BK161" i="42"/>
  <c r="BL161" i="42"/>
  <c r="AY161" i="42"/>
  <c r="H161" i="42" s="1"/>
  <c r="AX161" i="42"/>
  <c r="BB161" i="42"/>
  <c r="BG161" i="42"/>
  <c r="BJ161" i="42"/>
  <c r="AZ161" i="42"/>
  <c r="BF161" i="42"/>
  <c r="BH161" i="42"/>
  <c r="BD161" i="42"/>
  <c r="AW161" i="42"/>
  <c r="BA161" i="42"/>
  <c r="BC161" i="42"/>
  <c r="BE161" i="42"/>
  <c r="BI161" i="42"/>
  <c r="AE161" i="42" a="1"/>
  <c r="AE161" i="42" s="1"/>
  <c r="AS161" i="42" a="1"/>
  <c r="AS161" i="42" s="1"/>
  <c r="D162" i="42"/>
  <c r="BL166" i="38"/>
  <c r="BB166" i="38"/>
  <c r="AZ166" i="38"/>
  <c r="AX166" i="38"/>
  <c r="BF166" i="38"/>
  <c r="BH166" i="38"/>
  <c r="BD166" i="38"/>
  <c r="AY166" i="38"/>
  <c r="BJ166" i="38"/>
  <c r="BC166" i="38"/>
  <c r="AW166" i="38"/>
  <c r="BE166" i="38"/>
  <c r="BK166" i="38"/>
  <c r="BA166" i="38"/>
  <c r="BI166" i="38"/>
  <c r="BG166" i="38"/>
  <c r="H161" i="23"/>
  <c r="H165" i="38"/>
  <c r="H175" i="24"/>
  <c r="AE166" i="38" a="1"/>
  <c r="AE166" i="38" s="1"/>
  <c r="D167" i="38"/>
  <c r="AS166" i="38" a="1"/>
  <c r="AS166" i="38" s="1"/>
  <c r="AE314" i="34" a="1"/>
  <c r="AE314" i="34" s="1"/>
  <c r="D315" i="34"/>
  <c r="AS314" i="34" a="1"/>
  <c r="AS314" i="34" s="1"/>
  <c r="H314" i="34"/>
  <c r="L137" i="34"/>
  <c r="H137" i="33" s="1"/>
  <c r="AS315" i="32" a="1"/>
  <c r="AS315" i="32" s="1"/>
  <c r="AE315" i="32" a="1"/>
  <c r="AE315" i="32" s="1"/>
  <c r="D316" i="32"/>
  <c r="D316" i="29"/>
  <c r="AS315" i="29" a="1"/>
  <c r="AS315" i="29" s="1"/>
  <c r="AE315" i="29" a="1"/>
  <c r="AE315" i="29" s="1"/>
  <c r="AE142" i="28" a="1"/>
  <c r="AE142" i="28" s="1"/>
  <c r="D143" i="28"/>
  <c r="AE141" i="27" a="1"/>
  <c r="AE141" i="27" s="1"/>
  <c r="D142" i="27"/>
  <c r="D143" i="27"/>
  <c r="AE142" i="27" a="1"/>
  <c r="AE142" i="27" s="1"/>
  <c r="AS142" i="27" a="1"/>
  <c r="AS142" i="27" s="1"/>
  <c r="AE176" i="24" a="1"/>
  <c r="AE176" i="24" s="1"/>
  <c r="AS176" i="24" a="1"/>
  <c r="AS176" i="24" s="1"/>
  <c r="D177" i="24"/>
  <c r="AE175" i="22" a="1"/>
  <c r="AE175" i="22" s="1"/>
  <c r="D176" i="22"/>
  <c r="AS175" i="22" a="1"/>
  <c r="AS175" i="22" s="1"/>
  <c r="D163" i="23"/>
  <c r="AE162" i="23" a="1"/>
  <c r="AE162" i="23" s="1"/>
  <c r="AS162" i="23" a="1"/>
  <c r="AS162" i="23" s="1"/>
  <c r="D177" i="26"/>
  <c r="I70" i="26"/>
  <c r="J70" i="26" s="1"/>
  <c r="K70" i="26" s="1"/>
  <c r="L70" i="26" s="1"/>
  <c r="M70" i="26" s="1"/>
  <c r="N70" i="26" s="1"/>
  <c r="O70" i="26" s="1"/>
  <c r="P70" i="26" s="1"/>
  <c r="Q70" i="26" s="1"/>
  <c r="R70" i="26" s="1"/>
  <c r="S70" i="26" s="1"/>
  <c r="T70" i="26" s="1"/>
  <c r="U70" i="26" s="1"/>
  <c r="V70" i="26" s="1"/>
  <c r="W70" i="26" s="1"/>
  <c r="X70" i="26" s="1"/>
  <c r="Y70" i="26" s="1"/>
  <c r="Z70" i="26" s="1"/>
  <c r="AA70" i="26" s="1"/>
  <c r="AB70" i="26" s="1"/>
  <c r="AC70" i="26" s="1"/>
  <c r="AD70" i="26" s="1"/>
  <c r="AE70" i="26" s="1"/>
  <c r="AF70" i="26" s="1"/>
  <c r="AG70" i="26" s="1"/>
  <c r="AH70" i="26" s="1"/>
  <c r="AI70" i="26" s="1"/>
  <c r="AJ70" i="26" s="1"/>
  <c r="AK70" i="26" s="1"/>
  <c r="AL70" i="26" s="1"/>
  <c r="AM70" i="26" s="1"/>
  <c r="AN70" i="26" s="1"/>
  <c r="AO70" i="26" s="1"/>
  <c r="AP70" i="26" s="1"/>
  <c r="AQ70" i="26" s="1"/>
  <c r="H70" i="31" s="1"/>
  <c r="AE166" i="25" a="1"/>
  <c r="AE166" i="25" s="1"/>
  <c r="AS166" i="25" a="1"/>
  <c r="AS166" i="25" s="1"/>
  <c r="D167" i="25"/>
  <c r="H91" i="43" l="1"/>
  <c r="H142" i="28"/>
  <c r="AY143" i="28"/>
  <c r="BH143" i="28"/>
  <c r="BG143" i="28"/>
  <c r="BL143" i="28"/>
  <c r="BC143" i="28"/>
  <c r="AW143" i="28"/>
  <c r="AX143" i="28"/>
  <c r="BK143" i="28"/>
  <c r="BE143" i="28"/>
  <c r="BF143" i="28"/>
  <c r="BA143" i="28"/>
  <c r="BB143" i="28"/>
  <c r="BD143" i="28"/>
  <c r="AZ143" i="28"/>
  <c r="BI143" i="28"/>
  <c r="BJ143" i="28"/>
  <c r="AS143" i="28" a="1"/>
  <c r="AS143" i="28" s="1"/>
  <c r="AZ92" i="43"/>
  <c r="AX92" i="43"/>
  <c r="D93" i="43"/>
  <c r="AS92" i="43" a="1"/>
  <c r="AS92" i="43" s="1"/>
  <c r="AE92" i="43" a="1"/>
  <c r="AE92" i="43" s="1"/>
  <c r="AY92" i="43"/>
  <c r="AW92" i="43"/>
  <c r="BL162" i="42"/>
  <c r="BK162" i="42"/>
  <c r="BC162" i="42"/>
  <c r="AW162" i="42"/>
  <c r="BA162" i="42"/>
  <c r="BE162" i="42"/>
  <c r="BI162" i="42"/>
  <c r="AY162" i="42"/>
  <c r="AX162" i="42"/>
  <c r="BG162" i="42"/>
  <c r="BB162" i="42"/>
  <c r="AZ162" i="42"/>
  <c r="BF162" i="42"/>
  <c r="H162" i="42" s="1"/>
  <c r="BH162" i="42"/>
  <c r="BJ162" i="42"/>
  <c r="BD162" i="42"/>
  <c r="D163" i="42"/>
  <c r="AE162" i="42" a="1"/>
  <c r="AE162" i="42" s="1"/>
  <c r="AS162" i="42" a="1"/>
  <c r="AS162" i="42" s="1"/>
  <c r="BL167" i="38"/>
  <c r="AX167" i="38"/>
  <c r="AW167" i="38"/>
  <c r="BF167" i="38"/>
  <c r="BC167" i="38"/>
  <c r="BD167" i="38"/>
  <c r="AZ167" i="38"/>
  <c r="BJ167" i="38"/>
  <c r="BB167" i="38"/>
  <c r="AY167" i="38"/>
  <c r="BG167" i="38"/>
  <c r="BE167" i="38"/>
  <c r="BH167" i="38"/>
  <c r="BI167" i="38"/>
  <c r="BK167" i="38"/>
  <c r="BA167" i="38"/>
  <c r="H162" i="23"/>
  <c r="H166" i="38"/>
  <c r="H176" i="24"/>
  <c r="AS167" i="38" a="1"/>
  <c r="AS167" i="38" s="1"/>
  <c r="D168" i="38"/>
  <c r="AE167" i="38" a="1"/>
  <c r="AE167" i="38" s="1"/>
  <c r="D314" i="33"/>
  <c r="AS314" i="33" s="1" a="1"/>
  <c r="AS314" i="33" s="1"/>
  <c r="I137" i="33"/>
  <c r="J137" i="33" s="1"/>
  <c r="K137" i="33" s="1"/>
  <c r="L137" i="33" s="1"/>
  <c r="M137" i="33" s="1"/>
  <c r="N137" i="33" s="1"/>
  <c r="O137" i="33" s="1"/>
  <c r="P137" i="33" s="1"/>
  <c r="Q137" i="33" s="1"/>
  <c r="R137" i="33" s="1"/>
  <c r="S137" i="33" s="1"/>
  <c r="T137" i="33" s="1"/>
  <c r="U137" i="33" s="1"/>
  <c r="V137" i="33" s="1"/>
  <c r="W137" i="33" s="1"/>
  <c r="X137" i="33" s="1"/>
  <c r="Y137" i="33" s="1"/>
  <c r="Z137" i="33" s="1"/>
  <c r="AA137" i="33" s="1"/>
  <c r="AB137" i="33" s="1"/>
  <c r="AC137" i="33" s="1"/>
  <c r="AD137" i="33" s="1"/>
  <c r="AE137" i="33" s="1"/>
  <c r="AF137" i="33" s="1"/>
  <c r="AG137" i="33" s="1"/>
  <c r="AH137" i="33" s="1"/>
  <c r="AI137" i="33" s="1"/>
  <c r="AJ137" i="33" s="1"/>
  <c r="AK137" i="33" s="1"/>
  <c r="AL137" i="33" s="1"/>
  <c r="AM137" i="33" s="1"/>
  <c r="AN137" i="33" s="1"/>
  <c r="AO137" i="33" s="1"/>
  <c r="AP137" i="33" s="1"/>
  <c r="AQ137" i="33" s="1"/>
  <c r="AE315" i="34" a="1"/>
  <c r="AE315" i="34" s="1"/>
  <c r="AS315" i="34" a="1"/>
  <c r="AS315" i="34" s="1"/>
  <c r="D316" i="34"/>
  <c r="H315" i="34"/>
  <c r="AE316" i="32" a="1"/>
  <c r="AE316" i="32" s="1"/>
  <c r="AS316" i="32" a="1"/>
  <c r="AS316" i="32" s="1"/>
  <c r="D317" i="32"/>
  <c r="D170" i="31"/>
  <c r="I70" i="31"/>
  <c r="J70" i="31" s="1"/>
  <c r="K70" i="31" s="1"/>
  <c r="L70" i="31" s="1"/>
  <c r="M70" i="31" s="1"/>
  <c r="N70" i="31" s="1"/>
  <c r="O70" i="31" s="1"/>
  <c r="P70" i="31" s="1"/>
  <c r="Q70" i="31" s="1"/>
  <c r="R70" i="31" s="1"/>
  <c r="S70" i="31" s="1"/>
  <c r="T70" i="31" s="1"/>
  <c r="U70" i="31" s="1"/>
  <c r="V70" i="31" s="1"/>
  <c r="W70" i="31" s="1"/>
  <c r="X70" i="31" s="1"/>
  <c r="Y70" i="31" s="1"/>
  <c r="Z70" i="31" s="1"/>
  <c r="AA70" i="31" s="1"/>
  <c r="AB70" i="31" s="1"/>
  <c r="AC70" i="31" s="1"/>
  <c r="AD70" i="31" s="1"/>
  <c r="AE70" i="31" s="1"/>
  <c r="AF70" i="31" s="1"/>
  <c r="AG70" i="31" s="1"/>
  <c r="AH70" i="31" s="1"/>
  <c r="AI70" i="31" s="1"/>
  <c r="AJ70" i="31" s="1"/>
  <c r="AK70" i="31" s="1"/>
  <c r="AL70" i="31" s="1"/>
  <c r="AM70" i="31" s="1"/>
  <c r="AN70" i="31" s="1"/>
  <c r="AO70" i="31" s="1"/>
  <c r="AP70" i="31" s="1"/>
  <c r="AQ70" i="31" s="1"/>
  <c r="AS316" i="29" a="1"/>
  <c r="AS316" i="29" s="1"/>
  <c r="D317" i="29"/>
  <c r="AE316" i="29" a="1"/>
  <c r="AE316" i="29" s="1"/>
  <c r="AE143" i="28" a="1"/>
  <c r="AE143" i="28" s="1"/>
  <c r="D144" i="28"/>
  <c r="D144" i="27"/>
  <c r="AE143" i="27" a="1"/>
  <c r="AE143" i="27" s="1"/>
  <c r="AS143" i="27" a="1"/>
  <c r="AS143" i="27" s="1"/>
  <c r="AS177" i="24" a="1"/>
  <c r="AS177" i="24" s="1"/>
  <c r="AE177" i="24" a="1"/>
  <c r="AE177" i="24" s="1"/>
  <c r="D178" i="24"/>
  <c r="AS163" i="23" a="1"/>
  <c r="AS163" i="23" s="1"/>
  <c r="D164" i="23"/>
  <c r="AE163" i="23" a="1"/>
  <c r="AE163" i="23" s="1"/>
  <c r="AS176" i="22" a="1"/>
  <c r="AS176" i="22" s="1"/>
  <c r="AE176" i="22" a="1"/>
  <c r="AE176" i="22" s="1"/>
  <c r="D177" i="22"/>
  <c r="AS167" i="25" a="1"/>
  <c r="AS167" i="25" s="1"/>
  <c r="AE167" i="25" a="1"/>
  <c r="AE167" i="25" s="1"/>
  <c r="D168" i="25"/>
  <c r="AE177" i="26" a="1"/>
  <c r="AE177" i="26" s="1"/>
  <c r="AS177" i="26" a="1"/>
  <c r="AS177" i="26" s="1"/>
  <c r="D178" i="26"/>
  <c r="H92" i="43" l="1"/>
  <c r="BA144" i="28"/>
  <c r="BB144" i="28"/>
  <c r="AZ144" i="28"/>
  <c r="BI144" i="28"/>
  <c r="BJ144" i="28"/>
  <c r="AY144" i="28"/>
  <c r="BH144" i="28"/>
  <c r="BL144" i="28"/>
  <c r="BG144" i="28"/>
  <c r="BC144" i="28"/>
  <c r="AW144" i="28"/>
  <c r="AX144" i="28"/>
  <c r="BK144" i="28"/>
  <c r="BE144" i="28"/>
  <c r="BF144" i="28"/>
  <c r="BD144" i="28"/>
  <c r="H143" i="28"/>
  <c r="AS144" i="28" a="1"/>
  <c r="AS144" i="28" s="1"/>
  <c r="D94" i="43"/>
  <c r="AS93" i="43" a="1"/>
  <c r="AS93" i="43" s="1"/>
  <c r="AE93" i="43" a="1"/>
  <c r="AE93" i="43" s="1"/>
  <c r="AX93" i="43"/>
  <c r="AZ93" i="43"/>
  <c r="AW93" i="43"/>
  <c r="AY93" i="43"/>
  <c r="BL168" i="38"/>
  <c r="BJ168" i="38"/>
  <c r="BH168" i="38"/>
  <c r="BD168" i="38"/>
  <c r="BF168" i="38"/>
  <c r="AY168" i="38"/>
  <c r="BC168" i="38"/>
  <c r="AX168" i="38"/>
  <c r="AZ168" i="38"/>
  <c r="BB168" i="38"/>
  <c r="BI168" i="38"/>
  <c r="BG168" i="38"/>
  <c r="BE168" i="38"/>
  <c r="BA168" i="38"/>
  <c r="BK168" i="38"/>
  <c r="AW168" i="38"/>
  <c r="BJ163" i="42"/>
  <c r="BK163" i="42"/>
  <c r="BL163" i="42"/>
  <c r="BD163" i="42"/>
  <c r="BC163" i="42"/>
  <c r="BB163" i="42"/>
  <c r="AW163" i="42"/>
  <c r="H163" i="42" s="1"/>
  <c r="AX163" i="42"/>
  <c r="BA163" i="42"/>
  <c r="BE163" i="42"/>
  <c r="BI163" i="42"/>
  <c r="AY163" i="42"/>
  <c r="BG163" i="42"/>
  <c r="AZ163" i="42"/>
  <c r="BF163" i="42"/>
  <c r="BH163" i="42"/>
  <c r="D164" i="42"/>
  <c r="AS163" i="42" a="1"/>
  <c r="AS163" i="42" s="1"/>
  <c r="AE163" i="42" a="1"/>
  <c r="AE163" i="42" s="1"/>
  <c r="H163" i="23"/>
  <c r="H167" i="38"/>
  <c r="H177" i="24"/>
  <c r="D169" i="38"/>
  <c r="AS168" i="38" a="1"/>
  <c r="AS168" i="38" s="1"/>
  <c r="AE168" i="38" a="1"/>
  <c r="AE168" i="38" s="1"/>
  <c r="AS316" i="34" a="1"/>
  <c r="AS316" i="34" s="1"/>
  <c r="H316" i="34"/>
  <c r="AE316" i="34" a="1"/>
  <c r="AE316" i="34" s="1"/>
  <c r="D317" i="34"/>
  <c r="AE314" i="33" a="1"/>
  <c r="AE314" i="33" s="1"/>
  <c r="D315" i="33"/>
  <c r="AS315" i="33" s="1" a="1"/>
  <c r="AS315" i="33" s="1"/>
  <c r="AS317" i="32" a="1"/>
  <c r="AS317" i="32" s="1"/>
  <c r="AE317" i="32" a="1"/>
  <c r="AE317" i="32" s="1"/>
  <c r="D318" i="32"/>
  <c r="AS170" i="31" a="1"/>
  <c r="AS170" i="31" s="1"/>
  <c r="AE170" i="31" a="1"/>
  <c r="AE170" i="31" s="1"/>
  <c r="D171" i="31"/>
  <c r="AE317" i="29" a="1"/>
  <c r="AE317" i="29" s="1"/>
  <c r="D318" i="29"/>
  <c r="AS317" i="29" a="1"/>
  <c r="AS317" i="29" s="1"/>
  <c r="D145" i="28"/>
  <c r="AE144" i="28" a="1"/>
  <c r="AE144" i="28" s="1"/>
  <c r="D145" i="27"/>
  <c r="AE144" i="27" a="1"/>
  <c r="AE144" i="27" s="1"/>
  <c r="AS144" i="27" a="1"/>
  <c r="AS144" i="27" s="1"/>
  <c r="D169" i="25"/>
  <c r="AS168" i="25" a="1"/>
  <c r="AS168" i="25" s="1"/>
  <c r="AE168" i="25" a="1"/>
  <c r="AE168" i="25" s="1"/>
  <c r="D178" i="22"/>
  <c r="AE177" i="22" a="1"/>
  <c r="AE177" i="22" s="1"/>
  <c r="AS177" i="22" a="1"/>
  <c r="AS177" i="22" s="1"/>
  <c r="AE164" i="23" a="1"/>
  <c r="AE164" i="23" s="1"/>
  <c r="D165" i="23"/>
  <c r="AS164" i="23" a="1"/>
  <c r="AS164" i="23" s="1"/>
  <c r="AE178" i="26" a="1"/>
  <c r="AE178" i="26" s="1"/>
  <c r="D179" i="26"/>
  <c r="AS178" i="26" a="1"/>
  <c r="AS178" i="26" s="1"/>
  <c r="D179" i="24"/>
  <c r="AS178" i="24" a="1"/>
  <c r="AS178" i="24" s="1"/>
  <c r="AE178" i="24" a="1"/>
  <c r="AE178" i="24" s="1"/>
  <c r="H93" i="43" l="1"/>
  <c r="H144" i="28"/>
  <c r="BE145" i="28"/>
  <c r="BF145" i="28"/>
  <c r="BD145" i="28"/>
  <c r="BA145" i="28"/>
  <c r="BB145" i="28"/>
  <c r="AZ145" i="28"/>
  <c r="BI145" i="28"/>
  <c r="BJ145" i="28"/>
  <c r="BL145" i="28"/>
  <c r="AY145" i="28"/>
  <c r="BH145" i="28"/>
  <c r="BG145" i="28"/>
  <c r="BC145" i="28"/>
  <c r="AW145" i="28"/>
  <c r="AX145" i="28"/>
  <c r="BK145" i="28"/>
  <c r="AS145" i="28" a="1"/>
  <c r="AS145" i="28" s="1"/>
  <c r="AZ94" i="43"/>
  <c r="AX94" i="43"/>
  <c r="AS94" i="43" a="1"/>
  <c r="AS94" i="43" s="1"/>
  <c r="AE94" i="43" a="1"/>
  <c r="AE94" i="43" s="1"/>
  <c r="AW94" i="43"/>
  <c r="AY94" i="43"/>
  <c r="BL169" i="38"/>
  <c r="AX169" i="38"/>
  <c r="BF169" i="38"/>
  <c r="BD169" i="38"/>
  <c r="BB169" i="38"/>
  <c r="BC169" i="38"/>
  <c r="AZ169" i="38"/>
  <c r="BJ169" i="38"/>
  <c r="BH169" i="38"/>
  <c r="BG169" i="38"/>
  <c r="BI169" i="38"/>
  <c r="AY169" i="38"/>
  <c r="AW169" i="38"/>
  <c r="BA169" i="38"/>
  <c r="BE169" i="38"/>
  <c r="BK169" i="38"/>
  <c r="BK164" i="42"/>
  <c r="D165" i="42"/>
  <c r="BL164" i="42"/>
  <c r="BJ164" i="42"/>
  <c r="AX164" i="42"/>
  <c r="BG164" i="42"/>
  <c r="AZ164" i="42"/>
  <c r="BD164" i="42"/>
  <c r="BF164" i="42"/>
  <c r="BH164" i="42"/>
  <c r="BC164" i="42"/>
  <c r="BB164" i="42"/>
  <c r="AW164" i="42"/>
  <c r="H164" i="42" s="1"/>
  <c r="BA164" i="42"/>
  <c r="BE164" i="42"/>
  <c r="BI164" i="42"/>
  <c r="AY164" i="42"/>
  <c r="AE164" i="42" a="1"/>
  <c r="AE164" i="42" s="1"/>
  <c r="AS164" i="42" a="1"/>
  <c r="AS164" i="42" s="1"/>
  <c r="H164" i="23"/>
  <c r="H314" i="33"/>
  <c r="H168" i="38"/>
  <c r="H170" i="31"/>
  <c r="H178" i="24"/>
  <c r="AE169" i="38" a="1"/>
  <c r="AE169" i="38" s="1"/>
  <c r="D170" i="38"/>
  <c r="AS169" i="38" a="1"/>
  <c r="AS169" i="38" s="1"/>
  <c r="H317" i="34"/>
  <c r="AS317" i="34" a="1"/>
  <c r="AS317" i="34" s="1"/>
  <c r="D318" i="34"/>
  <c r="AE317" i="34" a="1"/>
  <c r="AE317" i="34" s="1"/>
  <c r="AE315" i="33" a="1"/>
  <c r="AE315" i="33" s="1"/>
  <c r="D316" i="33"/>
  <c r="AS316" i="33" s="1" a="1"/>
  <c r="AS316" i="33" s="1"/>
  <c r="AS318" i="32" a="1"/>
  <c r="AS318" i="32" s="1"/>
  <c r="D319" i="32"/>
  <c r="AE318" i="32" a="1"/>
  <c r="AE318" i="32" s="1"/>
  <c r="AS171" i="31" a="1"/>
  <c r="AS171" i="31" s="1"/>
  <c r="D172" i="31"/>
  <c r="AE171" i="31" a="1"/>
  <c r="AE171" i="31" s="1"/>
  <c r="D319" i="29"/>
  <c r="AS318" i="29" a="1"/>
  <c r="AS318" i="29" s="1"/>
  <c r="AE318" i="29" a="1"/>
  <c r="AE318" i="29" s="1"/>
  <c r="D146" i="28"/>
  <c r="AE145" i="28" a="1"/>
  <c r="AE145" i="28" s="1"/>
  <c r="D146" i="27"/>
  <c r="AE145" i="27" a="1"/>
  <c r="AE145" i="27" s="1"/>
  <c r="AS145" i="27" a="1"/>
  <c r="AS145" i="27" s="1"/>
  <c r="AS165" i="23" a="1"/>
  <c r="AS165" i="23" s="1"/>
  <c r="D166" i="23"/>
  <c r="AE165" i="23" a="1"/>
  <c r="AE165" i="23" s="1"/>
  <c r="D179" i="22"/>
  <c r="AE178" i="22" a="1"/>
  <c r="AE178" i="22" s="1"/>
  <c r="AS178" i="22" a="1"/>
  <c r="AS178" i="22" s="1"/>
  <c r="D170" i="25"/>
  <c r="AS169" i="25" a="1"/>
  <c r="AS169" i="25" s="1"/>
  <c r="AE169" i="25" a="1"/>
  <c r="AE169" i="25" s="1"/>
  <c r="AS179" i="24" a="1"/>
  <c r="AS179" i="24" s="1"/>
  <c r="D180" i="24"/>
  <c r="AE179" i="24" a="1"/>
  <c r="AE179" i="24" s="1"/>
  <c r="AS179" i="26" a="1"/>
  <c r="AS179" i="26" s="1"/>
  <c r="D180" i="26"/>
  <c r="AE179" i="26" a="1"/>
  <c r="AE179" i="26" s="1"/>
  <c r="H94" i="43" l="1"/>
  <c r="BC146" i="28"/>
  <c r="AW146" i="28"/>
  <c r="AX146" i="28"/>
  <c r="BK146" i="28"/>
  <c r="BD146" i="28"/>
  <c r="BE146" i="28"/>
  <c r="BF146" i="28"/>
  <c r="AZ146" i="28"/>
  <c r="BA146" i="28"/>
  <c r="BB146" i="28"/>
  <c r="BL146" i="28"/>
  <c r="BH146" i="28"/>
  <c r="BI146" i="28"/>
  <c r="BJ146" i="28"/>
  <c r="AY146" i="28"/>
  <c r="BG146" i="28"/>
  <c r="H145" i="28"/>
  <c r="AS146" i="28" a="1"/>
  <c r="AS146" i="28" s="1"/>
  <c r="BL170" i="38"/>
  <c r="BF170" i="38"/>
  <c r="BD170" i="38"/>
  <c r="BB170" i="38"/>
  <c r="BI170" i="38"/>
  <c r="AX170" i="38"/>
  <c r="BC170" i="38"/>
  <c r="AZ170" i="38"/>
  <c r="BH170" i="38"/>
  <c r="BJ170" i="38"/>
  <c r="AY170" i="38"/>
  <c r="AW170" i="38"/>
  <c r="BA170" i="38"/>
  <c r="BK170" i="38"/>
  <c r="BE170" i="38"/>
  <c r="BG170" i="38"/>
  <c r="BK165" i="42"/>
  <c r="D166" i="42"/>
  <c r="AE165" i="42" a="1"/>
  <c r="AE165" i="42" s="1"/>
  <c r="BL165" i="42"/>
  <c r="BB165" i="42"/>
  <c r="AY165" i="42"/>
  <c r="BD165" i="42"/>
  <c r="AX165" i="42"/>
  <c r="BG165" i="42"/>
  <c r="BH165" i="42"/>
  <c r="BC165" i="42"/>
  <c r="BF165" i="42"/>
  <c r="BJ165" i="42"/>
  <c r="AW165" i="42"/>
  <c r="H165" i="42" s="1"/>
  <c r="BA165" i="42"/>
  <c r="BE165" i="42"/>
  <c r="AZ165" i="42"/>
  <c r="BI165" i="42"/>
  <c r="AS165" i="42" a="1"/>
  <c r="AS165" i="42" s="1"/>
  <c r="H165" i="23"/>
  <c r="D319" i="34"/>
  <c r="H315" i="33"/>
  <c r="H169" i="38"/>
  <c r="H171" i="31"/>
  <c r="H179" i="24"/>
  <c r="AE170" i="38" a="1"/>
  <c r="AE170" i="38" s="1"/>
  <c r="AS170" i="38" a="1"/>
  <c r="AS170" i="38" s="1"/>
  <c r="D171" i="38"/>
  <c r="AE318" i="34" a="1"/>
  <c r="AE318" i="34" s="1"/>
  <c r="AS318" i="34" a="1"/>
  <c r="AS318" i="34" s="1"/>
  <c r="H318" i="34"/>
  <c r="D317" i="33"/>
  <c r="AS317" i="33" s="1" a="1"/>
  <c r="AS317" i="33" s="1"/>
  <c r="AE316" i="33" a="1"/>
  <c r="AE316" i="33" s="1"/>
  <c r="AS319" i="32" a="1"/>
  <c r="AS319" i="32" s="1"/>
  <c r="AE319" i="32" a="1"/>
  <c r="AE319" i="32" s="1"/>
  <c r="D320" i="32"/>
  <c r="AS172" i="31" a="1"/>
  <c r="AS172" i="31" s="1"/>
  <c r="D173" i="31"/>
  <c r="AE172" i="31" a="1"/>
  <c r="AE172" i="31" s="1"/>
  <c r="AS319" i="29" a="1"/>
  <c r="AS319" i="29" s="1"/>
  <c r="D320" i="29"/>
  <c r="AE319" i="29" a="1"/>
  <c r="AE319" i="29" s="1"/>
  <c r="D147" i="28"/>
  <c r="AE146" i="28" a="1"/>
  <c r="AE146" i="28" s="1"/>
  <c r="D147" i="27"/>
  <c r="AE146" i="27" a="1"/>
  <c r="AE146" i="27" s="1"/>
  <c r="AS146" i="27" a="1"/>
  <c r="AS146" i="27" s="1"/>
  <c r="D181" i="26"/>
  <c r="AS180" i="26" a="1"/>
  <c r="AS180" i="26" s="1"/>
  <c r="AE180" i="26" a="1"/>
  <c r="AE180" i="26" s="1"/>
  <c r="AE170" i="25" a="1"/>
  <c r="AE170" i="25" s="1"/>
  <c r="D171" i="25"/>
  <c r="AS170" i="25" a="1"/>
  <c r="AS170" i="25" s="1"/>
  <c r="AE180" i="24" a="1"/>
  <c r="AE180" i="24" s="1"/>
  <c r="D181" i="24"/>
  <c r="AS180" i="24" a="1"/>
  <c r="AS180" i="24" s="1"/>
  <c r="D167" i="23"/>
  <c r="AE166" i="23" a="1"/>
  <c r="AE166" i="23" s="1"/>
  <c r="AS166" i="23" a="1"/>
  <c r="AS166" i="23" s="1"/>
  <c r="AE179" i="22" a="1"/>
  <c r="AE179" i="22" s="1"/>
  <c r="D180" i="22"/>
  <c r="AS179" i="22" a="1"/>
  <c r="AS179" i="22" s="1"/>
  <c r="AY147" i="28" l="1"/>
  <c r="BG147" i="28"/>
  <c r="BC147" i="28"/>
  <c r="BD147" i="28"/>
  <c r="AW147" i="28"/>
  <c r="AX147" i="28"/>
  <c r="BK147" i="28"/>
  <c r="BE147" i="28"/>
  <c r="BF147" i="28"/>
  <c r="AZ147" i="28"/>
  <c r="BL147" i="28"/>
  <c r="BH147" i="28"/>
  <c r="BA147" i="28"/>
  <c r="BB147" i="28"/>
  <c r="BI147" i="28"/>
  <c r="BJ147" i="28"/>
  <c r="H146" i="28"/>
  <c r="AS147" i="28" a="1"/>
  <c r="AS147" i="28" s="1"/>
  <c r="BL171" i="38"/>
  <c r="BD171" i="38"/>
  <c r="BF171" i="38"/>
  <c r="BC171" i="38"/>
  <c r="BB171" i="38"/>
  <c r="AW171" i="38"/>
  <c r="AX171" i="38"/>
  <c r="BH171" i="38"/>
  <c r="BJ171" i="38"/>
  <c r="BI171" i="38"/>
  <c r="AZ171" i="38"/>
  <c r="AY171" i="38"/>
  <c r="BG171" i="38"/>
  <c r="BK171" i="38"/>
  <c r="BE171" i="38"/>
  <c r="BA171" i="38"/>
  <c r="BL166" i="42"/>
  <c r="AE166" i="42" a="1"/>
  <c r="AE166" i="42" s="1"/>
  <c r="BK166" i="42"/>
  <c r="D167" i="42"/>
  <c r="BJ166" i="42"/>
  <c r="AW166" i="42"/>
  <c r="H166" i="42" s="1"/>
  <c r="AZ166" i="42"/>
  <c r="BA166" i="42"/>
  <c r="BE166" i="42"/>
  <c r="BH166" i="42"/>
  <c r="BI166" i="42"/>
  <c r="AY166" i="42"/>
  <c r="AX166" i="42"/>
  <c r="BG166" i="42"/>
  <c r="BD166" i="42"/>
  <c r="BF166" i="42"/>
  <c r="BB166" i="42"/>
  <c r="BC166" i="42"/>
  <c r="AS166" i="42" a="1"/>
  <c r="AS166" i="42" s="1"/>
  <c r="H166" i="23"/>
  <c r="H316" i="33"/>
  <c r="H170" i="38"/>
  <c r="H172" i="31"/>
  <c r="H180" i="24"/>
  <c r="AS171" i="38" a="1"/>
  <c r="AS171" i="38" s="1"/>
  <c r="AE171" i="38" a="1"/>
  <c r="AE171" i="38" s="1"/>
  <c r="D172" i="38"/>
  <c r="AE317" i="33" a="1"/>
  <c r="AE317" i="33" s="1"/>
  <c r="D318" i="33"/>
  <c r="AS318" i="33" s="1" a="1"/>
  <c r="AS318" i="33" s="1"/>
  <c r="H317" i="33"/>
  <c r="AS320" i="32" a="1"/>
  <c r="AS320" i="32" s="1"/>
  <c r="D321" i="32"/>
  <c r="AE320" i="32" a="1"/>
  <c r="AE320" i="32" s="1"/>
  <c r="AS173" i="31" a="1"/>
  <c r="AS173" i="31" s="1"/>
  <c r="AE173" i="31" a="1"/>
  <c r="AE173" i="31" s="1"/>
  <c r="D174" i="31"/>
  <c r="AE320" i="29" a="1"/>
  <c r="AE320" i="29" s="1"/>
  <c r="AS320" i="29" a="1"/>
  <c r="AS320" i="29" s="1"/>
  <c r="D321" i="29"/>
  <c r="D148" i="28"/>
  <c r="AE147" i="28" a="1"/>
  <c r="AE147" i="28" s="1"/>
  <c r="AE147" i="27" a="1"/>
  <c r="AE147" i="27" s="1"/>
  <c r="D148" i="27"/>
  <c r="AS147" i="27" a="1"/>
  <c r="AS147" i="27" s="1"/>
  <c r="AS181" i="24" a="1"/>
  <c r="AS181" i="24" s="1"/>
  <c r="D182" i="24"/>
  <c r="AE181" i="24" a="1"/>
  <c r="AE181" i="24" s="1"/>
  <c r="AS167" i="23" a="1"/>
  <c r="AS167" i="23" s="1"/>
  <c r="AE167" i="23" a="1"/>
  <c r="AE167" i="23" s="1"/>
  <c r="D168" i="23"/>
  <c r="AS180" i="22" a="1"/>
  <c r="AS180" i="22" s="1"/>
  <c r="D181" i="22"/>
  <c r="AE180" i="22" a="1"/>
  <c r="AE180" i="22" s="1"/>
  <c r="AS181" i="26" a="1"/>
  <c r="AS181" i="26" s="1"/>
  <c r="D182" i="26"/>
  <c r="AE181" i="26" a="1"/>
  <c r="AE181" i="26" s="1"/>
  <c r="AS171" i="25" a="1"/>
  <c r="AS171" i="25" s="1"/>
  <c r="AE171" i="25" a="1"/>
  <c r="AE171" i="25" s="1"/>
  <c r="D172" i="25"/>
  <c r="BA148" i="28" l="1"/>
  <c r="BB148" i="28"/>
  <c r="BI148" i="28"/>
  <c r="BJ148" i="28"/>
  <c r="AY148" i="28"/>
  <c r="BG148" i="28"/>
  <c r="BD148" i="28"/>
  <c r="BC148" i="28"/>
  <c r="AW148" i="28"/>
  <c r="AX148" i="28"/>
  <c r="AZ148" i="28"/>
  <c r="BK148" i="28"/>
  <c r="BE148" i="28"/>
  <c r="BF148" i="28"/>
  <c r="BL148" i="28"/>
  <c r="BH148" i="28"/>
  <c r="H147" i="28"/>
  <c r="AS148" i="28" a="1"/>
  <c r="AS148" i="28" s="1"/>
  <c r="BL172" i="38"/>
  <c r="BF172" i="38"/>
  <c r="BB172" i="38"/>
  <c r="BC172" i="38"/>
  <c r="AZ172" i="38"/>
  <c r="AX172" i="38"/>
  <c r="BJ172" i="38"/>
  <c r="AY172" i="38"/>
  <c r="BD172" i="38"/>
  <c r="BH172" i="38"/>
  <c r="BG172" i="38"/>
  <c r="AW172" i="38"/>
  <c r="BE172" i="38"/>
  <c r="BA172" i="38"/>
  <c r="BK172" i="38"/>
  <c r="BI172" i="38"/>
  <c r="BK167" i="42"/>
  <c r="AE167" i="42" a="1"/>
  <c r="AE167" i="42" s="1"/>
  <c r="BL167" i="42"/>
  <c r="D168" i="42"/>
  <c r="BB167" i="42"/>
  <c r="BF167" i="42"/>
  <c r="AW167" i="42"/>
  <c r="BH167" i="42"/>
  <c r="BA167" i="42"/>
  <c r="BD167" i="42"/>
  <c r="BE167" i="42"/>
  <c r="AZ167" i="42"/>
  <c r="BI167" i="42"/>
  <c r="BC167" i="42"/>
  <c r="BJ167" i="42"/>
  <c r="AY167" i="42"/>
  <c r="H167" i="42" s="1"/>
  <c r="AX167" i="42"/>
  <c r="BG167" i="42"/>
  <c r="AS167" i="42" a="1"/>
  <c r="AS167" i="42" s="1"/>
  <c r="H167" i="23"/>
  <c r="H171" i="38"/>
  <c r="H173" i="31"/>
  <c r="H181" i="24"/>
  <c r="D173" i="38"/>
  <c r="AS172" i="38" a="1"/>
  <c r="AS172" i="38" s="1"/>
  <c r="AE172" i="38" a="1"/>
  <c r="AE172" i="38" s="1"/>
  <c r="AE318" i="33" a="1"/>
  <c r="AE318" i="33" s="1"/>
  <c r="D319" i="33"/>
  <c r="AS319" i="33" s="1" a="1"/>
  <c r="AS319" i="33" s="1"/>
  <c r="AS321" i="32" a="1"/>
  <c r="AS321" i="32" s="1"/>
  <c r="D322" i="32"/>
  <c r="AE321" i="32" a="1"/>
  <c r="AE321" i="32" s="1"/>
  <c r="AS174" i="31" a="1"/>
  <c r="AS174" i="31" s="1"/>
  <c r="AE174" i="31" a="1"/>
  <c r="AE174" i="31" s="1"/>
  <c r="D175" i="31"/>
  <c r="AS321" i="29" a="1"/>
  <c r="AS321" i="29" s="1"/>
  <c r="AE321" i="29" a="1"/>
  <c r="AE321" i="29" s="1"/>
  <c r="D322" i="29"/>
  <c r="AE148" i="28" a="1"/>
  <c r="AE148" i="28" s="1"/>
  <c r="D149" i="28"/>
  <c r="AE148" i="27" a="1"/>
  <c r="AE148" i="27" s="1"/>
  <c r="AS148" i="27" a="1"/>
  <c r="AS148" i="27" s="1"/>
  <c r="D149" i="27"/>
  <c r="AE182" i="26" a="1"/>
  <c r="AE182" i="26" s="1"/>
  <c r="AS182" i="26" a="1"/>
  <c r="AS182" i="26" s="1"/>
  <c r="D183" i="26"/>
  <c r="AE168" i="23" a="1"/>
  <c r="AE168" i="23" s="1"/>
  <c r="AS168" i="23" a="1"/>
  <c r="AS168" i="23" s="1"/>
  <c r="D169" i="23"/>
  <c r="D183" i="24"/>
  <c r="AS182" i="24" a="1"/>
  <c r="AS182" i="24" s="1"/>
  <c r="AE182" i="24" a="1"/>
  <c r="AE182" i="24" s="1"/>
  <c r="D173" i="25"/>
  <c r="AS172" i="25" a="1"/>
  <c r="AS172" i="25" s="1"/>
  <c r="AE172" i="25" a="1"/>
  <c r="AE172" i="25" s="1"/>
  <c r="D182" i="22"/>
  <c r="AE181" i="22" a="1"/>
  <c r="AE181" i="22" s="1"/>
  <c r="AS181" i="22" a="1"/>
  <c r="AS181" i="22" s="1"/>
  <c r="BE149" i="28" l="1"/>
  <c r="BH149" i="28"/>
  <c r="BA149" i="28"/>
  <c r="BJ149" i="28"/>
  <c r="BI149" i="28"/>
  <c r="BB149" i="28"/>
  <c r="AY149" i="28"/>
  <c r="BD149" i="28"/>
  <c r="BG149" i="28"/>
  <c r="AZ149" i="28"/>
  <c r="BC149" i="28"/>
  <c r="AW149" i="28"/>
  <c r="BF149" i="28"/>
  <c r="BK149" i="28"/>
  <c r="AX149" i="28"/>
  <c r="BL149" i="28"/>
  <c r="H148" i="28"/>
  <c r="AS149" i="28" a="1"/>
  <c r="AS149" i="28" s="1"/>
  <c r="BL173" i="38"/>
  <c r="BB173" i="38"/>
  <c r="BC173" i="38"/>
  <c r="AZ173" i="38"/>
  <c r="BH173" i="38"/>
  <c r="BD173" i="38"/>
  <c r="BF173" i="38"/>
  <c r="AX173" i="38"/>
  <c r="BG173" i="38"/>
  <c r="BI173" i="38"/>
  <c r="AW173" i="38"/>
  <c r="AY173" i="38"/>
  <c r="BJ173" i="38"/>
  <c r="BA173" i="38"/>
  <c r="BE173" i="38"/>
  <c r="BK173" i="38"/>
  <c r="H168" i="23"/>
  <c r="H318" i="33"/>
  <c r="H172" i="38"/>
  <c r="H174" i="31"/>
  <c r="H182" i="24"/>
  <c r="AS173" i="38" a="1"/>
  <c r="AS173" i="38" s="1"/>
  <c r="AE173" i="38" a="1"/>
  <c r="AE173" i="38" s="1"/>
  <c r="D174" i="38"/>
  <c r="AE319" i="33" a="1"/>
  <c r="AE319" i="33" s="1"/>
  <c r="D320" i="33"/>
  <c r="AS320" i="33" s="1" a="1"/>
  <c r="AS320" i="33" s="1"/>
  <c r="AS322" i="32" a="1"/>
  <c r="AS322" i="32" s="1"/>
  <c r="AE322" i="32" a="1"/>
  <c r="AE322" i="32" s="1"/>
  <c r="D323" i="32"/>
  <c r="BS309" i="32"/>
  <c r="AS175" i="31" a="1"/>
  <c r="AS175" i="31" s="1"/>
  <c r="AE175" i="31" a="1"/>
  <c r="AE175" i="31" s="1"/>
  <c r="D176" i="31"/>
  <c r="AE322" i="29" a="1"/>
  <c r="AE322" i="29" s="1"/>
  <c r="D323" i="29"/>
  <c r="AS322" i="29" a="1"/>
  <c r="AS322" i="29" s="1"/>
  <c r="D150" i="28"/>
  <c r="AE149" i="28" a="1"/>
  <c r="AE149" i="28" s="1"/>
  <c r="AS149" i="27" a="1"/>
  <c r="AS149" i="27" s="1"/>
  <c r="AE149" i="27" a="1"/>
  <c r="AE149" i="27" s="1"/>
  <c r="D150" i="27"/>
  <c r="AS183" i="26" a="1"/>
  <c r="AS183" i="26" s="1"/>
  <c r="D184" i="26"/>
  <c r="AE183" i="26" a="1"/>
  <c r="AE183" i="26" s="1"/>
  <c r="AS169" i="23" a="1"/>
  <c r="AS169" i="23" s="1"/>
  <c r="D170" i="23"/>
  <c r="AE169" i="23" a="1"/>
  <c r="AE169" i="23" s="1"/>
  <c r="AS183" i="24" a="1"/>
  <c r="AS183" i="24" s="1"/>
  <c r="D184" i="24"/>
  <c r="AE183" i="24" a="1"/>
  <c r="AE183" i="24" s="1"/>
  <c r="AE182" i="22" a="1"/>
  <c r="AE182" i="22" s="1"/>
  <c r="AS182" i="22" a="1"/>
  <c r="AS182" i="22" s="1"/>
  <c r="D183" i="22"/>
  <c r="AS173" i="25" a="1"/>
  <c r="AS173" i="25" s="1"/>
  <c r="AE173" i="25" a="1"/>
  <c r="AE173" i="25" s="1"/>
  <c r="D174" i="25"/>
  <c r="BC150" i="28" l="1"/>
  <c r="BF150" i="28"/>
  <c r="BL150" i="28"/>
  <c r="AW150" i="28"/>
  <c r="BB150" i="28"/>
  <c r="BK150" i="28"/>
  <c r="BE150" i="28"/>
  <c r="BH150" i="28"/>
  <c r="AX150" i="28"/>
  <c r="AZ150" i="28"/>
  <c r="BA150" i="28"/>
  <c r="BI150" i="28"/>
  <c r="BD150" i="28"/>
  <c r="AY150" i="28"/>
  <c r="BG150" i="28"/>
  <c r="BJ150" i="28"/>
  <c r="H149" i="28"/>
  <c r="AS150" i="28" a="1"/>
  <c r="AS150" i="28" s="1"/>
  <c r="BL174" i="38"/>
  <c r="BI174" i="38"/>
  <c r="BH174" i="38"/>
  <c r="AZ174" i="38"/>
  <c r="AX174" i="38"/>
  <c r="BF174" i="38"/>
  <c r="BB174" i="38"/>
  <c r="AW174" i="38"/>
  <c r="AY174" i="38"/>
  <c r="BJ174" i="38"/>
  <c r="BD174" i="38"/>
  <c r="BC174" i="38"/>
  <c r="BG174" i="38"/>
  <c r="BE174" i="38"/>
  <c r="BK174" i="38"/>
  <c r="BA174" i="38"/>
  <c r="H169" i="23"/>
  <c r="H319" i="33"/>
  <c r="H173" i="38"/>
  <c r="H175" i="31"/>
  <c r="H183" i="24"/>
  <c r="AE174" i="38" a="1"/>
  <c r="AE174" i="38" s="1"/>
  <c r="AS174" i="38" a="1"/>
  <c r="AS174" i="38" s="1"/>
  <c r="D175" i="38"/>
  <c r="AE320" i="33" a="1"/>
  <c r="AE320" i="33" s="1"/>
  <c r="D321" i="33"/>
  <c r="AS321" i="33" s="1" a="1"/>
  <c r="AS321" i="33" s="1"/>
  <c r="AS323" i="32" a="1"/>
  <c r="AS323" i="32" s="1"/>
  <c r="AE323" i="32" a="1"/>
  <c r="AE323" i="32" s="1"/>
  <c r="D324" i="32"/>
  <c r="AS176" i="31" a="1"/>
  <c r="AS176" i="31" s="1"/>
  <c r="AE176" i="31" a="1"/>
  <c r="AE176" i="31" s="1"/>
  <c r="D177" i="31"/>
  <c r="D324" i="29"/>
  <c r="AS323" i="29" a="1"/>
  <c r="AS323" i="29" s="1"/>
  <c r="AE323" i="29" a="1"/>
  <c r="AE323" i="29" s="1"/>
  <c r="D151" i="28"/>
  <c r="AE150" i="28" a="1"/>
  <c r="AE150" i="28" s="1"/>
  <c r="AE150" i="27" a="1"/>
  <c r="AE150" i="27" s="1"/>
  <c r="AS150" i="27" a="1"/>
  <c r="AS150" i="27" s="1"/>
  <c r="D151" i="27"/>
  <c r="AE174" i="25" a="1"/>
  <c r="AE174" i="25" s="1"/>
  <c r="AS174" i="25" a="1"/>
  <c r="AS174" i="25" s="1"/>
  <c r="D175" i="25"/>
  <c r="D171" i="23"/>
  <c r="AS170" i="23" a="1"/>
  <c r="AS170" i="23" s="1"/>
  <c r="AE170" i="23" a="1"/>
  <c r="AE170" i="23" s="1"/>
  <c r="AE183" i="22" a="1"/>
  <c r="AE183" i="22" s="1"/>
  <c r="D184" i="22"/>
  <c r="AS183" i="22" a="1"/>
  <c r="AS183" i="22" s="1"/>
  <c r="AE184" i="24" a="1"/>
  <c r="AE184" i="24" s="1"/>
  <c r="D185" i="24"/>
  <c r="AS184" i="24" a="1"/>
  <c r="AS184" i="24" s="1"/>
  <c r="D185" i="26"/>
  <c r="AS184" i="26" a="1"/>
  <c r="AS184" i="26" s="1"/>
  <c r="AE184" i="26" a="1"/>
  <c r="AE184" i="26" s="1"/>
  <c r="AX151" i="28" l="1"/>
  <c r="BF151" i="28"/>
  <c r="AZ151" i="28"/>
  <c r="BB151" i="28"/>
  <c r="BL151" i="28"/>
  <c r="BH151" i="28"/>
  <c r="BJ151" i="28"/>
  <c r="BD151" i="28"/>
  <c r="BA151" i="28"/>
  <c r="BK151" i="28"/>
  <c r="BG151" i="28"/>
  <c r="BC151" i="28"/>
  <c r="BE151" i="28"/>
  <c r="AY151" i="28"/>
  <c r="BI151" i="28"/>
  <c r="AW151" i="28"/>
  <c r="H150" i="28"/>
  <c r="AS151" i="28" a="1"/>
  <c r="AS151" i="28" s="1"/>
  <c r="BL175" i="38"/>
  <c r="BH175" i="38"/>
  <c r="AW175" i="38"/>
  <c r="BF175" i="38"/>
  <c r="BB175" i="38"/>
  <c r="AX175" i="38"/>
  <c r="BC175" i="38"/>
  <c r="AZ175" i="38"/>
  <c r="BJ175" i="38"/>
  <c r="AY175" i="38"/>
  <c r="BG175" i="38"/>
  <c r="BD175" i="38"/>
  <c r="BI175" i="38"/>
  <c r="BE175" i="38"/>
  <c r="BK175" i="38"/>
  <c r="BA175" i="38"/>
  <c r="H170" i="23"/>
  <c r="H320" i="33"/>
  <c r="H174" i="38"/>
  <c r="H176" i="31"/>
  <c r="H184" i="24"/>
  <c r="AS175" i="38" a="1"/>
  <c r="AS175" i="38" s="1"/>
  <c r="D176" i="38"/>
  <c r="AE175" i="38" a="1"/>
  <c r="AE175" i="38" s="1"/>
  <c r="AE321" i="33" a="1"/>
  <c r="AE321" i="33" s="1"/>
  <c r="D322" i="33"/>
  <c r="AS322" i="33" s="1" a="1"/>
  <c r="AS322" i="33" s="1"/>
  <c r="AS324" i="32" a="1"/>
  <c r="AS324" i="32" s="1"/>
  <c r="D325" i="32"/>
  <c r="AE324" i="32" a="1"/>
  <c r="AE324" i="32" s="1"/>
  <c r="AS177" i="31" a="1"/>
  <c r="AS177" i="31" s="1"/>
  <c r="D178" i="31"/>
  <c r="AE177" i="31" a="1"/>
  <c r="AE177" i="31" s="1"/>
  <c r="D325" i="29"/>
  <c r="AS324" i="29" a="1"/>
  <c r="AS324" i="29" s="1"/>
  <c r="AE324" i="29" a="1"/>
  <c r="AE324" i="29" s="1"/>
  <c r="D152" i="28"/>
  <c r="AE151" i="28" a="1"/>
  <c r="AE151" i="28" s="1"/>
  <c r="D152" i="27"/>
  <c r="AE151" i="27" a="1"/>
  <c r="AE151" i="27" s="1"/>
  <c r="AS151" i="27" a="1"/>
  <c r="AS151" i="27" s="1"/>
  <c r="AS185" i="24" a="1"/>
  <c r="AS185" i="24" s="1"/>
  <c r="D186" i="24"/>
  <c r="AE185" i="24" a="1"/>
  <c r="AE185" i="24" s="1"/>
  <c r="AE171" i="23" a="1"/>
  <c r="AE171" i="23" s="1"/>
  <c r="D172" i="23"/>
  <c r="AS171" i="23" a="1"/>
  <c r="AS171" i="23" s="1"/>
  <c r="AS175" i="25" a="1"/>
  <c r="AS175" i="25" s="1"/>
  <c r="D176" i="25"/>
  <c r="AE175" i="25" a="1"/>
  <c r="AE175" i="25" s="1"/>
  <c r="AS185" i="26" a="1"/>
  <c r="AS185" i="26" s="1"/>
  <c r="AE185" i="26" a="1"/>
  <c r="AE185" i="26" s="1"/>
  <c r="D186" i="26"/>
  <c r="AS184" i="22" a="1"/>
  <c r="AS184" i="22" s="1"/>
  <c r="D185" i="22"/>
  <c r="AE184" i="22" a="1"/>
  <c r="AE184" i="22" s="1"/>
  <c r="AS152" i="28" l="1" a="1"/>
  <c r="AS152" i="28" s="1"/>
  <c r="AX152" i="28"/>
  <c r="BF152" i="28"/>
  <c r="AZ152" i="28"/>
  <c r="BH152" i="28"/>
  <c r="D153" i="28"/>
  <c r="BB152" i="28"/>
  <c r="BJ152" i="28"/>
  <c r="BL152" i="28"/>
  <c r="BD152" i="28"/>
  <c r="BA152" i="28"/>
  <c r="BG152" i="28"/>
  <c r="BC152" i="28"/>
  <c r="BK152" i="28"/>
  <c r="BE152" i="28"/>
  <c r="AY152" i="28"/>
  <c r="BI152" i="28"/>
  <c r="AW152" i="28"/>
  <c r="H151" i="28"/>
  <c r="BL176" i="38"/>
  <c r="BJ176" i="38"/>
  <c r="BD176" i="38"/>
  <c r="BB176" i="38"/>
  <c r="BF176" i="38"/>
  <c r="AY176" i="38"/>
  <c r="BC176" i="38"/>
  <c r="AZ176" i="38"/>
  <c r="AX176" i="38"/>
  <c r="BH176" i="38"/>
  <c r="AW176" i="38"/>
  <c r="BE176" i="38"/>
  <c r="BA176" i="38"/>
  <c r="BK176" i="38"/>
  <c r="BI176" i="38"/>
  <c r="BG176" i="38"/>
  <c r="H171" i="23"/>
  <c r="H321" i="33"/>
  <c r="H175" i="38"/>
  <c r="H177" i="31"/>
  <c r="H185" i="24"/>
  <c r="D177" i="38"/>
  <c r="AS176" i="38" a="1"/>
  <c r="AS176" i="38" s="1"/>
  <c r="AE176" i="38" a="1"/>
  <c r="AE176" i="38" s="1"/>
  <c r="BS309" i="33"/>
  <c r="AE322" i="33" a="1"/>
  <c r="AE322" i="33" s="1"/>
  <c r="D323" i="33"/>
  <c r="AS323" i="33" s="1" a="1"/>
  <c r="AS323" i="33" s="1"/>
  <c r="AS325" i="32" a="1"/>
  <c r="AS325" i="32" s="1"/>
  <c r="D326" i="32"/>
  <c r="AE325" i="32" a="1"/>
  <c r="AE325" i="32" s="1"/>
  <c r="AS178" i="31" a="1"/>
  <c r="AS178" i="31" s="1"/>
  <c r="AE178" i="31" a="1"/>
  <c r="AE178" i="31" s="1"/>
  <c r="D179" i="31"/>
  <c r="AS325" i="29" a="1"/>
  <c r="AS325" i="29" s="1"/>
  <c r="AE325" i="29" a="1"/>
  <c r="AE325" i="29" s="1"/>
  <c r="D326" i="29"/>
  <c r="AE152" i="28" a="1"/>
  <c r="AE152" i="28" s="1"/>
  <c r="AS152" i="27" a="1"/>
  <c r="AS152" i="27" s="1"/>
  <c r="D153" i="27"/>
  <c r="AE152" i="27" a="1"/>
  <c r="AE152" i="27" s="1"/>
  <c r="AE172" i="23" a="1"/>
  <c r="AE172" i="23" s="1"/>
  <c r="AS172" i="23" a="1"/>
  <c r="AS172" i="23" s="1"/>
  <c r="D173" i="23"/>
  <c r="D186" i="22"/>
  <c r="AE185" i="22" a="1"/>
  <c r="AE185" i="22" s="1"/>
  <c r="AS185" i="22" a="1"/>
  <c r="AS185" i="22" s="1"/>
  <c r="AE186" i="26" a="1"/>
  <c r="AE186" i="26" s="1"/>
  <c r="AS186" i="26" a="1"/>
  <c r="AS186" i="26" s="1"/>
  <c r="D187" i="26"/>
  <c r="D187" i="24"/>
  <c r="AS186" i="24" a="1"/>
  <c r="AS186" i="24" s="1"/>
  <c r="AE186" i="24" a="1"/>
  <c r="AE186" i="24" s="1"/>
  <c r="D177" i="25"/>
  <c r="AE176" i="25" a="1"/>
  <c r="AE176" i="25" s="1"/>
  <c r="AS176" i="25" a="1"/>
  <c r="AS176" i="25" s="1"/>
  <c r="H152" i="28" l="1"/>
  <c r="AS153" i="28" a="1"/>
  <c r="AS153" i="28" s="1"/>
  <c r="AX153" i="28"/>
  <c r="BF153" i="28"/>
  <c r="AZ153" i="28"/>
  <c r="BH153" i="28"/>
  <c r="D154" i="28"/>
  <c r="BB153" i="28"/>
  <c r="BL153" i="28"/>
  <c r="BJ153" i="28"/>
  <c r="BD153" i="28"/>
  <c r="AE153" i="28" a="1"/>
  <c r="AE153" i="28" s="1"/>
  <c r="AW153" i="28"/>
  <c r="BA153" i="28"/>
  <c r="BG153" i="28"/>
  <c r="BC153" i="28"/>
  <c r="BE153" i="28"/>
  <c r="AY153" i="28"/>
  <c r="BI153" i="28"/>
  <c r="BK153" i="28"/>
  <c r="BL177" i="38"/>
  <c r="AX177" i="38"/>
  <c r="BF177" i="38"/>
  <c r="BC177" i="38"/>
  <c r="BH177" i="38"/>
  <c r="AZ177" i="38"/>
  <c r="BJ177" i="38"/>
  <c r="BD177" i="38"/>
  <c r="BG177" i="38"/>
  <c r="BI177" i="38"/>
  <c r="AW177" i="38"/>
  <c r="AY177" i="38"/>
  <c r="BB177" i="38"/>
  <c r="BE177" i="38"/>
  <c r="BK177" i="38"/>
  <c r="BA177" i="38"/>
  <c r="H172" i="23"/>
  <c r="H322" i="33"/>
  <c r="H176" i="38"/>
  <c r="H178" i="31"/>
  <c r="H186" i="24"/>
  <c r="AS177" i="38" a="1"/>
  <c r="AS177" i="38" s="1"/>
  <c r="D178" i="38"/>
  <c r="AE177" i="38" a="1"/>
  <c r="AE177" i="38" s="1"/>
  <c r="D324" i="33"/>
  <c r="AS324" i="33" s="1" a="1"/>
  <c r="AS324" i="33" s="1"/>
  <c r="AE323" i="33" a="1"/>
  <c r="AE323" i="33" s="1"/>
  <c r="AS326" i="32" a="1"/>
  <c r="AS326" i="32" s="1"/>
  <c r="D327" i="32"/>
  <c r="AE326" i="32" a="1"/>
  <c r="AE326" i="32" s="1"/>
  <c r="AS179" i="31" a="1"/>
  <c r="AS179" i="31" s="1"/>
  <c r="D180" i="31"/>
  <c r="AE179" i="31" a="1"/>
  <c r="AE179" i="31" s="1"/>
  <c r="AS326" i="29" a="1"/>
  <c r="AS326" i="29" s="1"/>
  <c r="AE326" i="29" a="1"/>
  <c r="AE326" i="29" s="1"/>
  <c r="D327" i="29"/>
  <c r="AE153" i="27" a="1"/>
  <c r="AE153" i="27" s="1"/>
  <c r="D154" i="27"/>
  <c r="AS153" i="27" a="1"/>
  <c r="AS153" i="27" s="1"/>
  <c r="AE186" i="22" a="1"/>
  <c r="AE186" i="22" s="1"/>
  <c r="AS186" i="22" a="1"/>
  <c r="AS186" i="22" s="1"/>
  <c r="D187" i="22"/>
  <c r="D188" i="24"/>
  <c r="AE187" i="24" a="1"/>
  <c r="AE187" i="24" s="1"/>
  <c r="AS187" i="24" a="1"/>
  <c r="AS187" i="24" s="1"/>
  <c r="AE177" i="25" a="1"/>
  <c r="AE177" i="25" s="1"/>
  <c r="D178" i="25"/>
  <c r="AS177" i="25" a="1"/>
  <c r="AS177" i="25" s="1"/>
  <c r="AS173" i="23" a="1"/>
  <c r="AS173" i="23" s="1"/>
  <c r="AE173" i="23" a="1"/>
  <c r="AE173" i="23" s="1"/>
  <c r="D174" i="23"/>
  <c r="AS187" i="26" a="1"/>
  <c r="AS187" i="26" s="1"/>
  <c r="D188" i="26"/>
  <c r="AE187" i="26" a="1"/>
  <c r="AE187" i="26" s="1"/>
  <c r="H153" i="28" l="1"/>
  <c r="AS154" i="28" a="1"/>
  <c r="AS154" i="28" s="1"/>
  <c r="AX154" i="28"/>
  <c r="BF154" i="28"/>
  <c r="D155" i="28"/>
  <c r="AZ154" i="28"/>
  <c r="BH154" i="28"/>
  <c r="BB154" i="28"/>
  <c r="BL154" i="28"/>
  <c r="BJ154" i="28"/>
  <c r="BD154" i="28"/>
  <c r="AE154" i="28" a="1"/>
  <c r="AE154" i="28" s="1"/>
  <c r="BI154" i="28"/>
  <c r="BK154" i="28"/>
  <c r="AW154" i="28"/>
  <c r="BA154" i="28"/>
  <c r="BG154" i="28"/>
  <c r="BC154" i="28"/>
  <c r="BE154" i="28"/>
  <c r="AY154" i="28"/>
  <c r="BL178" i="38"/>
  <c r="BF178" i="38"/>
  <c r="BB178" i="38"/>
  <c r="BI178" i="38"/>
  <c r="BC178" i="38"/>
  <c r="AX178" i="38"/>
  <c r="BH178" i="38"/>
  <c r="AZ178" i="38"/>
  <c r="BJ178" i="38"/>
  <c r="AW178" i="38"/>
  <c r="BD178" i="38"/>
  <c r="AY178" i="38"/>
  <c r="BA178" i="38"/>
  <c r="BG178" i="38"/>
  <c r="BE178" i="38"/>
  <c r="BK178" i="38"/>
  <c r="H173" i="23"/>
  <c r="H323" i="33"/>
  <c r="H177" i="38"/>
  <c r="H179" i="31"/>
  <c r="H187" i="24"/>
  <c r="AE178" i="38" a="1"/>
  <c r="AE178" i="38" s="1"/>
  <c r="D179" i="38"/>
  <c r="AS178" i="38" a="1"/>
  <c r="AS178" i="38" s="1"/>
  <c r="AE324" i="33" a="1"/>
  <c r="AE324" i="33" s="1"/>
  <c r="D325" i="33"/>
  <c r="AS325" i="33" s="1" a="1"/>
  <c r="AS325" i="33" s="1"/>
  <c r="AS327" i="32" a="1"/>
  <c r="AS327" i="32" s="1"/>
  <c r="D328" i="32"/>
  <c r="AE327" i="32" a="1"/>
  <c r="AE327" i="32" s="1"/>
  <c r="AS180" i="31" a="1"/>
  <c r="AS180" i="31" s="1"/>
  <c r="AE180" i="31" a="1"/>
  <c r="AE180" i="31" s="1"/>
  <c r="D181" i="31"/>
  <c r="AE327" i="29" a="1"/>
  <c r="AE327" i="29" s="1"/>
  <c r="D328" i="29"/>
  <c r="AS327" i="29" a="1"/>
  <c r="AS327" i="29" s="1"/>
  <c r="AS154" i="27" a="1"/>
  <c r="AS154" i="27" s="1"/>
  <c r="D155" i="27"/>
  <c r="AE154" i="27" a="1"/>
  <c r="AE154" i="27" s="1"/>
  <c r="D175" i="23"/>
  <c r="AS174" i="23" a="1"/>
  <c r="AS174" i="23" s="1"/>
  <c r="AE174" i="23" a="1"/>
  <c r="AE174" i="23" s="1"/>
  <c r="AE187" i="22" a="1"/>
  <c r="AE187" i="22" s="1"/>
  <c r="AS187" i="22" a="1"/>
  <c r="AS187" i="22" s="1"/>
  <c r="D188" i="22"/>
  <c r="D189" i="26"/>
  <c r="AE188" i="26" a="1"/>
  <c r="AE188" i="26" s="1"/>
  <c r="AS188" i="26" a="1"/>
  <c r="AS188" i="26" s="1"/>
  <c r="AE178" i="25" a="1"/>
  <c r="AE178" i="25" s="1"/>
  <c r="AS178" i="25" a="1"/>
  <c r="AS178" i="25" s="1"/>
  <c r="D179" i="25"/>
  <c r="AE188" i="24" a="1"/>
  <c r="AE188" i="24" s="1"/>
  <c r="AS188" i="24" a="1"/>
  <c r="AS188" i="24" s="1"/>
  <c r="D189" i="24"/>
  <c r="H154" i="28" l="1"/>
  <c r="AS155" i="28" a="1"/>
  <c r="AS155" i="28" s="1"/>
  <c r="D156" i="28"/>
  <c r="AE156" i="28" s="1" a="1"/>
  <c r="AE156" i="28" s="1"/>
  <c r="AX155" i="28"/>
  <c r="BF155" i="28"/>
  <c r="AZ155" i="28"/>
  <c r="BH155" i="28"/>
  <c r="BB155" i="28"/>
  <c r="BL155" i="28"/>
  <c r="BJ155" i="28"/>
  <c r="BD155" i="28"/>
  <c r="AE155" i="28" a="1"/>
  <c r="AE155" i="28" s="1"/>
  <c r="AY155" i="28"/>
  <c r="BI155" i="28"/>
  <c r="BK155" i="28"/>
  <c r="AW155" i="28"/>
  <c r="BA155" i="28"/>
  <c r="BG155" i="28"/>
  <c r="BC155" i="28"/>
  <c r="BE155" i="28"/>
  <c r="BL179" i="38"/>
  <c r="BF179" i="38"/>
  <c r="BC179" i="38"/>
  <c r="BH179" i="38"/>
  <c r="AX179" i="38"/>
  <c r="BD179" i="38"/>
  <c r="BJ179" i="38"/>
  <c r="BB179" i="38"/>
  <c r="BI179" i="38"/>
  <c r="AW179" i="38"/>
  <c r="AZ179" i="38"/>
  <c r="BE179" i="38"/>
  <c r="AY179" i="38"/>
  <c r="BG179" i="38"/>
  <c r="BK179" i="38"/>
  <c r="BA179" i="38"/>
  <c r="H174" i="23"/>
  <c r="H324" i="33"/>
  <c r="H178" i="38"/>
  <c r="H180" i="31"/>
  <c r="H188" i="24"/>
  <c r="AS179" i="38" a="1"/>
  <c r="AS179" i="38" s="1"/>
  <c r="AE179" i="38" a="1"/>
  <c r="AE179" i="38" s="1"/>
  <c r="D180" i="38"/>
  <c r="D326" i="33"/>
  <c r="AS326" i="33" s="1" a="1"/>
  <c r="AS326" i="33" s="1"/>
  <c r="AE325" i="33" a="1"/>
  <c r="AE325" i="33" s="1"/>
  <c r="AS328" i="32" a="1"/>
  <c r="AS328" i="32" s="1"/>
  <c r="AE328" i="32" a="1"/>
  <c r="AE328" i="32" s="1"/>
  <c r="D329" i="32"/>
  <c r="AS181" i="31" a="1"/>
  <c r="AS181" i="31" s="1"/>
  <c r="AE181" i="31" a="1"/>
  <c r="AE181" i="31" s="1"/>
  <c r="D182" i="31"/>
  <c r="D329" i="29"/>
  <c r="AS328" i="29" a="1"/>
  <c r="AS328" i="29" s="1"/>
  <c r="AE328" i="29" a="1"/>
  <c r="AE328" i="29" s="1"/>
  <c r="AS155" i="27" a="1"/>
  <c r="AS155" i="27" s="1"/>
  <c r="AE155" i="27" a="1"/>
  <c r="AE155" i="27" s="1"/>
  <c r="D156" i="27"/>
  <c r="AS188" i="22" a="1"/>
  <c r="AS188" i="22" s="1"/>
  <c r="AE188" i="22" a="1"/>
  <c r="AE188" i="22" s="1"/>
  <c r="D189" i="22"/>
  <c r="AS189" i="24" a="1"/>
  <c r="AS189" i="24" s="1"/>
  <c r="AE189" i="24" a="1"/>
  <c r="AE189" i="24" s="1"/>
  <c r="D190" i="24"/>
  <c r="AE189" i="26" a="1"/>
  <c r="AE189" i="26" s="1"/>
  <c r="AS189" i="26" a="1"/>
  <c r="AS189" i="26" s="1"/>
  <c r="D190" i="26"/>
  <c r="AS179" i="25" a="1"/>
  <c r="AS179" i="25" s="1"/>
  <c r="D180" i="25"/>
  <c r="AE179" i="25" a="1"/>
  <c r="AE179" i="25" s="1"/>
  <c r="D176" i="23"/>
  <c r="AS175" i="23" a="1"/>
  <c r="AS175" i="23" s="1"/>
  <c r="AE175" i="23" a="1"/>
  <c r="AE175" i="23" s="1"/>
  <c r="H155" i="28" l="1"/>
  <c r="BL180" i="38"/>
  <c r="BF180" i="38"/>
  <c r="BC180" i="38"/>
  <c r="BH180" i="38"/>
  <c r="AZ180" i="38"/>
  <c r="BJ180" i="38"/>
  <c r="AY180" i="38"/>
  <c r="AX180" i="38"/>
  <c r="BD180" i="38"/>
  <c r="BB180" i="38"/>
  <c r="AW180" i="38"/>
  <c r="BI180" i="38"/>
  <c r="BE180" i="38"/>
  <c r="BA180" i="38"/>
  <c r="BG180" i="38"/>
  <c r="BK180" i="38"/>
  <c r="H175" i="23"/>
  <c r="H325" i="33"/>
  <c r="H179" i="38"/>
  <c r="H181" i="31"/>
  <c r="H189" i="24"/>
  <c r="D181" i="38"/>
  <c r="AS180" i="38" a="1"/>
  <c r="AS180" i="38" s="1"/>
  <c r="AE180" i="38" a="1"/>
  <c r="AE180" i="38" s="1"/>
  <c r="AE326" i="33" a="1"/>
  <c r="AE326" i="33" s="1"/>
  <c r="D327" i="33"/>
  <c r="AS327" i="33" s="1" a="1"/>
  <c r="AS327" i="33" s="1"/>
  <c r="AS329" i="32" a="1"/>
  <c r="AS329" i="32" s="1"/>
  <c r="D330" i="32"/>
  <c r="AE329" i="32" a="1"/>
  <c r="AE329" i="32" s="1"/>
  <c r="AS182" i="31" a="1"/>
  <c r="AS182" i="31" s="1"/>
  <c r="AE182" i="31" a="1"/>
  <c r="AE182" i="31" s="1"/>
  <c r="D183" i="31"/>
  <c r="D330" i="29"/>
  <c r="AS329" i="29" a="1"/>
  <c r="AS329" i="29" s="1"/>
  <c r="AE329" i="29" a="1"/>
  <c r="AE329" i="29" s="1"/>
  <c r="AE156" i="27" a="1"/>
  <c r="AE156" i="27" s="1"/>
  <c r="D157" i="27"/>
  <c r="AS156" i="27" a="1"/>
  <c r="AS156" i="27" s="1"/>
  <c r="AE176" i="23" a="1"/>
  <c r="AE176" i="23" s="1"/>
  <c r="D177" i="23"/>
  <c r="AS176" i="23" a="1"/>
  <c r="AS176" i="23" s="1"/>
  <c r="D191" i="24"/>
  <c r="AS190" i="24" a="1"/>
  <c r="AS190" i="24" s="1"/>
  <c r="AE190" i="24" a="1"/>
  <c r="AE190" i="24" s="1"/>
  <c r="D190" i="22"/>
  <c r="AS189" i="22" a="1"/>
  <c r="AS189" i="22" s="1"/>
  <c r="AE189" i="22" a="1"/>
  <c r="AE189" i="22" s="1"/>
  <c r="AS190" i="26" a="1"/>
  <c r="AS190" i="26" s="1"/>
  <c r="D191" i="26"/>
  <c r="AE190" i="26" a="1"/>
  <c r="AE190" i="26" s="1"/>
  <c r="D181" i="25"/>
  <c r="AS180" i="25" a="1"/>
  <c r="AS180" i="25" s="1"/>
  <c r="AE180" i="25" a="1"/>
  <c r="AE180" i="25" s="1"/>
  <c r="BL181" i="38" l="1"/>
  <c r="AX181" i="38"/>
  <c r="BH181" i="38"/>
  <c r="BC181" i="38"/>
  <c r="AZ181" i="38"/>
  <c r="BD181" i="38"/>
  <c r="BF181" i="38"/>
  <c r="BB181" i="38"/>
  <c r="BG181" i="38"/>
  <c r="BI181" i="38"/>
  <c r="AY181" i="38"/>
  <c r="BJ181" i="38"/>
  <c r="AW181" i="38"/>
  <c r="BK181" i="38"/>
  <c r="BA181" i="38"/>
  <c r="BE181" i="38"/>
  <c r="H176" i="23"/>
  <c r="H326" i="33"/>
  <c r="H180" i="38"/>
  <c r="H182" i="31"/>
  <c r="H190" i="24"/>
  <c r="AS181" i="38" a="1"/>
  <c r="AS181" i="38" s="1"/>
  <c r="AE181" i="38" a="1"/>
  <c r="AE181" i="38" s="1"/>
  <c r="D182" i="38"/>
  <c r="D328" i="33"/>
  <c r="AS328" i="33" s="1" a="1"/>
  <c r="AS328" i="33" s="1"/>
  <c r="AE327" i="33" a="1"/>
  <c r="AE327" i="33" s="1"/>
  <c r="AS330" i="32" a="1"/>
  <c r="AS330" i="32" s="1"/>
  <c r="AE330" i="32" a="1"/>
  <c r="AE330" i="32" s="1"/>
  <c r="D331" i="32"/>
  <c r="AS183" i="31" a="1"/>
  <c r="AS183" i="31" s="1"/>
  <c r="AE183" i="31" a="1"/>
  <c r="AE183" i="31" s="1"/>
  <c r="D184" i="31"/>
  <c r="AS330" i="29" a="1"/>
  <c r="AS330" i="29" s="1"/>
  <c r="AE330" i="29" a="1"/>
  <c r="AE330" i="29" s="1"/>
  <c r="D331" i="29"/>
  <c r="D158" i="27"/>
  <c r="AE157" i="27" a="1"/>
  <c r="AE157" i="27" s="1"/>
  <c r="AS157" i="27" a="1"/>
  <c r="AS157" i="27" s="1"/>
  <c r="D192" i="26"/>
  <c r="AE191" i="26" a="1"/>
  <c r="AE191" i="26" s="1"/>
  <c r="AS191" i="26" a="1"/>
  <c r="AS191" i="26" s="1"/>
  <c r="D192" i="24"/>
  <c r="AS191" i="24" a="1"/>
  <c r="AS191" i="24" s="1"/>
  <c r="AE191" i="24" a="1"/>
  <c r="AE191" i="24" s="1"/>
  <c r="AS177" i="23" a="1"/>
  <c r="AS177" i="23" s="1"/>
  <c r="AE177" i="23" a="1"/>
  <c r="AE177" i="23" s="1"/>
  <c r="D178" i="23"/>
  <c r="AE181" i="25" a="1"/>
  <c r="AE181" i="25" s="1"/>
  <c r="AS181" i="25" a="1"/>
  <c r="AS181" i="25" s="1"/>
  <c r="D182" i="25"/>
  <c r="AS190" i="22" a="1"/>
  <c r="AS190" i="22" s="1"/>
  <c r="AE190" i="22" a="1"/>
  <c r="AE190" i="22" s="1"/>
  <c r="D191" i="22"/>
  <c r="BL182" i="38" l="1"/>
  <c r="BH182" i="38"/>
  <c r="BD182" i="38"/>
  <c r="BI182" i="38"/>
  <c r="AZ182" i="38"/>
  <c r="BF182" i="38"/>
  <c r="AX182" i="38"/>
  <c r="AW182" i="38"/>
  <c r="AY182" i="38"/>
  <c r="BJ182" i="38"/>
  <c r="BB182" i="38"/>
  <c r="BC182" i="38"/>
  <c r="BG182" i="38"/>
  <c r="BA182" i="38"/>
  <c r="BE182" i="38"/>
  <c r="BK182" i="38"/>
  <c r="H177" i="23"/>
  <c r="H327" i="33"/>
  <c r="H181" i="38"/>
  <c r="H183" i="31"/>
  <c r="H191" i="24"/>
  <c r="AE182" i="38" a="1"/>
  <c r="AE182" i="38" s="1"/>
  <c r="D183" i="38"/>
  <c r="AS182" i="38" a="1"/>
  <c r="AS182" i="38" s="1"/>
  <c r="D329" i="33"/>
  <c r="AS329" i="33" s="1" a="1"/>
  <c r="AS329" i="33" s="1"/>
  <c r="AE328" i="33" a="1"/>
  <c r="AE328" i="33" s="1"/>
  <c r="AS331" i="32" a="1"/>
  <c r="AS331" i="32" s="1"/>
  <c r="AE331" i="32" a="1"/>
  <c r="AE331" i="32" s="1"/>
  <c r="D332" i="32"/>
  <c r="AS184" i="31" a="1"/>
  <c r="AS184" i="31" s="1"/>
  <c r="D185" i="31"/>
  <c r="AE184" i="31" a="1"/>
  <c r="AE184" i="31" s="1"/>
  <c r="AS331" i="29" a="1"/>
  <c r="AS331" i="29" s="1"/>
  <c r="D332" i="29"/>
  <c r="AE331" i="29" a="1"/>
  <c r="AE331" i="29" s="1"/>
  <c r="AS158" i="27" a="1"/>
  <c r="AS158" i="27" s="1"/>
  <c r="AE158" i="27" a="1"/>
  <c r="AE158" i="27" s="1"/>
  <c r="D159" i="27"/>
  <c r="D179" i="23"/>
  <c r="AS178" i="23" a="1"/>
  <c r="AS178" i="23" s="1"/>
  <c r="AE178" i="23" a="1"/>
  <c r="AE178" i="23" s="1"/>
  <c r="AE191" i="22" a="1"/>
  <c r="AE191" i="22" s="1"/>
  <c r="D192" i="22"/>
  <c r="AS191" i="22" a="1"/>
  <c r="AS191" i="22" s="1"/>
  <c r="D183" i="25"/>
  <c r="AE182" i="25" a="1"/>
  <c r="AE182" i="25" s="1"/>
  <c r="AS182" i="25" a="1"/>
  <c r="AS182" i="25" s="1"/>
  <c r="AE192" i="24" a="1"/>
  <c r="AE192" i="24" s="1"/>
  <c r="D193" i="24"/>
  <c r="AS192" i="24" a="1"/>
  <c r="AS192" i="24" s="1"/>
  <c r="D193" i="26"/>
  <c r="AS192" i="26" a="1"/>
  <c r="AS192" i="26" s="1"/>
  <c r="AE192" i="26" a="1"/>
  <c r="AE192" i="26" s="1"/>
  <c r="BL183" i="38" l="1"/>
  <c r="AX183" i="38"/>
  <c r="BD183" i="38"/>
  <c r="BB183" i="38"/>
  <c r="AW183" i="38"/>
  <c r="BF183" i="38"/>
  <c r="BC183" i="38"/>
  <c r="BH183" i="38"/>
  <c r="AZ183" i="38"/>
  <c r="AY183" i="38"/>
  <c r="BG183" i="38"/>
  <c r="BJ183" i="38"/>
  <c r="BI183" i="38"/>
  <c r="BE183" i="38"/>
  <c r="BA183" i="38"/>
  <c r="BK183" i="38"/>
  <c r="H178" i="23"/>
  <c r="H328" i="33"/>
  <c r="H182" i="38"/>
  <c r="H184" i="31"/>
  <c r="H192" i="24"/>
  <c r="AS183" i="38" a="1"/>
  <c r="AS183" i="38" s="1"/>
  <c r="D184" i="38"/>
  <c r="AE183" i="38" a="1"/>
  <c r="AE183" i="38" s="1"/>
  <c r="AE329" i="33" a="1"/>
  <c r="AE329" i="33" s="1"/>
  <c r="D330" i="33"/>
  <c r="AS330" i="33" s="1" a="1"/>
  <c r="AS330" i="33" s="1"/>
  <c r="AS332" i="32" a="1"/>
  <c r="AS332" i="32" s="1"/>
  <c r="AE332" i="32" a="1"/>
  <c r="AE332" i="32" s="1"/>
  <c r="D333" i="32"/>
  <c r="AS185" i="31" a="1"/>
  <c r="AS185" i="31" s="1"/>
  <c r="AE185" i="31" a="1"/>
  <c r="AE185" i="31" s="1"/>
  <c r="D186" i="31"/>
  <c r="AE332" i="29" a="1"/>
  <c r="AE332" i="29" s="1"/>
  <c r="D333" i="29"/>
  <c r="AS332" i="29" a="1"/>
  <c r="AS332" i="29" s="1"/>
  <c r="D160" i="27"/>
  <c r="AS159" i="27" a="1"/>
  <c r="AS159" i="27" s="1"/>
  <c r="AE159" i="27" a="1"/>
  <c r="AE159" i="27" s="1"/>
  <c r="AE193" i="26" a="1"/>
  <c r="AE193" i="26" s="1"/>
  <c r="D194" i="26"/>
  <c r="AS193" i="26" a="1"/>
  <c r="AS193" i="26" s="1"/>
  <c r="AS179" i="23" a="1"/>
  <c r="AS179" i="23" s="1"/>
  <c r="AE179" i="23" a="1"/>
  <c r="AE179" i="23" s="1"/>
  <c r="D180" i="23"/>
  <c r="AS192" i="22" a="1"/>
  <c r="AS192" i="22" s="1"/>
  <c r="D193" i="22"/>
  <c r="AE192" i="22" a="1"/>
  <c r="AE192" i="22" s="1"/>
  <c r="AS193" i="24" a="1"/>
  <c r="AS193" i="24" s="1"/>
  <c r="AE193" i="24" a="1"/>
  <c r="AE193" i="24" s="1"/>
  <c r="D194" i="24"/>
  <c r="D184" i="25"/>
  <c r="AE183" i="25" a="1"/>
  <c r="AE183" i="25" s="1"/>
  <c r="AS183" i="25" a="1"/>
  <c r="AS183" i="25" s="1"/>
  <c r="BL184" i="38" l="1"/>
  <c r="AX184" i="38"/>
  <c r="BF184" i="38"/>
  <c r="BB184" i="38"/>
  <c r="BH184" i="38"/>
  <c r="BJ184" i="38"/>
  <c r="AY184" i="38"/>
  <c r="BC184" i="38"/>
  <c r="AZ184" i="38"/>
  <c r="BD184" i="38"/>
  <c r="BK184" i="38"/>
  <c r="AW184" i="38"/>
  <c r="BI184" i="38"/>
  <c r="BG184" i="38"/>
  <c r="BE184" i="38"/>
  <c r="BA184" i="38"/>
  <c r="H179" i="23"/>
  <c r="H329" i="33"/>
  <c r="H183" i="38"/>
  <c r="H185" i="31"/>
  <c r="H193" i="24"/>
  <c r="D185" i="38"/>
  <c r="AS184" i="38" a="1"/>
  <c r="AS184" i="38" s="1"/>
  <c r="AE184" i="38" a="1"/>
  <c r="AE184" i="38" s="1"/>
  <c r="D331" i="33"/>
  <c r="AS331" i="33" s="1" a="1"/>
  <c r="AS331" i="33" s="1"/>
  <c r="AE330" i="33" a="1"/>
  <c r="AE330" i="33" s="1"/>
  <c r="AS333" i="32" a="1"/>
  <c r="AS333" i="32" s="1"/>
  <c r="D334" i="32"/>
  <c r="AE333" i="32" a="1"/>
  <c r="AE333" i="32" s="1"/>
  <c r="AS186" i="31" a="1"/>
  <c r="AS186" i="31" s="1"/>
  <c r="AE186" i="31" a="1"/>
  <c r="AE186" i="31" s="1"/>
  <c r="D187" i="31"/>
  <c r="D334" i="29"/>
  <c r="AS333" i="29" a="1"/>
  <c r="AS333" i="29" s="1"/>
  <c r="AE333" i="29" a="1"/>
  <c r="AE333" i="29" s="1"/>
  <c r="D161" i="27"/>
  <c r="AS160" i="27" a="1"/>
  <c r="AS160" i="27" s="1"/>
  <c r="AE160" i="27" a="1"/>
  <c r="AE160" i="27" s="1"/>
  <c r="AE184" i="25" a="1"/>
  <c r="AE184" i="25" s="1"/>
  <c r="D185" i="25"/>
  <c r="AS184" i="25" a="1"/>
  <c r="AS184" i="25" s="1"/>
  <c r="AS194" i="26" a="1"/>
  <c r="AS194" i="26" s="1"/>
  <c r="D195" i="26"/>
  <c r="AE194" i="26" a="1"/>
  <c r="AE194" i="26" s="1"/>
  <c r="D195" i="24"/>
  <c r="AS194" i="24" a="1"/>
  <c r="AS194" i="24" s="1"/>
  <c r="AE194" i="24" a="1"/>
  <c r="AE194" i="24" s="1"/>
  <c r="D194" i="22"/>
  <c r="AE193" i="22" a="1"/>
  <c r="AE193" i="22" s="1"/>
  <c r="AS193" i="22" a="1"/>
  <c r="AS193" i="22" s="1"/>
  <c r="AE180" i="23" a="1"/>
  <c r="AE180" i="23" s="1"/>
  <c r="D181" i="23"/>
  <c r="AS180" i="23" a="1"/>
  <c r="AS180" i="23" s="1"/>
  <c r="BL185" i="38" l="1"/>
  <c r="BJ185" i="38"/>
  <c r="BC185" i="38"/>
  <c r="AX185" i="38"/>
  <c r="BF185" i="38"/>
  <c r="BH185" i="38"/>
  <c r="BB185" i="38"/>
  <c r="BG185" i="38"/>
  <c r="BI185" i="38"/>
  <c r="AZ185" i="38"/>
  <c r="BD185" i="38"/>
  <c r="AW185" i="38"/>
  <c r="AY185" i="38"/>
  <c r="BE185" i="38"/>
  <c r="BK185" i="38"/>
  <c r="BA185" i="38"/>
  <c r="H180" i="23"/>
  <c r="H330" i="33"/>
  <c r="H184" i="38"/>
  <c r="H186" i="31"/>
  <c r="H194" i="24"/>
  <c r="AS185" i="38" a="1"/>
  <c r="AS185" i="38" s="1"/>
  <c r="D186" i="38"/>
  <c r="AE185" i="38" a="1"/>
  <c r="AE185" i="38" s="1"/>
  <c r="AE331" i="33" a="1"/>
  <c r="AE331" i="33" s="1"/>
  <c r="D332" i="33"/>
  <c r="AS332" i="33" s="1" a="1"/>
  <c r="AS332" i="33" s="1"/>
  <c r="AS334" i="32" a="1"/>
  <c r="AS334" i="32" s="1"/>
  <c r="AE334" i="32" a="1"/>
  <c r="AE334" i="32" s="1"/>
  <c r="D335" i="32"/>
  <c r="AS187" i="31" a="1"/>
  <c r="AS187" i="31" s="1"/>
  <c r="D188" i="31"/>
  <c r="D189" i="31" s="1"/>
  <c r="AE187" i="31" a="1"/>
  <c r="AE187" i="31" s="1"/>
  <c r="D335" i="29"/>
  <c r="AS334" i="29" a="1"/>
  <c r="AS334" i="29" s="1"/>
  <c r="AE334" i="29" a="1"/>
  <c r="AE334" i="29" s="1"/>
  <c r="AS161" i="27" a="1"/>
  <c r="AS161" i="27" s="1"/>
  <c r="D162" i="27"/>
  <c r="AE161" i="27" a="1"/>
  <c r="AE161" i="27" s="1"/>
  <c r="AE194" i="22" a="1"/>
  <c r="AE194" i="22" s="1"/>
  <c r="D195" i="22"/>
  <c r="AS194" i="22" a="1"/>
  <c r="AS194" i="22" s="1"/>
  <c r="D196" i="26"/>
  <c r="AS195" i="26" a="1"/>
  <c r="AS195" i="26" s="1"/>
  <c r="AE195" i="26" a="1"/>
  <c r="AE195" i="26" s="1"/>
  <c r="D196" i="24"/>
  <c r="AS195" i="24" a="1"/>
  <c r="AS195" i="24" s="1"/>
  <c r="AE195" i="24" a="1"/>
  <c r="AE195" i="24" s="1"/>
  <c r="AS181" i="23" a="1"/>
  <c r="AS181" i="23" s="1"/>
  <c r="D182" i="23"/>
  <c r="AE181" i="23" a="1"/>
  <c r="AE181" i="23" s="1"/>
  <c r="AS185" i="25" a="1"/>
  <c r="AS185" i="25" s="1"/>
  <c r="D186" i="25"/>
  <c r="AE185" i="25" a="1"/>
  <c r="AE185" i="25" s="1"/>
  <c r="BL186" i="38" l="1"/>
  <c r="BH186" i="38"/>
  <c r="BI186" i="38"/>
  <c r="BB186" i="38"/>
  <c r="AX186" i="38"/>
  <c r="BD186" i="38"/>
  <c r="BC186" i="38"/>
  <c r="BF186" i="38"/>
  <c r="AZ186" i="38"/>
  <c r="AW186" i="38"/>
  <c r="AY186" i="38"/>
  <c r="BJ186" i="38"/>
  <c r="BK186" i="38"/>
  <c r="BG186" i="38"/>
  <c r="BE186" i="38"/>
  <c r="BA186" i="38"/>
  <c r="H181" i="23"/>
  <c r="D190" i="31"/>
  <c r="AS189" i="31" a="1"/>
  <c r="AS189" i="31" s="1"/>
  <c r="AE189" i="31" a="1"/>
  <c r="AE189" i="31" s="1"/>
  <c r="H331" i="33"/>
  <c r="H185" i="38"/>
  <c r="H187" i="31"/>
  <c r="H195" i="24"/>
  <c r="D187" i="38"/>
  <c r="AE186" i="38" a="1"/>
  <c r="AE186" i="38" s="1"/>
  <c r="AS186" i="38" a="1"/>
  <c r="AS186" i="38" s="1"/>
  <c r="AE332" i="33" a="1"/>
  <c r="AE332" i="33" s="1"/>
  <c r="D333" i="33"/>
  <c r="AS333" i="33" s="1" a="1"/>
  <c r="AS333" i="33" s="1"/>
  <c r="AS335" i="32" a="1"/>
  <c r="AS335" i="32" s="1"/>
  <c r="AE335" i="32" a="1"/>
  <c r="AE335" i="32" s="1"/>
  <c r="D336" i="32"/>
  <c r="AS188" i="31" a="1"/>
  <c r="AS188" i="31" s="1"/>
  <c r="AE188" i="31" a="1"/>
  <c r="AE188" i="31" s="1"/>
  <c r="AS335" i="29" a="1"/>
  <c r="AS335" i="29" s="1"/>
  <c r="D336" i="29"/>
  <c r="AE335" i="29" a="1"/>
  <c r="AE335" i="29" s="1"/>
  <c r="AE162" i="27" a="1"/>
  <c r="AE162" i="27" s="1"/>
  <c r="AS162" i="27" a="1"/>
  <c r="AS162" i="27" s="1"/>
  <c r="D163" i="27"/>
  <c r="D187" i="25"/>
  <c r="AS186" i="25" a="1"/>
  <c r="AS186" i="25" s="1"/>
  <c r="AE186" i="25" a="1"/>
  <c r="AE186" i="25" s="1"/>
  <c r="D197" i="26"/>
  <c r="AS196" i="26" a="1"/>
  <c r="AS196" i="26" s="1"/>
  <c r="AE196" i="26" a="1"/>
  <c r="AE196" i="26" s="1"/>
  <c r="AE196" i="24" a="1"/>
  <c r="AE196" i="24" s="1"/>
  <c r="D197" i="24"/>
  <c r="AS196" i="24" a="1"/>
  <c r="AS196" i="24" s="1"/>
  <c r="AE195" i="22" a="1"/>
  <c r="AE195" i="22" s="1"/>
  <c r="D196" i="22"/>
  <c r="AS195" i="22" a="1"/>
  <c r="AS195" i="22" s="1"/>
  <c r="D183" i="23"/>
  <c r="AE182" i="23" a="1"/>
  <c r="AE182" i="23" s="1"/>
  <c r="AS182" i="23" a="1"/>
  <c r="AS182" i="23" s="1"/>
  <c r="BL187" i="38" l="1"/>
  <c r="BF187" i="38"/>
  <c r="AW187" i="38"/>
  <c r="BD187" i="38"/>
  <c r="BH187" i="38"/>
  <c r="AX187" i="38"/>
  <c r="BJ187" i="38"/>
  <c r="BB187" i="38"/>
  <c r="BC187" i="38"/>
  <c r="BI187" i="38"/>
  <c r="BE187" i="38"/>
  <c r="AY187" i="38"/>
  <c r="AZ187" i="38"/>
  <c r="BG187" i="38"/>
  <c r="BA187" i="38"/>
  <c r="BK187" i="38"/>
  <c r="H182" i="23"/>
  <c r="H189" i="31"/>
  <c r="H332" i="33"/>
  <c r="H186" i="38"/>
  <c r="H188" i="31"/>
  <c r="H196" i="24"/>
  <c r="D188" i="38"/>
  <c r="AS187" i="38" a="1"/>
  <c r="AS187" i="38" s="1"/>
  <c r="AE187" i="38" a="1"/>
  <c r="AE187" i="38" s="1"/>
  <c r="D334" i="33"/>
  <c r="AS334" i="33" s="1" a="1"/>
  <c r="AS334" i="33" s="1"/>
  <c r="H333" i="33"/>
  <c r="AE333" i="33" a="1"/>
  <c r="AE333" i="33" s="1"/>
  <c r="AS336" i="32" a="1"/>
  <c r="AS336" i="32" s="1"/>
  <c r="AE336" i="32" a="1"/>
  <c r="AE336" i="32" s="1"/>
  <c r="D337" i="32"/>
  <c r="D337" i="29"/>
  <c r="AS336" i="29" a="1"/>
  <c r="AS336" i="29" s="1"/>
  <c r="AE336" i="29" a="1"/>
  <c r="AE336" i="29" s="1"/>
  <c r="D164" i="27"/>
  <c r="AE163" i="27" a="1"/>
  <c r="AE163" i="27" s="1"/>
  <c r="AS163" i="27" a="1"/>
  <c r="AS163" i="27" s="1"/>
  <c r="AS196" i="22" a="1"/>
  <c r="AS196" i="22" s="1"/>
  <c r="D197" i="22"/>
  <c r="AE196" i="22" a="1"/>
  <c r="AE196" i="22" s="1"/>
  <c r="AS197" i="24" a="1"/>
  <c r="AS197" i="24" s="1"/>
  <c r="AE197" i="24" a="1"/>
  <c r="AE197" i="24" s="1"/>
  <c r="D198" i="24"/>
  <c r="AE197" i="26" a="1"/>
  <c r="AE197" i="26" s="1"/>
  <c r="AS197" i="26" a="1"/>
  <c r="AS197" i="26" s="1"/>
  <c r="D198" i="26"/>
  <c r="D188" i="25"/>
  <c r="AS187" i="25" a="1"/>
  <c r="AS187" i="25" s="1"/>
  <c r="AE187" i="25" a="1"/>
  <c r="AE187" i="25" s="1"/>
  <c r="AS183" i="23" a="1"/>
  <c r="AS183" i="23" s="1"/>
  <c r="AE183" i="23" a="1"/>
  <c r="AE183" i="23" s="1"/>
  <c r="D184" i="23"/>
  <c r="BL188" i="38" l="1"/>
  <c r="BJ188" i="38"/>
  <c r="AZ188" i="38"/>
  <c r="BB188" i="38"/>
  <c r="BF188" i="38"/>
  <c r="AY188" i="38"/>
  <c r="BH188" i="38"/>
  <c r="AX188" i="38"/>
  <c r="BC188" i="38"/>
  <c r="BD188" i="38"/>
  <c r="BE188" i="38"/>
  <c r="BA188" i="38"/>
  <c r="BK188" i="38"/>
  <c r="BI188" i="38"/>
  <c r="BG188" i="38"/>
  <c r="AW188" i="38"/>
  <c r="H183" i="23"/>
  <c r="H187" i="38"/>
  <c r="H197" i="24"/>
  <c r="D189" i="38"/>
  <c r="AS188" i="38" a="1"/>
  <c r="AS188" i="38" s="1"/>
  <c r="AE188" i="38" a="1"/>
  <c r="AE188" i="38" s="1"/>
  <c r="D335" i="33"/>
  <c r="AS335" i="33" s="1" a="1"/>
  <c r="AS335" i="33" s="1"/>
  <c r="AE334" i="33" a="1"/>
  <c r="AE334" i="33" s="1"/>
  <c r="AS337" i="32" a="1"/>
  <c r="AS337" i="32" s="1"/>
  <c r="AE337" i="32" a="1"/>
  <c r="AE337" i="32" s="1"/>
  <c r="D338" i="32"/>
  <c r="AE337" i="29" a="1"/>
  <c r="AE337" i="29" s="1"/>
  <c r="D338" i="29"/>
  <c r="AS337" i="29" a="1"/>
  <c r="AS337" i="29" s="1"/>
  <c r="D165" i="27"/>
  <c r="AS164" i="27" a="1"/>
  <c r="AS164" i="27" s="1"/>
  <c r="AE164" i="27" a="1"/>
  <c r="AE164" i="27" s="1"/>
  <c r="D185" i="23"/>
  <c r="AE184" i="23" a="1"/>
  <c r="AE184" i="23" s="1"/>
  <c r="AS184" i="23" a="1"/>
  <c r="AS184" i="23" s="1"/>
  <c r="D198" i="22"/>
  <c r="AS197" i="22" a="1"/>
  <c r="AS197" i="22" s="1"/>
  <c r="AE197" i="22" a="1"/>
  <c r="AE197" i="22" s="1"/>
  <c r="AS198" i="26" a="1"/>
  <c r="AS198" i="26" s="1"/>
  <c r="D199" i="26"/>
  <c r="AE198" i="26" a="1"/>
  <c r="AE198" i="26" s="1"/>
  <c r="D199" i="24"/>
  <c r="AS198" i="24" a="1"/>
  <c r="AS198" i="24" s="1"/>
  <c r="AE198" i="24" a="1"/>
  <c r="AE198" i="24" s="1"/>
  <c r="AE188" i="25" a="1"/>
  <c r="AE188" i="25" s="1"/>
  <c r="D189" i="25"/>
  <c r="AS188" i="25" a="1"/>
  <c r="AS188" i="25" s="1"/>
  <c r="BL189" i="38" l="1"/>
  <c r="AX189" i="38"/>
  <c r="BJ189" i="38"/>
  <c r="AZ189" i="38"/>
  <c r="BB189" i="38"/>
  <c r="BF189" i="38"/>
  <c r="BD189" i="38"/>
  <c r="BC189" i="38"/>
  <c r="BG189" i="38"/>
  <c r="BI189" i="38"/>
  <c r="AY189" i="38"/>
  <c r="AW189" i="38"/>
  <c r="BH189" i="38"/>
  <c r="BE189" i="38"/>
  <c r="BK189" i="38"/>
  <c r="BA189" i="38"/>
  <c r="H184" i="23"/>
  <c r="H334" i="33"/>
  <c r="H188" i="38"/>
  <c r="H198" i="24"/>
  <c r="D190" i="38"/>
  <c r="AE189" i="38" a="1"/>
  <c r="AE189" i="38" s="1"/>
  <c r="AS189" i="38" a="1"/>
  <c r="AS189" i="38" s="1"/>
  <c r="AE335" i="33" a="1"/>
  <c r="AE335" i="33" s="1"/>
  <c r="D336" i="33"/>
  <c r="AS336" i="33" s="1" a="1"/>
  <c r="AS336" i="33" s="1"/>
  <c r="AS338" i="32" a="1"/>
  <c r="AS338" i="32" s="1"/>
  <c r="AE338" i="32" a="1"/>
  <c r="AE338" i="32" s="1"/>
  <c r="D339" i="32"/>
  <c r="D339" i="29"/>
  <c r="AS338" i="29" a="1"/>
  <c r="AS338" i="29" s="1"/>
  <c r="AE338" i="29" a="1"/>
  <c r="AE338" i="29" s="1"/>
  <c r="D166" i="27"/>
  <c r="AS165" i="27" a="1"/>
  <c r="AS165" i="27" s="1"/>
  <c r="AE165" i="27" a="1"/>
  <c r="AE165" i="27" s="1"/>
  <c r="AS198" i="22" a="1"/>
  <c r="AS198" i="22" s="1"/>
  <c r="AE198" i="22" a="1"/>
  <c r="AE198" i="22" s="1"/>
  <c r="D199" i="22"/>
  <c r="D200" i="26"/>
  <c r="AS199" i="26" a="1"/>
  <c r="AS199" i="26" s="1"/>
  <c r="AE199" i="26" a="1"/>
  <c r="AE199" i="26" s="1"/>
  <c r="AS189" i="25" a="1"/>
  <c r="AS189" i="25" s="1"/>
  <c r="D190" i="25"/>
  <c r="AE189" i="25" a="1"/>
  <c r="AE189" i="25" s="1"/>
  <c r="D200" i="24"/>
  <c r="AS199" i="24" a="1"/>
  <c r="AS199" i="24" s="1"/>
  <c r="AE199" i="24" a="1"/>
  <c r="AE199" i="24" s="1"/>
  <c r="AE185" i="23" a="1"/>
  <c r="AE185" i="23" s="1"/>
  <c r="D186" i="23"/>
  <c r="AS185" i="23" a="1"/>
  <c r="AS185" i="23" s="1"/>
  <c r="BL190" i="38" l="1"/>
  <c r="BD190" i="38"/>
  <c r="BI190" i="38"/>
  <c r="AZ190" i="38"/>
  <c r="BC190" i="38"/>
  <c r="BJ190" i="38"/>
  <c r="BB190" i="38"/>
  <c r="BH190" i="38"/>
  <c r="AX190" i="38"/>
  <c r="AY190" i="38"/>
  <c r="BF190" i="38"/>
  <c r="AW190" i="38"/>
  <c r="BE190" i="38"/>
  <c r="BK190" i="38"/>
  <c r="BA190" i="38"/>
  <c r="BG190" i="38"/>
  <c r="H185" i="23"/>
  <c r="H335" i="33"/>
  <c r="H189" i="38"/>
  <c r="H199" i="24"/>
  <c r="D191" i="38"/>
  <c r="AS190" i="38" a="1"/>
  <c r="AS190" i="38" s="1"/>
  <c r="AE190" i="38" a="1"/>
  <c r="AE190" i="38" s="1"/>
  <c r="AE336" i="33" a="1"/>
  <c r="AE336" i="33" s="1"/>
  <c r="D337" i="33"/>
  <c r="AS337" i="33" s="1" a="1"/>
  <c r="AS337" i="33" s="1"/>
  <c r="AS339" i="32" a="1"/>
  <c r="AS339" i="32" s="1"/>
  <c r="D340" i="32"/>
  <c r="AE339" i="32" a="1"/>
  <c r="AE339" i="32" s="1"/>
  <c r="D340" i="29"/>
  <c r="AE339" i="29" a="1"/>
  <c r="AE339" i="29" s="1"/>
  <c r="AS339" i="29" a="1"/>
  <c r="AS339" i="29" s="1"/>
  <c r="AE166" i="27" a="1"/>
  <c r="AE166" i="27" s="1"/>
  <c r="D167" i="27"/>
  <c r="AS166" i="27" a="1"/>
  <c r="AS166" i="27" s="1"/>
  <c r="D201" i="26"/>
  <c r="AS200" i="26" a="1"/>
  <c r="AS200" i="26" s="1"/>
  <c r="AE200" i="26" a="1"/>
  <c r="AE200" i="26" s="1"/>
  <c r="D191" i="25"/>
  <c r="AS190" i="25" a="1"/>
  <c r="AS190" i="25" s="1"/>
  <c r="AE190" i="25" a="1"/>
  <c r="AE190" i="25" s="1"/>
  <c r="AE200" i="24" a="1"/>
  <c r="AE200" i="24" s="1"/>
  <c r="AS200" i="24" a="1"/>
  <c r="AS200" i="24" s="1"/>
  <c r="D201" i="24"/>
  <c r="D187" i="23"/>
  <c r="AS186" i="23" a="1"/>
  <c r="AS186" i="23" s="1"/>
  <c r="AE186" i="23" a="1"/>
  <c r="AE186" i="23" s="1"/>
  <c r="AE199" i="22" a="1"/>
  <c r="AE199" i="22" s="1"/>
  <c r="AS199" i="22" a="1"/>
  <c r="AS199" i="22" s="1"/>
  <c r="D200" i="22"/>
  <c r="BL191" i="38" l="1"/>
  <c r="AX191" i="38"/>
  <c r="AZ191" i="38"/>
  <c r="BD191" i="38"/>
  <c r="BF191" i="38"/>
  <c r="BJ191" i="38"/>
  <c r="AW191" i="38"/>
  <c r="BC191" i="38"/>
  <c r="AY191" i="38"/>
  <c r="BB191" i="38"/>
  <c r="BG191" i="38"/>
  <c r="BH191" i="38"/>
  <c r="BI191" i="38"/>
  <c r="BA191" i="38"/>
  <c r="BE191" i="38"/>
  <c r="BK191" i="38"/>
  <c r="H186" i="23"/>
  <c r="H336" i="33"/>
  <c r="H190" i="38"/>
  <c r="H200" i="24"/>
  <c r="AE191" i="38" a="1"/>
  <c r="AE191" i="38" s="1"/>
  <c r="D192" i="38"/>
  <c r="AS191" i="38" a="1"/>
  <c r="AS191" i="38" s="1"/>
  <c r="AE337" i="33" a="1"/>
  <c r="AE337" i="33" s="1"/>
  <c r="D338" i="33"/>
  <c r="AS338" i="33" s="1" a="1"/>
  <c r="AS338" i="33" s="1"/>
  <c r="H337" i="33"/>
  <c r="AS340" i="32" a="1"/>
  <c r="AS340" i="32" s="1"/>
  <c r="D341" i="32"/>
  <c r="AE340" i="32" a="1"/>
  <c r="AE340" i="32" s="1"/>
  <c r="D341" i="29"/>
  <c r="AS340" i="29" a="1"/>
  <c r="AS340" i="29" s="1"/>
  <c r="AE340" i="29" a="1"/>
  <c r="AE340" i="29" s="1"/>
  <c r="D168" i="27"/>
  <c r="AE167" i="27" a="1"/>
  <c r="AE167" i="27" s="1"/>
  <c r="AS167" i="27" a="1"/>
  <c r="AS167" i="27" s="1"/>
  <c r="AE191" i="25" a="1"/>
  <c r="AE191" i="25" s="1"/>
  <c r="D192" i="25"/>
  <c r="AS191" i="25" a="1"/>
  <c r="AS191" i="25" s="1"/>
  <c r="AS201" i="24" a="1"/>
  <c r="AS201" i="24" s="1"/>
  <c r="AE201" i="24" a="1"/>
  <c r="AE201" i="24" s="1"/>
  <c r="D202" i="24"/>
  <c r="AS187" i="23" a="1"/>
  <c r="AS187" i="23" s="1"/>
  <c r="D188" i="23"/>
  <c r="AE187" i="23" a="1"/>
  <c r="AE187" i="23" s="1"/>
  <c r="AE201" i="26" a="1"/>
  <c r="AE201" i="26" s="1"/>
  <c r="AS201" i="26" a="1"/>
  <c r="AS201" i="26" s="1"/>
  <c r="D202" i="26"/>
  <c r="AS200" i="22" a="1"/>
  <c r="AS200" i="22" s="1"/>
  <c r="AE200" i="22" a="1"/>
  <c r="AE200" i="22" s="1"/>
  <c r="D201" i="22"/>
  <c r="AX192" i="38" l="1"/>
  <c r="BL192" i="38"/>
  <c r="BJ192" i="38"/>
  <c r="BH192" i="38"/>
  <c r="BB192" i="38"/>
  <c r="AZ192" i="38"/>
  <c r="BF192" i="38"/>
  <c r="BC192" i="38"/>
  <c r="AY192" i="38"/>
  <c r="BD192" i="38"/>
  <c r="BE192" i="38"/>
  <c r="BA192" i="38"/>
  <c r="BK192" i="38"/>
  <c r="BI192" i="38"/>
  <c r="BG192" i="38"/>
  <c r="AW192" i="38"/>
  <c r="H187" i="23"/>
  <c r="H191" i="38"/>
  <c r="H201" i="24"/>
  <c r="AE192" i="38" a="1"/>
  <c r="AE192" i="38" s="1"/>
  <c r="D193" i="38"/>
  <c r="AS192" i="38" a="1"/>
  <c r="AS192" i="38" s="1"/>
  <c r="D339" i="33"/>
  <c r="AS339" i="33" s="1" a="1"/>
  <c r="AS339" i="33" s="1"/>
  <c r="AE338" i="33" a="1"/>
  <c r="AE338" i="33" s="1"/>
  <c r="AS341" i="32" a="1"/>
  <c r="AS341" i="32" s="1"/>
  <c r="AE341" i="32" a="1"/>
  <c r="AE341" i="32" s="1"/>
  <c r="D342" i="32"/>
  <c r="D342" i="29"/>
  <c r="AS341" i="29" a="1"/>
  <c r="AS341" i="29" s="1"/>
  <c r="AE341" i="29" a="1"/>
  <c r="AE341" i="29" s="1"/>
  <c r="AS168" i="27" a="1"/>
  <c r="AS168" i="27" s="1"/>
  <c r="AE168" i="27" a="1"/>
  <c r="AE168" i="27" s="1"/>
  <c r="D169" i="27"/>
  <c r="AS202" i="26" a="1"/>
  <c r="AS202" i="26" s="1"/>
  <c r="AE202" i="26" a="1"/>
  <c r="AE202" i="26" s="1"/>
  <c r="D203" i="26"/>
  <c r="D203" i="24"/>
  <c r="AS202" i="24" a="1"/>
  <c r="AS202" i="24" s="1"/>
  <c r="AE202" i="24" a="1"/>
  <c r="AE202" i="24" s="1"/>
  <c r="D202" i="22"/>
  <c r="AS201" i="22" a="1"/>
  <c r="AS201" i="22" s="1"/>
  <c r="AE201" i="22" a="1"/>
  <c r="AE201" i="22" s="1"/>
  <c r="AE192" i="25" a="1"/>
  <c r="AE192" i="25" s="1"/>
  <c r="AS192" i="25" a="1"/>
  <c r="AS192" i="25" s="1"/>
  <c r="D193" i="25"/>
  <c r="AE188" i="23" a="1"/>
  <c r="AE188" i="23" s="1"/>
  <c r="D189" i="23"/>
  <c r="AS188" i="23" a="1"/>
  <c r="AS188" i="23" s="1"/>
  <c r="BL193" i="38" l="1"/>
  <c r="BF193" i="38"/>
  <c r="AX193" i="38"/>
  <c r="BJ193" i="38"/>
  <c r="BB193" i="38"/>
  <c r="BC193" i="38"/>
  <c r="BG193" i="38"/>
  <c r="BI193" i="38"/>
  <c r="AW193" i="38"/>
  <c r="AZ193" i="38"/>
  <c r="AY193" i="38"/>
  <c r="BH193" i="38"/>
  <c r="BD193" i="38"/>
  <c r="BK193" i="38"/>
  <c r="BE193" i="38"/>
  <c r="BA193" i="38"/>
  <c r="H188" i="23"/>
  <c r="H338" i="33"/>
  <c r="H192" i="38"/>
  <c r="H202" i="24"/>
  <c r="AE193" i="38" a="1"/>
  <c r="AE193" i="38" s="1"/>
  <c r="AS193" i="38" a="1"/>
  <c r="AS193" i="38" s="1"/>
  <c r="D194" i="38"/>
  <c r="AE339" i="33" a="1"/>
  <c r="AE339" i="33" s="1"/>
  <c r="D340" i="33"/>
  <c r="AS340" i="33" s="1" a="1"/>
  <c r="AS340" i="33" s="1"/>
  <c r="AS342" i="32" a="1"/>
  <c r="AS342" i="32" s="1"/>
  <c r="AE342" i="32" a="1"/>
  <c r="AE342" i="32" s="1"/>
  <c r="D343" i="32"/>
  <c r="AE342" i="29" a="1"/>
  <c r="AE342" i="29" s="1"/>
  <c r="D343" i="29"/>
  <c r="AS342" i="29" a="1"/>
  <c r="AS342" i="29" s="1"/>
  <c r="AS169" i="27" a="1"/>
  <c r="AS169" i="27" s="1"/>
  <c r="AE169" i="27" a="1"/>
  <c r="AE169" i="27" s="1"/>
  <c r="D170" i="27"/>
  <c r="AS189" i="23" a="1"/>
  <c r="AS189" i="23" s="1"/>
  <c r="AE189" i="23" a="1"/>
  <c r="AE189" i="23" s="1"/>
  <c r="D190" i="23"/>
  <c r="D203" i="22"/>
  <c r="AE202" i="22" a="1"/>
  <c r="AE202" i="22" s="1"/>
  <c r="AS202" i="22" a="1"/>
  <c r="AS202" i="22" s="1"/>
  <c r="AS193" i="25" a="1"/>
  <c r="AS193" i="25" s="1"/>
  <c r="D194" i="25"/>
  <c r="AE193" i="25" a="1"/>
  <c r="AE193" i="25" s="1"/>
  <c r="D204" i="24"/>
  <c r="AS203" i="24" a="1"/>
  <c r="AS203" i="24" s="1"/>
  <c r="AE203" i="24" a="1"/>
  <c r="AE203" i="24" s="1"/>
  <c r="D204" i="26"/>
  <c r="AS203" i="26" a="1"/>
  <c r="AS203" i="26" s="1"/>
  <c r="AE203" i="26" a="1"/>
  <c r="AE203" i="26" s="1"/>
  <c r="BL194" i="38" l="1"/>
  <c r="BF194" i="38"/>
  <c r="BI194" i="38"/>
  <c r="AZ194" i="38"/>
  <c r="BJ194" i="38"/>
  <c r="AX194" i="38"/>
  <c r="BB194" i="38"/>
  <c r="BD194" i="38"/>
  <c r="BH194" i="38"/>
  <c r="BC194" i="38"/>
  <c r="AW194" i="38"/>
  <c r="AY194" i="38"/>
  <c r="BE194" i="38"/>
  <c r="BK194" i="38"/>
  <c r="BA194" i="38"/>
  <c r="BG194" i="38"/>
  <c r="H189" i="23"/>
  <c r="H339" i="33"/>
  <c r="H193" i="38"/>
  <c r="H203" i="24"/>
  <c r="AS194" i="38" a="1"/>
  <c r="AS194" i="38" s="1"/>
  <c r="AE194" i="38" a="1"/>
  <c r="AE194" i="38" s="1"/>
  <c r="D195" i="38"/>
  <c r="D341" i="33"/>
  <c r="AS341" i="33" s="1" a="1"/>
  <c r="AS341" i="33" s="1"/>
  <c r="AE340" i="33" a="1"/>
  <c r="AE340" i="33" s="1"/>
  <c r="H340" i="33"/>
  <c r="AS343" i="32" a="1"/>
  <c r="AS343" i="32" s="1"/>
  <c r="D344" i="32"/>
  <c r="AE343" i="32" a="1"/>
  <c r="AE343" i="32" s="1"/>
  <c r="AS343" i="29" a="1"/>
  <c r="AS343" i="29" s="1"/>
  <c r="D344" i="29"/>
  <c r="AE343" i="29" a="1"/>
  <c r="AE343" i="29" s="1"/>
  <c r="AE170" i="27" a="1"/>
  <c r="AE170" i="27" s="1"/>
  <c r="D171" i="27"/>
  <c r="AS170" i="27" a="1"/>
  <c r="AS170" i="27" s="1"/>
  <c r="D195" i="25"/>
  <c r="AS194" i="25" a="1"/>
  <c r="AS194" i="25" s="1"/>
  <c r="AE194" i="25" a="1"/>
  <c r="AE194" i="25" s="1"/>
  <c r="AS190" i="23" a="1"/>
  <c r="AS190" i="23" s="1"/>
  <c r="D191" i="23"/>
  <c r="AE190" i="23" a="1"/>
  <c r="AE190" i="23" s="1"/>
  <c r="AE204" i="24" a="1"/>
  <c r="AE204" i="24" s="1"/>
  <c r="D205" i="24"/>
  <c r="AS204" i="24" a="1"/>
  <c r="AS204" i="24" s="1"/>
  <c r="AE203" i="22" a="1"/>
  <c r="AE203" i="22" s="1"/>
  <c r="D204" i="22"/>
  <c r="AS203" i="22" a="1"/>
  <c r="AS203" i="22" s="1"/>
  <c r="D205" i="26"/>
  <c r="AS204" i="26" a="1"/>
  <c r="AS204" i="26" s="1"/>
  <c r="AE204" i="26" a="1"/>
  <c r="AE204" i="26" s="1"/>
  <c r="BL195" i="38" l="1"/>
  <c r="AX195" i="38"/>
  <c r="AZ195" i="38"/>
  <c r="BJ195" i="38"/>
  <c r="BD195" i="38"/>
  <c r="BC195" i="38"/>
  <c r="BH195" i="38"/>
  <c r="BF195" i="38"/>
  <c r="BB195" i="38"/>
  <c r="AW195" i="38"/>
  <c r="BI195" i="38"/>
  <c r="BE195" i="38"/>
  <c r="AY195" i="38"/>
  <c r="BG195" i="38"/>
  <c r="BK195" i="38"/>
  <c r="BA195" i="38"/>
  <c r="H190" i="23"/>
  <c r="H194" i="38"/>
  <c r="H204" i="24"/>
  <c r="AS195" i="38" a="1"/>
  <c r="AS195" i="38" s="1"/>
  <c r="D196" i="38"/>
  <c r="AE195" i="38" a="1"/>
  <c r="AE195" i="38" s="1"/>
  <c r="D342" i="33"/>
  <c r="AS342" i="33" s="1" a="1"/>
  <c r="AS342" i="33" s="1"/>
  <c r="AE341" i="33" a="1"/>
  <c r="AE341" i="33" s="1"/>
  <c r="AS344" i="32" a="1"/>
  <c r="AS344" i="32" s="1"/>
  <c r="AE344" i="32" a="1"/>
  <c r="AE344" i="32" s="1"/>
  <c r="D345" i="32"/>
  <c r="AE344" i="29" a="1"/>
  <c r="AE344" i="29" s="1"/>
  <c r="D345" i="29"/>
  <c r="AS344" i="29" a="1"/>
  <c r="AS344" i="29" s="1"/>
  <c r="D172" i="27"/>
  <c r="AE171" i="27" a="1"/>
  <c r="AE171" i="27" s="1"/>
  <c r="AS171" i="27" a="1"/>
  <c r="AS171" i="27" s="1"/>
  <c r="AS205" i="24" a="1"/>
  <c r="AS205" i="24" s="1"/>
  <c r="AE205" i="24" a="1"/>
  <c r="AE205" i="24" s="1"/>
  <c r="D206" i="24"/>
  <c r="D192" i="23"/>
  <c r="AE191" i="23" a="1"/>
  <c r="AE191" i="23" s="1"/>
  <c r="AS191" i="23" a="1"/>
  <c r="AS191" i="23" s="1"/>
  <c r="AS204" i="22" a="1"/>
  <c r="AS204" i="22" s="1"/>
  <c r="AE204" i="22" a="1"/>
  <c r="AE204" i="22" s="1"/>
  <c r="D205" i="22"/>
  <c r="AE205" i="26" a="1"/>
  <c r="AE205" i="26" s="1"/>
  <c r="AS205" i="26" a="1"/>
  <c r="AS205" i="26" s="1"/>
  <c r="D206" i="26"/>
  <c r="AE195" i="25" a="1"/>
  <c r="AE195" i="25" s="1"/>
  <c r="D196" i="25"/>
  <c r="AS195" i="25" a="1"/>
  <c r="AS195" i="25" s="1"/>
  <c r="BL196" i="38" l="1"/>
  <c r="BJ196" i="38"/>
  <c r="BH196" i="38"/>
  <c r="BB196" i="38"/>
  <c r="AZ196" i="38"/>
  <c r="AY196" i="38"/>
  <c r="BC196" i="38"/>
  <c r="BD196" i="38"/>
  <c r="BF196" i="38"/>
  <c r="AX196" i="38"/>
  <c r="BI196" i="38"/>
  <c r="BE196" i="38"/>
  <c r="BA196" i="38"/>
  <c r="BG196" i="38"/>
  <c r="BK196" i="38"/>
  <c r="AW196" i="38"/>
  <c r="H191" i="23"/>
  <c r="H341" i="33"/>
  <c r="H195" i="38"/>
  <c r="H205" i="24"/>
  <c r="AS196" i="38" a="1"/>
  <c r="AS196" i="38" s="1"/>
  <c r="D197" i="38"/>
  <c r="AE196" i="38" a="1"/>
  <c r="AE196" i="38" s="1"/>
  <c r="D343" i="33"/>
  <c r="AS343" i="33" s="1" a="1"/>
  <c r="AS343" i="33" s="1"/>
  <c r="AE342" i="33" a="1"/>
  <c r="AE342" i="33" s="1"/>
  <c r="AS345" i="32" a="1"/>
  <c r="AS345" i="32" s="1"/>
  <c r="AE345" i="32" a="1"/>
  <c r="AE345" i="32" s="1"/>
  <c r="D346" i="32"/>
  <c r="D346" i="29"/>
  <c r="AS345" i="29" a="1"/>
  <c r="AS345" i="29" s="1"/>
  <c r="AE345" i="29" a="1"/>
  <c r="AE345" i="29" s="1"/>
  <c r="AS172" i="27" a="1"/>
  <c r="AS172" i="27" s="1"/>
  <c r="D173" i="27"/>
  <c r="AE172" i="27" a="1"/>
  <c r="AE172" i="27" s="1"/>
  <c r="AE196" i="25" a="1"/>
  <c r="AE196" i="25" s="1"/>
  <c r="AS196" i="25" a="1"/>
  <c r="AS196" i="25" s="1"/>
  <c r="D197" i="25"/>
  <c r="D206" i="22"/>
  <c r="AS205" i="22" a="1"/>
  <c r="AS205" i="22" s="1"/>
  <c r="AE205" i="22" a="1"/>
  <c r="AE205" i="22" s="1"/>
  <c r="AS206" i="26" a="1"/>
  <c r="AS206" i="26" s="1"/>
  <c r="AE206" i="26" a="1"/>
  <c r="AE206" i="26" s="1"/>
  <c r="D207" i="26"/>
  <c r="D193" i="23"/>
  <c r="AE192" i="23" a="1"/>
  <c r="AE192" i="23" s="1"/>
  <c r="AS192" i="23" a="1"/>
  <c r="AS192" i="23" s="1"/>
  <c r="D207" i="24"/>
  <c r="AS206" i="24" a="1"/>
  <c r="AS206" i="24" s="1"/>
  <c r="AE206" i="24" a="1"/>
  <c r="AE206" i="24" s="1"/>
  <c r="BL197" i="38" l="1"/>
  <c r="BC197" i="38"/>
  <c r="BI197" i="38"/>
  <c r="AX197" i="38"/>
  <c r="BF197" i="38"/>
  <c r="BJ197" i="38"/>
  <c r="AZ197" i="38"/>
  <c r="BB197" i="38"/>
  <c r="BH197" i="38"/>
  <c r="BG197" i="38"/>
  <c r="AY197" i="38"/>
  <c r="AW197" i="38"/>
  <c r="BD197" i="38"/>
  <c r="BE197" i="38"/>
  <c r="BK197" i="38"/>
  <c r="BA197" i="38"/>
  <c r="H192" i="23"/>
  <c r="H342" i="33"/>
  <c r="H196" i="38"/>
  <c r="H206" i="24"/>
  <c r="AS197" i="38" a="1"/>
  <c r="AS197" i="38" s="1"/>
  <c r="AE197" i="38" a="1"/>
  <c r="AE197" i="38" s="1"/>
  <c r="AE343" i="33" a="1"/>
  <c r="AE343" i="33" s="1"/>
  <c r="D344" i="33"/>
  <c r="AS344" i="33" s="1" a="1"/>
  <c r="AS344" i="33" s="1"/>
  <c r="H343" i="33"/>
  <c r="AS346" i="32" a="1"/>
  <c r="AS346" i="32" s="1"/>
  <c r="D347" i="32"/>
  <c r="AE346" i="32" a="1"/>
  <c r="AE346" i="32" s="1"/>
  <c r="D347" i="29"/>
  <c r="AS346" i="29" a="1"/>
  <c r="AS346" i="29" s="1"/>
  <c r="AE346" i="29" a="1"/>
  <c r="AE346" i="29" s="1"/>
  <c r="AS173" i="27" a="1"/>
  <c r="AS173" i="27" s="1"/>
  <c r="D174" i="27"/>
  <c r="D207" i="22"/>
  <c r="AS206" i="22" a="1"/>
  <c r="AS206" i="22" s="1"/>
  <c r="AE206" i="22" a="1"/>
  <c r="AE206" i="22" s="1"/>
  <c r="D194" i="23"/>
  <c r="AS193" i="23" a="1"/>
  <c r="AS193" i="23" s="1"/>
  <c r="AE193" i="23" a="1"/>
  <c r="AE193" i="23" s="1"/>
  <c r="D208" i="26"/>
  <c r="AS207" i="26" a="1"/>
  <c r="AS207" i="26" s="1"/>
  <c r="AE207" i="26" a="1"/>
  <c r="AE207" i="26" s="1"/>
  <c r="D208" i="24"/>
  <c r="AS207" i="24" a="1"/>
  <c r="AS207" i="24" s="1"/>
  <c r="AE207" i="24" a="1"/>
  <c r="AE207" i="24" s="1"/>
  <c r="AS197" i="25" a="1"/>
  <c r="AS197" i="25" s="1"/>
  <c r="D198" i="25"/>
  <c r="AE197" i="25" a="1"/>
  <c r="AE197" i="25" s="1"/>
  <c r="H193" i="23" l="1"/>
  <c r="H197" i="38"/>
  <c r="H207" i="24"/>
  <c r="D345" i="33"/>
  <c r="AS345" i="33" s="1" a="1"/>
  <c r="AS345" i="33" s="1"/>
  <c r="AE344" i="33" a="1"/>
  <c r="AE344" i="33" s="1"/>
  <c r="AS347" i="32" a="1"/>
  <c r="AS347" i="32" s="1"/>
  <c r="D348" i="32"/>
  <c r="AE347" i="32" a="1"/>
  <c r="AE347" i="32" s="1"/>
  <c r="AE347" i="29" a="1"/>
  <c r="AE347" i="29" s="1"/>
  <c r="AS347" i="29" a="1"/>
  <c r="AS347" i="29" s="1"/>
  <c r="AE174" i="27" a="1"/>
  <c r="AE174" i="27" s="1"/>
  <c r="AS174" i="27" a="1"/>
  <c r="AS174" i="27" s="1"/>
  <c r="D199" i="25"/>
  <c r="AE198" i="25" a="1"/>
  <c r="AE198" i="25" s="1"/>
  <c r="AS198" i="25" a="1"/>
  <c r="AS198" i="25" s="1"/>
  <c r="AE207" i="22" a="1"/>
  <c r="AE207" i="22" s="1"/>
  <c r="AS207" i="22" a="1"/>
  <c r="AS207" i="22" s="1"/>
  <c r="D208" i="22"/>
  <c r="AS194" i="23" a="1"/>
  <c r="AS194" i="23" s="1"/>
  <c r="D195" i="23"/>
  <c r="AE194" i="23" a="1"/>
  <c r="AE194" i="23" s="1"/>
  <c r="AE208" i="24" a="1"/>
  <c r="AE208" i="24" s="1"/>
  <c r="AS208" i="24" a="1"/>
  <c r="AS208" i="24" s="1"/>
  <c r="D209" i="24"/>
  <c r="D209" i="26"/>
  <c r="AE208" i="26" a="1"/>
  <c r="AE208" i="26" s="1"/>
  <c r="AS208" i="26" a="1"/>
  <c r="AS208" i="26" s="1"/>
  <c r="H194" i="23" l="1"/>
  <c r="H344" i="33"/>
  <c r="H208" i="24"/>
  <c r="D346" i="33"/>
  <c r="AE345" i="33" a="1"/>
  <c r="AE345" i="33" s="1"/>
  <c r="AS348" i="32" a="1"/>
  <c r="AS348" i="32" s="1"/>
  <c r="AE348" i="32" a="1"/>
  <c r="AE348" i="32" s="1"/>
  <c r="D349" i="32"/>
  <c r="AS209" i="24" a="1"/>
  <c r="AS209" i="24" s="1"/>
  <c r="AE209" i="24" a="1"/>
  <c r="AE209" i="24" s="1"/>
  <c r="D210" i="24"/>
  <c r="AE209" i="26" a="1"/>
  <c r="AE209" i="26" s="1"/>
  <c r="AS209" i="26" a="1"/>
  <c r="AS209" i="26" s="1"/>
  <c r="D210" i="26"/>
  <c r="AS208" i="22" a="1"/>
  <c r="AS208" i="22" s="1"/>
  <c r="AE208" i="22" a="1"/>
  <c r="AE208" i="22" s="1"/>
  <c r="AE199" i="25" a="1"/>
  <c r="AE199" i="25" s="1"/>
  <c r="AS199" i="25" a="1"/>
  <c r="AS199" i="25" s="1"/>
  <c r="D200" i="25"/>
  <c r="AE195" i="23" a="1"/>
  <c r="AE195" i="23" s="1"/>
  <c r="AS195" i="23" a="1"/>
  <c r="AS195" i="23" s="1"/>
  <c r="H195" i="23" l="1"/>
  <c r="AS346" i="33" a="1"/>
  <c r="AS346" i="33" s="1"/>
  <c r="D347" i="33"/>
  <c r="H345" i="33"/>
  <c r="H209" i="24"/>
  <c r="AE346" i="33" a="1"/>
  <c r="AE346" i="33" s="1"/>
  <c r="AS349" i="32" a="1"/>
  <c r="AS349" i="32" s="1"/>
  <c r="AE349" i="32" a="1"/>
  <c r="AE349" i="32" s="1"/>
  <c r="AS210" i="26" a="1"/>
  <c r="AS210" i="26" s="1"/>
  <c r="AE210" i="26" a="1"/>
  <c r="AE210" i="26" s="1"/>
  <c r="D211" i="26"/>
  <c r="AS210" i="24" a="1"/>
  <c r="AS210" i="24" s="1"/>
  <c r="AE210" i="24" a="1"/>
  <c r="AE210" i="24" s="1"/>
  <c r="AE200" i="25" a="1"/>
  <c r="AE200" i="25" s="1"/>
  <c r="AS200" i="25" a="1"/>
  <c r="AS200" i="25" s="1"/>
  <c r="D201" i="25"/>
  <c r="H346" i="33" l="1"/>
  <c r="H210" i="24"/>
  <c r="D212" i="26"/>
  <c r="AS211" i="26" a="1"/>
  <c r="AS211" i="26" s="1"/>
  <c r="AE211" i="26" a="1"/>
  <c r="AE211" i="26" s="1"/>
  <c r="AS201" i="25" a="1"/>
  <c r="AS201" i="25" s="1"/>
  <c r="AE201" i="25" a="1"/>
  <c r="AE201" i="25" s="1"/>
  <c r="AE212" i="26" l="1" a="1"/>
  <c r="AE212" i="26" s="1"/>
  <c r="AS212" i="26" a="1"/>
  <c r="AS212" i="26" s="1"/>
  <c r="B2" i="4" l="1" a="1"/>
  <c r="B2" i="4" s="1"/>
  <c r="H17" i="16" l="1"/>
  <c r="H14" i="16"/>
  <c r="H12" i="13"/>
  <c r="H11" i="13"/>
  <c r="H12" i="14"/>
  <c r="H11" i="14"/>
  <c r="H12" i="15"/>
  <c r="H11" i="15"/>
  <c r="H11" i="16"/>
  <c r="H18" i="16"/>
  <c r="H15" i="16"/>
  <c r="H12" i="16"/>
  <c r="D71" i="16"/>
  <c r="AS71" i="16" s="1" a="1"/>
  <c r="AS71" i="16" s="1"/>
  <c r="H22" i="16"/>
  <c r="I22" i="16" s="1"/>
  <c r="J22" i="16" s="1"/>
  <c r="K22" i="16" s="1"/>
  <c r="L22" i="16" s="1"/>
  <c r="M22" i="16" s="1"/>
  <c r="N22" i="16" s="1"/>
  <c r="O22" i="16" s="1"/>
  <c r="P22" i="16" s="1"/>
  <c r="Q22" i="16" s="1"/>
  <c r="R22" i="16" s="1"/>
  <c r="S22" i="16" s="1"/>
  <c r="T22" i="16" s="1"/>
  <c r="U22" i="16" s="1"/>
  <c r="V22" i="16" s="1"/>
  <c r="W22" i="16" s="1"/>
  <c r="H16" i="15"/>
  <c r="I16" i="15" s="1"/>
  <c r="J16" i="15" s="1"/>
  <c r="D65" i="15"/>
  <c r="AS65" i="15" s="1" a="1"/>
  <c r="AS65" i="15" s="1"/>
  <c r="H16" i="13"/>
  <c r="I16" i="13" s="1"/>
  <c r="D67" i="13"/>
  <c r="H67" i="13" s="1"/>
  <c r="H16" i="14"/>
  <c r="I16" i="14" s="1"/>
  <c r="D61" i="14"/>
  <c r="D62" i="14" s="1"/>
  <c r="H62" i="14" s="1"/>
  <c r="AS61" i="14" a="1"/>
  <c r="AS61" i="14" s="1"/>
  <c r="T59" i="11"/>
  <c r="T58" i="11"/>
  <c r="T47" i="11"/>
  <c r="T48" i="11"/>
  <c r="T49" i="11"/>
  <c r="T50" i="11"/>
  <c r="T51" i="11"/>
  <c r="T52" i="11"/>
  <c r="T53" i="11"/>
  <c r="T54" i="11"/>
  <c r="T55" i="11"/>
  <c r="T56" i="11"/>
  <c r="T57" i="11"/>
  <c r="T60" i="11"/>
  <c r="T61" i="11"/>
  <c r="T62" i="11"/>
  <c r="T63" i="11"/>
  <c r="D34" i="11"/>
  <c r="D35" i="11" s="1"/>
  <c r="D36" i="11" s="1"/>
  <c r="D15" i="1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T64" i="11"/>
  <c r="T65" i="11"/>
  <c r="T66" i="11"/>
  <c r="T46" i="11"/>
  <c r="H71" i="16" l="1"/>
  <c r="H65" i="15"/>
  <c r="H61" i="14"/>
  <c r="AS67" i="13" a="1"/>
  <c r="AS67" i="13" s="1"/>
  <c r="AE67" i="13" a="1"/>
  <c r="AE67" i="13" s="1"/>
  <c r="X22" i="16"/>
  <c r="Y22" i="16" s="1"/>
  <c r="Z22" i="16" s="1"/>
  <c r="AA22" i="16" s="1"/>
  <c r="AB22" i="16" s="1"/>
  <c r="AC22" i="16" s="1"/>
  <c r="AD22" i="16" s="1"/>
  <c r="AE22" i="16" s="1"/>
  <c r="AF22" i="16" s="1"/>
  <c r="AG22" i="16" s="1"/>
  <c r="AH22" i="16" s="1"/>
  <c r="AI22" i="16" s="1"/>
  <c r="AJ22" i="16" s="1"/>
  <c r="AK22" i="16" s="1"/>
  <c r="AL22" i="16" s="1"/>
  <c r="AM22" i="16" s="1"/>
  <c r="AN22" i="16" s="1"/>
  <c r="AO22" i="16" s="1"/>
  <c r="AP22" i="16" s="1"/>
  <c r="AQ22" i="16" s="1"/>
  <c r="AE61" i="14" a="1"/>
  <c r="AE61" i="14" s="1"/>
  <c r="AE71" i="16" a="1"/>
  <c r="AE71" i="16" s="1"/>
  <c r="D72" i="16"/>
  <c r="AE65" i="15" a="1"/>
  <c r="AE65" i="15" s="1"/>
  <c r="AS62" i="14" a="1"/>
  <c r="AS62" i="14" s="1"/>
  <c r="D63" i="14"/>
  <c r="H63" i="14" s="1"/>
  <c r="D68" i="13"/>
  <c r="H68" i="13" s="1"/>
  <c r="P63" i="13"/>
  <c r="K16" i="15"/>
  <c r="L16" i="15" s="1"/>
  <c r="M16" i="15" s="1"/>
  <c r="N16" i="15" s="1"/>
  <c r="O16" i="15" s="1"/>
  <c r="P16" i="15" s="1"/>
  <c r="Q16" i="15" s="1"/>
  <c r="R16" i="15" s="1"/>
  <c r="S16" i="15" s="1"/>
  <c r="T16" i="15" s="1"/>
  <c r="U16" i="15" s="1"/>
  <c r="V16" i="15" s="1"/>
  <c r="W16" i="15" s="1"/>
  <c r="X16" i="15" s="1"/>
  <c r="Y16" i="15" s="1"/>
  <c r="Z16" i="15" s="1"/>
  <c r="AA16" i="15" s="1"/>
  <c r="AB16" i="15" s="1"/>
  <c r="AC16" i="15" s="1"/>
  <c r="AD16" i="15" s="1"/>
  <c r="AE16" i="15" s="1"/>
  <c r="AF16" i="15" s="1"/>
  <c r="AG16" i="15" s="1"/>
  <c r="AH16" i="15" s="1"/>
  <c r="AI16" i="15" s="1"/>
  <c r="AJ16" i="15" s="1"/>
  <c r="AK16" i="15" s="1"/>
  <c r="AL16" i="15" s="1"/>
  <c r="AM16" i="15" s="1"/>
  <c r="AN16" i="15" s="1"/>
  <c r="AO16" i="15" s="1"/>
  <c r="AP16" i="15" s="1"/>
  <c r="AQ16" i="15" s="1"/>
  <c r="D66" i="15"/>
  <c r="H66" i="15" s="1"/>
  <c r="J16" i="13"/>
  <c r="K16" i="13" s="1"/>
  <c r="L16" i="13" s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X16" i="13" s="1"/>
  <c r="Y16" i="13" s="1"/>
  <c r="Z16" i="13" s="1"/>
  <c r="AA16" i="13" s="1"/>
  <c r="AB16" i="13" s="1"/>
  <c r="AC16" i="13" s="1"/>
  <c r="AD16" i="13" s="1"/>
  <c r="AE16" i="13" s="1"/>
  <c r="AF16" i="13" s="1"/>
  <c r="AG16" i="13" s="1"/>
  <c r="AH16" i="13" s="1"/>
  <c r="AI16" i="13" s="1"/>
  <c r="AJ16" i="13" s="1"/>
  <c r="AK16" i="13" s="1"/>
  <c r="AL16" i="13" s="1"/>
  <c r="AM16" i="13" s="1"/>
  <c r="AN16" i="13" s="1"/>
  <c r="AO16" i="13" s="1"/>
  <c r="AP16" i="13" s="1"/>
  <c r="AQ16" i="13" s="1"/>
  <c r="J16" i="14"/>
  <c r="K16" i="14" s="1"/>
  <c r="L16" i="14" s="1"/>
  <c r="M16" i="14" s="1"/>
  <c r="N16" i="14" s="1"/>
  <c r="O16" i="14" s="1"/>
  <c r="P16" i="14" s="1"/>
  <c r="Q16" i="14" s="1"/>
  <c r="R16" i="14" s="1"/>
  <c r="S16" i="14" s="1"/>
  <c r="T16" i="14" s="1"/>
  <c r="U16" i="14" s="1"/>
  <c r="V16" i="14" s="1"/>
  <c r="W16" i="14" s="1"/>
  <c r="X16" i="14" s="1"/>
  <c r="Y16" i="14" s="1"/>
  <c r="Z16" i="14" s="1"/>
  <c r="AA16" i="14" s="1"/>
  <c r="AB16" i="14" s="1"/>
  <c r="AC16" i="14" s="1"/>
  <c r="AD16" i="14" s="1"/>
  <c r="AE16" i="14" s="1"/>
  <c r="AF16" i="14" s="1"/>
  <c r="AG16" i="14" s="1"/>
  <c r="AH16" i="14" s="1"/>
  <c r="AI16" i="14" s="1"/>
  <c r="AJ16" i="14" s="1"/>
  <c r="AK16" i="14" s="1"/>
  <c r="AL16" i="14" s="1"/>
  <c r="AM16" i="14" s="1"/>
  <c r="AN16" i="14" s="1"/>
  <c r="AO16" i="14" s="1"/>
  <c r="AP16" i="14" s="1"/>
  <c r="AQ16" i="14" s="1"/>
  <c r="AE62" i="14" a="1"/>
  <c r="AE62" i="14" s="1"/>
  <c r="AE68" i="13" l="1" a="1"/>
  <c r="AE68" i="13" s="1"/>
  <c r="AE72" i="16" a="1"/>
  <c r="AE72" i="16" s="1"/>
  <c r="H72" i="16"/>
  <c r="AE63" i="14" a="1"/>
  <c r="AE63" i="14" s="1"/>
  <c r="AS72" i="16" a="1"/>
  <c r="AS72" i="16" s="1"/>
  <c r="D73" i="16"/>
  <c r="AE66" i="15" a="1"/>
  <c r="AE66" i="15" s="1"/>
  <c r="AS66" i="15" a="1"/>
  <c r="AS66" i="15" s="1"/>
  <c r="AS63" i="14" a="1"/>
  <c r="AS63" i="14" s="1"/>
  <c r="D64" i="14"/>
  <c r="H64" i="14" s="1"/>
  <c r="D69" i="13"/>
  <c r="H69" i="13" s="1"/>
  <c r="AS68" i="13" a="1"/>
  <c r="AS68" i="13" s="1"/>
  <c r="D67" i="15"/>
  <c r="H67" i="15" s="1"/>
  <c r="B4" i="1"/>
  <c r="AG3" i="4"/>
  <c r="AG2" i="4"/>
  <c r="B9" i="1"/>
  <c r="D8" i="1"/>
  <c r="AM4" i="1" a="1"/>
  <c r="AM4" i="1" s="1"/>
  <c r="AH4" i="1"/>
  <c r="AC4" i="1" a="1"/>
  <c r="AC4" i="1" s="1"/>
  <c r="J2" i="4"/>
  <c r="AN3" i="43" l="1"/>
  <c r="D9" i="1"/>
  <c r="D10" i="1" s="1"/>
  <c r="D11" i="1" s="1"/>
  <c r="D12" i="1" s="1"/>
  <c r="AN3" i="38"/>
  <c r="AN3" i="42"/>
  <c r="AN3" i="31"/>
  <c r="AN3" i="32"/>
  <c r="AN3" i="34"/>
  <c r="AN3" i="33"/>
  <c r="AN3" i="28"/>
  <c r="AN3" i="25"/>
  <c r="AN3" i="4"/>
  <c r="AN3" i="5"/>
  <c r="AN3" i="27"/>
  <c r="AN3" i="14"/>
  <c r="AN3" i="7"/>
  <c r="AN3" i="15"/>
  <c r="AN3" i="11"/>
  <c r="AN3" i="26"/>
  <c r="AN3" i="8"/>
  <c r="AN3" i="16"/>
  <c r="AN3" i="24"/>
  <c r="AN3" i="29"/>
  <c r="AN3" i="22"/>
  <c r="AN3" i="23"/>
  <c r="AN3" i="13"/>
  <c r="D74" i="16"/>
  <c r="H74" i="16" s="1"/>
  <c r="H73" i="16"/>
  <c r="AS73" i="16" a="1"/>
  <c r="AS73" i="16" s="1"/>
  <c r="AE73" i="16" a="1"/>
  <c r="AE73" i="16" s="1"/>
  <c r="AE67" i="15" a="1"/>
  <c r="AE67" i="15" s="1"/>
  <c r="AS67" i="15" a="1"/>
  <c r="AS67" i="15" s="1"/>
  <c r="AS64" i="14" a="1"/>
  <c r="AS64" i="14" s="1"/>
  <c r="D65" i="14"/>
  <c r="H65" i="14" s="1"/>
  <c r="AE64" i="14" a="1"/>
  <c r="AE64" i="14" s="1"/>
  <c r="AS69" i="13" a="1"/>
  <c r="AS69" i="13" s="1"/>
  <c r="D70" i="13"/>
  <c r="H70" i="13" s="1"/>
  <c r="AE69" i="13" a="1"/>
  <c r="AE69" i="13" s="1"/>
  <c r="D68" i="15"/>
  <c r="H68" i="15" s="1"/>
  <c r="D13" i="1" l="1"/>
  <c r="X4" i="1" s="1" a="1"/>
  <c r="X4" i="1" s="1"/>
  <c r="A21" i="2" a="1"/>
  <c r="A21" i="2" s="1"/>
  <c r="AE74" i="16" a="1"/>
  <c r="AE74" i="16" s="1"/>
  <c r="D75" i="16"/>
  <c r="AE75" i="16" s="1" a="1"/>
  <c r="AE75" i="16" s="1"/>
  <c r="AS74" i="16" a="1"/>
  <c r="AS74" i="16" s="1"/>
  <c r="AE68" i="15" a="1"/>
  <c r="AE68" i="15" s="1"/>
  <c r="AS68" i="15" a="1"/>
  <c r="AS68" i="15" s="1"/>
  <c r="AS65" i="14" a="1"/>
  <c r="AS65" i="14" s="1"/>
  <c r="D66" i="14"/>
  <c r="H66" i="14" s="1"/>
  <c r="AE65" i="14" a="1"/>
  <c r="AE65" i="14" s="1"/>
  <c r="D71" i="13"/>
  <c r="H71" i="13" s="1"/>
  <c r="AS70" i="13" a="1"/>
  <c r="AS70" i="13" s="1"/>
  <c r="AE70" i="13" a="1"/>
  <c r="AE70" i="13" s="1"/>
  <c r="AS75" i="16" a="1"/>
  <c r="AS75" i="16" s="1"/>
  <c r="D69" i="15"/>
  <c r="H69" i="15" s="1"/>
  <c r="AB3" i="23" l="1"/>
  <c r="AB3" i="13"/>
  <c r="AB3" i="16"/>
  <c r="AB3" i="29"/>
  <c r="AB3" i="24"/>
  <c r="AB3" i="22"/>
  <c r="AB3" i="8"/>
  <c r="AB3" i="4"/>
  <c r="AB3" i="15"/>
  <c r="AB3" i="26"/>
  <c r="AB3" i="7"/>
  <c r="AB3" i="11"/>
  <c r="AB3" i="14"/>
  <c r="AB3" i="25"/>
  <c r="AB3" i="27"/>
  <c r="AB3" i="28"/>
  <c r="AB3" i="5"/>
  <c r="AB3" i="32"/>
  <c r="AB3" i="31"/>
  <c r="AB3" i="34"/>
  <c r="AB3" i="42"/>
  <c r="AB3" i="38"/>
  <c r="AB3" i="33"/>
  <c r="AE69" i="15" a="1"/>
  <c r="AE69" i="15" s="1"/>
  <c r="AS69" i="15" a="1"/>
  <c r="AS69" i="15" s="1"/>
  <c r="AS66" i="14" a="1"/>
  <c r="AS66" i="14" s="1"/>
  <c r="D67" i="14"/>
  <c r="H67" i="14" s="1"/>
  <c r="AE66" i="14" a="1"/>
  <c r="AE66" i="14" s="1"/>
  <c r="D72" i="13"/>
  <c r="H72" i="13" s="1"/>
  <c r="AS71" i="13" a="1"/>
  <c r="AS71" i="13" s="1"/>
  <c r="AE71" i="13" a="1"/>
  <c r="AE71" i="13" s="1"/>
  <c r="D70" i="15"/>
  <c r="H70" i="15" s="1"/>
  <c r="AS70" i="15" l="1" a="1"/>
  <c r="AS70" i="15" s="1"/>
  <c r="AE70" i="15" a="1"/>
  <c r="AE70" i="15" s="1"/>
  <c r="D68" i="14"/>
  <c r="H68" i="14" s="1"/>
  <c r="AS67" i="14" a="1"/>
  <c r="AS67" i="14" s="1"/>
  <c r="AE67" i="14" a="1"/>
  <c r="AE67" i="14" s="1"/>
  <c r="D73" i="13"/>
  <c r="H73" i="13" s="1"/>
  <c r="AS72" i="13" a="1"/>
  <c r="AS72" i="13" s="1"/>
  <c r="AE72" i="13" a="1"/>
  <c r="AE72" i="13" s="1"/>
  <c r="D71" i="15"/>
  <c r="H71" i="15" s="1"/>
  <c r="AE71" i="15" l="1" a="1"/>
  <c r="AE71" i="15" s="1"/>
  <c r="AS71" i="15" a="1"/>
  <c r="AS71" i="15" s="1"/>
  <c r="AS68" i="14" a="1"/>
  <c r="AS68" i="14" s="1"/>
  <c r="D69" i="14"/>
  <c r="H69" i="14" s="1"/>
  <c r="AE68" i="14" a="1"/>
  <c r="AE68" i="14" s="1"/>
  <c r="D74" i="13"/>
  <c r="H74" i="13" s="1"/>
  <c r="AS73" i="13" a="1"/>
  <c r="AS73" i="13" s="1"/>
  <c r="AE73" i="13" a="1"/>
  <c r="AE73" i="13" s="1"/>
  <c r="D72" i="15"/>
  <c r="H72" i="15" s="1"/>
  <c r="AE72" i="15" l="1" a="1"/>
  <c r="AE72" i="15" s="1"/>
  <c r="AS72" i="15" a="1"/>
  <c r="AS72" i="15" s="1"/>
  <c r="AE69" i="14" a="1"/>
  <c r="AE69" i="14" s="1"/>
  <c r="D70" i="14"/>
  <c r="H70" i="14" s="1"/>
  <c r="AS69" i="14" a="1"/>
  <c r="AS69" i="14" s="1"/>
  <c r="D75" i="13"/>
  <c r="H75" i="13" s="1"/>
  <c r="AS74" i="13" a="1"/>
  <c r="AS74" i="13" s="1"/>
  <c r="AE74" i="13" a="1"/>
  <c r="AE74" i="13" s="1"/>
  <c r="D73" i="15"/>
  <c r="H73" i="15" s="1"/>
  <c r="AE73" i="15" l="1" a="1"/>
  <c r="AE73" i="15" s="1"/>
  <c r="AS73" i="15" a="1"/>
  <c r="AS73" i="15" s="1"/>
  <c r="AE70" i="14" a="1"/>
  <c r="AE70" i="14" s="1"/>
  <c r="D71" i="14"/>
  <c r="H71" i="14" s="1"/>
  <c r="AS70" i="14" a="1"/>
  <c r="AS70" i="14" s="1"/>
  <c r="D76" i="13"/>
  <c r="H76" i="13" s="1"/>
  <c r="AS75" i="13" a="1"/>
  <c r="AS75" i="13" s="1"/>
  <c r="AE75" i="13" a="1"/>
  <c r="AE75" i="13" s="1"/>
  <c r="D74" i="15"/>
  <c r="H74" i="15" s="1"/>
  <c r="AE74" i="15" l="1" a="1"/>
  <c r="AE74" i="15" s="1"/>
  <c r="AS74" i="15" a="1"/>
  <c r="AS74" i="15" s="1"/>
  <c r="AE71" i="14" a="1"/>
  <c r="AE71" i="14" s="1"/>
  <c r="D72" i="14"/>
  <c r="H72" i="14" s="1"/>
  <c r="AS71" i="14" a="1"/>
  <c r="AS71" i="14" s="1"/>
  <c r="D77" i="13"/>
  <c r="H77" i="13" s="1"/>
  <c r="AS76" i="13" a="1"/>
  <c r="AS76" i="13" s="1"/>
  <c r="AE76" i="13" a="1"/>
  <c r="AE76" i="13" s="1"/>
  <c r="D75" i="15"/>
  <c r="H75" i="15" s="1"/>
  <c r="AE75" i="15" l="1" a="1"/>
  <c r="AE75" i="15" s="1"/>
  <c r="AS75" i="15" a="1"/>
  <c r="AS75" i="15" s="1"/>
  <c r="AE72" i="14" a="1"/>
  <c r="AE72" i="14" s="1"/>
  <c r="D73" i="14"/>
  <c r="H73" i="14" s="1"/>
  <c r="AS72" i="14" a="1"/>
  <c r="AS72" i="14" s="1"/>
  <c r="D78" i="13"/>
  <c r="H78" i="13" s="1"/>
  <c r="AS77" i="13" a="1"/>
  <c r="AS77" i="13" s="1"/>
  <c r="AE77" i="13" a="1"/>
  <c r="AE77" i="13" s="1"/>
  <c r="D76" i="15"/>
  <c r="AE76" i="15" l="1" a="1"/>
  <c r="AE76" i="15" s="1"/>
  <c r="AS76" i="15" a="1"/>
  <c r="AS76" i="15" s="1"/>
  <c r="AE73" i="14" a="1"/>
  <c r="AE73" i="14" s="1"/>
  <c r="AS73" i="14" a="1"/>
  <c r="AS73" i="14" s="1"/>
  <c r="D79" i="13"/>
  <c r="H79" i="13" s="1"/>
  <c r="AS78" i="13" a="1"/>
  <c r="AS78" i="13" s="1"/>
  <c r="AE78" i="13" a="1"/>
  <c r="AE78" i="13" s="1"/>
  <c r="D77" i="15"/>
  <c r="H77" i="15" s="1"/>
  <c r="D78" i="15" l="1"/>
  <c r="H78" i="15" s="1"/>
  <c r="AE77" i="15" a="1"/>
  <c r="AE77" i="15" s="1"/>
  <c r="AS77" i="15" a="1"/>
  <c r="AS77" i="15" s="1"/>
  <c r="D80" i="13"/>
  <c r="H80" i="13" s="1"/>
  <c r="AS79" i="13" a="1"/>
  <c r="AS79" i="13" s="1"/>
  <c r="AE79" i="13" a="1"/>
  <c r="AE79" i="13" s="1"/>
  <c r="D79" i="15" l="1"/>
  <c r="H79" i="15" s="1"/>
  <c r="AE78" i="15" a="1"/>
  <c r="AE78" i="15" s="1"/>
  <c r="AS78" i="15" a="1"/>
  <c r="AS78" i="15" s="1"/>
  <c r="D81" i="13"/>
  <c r="H81" i="13" s="1"/>
  <c r="AS80" i="13" a="1"/>
  <c r="AS80" i="13" s="1"/>
  <c r="AE80" i="13" a="1"/>
  <c r="AE80" i="13" s="1"/>
  <c r="AS79" i="15" l="1" a="1"/>
  <c r="AS79" i="15" s="1"/>
  <c r="AE79" i="15" a="1"/>
  <c r="AE79" i="15" s="1"/>
  <c r="D82" i="13"/>
  <c r="AS81" i="13" a="1"/>
  <c r="AS81" i="13" s="1"/>
  <c r="AE81" i="13" a="1"/>
  <c r="AE81" i="13" s="1"/>
  <c r="H82" i="13" l="1"/>
  <c r="D83" i="13"/>
  <c r="AS82" i="13" a="1"/>
  <c r="AS82" i="13" s="1"/>
  <c r="AZ155" i="22"/>
  <c r="AS83" i="13" l="1" a="1"/>
  <c r="AS83" i="13" s="1"/>
  <c r="AE83" i="13" a="1"/>
  <c r="AE83" i="13" s="1"/>
  <c r="H83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<sst xmlns="http://schemas.openxmlformats.org/spreadsheetml/2006/main" count="17170" uniqueCount="1746">
  <si>
    <t>ファイル名</t>
  </si>
  <si>
    <t>バージョン</t>
  </si>
  <si>
    <t>修正日</t>
  </si>
  <si>
    <t>作成者</t>
  </si>
  <si>
    <t>修正者</t>
  </si>
  <si>
    <t>No.</t>
  </si>
  <si>
    <t>修正理由</t>
  </si>
  <si>
    <t>修正シート</t>
  </si>
  <si>
    <t>修正内容</t>
  </si>
  <si>
    <t>作成</t>
  </si>
  <si>
    <t>ALL</t>
    <phoneticPr fontId="1" type="noConversion"/>
  </si>
  <si>
    <t>新規作成</t>
    <phoneticPr fontId="1" type="noConversion"/>
  </si>
  <si>
    <t>鄭民起</t>
    <phoneticPr fontId="1" type="noConversion"/>
  </si>
  <si>
    <t>：</t>
    <phoneticPr fontId="1" type="noConversion"/>
  </si>
  <si>
    <t>作成者</t>
    <phoneticPr fontId="1" type="noConversion"/>
  </si>
  <si>
    <t>作成日</t>
    <phoneticPr fontId="1" type="noConversion"/>
  </si>
  <si>
    <t>廃棄日</t>
    <phoneticPr fontId="1" type="noConversion"/>
  </si>
  <si>
    <t>機密区分</t>
    <phoneticPr fontId="1" type="noConversion"/>
  </si>
  <si>
    <t>公開</t>
    <phoneticPr fontId="1" type="noConversion"/>
  </si>
  <si>
    <t>機能名</t>
    <phoneticPr fontId="1" type="noConversion"/>
  </si>
  <si>
    <t>版数</t>
    <phoneticPr fontId="1" type="noConversion"/>
  </si>
  <si>
    <t>修正者</t>
    <phoneticPr fontId="1" type="noConversion"/>
  </si>
  <si>
    <t>修正日</t>
    <phoneticPr fontId="1" type="noConversion"/>
  </si>
  <si>
    <t>目的</t>
  </si>
  <si>
    <t>●</t>
    <phoneticPr fontId="1" type="noConversion"/>
  </si>
  <si>
    <t>Shell Script(Bash)</t>
    <phoneticPr fontId="1" type="noConversion"/>
  </si>
  <si>
    <t>2。</t>
    <phoneticPr fontId="1" type="noConversion"/>
  </si>
  <si>
    <t>1。</t>
    <phoneticPr fontId="1" type="noConversion"/>
  </si>
  <si>
    <t>B。</t>
    <phoneticPr fontId="1" type="noConversion"/>
  </si>
  <si>
    <t>A。</t>
    <phoneticPr fontId="1" type="noConversion"/>
  </si>
  <si>
    <t>C。</t>
    <phoneticPr fontId="1" type="noConversion"/>
  </si>
  <si>
    <t>使用言語</t>
  </si>
  <si>
    <t>D。</t>
    <phoneticPr fontId="1" type="noConversion"/>
  </si>
  <si>
    <t>E。</t>
    <phoneticPr fontId="1" type="noConversion"/>
  </si>
  <si>
    <t>(1)</t>
    <phoneticPr fontId="1" type="noConversion"/>
  </si>
  <si>
    <t>(2)</t>
    <phoneticPr fontId="1" type="noConversion"/>
  </si>
  <si>
    <t>(3)</t>
    <phoneticPr fontId="1" type="noConversion"/>
  </si>
  <si>
    <t>(4)</t>
    <phoneticPr fontId="1" type="noConversion"/>
  </si>
  <si>
    <t>(5)</t>
    <phoneticPr fontId="1" type="noConversion"/>
  </si>
  <si>
    <t>(6)</t>
    <phoneticPr fontId="1" type="noConversion"/>
  </si>
  <si>
    <t>3。</t>
    <phoneticPr fontId="1" type="noConversion"/>
  </si>
  <si>
    <t>処理フロー</t>
    <phoneticPr fontId="1" type="noConversion"/>
  </si>
  <si>
    <t>凡例</t>
    <phoneticPr fontId="1" type="noConversion"/>
  </si>
  <si>
    <t>処理開始</t>
    <phoneticPr fontId="1" type="noConversion"/>
  </si>
  <si>
    <t>処理終了</t>
    <phoneticPr fontId="1" type="noConversion"/>
  </si>
  <si>
    <t>テストデータ作成</t>
    <phoneticPr fontId="1" type="noConversion"/>
  </si>
  <si>
    <t>設計書</t>
    <phoneticPr fontId="1" type="noConversion"/>
  </si>
  <si>
    <t>MacOS, Linux環境</t>
    <phoneticPr fontId="1" type="noConversion"/>
  </si>
  <si>
    <t>項目関連設定ファイル</t>
    <phoneticPr fontId="1" type="noConversion"/>
  </si>
  <si>
    <t>ファイル名：</t>
    <phoneticPr fontId="1" type="noConversion"/>
  </si>
  <si>
    <t>db_data_config.txt</t>
    <phoneticPr fontId="1" type="noConversion"/>
  </si>
  <si>
    <t>COLUMN_COUNTS="10"</t>
  </si>
  <si>
    <t>COLUMN_DATA_TYPE="char","string","byte","short","int","long","float","double","boolean","date"</t>
  </si>
  <si>
    <t>COLUMN_DATA_LENGTH="1","100","2","3","4","5","4.3","11.4","1","YYYYMMDDhhmmss"</t>
  </si>
  <si>
    <t>REFERENCE_DATE="2024/12/31"</t>
  </si>
  <si>
    <t xml:space="preserve">  ##設定可能値："YYYY/MM/DD" </t>
  </si>
  <si>
    <t>変数名</t>
    <phoneticPr fontId="1" type="noConversion"/>
  </si>
  <si>
    <t>説明</t>
    <phoneticPr fontId="1" type="noConversion"/>
  </si>
  <si>
    <t>ファイル情報</t>
    <phoneticPr fontId="1" type="noConversion"/>
  </si>
  <si>
    <t>文字コード</t>
    <phoneticPr fontId="1" type="noConversion"/>
  </si>
  <si>
    <t>改行コード</t>
    <phoneticPr fontId="1" type="noConversion"/>
  </si>
  <si>
    <t>設定値</t>
    <phoneticPr fontId="1" type="noConversion"/>
  </si>
  <si>
    <t>LF</t>
  </si>
  <si>
    <t>LF</t>
    <phoneticPr fontId="1" type="noConversion"/>
  </si>
  <si>
    <t>CRLF</t>
    <phoneticPr fontId="1" type="noConversion"/>
  </si>
  <si>
    <t>UTF-8</t>
  </si>
  <si>
    <t>UTF-8</t>
    <phoneticPr fontId="1" type="noConversion"/>
  </si>
  <si>
    <t>SJIS</t>
    <phoneticPr fontId="1" type="noConversion"/>
  </si>
  <si>
    <t>区切り文字</t>
    <phoneticPr fontId="1" type="noConversion"/>
  </si>
  <si>
    <t>囲み文字</t>
    <phoneticPr fontId="1" type="noConversion"/>
  </si>
  <si>
    <t>なし</t>
    <phoneticPr fontId="1" type="noConversion"/>
  </si>
  <si>
    <t>FILE_NAME</t>
  </si>
  <si>
    <t>FILE_EXTENSION</t>
  </si>
  <si>
    <t>FILE_COMPRESSION</t>
    <phoneticPr fontId="1" type="noConversion"/>
  </si>
  <si>
    <t>No</t>
    <phoneticPr fontId="1" type="noConversion"/>
  </si>
  <si>
    <t>FILE_CHARSET</t>
    <phoneticPr fontId="1" type="noConversion"/>
  </si>
  <si>
    <t>FILE_LINE_BREAK</t>
    <phoneticPr fontId="1" type="noConversion"/>
  </si>
  <si>
    <t>FILE_FIELD_SEPARATOR</t>
    <phoneticPr fontId="1" type="noConversion"/>
  </si>
  <si>
    <t>FILE_ENCLOSING_CHAR</t>
    <phoneticPr fontId="1" type="noConversion"/>
  </si>
  <si>
    <t>ROW_COUNTS</t>
    <phoneticPr fontId="1" type="noConversion"/>
  </si>
  <si>
    <t>出力ファイル名を記載</t>
    <phoneticPr fontId="1" type="noConversion"/>
  </si>
  <si>
    <t>設定値（例）</t>
    <phoneticPr fontId="1" type="noConversion"/>
  </si>
  <si>
    <t>FILE_NAME="testFile001"</t>
  </si>
  <si>
    <t>FILE_NAME="testFile001"</t>
    <phoneticPr fontId="1" type="noConversion"/>
  </si>
  <si>
    <t>FILE_EXTENSION=".csv"</t>
  </si>
  <si>
    <t>FILE_CHARSET="UTF-8"
  ##設定可能値："UTF-8", "UTF-16", "EUC-JP", "SJIS", "CP932" "EUC-KR"</t>
    <phoneticPr fontId="1" type="noConversion"/>
  </si>
  <si>
    <t>FILE_LINE_BREAK="LF"
  ##設定可能値："CRLF", "LF"</t>
    <phoneticPr fontId="1" type="noConversion"/>
  </si>
  <si>
    <t>ROW_COUNTS="2"</t>
  </si>
  <si>
    <t>ROW_COUNTS="2"</t>
    <phoneticPr fontId="1" type="noConversion"/>
  </si>
  <si>
    <t>FILE_CHARSET="UTF-8"</t>
  </si>
  <si>
    <t xml:space="preserve">  ##設定可能値："UTF-8", "UTF-16", "EUC-JP", "SJIS", "CP932" "EUC-KR"</t>
  </si>
  <si>
    <t xml:space="preserve">  ##　※UTF-16で設定時、UTF-16 BE (BOM) で表示</t>
  </si>
  <si>
    <t xml:space="preserve">  ##　※CP932で設定時、SJISと同じ表示、文字化けされる漢字まで出力可能</t>
  </si>
  <si>
    <t>FILE_LINE_BREAK="LF"</t>
  </si>
  <si>
    <t xml:space="preserve">  ##設定可能値："CRLF", "LF"</t>
  </si>
  <si>
    <t>FILE_FIELD_SEPARATOR="COMMA"</t>
  </si>
  <si>
    <t>FILE_ENCLOSING_CHAR="DOUBLE_QUOTE"</t>
  </si>
  <si>
    <t>db_file_config.txt</t>
  </si>
  <si>
    <t>出力ファイル関連設定ファイル</t>
    <phoneticPr fontId="1" type="noConversion"/>
  </si>
  <si>
    <t>COLUMN_COUNTS</t>
    <phoneticPr fontId="1" type="noConversion"/>
  </si>
  <si>
    <t>COLUMN_DATA_TYPE</t>
    <phoneticPr fontId="1" type="noConversion"/>
  </si>
  <si>
    <t>COLUMN_DATA_LENGTH</t>
    <phoneticPr fontId="1" type="noConversion"/>
  </si>
  <si>
    <t>DATE_SEPARATOR</t>
    <phoneticPr fontId="1" type="noConversion"/>
  </si>
  <si>
    <t>TIME_SEPARATOR</t>
    <phoneticPr fontId="1" type="noConversion"/>
  </si>
  <si>
    <t>REFERENCE_DATE</t>
    <phoneticPr fontId="1" type="noConversion"/>
  </si>
  <si>
    <t>CASE_MODE</t>
    <phoneticPr fontId="1" type="noConversion"/>
  </si>
  <si>
    <t>時間の区分文字</t>
    <phoneticPr fontId="1" type="noConversion"/>
  </si>
  <si>
    <t>日付と時間の間の文字</t>
    <phoneticPr fontId="1" type="noConversion"/>
  </si>
  <si>
    <t>固定日付を設定する場合指定　※DATE_SEPARATORは"/"に固定</t>
    <phoneticPr fontId="1" type="noConversion"/>
  </si>
  <si>
    <t>COLUMN_COUNTS="10"</t>
    <phoneticPr fontId="1" type="noConversion"/>
  </si>
  <si>
    <t>COLUMN_DATA_TYPE="char","string","byte","short","int","long","float","double","boolean","date"</t>
    <phoneticPr fontId="1" type="noConversion"/>
  </si>
  <si>
    <t xml:space="preserve">REFERENCE_DATE="2024/12/31"
  ##設定可能値："YYYY/MM/DD" </t>
    <phoneticPr fontId="1" type="noConversion"/>
  </si>
  <si>
    <t>格納パス</t>
    <phoneticPr fontId="1" type="noConversion"/>
  </si>
  <si>
    <t>SQL関連設定ファイル</t>
    <phoneticPr fontId="1" type="noConversion"/>
  </si>
  <si>
    <t>db_sql_config.txt</t>
    <phoneticPr fontId="1" type="noConversion"/>
  </si>
  <si>
    <t>#DB共通</t>
  </si>
  <si>
    <t>DBMS_NAME="PostgreSQL"</t>
  </si>
  <si>
    <t>DATABASE_NAME="testdatabase"</t>
  </si>
  <si>
    <t>DATABASE_COLLATE="C"</t>
  </si>
  <si>
    <t xml:space="preserve">  ##設定可能値(MySQL)："utf8mb4_unicode_ci", "utf8mb4_general_ci", "utf8mb4_bin"</t>
  </si>
  <si>
    <t xml:space="preserve">  ##　※"bin"はバイナリ比較</t>
  </si>
  <si>
    <t>DATABASE_USERNAME="test_user"</t>
  </si>
  <si>
    <t>DATABASE_PASSWORD="TESTpw01#"</t>
  </si>
  <si>
    <t>DATABASE_USERRIGHT="Superuser"</t>
  </si>
  <si>
    <t>SET_SCHEMA="test_schema"</t>
  </si>
  <si>
    <t>SET_TABLENAME="test_table"</t>
  </si>
  <si>
    <t>FOREIGN_TABLENAME="foreign_table"</t>
  </si>
  <si>
    <t>COLUMN_DATA_NAME="col1","col2","col3","col4","col5","col6","col7","col8","col9","col0"</t>
  </si>
  <si>
    <t>COLUMN_PRIMARY_KEY="true","true","false","false","false","false","false","false","false","false"</t>
  </si>
  <si>
    <t>COLUMN_UNIQUE_KEY="false","false","false","false","true","true","true","false","false","false"</t>
  </si>
  <si>
    <t>COLUMN_FOREIGN_KEY="true","false","false","false","false","false","false","false","false","false"</t>
  </si>
  <si>
    <t>COLUMN_INDEX_KEY="false","true","false","false","false","false","false","false","false","false"</t>
  </si>
  <si>
    <t>COLUMN_NOT_NULL="false","false","false","true","false","false","false","false","false","false"</t>
  </si>
  <si>
    <t>COLUMN_AUTO_INCREMENT="false","false","false","false","true","false","false","false","false","false"</t>
  </si>
  <si>
    <t>COLUMN_COMMENT="CMT1","CMT2","CMT3","CMT4","CMT5","CMT6","CMT7","CMT8","CMT9","CMT0"</t>
  </si>
  <si>
    <t>SQL_SET_HOST="%"</t>
  </si>
  <si>
    <t>POSTGRESQL_TEMPLATE="template1"</t>
  </si>
  <si>
    <t>POSTGRESQL_CONNECTION_LIMIT="-1"</t>
  </si>
  <si>
    <t>POSTGRESQL_ALLOW_CONNECTIONS="true"</t>
  </si>
  <si>
    <t>設定ファイルのサンプル</t>
  </si>
  <si>
    <t>DBMS_NAME</t>
    <phoneticPr fontId="1" type="noConversion"/>
  </si>
  <si>
    <t>DATABASE_NAME</t>
    <phoneticPr fontId="1" type="noConversion"/>
  </si>
  <si>
    <t>DATABASE_CHARACTER_SET</t>
    <phoneticPr fontId="1" type="noConversion"/>
  </si>
  <si>
    <t>DATABASE_COLLATE</t>
    <phoneticPr fontId="1" type="noConversion"/>
  </si>
  <si>
    <t>DATABASE_USERNAME</t>
    <phoneticPr fontId="1" type="noConversion"/>
  </si>
  <si>
    <t>DATABASE_PASSWORD</t>
    <phoneticPr fontId="1" type="noConversion"/>
  </si>
  <si>
    <t>DATABASE_USERRIGHT</t>
    <phoneticPr fontId="1" type="noConversion"/>
  </si>
  <si>
    <t>SET_SCHEMA</t>
    <phoneticPr fontId="1" type="noConversion"/>
  </si>
  <si>
    <t>SET_TABLENAME</t>
    <phoneticPr fontId="1" type="noConversion"/>
  </si>
  <si>
    <t>FOREIGN_TABLENAME</t>
    <phoneticPr fontId="1" type="noConversion"/>
  </si>
  <si>
    <t>COLUMN_DATA_NAME</t>
    <phoneticPr fontId="1" type="noConversion"/>
  </si>
  <si>
    <t>COLUMN_PRIMARY_KEY</t>
    <phoneticPr fontId="1" type="noConversion"/>
  </si>
  <si>
    <t>COLUMN_UNIQUE_KEY</t>
    <phoneticPr fontId="1" type="noConversion"/>
  </si>
  <si>
    <t>COLUMN_FOREIGN_KEY</t>
    <phoneticPr fontId="1" type="noConversion"/>
  </si>
  <si>
    <t>COLUMN_INDEX_KEY</t>
    <phoneticPr fontId="1" type="noConversion"/>
  </si>
  <si>
    <t>COLUMN_NOT_NULL</t>
    <phoneticPr fontId="1" type="noConversion"/>
  </si>
  <si>
    <t>COLUMN_AUTO_INCREMENT</t>
    <phoneticPr fontId="1" type="noConversion"/>
  </si>
  <si>
    <t>COLUMN_DEFAULT_VALUE</t>
    <phoneticPr fontId="1" type="noConversion"/>
  </si>
  <si>
    <t>COLUMN_COMMENT</t>
    <phoneticPr fontId="1" type="noConversion"/>
  </si>
  <si>
    <t>SQL_SET_HOST</t>
    <phoneticPr fontId="1" type="noConversion"/>
  </si>
  <si>
    <t>POSTGRESQL_TEMPLATE</t>
    <phoneticPr fontId="1" type="noConversion"/>
  </si>
  <si>
    <t>POSTGRESQL_CONNECTION_LIMIT</t>
    <phoneticPr fontId="1" type="noConversion"/>
  </si>
  <si>
    <t>POSTGRESQL_ALLOW_CONNECTIONS</t>
    <phoneticPr fontId="1" type="noConversion"/>
  </si>
  <si>
    <t>データベースの接続許可</t>
    <phoneticPr fontId="1" type="noConversion"/>
  </si>
  <si>
    <t>同時に接続できる許容数(-1は制限ない)</t>
    <phoneticPr fontId="1" type="noConversion"/>
  </si>
  <si>
    <t>データベースの基本設定テンプレート</t>
    <phoneticPr fontId="1" type="noConversion"/>
  </si>
  <si>
    <t>接続ホスト</t>
    <phoneticPr fontId="1" type="noConversion"/>
  </si>
  <si>
    <t>SQL_SET_HOST="%"
  ##設定可能値(MySQL)："localhost", "127.0.0.1", "指定ホスト", "%"(全てのIPからの接続を許可)</t>
    <phoneticPr fontId="1" type="noConversion"/>
  </si>
  <si>
    <t>COLUMN_COMMENT="CMT1","CMT2","CMT3","CMT4","CMT5","CMT6","CMT7","CMT8","CMT9","CMT0"</t>
    <phoneticPr fontId="1" type="noConversion"/>
  </si>
  <si>
    <t>システム概要</t>
  </si>
  <si>
    <t>プログラム作成後、テスト実施時に仕様に適合するテストデータを自動生成するシェルスクリプトを作成する。</t>
    <phoneticPr fontId="1" type="noConversion"/>
  </si>
  <si>
    <t>処理環境</t>
  </si>
  <si>
    <t>処理概要</t>
  </si>
  <si>
    <t>設定ファイル読み込み</t>
  </si>
  <si>
    <t>設定ファイルの設定値のバリデーション</t>
    <phoneticPr fontId="1" type="noConversion"/>
  </si>
  <si>
    <t>作成済みの既存出力ファイルのバックアップ</t>
  </si>
  <si>
    <t>テストデータ作成</t>
  </si>
  <si>
    <t>※廃棄日は作成日から5年後とする</t>
    <phoneticPr fontId="1" type="noConversion"/>
  </si>
  <si>
    <t>作成するDBMS種類を指定</t>
    <phoneticPr fontId="1" type="noConversion"/>
  </si>
  <si>
    <t>DATABASE_NAME="testdatabase"</t>
    <phoneticPr fontId="1" type="noConversion"/>
  </si>
  <si>
    <t>データベース名</t>
    <phoneticPr fontId="1" type="noConversion"/>
  </si>
  <si>
    <t>データベースの文字コード</t>
    <phoneticPr fontId="1" type="noConversion"/>
  </si>
  <si>
    <t>文字データの並び順と比較方法を決定する設定</t>
    <phoneticPr fontId="1" type="noConversion"/>
  </si>
  <si>
    <t>データベースに接続するユーザ名</t>
    <phoneticPr fontId="1" type="noConversion"/>
  </si>
  <si>
    <t>データベースに接続するユーザ名のパスワード</t>
    <phoneticPr fontId="1" type="noConversion"/>
  </si>
  <si>
    <t>DATABASE_USERRIGHT="Superuser"
  ##設定可能値(MySQL)："ALL PRIVILEGES"(全権限), "SELECT,INSERT,UPDATE,DELETE,CREATE,DROP"
  ##設定可能値(PostgreSQL)："Superuser"(全権限), "Createrole,CreateDB,Replication,BypassRLS"</t>
    <phoneticPr fontId="1" type="noConversion"/>
  </si>
  <si>
    <t>データベースに接続するユーザ名の権限</t>
    <phoneticPr fontId="1" type="noConversion"/>
  </si>
  <si>
    <t>SET_SCHEMA="test_schema"</t>
    <phoneticPr fontId="1" type="noConversion"/>
  </si>
  <si>
    <t>作成するテーブル名</t>
    <phoneticPr fontId="1" type="noConversion"/>
  </si>
  <si>
    <t>作成するスキーマ名</t>
    <phoneticPr fontId="1" type="noConversion"/>
  </si>
  <si>
    <t>SET_TABLENAME="test_table"</t>
    <phoneticPr fontId="1" type="noConversion"/>
  </si>
  <si>
    <t>FOREIGN_TABLENAME="foreign_table"</t>
    <phoneticPr fontId="1" type="noConversion"/>
  </si>
  <si>
    <t>参照する外部テーブル名</t>
    <phoneticPr fontId="1" type="noConversion"/>
  </si>
  <si>
    <t>項目別のコメント情報リスト</t>
    <phoneticPr fontId="1" type="noConversion"/>
  </si>
  <si>
    <t>項目別のデフォルト情報リスト</t>
    <phoneticPr fontId="1" type="noConversion"/>
  </si>
  <si>
    <t>項目別の自動増加カラム情報リスト</t>
    <phoneticPr fontId="1" type="noConversion"/>
  </si>
  <si>
    <t>項目名情報リスト</t>
    <phoneticPr fontId="1" type="noConversion"/>
  </si>
  <si>
    <t>主キー情報リスト</t>
    <phoneticPr fontId="1" type="noConversion"/>
  </si>
  <si>
    <t>外部キー情報リスト</t>
    <phoneticPr fontId="1" type="noConversion"/>
  </si>
  <si>
    <t>一意キー情報リスト</t>
    <phoneticPr fontId="1" type="noConversion"/>
  </si>
  <si>
    <t>インデックスキー情報リスト</t>
    <phoneticPr fontId="1" type="noConversion"/>
  </si>
  <si>
    <t>NULL項目情報リスト</t>
    <phoneticPr fontId="1" type="noConversion"/>
  </si>
  <si>
    <t>COLUMN_DATA_NAME="col1","col2","col3","col4","col5","col6","col7","col8","col9","col0"</t>
    <phoneticPr fontId="1" type="noConversion"/>
  </si>
  <si>
    <t>COLUMN_PRIMARY_KEY="true","true","false","false","false","false","false","false","false","false"</t>
    <phoneticPr fontId="1" type="noConversion"/>
  </si>
  <si>
    <t>COLUMN_UNIQUE_KEY="false","false","false","false","true","true","true","false","false","false"</t>
    <phoneticPr fontId="1" type="noConversion"/>
  </si>
  <si>
    <t>COLUMN_FOREIGN_KEY="true","false","false","false","false","false","false","false","false","false"</t>
    <phoneticPr fontId="1" type="noConversion"/>
  </si>
  <si>
    <t>COLUMN_INDEX_KEY="false","true","false","false","false","false","false","false","false","false"</t>
    <phoneticPr fontId="1" type="noConversion"/>
  </si>
  <si>
    <t>COLUMN_NOT_NULL="false","false","false","true","false","false","false","false","false","false"</t>
    <phoneticPr fontId="1" type="noConversion"/>
  </si>
  <si>
    <t>COLUMN_AUTO_INCREMENT="false","false","false","false","true","false","false","false","false","false"</t>
    <phoneticPr fontId="1" type="noConversion"/>
  </si>
  <si>
    <t>DATABASE_PASSWORD="TESTPW"</t>
    <phoneticPr fontId="1" type="noConversion"/>
  </si>
  <si>
    <t>DATABASE_USERNAME="test_user"</t>
    <phoneticPr fontId="1" type="noConversion"/>
  </si>
  <si>
    <t>./config</t>
  </si>
  <si>
    <t>./config</t>
    <phoneticPr fontId="1" type="noConversion"/>
  </si>
  <si>
    <t>./script</t>
  </si>
  <si>
    <t>./script</t>
    <phoneticPr fontId="1" type="noConversion"/>
  </si>
  <si>
    <t>./output/files</t>
    <phoneticPr fontId="1" type="noConversion"/>
  </si>
  <si>
    <t>./output/sqls</t>
    <phoneticPr fontId="1" type="noConversion"/>
  </si>
  <si>
    <t>./output/logs</t>
  </si>
  <si>
    <t>./output/logs</t>
    <phoneticPr fontId="1" type="noConversion"/>
  </si>
  <si>
    <t>設定ファイル</t>
    <phoneticPr fontId="1" type="noConversion"/>
  </si>
  <si>
    <t>スクリプト</t>
    <phoneticPr fontId="1" type="noConversion"/>
  </si>
  <si>
    <t>出力ファイル</t>
    <phoneticPr fontId="1" type="noConversion"/>
  </si>
  <si>
    <t>SQLファイル</t>
    <phoneticPr fontId="1" type="noConversion"/>
  </si>
  <si>
    <t>ログファイル</t>
    <phoneticPr fontId="1" type="noConversion"/>
  </si>
  <si>
    <t>日付の
区分文字</t>
    <phoneticPr fontId="1" type="noConversion"/>
  </si>
  <si>
    <t>時間の
区分文字</t>
    <phoneticPr fontId="1" type="noConversion"/>
  </si>
  <si>
    <t>日付・時間
の区分文字</t>
    <phoneticPr fontId="1" type="noConversion"/>
  </si>
  <si>
    <t>固定日付設定</t>
    <phoneticPr fontId="1" type="noConversion"/>
  </si>
  <si>
    <t>固定日付
設定</t>
    <phoneticPr fontId="1" type="noConversion"/>
  </si>
  <si>
    <t>YYYY/MM/DD</t>
    <phoneticPr fontId="1" type="noConversion"/>
  </si>
  <si>
    <t>※</t>
    <phoneticPr fontId="1" type="noConversion"/>
  </si>
  <si>
    <t>圧縮種類</t>
    <phoneticPr fontId="1" type="noConversion"/>
  </si>
  <si>
    <t>/</t>
    <phoneticPr fontId="1" type="noConversion"/>
  </si>
  <si>
    <t>-</t>
  </si>
  <si>
    <t>-</t>
    <phoneticPr fontId="1" type="noConversion"/>
  </si>
  <si>
    <t>:</t>
    <phoneticPr fontId="1" type="noConversion"/>
  </si>
  <si>
    <t>.gz</t>
    <phoneticPr fontId="1" type="noConversion"/>
  </si>
  <si>
    <t>.zip</t>
    <phoneticPr fontId="1" type="noConversion"/>
  </si>
  <si>
    <t>.Z</t>
    <phoneticPr fontId="1" type="noConversion"/>
  </si>
  <si>
    <t>.tar</t>
    <phoneticPr fontId="1" type="noConversion"/>
  </si>
  <si>
    <t>.7z</t>
    <phoneticPr fontId="1" type="noConversion"/>
  </si>
  <si>
    <t>UTF-16</t>
    <phoneticPr fontId="1" type="noConversion"/>
  </si>
  <si>
    <t>EUC-JP</t>
    <phoneticPr fontId="1" type="noConversion"/>
  </si>
  <si>
    <t>CP932</t>
    <phoneticPr fontId="1" type="noConversion"/>
  </si>
  <si>
    <t>EUC-KR</t>
    <phoneticPr fontId="1" type="noConversion"/>
  </si>
  <si>
    <t>"(DOUBLE_QUOTE)</t>
    <phoneticPr fontId="1" type="noConversion"/>
  </si>
  <si>
    <t>(SINGLE_QUOTE)</t>
    <phoneticPr fontId="1" type="noConversion"/>
  </si>
  <si>
    <t>,(COMMA)</t>
    <phoneticPr fontId="1" type="noConversion"/>
  </si>
  <si>
    <t>\t(TAB)</t>
    <phoneticPr fontId="1" type="noConversion"/>
  </si>
  <si>
    <t>" "(SPACE)</t>
    <phoneticPr fontId="1" type="noConversion"/>
  </si>
  <si>
    <t>DBMS種類</t>
    <phoneticPr fontId="1" type="noConversion"/>
  </si>
  <si>
    <t>MySQL</t>
    <phoneticPr fontId="1" type="noConversion"/>
  </si>
  <si>
    <t>MariaDB</t>
    <phoneticPr fontId="1" type="noConversion"/>
  </si>
  <si>
    <t>PostgreSQL</t>
    <phoneticPr fontId="1" type="noConversion"/>
  </si>
  <si>
    <t>SQLite</t>
    <phoneticPr fontId="1" type="noConversion"/>
  </si>
  <si>
    <t>Oracle</t>
  </si>
  <si>
    <t>Oracle</t>
    <phoneticPr fontId="1" type="noConversion"/>
  </si>
  <si>
    <t>Microsoft_SQL_Server</t>
  </si>
  <si>
    <t>Microsoft_SQL_Server</t>
    <phoneticPr fontId="1" type="noConversion"/>
  </si>
  <si>
    <t>MongoDB</t>
  </si>
  <si>
    <t>MongoDB</t>
    <phoneticPr fontId="1" type="noConversion"/>
  </si>
  <si>
    <t>DynamoDB</t>
  </si>
  <si>
    <t>DynamoDB</t>
    <phoneticPr fontId="1" type="noConversion"/>
  </si>
  <si>
    <r>
      <t>SQL設定</t>
    </r>
    <r>
      <rPr>
        <sz val="12"/>
        <color theme="1"/>
        <rFont val="Malgun Gothic"/>
        <family val="2"/>
        <charset val="129"/>
      </rPr>
      <t>情報リスト</t>
    </r>
    <phoneticPr fontId="1" type="noConversion"/>
  </si>
  <si>
    <t>ファイル格納パス情報リスト</t>
    <phoneticPr fontId="1" type="noConversion"/>
  </si>
  <si>
    <r>
      <t>デ</t>
    </r>
    <r>
      <rPr>
        <sz val="12"/>
        <color theme="1"/>
        <rFont val="MS Mincho"/>
        <family val="1"/>
        <charset val="129"/>
      </rPr>
      <t>ー</t>
    </r>
    <r>
      <rPr>
        <sz val="12"/>
        <color theme="1"/>
        <rFont val="Malgun Gothic"/>
        <family val="2"/>
        <charset val="129"/>
      </rPr>
      <t>タのフォ</t>
    </r>
    <r>
      <rPr>
        <sz val="12"/>
        <color theme="1"/>
        <rFont val="MS Mincho"/>
        <family val="1"/>
        <charset val="129"/>
      </rPr>
      <t>ー</t>
    </r>
    <r>
      <rPr>
        <sz val="12"/>
        <color theme="1"/>
        <rFont val="Malgun Gothic"/>
        <family val="2"/>
        <charset val="129"/>
      </rPr>
      <t>マット情報</t>
    </r>
    <r>
      <rPr>
        <sz val="12"/>
        <color theme="1"/>
        <rFont val="맑은 고딕"/>
        <family val="2"/>
        <charset val="129"/>
        <scheme val="minor"/>
      </rPr>
      <t>リスト</t>
    </r>
    <phoneticPr fontId="1" type="noConversion"/>
  </si>
  <si>
    <r>
      <t>ファイルのフォ</t>
    </r>
    <r>
      <rPr>
        <sz val="12"/>
        <color theme="1"/>
        <rFont val="MS Mincho"/>
        <family val="1"/>
        <charset val="129"/>
      </rPr>
      <t>ー</t>
    </r>
    <r>
      <rPr>
        <sz val="12"/>
        <color theme="1"/>
        <rFont val="Malgun Gothic"/>
        <family val="2"/>
        <charset val="129"/>
      </rPr>
      <t>マット情報</t>
    </r>
    <r>
      <rPr>
        <sz val="12"/>
        <color theme="1"/>
        <rFont val="맑은 고딕"/>
        <family val="2"/>
        <charset val="129"/>
        <scheme val="minor"/>
      </rPr>
      <t>リスト</t>
    </r>
    <phoneticPr fontId="1" type="noConversion"/>
  </si>
  <si>
    <t>utf8mb4</t>
    <phoneticPr fontId="1" type="noConversion"/>
  </si>
  <si>
    <t>utf8</t>
    <phoneticPr fontId="1" type="noConversion"/>
  </si>
  <si>
    <t>sjis</t>
    <phoneticPr fontId="1" type="noConversion"/>
  </si>
  <si>
    <t>euckr</t>
    <phoneticPr fontId="1" type="noConversion"/>
  </si>
  <si>
    <t>データベースの
文字コード</t>
    <phoneticPr fontId="1" type="noConversion"/>
  </si>
  <si>
    <t>utf8mb4_unicode_ci</t>
  </si>
  <si>
    <t>utf8mb4_unicode_ci</t>
    <phoneticPr fontId="1" type="noConversion"/>
  </si>
  <si>
    <t>utf8mb4_general_ci</t>
  </si>
  <si>
    <t>utf8mb4_bin</t>
  </si>
  <si>
    <t>utf8mb4_bin</t>
    <phoneticPr fontId="1" type="noConversion"/>
  </si>
  <si>
    <t>C</t>
  </si>
  <si>
    <t>en_US.UTF-8</t>
  </si>
  <si>
    <t>ko_KR.UTF-8</t>
  </si>
  <si>
    <t>ja_JP.UTF-8</t>
  </si>
  <si>
    <t>utf8mb4_general_ci</t>
    <phoneticPr fontId="1" type="noConversion"/>
  </si>
  <si>
    <t>C</t>
    <phoneticPr fontId="1" type="noConversion"/>
  </si>
  <si>
    <t>en_US.UTF-8</t>
    <phoneticPr fontId="1" type="noConversion"/>
  </si>
  <si>
    <t>ko_KR.UTF-8</t>
    <phoneticPr fontId="1" type="noConversion"/>
  </si>
  <si>
    <t>ja_JP.UTF-8</t>
    <phoneticPr fontId="1" type="noConversion"/>
  </si>
  <si>
    <t>---------------</t>
    <phoneticPr fontId="1" type="noConversion"/>
  </si>
  <si>
    <t>-------------------------------</t>
    <phoneticPr fontId="1" type="noConversion"/>
  </si>
  <si>
    <t>------------------------------------------------------------</t>
    <phoneticPr fontId="1" type="noConversion"/>
  </si>
  <si>
    <t>文字データの
並び順設定値</t>
    <phoneticPr fontId="1" type="noConversion"/>
  </si>
  <si>
    <t>・</t>
    <phoneticPr fontId="1" type="noConversion"/>
  </si>
  <si>
    <t>MySQL/MariaDB</t>
    <phoneticPr fontId="1" type="noConversion"/>
  </si>
  <si>
    <t>utf8mb4の"mb4"は絵文字などの特殊文字の許容</t>
  </si>
  <si>
    <t>●</t>
  </si>
  <si>
    <t>"unicode"は国際的な並び順ルールに従う</t>
    <phoneticPr fontId="1" type="noConversion"/>
  </si>
  <si>
    <t>"general"は国際的な文字並び順ルールでは、一部の特殊文字を異なって処理する場合があり</t>
    <phoneticPr fontId="1" type="noConversion"/>
  </si>
  <si>
    <t>"ci"(case insensitive)は大文字と小文字を区別なし</t>
    <phoneticPr fontId="1" type="noConversion"/>
  </si>
  <si>
    <t>"bin"はバイナリ比較</t>
    <phoneticPr fontId="1" type="noConversion"/>
  </si>
  <si>
    <t>データベースに接続する
ユーザの権限</t>
    <phoneticPr fontId="1" type="noConversion"/>
  </si>
  <si>
    <t>ALL PRIVILEGES</t>
    <phoneticPr fontId="1" type="noConversion"/>
  </si>
  <si>
    <t>SELECT,INSERT,UPDATE,DELETE,CREATE,DROP</t>
    <phoneticPr fontId="1" type="noConversion"/>
  </si>
  <si>
    <t>Createrole,CreateDB,Replication,BypassRLS</t>
    <phoneticPr fontId="1" type="noConversion"/>
  </si>
  <si>
    <t>Superuser</t>
    <phoneticPr fontId="1" type="noConversion"/>
  </si>
  <si>
    <t>-------------------------------------</t>
    <phoneticPr fontId="1" type="noConversion"/>
  </si>
  <si>
    <t>--------------------------------------</t>
    <phoneticPr fontId="1" type="noConversion"/>
  </si>
  <si>
    <t>全権限</t>
    <phoneticPr fontId="1" type="noConversion"/>
  </si>
  <si>
    <t>未適用DBMS種類</t>
    <phoneticPr fontId="1" type="noConversion"/>
  </si>
  <si>
    <t>：</t>
  </si>
  <si>
    <t>並び順設定値</t>
    <phoneticPr fontId="1" type="noConversion"/>
  </si>
  <si>
    <t>日付区分は"/"に固定</t>
  </si>
  <si>
    <t>権限付与する
テーブル指定</t>
    <phoneticPr fontId="1" type="noConversion"/>
  </si>
  <si>
    <t>＊</t>
    <phoneticPr fontId="1" type="noConversion"/>
  </si>
  <si>
    <t>指定テーブル名</t>
    <phoneticPr fontId="1" type="noConversion"/>
  </si>
  <si>
    <t>MySQL/MariaDB関連</t>
    <phoneticPr fontId="1" type="noConversion"/>
  </si>
  <si>
    <t>%</t>
    <phoneticPr fontId="1" type="noConversion"/>
  </si>
  <si>
    <t>localhost</t>
    <phoneticPr fontId="1" type="noConversion"/>
  </si>
  <si>
    <t>127.0.0.1</t>
    <phoneticPr fontId="1" type="noConversion"/>
  </si>
  <si>
    <t>指定ホスト</t>
    <phoneticPr fontId="1" type="noConversion"/>
  </si>
  <si>
    <t>全てのIPから接続許可</t>
    <phoneticPr fontId="1" type="noConversion"/>
  </si>
  <si>
    <t>PostgreSQL関連</t>
    <phoneticPr fontId="1" type="noConversion"/>
  </si>
  <si>
    <t>template0</t>
  </si>
  <si>
    <t>template0</t>
    <phoneticPr fontId="1" type="noConversion"/>
  </si>
  <si>
    <t>template1</t>
    <phoneticPr fontId="1" type="noConversion"/>
  </si>
  <si>
    <t>修正不可の基本データベース</t>
    <phoneticPr fontId="1" type="noConversion"/>
  </si>
  <si>
    <t>一般的に使用</t>
    <phoneticPr fontId="1" type="noConversion"/>
  </si>
  <si>
    <t>設定値情報リスト</t>
    <phoneticPr fontId="1" type="noConversion"/>
  </si>
  <si>
    <t>db_generator.sh</t>
    <phoneticPr fontId="1" type="noConversion"/>
  </si>
  <si>
    <t>db_gen_string_data.sh</t>
  </si>
  <si>
    <t>パラメータ1</t>
    <phoneticPr fontId="1" type="noConversion"/>
  </si>
  <si>
    <t>設定予想値</t>
    <phoneticPr fontId="1" type="noConversion"/>
  </si>
  <si>
    <t>生成する文字列の桁数</t>
    <phoneticPr fontId="1" type="noConversion"/>
  </si>
  <si>
    <t>大文字・小文字オプション</t>
    <phoneticPr fontId="1" type="noConversion"/>
  </si>
  <si>
    <t>0より大きい整数を指定</t>
    <phoneticPr fontId="1" type="noConversion"/>
  </si>
  <si>
    <r>
      <t>ロケ</t>
    </r>
    <r>
      <rPr>
        <sz val="12"/>
        <color theme="1"/>
        <rFont val="MS Mincho"/>
        <family val="1"/>
        <charset val="129"/>
      </rPr>
      <t>ー</t>
    </r>
    <r>
      <rPr>
        <sz val="12"/>
        <color theme="1"/>
        <rFont val="Malgun Gothic"/>
        <family val="2"/>
        <charset val="129"/>
      </rPr>
      <t>ル</t>
    </r>
    <r>
      <rPr>
        <sz val="12"/>
        <color theme="1"/>
        <rFont val="MS Mincho"/>
        <family val="1"/>
        <charset val="129"/>
      </rPr>
      <t>変</t>
    </r>
    <r>
      <rPr>
        <sz val="12"/>
        <color theme="1"/>
        <rFont val="Malgun Gothic"/>
        <family val="2"/>
        <charset val="129"/>
      </rPr>
      <t>更が必要時には</t>
    </r>
    <phoneticPr fontId="1" type="noConversion"/>
  </si>
  <si>
    <t>tempate0を使用</t>
  </si>
  <si>
    <t>大文字</t>
    <phoneticPr fontId="1" type="noConversion"/>
  </si>
  <si>
    <t>小文字</t>
    <phoneticPr fontId="1" type="noConversion"/>
  </si>
  <si>
    <t>'UPPER', 'upper', 'U', 'u'</t>
    <phoneticPr fontId="1" type="noConversion"/>
  </si>
  <si>
    <t>'LOWER', 'lower', 'L', 'l'</t>
    <phoneticPr fontId="1" type="noConversion"/>
  </si>
  <si>
    <t>ログ出力情報</t>
    <phoneticPr fontId="1" type="noConversion"/>
  </si>
  <si>
    <t>ログ番号</t>
    <phoneticPr fontId="1" type="noConversion"/>
  </si>
  <si>
    <t>ログ番号「XXYYZZ」</t>
    <phoneticPr fontId="1" type="noConversion"/>
  </si>
  <si>
    <t>XX</t>
    <phoneticPr fontId="1" type="noConversion"/>
  </si>
  <si>
    <t>YY</t>
    <phoneticPr fontId="1" type="noConversion"/>
  </si>
  <si>
    <t>ZZ</t>
    <phoneticPr fontId="1" type="noConversion"/>
  </si>
  <si>
    <t>ログファイル名</t>
    <phoneticPr fontId="1" type="noConversion"/>
  </si>
  <si>
    <t>data_generator.log</t>
    <phoneticPr fontId="1" type="noConversion"/>
  </si>
  <si>
    <t>パラメータ情報</t>
    <phoneticPr fontId="1" type="noConversion"/>
  </si>
  <si>
    <t>パラメータ2</t>
    <phoneticPr fontId="1" type="noConversion"/>
  </si>
  <si>
    <t>ログ情報リスト</t>
    <phoneticPr fontId="1" type="noConversion"/>
  </si>
  <si>
    <t>ログ一覧</t>
    <phoneticPr fontId="1" type="noConversion"/>
  </si>
  <si>
    <t>db_check_data_validate_config.sh</t>
  </si>
  <si>
    <t>ログ区分</t>
    <phoneticPr fontId="1" type="noConversion"/>
  </si>
  <si>
    <t>ログ設定方法</t>
    <phoneticPr fontId="1" type="noConversion"/>
  </si>
  <si>
    <t>db_sql_insert_script.sh</t>
    <phoneticPr fontId="1" type="noConversion"/>
  </si>
  <si>
    <t>db_sql_base_script.sh</t>
    <phoneticPr fontId="1" type="noConversion"/>
  </si>
  <si>
    <t>db_output_record_format.sh</t>
  </si>
  <si>
    <t>db_assemble_normal_data.sh</t>
  </si>
  <si>
    <t>db_check_file_validate_config.sh</t>
  </si>
  <si>
    <t>db_check_files_exist.sh</t>
  </si>
  <si>
    <t>db_check_sql_validate_config.sh</t>
  </si>
  <si>
    <t>db_gen_date_data.sh</t>
  </si>
  <si>
    <t>db_gen_date_data.sh</t>
    <phoneticPr fontId="1" type="noConversion"/>
  </si>
  <si>
    <t>db_gen_number_data.sh</t>
  </si>
  <si>
    <t>db_gen_number_data.sh</t>
    <phoneticPr fontId="1" type="noConversion"/>
  </si>
  <si>
    <t>db_gen_string_data.sh</t>
    <phoneticPr fontId="1" type="noConversion"/>
  </si>
  <si>
    <t>db_output_compression_format.sh</t>
  </si>
  <si>
    <t>db_output_file_format.sh</t>
  </si>
  <si>
    <t>エンドコード番号</t>
    <phoneticPr fontId="1" type="noConversion"/>
  </si>
  <si>
    <t>正常終了</t>
    <phoneticPr fontId="1" type="noConversion"/>
  </si>
  <si>
    <t>異常終了</t>
    <phoneticPr fontId="1" type="noConversion"/>
  </si>
  <si>
    <t>警告</t>
  </si>
  <si>
    <t>警告</t>
    <phoneticPr fontId="1" type="noConversion"/>
  </si>
  <si>
    <t>ログ番号設定方法</t>
    <phoneticPr fontId="1" type="noConversion"/>
  </si>
  <si>
    <t>ログ連番</t>
    <phoneticPr fontId="1" type="noConversion"/>
  </si>
  <si>
    <t>ログ詳細</t>
    <phoneticPr fontId="1" type="noConversion"/>
  </si>
  <si>
    <t>連番は01からスタート</t>
    <phoneticPr fontId="1" type="noConversion"/>
  </si>
  <si>
    <t>出力ログ</t>
    <phoneticPr fontId="1" type="noConversion"/>
  </si>
  <si>
    <t>設定値一覧情報</t>
    <phoneticPr fontId="1" type="noConversion"/>
  </si>
  <si>
    <t>エラー: パラメータ1は1以上の整数でなければなりません。</t>
    <phoneticPr fontId="1" type="noConversion"/>
  </si>
  <si>
    <t>エラー: パラメータ1は0以上の整数でなければなりません。</t>
    <phoneticPr fontId="1" type="noConversion"/>
  </si>
  <si>
    <t>エラー: パラメータ2は数字でなければなりません。</t>
    <phoneticPr fontId="1" type="noConversion"/>
  </si>
  <si>
    <t>エラー: 整数部が0の場合、小数部の桁数（パラメータ2）を指定してください。</t>
    <phoneticPr fontId="1" type="noConversion"/>
  </si>
  <si>
    <t>エラー: 整数部と小数部の桁数がどちらも0の場合、無効です。</t>
    <phoneticPr fontId="1" type="noConversion"/>
  </si>
  <si>
    <t>開発環境</t>
    <phoneticPr fontId="1" type="noConversion"/>
  </si>
  <si>
    <t>MacOS</t>
    <phoneticPr fontId="1" type="noConversion"/>
  </si>
  <si>
    <t>Bash</t>
    <phoneticPr fontId="1" type="noConversion"/>
  </si>
  <si>
    <t>GNU bash, version 3.2.57(1)-release (x86_64-apple-darwin23)</t>
  </si>
  <si>
    <t>Sequoia 15.2</t>
  </si>
  <si>
    <t>単体テスト</t>
    <phoneticPr fontId="1" type="noConversion"/>
  </si>
  <si>
    <t>UPPER</t>
    <phoneticPr fontId="1" type="noConversion"/>
  </si>
  <si>
    <t>LOWER</t>
    <phoneticPr fontId="1" type="noConversion"/>
  </si>
  <si>
    <t>upper</t>
    <phoneticPr fontId="1" type="noConversion"/>
  </si>
  <si>
    <t>lower</t>
    <phoneticPr fontId="1" type="noConversion"/>
  </si>
  <si>
    <t>U</t>
    <phoneticPr fontId="1" type="noConversion"/>
  </si>
  <si>
    <t>L</t>
    <phoneticPr fontId="1" type="noConversion"/>
  </si>
  <si>
    <t>u</t>
    <phoneticPr fontId="1" type="noConversion"/>
  </si>
  <si>
    <t>l</t>
    <phoneticPr fontId="1" type="noConversion"/>
  </si>
  <si>
    <t>パラメータ3</t>
    <phoneticPr fontId="1" type="noConversion"/>
  </si>
  <si>
    <t>LOG_DIR</t>
  </si>
  <si>
    <t>テスト実行時、登録が必要な環境変数</t>
  </si>
  <si>
    <t>一時的にログを出力するパスを登録</t>
    <phoneticPr fontId="1" type="noConversion"/>
  </si>
  <si>
    <t>例</t>
    <phoneticPr fontId="1" type="noConversion"/>
  </si>
  <si>
    <t>テストケース</t>
  </si>
  <si>
    <t>テストケース</t>
    <phoneticPr fontId="1" type="noConversion"/>
  </si>
  <si>
    <t>実行コマンド</t>
    <phoneticPr fontId="1" type="noConversion"/>
  </si>
  <si>
    <t>終了コード</t>
    <phoneticPr fontId="1" type="noConversion"/>
  </si>
  <si>
    <t>正常</t>
  </si>
  <si>
    <t>出力ログ番号</t>
    <phoneticPr fontId="1" type="noConversion"/>
  </si>
  <si>
    <t>確認
終了コード</t>
    <phoneticPr fontId="1" type="noConversion"/>
  </si>
  <si>
    <t>異常</t>
  </si>
  <si>
    <t>確認観点</t>
    <phoneticPr fontId="1" type="noConversion"/>
  </si>
  <si>
    <t>パラメータ無し</t>
    <phoneticPr fontId="1" type="noConversion"/>
  </si>
  <si>
    <t>文字列の桁数が0</t>
    <phoneticPr fontId="1" type="noConversion"/>
  </si>
  <si>
    <t>文字列の桁数が8</t>
    <phoneticPr fontId="1" type="noConversion"/>
  </si>
  <si>
    <t>文字列の桁数が10</t>
    <phoneticPr fontId="1" type="noConversion"/>
  </si>
  <si>
    <t>文字列のパラメータ</t>
    <phoneticPr fontId="1" type="noConversion"/>
  </si>
  <si>
    <t>想定値</t>
    <phoneticPr fontId="1" type="noConversion"/>
  </si>
  <si>
    <t>確認欄</t>
    <phoneticPr fontId="1" type="noConversion"/>
  </si>
  <si>
    <t>大・小文字混在</t>
    <phoneticPr fontId="1" type="noConversion"/>
  </si>
  <si>
    <t>大・小文字混在の文字列作成</t>
    <phoneticPr fontId="1" type="noConversion"/>
  </si>
  <si>
    <t>確認日
(MM/DD)</t>
    <phoneticPr fontId="1" type="noConversion"/>
  </si>
  <si>
    <t>正常終了（処理が問題なく正常終了）</t>
    <phoneticPr fontId="1" type="noConversion"/>
  </si>
  <si>
    <t>異常終了（処理に問題が発生して処理が中断）</t>
    <phoneticPr fontId="1" type="noConversion"/>
  </si>
  <si>
    <t>警告　　（正常終了しますが、設定ファイルの設定値の確認が必要）</t>
    <phoneticPr fontId="1" type="noConversion"/>
  </si>
  <si>
    <t>環境変数</t>
    <phoneticPr fontId="1" type="noConversion"/>
  </si>
  <si>
    <t>目的</t>
    <phoneticPr fontId="1" type="noConversion"/>
  </si>
  <si>
    <t>テストケース別確認コマンド</t>
    <phoneticPr fontId="1" type="noConversion"/>
  </si>
  <si>
    <t>機能説明</t>
    <phoneticPr fontId="1" type="noConversion"/>
  </si>
  <si>
    <t>整数部の桁数</t>
    <phoneticPr fontId="1" type="noConversion"/>
  </si>
  <si>
    <t>小数部の桁数</t>
    <phoneticPr fontId="1" type="noConversion"/>
  </si>
  <si>
    <t>0を設定可能</t>
    <phoneticPr fontId="1" type="noConversion"/>
  </si>
  <si>
    <t>以下の文字列を指定(省略可能)</t>
    <phoneticPr fontId="1" type="noConversion"/>
  </si>
  <si>
    <t>(省略可能)</t>
  </si>
  <si>
    <t>終了
コード</t>
    <phoneticPr fontId="1" type="noConversion"/>
  </si>
  <si>
    <t>桁数が0の文字列（整数部）</t>
    <phoneticPr fontId="1" type="noConversion"/>
  </si>
  <si>
    <t>桁数が0の文字列（整数、小数部）</t>
    <phoneticPr fontId="1" type="noConversion"/>
  </si>
  <si>
    <t>小数点以下2桁のデータ</t>
    <phoneticPr fontId="1" type="noConversion"/>
  </si>
  <si>
    <t>小数部が文字列パラメータ</t>
    <phoneticPr fontId="1" type="noConversion"/>
  </si>
  <si>
    <t>3桁の整数データ</t>
    <phoneticPr fontId="1" type="noConversion"/>
  </si>
  <si>
    <t>3桁の整数、2桁の小数データ</t>
    <phoneticPr fontId="1" type="noConversion"/>
  </si>
  <si>
    <t>3桁の整数、5桁の小数データ</t>
    <phoneticPr fontId="1" type="noConversion"/>
  </si>
  <si>
    <t>指定パラメータ数超過（パラ3）</t>
    <phoneticPr fontId="1" type="noConversion"/>
  </si>
  <si>
    <t>5桁の整数、5桁の小数データ</t>
    <phoneticPr fontId="1" type="noConversion"/>
  </si>
  <si>
    <t>ログ</t>
    <phoneticPr fontId="1" type="noConversion"/>
  </si>
  <si>
    <t>番号</t>
    <phoneticPr fontId="1" type="noConversion"/>
  </si>
  <si>
    <t>日付フォーマット</t>
    <phoneticPr fontId="1" type="noConversion"/>
  </si>
  <si>
    <t>作成する日付データフォーマットを指定</t>
    <phoneticPr fontId="1" type="noConversion"/>
  </si>
  <si>
    <t>生成された日付: ${_generated_data}</t>
    <phoneticPr fontId="1" type="noConversion"/>
  </si>
  <si>
    <t>生成された文字列: ${_generated_data}</t>
    <phoneticPr fontId="1" type="noConversion"/>
  </si>
  <si>
    <t>生成された実数: ${_generated_data}</t>
    <phoneticPr fontId="1" type="noConversion"/>
  </si>
  <si>
    <t>生成された整数: ${_generated_data}</t>
    <phoneticPr fontId="1" type="noConversion"/>
  </si>
  <si>
    <t>生成された小数: ${_generated_data}</t>
    <phoneticPr fontId="1" type="noConversion"/>
  </si>
  <si>
    <t>%Y%m%d</t>
    <phoneticPr fontId="1" type="noConversion"/>
  </si>
  <si>
    <t>%Y/%m/%d</t>
    <phoneticPr fontId="1" type="noConversion"/>
  </si>
  <si>
    <t>%Y-%m-%d</t>
    <phoneticPr fontId="1" type="noConversion"/>
  </si>
  <si>
    <t>%H:%M:%S</t>
    <phoneticPr fontId="1" type="noConversion"/>
  </si>
  <si>
    <t>%H%M%S</t>
    <phoneticPr fontId="1" type="noConversion"/>
  </si>
  <si>
    <t>%Y/%m/%d %H:%M:%S</t>
    <phoneticPr fontId="1" type="noConversion"/>
  </si>
  <si>
    <t>1991/01/01</t>
    <phoneticPr fontId="1" type="noConversion"/>
  </si>
  <si>
    <t>91/01/01</t>
    <phoneticPr fontId="1" type="noConversion"/>
  </si>
  <si>
    <t>大文字の文字列データ</t>
    <phoneticPr fontId="1" type="noConversion"/>
  </si>
  <si>
    <t>YYYYMMDD：実行日の日付データ</t>
    <phoneticPr fontId="1" type="noConversion"/>
  </si>
  <si>
    <t>YYYY/MM/DD：実行日の日付データ</t>
    <phoneticPr fontId="1" type="noConversion"/>
  </si>
  <si>
    <t>YYYY-MM-DD：実行日の日付データ</t>
    <phoneticPr fontId="1" type="noConversion"/>
  </si>
  <si>
    <t>パラメータ2のタイプエラー</t>
    <phoneticPr fontId="1" type="noConversion"/>
  </si>
  <si>
    <t>hhmmss：実行時間の日付データ</t>
    <phoneticPr fontId="1" type="noConversion"/>
  </si>
  <si>
    <t>hh:mm:ss：実行時間の日付データ</t>
    <phoneticPr fontId="1" type="noConversion"/>
  </si>
  <si>
    <t>YYYY/MM/DD hh:mm:ss：実行日と実行時間の日付データ</t>
    <phoneticPr fontId="1" type="noConversion"/>
  </si>
  <si>
    <t>YYYY/MM/DD hh:mm:ss：指定日(1991/01/01)と実行時間の日付データ</t>
    <phoneticPr fontId="1" type="noConversion"/>
  </si>
  <si>
    <t>パラメータ1が不明タイプ</t>
    <phoneticPr fontId="1" type="noConversion"/>
  </si>
  <si>
    <t>パラメータ2が不明タイプ</t>
    <phoneticPr fontId="1" type="noConversion"/>
  </si>
  <si>
    <t>(省略可能)</t>
    <phoneticPr fontId="1" type="noConversion"/>
  </si>
  <si>
    <t>基準日付(形式：YYYY/MM/DD)</t>
    <phoneticPr fontId="1" type="noConversion"/>
  </si>
  <si>
    <t>選択目的：すべての環境で別途インストール作業をせずに使用できるようにするため。</t>
    <phoneticPr fontId="1" type="noConversion"/>
  </si>
  <si>
    <t>項目のタイプに合わせてランダム値作成。</t>
    <phoneticPr fontId="1" type="noConversion"/>
  </si>
  <si>
    <t>設定ファイルのフォーマットが正しいかをチェック。</t>
    <phoneticPr fontId="1" type="noConversion"/>
  </si>
  <si>
    <t>テストデータのバリデーションをチェックし、不正な値がないかを確認。</t>
    <phoneticPr fontId="1" type="noConversion"/>
  </si>
  <si>
    <t>既存の出力ファイル (test_data.csv.gz) が存在する場合、「bk_YYYYMMDDhhmmss_」をファイル名先頭に付きバックアップ。</t>
    <phoneticPr fontId="1" type="noConversion"/>
  </si>
  <si>
    <t>設定ファイルの内容に基づき、ランダムデータを生成(フル桁データ)。</t>
    <phoneticPr fontId="1" type="noConversion"/>
  </si>
  <si>
    <t>SQLのINSERT文を作成。</t>
    <phoneticPr fontId="1" type="noConversion"/>
  </si>
  <si>
    <t>出力ファイルのフォーマット変更。</t>
    <phoneticPr fontId="1" type="noConversion"/>
  </si>
  <si>
    <t>データベースの設定SQL作成（ユーザ、テーブル）。</t>
    <phoneticPr fontId="1" type="noConversion"/>
  </si>
  <si>
    <t>出力ファイルの圧縮処理。</t>
    <phoneticPr fontId="1" type="noConversion"/>
  </si>
  <si>
    <t>出力データのフォーマット変更。</t>
    <phoneticPr fontId="1" type="noConversion"/>
  </si>
  <si>
    <t>db_check_files_exist.sh</t>
    <phoneticPr fontId="1" type="noConversion"/>
  </si>
  <si>
    <t>出力ディレクトリを作成。</t>
    <phoneticPr fontId="1" type="noConversion"/>
  </si>
  <si>
    <t>./output/files/</t>
    <phoneticPr fontId="1" type="noConversion"/>
  </si>
  <si>
    <t>./output/sqls/</t>
    <phoneticPr fontId="1" type="noConversion"/>
  </si>
  <si>
    <t>./output/logs/</t>
    <phoneticPr fontId="1" type="noConversion"/>
  </si>
  <si>
    <t>スクリプト資産</t>
    <phoneticPr fontId="1" type="noConversion"/>
  </si>
  <si>
    <t>db_generator.sh</t>
  </si>
  <si>
    <t>db_check_data_validate_config.sh</t>
    <phoneticPr fontId="1" type="noConversion"/>
  </si>
  <si>
    <t>db_check_file_validate_config.sh</t>
    <phoneticPr fontId="1" type="noConversion"/>
  </si>
  <si>
    <t>db_check_sql_validate_config.sh</t>
    <phoneticPr fontId="1" type="noConversion"/>
  </si>
  <si>
    <t>db_assemble_normal_data.sh</t>
    <phoneticPr fontId="1" type="noConversion"/>
  </si>
  <si>
    <t>db_output_record_format.sh</t>
    <phoneticPr fontId="1" type="noConversion"/>
  </si>
  <si>
    <t>db_output_file_format.sh</t>
    <phoneticPr fontId="1" type="noConversion"/>
  </si>
  <si>
    <t>db_output_compression_format.sh</t>
    <phoneticPr fontId="1" type="noConversion"/>
  </si>
  <si>
    <t>db_file_config.txt</t>
    <phoneticPr fontId="1" type="noConversion"/>
  </si>
  <si>
    <t>設定ファイル資産</t>
    <phoneticPr fontId="1" type="noConversion"/>
  </si>
  <si>
    <t>SCRIPT_DIR</t>
    <phoneticPr fontId="1" type="noConversion"/>
  </si>
  <si>
    <t>CONFIG_DIR</t>
    <phoneticPr fontId="1" type="noConversion"/>
  </si>
  <si>
    <t>スクリプト資産が格納されるパスを登録</t>
    <phoneticPr fontId="1" type="noConversion"/>
  </si>
  <si>
    <t>設定ファイル資産が格納されるパスを登録</t>
    <phoneticPr fontId="1" type="noConversion"/>
  </si>
  <si>
    <t>01 ~ 09</t>
    <phoneticPr fontId="1" type="noConversion"/>
  </si>
  <si>
    <t>21 ~ 29</t>
    <phoneticPr fontId="1" type="noConversion"/>
  </si>
  <si>
    <t>41 ~ 49</t>
    <phoneticPr fontId="1" type="noConversion"/>
  </si>
  <si>
    <t>61 ~ 69</t>
    <phoneticPr fontId="1" type="noConversion"/>
  </si>
  <si>
    <t>81 ~ 89</t>
    <phoneticPr fontId="1" type="noConversion"/>
  </si>
  <si>
    <t>91 ~ 99</t>
    <phoneticPr fontId="1" type="noConversion"/>
  </si>
  <si>
    <t>スクリプトと設定ファイルに問題なし。</t>
    <phoneticPr fontId="1" type="noConversion"/>
  </si>
  <si>
    <t>./script/格納資産</t>
    <phoneticPr fontId="1" type="noConversion"/>
  </si>
  <si>
    <t>./config/格納資産</t>
    <phoneticPr fontId="1" type="noConversion"/>
  </si>
  <si>
    <t>存在しないフォルダ</t>
    <phoneticPr fontId="1" type="noConversion"/>
  </si>
  <si>
    <t>設定ファイル格納フォルダがない</t>
    <phoneticPr fontId="1" type="noConversion"/>
  </si>
  <si>
    <t>すべての資産が存在すること
スクリプト資産：14件
設定ファイル資産：3件</t>
    <phoneticPr fontId="1" type="noConversion"/>
  </si>
  <si>
    <t>一部の設定ファイルがない
スクリプト資産：14件
設定ファイル資産：1件</t>
    <phoneticPr fontId="1" type="noConversion"/>
  </si>
  <si>
    <t>設定ファイル情報登録（カラム数）</t>
    <phoneticPr fontId="1" type="noConversion"/>
  </si>
  <si>
    <t>SEPARATOR_DATE_TIME</t>
  </si>
  <si>
    <t>設定ファイル情報登録（カラム別のタイプ）</t>
    <phoneticPr fontId="1" type="noConversion"/>
  </si>
  <si>
    <t>設定ファイル情報登録（カラム別の桁数）</t>
    <phoneticPr fontId="1" type="noConversion"/>
  </si>
  <si>
    <t>設定ファイル情報登録（日付の区分文字）</t>
    <phoneticPr fontId="1" type="noConversion"/>
  </si>
  <si>
    <t>設定ファイル情報登録（時間の区分文字）</t>
    <phoneticPr fontId="1" type="noConversion"/>
  </si>
  <si>
    <t>設定ファイル情報登録（日付と時間の間の文字）</t>
    <phoneticPr fontId="1" type="noConversion"/>
  </si>
  <si>
    <t>設定ファイル情報登録（固定日付：YYYY/MM/DD）</t>
    <phoneticPr fontId="1" type="noConversion"/>
  </si>
  <si>
    <t>設定ファイル情報登録（文字列作成時、大文字・小文字・混在タイプを指定）</t>
    <phoneticPr fontId="1" type="noConversion"/>
  </si>
  <si>
    <t>(A)</t>
    <phoneticPr fontId="1" type="noConversion"/>
  </si>
  <si>
    <t>(B)</t>
    <phoneticPr fontId="1" type="noConversion"/>
  </si>
  <si>
    <t>(C)</t>
    <phoneticPr fontId="1" type="noConversion"/>
  </si>
  <si>
    <t>SQLite, Oracle, Micosoft_SQL_Server</t>
    <phoneticPr fontId="1" type="noConversion"/>
  </si>
  <si>
    <t>NoSQLデータベースのMongoDBとDynamoDB関連処理も追加予定。</t>
    <phoneticPr fontId="1" type="noConversion"/>
  </si>
  <si>
    <t>Windows環境で以下のDBMSを追加予定。</t>
    <phoneticPr fontId="1" type="noConversion"/>
  </si>
  <si>
    <t>ランダムな文字列を作成。</t>
    <phoneticPr fontId="1" type="noConversion"/>
  </si>
  <si>
    <t>パラメータ1の値の桁数分の文字列データを生成。</t>
    <phoneticPr fontId="1" type="noConversion"/>
  </si>
  <si>
    <t>パラメータ2の値に応じて、大文字・小文字の区別を設定。</t>
    <phoneticPr fontId="1" type="noConversion"/>
  </si>
  <si>
    <t>ランダムな数字を作成。</t>
    <phoneticPr fontId="1" type="noConversion"/>
  </si>
  <si>
    <t>パラメータ1の値の桁数分の数字データを生成。（整数部）</t>
    <phoneticPr fontId="1" type="noConversion"/>
  </si>
  <si>
    <t>パラメータ2の値の桁数分の数字データを生成。（小数部）</t>
    <phoneticPr fontId="1" type="noConversion"/>
  </si>
  <si>
    <t>以下の資産が存在するかどうかを確認。</t>
    <phoneticPr fontId="1" type="noConversion"/>
  </si>
  <si>
    <t>実数の場合、「整数部桁数.小数部桁数」の形式で作成されていることを確認。</t>
    <phoneticPr fontId="1" type="noConversion"/>
  </si>
  <si>
    <t>(D)</t>
    <phoneticPr fontId="1" type="noConversion"/>
  </si>
  <si>
    <t>→</t>
    <phoneticPr fontId="1" type="noConversion"/>
  </si>
  <si>
    <t>byte,short,int,long</t>
    <phoneticPr fontId="1" type="noConversion"/>
  </si>
  <si>
    <t>float,double</t>
    <phoneticPr fontId="1" type="noConversion"/>
  </si>
  <si>
    <t>数値タイプ</t>
  </si>
  <si>
    <t>実数タイプ</t>
  </si>
  <si>
    <t>文字列タイプ</t>
    <phoneticPr fontId="1" type="noConversion"/>
  </si>
  <si>
    <t>char,string</t>
    <phoneticPr fontId="1" type="noConversion"/>
  </si>
  <si>
    <t>論理型タイプ</t>
    <phoneticPr fontId="1" type="noConversion"/>
  </si>
  <si>
    <t>boolean</t>
    <phoneticPr fontId="1" type="noConversion"/>
  </si>
  <si>
    <t>日付タイプ</t>
    <phoneticPr fontId="1" type="noConversion"/>
  </si>
  <si>
    <t>date</t>
    <phoneticPr fontId="1" type="noConversion"/>
  </si>
  <si>
    <t>byte</t>
    <phoneticPr fontId="1" type="noConversion"/>
  </si>
  <si>
    <t>short</t>
    <phoneticPr fontId="1" type="noConversion"/>
  </si>
  <si>
    <t>int</t>
    <phoneticPr fontId="1" type="noConversion"/>
  </si>
  <si>
    <t>long</t>
    <phoneticPr fontId="1" type="noConversion"/>
  </si>
  <si>
    <t>float</t>
    <phoneticPr fontId="1" type="noConversion"/>
  </si>
  <si>
    <t>double</t>
    <phoneticPr fontId="1" type="noConversion"/>
  </si>
  <si>
    <t>YYYY</t>
    <phoneticPr fontId="1" type="noConversion"/>
  </si>
  <si>
    <t>MM</t>
    <phoneticPr fontId="1" type="noConversion"/>
  </si>
  <si>
    <t>DD</t>
    <phoneticPr fontId="1" type="noConversion"/>
  </si>
  <si>
    <t>hh</t>
    <phoneticPr fontId="1" type="noConversion"/>
  </si>
  <si>
    <t>mm</t>
    <phoneticPr fontId="1" type="noConversion"/>
  </si>
  <si>
    <t>ss</t>
    <phoneticPr fontId="1" type="noConversion"/>
  </si>
  <si>
    <t>年</t>
    <phoneticPr fontId="1" type="noConversion"/>
  </si>
  <si>
    <t>月</t>
    <phoneticPr fontId="1" type="noConversion"/>
  </si>
  <si>
    <t>日</t>
    <phoneticPr fontId="1" type="noConversion"/>
  </si>
  <si>
    <t>時</t>
    <phoneticPr fontId="1" type="noConversion"/>
  </si>
  <si>
    <t>分</t>
    <phoneticPr fontId="1" type="noConversion"/>
  </si>
  <si>
    <t>秒</t>
    <phoneticPr fontId="1" type="noConversion"/>
  </si>
  <si>
    <t>YYYYMMDDhhmmss</t>
    <phoneticPr fontId="1" type="noConversion"/>
  </si>
  <si>
    <t>FALSE</t>
    <phoneticPr fontId="1" type="noConversion"/>
  </si>
  <si>
    <t>TRUE</t>
    <phoneticPr fontId="1" type="noConversion"/>
  </si>
  <si>
    <t>( 0 ~ 255 )</t>
    <phoneticPr fontId="1" type="noConversion"/>
  </si>
  <si>
    <t>( -128 ~ 127 )</t>
    <phoneticPr fontId="1" type="noConversion"/>
  </si>
  <si>
    <t>COLUMN_DATA_SIGNED</t>
    <phoneticPr fontId="1" type="noConversion"/>
  </si>
  <si>
    <t>出力する項目数を指定</t>
  </si>
  <si>
    <t>各項目のデータタイプを指定</t>
  </si>
  <si>
    <t>日付の区分文字</t>
  </si>
  <si>
    <t>文字列データを作成する時、大文字、小文字、混在タイプを指定</t>
    <phoneticPr fontId="1" type="noConversion"/>
  </si>
  <si>
    <t>#項目情報関連</t>
  </si>
  <si>
    <t xml:space="preserve">  ##説明：出力する項目数を指定</t>
  </si>
  <si>
    <t xml:space="preserve">  ##説明：各項目のデータタイプを指定</t>
  </si>
  <si>
    <t>#日付関連</t>
  </si>
  <si>
    <t xml:space="preserve">  ##説明：日付の区分文字</t>
  </si>
  <si>
    <t xml:space="preserve">  ##説明：時間の区分文字</t>
  </si>
  <si>
    <t xml:space="preserve">  ##説明：日付と時間の間の文字</t>
  </si>
  <si>
    <t>#文字列関連</t>
  </si>
  <si>
    <t xml:space="preserve">  ##説明：文字列データを作成する時、大文字、小文字、混在タイプを指定</t>
  </si>
  <si>
    <t>出力ファイルの拡張子を指定</t>
    <phoneticPr fontId="1" type="noConversion"/>
  </si>
  <si>
    <t>出力ファイルの圧縮有無を指定</t>
    <phoneticPr fontId="1" type="noConversion"/>
  </si>
  <si>
    <t>出力ファイルの文字コード</t>
    <phoneticPr fontId="1" type="noConversion"/>
  </si>
  <si>
    <t>出力ファイルの改行コード</t>
    <phoneticPr fontId="1" type="noConversion"/>
  </si>
  <si>
    <t>項目の区切り文字</t>
    <phoneticPr fontId="1" type="noConversion"/>
  </si>
  <si>
    <t>項目の囲み文字</t>
    <phoneticPr fontId="1" type="noConversion"/>
  </si>
  <si>
    <t>正常系のノーマルデータ件数を指定</t>
    <phoneticPr fontId="1" type="noConversion"/>
  </si>
  <si>
    <t>#出力ファイル名関連</t>
  </si>
  <si>
    <t xml:space="preserve">  ##説明：出力ファイル名を記載</t>
  </si>
  <si>
    <t xml:space="preserve">  ##説明：出力ファイルの拡張子を指定</t>
  </si>
  <si>
    <t xml:space="preserve">  ##説明：出力ファイルの圧縮有無を指定</t>
  </si>
  <si>
    <t xml:space="preserve">  ##説明：出力ファイルの文字コード</t>
  </si>
  <si>
    <t xml:space="preserve">  ##説明：出力ファイルの改行コード</t>
  </si>
  <si>
    <t>#データ項目の関連</t>
  </si>
  <si>
    <t xml:space="preserve">  ##説明：項目の区切り文字</t>
  </si>
  <si>
    <t xml:space="preserve">  ##説明：項目の囲み文字</t>
  </si>
  <si>
    <t>#データ件数関連</t>
  </si>
  <si>
    <t xml:space="preserve">  ##説明：正常系のノーマルデータ件数を指定</t>
  </si>
  <si>
    <t xml:space="preserve">  ##説明：作成するDBMS種類を指定</t>
  </si>
  <si>
    <t xml:space="preserve">  ##説明：データベース名</t>
  </si>
  <si>
    <t xml:space="preserve">  ##説明：データベースの文字コード</t>
  </si>
  <si>
    <t xml:space="preserve">  ##　※utf8mb4の"mb4"は絵文字などの特殊文字の許容</t>
  </si>
  <si>
    <t xml:space="preserve">  ##説明：文字データの並び順と比較方法を決定する設定</t>
  </si>
  <si>
    <t xml:space="preserve">  ##　※"unicode"は国際的な並び順ルールに従う</t>
  </si>
  <si>
    <t xml:space="preserve">  ##　※"general"は国際的な文字並び順ルールでは、一部の特殊文字を異なって処理する場合があり</t>
  </si>
  <si>
    <t xml:space="preserve">  ##　※"ci(case insensitive)"は大文字と小文字を区別なし</t>
  </si>
  <si>
    <t xml:space="preserve">  ##説明：データベースに接続するユーザ名</t>
  </si>
  <si>
    <t xml:space="preserve">  ##説明：データベースに接続するユーザ名のパスワード</t>
  </si>
  <si>
    <t xml:space="preserve">  ##説明：データベースに接続するユーザの権限</t>
  </si>
  <si>
    <t xml:space="preserve">  ##設定可能値(MySQL)："ALL PRIVILEGES"(全権限), "SELECT,INSERT,UPDATE,DELETE,CREATE,DROP"</t>
  </si>
  <si>
    <t xml:space="preserve">  ##設定可能値(PostgreSQL)："Superuser"(全権限), "Createrole,CreateDB,Replication,BypassRLS"</t>
  </si>
  <si>
    <t xml:space="preserve">  ##設定可能値(MySQL)："*"(全テーブル), "指定したいテーブル名:${SET_TABLENAME}"</t>
  </si>
  <si>
    <t xml:space="preserve">  ##説明：作成するスキーマ名</t>
  </si>
  <si>
    <t xml:space="preserve">  ##説明：作成するテーブル名</t>
  </si>
  <si>
    <t xml:space="preserve">  ##説明：参照する外部テーブル名</t>
  </si>
  <si>
    <t xml:space="preserve">  ##説明：項目名情報リスト</t>
  </si>
  <si>
    <t xml:space="preserve">  ##説明：主キー情報リスト</t>
  </si>
  <si>
    <t>## MYSQL/MARIADB関連</t>
  </si>
  <si>
    <t xml:space="preserve">  ##説明：接続ホスト</t>
  </si>
  <si>
    <t xml:space="preserve">  ##設定可能値(MySQL)："localhost", "127.0.0.1", "指定ホスト", "%"(全てのIPからの接続を許可)</t>
  </si>
  <si>
    <t>## PostgreSQL関連</t>
  </si>
  <si>
    <t xml:space="preserve">  ##説明：データベースの基本設定テンプレート</t>
  </si>
  <si>
    <t xml:space="preserve">  ##説明：同時に接続できる許容数(-1は制限ない)</t>
  </si>
  <si>
    <t xml:space="preserve">  ##説明：データベースの接続許可</t>
  </si>
  <si>
    <t>COLUMN_DATA_SIGNED="0","0","0","0","0","0","0","0","0","0"</t>
    <phoneticPr fontId="1" type="noConversion"/>
  </si>
  <si>
    <t xml:space="preserve">  ##説明：固定日付を設定する場合指定　※日付区分文字は"/"に固定</t>
  </si>
  <si>
    <t>( -32,768 ~ 32,767 )</t>
    <phoneticPr fontId="1" type="noConversion"/>
  </si>
  <si>
    <t>( 0 ~ 65,535 )</t>
    <phoneticPr fontId="1" type="noConversion"/>
  </si>
  <si>
    <t>( -2,147,483,648 ~ 2,147,483,647 )</t>
    <phoneticPr fontId="1" type="noConversion"/>
  </si>
  <si>
    <t>( 0 ~ 4,294,967,295 )</t>
    <phoneticPr fontId="1" type="noConversion"/>
  </si>
  <si>
    <t>( -9,223,372,036,854,775,808 ~ 9,223,372,036,854,775,807 )</t>
    <phoneticPr fontId="1" type="noConversion"/>
  </si>
  <si>
    <t>( 0 ~ 18,446,744,073,709,551,615 )</t>
    <phoneticPr fontId="1" type="noConversion"/>
  </si>
  <si>
    <t>最大桁数：5桁</t>
    <phoneticPr fontId="1" type="noConversion"/>
  </si>
  <si>
    <t>最大桁数：10桁</t>
    <phoneticPr fontId="1" type="noConversion"/>
  </si>
  <si>
    <t>最大桁数：19 ~ 20桁</t>
    <phoneticPr fontId="1" type="noConversion"/>
  </si>
  <si>
    <t>( ±1.5 × 10⁻⁴⁵ ~ ±3.4 × 10³⁸ )</t>
    <phoneticPr fontId="1" type="noConversion"/>
  </si>
  <si>
    <t>( ±5.0 × 10⁻³²⁴ ~ ±1.8 × 10³⁰⁸ )</t>
    <phoneticPr fontId="1" type="noConversion"/>
  </si>
  <si>
    <t>符号付きの値の範囲</t>
    <phoneticPr fontId="1" type="noConversion"/>
  </si>
  <si>
    <t>無符号の値の範囲</t>
    <phoneticPr fontId="1" type="noConversion"/>
  </si>
  <si>
    <t>値の範囲</t>
  </si>
  <si>
    <t>最大桁数：3桁</t>
    <phoneticPr fontId="1" type="noConversion"/>
  </si>
  <si>
    <t>1)</t>
    <phoneticPr fontId="1" type="noConversion"/>
  </si>
  <si>
    <t>整数タイプ</t>
    <phoneticPr fontId="1" type="noConversion"/>
  </si>
  <si>
    <t>2)</t>
    <phoneticPr fontId="1" type="noConversion"/>
  </si>
  <si>
    <t>値の範囲</t>
    <phoneticPr fontId="1" type="noConversion"/>
  </si>
  <si>
    <t>1）</t>
    <phoneticPr fontId="1" type="noConversion"/>
  </si>
  <si>
    <t>2）</t>
    <phoneticPr fontId="1" type="noConversion"/>
  </si>
  <si>
    <t>YYYY(2025),YY(25)</t>
    <phoneticPr fontId="1" type="noConversion"/>
  </si>
  <si>
    <t>MM(01),M(1)</t>
    <phoneticPr fontId="1" type="noConversion"/>
  </si>
  <si>
    <t>DD(02),D(2)</t>
    <phoneticPr fontId="1" type="noConversion"/>
  </si>
  <si>
    <t>hh(03),h(3),HH(20),H(20)</t>
    <phoneticPr fontId="1" type="noConversion"/>
  </si>
  <si>
    <t>mm(04),m(4)</t>
    <phoneticPr fontId="1" type="noConversion"/>
  </si>
  <si>
    <t>ss(05),s(5)</t>
    <phoneticPr fontId="1" type="noConversion"/>
  </si>
  <si>
    <t>SEPARATOR_DATE_TIME="SPACE"</t>
    <phoneticPr fontId="1" type="noConversion"/>
  </si>
  <si>
    <t>TIME_SEPARATOR=":"</t>
    <phoneticPr fontId="1" type="noConversion"/>
  </si>
  <si>
    <t>DATE_SEPARATOR="/"</t>
    <phoneticPr fontId="1" type="noConversion"/>
  </si>
  <si>
    <t>符号の桁数の有無</t>
    <phoneticPr fontId="1" type="noConversion"/>
  </si>
  <si>
    <t>SIGN_DIGIT</t>
    <phoneticPr fontId="1" type="noConversion"/>
  </si>
  <si>
    <t xml:space="preserve">  ##説明：符号の桁数の有無</t>
    <phoneticPr fontId="1" type="noConversion"/>
  </si>
  <si>
    <t>最大桁数（整数部：38桁、小数部：7桁）</t>
    <phoneticPr fontId="1" type="noConversion"/>
  </si>
  <si>
    <t>最大桁数（整数部：100桁、小数部：15桁）</t>
    <phoneticPr fontId="1" type="noConversion"/>
  </si>
  <si>
    <t>3)</t>
    <phoneticPr fontId="1" type="noConversion"/>
  </si>
  <si>
    <t>「1」ありの場合、( 生成データ * -1 * 0.1 )の商のみを使用</t>
  </si>
  <si>
    <t>「0」なしの場合、編集処理なし</t>
    <phoneticPr fontId="1" type="noConversion"/>
  </si>
  <si>
    <t>4)</t>
    <phoneticPr fontId="1" type="noConversion"/>
  </si>
  <si>
    <t>符号の桁数の有無（SIGN_DIGIT）チェック</t>
    <phoneticPr fontId="1" type="noConversion"/>
  </si>
  <si>
    <t>SIGN_DIGIT="0"</t>
    <phoneticPr fontId="1" type="noConversion"/>
  </si>
  <si>
    <t>SIGN_DIGIT="0"
  ##設定可能値："0"(なし), "1"(あり)</t>
    <phoneticPr fontId="1" type="noConversion"/>
  </si>
  <si>
    <t>設定ファイルの内容問題なし。</t>
    <phoneticPr fontId="1" type="noConversion"/>
  </si>
  <si>
    <t>エラー: 設定ファイル${_config_file}が存在しません。</t>
    <phoneticPr fontId="1" type="noConversion"/>
  </si>
  <si>
    <t>エラー: 第${_item_number}項目 - データ型 byteの長さ${_length}は最大3桁までしか指定できません。</t>
    <phoneticPr fontId="1" type="noConversion"/>
  </si>
  <si>
    <t>エラー: 第${_item_number}項目 - データ型 shortの長さ${_length}は最大5桁までしか指定できません。</t>
    <phoneticPr fontId="1" type="noConversion"/>
  </si>
  <si>
    <t>エラー: 第${_item_number}項目 - データ型 intの長さ${_length}は最大10桁までしか指定できません。</t>
    <phoneticPr fontId="1" type="noConversion"/>
  </si>
  <si>
    <t>エラー: 第${_item_number}項目 - データ型 longの長さ${_length}は最大19桁までしか指定できません。(符号付き)</t>
    <phoneticPr fontId="1" type="noConversion"/>
  </si>
  <si>
    <t>エラー: 第${_item_number}項目 - データ型 longの長さ${_length}は最大20桁までしか指定できません。(無符号：整数のみ)</t>
    <phoneticPr fontId="1" type="noConversion"/>
  </si>
  <si>
    <t>エラー: 無効な日付です。${REFERENCE_DATE}は無効な日付です。(GNU date (Linux))</t>
    <phoneticPr fontId="1" type="noConversion"/>
  </si>
  <si>
    <t>エラー: 無効な日付です。${REFERENCE_DATE}は無効な日付です。(BSD/macOS date)</t>
    <phoneticPr fontId="1" type="noConversion"/>
  </si>
  <si>
    <t>負の値を有効にする設定
0：正数のみ、1：負数含む</t>
    <phoneticPr fontId="1" type="noConversion"/>
  </si>
  <si>
    <t xml:space="preserve">  ##説明：負の値を有効にする設定</t>
    <phoneticPr fontId="1" type="noConversion"/>
  </si>
  <si>
    <t>COLUMN_DATA_SIGNED="0","0","0","0","0","0","0","0","0","0"
  ##設定可能値："0"(無符号), "1"(符号付き,負数含む)</t>
    <phoneticPr fontId="1" type="noConversion"/>
  </si>
  <si>
    <t xml:space="preserve">  ##設定可能値："0"(無符号), "1"(符号付き,負数含む)</t>
    <phoneticPr fontId="1" type="noConversion"/>
  </si>
  <si>
    <t xml:space="preserve">  ##設定可能値："0"(なし), "1"(あり)</t>
    <phoneticPr fontId="1" type="noConversion"/>
  </si>
  <si>
    <t>設定ファイル情報登録（負の値を有効にする設定）</t>
    <phoneticPr fontId="1" type="noConversion"/>
  </si>
  <si>
    <t>設定ファイル情報登録（符号の桁数の有無）</t>
    <phoneticPr fontId="1" type="noConversion"/>
  </si>
  <si>
    <t>設定ファイルチェック</t>
    <phoneticPr fontId="1" type="noConversion"/>
  </si>
  <si>
    <t>db_data_config.txt</t>
  </si>
  <si>
    <t>MULTIBYTE_STRING</t>
    <phoneticPr fontId="1" type="noConversion"/>
  </si>
  <si>
    <t>マルチバイトデータ許可設定</t>
    <phoneticPr fontId="1" type="noConversion"/>
  </si>
  <si>
    <t xml:space="preserve">  ##説明：マルチバイトデータ許可設定</t>
    <phoneticPr fontId="1" type="noConversion"/>
  </si>
  <si>
    <t>SEPARATOR_DATE_TIME</t>
    <phoneticPr fontId="1" type="noConversion"/>
  </si>
  <si>
    <t>s</t>
    <phoneticPr fontId="1" type="noConversion"/>
  </si>
  <si>
    <t>SPACE</t>
    <phoneticPr fontId="1" type="noConversion"/>
  </si>
  <si>
    <t>YYY</t>
    <phoneticPr fontId="1" type="noConversion"/>
  </si>
  <si>
    <t>M</t>
    <phoneticPr fontId="1" type="noConversion"/>
  </si>
  <si>
    <t>D</t>
    <phoneticPr fontId="1" type="noConversion"/>
  </si>
  <si>
    <t>h</t>
    <phoneticPr fontId="1" type="noConversion"/>
  </si>
  <si>
    <t>m</t>
    <phoneticPr fontId="1" type="noConversion"/>
  </si>
  <si>
    <t>ベース設定ファイル</t>
    <phoneticPr fontId="1" type="noConversion"/>
  </si>
  <si>
    <t>設定ファイル情報登録（マルチデータ設定）</t>
    <phoneticPr fontId="1" type="noConversion"/>
  </si>
  <si>
    <t>string</t>
    <phoneticPr fontId="1" type="noConversion"/>
  </si>
  <si>
    <t>2024/12/31</t>
    <phoneticPr fontId="1" type="noConversion"/>
  </si>
  <si>
    <t>あ</t>
    <phoneticPr fontId="1" type="noConversion"/>
  </si>
  <si>
    <t>設定項目</t>
    <phoneticPr fontId="1" type="noConversion"/>
  </si>
  <si>
    <t>値</t>
    <phoneticPr fontId="1" type="noConversion"/>
  </si>
  <si>
    <t>sed実行環境</t>
    <phoneticPr fontId="1" type="noConversion"/>
  </si>
  <si>
    <t>MacOS</t>
  </si>
  <si>
    <t>char</t>
    <phoneticPr fontId="1" type="noConversion"/>
  </si>
  <si>
    <t>COLUMN_DATA_TRIM</t>
  </si>
  <si>
    <t>COLUMN_DATA_TRIM</t>
    <phoneticPr fontId="1" type="noConversion"/>
  </si>
  <si>
    <t>データ前後のトリムデータ</t>
    <phoneticPr fontId="1" type="noConversion"/>
  </si>
  <si>
    <t xml:space="preserve">  ##説明：データ前後のトリムデータ</t>
    <phoneticPr fontId="1" type="noConversion"/>
  </si>
  <si>
    <t>設定ファイル情報登録（カラム別のトリム情報）</t>
    <phoneticPr fontId="1" type="noConversion"/>
  </si>
  <si>
    <t>FTftBTbt</t>
    <phoneticPr fontId="1" type="noConversion"/>
  </si>
  <si>
    <t>FT</t>
    <phoneticPr fontId="1" type="noConversion"/>
  </si>
  <si>
    <t>ft</t>
    <phoneticPr fontId="1" type="noConversion"/>
  </si>
  <si>
    <t>BT</t>
    <phoneticPr fontId="1" type="noConversion"/>
  </si>
  <si>
    <t>bt</t>
    <phoneticPr fontId="1" type="noConversion"/>
  </si>
  <si>
    <t>FTBT</t>
    <phoneticPr fontId="1" type="noConversion"/>
  </si>
  <si>
    <t>ftbt</t>
    <phoneticPr fontId="1" type="noConversion"/>
  </si>
  <si>
    <t>가</t>
    <phoneticPr fontId="1" type="noConversion"/>
  </si>
  <si>
    <t>実行コマンド（半自動作成分）</t>
    <phoneticPr fontId="1" type="noConversion"/>
  </si>
  <si>
    <t>可変桁タイプ。例) string(4)の場合[A]で作成される。</t>
    <phoneticPr fontId="1" type="noConversion"/>
  </si>
  <si>
    <t>値修正</t>
    <phoneticPr fontId="1" type="noConversion"/>
  </si>
  <si>
    <t>値復元</t>
    <phoneticPr fontId="1" type="noConversion"/>
  </si>
  <si>
    <t>設定ファイルが存在しない</t>
    <phoneticPr fontId="1" type="noConversion"/>
  </si>
  <si>
    <t xml:space="preserve"> </t>
    <phoneticPr fontId="1" type="noConversion"/>
  </si>
  <si>
    <t>COLUMN_COUNTS設定値：0</t>
    <phoneticPr fontId="1" type="noConversion"/>
  </si>
  <si>
    <t>文字設定</t>
    <phoneticPr fontId="1" type="noConversion"/>
  </si>
  <si>
    <t>A</t>
    <phoneticPr fontId="1" type="noConversion"/>
  </si>
  <si>
    <t>AA</t>
    <phoneticPr fontId="1" type="noConversion"/>
  </si>
  <si>
    <t>あA</t>
    <phoneticPr fontId="1" type="noConversion"/>
  </si>
  <si>
    <t xml:space="preserve">  ##説明：各項目の桁数を指定。実数の場合、整数部桁数.小数部桁数に構成。論理型は0,1と,2(Random)。日付は出力形式記載。</t>
    <phoneticPr fontId="1" type="noConversion"/>
  </si>
  <si>
    <t>ランダムデータ</t>
    <phoneticPr fontId="1" type="noConversion"/>
  </si>
  <si>
    <t>COLUMN_DATA_LENGTH="1","100","2","3","4","5","4.3","11.4","2","YYYYMMDDhhmmss"</t>
    <phoneticPr fontId="1" type="noConversion"/>
  </si>
  <si>
    <t>各項目の桁数を指定。実数の場合、整数部桁数.小数部桁数に構成。論理型は0,1と,2(Random)。日付は出力形式記載。</t>
    <phoneticPr fontId="1" type="noConversion"/>
  </si>
  <si>
    <t>YYYYMMDD</t>
    <phoneticPr fontId="1" type="noConversion"/>
  </si>
  <si>
    <t>hhmmss</t>
    <phoneticPr fontId="1" type="noConversion"/>
  </si>
  <si>
    <t>h,hhは12時間、HH,Hは24時間基準</t>
    <phoneticPr fontId="1" type="noConversion"/>
  </si>
  <si>
    <t>小文字の文字列データ</t>
    <phoneticPr fontId="1" type="noConversion"/>
  </si>
  <si>
    <t>エラー: 指定できるパラメータの数は最大2つまでです。</t>
    <phoneticPr fontId="1" type="noConversion"/>
  </si>
  <si>
    <t>エラー: 日付フォーマットには「%」を含める必要があります。例: %Y/%m/%d</t>
    <phoneticPr fontId="1" type="noConversion"/>
  </si>
  <si>
    <t>エラー: パラメータ2は「YYYY/MM/DD」形式で指定してください。</t>
    <phoneticPr fontId="1" type="noConversion"/>
  </si>
  <si>
    <t>エラー: 入力された日付またはフォーマットが無効です。日付の指定が誤っているか、フォーマットが正しくありません。</t>
    <phoneticPr fontId="1" type="noConversion"/>
  </si>
  <si>
    <t>1991-13-01</t>
    <phoneticPr fontId="1" type="noConversion"/>
  </si>
  <si>
    <t>clear; echo テストケース012; sh ./script/db_gen_date_data.sh "%Y/%m/%d %H:%M:%S" "1991-13-01";</t>
  </si>
  <si>
    <t>エラー: 設定ファイルディレクトリ ${CONFIG_DIR} が存在しません。</t>
    <phoneticPr fontId="1" type="noConversion"/>
  </si>
  <si>
    <t>エラー: スクリプトファイル ${_missing_scripts} が存在しません。</t>
    <phoneticPr fontId="1" type="noConversion"/>
  </si>
  <si>
    <t>エラー: 設定ファイル ${_missing_configs} が存在しません。</t>
    <phoneticPr fontId="1" type="noConversion"/>
  </si>
  <si>
    <t>一部のスクリプトファイルがない
スクリプト資産：12件
設定ファイル資産：3件</t>
    <phoneticPr fontId="1" type="noConversion"/>
  </si>
  <si>
    <t>修正</t>
  </si>
  <si>
    <t>コードリファクタリング</t>
    <phoneticPr fontId="1" type="noConversion"/>
  </si>
  <si>
    <t>エラー: COLUMN_COUNTSが設定されていません。</t>
    <phoneticPr fontId="1" type="noConversion"/>
  </si>
  <si>
    <t>エラー: COLUMN_DATA_TYPEが設定されていません。</t>
    <phoneticPr fontId="1" type="noConversion"/>
  </si>
  <si>
    <t>エラー: COLUMN_DATA_LENGTHが設定されていません。</t>
    <phoneticPr fontId="1" type="noConversion"/>
  </si>
  <si>
    <t>エラー: COLUMN_DATA_TRIMが設定されていません。</t>
    <phoneticPr fontId="1" type="noConversion"/>
  </si>
  <si>
    <t>エラー: COLUMN_DATA_SIGNEDが設定されていません。</t>
    <phoneticPr fontId="1" type="noConversion"/>
  </si>
  <si>
    <t>エラー: SIGN_DIGITが設定されていません。</t>
    <phoneticPr fontId="1" type="noConversion"/>
  </si>
  <si>
    <t>エラー: DATE_SEPARATORが設定されていません。</t>
    <phoneticPr fontId="1" type="noConversion"/>
  </si>
  <si>
    <t>エラー: TIME_SEPARATORが設定されていません。</t>
    <phoneticPr fontId="1" type="noConversion"/>
  </si>
  <si>
    <t>エラー: SEPARATOR_DATE_TIMEが設定されていません。</t>
    <phoneticPr fontId="1" type="noConversion"/>
  </si>
  <si>
    <t>エラー: REFERENCE_DATEが設定されていません。</t>
    <phoneticPr fontId="1" type="noConversion"/>
  </si>
  <si>
    <t>エラー: CASE_MODEが設定されていません。</t>
    <phoneticPr fontId="1" type="noConversion"/>
  </si>
  <si>
    <t>エラー: MULTIBYTE_STRINGが設定されていません。</t>
    <phoneticPr fontId="1" type="noConversion"/>
  </si>
  <si>
    <t>エラー: COLUMN_COUNTSは1以上の整数を指定してください。</t>
    <phoneticPr fontId="1" type="noConversion"/>
  </si>
  <si>
    <t>エラー: COLUMN_DATA_TYPEの項目数がCOLUMN_COUNTSと異なります。</t>
    <phoneticPr fontId="1" type="noConversion"/>
  </si>
  <si>
    <t>エラー: COLUMN_DATA_LENGTHの項目数がCOLUMN_COUNTSと異なります。</t>
    <phoneticPr fontId="1" type="noConversion"/>
  </si>
  <si>
    <t>エラー: COLUMN_DATA_TRIMの項目数がCOLUMN_COUNTSと異なります。</t>
    <phoneticPr fontId="1" type="noConversion"/>
  </si>
  <si>
    <t>エラー: COLUMN_DATA_SIGNEDの項目数がCOLUMN_COUNTSと異なります。</t>
    <phoneticPr fontId="1" type="noConversion"/>
  </si>
  <si>
    <t>エラー: 無効なデータタイプ${_type}が指定されています。</t>
    <phoneticPr fontId="1" type="noConversion"/>
  </si>
  <si>
    <t>エラー: 無効なトリム${_type}が指定されています。'NONE' または 'FT', 'BT', 'ft', 'bt' を含む文字列を指定してください。</t>
    <phoneticPr fontId="1" type="noConversion"/>
  </si>
  <si>
    <t>エラー: 無効な値${_type}が指定されています。</t>
    <phoneticPr fontId="1" type="noConversion"/>
  </si>
  <si>
    <t>エラー: SIGN_DIGITは「0」または「1」を指定してください。</t>
    <phoneticPr fontId="1" type="noConversion"/>
  </si>
  <si>
    <t>エラー: 無効な日付区切り文字です。「/」、「-」、または「NONE」を指定してください。</t>
    <phoneticPr fontId="1" type="noConversion"/>
  </si>
  <si>
    <t>エラー: 無効な時間区切り文字です。「:」または「NONE」を指定してください。</t>
    <phoneticPr fontId="1" type="noConversion"/>
  </si>
  <si>
    <t>エラー: 無効な日付・時間区切り文字です。「NONE」または「SPACE」を指定してください。</t>
    <phoneticPr fontId="1" type="noConversion"/>
  </si>
  <si>
    <t>エラー: 無効なCASE_MODEの値です。「UPPER」「LOWER」「NONE」のいずれかを指定してください。</t>
    <phoneticPr fontId="1" type="noConversion"/>
  </si>
  <si>
    <t>エラー: マルチバイトの1文字を設定してください。</t>
    <phoneticPr fontId="1" type="noConversion"/>
  </si>
  <si>
    <t>エラー: 第${_item_number}項目 - データ型 charの設定桁数は${_length}です。1以上の整数を指定してください。</t>
    <phoneticPr fontId="1" type="noConversion"/>
  </si>
  <si>
    <t>エラー: 第${_item_number}項目 - データ型 stringの設定桁数は${_length}です。1以上の整数を指定してください。</t>
    <phoneticPr fontId="1" type="noConversion"/>
  </si>
  <si>
    <t>エラー: 第${_item_number}項目 - データ型 booleanの設定桁数は${_length}です。常に'0'または'1'または'2'でなければなりません。</t>
    <phoneticPr fontId="1" type="noConversion"/>
  </si>
  <si>
    <t>エラー: 第${_item_number}項目 - データ型 dateの設定桁数は${_length}です。'YYYYMMDDhhmmss','YYMMDDhhmmss','YYYY','YY'などの形式で指定してください。</t>
    <phoneticPr fontId="1" type="noConversion"/>
  </si>
  <si>
    <t>エラー: 第${_item_number}項目 - データ型 byteの設定桁数は${_length}です。1以上の整数を指定してください。</t>
    <phoneticPr fontId="1" type="noConversion"/>
  </si>
  <si>
    <t>エラー: 第${_item_number}項目 - データ型 shortの設定桁数は${_length}です。1以上の整数を指定してください。</t>
    <phoneticPr fontId="1" type="noConversion"/>
  </si>
  <si>
    <t>エラー: 第${_item_number}項目 - データ型 intの設定桁数は${_length}です。1以上の整数を指定してください。</t>
    <phoneticPr fontId="1" type="noConversion"/>
  </si>
  <si>
    <t>エラー: 第${_item_number}項目 - データ型 longの設定桁数は${_length}です。1以上の整数を指定してください。</t>
    <phoneticPr fontId="1" type="noConversion"/>
  </si>
  <si>
    <t>生成するデータ項目数(COLUMN_COUNTS)分、タイプと桁数が正しく設定されていることを確認。</t>
    <phoneticPr fontId="1" type="noConversion"/>
  </si>
  <si>
    <t>COLUMN_DATA_LENGTH</t>
  </si>
  <si>
    <t>サポート対象のデータタイプ(COLUMN_DATA_TYPE)以外のタイプが存在しないことを確認。</t>
    <phoneticPr fontId="1" type="noConversion"/>
  </si>
  <si>
    <t>このプログラムでは、charとstringのデータ生成方式は同じである。</t>
    <phoneticPr fontId="1" type="noConversion"/>
  </si>
  <si>
    <t>数値ではなく所定の形式で日付、時間を指定（「日付区分文字・時間区分文字なし」、例：YYYYMMDDhhmmss)</t>
    <phoneticPr fontId="1" type="noConversion"/>
  </si>
  <si>
    <t>タイプの範囲内に収まっていることを確認。</t>
  </si>
  <si>
    <t>5)</t>
    <phoneticPr fontId="1" type="noConversion"/>
  </si>
  <si>
    <t>トリム確認対象タイプ</t>
    <phoneticPr fontId="1" type="noConversion"/>
  </si>
  <si>
    <t>(文字列タイプ、整数タイプ、実数タイプ）</t>
    <phoneticPr fontId="1" type="noConversion"/>
  </si>
  <si>
    <t>対象外タイプ</t>
    <phoneticPr fontId="1" type="noConversion"/>
  </si>
  <si>
    <t>boolean,date</t>
    <phoneticPr fontId="1" type="noConversion"/>
  </si>
  <si>
    <t>サポートトリムデータ</t>
    <phoneticPr fontId="1" type="noConversion"/>
  </si>
  <si>
    <t>前方全角スペーストリム</t>
    <phoneticPr fontId="1" type="noConversion"/>
  </si>
  <si>
    <t>後方全角スペーストリム</t>
    <phoneticPr fontId="1" type="noConversion"/>
  </si>
  <si>
    <t>前方半角スペーストリム</t>
    <phoneticPr fontId="1" type="noConversion"/>
  </si>
  <si>
    <t>後方半角スペーストリム</t>
    <phoneticPr fontId="1" type="noConversion"/>
  </si>
  <si>
    <t>NONE</t>
    <phoneticPr fontId="1" type="noConversion"/>
  </si>
  <si>
    <t>トリムなし</t>
    <phoneticPr fontId="1" type="noConversion"/>
  </si>
  <si>
    <t>「0」無符号の値（負数抜き）の範囲のデータ作成</t>
    <phoneticPr fontId="1" type="noConversion"/>
  </si>
  <si>
    <t>「1」符号付きの値（負数含む）の範囲のデータ作成</t>
    <phoneticPr fontId="1" type="noConversion"/>
  </si>
  <si>
    <t>設定ファイルの設定値関係</t>
    <phoneticPr fontId="1" type="noConversion"/>
  </si>
  <si>
    <t>string,charタイプ</t>
    <phoneticPr fontId="1" type="noConversion"/>
  </si>
  <si>
    <t>COLUMN_DATA_TYPE</t>
  </si>
  <si>
    <t>CASE_MODE</t>
  </si>
  <si>
    <t>MULTIBYTE_STRING</t>
  </si>
  <si>
    <t>booleanタイプ</t>
    <phoneticPr fontId="1" type="noConversion"/>
  </si>
  <si>
    <t>dateタイプ</t>
    <phoneticPr fontId="1" type="noConversion"/>
  </si>
  <si>
    <t>DATE_SEPARATOR</t>
  </si>
  <si>
    <t>TIME_SEPARATOR</t>
  </si>
  <si>
    <t>REFERENCE_DATE</t>
  </si>
  <si>
    <t>byte,short,int,long,float,doubleタイプ</t>
    <phoneticPr fontId="1" type="noConversion"/>
  </si>
  <si>
    <t>COLUMN_DATA_SIGNED</t>
  </si>
  <si>
    <t>「参照シート」</t>
    <phoneticPr fontId="1" type="noConversion"/>
  </si>
  <si>
    <t>NONE</t>
  </si>
  <si>
    <t>DATE_SEPARATOR="/"
  ##設定可能値："NONE", "/", "-"</t>
    <phoneticPr fontId="1" type="noConversion"/>
  </si>
  <si>
    <t>TIME_SEPARATOR=":"
  ##設定可能値："NONE", ":"</t>
    <phoneticPr fontId="1" type="noConversion"/>
  </si>
  <si>
    <t>SEPARATOR_DATE_TIME="SPACE"
  ##設定可能値："NONE", "SPACE"</t>
  </si>
  <si>
    <t>CASE_MODE="NONE"
  ##設定可能値："NONE", "UPPER", "LOWER"</t>
    <phoneticPr fontId="1" type="noConversion"/>
  </si>
  <si>
    <r>
      <t>MULTIBYTE_STRING="NONE"
  ##設定可能値："NONE", "あ", "</t>
    </r>
    <r>
      <rPr>
        <sz val="12"/>
        <color theme="1"/>
        <rFont val="Malgun Gothic"/>
        <family val="2"/>
        <charset val="129"/>
      </rPr>
      <t>가</t>
    </r>
    <r>
      <rPr>
        <sz val="12"/>
        <color theme="1"/>
        <rFont val="MS Mincho"/>
        <family val="1"/>
        <charset val="128"/>
      </rPr>
      <t>", "●"</t>
    </r>
    <phoneticPr fontId="1" type="noConversion"/>
  </si>
  <si>
    <t>COLUMN_DATA_TRIM="FT","BT","ft","bt","NONE","FTft","BTbt","FTftBTbt","FTftBTbt","FTftBTbt"</t>
    <phoneticPr fontId="1" type="noConversion"/>
  </si>
  <si>
    <t xml:space="preserve">  ##設定可能値：FT(前方全角トリム)、ft(前方半角トリム)、BT(後方全角トリム)、bt(後方半角トリム)、NONE(トリムなし)</t>
    <phoneticPr fontId="1" type="noConversion"/>
  </si>
  <si>
    <t xml:space="preserve">  ##設定可能値："NONE", "/", "-"</t>
    <phoneticPr fontId="1" type="noConversion"/>
  </si>
  <si>
    <t xml:space="preserve">  ##設定可能値："NONE", ":"</t>
    <phoneticPr fontId="1" type="noConversion"/>
  </si>
  <si>
    <t xml:space="preserve">  ##設定可能値："NONE", "SPACE"</t>
    <phoneticPr fontId="1" type="noConversion"/>
  </si>
  <si>
    <t>CASE_MODE="NONE"</t>
    <phoneticPr fontId="1" type="noConversion"/>
  </si>
  <si>
    <t xml:space="preserve">  ##設定可能値："NONE", "UPPER", "LOWER"</t>
    <phoneticPr fontId="1" type="noConversion"/>
  </si>
  <si>
    <r>
      <t xml:space="preserve">  ##設定可能値："NONE", "あ", "</t>
    </r>
    <r>
      <rPr>
        <sz val="12"/>
        <color theme="1"/>
        <rFont val="맑은 고딕"/>
        <family val="2"/>
        <charset val="129"/>
        <scheme val="minor"/>
      </rPr>
      <t>가</t>
    </r>
    <r>
      <rPr>
        <sz val="12"/>
        <color theme="1"/>
        <rFont val="MS Mincho"/>
        <family val="1"/>
        <charset val="128"/>
      </rPr>
      <t>", "●"</t>
    </r>
    <phoneticPr fontId="1" type="noConversion"/>
  </si>
  <si>
    <t>string,string</t>
    <phoneticPr fontId="1" type="noConversion"/>
  </si>
  <si>
    <t>3,4</t>
    <phoneticPr fontId="1" type="noConversion"/>
  </si>
  <si>
    <t>NONE,NONE</t>
    <phoneticPr fontId="1" type="noConversion"/>
  </si>
  <si>
    <t>Ft</t>
    <phoneticPr fontId="1" type="noConversion"/>
  </si>
  <si>
    <t>0,0</t>
    <phoneticPr fontId="1" type="noConversion"/>
  </si>
  <si>
    <t>|</t>
    <phoneticPr fontId="1" type="noConversion"/>
  </si>
  <si>
    <t>~</t>
    <phoneticPr fontId="1" type="noConversion"/>
  </si>
  <si>
    <t>RAN</t>
    <phoneticPr fontId="1" type="noConversion"/>
  </si>
  <si>
    <t>COLUMN_COUNTS設定値：未設定</t>
    <phoneticPr fontId="1" type="noConversion"/>
  </si>
  <si>
    <t>COLUMN_DATA_TYPE設定値：未設定</t>
    <phoneticPr fontId="1" type="noConversion"/>
  </si>
  <si>
    <t>COLUMN_DATA_LENGTH設定値：未設定</t>
    <phoneticPr fontId="1" type="noConversion"/>
  </si>
  <si>
    <t>COLUMN_DATA_TRIM設定値：未設定</t>
    <phoneticPr fontId="1" type="noConversion"/>
  </si>
  <si>
    <t>COLUMN_DATA_SIGNED設定値：未設定</t>
    <phoneticPr fontId="1" type="noConversion"/>
  </si>
  <si>
    <t>SIGN_DIGIT設定値：未設定</t>
    <phoneticPr fontId="1" type="noConversion"/>
  </si>
  <si>
    <t>DATE_SEPARATOR設定値：未設定</t>
    <phoneticPr fontId="1" type="noConversion"/>
  </si>
  <si>
    <t>TIME_SEPARATOR設定値：未設定</t>
    <phoneticPr fontId="1" type="noConversion"/>
  </si>
  <si>
    <t>SEPARATOR_DATE_TIME設定値：未設定</t>
  </si>
  <si>
    <t>REFERENCE_DATE設定値：未設定</t>
    <phoneticPr fontId="1" type="noConversion"/>
  </si>
  <si>
    <t>CASE_MODE設定値：未設定</t>
    <phoneticPr fontId="1" type="noConversion"/>
  </si>
  <si>
    <t>MULTIBYTE_STRING設定値：未設定</t>
    <phoneticPr fontId="1" type="noConversion"/>
  </si>
  <si>
    <t>COLUMN_DATA_TYPEの項目数がCOLUMN_COUNTSと異なる</t>
    <phoneticPr fontId="1" type="noConversion"/>
  </si>
  <si>
    <t>COLUMN_DATA_LENGTHの項目数がCOLUMN_COUNTSと異なる</t>
    <phoneticPr fontId="1" type="noConversion"/>
  </si>
  <si>
    <t>COLUMN_DATA_TRIMの項目数がCOLUMN_COUNTSと異なる</t>
    <phoneticPr fontId="1" type="noConversion"/>
  </si>
  <si>
    <t>COLUMN_DATA_SIGNEDの項目数がCOLUMN_COUNTSと異なる</t>
    <phoneticPr fontId="1" type="noConversion"/>
  </si>
  <si>
    <t>COLUMN_DATA_TYPE設定値：NONE</t>
    <phoneticPr fontId="1" type="noConversion"/>
  </si>
  <si>
    <t>COLUMN_DATA_TRIM設定値：Ft</t>
    <phoneticPr fontId="1" type="noConversion"/>
  </si>
  <si>
    <t>COLUMN_DATA_SIGNED設定値：2</t>
    <phoneticPr fontId="1" type="noConversion"/>
  </si>
  <si>
    <t>SIGN_DIGIT設定値：2</t>
    <phoneticPr fontId="1" type="noConversion"/>
  </si>
  <si>
    <t>DATE_SEPARATOR設定値：|</t>
    <phoneticPr fontId="1" type="noConversion"/>
  </si>
  <si>
    <t>TIME_SEPARATOR設定値：~</t>
    <phoneticPr fontId="1" type="noConversion"/>
  </si>
  <si>
    <t>SEPARATOR_DATE_TIME設定値：-</t>
    <phoneticPr fontId="1" type="noConversion"/>
  </si>
  <si>
    <t>REFERENCE_DATE設定値：20241231</t>
    <phoneticPr fontId="1" type="noConversion"/>
  </si>
  <si>
    <t>CASE_MODE設定値：RAN</t>
    <phoneticPr fontId="1" type="noConversion"/>
  </si>
  <si>
    <t>MULTIBYTE_STRING設定値：あA</t>
    <phoneticPr fontId="1" type="noConversion"/>
  </si>
  <si>
    <t>MULTIBYTE_STRING設定値：가</t>
    <phoneticPr fontId="1" type="noConversion"/>
  </si>
  <si>
    <t>MULTIBYTE_STRING設定値：●</t>
    <phoneticPr fontId="1" type="noConversion"/>
  </si>
  <si>
    <t>MULTIBYTE_STRING設定値：A</t>
    <phoneticPr fontId="1" type="noConversion"/>
  </si>
  <si>
    <t>MULTIBYTE_STRING設定値：AA</t>
    <phoneticPr fontId="1" type="noConversion"/>
  </si>
  <si>
    <t>COLUMN_DATA_TYPE設定値：char
COLUMN_DATA_LENGTH設定値：0</t>
    <phoneticPr fontId="1" type="noConversion"/>
  </si>
  <si>
    <t>COLUMN_DATA_TYPE設定値：char</t>
    <phoneticPr fontId="1" type="noConversion"/>
  </si>
  <si>
    <t>COLUMN_DATA_TYPE設定値：char
COLUMN_DATA_LENGTH設定値：38.7</t>
    <phoneticPr fontId="1" type="noConversion"/>
  </si>
  <si>
    <t>COLUMN_DATA_TYPE設定値：char
COLUMN_DATA_LENGTH設定値：YYYY</t>
    <phoneticPr fontId="1" type="noConversion"/>
  </si>
  <si>
    <t>COLUMN_DATA_TYPE設定値：char
COLUMN_DATA_LENGTH設定値：1
COLUMN_DATA_TRIM：FT</t>
    <phoneticPr fontId="1" type="noConversion"/>
  </si>
  <si>
    <t>COLUMN_DATA_TYPE設定値：char
COLUMN_DATA_LENGTH設定値：2
COLUMN_DATA_TRIM：FT</t>
  </si>
  <si>
    <t>COLUMN_DATA_TYPE設定値：char
COLUMN_DATA_LENGTH設定値：3
COLUMN_DATA_TRIM：FT</t>
  </si>
  <si>
    <t>COLUMN_DATA_TYPE設定値：char
COLUMN_DATA_LENGTH設定値：1
COLUMN_DATA_TRIM：ft</t>
    <phoneticPr fontId="1" type="noConversion"/>
  </si>
  <si>
    <t>COLUMN_DATA_TYPE設定値：char
COLUMN_DATA_LENGTH設定値：2
COLUMN_DATA_TRIM：ft</t>
  </si>
  <si>
    <t>COLUMN_DATA_TYPE設定値：char
COLUMN_DATA_LENGTH設定値：3
COLUMN_DATA_TRIM：ft</t>
  </si>
  <si>
    <t>COLUMN_DATA_TYPE設定値：char
COLUMN_DATA_LENGTH設定値：1
COLUMN_DATA_TRIM：BT</t>
    <phoneticPr fontId="1" type="noConversion"/>
  </si>
  <si>
    <t>COLUMN_DATA_TYPE設定値：char
COLUMN_DATA_LENGTH設定値：2
COLUMN_DATA_TRIM：BT</t>
  </si>
  <si>
    <t>COLUMN_DATA_TYPE設定値：char
COLUMN_DATA_LENGTH設定値：3
COLUMN_DATA_TRIM：BT</t>
  </si>
  <si>
    <t>COLUMN_DATA_TYPE設定値：char
COLUMN_DATA_LENGTH設定値：1
COLUMN_DATA_TRIM：bt</t>
    <phoneticPr fontId="1" type="noConversion"/>
  </si>
  <si>
    <t>COLUMN_DATA_TYPE設定値：char
COLUMN_DATA_LENGTH設定値：2
COLUMN_DATA_TRIM：bt</t>
  </si>
  <si>
    <t>COLUMN_DATA_TYPE設定値：char
COLUMN_DATA_LENGTH設定値：3
COLUMN_DATA_TRIM：bt</t>
  </si>
  <si>
    <t>COLUMN_DATA_TYPE設定値：char
COLUMN_DATA_LENGTH設定値：1
COLUMN_DATA_TRIM：FTftBTbt</t>
    <phoneticPr fontId="1" type="noConversion"/>
  </si>
  <si>
    <t>COLUMN_DATA_TYPE設定値：char
COLUMN_DATA_LENGTH設定値：2
COLUMN_DATA_TRIM：FTftBTbt</t>
  </si>
  <si>
    <t>COLUMN_DATA_TYPE設定値：char
COLUMN_DATA_LENGTH設定値：3
COLUMN_DATA_TRIM：FTftBTbt</t>
  </si>
  <si>
    <t>COLUMN_DATA_TYPE設定値：char
COLUMN_DATA_LENGTH設定値：38.7
COLUMN_DATA_TRIM：NONE</t>
    <phoneticPr fontId="1" type="noConversion"/>
  </si>
  <si>
    <t>COLUMN_DATA_TYPE設定値：char
COLUMN_DATA_LENGTH設定値：YYYY
COLUMN_DATA_TRIM：NONE</t>
    <phoneticPr fontId="1" type="noConversion"/>
  </si>
  <si>
    <t>COLUMN_DATA_TYPE設定値：string
COLUMN_DATA_LENGTH設定値：0</t>
  </si>
  <si>
    <t>COLUMN_DATA_TYPE設定値：string
COLUMN_DATA_LENGTH設定値：1
COLUMN_DATA_TRIM：FT</t>
  </si>
  <si>
    <t>COLUMN_DATA_TYPE設定値：string
COLUMN_DATA_LENGTH設定値：2
COLUMN_DATA_TRIM：FT</t>
  </si>
  <si>
    <t>COLUMN_DATA_TYPE設定値：string
COLUMN_DATA_LENGTH設定値：3
COLUMN_DATA_TRIM：FT</t>
  </si>
  <si>
    <t>COLUMN_DATA_TYPE設定値：string
COLUMN_DATA_LENGTH設定値：1
COLUMN_DATA_TRIM：ft</t>
  </si>
  <si>
    <t>COLUMN_DATA_TYPE設定値：string
COLUMN_DATA_LENGTH設定値：2
COLUMN_DATA_TRIM：ft</t>
  </si>
  <si>
    <t>COLUMN_DATA_TYPE設定値：string
COLUMN_DATA_LENGTH設定値：3
COLUMN_DATA_TRIM：ft</t>
  </si>
  <si>
    <t>COLUMN_DATA_TYPE設定値：string
COLUMN_DATA_LENGTH設定値：1
COLUMN_DATA_TRIM：BT</t>
  </si>
  <si>
    <t>COLUMN_DATA_TYPE設定値：string
COLUMN_DATA_LENGTH設定値：2
COLUMN_DATA_TRIM：BT</t>
  </si>
  <si>
    <t>COLUMN_DATA_TYPE設定値：string
COLUMN_DATA_LENGTH設定値：3
COLUMN_DATA_TRIM：BT</t>
  </si>
  <si>
    <t>COLUMN_DATA_TYPE設定値：string
COLUMN_DATA_LENGTH設定値：1
COLUMN_DATA_TRIM：bt</t>
  </si>
  <si>
    <t>COLUMN_DATA_TYPE設定値：string
COLUMN_DATA_LENGTH設定値：2
COLUMN_DATA_TRIM：bt</t>
  </si>
  <si>
    <t>COLUMN_DATA_TYPE設定値：string
COLUMN_DATA_LENGTH設定値：3
COLUMN_DATA_TRIM：bt</t>
  </si>
  <si>
    <t>COLUMN_DATA_TYPE設定値：string
COLUMN_DATA_LENGTH設定値：1
COLUMN_DATA_TRIM：FTftBTbt</t>
  </si>
  <si>
    <t>COLUMN_DATA_TYPE設定値：string
COLUMN_DATA_LENGTH設定値：2
COLUMN_DATA_TRIM：FTftBTbt</t>
  </si>
  <si>
    <t>COLUMN_DATA_TYPE設定値：string
COLUMN_DATA_LENGTH設定値：3
COLUMN_DATA_TRIM：FTftBTbt</t>
    <phoneticPr fontId="1" type="noConversion"/>
  </si>
  <si>
    <t>COLUMN_DATA_TYPE設定値：string
COLUMN_DATA_LENGTH設定値：38.7
COLUMN_DATA_TRIM：NONE</t>
    <phoneticPr fontId="1" type="noConversion"/>
  </si>
  <si>
    <t>COLUMN_DATA_TYPE設定値：string
COLUMN_DATA_LENGTH設定値：YYYY
COLUMN_DATA_TRIM：NONE</t>
    <phoneticPr fontId="1" type="noConversion"/>
  </si>
  <si>
    <t>COLUMN_DATA_TYPE設定値：boolean
COLUMN_DATA_LENGTH設定値：0</t>
    <phoneticPr fontId="1" type="noConversion"/>
  </si>
  <si>
    <t>COLUMN_DATA_TYPE設定値：boolean
COLUMN_DATA_LENGTH設定値：1</t>
  </si>
  <si>
    <t>COLUMN_DATA_TYPE設定値：boolean
COLUMN_DATA_LENGTH設定値：2</t>
  </si>
  <si>
    <t>COLUMN_DATA_TYPE設定値：boolean
COLUMN_DATA_LENGTH設定値：3</t>
    <phoneticPr fontId="1" type="noConversion"/>
  </si>
  <si>
    <t>COLUMN_DATA_TYPE設定値：boolean
COLUMN_DATA_LENGTH設定値：38.7</t>
    <phoneticPr fontId="1" type="noConversion"/>
  </si>
  <si>
    <t>COLUMN_DATA_TYPE設定値：boolean
COLUMN_DATA_LENGTH設定値：YYYY</t>
    <phoneticPr fontId="1" type="noConversion"/>
  </si>
  <si>
    <t>COLUMN_DATA_TYPE設定値：date
COLUMN_DATA_LENGTH設定値：3</t>
    <phoneticPr fontId="1" type="noConversion"/>
  </si>
  <si>
    <t>COLUMN_DATA_TYPE設定値：date
COLUMN_DATA_LENGTH設定値：38.7</t>
    <phoneticPr fontId="1" type="noConversion"/>
  </si>
  <si>
    <t>COLUMN_DATA_TYPE設定値：date
COLUMN_DATA_LENGTH設定値：YYYY</t>
    <phoneticPr fontId="1" type="noConversion"/>
  </si>
  <si>
    <t>COLUMN_DATA_TYPE設定値：date
COLUMN_DATA_LENGTH設定値：YYY</t>
    <phoneticPr fontId="1" type="noConversion"/>
  </si>
  <si>
    <t>COLUMN_DATA_TYPE設定値：date
COLUMN_DATA_LENGTH設定値：YY</t>
    <phoneticPr fontId="1" type="noConversion"/>
  </si>
  <si>
    <t>COLUMN_DATA_TYPE設定値：date
COLUMN_DATA_LENGTH設定値：MM</t>
    <phoneticPr fontId="1" type="noConversion"/>
  </si>
  <si>
    <t>COLUMN_DATA_TYPE設定値：date
COLUMN_DATA_LENGTH設定値：M</t>
    <phoneticPr fontId="1" type="noConversion"/>
  </si>
  <si>
    <t>COLUMN_DATA_TYPE設定値：date
COLUMN_DATA_LENGTH設定値：DD</t>
    <phoneticPr fontId="1" type="noConversion"/>
  </si>
  <si>
    <t>COLUMN_DATA_TYPE設定値：date
COLUMN_DATA_LENGTH設定値：D</t>
    <phoneticPr fontId="1" type="noConversion"/>
  </si>
  <si>
    <t>COLUMN_DATA_TYPE設定値：date
COLUMN_DATA_LENGTH設定値：YYYYMMDD</t>
    <phoneticPr fontId="1" type="noConversion"/>
  </si>
  <si>
    <t>COLUMN_DATA_TYPE設定値：date
COLUMN_DATA_LENGTH設定値：hh</t>
    <phoneticPr fontId="1" type="noConversion"/>
  </si>
  <si>
    <t>COLUMN_DATA_TYPE設定値：date
COLUMN_DATA_LENGTH設定値：h</t>
    <phoneticPr fontId="1" type="noConversion"/>
  </si>
  <si>
    <t>COLUMN_DATA_TYPE設定値：date
COLUMN_DATA_LENGTH設定値：mm</t>
    <phoneticPr fontId="1" type="noConversion"/>
  </si>
  <si>
    <t>COLUMN_DATA_TYPE設定値：date
COLUMN_DATA_LENGTH設定値：m</t>
    <phoneticPr fontId="1" type="noConversion"/>
  </si>
  <si>
    <t>COLUMN_DATA_TYPE設定値：date
COLUMN_DATA_LENGTH設定値：ss</t>
    <phoneticPr fontId="1" type="noConversion"/>
  </si>
  <si>
    <t>COLUMN_DATA_TYPE設定値：date
COLUMN_DATA_LENGTH設定値：s</t>
    <phoneticPr fontId="1" type="noConversion"/>
  </si>
  <si>
    <t>COLUMN_DATA_TYPE設定値：date
COLUMN_DATA_LENGTH設定値：hhmmss</t>
    <phoneticPr fontId="1" type="noConversion"/>
  </si>
  <si>
    <t>COLUMN_DATA_TYPE設定値：date
COLUMN_DATA_LENGTH設定値：YYYYMMDDhhmmss</t>
    <phoneticPr fontId="1" type="noConversion"/>
  </si>
  <si>
    <t>COLUMN_DATA_TYPE設定値：date
COLUMN_DATA_LENGTH設定値：NONE</t>
    <phoneticPr fontId="1" type="noConversion"/>
  </si>
  <si>
    <t>COLUMN_DATA_TYPE設定値：date
DATE_SEPARATOR設定値：-</t>
    <phoneticPr fontId="1" type="noConversion"/>
  </si>
  <si>
    <t>COLUMN_DATA_TYPE設定値：date
DATE_SEPARATOR設定値：NONE</t>
    <phoneticPr fontId="1" type="noConversion"/>
  </si>
  <si>
    <t>COLUMN_DATA_TYPE設定値：date
TIME_SEPARATOR設定値：NONE</t>
    <phoneticPr fontId="1" type="noConversion"/>
  </si>
  <si>
    <t>COLUMN_DATA_TYPE設定値：date
SEPARATOR_DATE_TIME設定値：NONE</t>
    <phoneticPr fontId="1" type="noConversion"/>
  </si>
  <si>
    <t>COLUMN_DATA_TYPE設定値：date
REFERENCE_DATE設定値：NONE</t>
    <phoneticPr fontId="1" type="noConversion"/>
  </si>
  <si>
    <t>COLUMN_DATA_TYPE設定値：byte
COLUMN_DATA_LENGTH設定値：0</t>
    <phoneticPr fontId="1" type="noConversion"/>
  </si>
  <si>
    <t>COLUMN_DATA_TYPE設定値：byte
COLUMN_DATA_LENGTH設定値：2</t>
    <phoneticPr fontId="1" type="noConversion"/>
  </si>
  <si>
    <t>COLUMN_DATA_TYPE設定値：byte
COLUMN_DATA_LENGTH設定値：3</t>
  </si>
  <si>
    <t>COLUMN_DATA_TYPE設定値：byte
COLUMN_DATA_LENGTH設定値：4</t>
  </si>
  <si>
    <t>COLUMN_DATA_TYPE設定値：byte
COLUMN_DATA_LENGTH設定値：38.7</t>
    <phoneticPr fontId="1" type="noConversion"/>
  </si>
  <si>
    <t>COLUMN_DATA_TYPE設定値：byte
COLUMN_DATA_LENGTH設定値：YYYY</t>
    <phoneticPr fontId="1" type="noConversion"/>
  </si>
  <si>
    <t>COLUMN_DATA_TYPE設定値：byte
COLUMN_DATA_LENGTH設定値：2
COLUMN_DATA_TRIM設定値：FTBT</t>
    <phoneticPr fontId="1" type="noConversion"/>
  </si>
  <si>
    <t>COLUMN_DATA_TYPE設定値：byte
COLUMN_DATA_LENGTH設定値：3
COLUMN_DATA_TRIM設定値：FTBT</t>
    <phoneticPr fontId="1" type="noConversion"/>
  </si>
  <si>
    <t>COLUMN_DATA_TYPE設定値：byte
COLUMN_DATA_LENGTH設定値：1
COLUMN_DATA_TRIM設定値：ftbt</t>
    <phoneticPr fontId="1" type="noConversion"/>
  </si>
  <si>
    <t>COLUMN_DATA_TYPE設定値：byte
COLUMN_DATA_LENGTH設定値：2
COLUMN_DATA_TRIM設定値：ftbt</t>
    <phoneticPr fontId="1" type="noConversion"/>
  </si>
  <si>
    <t>COLUMN_DATA_TYPE設定値：byte
COLUMN_DATA_SIGNED設定値：1
SIGN_DIGIT設定値：1
COLUMN_DATA_LENGTH設定値：3
COLUMN_DATA_TRIM設定値：FTBT</t>
    <phoneticPr fontId="1" type="noConversion"/>
  </si>
  <si>
    <t>COLUMN_DATA_TYPE設定値：byte
COLUMN_DATA_SIGNED設定値：1
SIGN_DIGIT設定値：1
COLUMN_DATA_LENGTH設定値：4
COLUMN_DATA_TRIM設定値：FTBT</t>
    <phoneticPr fontId="1" type="noConversion"/>
  </si>
  <si>
    <t>COLUMN_DATA_TYPE設定値：byte
COLUMN_DATA_SIGNED設定値：1
SIGN_DIGIT設定値：1
COLUMN_DATA_LENGTH設定値：2
COLUMN_DATA_TRIM設定値：ftbt</t>
    <phoneticPr fontId="1" type="noConversion"/>
  </si>
  <si>
    <t>COLUMN_DATA_TYPE設定値：byte
COLUMN_DATA_SIGNED設定値：1
SIGN_DIGIT設定値：1
COLUMN_DATA_LENGTH設定値：3
COLUMN_DATA_TRIM設定値：ftbt</t>
    <phoneticPr fontId="1" type="noConversion"/>
  </si>
  <si>
    <t>COLUMN_DATA_TYPE設定値：short
COLUMN_DATA_LENGTH設定値：0</t>
    <phoneticPr fontId="1" type="noConversion"/>
  </si>
  <si>
    <t>COLUMN_DATA_TYPE設定値：short
COLUMN_DATA_LENGTH設定値：4</t>
    <phoneticPr fontId="1" type="noConversion"/>
  </si>
  <si>
    <t>COLUMN_DATA_TYPE設定値：short
COLUMN_DATA_LENGTH設定値：5</t>
    <phoneticPr fontId="1" type="noConversion"/>
  </si>
  <si>
    <t>COLUMN_DATA_TYPE設定値：short
COLUMN_DATA_LENGTH設定値：6</t>
    <phoneticPr fontId="1" type="noConversion"/>
  </si>
  <si>
    <t>COLUMN_DATA_TYPE設定値：short
COLUMN_DATA_LENGTH設定値：38.7</t>
  </si>
  <si>
    <t>COLUMN_DATA_TYPE設定値：short
COLUMN_DATA_LENGTH設定値：YYYY</t>
  </si>
  <si>
    <t>COLUMN_DATA_TYPE設定値：short
COLUMN_DATA_LENGTH設定値：2
COLUMN_DATA_TRIM設定値：FTBT</t>
    <phoneticPr fontId="1" type="noConversion"/>
  </si>
  <si>
    <t>COLUMN_DATA_TYPE設定値：short
COLUMN_DATA_LENGTH設定値：3
COLUMN_DATA_TRIM設定値：FTBT</t>
  </si>
  <si>
    <t>COLUMN_DATA_TYPE設定値：short
COLUMN_DATA_LENGTH設定値：1
COLUMN_DATA_TRIM設定値：ftbt</t>
  </si>
  <si>
    <t>COLUMN_DATA_TYPE設定値：short
COLUMN_DATA_LENGTH設定値：2
COLUMN_DATA_TRIM設定値：ftbt</t>
  </si>
  <si>
    <t>COLUMN_DATA_TYPE設定値：short
COLUMN_DATA_SIGNED設定値：1
SIGN_DIGIT設定値：1
COLUMN_DATA_LENGTH設定値：3
COLUMN_DATA_TRIM設定値：FTBT</t>
  </si>
  <si>
    <t>COLUMN_DATA_TYPE設定値：short
COLUMN_DATA_SIGNED設定値：1
SIGN_DIGIT設定値：1
COLUMN_DATA_LENGTH設定値：4
COLUMN_DATA_TRIM設定値：FTBT</t>
  </si>
  <si>
    <t>COLUMN_DATA_TYPE設定値：short
COLUMN_DATA_SIGNED設定値：1
SIGN_DIGIT設定値：1
COLUMN_DATA_LENGTH設定値：2
COLUMN_DATA_TRIM設定値：ftbt</t>
  </si>
  <si>
    <t>COLUMN_DATA_TYPE設定値：short
COLUMN_DATA_SIGNED設定値：1
SIGN_DIGIT設定値：1
COLUMN_DATA_LENGTH設定値：3
COLUMN_DATA_TRIM設定値：ftbt</t>
  </si>
  <si>
    <t>COLUMN_DATA_TYPE設定値：int
COLUMN_DATA_LENGTH設定値：0</t>
  </si>
  <si>
    <t>COLUMN_DATA_TYPE設定値：int
COLUMN_DATA_LENGTH設定値：4</t>
  </si>
  <si>
    <t>COLUMN_DATA_TYPE設定値：int
COLUMN_DATA_LENGTH設定値：5</t>
  </si>
  <si>
    <t>COLUMN_DATA_TYPE設定値：int
COLUMN_DATA_LENGTH設定値：6</t>
  </si>
  <si>
    <t>COLUMN_DATA_TYPE設定値：int
COLUMN_DATA_LENGTH設定値：38.7</t>
  </si>
  <si>
    <t>COLUMN_DATA_TYPE設定値：int
COLUMN_DATA_LENGTH設定値：YYYY</t>
  </si>
  <si>
    <t>COLUMN_DATA_TYPE設定値：int
COLUMN_DATA_LENGTH設定値：2
COLUMN_DATA_TRIM設定値：FTBT</t>
  </si>
  <si>
    <t>COLUMN_DATA_TYPE設定値：int
COLUMN_DATA_LENGTH設定値：3
COLUMN_DATA_TRIM設定値：FTBT</t>
  </si>
  <si>
    <t>COLUMN_DATA_TYPE設定値：int
COLUMN_DATA_LENGTH設定値：1
COLUMN_DATA_TRIM設定値：ftbt</t>
  </si>
  <si>
    <t>COLUMN_DATA_TYPE設定値：int
COLUMN_DATA_LENGTH設定値：2
COLUMN_DATA_TRIM設定値：ftbt</t>
  </si>
  <si>
    <t>COLUMN_DATA_TYPE設定値：int
COLUMN_DATA_SIGNED設定値：1
SIGN_DIGIT設定値：1
COLUMN_DATA_LENGTH設定値：3
COLUMN_DATA_TRIM設定値：FTBT</t>
  </si>
  <si>
    <t>COLUMN_DATA_TYPE設定値：int
COLUMN_DATA_SIGNED設定値：1
SIGN_DIGIT設定値：1
COLUMN_DATA_LENGTH設定値：4
COLUMN_DATA_TRIM設定値：FTBT</t>
  </si>
  <si>
    <t>COLUMN_DATA_TYPE設定値：int
COLUMN_DATA_SIGNED設定値：1
SIGN_DIGIT設定値：1
COLUMN_DATA_LENGTH設定値：2
COLUMN_DATA_TRIM設定値：ftbt</t>
  </si>
  <si>
    <t>COLUMN_DATA_TYPE設定値：int
COLUMN_DATA_SIGNED設定値：1
SIGN_DIGIT設定値：1
COLUMN_DATA_LENGTH設定値：3
COLUMN_DATA_TRIM設定値：ftbt</t>
  </si>
  <si>
    <t>0.0</t>
    <phoneticPr fontId="1" type="noConversion"/>
  </si>
  <si>
    <t>A.7</t>
    <phoneticPr fontId="1" type="noConversion"/>
  </si>
  <si>
    <t>38.B</t>
    <phoneticPr fontId="1" type="noConversion"/>
  </si>
  <si>
    <t>A.15</t>
    <phoneticPr fontId="1" type="noConversion"/>
  </si>
  <si>
    <t>100.B</t>
    <phoneticPr fontId="1" type="noConversion"/>
  </si>
  <si>
    <t>COLUMN_DATA_TYPE設定値：long
COLUMN_DATA_LENGTH設定値：0</t>
  </si>
  <si>
    <t>COLUMN_DATA_TYPE設定値：long
COLUMN_DATA_LENGTH設定値：18</t>
    <phoneticPr fontId="1" type="noConversion"/>
  </si>
  <si>
    <t>COLUMN_DATA_TYPE設定値：long
COLUMN_DATA_LENGTH設定値：19</t>
    <phoneticPr fontId="1" type="noConversion"/>
  </si>
  <si>
    <t>COLUMN_DATA_TYPE設定値：long
COLUMN_DATA_LENGTH設定値：20</t>
    <phoneticPr fontId="1" type="noConversion"/>
  </si>
  <si>
    <t>COLUMN_DATA_TYPE設定値：long
COLUMN_DATA_LENGTH設定値：21</t>
    <phoneticPr fontId="1" type="noConversion"/>
  </si>
  <si>
    <t>COLUMN_DATA_TYPE設定値：long
COLUMN_DATA_LENGTH設定値：38.7</t>
    <phoneticPr fontId="1" type="noConversion"/>
  </si>
  <si>
    <t>COLUMN_DATA_TYPE設定値：long
COLUMN_DATA_LENGTH設定値：YYYY</t>
    <phoneticPr fontId="1" type="noConversion"/>
  </si>
  <si>
    <t>COLUMN_DATA_TYPE設定値：long
COLUMN_DATA_LENGTH設定値：2
COLUMN_DATA_TRIM設定値：FTBT</t>
  </si>
  <si>
    <t>COLUMN_DATA_TYPE設定値：long
COLUMN_DATA_LENGTH設定値：3
COLUMN_DATA_TRIM設定値：FTBT</t>
  </si>
  <si>
    <t>COLUMN_DATA_TYPE設定値：long
COLUMN_DATA_LENGTH設定値：1
COLUMN_DATA_TRIM設定値：ftbt</t>
  </si>
  <si>
    <t>COLUMN_DATA_TYPE設定値：long
COLUMN_DATA_LENGTH設定値：2
COLUMN_DATA_TRIM設定値：ftbt</t>
  </si>
  <si>
    <t>COLUMN_DATA_TYPE設定値：long
COLUMN_DATA_SIGNED設定値：1
SIGN_DIGIT設定値：1
COLUMN_DATA_LENGTH設定値：3
COLUMN_DATA_TRIM設定値：FTBT</t>
  </si>
  <si>
    <t>COLUMN_DATA_TYPE設定値：long
COLUMN_DATA_SIGNED設定値：1
SIGN_DIGIT設定値：1
COLUMN_DATA_LENGTH設定値：4
COLUMN_DATA_TRIM設定値：FTBT</t>
  </si>
  <si>
    <t>COLUMN_DATA_TYPE設定値：long
COLUMN_DATA_SIGNED設定値：1
SIGN_DIGIT設定値：1
COLUMN_DATA_LENGTH設定値：2
COLUMN_DATA_TRIM設定値：ftbt</t>
  </si>
  <si>
    <t>COLUMN_DATA_TYPE設定値：long
COLUMN_DATA_SIGNED設定値：1
SIGN_DIGIT設定値：1
COLUMN_DATA_LENGTH設定値：3
COLUMN_DATA_TRIM設定値：ftbt</t>
  </si>
  <si>
    <t>COLUMN_DATA_TYPE設定値：float
COLUMN_DATA_LENGTH設定値：3</t>
    <phoneticPr fontId="1" type="noConversion"/>
  </si>
  <si>
    <t>COLUMN_DATA_TYPE設定値：float
COLUMN_DATA_LENGTH設定値：A.7</t>
    <phoneticPr fontId="1" type="noConversion"/>
  </si>
  <si>
    <t>COLUMN_DATA_TYPE設定値：float
COLUMN_DATA_LENGTH設定値：38.B</t>
    <phoneticPr fontId="1" type="noConversion"/>
  </si>
  <si>
    <t>COLUMN_DATA_TYPE設定値：float
COLUMN_DATA_LENGTH設定値：0.0</t>
    <phoneticPr fontId="1" type="noConversion"/>
  </si>
  <si>
    <t>COLUMN_DATA_TYPE設定値：float
COLUMN_DATA_LENGTH設定値：37.7</t>
    <phoneticPr fontId="1" type="noConversion"/>
  </si>
  <si>
    <t>COLUMN_DATA_TYPE設定値：float
COLUMN_DATA_LENGTH設定値：38.7</t>
    <phoneticPr fontId="1" type="noConversion"/>
  </si>
  <si>
    <t>COLUMN_DATA_TYPE設定値：float
COLUMN_DATA_LENGTH設定値：39.7</t>
    <phoneticPr fontId="1" type="noConversion"/>
  </si>
  <si>
    <t>COLUMN_DATA_TYPE設定値：float
COLUMN_DATA_LENGTH設定値：38.6</t>
    <phoneticPr fontId="1" type="noConversion"/>
  </si>
  <si>
    <t>COLUMN_DATA_TYPE設定値：float
COLUMN_DATA_LENGTH設定値：38.8</t>
    <phoneticPr fontId="1" type="noConversion"/>
  </si>
  <si>
    <t>COLUMN_DATA_TYPE設定値：double
COLUMN_DATA_LENGTH設定値：3</t>
  </si>
  <si>
    <t>COLUMN_DATA_TYPE設定値：double
COLUMN_DATA_LENGTH設定値：A.15</t>
    <phoneticPr fontId="1" type="noConversion"/>
  </si>
  <si>
    <t>COLUMN_DATA_TYPE設定値：double
COLUMN_DATA_LENGTH設定値：100.B</t>
    <phoneticPr fontId="1" type="noConversion"/>
  </si>
  <si>
    <t>COLUMN_DATA_TYPE設定値：double
COLUMN_DATA_LENGTH設定値：0.0</t>
  </si>
  <si>
    <t>COLUMN_DATA_TYPE設定値：double
COLUMN_DATA_LENGTH設定値：99.15</t>
    <phoneticPr fontId="1" type="noConversion"/>
  </si>
  <si>
    <t>COLUMN_DATA_TYPE設定値：double
COLUMN_DATA_LENGTH設定値：100.15</t>
    <phoneticPr fontId="1" type="noConversion"/>
  </si>
  <si>
    <t>COLUMN_DATA_TYPE設定値：double
COLUMN_DATA_LENGTH設定値：101.15</t>
    <phoneticPr fontId="1" type="noConversion"/>
  </si>
  <si>
    <t>COLUMN_DATA_TYPE設定値：double
COLUMN_DATA_LENGTH設定値：100.14</t>
    <phoneticPr fontId="1" type="noConversion"/>
  </si>
  <si>
    <t>COLUMN_DATA_TYPE設定値：double
COLUMN_DATA_LENGTH設定値：100.16</t>
    <phoneticPr fontId="1" type="noConversion"/>
  </si>
  <si>
    <t>FILE_EXTENSION=".csv"
  ##設定可能値："NONE", ".csv", ".tsv", ".txt"</t>
    <phoneticPr fontId="1" type="noConversion"/>
  </si>
  <si>
    <t>FILE_COMPRESSION=""
  ##設定可能値："NONE", ".gz", ".zip", ".Z", ".tar", ".7z"</t>
    <phoneticPr fontId="1" type="noConversion"/>
  </si>
  <si>
    <t>FILE_FIELD_SEPARATOR="COMMA"
  ##設定可能値："NONE", "COMMA", "TAB"</t>
    <phoneticPr fontId="1" type="noConversion"/>
  </si>
  <si>
    <t>FILE_ENCLOSING_CHAR="DOUBLE_QUOTE"
  ##設定可能値："NONE", "DOUBLE_QUOTE", "SINGLE_QUOTE"</t>
    <phoneticPr fontId="1" type="noConversion"/>
  </si>
  <si>
    <t xml:space="preserve">  ##設定可能値："NONE", ".csv", ".tsv", ".txt" </t>
    <phoneticPr fontId="1" type="noConversion"/>
  </si>
  <si>
    <t xml:space="preserve">  ##設定可能値："NONE", ".gz", ".zip", ".Z", ".tar", ".7z"</t>
    <phoneticPr fontId="1" type="noConversion"/>
  </si>
  <si>
    <t xml:space="preserve">  ##設定可能値："NONE", "COMMA", "TAB"</t>
    <phoneticPr fontId="1" type="noConversion"/>
  </si>
  <si>
    <t xml:space="preserve">  ##設定可能値："NONE", "DOUBLE_QUOTE", "SINGLE_QUOTE"</t>
    <phoneticPr fontId="1" type="noConversion"/>
  </si>
  <si>
    <t>詳細設計</t>
  </si>
  <si>
    <t>FILE_NAME</t>
    <phoneticPr fontId="1" type="noConversion"/>
  </si>
  <si>
    <t>FILE_EXTENSION</t>
    <phoneticPr fontId="1" type="noConversion"/>
  </si>
  <si>
    <t>FILE_COMPRESSION="NONE"</t>
    <phoneticPr fontId="1" type="noConversion"/>
  </si>
  <si>
    <t>testFile</t>
    <phoneticPr fontId="1" type="noConversion"/>
  </si>
  <si>
    <t>.csv</t>
    <phoneticPr fontId="1" type="noConversion"/>
  </si>
  <si>
    <t>COMMA</t>
    <phoneticPr fontId="1" type="noConversion"/>
  </si>
  <si>
    <t>DOUBLE_QUOTE</t>
    <phoneticPr fontId="1" type="noConversion"/>
  </si>
  <si>
    <t>設定項目から検索</t>
    <phoneticPr fontId="1" type="noConversion"/>
  </si>
  <si>
    <t>=VLOOKUP($D$75,$AD$9:$AN$20,8,FALSE)</t>
    <phoneticPr fontId="1" type="noConversion"/>
  </si>
  <si>
    <t>=</t>
    <phoneticPr fontId="1" type="noConversion"/>
  </si>
  <si>
    <t>関数</t>
    <phoneticPr fontId="1" type="noConversion"/>
  </si>
  <si>
    <t>=INDEX($E$76:$G$79,MATCH("●",INDEX($H$76:$AQ$79,,MATCH($D173,$70:$70,0)-7),0),1)</t>
    <phoneticPr fontId="1" type="noConversion"/>
  </si>
  <si>
    <t>①</t>
    <phoneticPr fontId="1" type="noConversion"/>
  </si>
  <si>
    <t>②</t>
    <phoneticPr fontId="1" type="noConversion"/>
  </si>
  <si>
    <t>修正値：</t>
    <phoneticPr fontId="1" type="noConversion"/>
  </si>
  <si>
    <t>$D$75</t>
  </si>
  <si>
    <t>（項目のベース設定値）</t>
    <phoneticPr fontId="1" type="noConversion"/>
  </si>
  <si>
    <t>（対象項目）</t>
    <phoneticPr fontId="1" type="noConversion"/>
  </si>
  <si>
    <t>（テストケースが一致する値を検索）</t>
    <phoneticPr fontId="1" type="noConversion"/>
  </si>
  <si>
    <t>$E$76:$G$79</t>
  </si>
  <si>
    <t>（対象項目の設定値リスト）</t>
    <phoneticPr fontId="1" type="noConversion"/>
  </si>
  <si>
    <t>$H$76:$AQ$79</t>
  </si>
  <si>
    <t>$D173</t>
  </si>
  <si>
    <t>（対象テストケース番号）</t>
    <phoneticPr fontId="1" type="noConversion"/>
  </si>
  <si>
    <t>（●付きのテストケース）</t>
    <phoneticPr fontId="1" type="noConversion"/>
  </si>
  <si>
    <t>=SUBSTITUTE(IF(VLOOKUP($D$75,$AD$9:$AN$20,8,FALSE)=INDEX($E$76:$G$79,MATCH("●",INDEX($H$76:$AQ$79,,MATCH($D173,$70:$70,0)-7),0),1),"","sed -i "&amp;IF($AK$168="MacOS","'' ","")&amp;"'s#"&amp;$D$75&amp;"="""&amp;VLOOKUP($D$75,$AD$9:$AN$20,8,FALSE)&amp;""""&amp;"#"&amp;$D$75&amp;"="&amp;""""&amp;INDEX($E$76:$G$79,MATCH("●",INDEX($H$76:$AQ$79,,MATCH($D173,$70:$70,0)-7),0),1)&amp;""""&amp;"#g'"&amp;" ${CONFIG_DIR}db_data_config.txt; export "&amp;$D$75&amp;"="&amp;""""&amp;INDEX($E$76:$G$79,MATCH("●",INDEX($H$76:$AQ$79,,MATCH($D173,$70:$70,0)-7),0),1)&amp;""";"),",",""",""")</t>
    <phoneticPr fontId="1" type="noConversion"/>
  </si>
  <si>
    <t>.tsv</t>
    <phoneticPr fontId="1" type="noConversion"/>
  </si>
  <si>
    <t>.txt</t>
    <phoneticPr fontId="1" type="noConversion"/>
  </si>
  <si>
    <t>TAB</t>
    <phoneticPr fontId="1" type="noConversion"/>
  </si>
  <si>
    <t>SINGLE_QUOTE</t>
    <phoneticPr fontId="1" type="noConversion"/>
  </si>
  <si>
    <t xml:space="preserve"> </t>
  </si>
  <si>
    <t>FILE_NAME設定値：未設定</t>
    <phoneticPr fontId="1" type="noConversion"/>
  </si>
  <si>
    <t>FILE_EXTENSION設定値：未設定</t>
    <phoneticPr fontId="1" type="noConversion"/>
  </si>
  <si>
    <t>FILE_COMPRESSION設定値：未設定</t>
    <phoneticPr fontId="1" type="noConversion"/>
  </si>
  <si>
    <t>FILE_CHARSET設定値：未設定</t>
    <phoneticPr fontId="1" type="noConversion"/>
  </si>
  <si>
    <t>FILE_LINE_BREAK設定値：未設定</t>
    <phoneticPr fontId="1" type="noConversion"/>
  </si>
  <si>
    <t>FILE_ENCLOSING_CHAR設定値：未設定</t>
    <phoneticPr fontId="1" type="noConversion"/>
  </si>
  <si>
    <t>ROW_COUNTS設定値：未設定</t>
    <phoneticPr fontId="1" type="noConversion"/>
  </si>
  <si>
    <t>FILE_FIELD_SEPARATOR設定値：未設定</t>
    <phoneticPr fontId="1" type="noConversion"/>
  </si>
  <si>
    <t>FILE_NAME設定値：NONE</t>
    <phoneticPr fontId="1" type="noConversion"/>
  </si>
  <si>
    <t>FILE_EXTENSION設定値：.csv</t>
    <phoneticPr fontId="1" type="noConversion"/>
  </si>
  <si>
    <t>FILE_EXTENSION設定値：.tsv</t>
    <phoneticPr fontId="1" type="noConversion"/>
  </si>
  <si>
    <t>FILE_EXTENSION設定値：.txt</t>
    <phoneticPr fontId="1" type="noConversion"/>
  </si>
  <si>
    <t>FILE_EXTENSION設定値：NONE</t>
    <phoneticPr fontId="1" type="noConversion"/>
  </si>
  <si>
    <t>FILE_COMPRESSION設定値：.gz</t>
    <phoneticPr fontId="1" type="noConversion"/>
  </si>
  <si>
    <t>FILE_COMPRESSION設定値：.zip</t>
    <phoneticPr fontId="1" type="noConversion"/>
  </si>
  <si>
    <t>FILE_COMPRESSION設定値：.Z</t>
    <phoneticPr fontId="1" type="noConversion"/>
  </si>
  <si>
    <t>FILE_COMPRESSION設定値：.tar</t>
    <phoneticPr fontId="1" type="noConversion"/>
  </si>
  <si>
    <t>FILE_COMPRESSION設定値：.7z</t>
    <phoneticPr fontId="1" type="noConversion"/>
  </si>
  <si>
    <t>FILE_COMPRESSION設定値：NONE</t>
    <phoneticPr fontId="1" type="noConversion"/>
  </si>
  <si>
    <t>FILE_CHARSET設定値：UTF-8</t>
    <phoneticPr fontId="1" type="noConversion"/>
  </si>
  <si>
    <t>FILE_CHARSET設定値：UTF-16</t>
    <phoneticPr fontId="1" type="noConversion"/>
  </si>
  <si>
    <t>FILE_CHARSET設定値：EUC-JP</t>
    <phoneticPr fontId="1" type="noConversion"/>
  </si>
  <si>
    <t>FILE_CHARSET設定値：SJIS</t>
    <phoneticPr fontId="1" type="noConversion"/>
  </si>
  <si>
    <t>FILE_CHARSET設定値：CP932</t>
    <phoneticPr fontId="1" type="noConversion"/>
  </si>
  <si>
    <t>FILE_CHARSET設定値：EUC-KR</t>
    <phoneticPr fontId="1" type="noConversion"/>
  </si>
  <si>
    <t>FILE_CHARSET設定値：NONE</t>
    <phoneticPr fontId="1" type="noConversion"/>
  </si>
  <si>
    <t>.md</t>
    <phoneticPr fontId="1" type="noConversion"/>
  </si>
  <si>
    <t>FILE_EXTENSION設定値：.md</t>
    <phoneticPr fontId="1" type="noConversion"/>
  </si>
  <si>
    <t>.iso</t>
    <phoneticPr fontId="1" type="noConversion"/>
  </si>
  <si>
    <t>FILE_COMPRESSION設定値：.iso</t>
    <phoneticPr fontId="1" type="noConversion"/>
  </si>
  <si>
    <t>BIG5</t>
    <phoneticPr fontId="1" type="noConversion"/>
  </si>
  <si>
    <t>FILE_LINE_BREAK設定値：CRLF</t>
    <phoneticPr fontId="1" type="noConversion"/>
  </si>
  <si>
    <t>FILE_LINE_BREAK設定値：LF</t>
    <phoneticPr fontId="1" type="noConversion"/>
  </si>
  <si>
    <t>FILE_LINE_BREAK設定値：NONE</t>
    <phoneticPr fontId="1" type="noConversion"/>
  </si>
  <si>
    <t>COLON</t>
    <phoneticPr fontId="1" type="noConversion"/>
  </si>
  <si>
    <t>BACKTICK</t>
    <phoneticPr fontId="1" type="noConversion"/>
  </si>
  <si>
    <t>ROW_COUNTS設定値：0</t>
    <phoneticPr fontId="1" type="noConversion"/>
  </si>
  <si>
    <t>ROW_COUNTS設定値：1</t>
    <phoneticPr fontId="1" type="noConversion"/>
  </si>
  <si>
    <t>ROW_COUNTS設定値：2</t>
    <phoneticPr fontId="1" type="noConversion"/>
  </si>
  <si>
    <t>FILE_EXTENSION設定値：.csv
FILE_FIELD_SEPARATOR設定値：COMMA</t>
    <phoneticPr fontId="1" type="noConversion"/>
  </si>
  <si>
    <t>FILE_EXTENSION設定値：.csv
FILE_FIELD_SEPARATOR設定値：TAB</t>
    <phoneticPr fontId="1" type="noConversion"/>
  </si>
  <si>
    <t>FILE_EXTENSION設定値：.tsv
FILE_FIELD_SEPARATOR設定値：COMMA</t>
    <phoneticPr fontId="1" type="noConversion"/>
  </si>
  <si>
    <t>FILE_EXTENSION設定値：.tsv
FILE_FIELD_SEPARATOR設定値：TAB</t>
    <phoneticPr fontId="1" type="noConversion"/>
  </si>
  <si>
    <t>エラー: 設定ファイル ${_config_file} が存在しません。</t>
    <phoneticPr fontId="1" type="noConversion"/>
  </si>
  <si>
    <t>エラー: FILE_EXTENSIONは 'NONE', '.csv', '.tsv', '.txt' のいずれかで指定してください。</t>
    <phoneticPr fontId="1" type="noConversion"/>
  </si>
  <si>
    <t>エラー: FILE_NAMEを指定してください。</t>
    <phoneticPr fontId="1" type="noConversion"/>
  </si>
  <si>
    <t>エラー: FILE_COMPRESSIONは 'NONE', '.gz', '.zip', '.Z', '.tar', '.7z' のいずれかで指定してください。</t>
    <phoneticPr fontId="1" type="noConversion"/>
  </si>
  <si>
    <t>エラー: FILE_CHARSETは 'UTF-8', 'UTF-16', 'EUC-JP', 'SJIS', 'CP932', 'EUC-KR' のいずれかで指定してください。</t>
    <phoneticPr fontId="1" type="noConversion"/>
  </si>
  <si>
    <t>エラー: FILE_LINE_BREAKは 'CRLF', 'LF' のいずれかで指定してください。</t>
    <phoneticPr fontId="1" type="noConversion"/>
  </si>
  <si>
    <t>エラー: FILE_FIELD_SEPARATORは 'NONE', 'COMMA', 'TAB' のいずれかで指定してください。</t>
    <phoneticPr fontId="1" type="noConversion"/>
  </si>
  <si>
    <t>エラー: FILE_ENCLOSING_CHAR 'NONE', 'DOUBLE_QUOTE', 'SINGLE_QUOTE' のいずれかで指定してください。</t>
    <phoneticPr fontId="1" type="noConversion"/>
  </si>
  <si>
    <t>エラー: ROW_COUNTSを1以上の値に指定してください。</t>
    <phoneticPr fontId="1" type="noConversion"/>
  </si>
  <si>
    <t>ワーニング: FILE_EXTENSIONが '.csv' の場合、FILE_FIELD_SEPARATORは 'COMMA' に指定してください。</t>
    <phoneticPr fontId="1" type="noConversion"/>
  </si>
  <si>
    <t>FILE_EXTENSIONが '.tsv' の場合、FILE_FIELD_SEPARATORは 'TAB' に指定してください。</t>
    <phoneticPr fontId="1" type="noConversion"/>
  </si>
  <si>
    <t>ファイルで出力する場合、設定必要。</t>
    <phoneticPr fontId="1" type="noConversion"/>
  </si>
  <si>
    <t>出力ファイル名はFILE_NAMEに設定</t>
    <phoneticPr fontId="1" type="noConversion"/>
  </si>
  <si>
    <t>（ファイル拡張子なし）</t>
    <phoneticPr fontId="1" type="noConversion"/>
  </si>
  <si>
    <t>設定可能リスト</t>
    <phoneticPr fontId="1" type="noConversion"/>
  </si>
  <si>
    <t>（ファイル圧縮なし）</t>
    <phoneticPr fontId="1" type="noConversion"/>
  </si>
  <si>
    <t>（default）</t>
    <phoneticPr fontId="1" type="noConversion"/>
  </si>
  <si>
    <t>（韓国語）</t>
    <phoneticPr fontId="1" type="noConversion"/>
  </si>
  <si>
    <t>文字数の多い順に、EUC-JP &lt; SJIS &lt; CP932</t>
    <phoneticPr fontId="1" type="noConversion"/>
  </si>
  <si>
    <t>（区切り文字なし）</t>
    <phoneticPr fontId="1" type="noConversion"/>
  </si>
  <si>
    <t>6)</t>
    <phoneticPr fontId="1" type="noConversion"/>
  </si>
  <si>
    <t>１以上の数字を指定</t>
    <phoneticPr fontId="1" type="noConversion"/>
  </si>
  <si>
    <t>7)</t>
    <phoneticPr fontId="1" type="noConversion"/>
  </si>
  <si>
    <t>(E)</t>
    <phoneticPr fontId="1" type="noConversion"/>
  </si>
  <si>
    <t>ファイルの拡張子と区切り文字の関係について</t>
    <phoneticPr fontId="1" type="noConversion"/>
  </si>
  <si>
    <t>ファイルの拡張子が.csvの場合、区切り文字がCOMMA以外はワーニングログを出力</t>
    <phoneticPr fontId="1" type="noConversion"/>
  </si>
  <si>
    <t>ファイルの拡張子が.tsvの場合、区切り文字がTAB以外はワーニングログを出力</t>
    <phoneticPr fontId="1" type="noConversion"/>
  </si>
  <si>
    <t>ログ一覧,詳細設計,db_check_data_validate_config1~5</t>
    <phoneticPr fontId="1" type="noConversion"/>
  </si>
  <si>
    <t>ログ一覧,詳細設計,db_gen_string_data,db_gen_number_data,db_gen_date_data,db_check_files_exist</t>
    <phoneticPr fontId="1" type="noConversion"/>
  </si>
  <si>
    <t>ログ一覧,詳細設計,db_check_file_validate_config1~2</t>
    <phoneticPr fontId="1" type="noConversion"/>
  </si>
  <si>
    <t>テストデータの作成シェルスクリプト</t>
  </si>
  <si>
    <t>シェルスクリプト起動時、全てのファイルが揃っているかを確認。</t>
  </si>
  <si>
    <t>シェルスクリプト実行時読み込みする設定ファイル。</t>
  </si>
  <si>
    <t>テストデータ作成および編集処理用のシェルスクリプト。</t>
    <phoneticPr fontId="1" type="noConversion"/>
  </si>
  <si>
    <t>[「シェルスクリプトログ番号」「エンドコード番号」「ログ連番」]</t>
  </si>
  <si>
    <t>シェルスクリプトログ番号</t>
  </si>
  <si>
    <t>シェルスクリプト名</t>
  </si>
  <si>
    <t>gen関連シェルスクリプト</t>
  </si>
  <si>
    <t>check関連シェルスクリプト</t>
  </si>
  <si>
    <t>assmble関連シェルスクリプト</t>
  </si>
  <si>
    <t>output関連シェルスクリプト</t>
  </si>
  <si>
    <t>sql関連シェルスクリプト</t>
  </si>
  <si>
    <t>Mainシェルスクリプト</t>
  </si>
  <si>
    <t>シェルスクリプト一覧</t>
  </si>
  <si>
    <t>ランダム文字列データ生成シェルスクリプト</t>
  </si>
  <si>
    <t>ランダム数字データ生成シェルスクリプト</t>
  </si>
  <si>
    <t>日付データ生成シェルスクリプト</t>
  </si>
  <si>
    <t>スクリプトと設定ファイル存在チェックシェルスクリプト</t>
  </si>
  <si>
    <t>データ関連の設定値を検証するシェルスクリプト</t>
  </si>
  <si>
    <t>ファイル関連の設定値を検証するシェルスクリプト</t>
  </si>
  <si>
    <t>SQL関連の設定値を検証するシェルスクリプト</t>
  </si>
  <si>
    <t>「出力時間」「ログ区分」「出力シェルスクリプト名」「関連情報（変数情報、処理情報など）」</t>
  </si>
  <si>
    <t>COLUMN_DATA_TRIM="FT","BT","ft","bt","NONE","FTft","BTbt","FTftBTbt","FTftBTbt","FTftBTbt"
  ##設定可能値：FT(前方全角トリム)、ft(前方半角トリム)、
            BT(後方全角トリム)、bt(後方半角トリム)、
      NONE(なし）</t>
  </si>
  <si>
    <t>固定桁タイプ。例) char(4)の場合[A   ]で作成される。</t>
  </si>
  <si>
    <t>F。</t>
    <phoneticPr fontId="1" type="noConversion"/>
  </si>
  <si>
    <t>G。</t>
    <phoneticPr fontId="1" type="noConversion"/>
  </si>
  <si>
    <t xml:space="preserve">  ##設定可能値(RDBMS)："MySQL", "MariaDB", "PostgreSQL"</t>
    <phoneticPr fontId="1" type="noConversion"/>
  </si>
  <si>
    <t>DBMS_NAME="PostgreSQL"
  ##設定可能値(RDBMS)："MySQL", "MariaDB", "PostgreSQL"
  ##設定予定値
　　(RDBMS)："SQLite", "Oracle", "Microsoft_SQL_Server"
  　(NoSQL DBMS)："MongoDB", "DynamoDB"</t>
    <phoneticPr fontId="1" type="noConversion"/>
  </si>
  <si>
    <t>db_sql_config.txt</t>
  </si>
  <si>
    <t>DATABASE_TABLERIGHT</t>
  </si>
  <si>
    <t>DATABASE_TABLERIGHT="*"
  ##設定可能値(MySQL)："*"(全テーブル), "指定したいテーブル名:${SET_TABLENAME}"</t>
  </si>
  <si>
    <t>DATABASE_TABLERIGHT="*"</t>
  </si>
  <si>
    <t>testdatabase</t>
  </si>
  <si>
    <t>test_user</t>
    <phoneticPr fontId="1" type="noConversion"/>
  </si>
  <si>
    <t>TESTpw01#</t>
    <phoneticPr fontId="1" type="noConversion"/>
  </si>
  <si>
    <t>*</t>
    <phoneticPr fontId="1" type="noConversion"/>
  </si>
  <si>
    <t>test_schema</t>
  </si>
  <si>
    <t>foreign_table</t>
    <phoneticPr fontId="1" type="noConversion"/>
  </si>
  <si>
    <t>test_table</t>
  </si>
  <si>
    <t>col1","col2","col3","col4","col5","col6","col7","col8","col9","col0</t>
    <phoneticPr fontId="1" type="noConversion"/>
  </si>
  <si>
    <t>CMT1","CMT2","CMT3","CMT4","CMT5","CMT6","CMT7","CMT8","CMT9","CMT0</t>
    <phoneticPr fontId="1" type="noConversion"/>
  </si>
  <si>
    <t>データタイプごとの桁数について(COLUMN_DATA_TRIM)</t>
    <phoneticPr fontId="1" type="noConversion"/>
  </si>
  <si>
    <t>トリム確認用の設定値(COLUMN_DATA_TRIM)</t>
    <phoneticPr fontId="1" type="noConversion"/>
  </si>
  <si>
    <t>数値データの符号許容を設定(COLUMN_DATA_SIGNED)</t>
    <phoneticPr fontId="1" type="noConversion"/>
  </si>
  <si>
    <t>ファイルの拡張子(FILE_EXTENSION)</t>
    <phoneticPr fontId="1" type="noConversion"/>
  </si>
  <si>
    <t>ファイルの圧縮タイプ(FILE_COMPRESSION)</t>
    <phoneticPr fontId="1" type="noConversion"/>
  </si>
  <si>
    <t>ファイルの文字コード(FILE_CHARSET)</t>
    <phoneticPr fontId="1" type="noConversion"/>
  </si>
  <si>
    <t>ファイルの改行コード(FILE_LINE_BREAK)</t>
    <phoneticPr fontId="1" type="noConversion"/>
  </si>
  <si>
    <t>ファイルの区切り文字(FILE_FIELD_SEPARATOR)</t>
    <phoneticPr fontId="1" type="noConversion"/>
  </si>
  <si>
    <t>ファイルの囲み文字(FILE_ENCLOSING_CHAR)</t>
    <phoneticPr fontId="1" type="noConversion"/>
  </si>
  <si>
    <t>正常系のレコード数(ROW_COUNTS)</t>
    <phoneticPr fontId="1" type="noConversion"/>
  </si>
  <si>
    <t>データベース作成の設定値</t>
    <phoneticPr fontId="1" type="noConversion"/>
  </si>
  <si>
    <t>CREATE DATABASE ${DATABASE_NAME}</t>
    <phoneticPr fontId="1" type="noConversion"/>
  </si>
  <si>
    <t xml:space="preserve">  CHARACTER SET ${DATABASE_CHARACTER_SET}</t>
    <phoneticPr fontId="1" type="noConversion"/>
  </si>
  <si>
    <t xml:space="preserve">  COLLATE ${DATABASE_COLLATE};</t>
    <phoneticPr fontId="1" type="noConversion"/>
  </si>
  <si>
    <t>ex)</t>
    <phoneticPr fontId="1" type="noConversion"/>
  </si>
  <si>
    <t>DATABASE_NAME</t>
  </si>
  <si>
    <t>DATABASE_CHARACTER_SET</t>
  </si>
  <si>
    <t>データベースの文字データの並び順</t>
    <phoneticPr fontId="1" type="noConversion"/>
  </si>
  <si>
    <t>DATABASE_COLLATE</t>
  </si>
  <si>
    <t>データベース削除の設定値</t>
    <phoneticPr fontId="1" type="noConversion"/>
  </si>
  <si>
    <t>DROP DATABASE ${DATABASE_NAME};</t>
    <phoneticPr fontId="1" type="noConversion"/>
  </si>
  <si>
    <t>データベース確認の設定値</t>
    <phoneticPr fontId="1" type="noConversion"/>
  </si>
  <si>
    <t>DBMS_NAMEがMySQLとMariaDBの設定値</t>
    <phoneticPr fontId="1" type="noConversion"/>
  </si>
  <si>
    <t>SHOW DATABASES;</t>
    <phoneticPr fontId="1" type="noConversion"/>
  </si>
  <si>
    <t>ユーザ作成の設定値</t>
    <phoneticPr fontId="1" type="noConversion"/>
  </si>
  <si>
    <t xml:space="preserve">  IDENTIFIED BY '${DATABASE_PASSWORD}';</t>
    <phoneticPr fontId="1" type="noConversion"/>
  </si>
  <si>
    <t>CREATE USER '${DATABASE_USERNAME}'@'${SQL_SET_HOST}'</t>
    <phoneticPr fontId="1" type="noConversion"/>
  </si>
  <si>
    <t>SQL_SET_HOST</t>
  </si>
  <si>
    <t>DATABASE_PASSWORD</t>
  </si>
  <si>
    <t>ユーザ権限の設定値</t>
    <phoneticPr fontId="1" type="noConversion"/>
  </si>
  <si>
    <t>ユーザ権限取り消しの設定値</t>
    <phoneticPr fontId="1" type="noConversion"/>
  </si>
  <si>
    <t>ユーザ設定適用の設定値</t>
    <phoneticPr fontId="1" type="noConversion"/>
  </si>
  <si>
    <t>GRANT ${DATABASE_USERRIGHT}</t>
  </si>
  <si>
    <t xml:space="preserve">  ON ${DATABASE_NAME}.${DATABASE_TABLERIGHT}</t>
    <phoneticPr fontId="1" type="noConversion"/>
  </si>
  <si>
    <t xml:space="preserve">  TO '${DATABASE_USERNAME}'@'${SQL_SET_HOST}';</t>
    <phoneticPr fontId="1" type="noConversion"/>
  </si>
  <si>
    <t>DATABASE_TABLERIGHT</t>
    <phoneticPr fontId="1" type="noConversion"/>
  </si>
  <si>
    <t>データベースに接続するユーザの権限</t>
    <phoneticPr fontId="1" type="noConversion"/>
  </si>
  <si>
    <t xml:space="preserve">  ##説明：権限付与するテーブル</t>
    <phoneticPr fontId="1" type="noConversion"/>
  </si>
  <si>
    <t>データベースに接続するテーブル</t>
    <phoneticPr fontId="1" type="noConversion"/>
  </si>
  <si>
    <t>FLUSH PRIVILEGES;</t>
    <phoneticPr fontId="1" type="noConversion"/>
  </si>
  <si>
    <t>権限付与するテーブル</t>
    <phoneticPr fontId="1" type="noConversion"/>
  </si>
  <si>
    <t>SHOW GRANTS FOR '${DATABASE_USERNAME}'@'${SQL_SET_HOST}';</t>
    <phoneticPr fontId="1" type="noConversion"/>
  </si>
  <si>
    <t>ユーザ権限確認</t>
    <phoneticPr fontId="1" type="noConversion"/>
  </si>
  <si>
    <t xml:space="preserve">REVOKE ${DATABASE_USERRIGHT} </t>
    <phoneticPr fontId="1" type="noConversion"/>
  </si>
  <si>
    <t xml:space="preserve">  FROM '${DATABASE_USERNAME}'@'${SQL_SET_HOST}';</t>
    <phoneticPr fontId="1" type="noConversion"/>
  </si>
  <si>
    <t>ユーザ削除</t>
    <phoneticPr fontId="1" type="noConversion"/>
  </si>
  <si>
    <t>DROP USER '${DATABASE_USERNAME}'@'${SQL_SET_HOST}';</t>
    <phoneticPr fontId="1" type="noConversion"/>
  </si>
  <si>
    <t>ユーザ確認</t>
    <phoneticPr fontId="1" type="noConversion"/>
  </si>
  <si>
    <t>SELECT User, Host FROM mysql.user;</t>
    <phoneticPr fontId="1" type="noConversion"/>
  </si>
  <si>
    <t>テーブル作成</t>
  </si>
  <si>
    <t>テーブル削除</t>
    <phoneticPr fontId="1" type="noConversion"/>
  </si>
  <si>
    <t>DROP TABLE ${DATABASE_NAME}.${SET_TABLENAME};</t>
    <phoneticPr fontId="1" type="noConversion"/>
  </si>
  <si>
    <t>テーブル構造確認</t>
    <phoneticPr fontId="1" type="noConversion"/>
  </si>
  <si>
    <t>DESCRIBE ${DATABASE_NAME}.${SET_TABLENAME};</t>
    <phoneticPr fontId="1" type="noConversion"/>
  </si>
  <si>
    <t>テーブル確認</t>
    <phoneticPr fontId="1" type="noConversion"/>
  </si>
  <si>
    <t>SHOW TABLES FROM ${DATABASE_NAME};</t>
    <phoneticPr fontId="1" type="noConversion"/>
  </si>
  <si>
    <t>DATABASE_COLLATE="C"
  ##設定可能値(MySQL)："utf8mb4_unicode_ci", "utf8mb4_general_ci", "utf8mb4_bin"
  ##　※"unicode"は国際的な並び順ルールに従う
  ##　※"general"は国際的な文字並び順ルールでは、一部の特殊文字を異なって処理する場合があり
  ##　※"ci(case insensitive)"は大文字と小文字を区別なし
  ##　※"bin"はバイナリ比較
  ##設定可能値(PostgreSQL)："C", "en_US.UTF-8", "ko_KR.UTF-8", "ja_JP.UTF-8"</t>
    <phoneticPr fontId="1" type="noConversion"/>
  </si>
  <si>
    <t xml:space="preserve">  ##設定可能値(MySQL)："utf8mb4", "utf8", "sjis", "euckr"</t>
    <phoneticPr fontId="1" type="noConversion"/>
  </si>
  <si>
    <t xml:space="preserve">  ##設定可能値(PostgreSQL)："C", "en_US.UTF-8", "ko_KR.UTF-8", "ja_JP.UTF-8"</t>
    <phoneticPr fontId="1" type="noConversion"/>
  </si>
  <si>
    <t xml:space="preserve">  ##設定可能値(PostgreSQL)："template0", "template1"</t>
    <phoneticPr fontId="1" type="noConversion"/>
  </si>
  <si>
    <t xml:space="preserve">  ##設定可能値(PostgreSQL)："-1", "1以上の値"</t>
    <phoneticPr fontId="1" type="noConversion"/>
  </si>
  <si>
    <t xml:space="preserve">  ##設定可能値(PostgreSQL)："true", "false"</t>
    <phoneticPr fontId="1" type="noConversion"/>
  </si>
  <si>
    <t>POSTGRESQL_TEMPLATE="template1"
  ##設定可能値(PostgreSQL)："template0", "template1"</t>
    <phoneticPr fontId="1" type="noConversion"/>
  </si>
  <si>
    <t>POSTGRESQL_CONNECTION_LIMIT="-1"
  ##設定可能値(PostgreSQL)："-1", "1以上の値"</t>
    <phoneticPr fontId="1" type="noConversion"/>
  </si>
  <si>
    <t>POSTGRESQL_ALLOW_CONNECTIONS="true"
  ##設定可能値(PostgreSQL)："true", "false"</t>
    <phoneticPr fontId="1" type="noConversion"/>
  </si>
  <si>
    <t xml:space="preserve">CREATE TABLE ${DATABASE_NAME}.${SET_TABLENAME} ( </t>
    <phoneticPr fontId="1" type="noConversion"/>
  </si>
  <si>
    <t xml:space="preserve">  PRIMARY KEY (${_primary_keys_string})${_comma}</t>
    <phoneticPr fontId="1" type="noConversion"/>
  </si>
  <si>
    <t xml:space="preserve">  ${_data_name} DECIMAL($((${_integer_part} + ${_fractional_part})), ${_fractional_part}),</t>
    <phoneticPr fontId="1" type="noConversion"/>
  </si>
  <si>
    <t xml:space="preserve">  ${_data_name} DATETIME,</t>
    <phoneticPr fontId="1" type="noConversion"/>
  </si>
  <si>
    <t xml:space="preserve">  UNIQUE KEY (${unique_keys_string})${_comma}</t>
    <phoneticPr fontId="1" type="noConversion"/>
  </si>
  <si>
    <t xml:space="preserve">  FOREIGN KEY (${foreign_key}) REFERENCES ${FOREIGN_TABLENAME}(${foreign_key})${_comma}</t>
    <phoneticPr fontId="1" type="noConversion"/>
  </si>
  <si>
    <t xml:space="preserve">  INDEX (${index_keys_string})</t>
    <phoneticPr fontId="1" type="noConversion"/>
  </si>
  <si>
    <t>);</t>
    <phoneticPr fontId="1" type="noConversion"/>
  </si>
  <si>
    <t xml:space="preserve">  ##説明：ユニークキー情報リスト</t>
    <phoneticPr fontId="1" type="noConversion"/>
  </si>
  <si>
    <t xml:space="preserve">  ##説明：外部キー情報リスト</t>
    <phoneticPr fontId="1" type="noConversion"/>
  </si>
  <si>
    <t xml:space="preserve">  ##説明：インデックス情報リスト</t>
    <phoneticPr fontId="1" type="noConversion"/>
  </si>
  <si>
    <t xml:space="preserve">  ##説明：NOT NULL制約情報リスト</t>
    <phoneticPr fontId="1" type="noConversion"/>
  </si>
  <si>
    <t xml:space="preserve">  ##説明：AUTO_INCREMENT情報リスト</t>
    <phoneticPr fontId="1" type="noConversion"/>
  </si>
  <si>
    <t xml:space="preserve">  ##説明：デフォルト値情報リスト</t>
    <phoneticPr fontId="1" type="noConversion"/>
  </si>
  <si>
    <t xml:space="preserve">  ##説明：カラムコメント情報リスト</t>
    <phoneticPr fontId="1" type="noConversion"/>
  </si>
  <si>
    <t>MULTIBYTE_STRING="あ"</t>
    <phoneticPr fontId="1" type="noConversion"/>
  </si>
  <si>
    <t>エラー: 第${_item_number}項目 -「ft」または「bt」を指定した場合、_lengthは2以上である必要があります。</t>
    <phoneticPr fontId="1" type="noConversion"/>
  </si>
  <si>
    <t>エラー: 第${_item_number}項目 -「FT」または「BT」を指定した場合、_lengthは3以上である必要があります。</t>
    <phoneticPr fontId="1" type="noConversion"/>
  </si>
  <si>
    <t>エラー: 第${_item_number}項目 -「ft」または「bt」を指定した場合、_lengthは3以上である必要があります。</t>
    <phoneticPr fontId="1" type="noConversion"/>
  </si>
  <si>
    <t>エラー: 第${_item_number}項目 -「ft」または「bt」を指定した場合、_lengthは4以上である必要があります。</t>
    <phoneticPr fontId="1" type="noConversion"/>
  </si>
  <si>
    <t>エラー: 第${_item_number}項目 -「FT」または「BT」を指定した場合、_lengthは4以上である必要があります。</t>
    <phoneticPr fontId="1" type="noConversion"/>
  </si>
  <si>
    <t>エラー: 第${_item_number}項目 - _lengthの値が無効です。小数点(.)を含める必要があります。</t>
    <phoneticPr fontId="1" type="noConversion"/>
  </si>
  <si>
    <t>エラー: 第${_item_number}項目 - _lengthの値が無効です。整数部および小数部には数値を指定してください。</t>
    <phoneticPr fontId="1" type="noConversion"/>
  </si>
  <si>
    <t>エラー: 第${_item_number}項目 - _lengthの値が無効です。整数部または小数部のいずれかが1以上である必要があります。</t>
    <phoneticPr fontId="1" type="noConversion"/>
  </si>
  <si>
    <t>エラー: 第${_item_number}項目 - データ型 float小数部の設定桁数は${_fractional_part}です。最大7桁までしか指定できません。</t>
    <phoneticPr fontId="1" type="noConversion"/>
  </si>
  <si>
    <t>char,string,byte,short,int,float,double</t>
    <phoneticPr fontId="1" type="noConversion"/>
  </si>
  <si>
    <t>実数タイプのトリム仕様</t>
    <phoneticPr fontId="1" type="noConversion"/>
  </si>
  <si>
    <t>FT,ftの場合、整数部のトリム</t>
    <phoneticPr fontId="1" type="noConversion"/>
  </si>
  <si>
    <t>BT,btの場合、小数部のトリム</t>
    <phoneticPr fontId="1" type="noConversion"/>
  </si>
  <si>
    <t>COLUMN_DATA_TYPE設定値：double
COLUMN_DATA_LENGTH設定値：2.7
COLUMN_DATA_TRIM設定値：FTBT</t>
  </si>
  <si>
    <t>COLUMN_DATA_TYPE設定値：double
COLUMN_DATA_LENGTH設定値：38.2
COLUMN_DATA_TRIM設定値：FTBT</t>
  </si>
  <si>
    <t>COLUMN_DATA_TYPE設定値：double
COLUMN_DATA_LENGTH設定値：1.7
COLUMN_DATA_TRIM設定値：ftbt</t>
  </si>
  <si>
    <t>COLUMN_DATA_TYPE設定値：double
COLUMN_DATA_LENGTH設定値：38.1
COLUMN_DATA_TRIM設定値：ftbt</t>
  </si>
  <si>
    <t>COLUMN_DATA_TYPE設定値：double
COLUMN_DATA_LENGTH設定値：3.7
COLUMN_DATA_TRIM設定値：FTBT</t>
  </si>
  <si>
    <t>COLUMN_DATA_TYPE設定値：double
COLUMN_DATA_LENGTH設定値：38.3
COLUMN_DATA_TRIM設定値：ftbt</t>
  </si>
  <si>
    <t>COLUMN_DATA_TYPE設定値：double
COLUMN_DATA_LENGTH設定値：3.7
COLUMN_DATA_TRIM設定値：FTBT
COLUMN_DATA_SIGNED設定値：1
SIGN_DIGIT設定値：1</t>
  </si>
  <si>
    <t>COLUMN_DATA_TYPE設定値：double
COLUMN_DATA_LENGTH設定値：2.7
COLUMN_DATA_TRIM設定値：ftbt
COLUMN_DATA_SIGNED設定値：1
SIGN_DIGIT設定値：1</t>
  </si>
  <si>
    <t>COLUMN_DATA_TYPE設定値：double
COLUMN_DATA_LENGTH設定値：3.7
COLUMN_DATA_TRIM設定値：FTBT
COLUMN_DATA_SIGNED設定値：1
SIGN_DIGIT設定値：0</t>
  </si>
  <si>
    <t>COLUMN_DATA_TYPE設定値：double
COLUMN_DATA_LENGTH設定値：2.7
COLUMN_DATA_TRIM設定値：ftbt
COLUMN_DATA_SIGNED設定値：1
SIGN_DIGIT設定値：0</t>
  </si>
  <si>
    <t>COLUMN_DATA_TYPE設定値：float
COLUMN_DATA_LENGTH設定値：2.7
COLUMN_DATA_TRIM設定値：FTBT</t>
    <phoneticPr fontId="1" type="noConversion"/>
  </si>
  <si>
    <t>COLUMN_DATA_TYPE設定値：float
COLUMN_DATA_LENGTH設定値：38.2
COLUMN_DATA_TRIM設定値：FTBT</t>
    <phoneticPr fontId="1" type="noConversion"/>
  </si>
  <si>
    <t>COLUMN_DATA_TYPE設定値：float
COLUMN_DATA_LENGTH設定値：1.7
COLUMN_DATA_TRIM設定値：ftbt</t>
    <phoneticPr fontId="1" type="noConversion"/>
  </si>
  <si>
    <t>COLUMN_DATA_TYPE設定値：float
COLUMN_DATA_LENGTH設定値：38.1
COLUMN_DATA_TRIM設定値：ftbt</t>
    <phoneticPr fontId="1" type="noConversion"/>
  </si>
  <si>
    <t>COLUMN_DATA_TYPE設定値：float
COLUMN_DATA_LENGTH設定値：3.7
COLUMN_DATA_TRIM設定値：FTBT</t>
    <phoneticPr fontId="1" type="noConversion"/>
  </si>
  <si>
    <t>COLUMN_DATA_TYPE設定値：float
COLUMN_DATA_LENGTH設定値：38.3
COLUMN_DATA_TRIM設定値：ftbt</t>
    <phoneticPr fontId="1" type="noConversion"/>
  </si>
  <si>
    <t>COLUMN_DATA_TYPE設定値：float
COLUMN_DATA_LENGTH設定値：3.7
COLUMN_DATA_TRIM設定値：FTBT
COLUMN_DATA_SIGNED設定値：1
SIGN_DIGIT設定値：1</t>
    <phoneticPr fontId="1" type="noConversion"/>
  </si>
  <si>
    <t>COLUMN_DATA_TYPE設定値：float
COLUMN_DATA_LENGTH設定値：2.7
COLUMN_DATA_TRIM設定値：ftbt
COLUMN_DATA_SIGNED設定値：1
SIGN_DIGIT設定値：1</t>
    <phoneticPr fontId="1" type="noConversion"/>
  </si>
  <si>
    <t>COLUMN_DATA_TYPE設定値：float
COLUMN_DATA_LENGTH設定値：3.7
COLUMN_DATA_TRIM設定値：FTBT
COLUMN_DATA_SIGNED設定値：1
SIGN_DIGIT設定値：0</t>
    <phoneticPr fontId="1" type="noConversion"/>
  </si>
  <si>
    <t>COLUMN_DATA_TYPE設定値：float
COLUMN_DATA_LENGTH設定値：2.7
COLUMN_DATA_TRIM設定値：ftbt
COLUMN_DATA_SIGNED設定値：1
SIGN_DIGIT設定値：0</t>
    <phoneticPr fontId="1" type="noConversion"/>
  </si>
  <si>
    <t>ユニークキー情報リスト</t>
    <phoneticPr fontId="1" type="noConversion"/>
  </si>
  <si>
    <t>T</t>
    <phoneticPr fontId="1" type="noConversion"/>
  </si>
  <si>
    <t>ワーニング: パラメータ2が「'NONE','UPPER','upper','U','u'」(大文字のみデータ),「'LOWER','lower','L','l'」(小文字のみデータ),以外文字列は大・小文字混在データ</t>
    <phoneticPr fontId="1" type="noConversion"/>
  </si>
  <si>
    <t>CASE_MODE設定値：T</t>
    <phoneticPr fontId="1" type="noConversion"/>
  </si>
  <si>
    <t>NONE'</t>
    <phoneticPr fontId="1" type="noConversion"/>
  </si>
  <si>
    <t>DBMS_NAME="MySQL"</t>
    <phoneticPr fontId="1" type="noConversion"/>
  </si>
  <si>
    <t xml:space="preserve">  ##設定可能値(MySQL)："utf8mb4_unicode_ci", "utf8mb4_general_ci", "utf8mb4_bin"</t>
    <phoneticPr fontId="1" type="noConversion"/>
  </si>
  <si>
    <t>DATABASE_COLLATE="utf8mb4_unicode_ci"</t>
    <phoneticPr fontId="1" type="noConversion"/>
  </si>
  <si>
    <t>DATABASE_USERRIGHT="ALL PRIVILEGES"</t>
    <phoneticPr fontId="1" type="noConversion"/>
  </si>
  <si>
    <t>※Mysql/mariaDB</t>
    <phoneticPr fontId="1" type="noConversion"/>
  </si>
  <si>
    <t>DATABASE_CHARACTER_SET="utf8mb4"</t>
    <phoneticPr fontId="1" type="noConversion"/>
  </si>
  <si>
    <t xml:space="preserve">  ${_data_name} INT AUTO_INCREMENT,</t>
    <phoneticPr fontId="1" type="noConversion"/>
  </si>
  <si>
    <t xml:space="preserve">  ${_data_name} BOOLEAN NOT NULL,</t>
    <phoneticPr fontId="1" type="noConversion"/>
  </si>
  <si>
    <t>各項目のデータタイプを指定</t>
    <phoneticPr fontId="1" type="noConversion"/>
  </si>
  <si>
    <t>各項目の桁数を指定。実数の場合、整数部桁数.小数部桁数に構成。</t>
    <phoneticPr fontId="1" type="noConversion"/>
  </si>
  <si>
    <t>各項目のデータタイプを指定(※db_data_config.txtの設定値)</t>
    <phoneticPr fontId="1" type="noConversion"/>
  </si>
  <si>
    <t>論理型は0,1と,2(Random)。日付は出力形式記載。(※db_data_config.txtの設定値)</t>
    <phoneticPr fontId="1" type="noConversion"/>
  </si>
  <si>
    <t>インデックス情報リスト</t>
    <phoneticPr fontId="1" type="noConversion"/>
  </si>
  <si>
    <t>NOT NULL制約情報リスト</t>
    <phoneticPr fontId="1" type="noConversion"/>
  </si>
  <si>
    <t>AUTO_INCREMENT情報リスト</t>
    <phoneticPr fontId="1" type="noConversion"/>
  </si>
  <si>
    <t>デフォルト値情報リスト</t>
    <phoneticPr fontId="1" type="noConversion"/>
  </si>
  <si>
    <t>カラムコメント情報リスト</t>
    <phoneticPr fontId="1" type="noConversion"/>
  </si>
  <si>
    <t>出力する項目数を指定</t>
    <phoneticPr fontId="1" type="noConversion"/>
  </si>
  <si>
    <t>論理型は0,1と,2(Random)。日付は出力形式記載。</t>
    <phoneticPr fontId="1" type="noConversion"/>
  </si>
  <si>
    <t>db_data_config.txtの設定値</t>
    <phoneticPr fontId="1" type="noConversion"/>
  </si>
  <si>
    <t>DBMS_NAMEがPostgreSQLの設定値</t>
    <phoneticPr fontId="1" type="noConversion"/>
  </si>
  <si>
    <t>　</t>
    <phoneticPr fontId="1" type="noConversion"/>
  </si>
  <si>
    <t>※PostgreSQL</t>
    <phoneticPr fontId="1" type="noConversion"/>
  </si>
  <si>
    <t>必要設定値</t>
    <phoneticPr fontId="1" type="noConversion"/>
  </si>
  <si>
    <t>関連SQLリスト</t>
    <phoneticPr fontId="1" type="noConversion"/>
  </si>
  <si>
    <t>A)</t>
    <phoneticPr fontId="1" type="noConversion"/>
  </si>
  <si>
    <t>B)</t>
    <phoneticPr fontId="1" type="noConversion"/>
  </si>
  <si>
    <t>C)</t>
    <phoneticPr fontId="1" type="noConversion"/>
  </si>
  <si>
    <t>D)</t>
    <phoneticPr fontId="1" type="noConversion"/>
  </si>
  <si>
    <t>E)</t>
    <phoneticPr fontId="1" type="noConversion"/>
  </si>
  <si>
    <t>F)</t>
    <phoneticPr fontId="1" type="noConversion"/>
  </si>
  <si>
    <t>G)</t>
    <phoneticPr fontId="1" type="noConversion"/>
  </si>
  <si>
    <t>H)</t>
    <phoneticPr fontId="1" type="noConversion"/>
  </si>
  <si>
    <t>I)</t>
    <phoneticPr fontId="1" type="noConversion"/>
  </si>
  <si>
    <t>J)</t>
    <phoneticPr fontId="1" type="noConversion"/>
  </si>
  <si>
    <t>K)</t>
    <phoneticPr fontId="1" type="noConversion"/>
  </si>
  <si>
    <t>L)</t>
    <phoneticPr fontId="1" type="noConversion"/>
  </si>
  <si>
    <t>M)</t>
    <phoneticPr fontId="1" type="noConversion"/>
  </si>
  <si>
    <t>N)</t>
    <phoneticPr fontId="1" type="noConversion"/>
  </si>
  <si>
    <t>O)</t>
    <phoneticPr fontId="1" type="noConversion"/>
  </si>
  <si>
    <t>データ挿入</t>
    <phoneticPr fontId="1" type="noConversion"/>
  </si>
  <si>
    <t>INSERT INTO ${DATABASE_NAME}.${SET_TABLENAME} (${_columns}) VALUES (${_formatted_values});</t>
  </si>
  <si>
    <t>P)</t>
    <phoneticPr fontId="1" type="noConversion"/>
  </si>
  <si>
    <t>データ確認</t>
    <phoneticPr fontId="1" type="noConversion"/>
  </si>
  <si>
    <t>${_columns}</t>
    <phoneticPr fontId="1" type="noConversion"/>
  </si>
  <si>
    <t>${_formatted_values}</t>
    <phoneticPr fontId="1" type="noConversion"/>
  </si>
  <si>
    <t>SELECT * FROM ${DATABASE_NAME}.${SET_TABLENAME};</t>
    <phoneticPr fontId="1" type="noConversion"/>
  </si>
  <si>
    <t>▲</t>
    <phoneticPr fontId="1" type="noConversion"/>
  </si>
  <si>
    <t>△</t>
    <phoneticPr fontId="1" type="noConversion"/>
  </si>
  <si>
    <t>${_length}</t>
    <phoneticPr fontId="1" type="noConversion"/>
  </si>
  <si>
    <t>囲み文字なし、コンマ区切りのリスト（元データ：SET＿TABLENAME）</t>
    <phoneticPr fontId="1" type="noConversion"/>
  </si>
  <si>
    <t>シングルクォーテーション囲み文字、コンマ区切りのリスト（元データ：作成データ）</t>
    <phoneticPr fontId="1" type="noConversion"/>
  </si>
  <si>
    <t>項目の長さ情報（元データ：COLUMN_DATA_LENGTH）</t>
    <phoneticPr fontId="1" type="noConversion"/>
  </si>
  <si>
    <t>${_data_name}</t>
    <phoneticPr fontId="1" type="noConversion"/>
  </si>
  <si>
    <t>項目名情報（元データ：COLUMN_DATA_NAME）</t>
    <phoneticPr fontId="1" type="noConversion"/>
  </si>
  <si>
    <t>${_integer_part}</t>
    <phoneticPr fontId="1" type="noConversion"/>
  </si>
  <si>
    <t>${_fractional_part}</t>
    <phoneticPr fontId="1" type="noConversion"/>
  </si>
  <si>
    <t>実数データの整数部（元データ：COLUMN_DATA_LENGTH）</t>
    <phoneticPr fontId="1" type="noConversion"/>
  </si>
  <si>
    <t>実数データの小数部（元データ：COLUMN_DATA_LENGTH）</t>
    <phoneticPr fontId="1" type="noConversion"/>
  </si>
  <si>
    <t>${_primary_keys_string}</t>
    <phoneticPr fontId="1" type="noConversion"/>
  </si>
  <si>
    <t>主キー情報（元データ：COLUMN_PRIMARY_KEY）</t>
    <phoneticPr fontId="1" type="noConversion"/>
  </si>
  <si>
    <t>${unique_keys_string}</t>
    <phoneticPr fontId="1" type="noConversion"/>
  </si>
  <si>
    <t>${foreign_key}</t>
    <phoneticPr fontId="1" type="noConversion"/>
  </si>
  <si>
    <t>${index_keys_string}</t>
    <phoneticPr fontId="1" type="noConversion"/>
  </si>
  <si>
    <t>ユニークキー情報（元データ：COLUMN_UNIQUE_KEY）</t>
    <phoneticPr fontId="1" type="noConversion"/>
  </si>
  <si>
    <t>外部キー情報（元データ：COLUMN_FOREIGN_KEY）</t>
    <phoneticPr fontId="1" type="noConversion"/>
  </si>
  <si>
    <t>インデックス情報（元データ：COLUMN_INDEX_KEY）</t>
    <phoneticPr fontId="1" type="noConversion"/>
  </si>
  <si>
    <t>mb4は絵文字などの特殊文字許容</t>
    <phoneticPr fontId="1" type="noConversion"/>
  </si>
  <si>
    <t>韓国語の場合の設定</t>
    <phoneticPr fontId="1" type="noConversion"/>
  </si>
  <si>
    <t>unicodeは国際的な並び順ルールに従う</t>
    <phoneticPr fontId="1" type="noConversion"/>
  </si>
  <si>
    <t>generalは国際的な文字並び順ルールでは、一部の特殊文字を異なって処理する場合があり</t>
    <phoneticPr fontId="1" type="noConversion"/>
  </si>
  <si>
    <t>ci(case insensitive)は大文字と小文字を区別なし</t>
    <phoneticPr fontId="1" type="noConversion"/>
  </si>
  <si>
    <t>binはバイナリ比較</t>
    <phoneticPr fontId="1" type="noConversion"/>
  </si>
  <si>
    <t>全てのIPからの接続を許可</t>
  </si>
  <si>
    <t>※以下の設定値は項目数分作成が必要</t>
    <phoneticPr fontId="1" type="noConversion"/>
  </si>
  <si>
    <t>POSTGRESQL_TEMPLATE=""</t>
    <phoneticPr fontId="1" type="noConversion"/>
  </si>
  <si>
    <t>POSTGRESQL_CONNECTION_LIMIT=""</t>
    <phoneticPr fontId="1" type="noConversion"/>
  </si>
  <si>
    <t>POSTGRESQL_ALLOW_CONNECTIONS=""</t>
    <phoneticPr fontId="1" type="noConversion"/>
  </si>
  <si>
    <t>UTF8</t>
    <phoneticPr fontId="1" type="noConversion"/>
  </si>
  <si>
    <t>POSTGRESQL_TEMPLATE="template1"</t>
    <phoneticPr fontId="1" type="noConversion"/>
  </si>
  <si>
    <t>POSTGRESQL_ALLOW_CONNECTIONS="true"</t>
    <phoneticPr fontId="1" type="noConversion"/>
  </si>
  <si>
    <t>POSTGRESQL_CONNECTION_LIMIT="-1"</t>
    <phoneticPr fontId="1" type="noConversion"/>
  </si>
  <si>
    <t>CREATE USER ${DATABASE_USERNAME}</t>
    <phoneticPr fontId="1" type="noConversion"/>
  </si>
  <si>
    <t xml:space="preserve">  WITH PASSWORD '${DATABASE_PASSWORD}';</t>
    <phoneticPr fontId="1" type="noConversion"/>
  </si>
  <si>
    <t>ユーザの接続パスワード再設定</t>
    <phoneticPr fontId="1" type="noConversion"/>
  </si>
  <si>
    <t>ALTER USER ${DATABASE_USERNAME}</t>
    <phoneticPr fontId="1" type="noConversion"/>
  </si>
  <si>
    <t xml:space="preserve">  WITH PASSWORD NULL;</t>
    <phoneticPr fontId="1" type="noConversion"/>
  </si>
  <si>
    <t>DROP USER ${DATABASE_USERNAME};</t>
    <phoneticPr fontId="1" type="noConversion"/>
  </si>
  <si>
    <t xml:space="preserve">  WITH ${DATABASE_USERRIGHT};</t>
    <phoneticPr fontId="1" type="noConversion"/>
  </si>
  <si>
    <t>ユーザ確認と権限確認</t>
    <phoneticPr fontId="1" type="noConversion"/>
  </si>
  <si>
    <t>\dn</t>
    <phoneticPr fontId="1" type="noConversion"/>
  </si>
  <si>
    <t xml:space="preserve">  WITH </t>
    <phoneticPr fontId="1" type="noConversion"/>
  </si>
  <si>
    <t xml:space="preserve">  OWNER = '${DATABASE_USERNAME}' </t>
    <phoneticPr fontId="1" type="noConversion"/>
  </si>
  <si>
    <t xml:space="preserve">  TEMPLATE = '${POSTGRESQL_TEMPLATE}'</t>
    <phoneticPr fontId="1" type="noConversion"/>
  </si>
  <si>
    <t xml:space="preserve">  ENCODING = '${DATABASE_CHARACTER_SET}</t>
    <phoneticPr fontId="1" type="noConversion"/>
  </si>
  <si>
    <t xml:space="preserve">  LC_COLLATE = '${DATABASE_COLLATE}' </t>
    <phoneticPr fontId="1" type="noConversion"/>
  </si>
  <si>
    <t xml:space="preserve">  LC_CTYPE = '${DATABASE_COLLATE}'</t>
    <phoneticPr fontId="1" type="noConversion"/>
  </si>
  <si>
    <t xml:space="preserve">  CONNECTION LIMIT = ${POSTGRESQL_CONNECTION_LIMIT} </t>
    <phoneticPr fontId="1" type="noConversion"/>
  </si>
  <si>
    <t xml:space="preserve">  ALLOW_CONNECTIONS = '${POSTGRESQL_ALLOW_CONNECTIONS}';</t>
    <phoneticPr fontId="1" type="noConversion"/>
  </si>
  <si>
    <t>\l</t>
    <phoneticPr fontId="1" type="noConversion"/>
  </si>
  <si>
    <t>スキーマ作成</t>
    <phoneticPr fontId="1" type="noConversion"/>
  </si>
  <si>
    <t>CREATE SCHEMA ${SET_SCHEMA}</t>
    <phoneticPr fontId="1" type="noConversion"/>
  </si>
  <si>
    <t xml:space="preserve">  AUTHORIZATION ${DATABASE_USERNAME};</t>
    <phoneticPr fontId="1" type="noConversion"/>
  </si>
  <si>
    <t>スキーマ削除</t>
    <phoneticPr fontId="1" type="noConversion"/>
  </si>
  <si>
    <t>DROP SCHEMA ${SET_SCHEMA};</t>
    <phoneticPr fontId="1" type="noConversion"/>
  </si>
  <si>
    <t>スキーマ確認</t>
    <phoneticPr fontId="1" type="noConversion"/>
  </si>
  <si>
    <t>\dt</t>
    <phoneticPr fontId="1" type="noConversion"/>
  </si>
  <si>
    <t>\d</t>
    <phoneticPr fontId="1" type="noConversion"/>
  </si>
  <si>
    <t>DROP TABLE ${SET_SCHEMA}.${SET_TABLENAME};</t>
    <phoneticPr fontId="1" type="noConversion"/>
  </si>
  <si>
    <t>CREATE TABLE ${SET_SCHEMA}.${SET_TABLENAME} (</t>
    <phoneticPr fontId="1" type="noConversion"/>
  </si>
  <si>
    <t xml:space="preserve">  ${_data_name} SERIAL,</t>
    <phoneticPr fontId="1" type="noConversion"/>
  </si>
  <si>
    <t xml:space="preserve">  ${_data_name} INTEGER,</t>
    <phoneticPr fontId="1" type="noConversion"/>
  </si>
  <si>
    <t xml:space="preserve">  ${_data_name} TIMESTAMP,</t>
    <phoneticPr fontId="1" type="noConversion"/>
  </si>
  <si>
    <t xml:space="preserve">  ${_data_name} VARCHAR(${_length}) DEFAULT 'dsada' COMMENT 'CMT1',</t>
    <phoneticPr fontId="1" type="noConversion"/>
  </si>
  <si>
    <t xml:space="preserve">  UNIQUE (${_data_name})${_comma}</t>
    <phoneticPr fontId="1" type="noConversion"/>
  </si>
  <si>
    <t xml:space="preserve">  FOREIGN KEY (${foreign_key}) REFERENCES ${SET_SCHEMA}.${FOREIGN_TABLENAME}(${foreign_key})${_comma}</t>
    <phoneticPr fontId="1" type="noConversion"/>
  </si>
  <si>
    <t>インデックス確認</t>
    <phoneticPr fontId="1" type="noConversion"/>
  </si>
  <si>
    <t>\di ${SET_SCHEMA}.*;</t>
    <phoneticPr fontId="1" type="noConversion"/>
  </si>
  <si>
    <t>DROP INDEX ${SET_SCHEMA}.idx_${_data_name};</t>
    <phoneticPr fontId="1" type="noConversion"/>
  </si>
  <si>
    <t>Q)</t>
    <phoneticPr fontId="1" type="noConversion"/>
  </si>
  <si>
    <t>R)</t>
    <phoneticPr fontId="1" type="noConversion"/>
  </si>
  <si>
    <t>S)</t>
    <phoneticPr fontId="1" type="noConversion"/>
  </si>
  <si>
    <t>T)</t>
    <phoneticPr fontId="1" type="noConversion"/>
  </si>
  <si>
    <t>インデックス削除</t>
    <phoneticPr fontId="1" type="noConversion"/>
  </si>
  <si>
    <t>インデックス作成</t>
    <phoneticPr fontId="1" type="noConversion"/>
  </si>
  <si>
    <t>CREATE INDEX idx_${_data_name} ON ${SET_SCHEMA}.${SET_TABLENAME} (${_data_name});</t>
    <phoneticPr fontId="1" type="noConversion"/>
  </si>
  <si>
    <t>対象項目の場合、NOT NULLを追加</t>
    <phoneticPr fontId="1" type="noConversion"/>
  </si>
  <si>
    <t>対象項目の場合、AUTO_INCREMENTを追加</t>
    <phoneticPr fontId="1" type="noConversion"/>
  </si>
  <si>
    <t>対象項目の場合、DEFAULT '設定値'を追加</t>
    <phoneticPr fontId="1" type="noConversion"/>
  </si>
  <si>
    <t>対象項目の場合、COMMENT '設定値'を追加</t>
    <phoneticPr fontId="1" type="noConversion"/>
  </si>
  <si>
    <t>対象項目の場合、SERIALを追加</t>
    <phoneticPr fontId="1" type="noConversion"/>
  </si>
  <si>
    <t>U)</t>
    <phoneticPr fontId="1" type="noConversion"/>
  </si>
  <si>
    <t>V)</t>
    <phoneticPr fontId="1" type="noConversion"/>
  </si>
  <si>
    <t>W)</t>
    <phoneticPr fontId="1" type="noConversion"/>
  </si>
  <si>
    <t>コメント作成</t>
    <phoneticPr fontId="1" type="noConversion"/>
  </si>
  <si>
    <t>コメント確認</t>
    <phoneticPr fontId="1" type="noConversion"/>
  </si>
  <si>
    <t>コメント削除</t>
    <phoneticPr fontId="1" type="noConversion"/>
  </si>
  <si>
    <t>COMMENT ON COLUMN ${SET_SCHEMA}.${SET_TABLENAME}.${_data_name} IS NULL;</t>
    <phoneticPr fontId="1" type="noConversion"/>
  </si>
  <si>
    <t>\d+ ${SET_SCHEMA}.${SET_TABLENAME}</t>
    <phoneticPr fontId="1" type="noConversion"/>
  </si>
  <si>
    <t>COMMENT ON COLUMN ${SET_SCHEMA}.${SET_TABLENAME}.${_data_name} IS '${_comment}';</t>
    <phoneticPr fontId="1" type="noConversion"/>
  </si>
  <si>
    <t>true</t>
    <phoneticPr fontId="1" type="noConversion"/>
  </si>
  <si>
    <t>false</t>
    <phoneticPr fontId="1" type="noConversion"/>
  </si>
  <si>
    <t>接続可</t>
    <phoneticPr fontId="1" type="noConversion"/>
  </si>
  <si>
    <t>Cleanテンプレート</t>
    <phoneticPr fontId="1" type="noConversion"/>
  </si>
  <si>
    <t>基本テンプレート</t>
    <phoneticPr fontId="1" type="noConversion"/>
  </si>
  <si>
    <t>バイナリ順でソート(template1の場合の固定設定)</t>
    <phoneticPr fontId="1" type="noConversion"/>
  </si>
  <si>
    <t>SELECT</t>
    <phoneticPr fontId="1" type="noConversion"/>
  </si>
  <si>
    <t>INSERT</t>
    <phoneticPr fontId="1" type="noConversion"/>
  </si>
  <si>
    <t>UPDATE</t>
    <phoneticPr fontId="1" type="noConversion"/>
  </si>
  <si>
    <t>DELETE</t>
    <phoneticPr fontId="1" type="noConversion"/>
  </si>
  <si>
    <t>CREATE</t>
    <phoneticPr fontId="1" type="noConversion"/>
  </si>
  <si>
    <t>DROP</t>
    <phoneticPr fontId="1" type="noConversion"/>
  </si>
  <si>
    <t>Createrole</t>
    <phoneticPr fontId="1" type="noConversion"/>
  </si>
  <si>
    <t>CreateDB</t>
    <phoneticPr fontId="1" type="noConversion"/>
  </si>
  <si>
    <t>Replication</t>
    <phoneticPr fontId="1" type="noConversion"/>
  </si>
  <si>
    <t>BypassRLS</t>
    <phoneticPr fontId="1" type="noConversion"/>
  </si>
  <si>
    <t>testdatabase</t>
    <phoneticPr fontId="1" type="noConversion"/>
  </si>
  <si>
    <t>DATABASE_CHARACTER_SET="utf8"
  ##設定可能値(MySQL)："utf8mb4", "utf8", "sjis", "euckr"
  ##　※utf8mb4の"mb4"は絵文字などの特殊文字の許容
  ##設定可能値(PostgreSQL)："utf8", "sjis"</t>
    <phoneticPr fontId="1" type="noConversion"/>
  </si>
  <si>
    <t xml:space="preserve">  ##設定可能値(PostgreSQL)："utf8", "sjis"</t>
    <phoneticPr fontId="1" type="noConversion"/>
  </si>
  <si>
    <t>DATABASE_CHARACTER_SET="utf8"</t>
    <phoneticPr fontId="1" type="noConversion"/>
  </si>
  <si>
    <t>test_table</t>
    <phoneticPr fontId="1" type="noConversion"/>
  </si>
  <si>
    <t>test_schema</t>
    <phoneticPr fontId="1" type="noConversion"/>
  </si>
  <si>
    <t>col1","col2","col3","col4","col5","col6","col7","col8","col9</t>
    <phoneticPr fontId="1" type="noConversion"/>
  </si>
  <si>
    <t>false","false","false","false","false","false","false","false","false","false</t>
  </si>
  <si>
    <t>false","false","false","false","false","false","false","false","false","false</t>
    <phoneticPr fontId="1" type="noConversion"/>
  </si>
  <si>
    <t>false","false","false","false","false","false","false","false","false","false","false</t>
    <phoneticPr fontId="1" type="noConversion"/>
  </si>
  <si>
    <t>false","false","false","false","false","false","false","false","false</t>
    <phoneticPr fontId="1" type="noConversion"/>
  </si>
  <si>
    <t>255.255.255.255</t>
    <phoneticPr fontId="1" type="noConversion"/>
  </si>
  <si>
    <t>256.255.255.255</t>
    <phoneticPr fontId="1" type="noConversion"/>
  </si>
  <si>
    <t>col1","col2","col3","col4","col5","col6","col7","col8","col9","col0","col99</t>
    <phoneticPr fontId="1" type="noConversion"/>
  </si>
  <si>
    <t>COLUMN_DEFAULT_VALUE="das","NONE","NONE","NONE","NONE","NONE","NONE","NONE","NONE","NONE"</t>
    <phoneticPr fontId="1" type="noConversion"/>
  </si>
  <si>
    <t>NONE","NONE","NONE","NONE","NONE","NONE","NONE","NONE","NONE","NONE</t>
    <phoneticPr fontId="1" type="noConversion"/>
  </si>
  <si>
    <t>NONE","NONE","NONE","NONE","NONE","NONE","NONE","NONE","NONE","NONE","NONE</t>
    <phoneticPr fontId="1" type="noConversion"/>
  </si>
  <si>
    <t>NONE","NONE","NONE","NONE","NONE","NONE","NONE","NONE","NONE</t>
    <phoneticPr fontId="1" type="noConversion"/>
  </si>
  <si>
    <t>dsa","NONE","NONE","NONE","NONE","NONE","NONE","NONE","NONE","NONE</t>
    <phoneticPr fontId="1" type="noConversion"/>
  </si>
  <si>
    <t>DBMS_NAME設定値：未設定</t>
    <phoneticPr fontId="1" type="noConversion"/>
  </si>
  <si>
    <t>char","string","byte","short","int","long","float","double","boolean","date</t>
    <phoneticPr fontId="1" type="noConversion"/>
  </si>
  <si>
    <t>3","100","2","3","4","5","4.3","11.4","1","YYYYMMDDhhmmss</t>
    <phoneticPr fontId="1" type="noConversion"/>
  </si>
  <si>
    <t>DATABASE_NAME設定値：未設定</t>
    <phoneticPr fontId="1" type="noConversion"/>
  </si>
  <si>
    <t>DATABASE_USERNAME設定値：未設定</t>
    <phoneticPr fontId="1" type="noConversion"/>
  </si>
  <si>
    <t>DATABASE_PASSWORD設定値：未設定</t>
    <phoneticPr fontId="1" type="noConversion"/>
  </si>
  <si>
    <t>SET_TABLENAME設定値：未設定</t>
    <phoneticPr fontId="1" type="noConversion"/>
  </si>
  <si>
    <t>FOREIGN_TABLENAME設定値：未設定
COLUMN_FOREIGN_KEY設定値にtrueなし</t>
    <phoneticPr fontId="1" type="noConversion"/>
  </si>
  <si>
    <t>FOREIGN_TABLENAME設定値：未設定
COLUMN_FOREIGN_KEY設定値にtrueあり</t>
    <phoneticPr fontId="1" type="noConversion"/>
  </si>
  <si>
    <t>COLUMN_COUNTS設定値：10
COLUMN_DATA_NAME設定値数：11</t>
    <phoneticPr fontId="1" type="noConversion"/>
  </si>
  <si>
    <t>COLUMN_COUNTS設定値：10
COLUMN_DATA_NAME設定値数：9</t>
    <phoneticPr fontId="1" type="noConversion"/>
  </si>
  <si>
    <t>COLUMN_COUNTS設定値：10
COLUMN_PRIMARY_KEY設定値数：11</t>
    <phoneticPr fontId="1" type="noConversion"/>
  </si>
  <si>
    <t>COLUMN_COUNTS設定値：10
COLUMN_PRIMARY_KEY設定値数：9</t>
    <phoneticPr fontId="1" type="noConversion"/>
  </si>
  <si>
    <t>COLUMN_COUNTS設定値：10
COLUMN_UNIQUE_KEY設定値数：11</t>
    <phoneticPr fontId="1" type="noConversion"/>
  </si>
  <si>
    <t>COLUMN_COUNTS設定値：10
COLUMN_UNIQUE_KEY設定値数：9</t>
    <phoneticPr fontId="1" type="noConversion"/>
  </si>
  <si>
    <t>COLUMN_COUNTS設定値：10
COLUMN_FOREIGN_KEY設定値数：11</t>
    <phoneticPr fontId="1" type="noConversion"/>
  </si>
  <si>
    <t>COLUMN_COUNTS設定値：10
COLUMN_FOREIGN_KEY設定値数：9</t>
    <phoneticPr fontId="1" type="noConversion"/>
  </si>
  <si>
    <t>COLUMN_COUNTS設定値：10
COLUMN_INDEX_KEY設定値数：11</t>
    <phoneticPr fontId="1" type="noConversion"/>
  </si>
  <si>
    <t>COLUMN_COUNTS設定値：10
COLUMN_INDEX_KEY設定値数：9</t>
    <phoneticPr fontId="1" type="noConversion"/>
  </si>
  <si>
    <t>COLUMN_COUNTS設定値：10
COLUMN_NOT_NULL設定値数：11</t>
    <phoneticPr fontId="1" type="noConversion"/>
  </si>
  <si>
    <t>COLUMN_COUNTS設定値：10
COLUMN_NOT_NULL設定値数：9</t>
    <phoneticPr fontId="1" type="noConversion"/>
  </si>
  <si>
    <t>COLUMN_COUNTS設定値：10
COLUMN_AUTO_INCREMENT設定値数：11</t>
    <phoneticPr fontId="1" type="noConversion"/>
  </si>
  <si>
    <t>COLUMN_COUNTS設定値：10
COLUMN_AUTO_INCREMENT設定値数：9</t>
    <phoneticPr fontId="1" type="noConversion"/>
  </si>
  <si>
    <t>COLUMN_COUNTS設定値：10
COLUMN_DEFAULT_VALUE設定値数：11</t>
    <phoneticPr fontId="1" type="noConversion"/>
  </si>
  <si>
    <t>COLUMN_COUNTS設定値：10
COLUMN_DEFAULT_VALUE設定値数：9</t>
    <phoneticPr fontId="1" type="noConversion"/>
  </si>
  <si>
    <t>COLUMN_COUNTS設定値：10
COLUMN_COMMENT設定値数：11</t>
    <phoneticPr fontId="1" type="noConversion"/>
  </si>
  <si>
    <t>COLUMN_COUNTS設定値：10
COLUMN_COMMENT設定値数：9</t>
    <phoneticPr fontId="1" type="noConversion"/>
  </si>
  <si>
    <t>NONE","true","false","false","false","false","false","false","false","false</t>
    <phoneticPr fontId="1" type="noConversion"/>
  </si>
  <si>
    <t>NONE","true","tf","false","false","false","false","false","false","false</t>
    <phoneticPr fontId="1" type="noConversion"/>
  </si>
  <si>
    <t>COLUMN_PRIMARY_KEY設定値
：true, false, NONEのみ</t>
    <phoneticPr fontId="1" type="noConversion"/>
  </si>
  <si>
    <t>COLUMN_PRIMARY_KEY設定値
：true, false, NONEとtf値</t>
    <phoneticPr fontId="1" type="noConversion"/>
  </si>
  <si>
    <t>COLUMN_UNIQUE_KEY設定値
：true, false, NONEのみ</t>
    <phoneticPr fontId="1" type="noConversion"/>
  </si>
  <si>
    <t>COLUMN_UNIQUE_KEY設定値
：true, false, NONEとtf値</t>
    <phoneticPr fontId="1" type="noConversion"/>
  </si>
  <si>
    <t>COLUMN_FOREIGN_KEY設定値
：true, false, NONEのみ</t>
    <phoneticPr fontId="1" type="noConversion"/>
  </si>
  <si>
    <t>COLUMN_FOREIGN_KEY設定値
：true, false, NONEとtf値</t>
    <phoneticPr fontId="1" type="noConversion"/>
  </si>
  <si>
    <t>COLUMN_INDEX_KEY設定値
：true, false, NONEのみ</t>
    <phoneticPr fontId="1" type="noConversion"/>
  </si>
  <si>
    <t>COLUMN_INDEX_KEY設定値
：true, false, NONEとtf値</t>
    <phoneticPr fontId="1" type="noConversion"/>
  </si>
  <si>
    <t>COLUMN_NOT_NULL設定値
：true, false, NONEのみ</t>
    <phoneticPr fontId="1" type="noConversion"/>
  </si>
  <si>
    <t>COLUMN_NOT_NULL設定値
：true, false, NONEとtf値</t>
    <phoneticPr fontId="1" type="noConversion"/>
  </si>
  <si>
    <t>同じ項目にCOLUMN_PRIMARY_KEY、COLUMN_NOT_NULLがtrue設定</t>
    <phoneticPr fontId="1" type="noConversion"/>
  </si>
  <si>
    <t>同じ項目にCOLUMN_PRIMARY_KEY、COLUMN_UNIQUE_KEYがtrue設定</t>
    <phoneticPr fontId="1" type="noConversion"/>
  </si>
  <si>
    <t>同じ項目にCOLUMN_PRIMARY_KEY、COLUMN_INDEX_KEYがtrue設定</t>
    <phoneticPr fontId="1" type="noConversion"/>
  </si>
  <si>
    <t>DBMS_NAME設定値：MySQL
DATABASE_CHARACTER_SET設定値：utf8mb4</t>
    <phoneticPr fontId="1" type="noConversion"/>
  </si>
  <si>
    <t>DBMS_NAME設定値：MySQL
DATABASE_CHARACTER_SET設定値：utf8</t>
    <phoneticPr fontId="1" type="noConversion"/>
  </si>
  <si>
    <t>DBMS_NAME設定値：MySQL
DATABASE_CHARACTER_SET設定値：sjis</t>
    <phoneticPr fontId="1" type="noConversion"/>
  </si>
  <si>
    <t>DBMS_NAME設定値：MySQL
DATABASE_CHARACTER_SET設定値：euckr</t>
    <phoneticPr fontId="1" type="noConversion"/>
  </si>
  <si>
    <t>DBMS_NAME設定値：MySQL
DATABASE_CHARACTER_SET設定値：NONE</t>
    <phoneticPr fontId="1" type="noConversion"/>
  </si>
  <si>
    <t>DBMS_NAME設定値：MySQL
DATABASE_COLLATE設定値：NONE</t>
    <phoneticPr fontId="1" type="noConversion"/>
  </si>
  <si>
    <t>DBMS_NAME設定値：MySQL
DATABASE_COLLATE設定値：utf8mb4_unicode_ci</t>
    <phoneticPr fontId="1" type="noConversion"/>
  </si>
  <si>
    <t>DBMS_NAME設定値：MySQL
DATABASE_COLLATE設定値：utf8mb4_general_ci</t>
    <phoneticPr fontId="1" type="noConversion"/>
  </si>
  <si>
    <t>DBMS_NAME設定値：MySQL
DATABASE_COLLATE設定値：utf8mb4_bin</t>
    <phoneticPr fontId="1" type="noConversion"/>
  </si>
  <si>
    <t>ALL PRIVILEGES,SELECT</t>
    <phoneticPr fontId="1" type="noConversion"/>
  </si>
  <si>
    <t>NONE_TABLE</t>
    <phoneticPr fontId="1" type="noConversion"/>
  </si>
  <si>
    <t>DBMS_NAME設定値：MySQL
DATABASE_TABLERIGHT設定値：*</t>
    <phoneticPr fontId="1" type="noConversion"/>
  </si>
  <si>
    <t>DBMS_NAME設定値：MySQL
DATABASE_TABLERIGHT設定値：test_table
SET_TABLENAME設定値：test_table</t>
    <phoneticPr fontId="1" type="noConversion"/>
  </si>
  <si>
    <t>DBMS_NAME設定値：MySQL
DATABASE_TABLERIGHT設定値：test_table
SET_TABLENAME設定値：NONE_TABLE</t>
    <phoneticPr fontId="1" type="noConversion"/>
  </si>
  <si>
    <t>DBMS_NAME設定値：MySQL
SQL_SET_HOST設定値：localhost</t>
    <phoneticPr fontId="1" type="noConversion"/>
  </si>
  <si>
    <t>DBMS_NAME設定値：MySQL
SQL_SET_HOST設定値：127.0.0.1</t>
    <phoneticPr fontId="1" type="noConversion"/>
  </si>
  <si>
    <t>DBMS_NAME設定値：MySQL
SQL_SET_HOST設定値：%</t>
    <phoneticPr fontId="1" type="noConversion"/>
  </si>
  <si>
    <t>DBMS_NAME設定値：MySQL
SQL_SET_HOST設定値：255.255.255.255</t>
    <phoneticPr fontId="1" type="noConversion"/>
  </si>
  <si>
    <t>DBMS_NAME設定値：MySQL
SQL_SET_HOST設定値：NONE</t>
    <phoneticPr fontId="1" type="noConversion"/>
  </si>
  <si>
    <t>DBMS_NAME設定値：MySQL
SQL_SET_HOST設定値：256.255.255.255</t>
    <phoneticPr fontId="1" type="noConversion"/>
  </si>
  <si>
    <t>255.256.255.255</t>
    <phoneticPr fontId="1" type="noConversion"/>
  </si>
  <si>
    <t>255.255.256.255</t>
    <phoneticPr fontId="1" type="noConversion"/>
  </si>
  <si>
    <t>255.255.255.256</t>
    <phoneticPr fontId="1" type="noConversion"/>
  </si>
  <si>
    <t>DBMS_NAME設定値：MySQL
SQL_SET_HOST設定値：255.256.255.255</t>
    <phoneticPr fontId="1" type="noConversion"/>
  </si>
  <si>
    <t>DBMS_NAME設定値：MySQL
SQL_SET_HOST設定値：255.255.256.255</t>
    <phoneticPr fontId="1" type="noConversion"/>
  </si>
  <si>
    <t>DBMS_NAME設定値：MySQL
SQL_SET_HOST設定値：255.255.255.256</t>
    <phoneticPr fontId="1" type="noConversion"/>
  </si>
  <si>
    <t>（DBMS設定：MySQL）</t>
    <phoneticPr fontId="1" type="noConversion"/>
  </si>
  <si>
    <t>（DBMS設定：PostgreSQL）</t>
    <phoneticPr fontId="1" type="noConversion"/>
  </si>
  <si>
    <t>MySQLの場合、"なし"設定でテスト</t>
    <phoneticPr fontId="1" type="noConversion"/>
  </si>
  <si>
    <t>DBMS_NAME設定値：PostgreSQL
POSTGRESQL_TEMPLATE設定値：template1
DATABASE_CHARACTER_SET設定値：utf8</t>
    <phoneticPr fontId="1" type="noConversion"/>
  </si>
  <si>
    <t>DBMS_NAME設定値：PostgreSQL
POSTGRESQL_TEMPLATE設定値：template1
DATABASE_CHARACTER_SET設定値：sjis</t>
    <phoneticPr fontId="1" type="noConversion"/>
  </si>
  <si>
    <t>DBMS_NAME設定値：PostgreSQL
POSTGRESQL_TEMPLATE設定値：template1
DATABASE_COLLATE設定値：C</t>
    <phoneticPr fontId="1" type="noConversion"/>
  </si>
  <si>
    <t>DBMS_NAME設定値：PostgreSQL
POSTGRESQL_TEMPLATE設定値：template1
DATABASE_COLLATE設定値：en_US.UTF-8</t>
    <phoneticPr fontId="1" type="noConversion"/>
  </si>
  <si>
    <t>DBMS_NAME設定値：PostgreSQL
POSTGRESQL_TEMPLATE設定値：template1
DATABASE_COLLATE設定値：ko_KR.UTF-8</t>
    <phoneticPr fontId="1" type="noConversion"/>
  </si>
  <si>
    <t>DBMS_NAME設定値：PostgreSQL
POSTGRESQL_TEMPLATE設定値：template1
DATABASE_COLLATE設定値：ja_JP.UTF-8</t>
    <phoneticPr fontId="1" type="noConversion"/>
  </si>
  <si>
    <t>DBMS_NAME設定値：PostgreSQL
POSTGRESQL_TEMPLATE設定値：template0
DATABASE_CHARACTER_SET設定値：utf8</t>
    <phoneticPr fontId="1" type="noConversion"/>
  </si>
  <si>
    <t>DBMS_NAME設定値：PostgreSQL
POSTGRESQL_TEMPLATE設定値：template0
DATABASE_CHARACTER_SET設定値：sjis</t>
    <phoneticPr fontId="1" type="noConversion"/>
  </si>
  <si>
    <t>DBMS_NAME設定値：PostgreSQL
POSTGRESQL_TEMPLATE設定値：template0
DATABASE_CHARACTER_SET設定値：NONE</t>
    <phoneticPr fontId="1" type="noConversion"/>
  </si>
  <si>
    <t>DBMS_NAME設定値：PostgreSQL
POSTGRESQL_TEMPLATE設定値：template0
DATABASE_COLLATE設定値：C</t>
    <phoneticPr fontId="1" type="noConversion"/>
  </si>
  <si>
    <t>DBMS_NAME設定値：PostgreSQL
POSTGRESQL_TEMPLATE設定値：template0
DATABASE_COLLATE設定値：en_US.UTF-8</t>
    <phoneticPr fontId="1" type="noConversion"/>
  </si>
  <si>
    <t>DBMS_NAME設定値：PostgreSQL
POSTGRESQL_TEMPLATE設定値：template0
DATABASE_COLLATE設定値：ko_KR.UTF-8</t>
    <phoneticPr fontId="1" type="noConversion"/>
  </si>
  <si>
    <t>DBMS_NAME設定値：PostgreSQL
POSTGRESQL_TEMPLATE設定値：template0
DATABASE_COLLATE設定値：ja_JP.UTF-8</t>
    <phoneticPr fontId="1" type="noConversion"/>
  </si>
  <si>
    <t>DBMS_NAME設定値：PostgreSQL
POSTGRESQL_TEMPLATE設定値：template0
DATABASE_COLLATE設定値：NONE</t>
    <phoneticPr fontId="1" type="noConversion"/>
  </si>
  <si>
    <t>DBMS_NAME設定値：MySQL
DATABASE_CHARACTER_SET設定値：なし</t>
    <phoneticPr fontId="1" type="noConversion"/>
  </si>
  <si>
    <t>DBMS_NAME設定値：MySQL
DATABASE_COLLATE設定値：なし</t>
    <phoneticPr fontId="1" type="noConversion"/>
  </si>
  <si>
    <t>DBMS_NAME設定値：MySQL
DATABASE_USERRIGHT設定値：なし</t>
    <phoneticPr fontId="1" type="noConversion"/>
  </si>
  <si>
    <t>DBMS_NAME設定値：MySQL
DATABASE_USERRIGHT設定値：ALL PRIVILEGES</t>
    <phoneticPr fontId="1" type="noConversion"/>
  </si>
  <si>
    <t>DBMS_NAME設定値：MySQL
DATABASE_USERRIGHT設定値：SELECT</t>
    <phoneticPr fontId="1" type="noConversion"/>
  </si>
  <si>
    <t>DBMS_NAME設定値：MySQL
DATABASE_USERRIGHT設定値：INSERT</t>
    <phoneticPr fontId="1" type="noConversion"/>
  </si>
  <si>
    <t>DBMS_NAME設定値：MySQL
DATABASE_USERRIGHT設定値：UPDATE</t>
    <phoneticPr fontId="1" type="noConversion"/>
  </si>
  <si>
    <t>DBMS_NAME設定値：MySQL
DATABASE_USERRIGHT設定値：DELETE</t>
    <phoneticPr fontId="1" type="noConversion"/>
  </si>
  <si>
    <t>DBMS_NAME設定値：MySQL
DATABASE_USERRIGHT設定値：CREATE</t>
    <phoneticPr fontId="1" type="noConversion"/>
  </si>
  <si>
    <t>DBMS_NAME設定値：MySQL
DATABASE_USERRIGHT設定値：DROP</t>
    <phoneticPr fontId="1" type="noConversion"/>
  </si>
  <si>
    <t>DBMS_NAME設定値：MySQL
DATABASE_USERRIGHT設定値：SELECT,INSERT,UPDATE,DELETE,CREATE,DROP</t>
    <phoneticPr fontId="1" type="noConversion"/>
  </si>
  <si>
    <t>DBMS_NAME設定値：MySQL
DATABASE_USERRIGHT設定値：ALL PRIVILEGES,SELECT</t>
    <phoneticPr fontId="1" type="noConversion"/>
  </si>
  <si>
    <t>DBMS_NAME設定値：MySQL
DATABASE_USERRIGHT設定値：NONE</t>
    <phoneticPr fontId="1" type="noConversion"/>
  </si>
  <si>
    <t>DBMS_NAME設定値：MySQL
DATABASE_TABLERIGHT設定値：なし</t>
    <phoneticPr fontId="1" type="noConversion"/>
  </si>
  <si>
    <t>COLUMN_AUTO_INCREMENT設定値
：true, false, NONEのみ</t>
    <phoneticPr fontId="1" type="noConversion"/>
  </si>
  <si>
    <t>COLUMN_AUTO_INCREMENT設定値
：true, false, NONEとtf値</t>
    <phoneticPr fontId="1" type="noConversion"/>
  </si>
  <si>
    <t>DBMS_NAME設定値：MySQL
SQL_SET_HOST設定値：なし</t>
    <phoneticPr fontId="1" type="noConversion"/>
  </si>
  <si>
    <t>DBMS_NAME設定値：PostgreSQL
POSTGRESQL_TEMPLATE設定値：template0
DATABASE_CHARACTER_SET設定値：なし</t>
    <phoneticPr fontId="1" type="noConversion"/>
  </si>
  <si>
    <t>DBMS_NAME設定値：PostgreSQL
POSTGRESQL_TEMPLATE設定値：template1
DATABASE_CHARACTER_SET設定値：なし</t>
    <phoneticPr fontId="1" type="noConversion"/>
  </si>
  <si>
    <t>DBMS_NAME設定値：PostgreSQL
POSTGRESQL_TEMPLATE設定値：template0
DATABASE_COLLATE設定値：なし</t>
    <phoneticPr fontId="1" type="noConversion"/>
  </si>
  <si>
    <t>DBMS_NAME設定値：PostgreSQL
POSTGRESQL_TEMPLATE設定値：template1
DATABASE_COLLATE設定値：なし</t>
    <phoneticPr fontId="1" type="noConversion"/>
  </si>
  <si>
    <t>DBMS_NAME設定値：PostgreSQL
DATABASE_USERRIGHT設定値：Superuser</t>
    <phoneticPr fontId="1" type="noConversion"/>
  </si>
  <si>
    <t>DBMS_NAME設定値：PostgreSQL
DATABASE_USERRIGHT設定値：なし</t>
    <phoneticPr fontId="1" type="noConversion"/>
  </si>
  <si>
    <t>DBMS_NAME設定値：PostgreSQL
DATABASE_USERRIGHT設定値：Createrole,CreateDB,Replication,BypassRLS</t>
    <phoneticPr fontId="1" type="noConversion"/>
  </si>
  <si>
    <t>DBMS_NAME設定値：PostgreSQL
DATABASE_USERRIGHT設定値：NONE</t>
    <phoneticPr fontId="1" type="noConversion"/>
  </si>
  <si>
    <t>DBMS_NAME設定値：PostgreSQL
DATABASE_TABLERIGHT設定値：なし
※不要の変数</t>
    <phoneticPr fontId="1" type="noConversion"/>
  </si>
  <si>
    <t>DBMS_NAME設定値：PostgreSQL
SET_SCHEMA設定値：なし</t>
    <phoneticPr fontId="1" type="noConversion"/>
  </si>
  <si>
    <t>DBMS_NAME設定値：PostgreSQL
POSTGRESQL_CONNECTION_LIMIT設定値：なし</t>
    <phoneticPr fontId="1" type="noConversion"/>
  </si>
  <si>
    <t>DBMS_NAME設定値：PostgreSQL
POSTGRESQL_CONNECTION_LIMIT設定値：-1</t>
    <phoneticPr fontId="1" type="noConversion"/>
  </si>
  <si>
    <t>DBMS_NAME設定値：PostgreSQL
POSTGRESQL_CONNECTION_LIMIT設定値：0</t>
    <phoneticPr fontId="1" type="noConversion"/>
  </si>
  <si>
    <t>DBMS_NAME設定値：PostgreSQL
POSTGRESQL_CONNECTION_LIMIT設定値：NONE</t>
    <phoneticPr fontId="1" type="noConversion"/>
  </si>
  <si>
    <t>DBMS_NAME設定値：PostgreSQL
POSTGRESQL_CONNECTION_LIMIT設定値：1</t>
    <phoneticPr fontId="1" type="noConversion"/>
  </si>
  <si>
    <t>DBMS_NAME設定値：PostgreSQL
POSTGRESQL_ALLOW_CONNECTIONS設定値：NONE</t>
    <phoneticPr fontId="1" type="noConversion"/>
  </si>
  <si>
    <t>DBMS_NAME設定値：PostgreSQL
POSTGRESQL_ALLOW_CONNECTIONS設定値：true</t>
    <phoneticPr fontId="1" type="noConversion"/>
  </si>
  <si>
    <t>DBMS_NAME設定値：PostgreSQL
POSTGRESQL_ALLOW_CONNECTIONS設定値：false</t>
    <phoneticPr fontId="1" type="noConversion"/>
  </si>
  <si>
    <t>エラー: 設定ファイル ${_config_file} が存在しません。</t>
  </si>
  <si>
    <t>エラー: 'DATABASE_NAME' は空白の値を指定できません。</t>
  </si>
  <si>
    <t>エラー: 'DATABASE_USERNAME' は空白の値を指定できません。</t>
  </si>
  <si>
    <t>エラー: 'DATABASE_PASSWORD' は空白の値を指定できません。</t>
  </si>
  <si>
    <t>エラー: 'SET_TABLENAME' は空白の値を指定できません。</t>
  </si>
  <si>
    <t>エラー: COLUMN_FOREIGN_KEY に 'true' が1つ以上含まれている場合、FOREIGN_TABLENAME の値を指定する必要があります。</t>
  </si>
  <si>
    <t>エラー: '${DATABASE_CHARACTER_SET}' は${DBMS_NAME}で許可されている文字セットではありません。</t>
  </si>
  <si>
    <t>エラー: '${DATABASE_COLLATE}' は${DBMS_NAME}で許可されている文字セットではありません。</t>
  </si>
  <si>
    <t>エラー: 'ALL PRIVILEGES' が指定されている場合、他の権限を指定することはできません。</t>
  </si>
  <si>
    <t>エラー: 'DATABASE_USERRIGHT' は空白の値を指定できません。</t>
  </si>
  <si>
    <t>エラー: '${_right}' はMySQLで許可されている権限ではありません。</t>
  </si>
  <si>
    <t>エラー: 'DATABASE_TABLERIGHT' は '*' または '\${SET_TABLENAME}' (${SET_TABLENAME}) のいずれかでなければなりません。</t>
  </si>
  <si>
    <t>エラー: '${SQL_SET_HOST}' は無効なIPアドレスです。</t>
  </si>
  <si>
    <t>エラー: '${SQL_SET_HOST}' は許可されていない値です。</t>
  </si>
  <si>
    <t>エラー: 'template1' を使用する場合、DATABASE_CHARACTER_SET は 'utf8' のみ許可されます。</t>
  </si>
  <si>
    <t>エラー: 'template1' を使用する場合、DATABASE_COLLATE は 'C' のみ許可されます。</t>
  </si>
  <si>
    <t>エラー: 'SET_SCHEMA' は空白の値を指定できません。</t>
  </si>
  <si>
    <t>エラー: '${POSTGRESQL_CONNECTION_LIMIT}' は -1 または 1以上の値でなければなりません。</t>
  </si>
  <si>
    <t>エラー: '${POSTGRESQL_ALLOW_CONNECTIONS}' は許可されていない値です。</t>
  </si>
  <si>
    <t>エラー: DBMS_NAMEの'${DBMS_NAME}' は許可されていない値です。</t>
  </si>
  <si>
    <t>エラー: COLUMN_DATA_NAME の項目数 (${#_data_names@]}) が COLUMN_COUNTS (${COLUMN_COUNTS}) と一致しません。</t>
  </si>
  <si>
    <t>エラー: COLUMN_PRIMARY_KEY の項目数 (${#_primary_keys@]}) が COLUMN_COUNTS (${COLUMN_COUNTS}) と一致しません。</t>
  </si>
  <si>
    <t>エラー: COLUMN_UNIQUE_KEY の項目数 (${#_unique_keys@]}) が COLUMN_COUNTS (${COLUMN_COUNTS}) と一致しません。</t>
  </si>
  <si>
    <t>エラー: COLUMN_FOREIGN_KEY の項目数 (${#_foreign_keys@]}) が COLUMN_COUNTS (${COLUMN_COUNTS}) と一致しません。</t>
  </si>
  <si>
    <t>エラー: COLUMN_INDEX_KEY の項目数 (${#_index_keys@]}) が COLUMN_COUNTS (${COLUMN_COUNTS}) と一致しません。</t>
  </si>
  <si>
    <t>エラー: COLUMN_NOT_NULL の項目数 (${#_not_nulls@]}) が COLUMN_COUNTS (${COLUMN_COUNTS}) と一致しません。</t>
  </si>
  <si>
    <t>エラー: COLUMN_AUTO_INCREMENT の項目数 (${#_auto_increments@]}) が COLUMN_COUNTS (${COLUMN_COUNTS}) と一致しません。</t>
  </si>
  <si>
    <t>エラー: COLUMN_DEFAULT_VALUE の項目数 (${#_default_values@]}) が COLUMN_COUNTS (${COLUMN_COUNTS}) と一致しません。</t>
  </si>
  <si>
    <t>エラー: COLUMN_COMMENT の項目数 (${#_comments@]}) が COLUMN_COUNTS (${COLUMN_COUNTS}) と一致しません。</t>
  </si>
  <si>
    <t>エラー: COLUMN_PRIMARY_KEYの'${COLUMN_PRIMARY_KEY}' に許可されていない値があります。許可されている値: ${_valid_column*</t>
  </si>
  <si>
    <t>エラー: COLUMN_UNIQUE_KEYの'${COLUMN_UNIQUE_KEY}' に許可されていない値があります。許可されている値: ${_valid_column*</t>
  </si>
  <si>
    <t>エラー: COLUMN_FOREIGN_KEYの'${COLUMN_FOREIGN_KEY}' に許可されていない値があります。許可されている値: ${_valid_column*</t>
  </si>
  <si>
    <t>エラー: COLUMN_INDEX_KEYの'${COLUMN_INDEX_KEY}' に許可されていない値があります。許可されている値: ${_valid_column*</t>
  </si>
  <si>
    <t>エラー: COLUMN_NOT_NULLの'${COLUMN_NOT_NULL}' に許可されていない値があります。許可されている値: ${_valid_column*</t>
  </si>
  <si>
    <t>エラー: COLUMN_AUTO_INCREMENTの'${COLUMN_AUTO_INCREMENT}' に許可されていない値があります。許可されている値: ${_valid_column*</t>
  </si>
  <si>
    <t>ワーニング: PRIMARY KEY として設定されている '${_data_names_i]}' は NOT NULL としても設定されています。</t>
  </si>
  <si>
    <t>ワーニング: PRIMARY KEY として設定されている '${_data_names_i]}' は UNIQUE KEY としても設定されています。</t>
  </si>
  <si>
    <t>ワーニング: PRIMARY KEY として設定されている '${_data_names_i]}' は INDEX KEY としても設定されています。</t>
  </si>
  <si>
    <t>エラー: '${_right}' はPostgreSQLで許可されている権限ではありません。</t>
    <phoneticPr fontId="1" type="noConversion"/>
  </si>
  <si>
    <t>ログ一覧,詳細設計,db_check_sql_validate_config1~4</t>
    <phoneticPr fontId="1" type="noConversion"/>
  </si>
  <si>
    <t>1","100","2","3","4","5","4.3","11.4","2","YYYYMMDDhhmmss</t>
    <phoneticPr fontId="1" type="noConversion"/>
  </si>
  <si>
    <t>H。</t>
    <phoneticPr fontId="1" type="noConversion"/>
  </si>
  <si>
    <t>ノーマルデータ生成シェル</t>
    <phoneticPr fontId="1" type="noConversion"/>
  </si>
  <si>
    <t>複数の項目が設定</t>
    <phoneticPr fontId="1" type="noConversion"/>
  </si>
  <si>
    <t>COLUMN_DATA_TYPE設定値：char
COLUMN_DATA_LENGTH設定値：5</t>
    <phoneticPr fontId="1" type="noConversion"/>
  </si>
  <si>
    <t>COLUMN_DATA_TYPE設定値：string
COLUMN_DATA_LENGTH設定値：5</t>
    <phoneticPr fontId="1" type="noConversion"/>
  </si>
  <si>
    <t>COLUMN_DATA_TYPE設定値：byte
COLUMN_DATA_LENGTH設定値：5</t>
    <phoneticPr fontId="1" type="noConversion"/>
  </si>
  <si>
    <t>COLUMN_DATA_TYPE設定値：int
COLUMN_DATA_LENGTH設定値：5</t>
    <phoneticPr fontId="1" type="noConversion"/>
  </si>
  <si>
    <t>COLUMN_DATA_TYPE設定値：long
COLUMN_DATA_LENGTH設定値：5</t>
    <phoneticPr fontId="1" type="noConversion"/>
  </si>
  <si>
    <t>COLUMN_DATA_TYPE設定値：float
COLUMN_DATA_LENGTH設定値：4.3</t>
    <phoneticPr fontId="1" type="noConversion"/>
  </si>
  <si>
    <t>COLUMN_DATA_TYPE設定値：double
COLUMN_DATA_LENGTH設定値：4.3</t>
    <phoneticPr fontId="1" type="noConversion"/>
  </si>
  <si>
    <t>COLUMN_DATA_TYPE設定値：boolean
COLUMN_DATA_LENGTH設定値：0
DBMS_NAME設定値：MySQL</t>
    <phoneticPr fontId="1" type="noConversion"/>
  </si>
  <si>
    <t>COLUMN_DATA_TYPE設定値：boolean
COLUMN_DATA_LENGTH設定値：1
DBMS_NAME設定値：MySQL</t>
  </si>
  <si>
    <t>COLUMN_DATA_TYPE設定値：boolean
COLUMN_DATA_LENGTH設定値：2
DBMS_NAME設定値：MySQL</t>
  </si>
  <si>
    <t>COLUMN_DATA_TYPE設定値：boolean
COLUMN_DATA_LENGTH設定値：0
DBMS_NAME設定値：PostgreSQL</t>
    <phoneticPr fontId="1" type="noConversion"/>
  </si>
  <si>
    <t>COLUMN_DATA_TYPE設定値：boolean
COLUMN_DATA_LENGTH設定値：1
DBMS_NAME設定値：PostgreSQL</t>
    <phoneticPr fontId="1" type="noConversion"/>
  </si>
  <si>
    <t>COLUMN_DATA_TYPE設定値：boolean
COLUMN_DATA_LENGTH設定値：2
DBMS_NAME設定値：PostgreSQL</t>
    <phoneticPr fontId="1" type="noConversion"/>
  </si>
  <si>
    <t>COLUMN_DATA_TYPE設定値：date
COLUMN_DATA_LENGTH設定値：YYYYMMDD
REFERENCE_DATE設定値：NONE</t>
    <phoneticPr fontId="1" type="noConversion"/>
  </si>
  <si>
    <t>YYYYMM</t>
    <phoneticPr fontId="1" type="noConversion"/>
  </si>
  <si>
    <t>MMDD</t>
    <phoneticPr fontId="1" type="noConversion"/>
  </si>
  <si>
    <t>YYMD</t>
    <phoneticPr fontId="1" type="noConversion"/>
  </si>
  <si>
    <t>hhmm</t>
    <phoneticPr fontId="1" type="noConversion"/>
  </si>
  <si>
    <t>mmss</t>
    <phoneticPr fontId="1" type="noConversion"/>
  </si>
  <si>
    <t>hms</t>
    <phoneticPr fontId="1" type="noConversion"/>
  </si>
  <si>
    <t>COLUMN_DATA_TYPE設定値：date
COLUMN_DATA_LENGTH設定値：YY
DATE_SEPARATOR設定値：/
TIME_SEPARATOR設定値：:
SEPARATOR_DATE_TIME設定値：SPACE
REFERENCE_DATE設定値：2025/01/07</t>
  </si>
  <si>
    <t>COLUMN_DATA_TYPE設定値：date
COLUMN_DATA_LENGTH設定値：YYYY
DATE_SEPARATOR設定値：/
TIME_SEPARATOR設定値：:
SEPARATOR_DATE_TIME設定値：SPACE
REFERENCE_DATE設定値：2025/01/07</t>
  </si>
  <si>
    <t>COLUMN_DATA_TYPE設定値：date
COLUMN_DATA_LENGTH設定値：M
DATE_SEPARATOR設定値：/
TIME_SEPARATOR設定値：:
SEPARATOR_DATE_TIME設定値：SPACE
REFERENCE_DATE設定値：2025/01/07</t>
  </si>
  <si>
    <t>COLUMN_DATA_TYPE設定値：date
COLUMN_DATA_LENGTH設定値：MM
DATE_SEPARATOR設定値：/
TIME_SEPARATOR設定値：:
SEPARATOR_DATE_TIME設定値：SPACE
REFERENCE_DATE設定値：2025/01/07</t>
  </si>
  <si>
    <t>COLUMN_DATA_TYPE設定値：date
COLUMN_DATA_LENGTH設定値：D
DATE_SEPARATOR設定値：/
TIME_SEPARATOR設定値：:
SEPARATOR_DATE_TIME設定値：SPACE
REFERENCE_DATE設定値：2025/01/07</t>
  </si>
  <si>
    <t>COLUMN_DATA_TYPE設定値：date
COLUMN_DATA_LENGTH設定値：DD
DATE_SEPARATOR設定値：/
TIME_SEPARATOR設定値：:
SEPARATOR_DATE_TIME設定値：SPACE
REFERENCE_DATE設定値：2025/01/07</t>
  </si>
  <si>
    <t>COLUMN_DATA_TYPE設定値：date
COLUMN_DATA_LENGTH設定値：h
DATE_SEPARATOR設定値：/
TIME_SEPARATOR設定値：:
SEPARATOR_DATE_TIME設定値：SPACE
REFERENCE_DATE設定値：2025/01/07</t>
  </si>
  <si>
    <t>COLUMN_DATA_TYPE設定値：date
COLUMN_DATA_LENGTH設定値：hh
DATE_SEPARATOR設定値：/
TIME_SEPARATOR設定値：:
SEPARATOR_DATE_TIME設定値：SPACE
REFERENCE_DATE設定値：2025/01/07</t>
  </si>
  <si>
    <t>COLUMN_DATA_TYPE設定値：date
COLUMN_DATA_LENGTH設定値：m
DATE_SEPARATOR設定値：/
TIME_SEPARATOR設定値：:
SEPARATOR_DATE_TIME設定値：SPACE
REFERENCE_DATE設定値：2025/01/07</t>
  </si>
  <si>
    <t>COLUMN_DATA_TYPE設定値：date
COLUMN_DATA_LENGTH設定値：mm
DATE_SEPARATOR設定値：/
TIME_SEPARATOR設定値：:
SEPARATOR_DATE_TIME設定値：SPACE
REFERENCE_DATE設定値：2025/01/07</t>
  </si>
  <si>
    <t>COLUMN_DATA_TYPE設定値：date
COLUMN_DATA_LENGTH設定値：s
DATE_SEPARATOR設定値：/
TIME_SEPARATOR設定値：:
SEPARATOR_DATE_TIME設定値：SPACE
REFERENCE_DATE設定値：2025/01/07</t>
  </si>
  <si>
    <t>COLUMN_DATA_TYPE設定値：date
COLUMN_DATA_LENGTH設定値：ss
DATE_SEPARATOR設定値：/
TIME_SEPARATOR設定値：:
SEPARATOR_DATE_TIME設定値：SPACE
REFERENCE_DATE設定値：2025/01/07</t>
  </si>
  <si>
    <t>COLUMN_DATA_TYPE設定値：date
COLUMN_DATA_LENGTH設定値：YYYYMMDD
DATE_SEPARATOR設定値：/
TIME_SEPARATOR設定値：:
SEPARATOR_DATE_TIME設定値：SPACE
REFERENCE_DATE設定値：2025/01/07</t>
  </si>
  <si>
    <t>COLUMN_DATA_TYPE設定値：date
COLUMN_DATA_LENGTH設定値：YYYYMM
DATE_SEPARATOR設定値：/
TIME_SEPARATOR設定値：:
SEPARATOR_DATE_TIME設定値：SPACE
REFERENCE_DATE設定値：2025/01/07</t>
  </si>
  <si>
    <t>COLUMN_DATA_TYPE設定値：date
COLUMN_DATA_LENGTH設定値：MMDD
DATE_SEPARATOR設定値：/
TIME_SEPARATOR設定値：:
SEPARATOR_DATE_TIME設定値：SPACE
REFERENCE_DATE設定値：2025/01/07</t>
  </si>
  <si>
    <t>COLUMN_DATA_TYPE設定値：date
COLUMN_DATA_LENGTH設定値：YYMD
DATE_SEPARATOR設定値：/
TIME_SEPARATOR設定値：:
SEPARATOR_DATE_TIME設定値：SPACE
REFERENCE_DATE設定値：2025/01/07</t>
  </si>
  <si>
    <t>COLUMN_DATA_TYPE設定値：date
COLUMN_DATA_LENGTH設定値：hhmmss
DATE_SEPARATOR設定値：/
TIME_SEPARATOR設定値：:
SEPARATOR_DATE_TIME設定値：SPACE
REFERENCE_DATE設定値：2025/01/07</t>
  </si>
  <si>
    <t>COLUMN_DATA_TYPE設定値：date
COLUMN_DATA_LENGTH設定値：hhmm
DATE_SEPARATOR設定値：/
TIME_SEPARATOR設定値：:
SEPARATOR_DATE_TIME設定値：SPACE
REFERENCE_DATE設定値：2025/01/07</t>
  </si>
  <si>
    <t>COLUMN_DATA_TYPE設定値：date
COLUMN_DATA_LENGTH設定値：mmss
DATE_SEPARATOR設定値：/
TIME_SEPARATOR設定値：:
SEPARATOR_DATE_TIME設定値：SPACE
REFERENCE_DATE設定値：2025/01/07</t>
  </si>
  <si>
    <t>COLUMN_DATA_TYPE設定値：date
COLUMN_DATA_LENGTH設定値：hms
DATE_SEPARATOR設定値：/
TIME_SEPARATOR設定値：:
SEPARATOR_DATE_TIME設定値：SPACE
REFERENCE_DATE設定値：2025/01/07</t>
  </si>
  <si>
    <t>2025/01/07</t>
    <phoneticPr fontId="1" type="noConversion"/>
  </si>
  <si>
    <t>シェルスクリプト実行時、実行日の日付をデータとして作成。時間の場合、ランダム時間を出力</t>
    <phoneticPr fontId="1" type="noConversion"/>
  </si>
  <si>
    <t>パラメータ2を設定時、設定する日付データが出力。</t>
    <phoneticPr fontId="1" type="noConversion"/>
  </si>
  <si>
    <t>COLUMN_DATA_TYPE設定値：date
COLUMN_DATA_LENGTH設定値：YYYYMMDDhhmmss
DATE_SEPARATOR設定値：-
TIME_SEPARATOR設定値：:
SEPARATOR_DATE_TIME設定値：SPACE
REFERENCE_DATE設定値：2025/01/07</t>
    <phoneticPr fontId="1" type="noConversion"/>
  </si>
  <si>
    <t>COLUMN_DATA_TYPE設定値：date
COLUMN_DATA_LENGTH設定値：YYYYMMDDhhmmss
DATE_SEPARATOR設定値：/
TIME_SEPARATOR設定値：:
SEPARATOR_DATE_TIME設定値：SPACE
REFERENCE_DATE設定値：2025/01/07</t>
    <phoneticPr fontId="1" type="noConversion"/>
  </si>
  <si>
    <t>db_assemble_normal_data.shでは"_"でデータ作成。</t>
    <phoneticPr fontId="1" type="noConversion"/>
  </si>
  <si>
    <t>COLUMN_DATA_TYPE設定値：date
COLUMN_DATA_LENGTH設定値：YYYYMMDDhhmmss
DATE_SEPARATOR設定値：NONE
TIME_SEPARATOR設定値：:
SEPARATOR_DATE_TIME設定値：SPACE
REFERENCE_DATE設定値：2025/01/07</t>
    <phoneticPr fontId="1" type="noConversion"/>
  </si>
  <si>
    <t>COLUMN_DATA_TYPE設定値：date
COLUMN_DATA_LENGTH設定値：YYYYMMDDhhmmss
DATE_SEPARATOR設定値：-
TIME_SEPARATOR設定値：NONE
SEPARATOR_DATE_TIME設定値：SPACE
REFERENCE_DATE設定値：2025/01/07</t>
    <phoneticPr fontId="1" type="noConversion"/>
  </si>
  <si>
    <t>COLUMN_DATA_TYPE設定値：date
COLUMN_DATA_LENGTH設定値：YYYYMMDDhhmmss
DATE_SEPARATOR設定値：-
TIME_SEPARATOR設定値：:
SEPARATOR_DATE_TIME設定値：NONE
REFERENCE_DATE設定値：2025/01/07</t>
    <phoneticPr fontId="1" type="noConversion"/>
  </si>
  <si>
    <t>COLUMN_DATA_TYPE設定値：date
COLUMN_DATA_LENGTH設定値：YYYYMMDDhhmmss
DATE_SEPARATOR設定値：-
TIME_SEPARATOR設定値：:
SEPARATOR_DATE_TIME設定値：SPACE
REFERENCE_DATE設定値：NONE</t>
    <phoneticPr fontId="1" type="noConversion"/>
  </si>
  <si>
    <t>COLUMN_COUNTS設定値：10
COLUMN_DATA_TYPE設定値：char","string","byte","short","int","long","float","double","boolean","date
COLUMN_DATA_LENGTH設定値：YYYYMMDDhhmmss ※設定値：１個</t>
    <phoneticPr fontId="1" type="noConversion"/>
  </si>
  <si>
    <t>COLUMN_COUNTS設定値：10
COLUMN_DATA_TYPE設定値：date
※設定値：１個
COLUMN_DATA_LENGTH設定値：1","100","2","3","4","5","4.3","11.4","2","YYYYMMDDhhmmss</t>
    <phoneticPr fontId="1" type="noConversion"/>
  </si>
  <si>
    <t>DBMS_NAME設定値：NONE</t>
    <phoneticPr fontId="1" type="noConversion"/>
  </si>
  <si>
    <t>すべてのデータ生成が正常に完了しました。</t>
    <phoneticPr fontId="1" type="noConversion"/>
  </si>
  <si>
    <t>エラー: データ型 ${_type} はサポートされていません。</t>
    <phoneticPr fontId="1" type="noConversion"/>
  </si>
  <si>
    <t>エラー: COLUMN_COUNTS と DATA_TYPE、または DATA_LENGTH の項目数が一致しません。</t>
    <phoneticPr fontId="1" type="noConversion"/>
  </si>
  <si>
    <t>文字列タイプの場合、db_gen_string_data.sh を実行して文字列データを生成</t>
    <phoneticPr fontId="1" type="noConversion"/>
  </si>
  <si>
    <t>数字タイプの場合、db_gen_number_data.sh を実行して文数字データを生成</t>
    <phoneticPr fontId="1" type="noConversion"/>
  </si>
  <si>
    <t>論理型タイプの場合、DMBS別の設定値設定</t>
    <phoneticPr fontId="1" type="noConversion"/>
  </si>
  <si>
    <t>lengthが0の場合、固定：FALSE</t>
    <phoneticPr fontId="1" type="noConversion"/>
  </si>
  <si>
    <t>lengthが1の場合、固定：TRUE</t>
    <phoneticPr fontId="1" type="noConversion"/>
  </si>
  <si>
    <t>lengthが2の場合、ランダム値</t>
    <phoneticPr fontId="1" type="noConversion"/>
  </si>
  <si>
    <t>TRUE・FALSE設定DBMS</t>
    <phoneticPr fontId="1" type="noConversion"/>
  </si>
  <si>
    <t>1(TRUE)・0(FALSE)設定DBMS</t>
    <phoneticPr fontId="1" type="noConversion"/>
  </si>
  <si>
    <t>日付タイプの場合、lengthに設定した日付と時間を出力</t>
    <phoneticPr fontId="1" type="noConversion"/>
  </si>
  <si>
    <t>(F)</t>
    <phoneticPr fontId="1" type="noConversion"/>
  </si>
  <si>
    <t>ログ一覧,詳細設計,db_assemble_normal_data1~2</t>
    <phoneticPr fontId="1" type="noConversion"/>
  </si>
  <si>
    <t>FILES_DIR</t>
    <phoneticPr fontId="1" type="noConversion"/>
  </si>
  <si>
    <t>出力データファイルが格納するパス</t>
    <phoneticPr fontId="1" type="noConversion"/>
  </si>
  <si>
    <t>あり</t>
    <phoneticPr fontId="1" type="noConversion"/>
  </si>
  <si>
    <t>テスト用データ作成</t>
    <phoneticPr fontId="1" type="noConversion"/>
  </si>
  <si>
    <t>テストファイル作成</t>
    <phoneticPr fontId="1" type="noConversion"/>
  </si>
  <si>
    <t>テスト実行時に使用するサンプル用のテストファイルを作成</t>
    <phoneticPr fontId="1" type="noConversion"/>
  </si>
  <si>
    <t>エラー: FILE_FIELD_SEPARATORが「NONE」の場合は、FILE_ENCLOSING_CHARには「NONE」以外の値を指定してください。</t>
    <phoneticPr fontId="1" type="noConversion"/>
  </si>
  <si>
    <t>FILE_FIELD_SEPARATOR設定値：COMMA
FILE_ENCLOSING_CHAR設定値：NONE</t>
    <phoneticPr fontId="1" type="noConversion"/>
  </si>
  <si>
    <t>FILE_FIELD_SEPARATOR設定値：TAB
FILE_ENCLOSING_CHAR設定値：NONE</t>
    <phoneticPr fontId="1" type="noConversion"/>
  </si>
  <si>
    <t>FILE_FIELD_SEPARATOR設定値：NONE
FILE_ENCLOSING_CHAR設定値：NONE</t>
    <phoneticPr fontId="1" type="noConversion"/>
  </si>
  <si>
    <t>FILE_EXTENSION設定値：.csv
FILE_FIELD_SEPARATOR設定値：TAB
FILE_ENCLOSING_CHAR設定値：NONE</t>
    <phoneticPr fontId="1" type="noConversion"/>
  </si>
  <si>
    <t>FILE_EXTENSION設定値：.csv
FILE_FIELD_SEPARATOR設定値：COMMA
FILE_ENCLOSING_CHAR設定値：NONE</t>
    <phoneticPr fontId="1" type="noConversion"/>
  </si>
  <si>
    <t>FILE_EXTENSION設定値：.csv
FILE_FIELD_SEPARATOR設定値：NONE
FILE_ENCLOSING_CHAR設定値：NONE</t>
    <phoneticPr fontId="1" type="noConversion"/>
  </si>
  <si>
    <t>FILE_EXTENSION設定値：.csv
FILE_FIELD_SEPARATOR設定値：COLON
FILE_ENCLOSING_CHAR設定値：NONE</t>
    <phoneticPr fontId="1" type="noConversion"/>
  </si>
  <si>
    <t>FILE_EXTENSION設定値：.csv
FILE_FIELD_SEPARATOR設定値：COMMA
FILE_ENCLOSING_CHAR設定値：DOUBLE_QUOTE</t>
    <phoneticPr fontId="1" type="noConversion"/>
  </si>
  <si>
    <t>FILE_EXTENSION設定値：.csv
FILE_FIELD_SEPARATOR設定値：COMMA
FILE_ENCLOSING_CHAR設定値：SINGLE_QUOTE</t>
    <phoneticPr fontId="1" type="noConversion"/>
  </si>
  <si>
    <t>FILE_EXTENSION設定値：.csv
FILE_FIELD_SEPARATOR設定値：COMMA
FILE_ENCLOSING_CHAR設定値：BACKTICK</t>
    <phoneticPr fontId="1" type="noConversion"/>
  </si>
  <si>
    <t>ROW_COUNTS設定値：NONE</t>
    <phoneticPr fontId="1" type="noConversion"/>
  </si>
  <si>
    <t>ROW_COUNTS設定値：なし</t>
    <phoneticPr fontId="1" type="noConversion"/>
  </si>
  <si>
    <t>FILE_EXTENSION設定値：.csv
FILE_FIELD_SEPARATOR設定値：NONE
FILE_ENCLOSING_CHAR設定値：DOUBLE_QUOTE</t>
    <phoneticPr fontId="1" type="noConversion"/>
  </si>
  <si>
    <t>FILE_EXTENSION設定値：.csv
FILE_FIELD_SEPARATOR設定値：NONE
FILE_ENCLOSING_CHAR設定値：SINGLE_QUOTE</t>
    <phoneticPr fontId="1" type="noConversion"/>
  </si>
  <si>
    <t>FILE_EXTENSION設定値：.tsv
FILE_FIELD_SEPARATOR設定値：NONE
FILE_ENCLOSING_CHAR設定値：NONE</t>
    <phoneticPr fontId="1" type="noConversion"/>
  </si>
  <si>
    <t>initialData.txt</t>
  </si>
  <si>
    <t>FILE_FIELD_SEPARATOR設定値：COMMA
FILE_ENCLOSING_CHAR設定値：DOUBLE_QUOTE</t>
    <phoneticPr fontId="1" type="noConversion"/>
  </si>
  <si>
    <t>項目数に応じたデータを作成し、初期生成ファイルとして initialData.txt を ./output/files/ 配下に出力</t>
    <phoneticPr fontId="1" type="noConversion"/>
  </si>
  <si>
    <t>初期生成ファイル(initialData.txt)の存在チェック</t>
    <phoneticPr fontId="1" type="noConversion"/>
  </si>
  <si>
    <t>FILE_FIELD_SEPARATOR設定値：COMMA
FILE_ENCLOSING_CHAR設定値：SINGLE_QUOTE</t>
    <phoneticPr fontId="1" type="noConversion"/>
  </si>
  <si>
    <t>FILE_FIELD_SEPARATOR設定値：TAB
FILE_ENCLOSING_CHAR設定値：SINGLE_QUOTE</t>
    <phoneticPr fontId="1" type="noConversion"/>
  </si>
  <si>
    <t>FILE_FIELD_SEPARATOR設定値：TAB
FILE_ENCLOSING_CHAR設定値：DOUBLE_QUOTE</t>
    <phoneticPr fontId="1" type="noConversion"/>
  </si>
  <si>
    <t>初期データファイル（initialData.txt）を一行ずつ読み込み、区切り文字と囲み文字を設定したうえで</t>
    <phoneticPr fontId="1" type="noConversion"/>
  </si>
  <si>
    <t>、一次加工ファイルとして stage1FormattedData.txt を ./output/files/ 配下に出力。</t>
  </si>
  <si>
    <t>以前の処理で作成された初期生成データファイル（initialData.txt）の存在を確認する</t>
    <phoneticPr fontId="1" type="noConversion"/>
  </si>
  <si>
    <t>区切り文字・囲み文字の設定完了後、一次加工ファイルが存在すれば初期データファイルを削除</t>
    <phoneticPr fontId="1" type="noConversion"/>
  </si>
  <si>
    <t>ログ一覧,詳細設計,db_output_record_format</t>
    <phoneticPr fontId="1" type="noConversion"/>
  </si>
  <si>
    <t>I。</t>
    <phoneticPr fontId="1" type="noConversion"/>
  </si>
  <si>
    <t>データフォーマット変更シェル</t>
    <phoneticPr fontId="1" type="noConversion"/>
  </si>
  <si>
    <t>区切り文字・囲み文字設定が正常に完了しました。</t>
    <phoneticPr fontId="1" type="noConversion"/>
  </si>
  <si>
    <t>エラー: ${FILES_DIR}パスに「initialData.txt」が存在しないです。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</si>
</sst>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"/>
    <numFmt numFmtId="177" formatCode="000000"/>
    <numFmt numFmtId="178" formatCode="00"/>
    <numFmt numFmtId="179" formatCode="000"/>
    <numFmt numFmtId="180" formatCode="m\/d"/>
    <numFmt numFmtId="181" formatCode="yyyy\/mm\/dd"/>
  </numFmts>
  <fonts count="15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Malgun Gothic"/>
      <family val="2"/>
      <charset val="129"/>
    </font>
    <font>
      <sz val="12"/>
      <color theme="1"/>
      <name val="MS Mincho"/>
      <family val="1"/>
      <charset val="128"/>
    </font>
    <font>
      <sz val="18"/>
      <color theme="1"/>
      <name val="MS Mincho"/>
      <family val="1"/>
      <charset val="128"/>
    </font>
    <font>
      <b/>
      <sz val="12"/>
      <color theme="1"/>
      <name val="MS Mincho"/>
      <family val="1"/>
      <charset val="128"/>
    </font>
    <font>
      <sz val="12"/>
      <color rgb="FFFF0000"/>
      <name val="MS Mincho"/>
      <family val="1"/>
      <charset val="128"/>
    </font>
    <font>
      <sz val="12"/>
      <color theme="1"/>
      <name val="MS Mincho"/>
      <family val="1"/>
      <charset val="129"/>
    </font>
    <font>
      <strike/>
      <sz val="12"/>
      <color theme="1"/>
      <name val="MS Mincho"/>
      <family val="1"/>
      <charset val="128"/>
    </font>
    <font>
      <u/>
      <sz val="12"/>
      <color theme="10"/>
      <name val="맑은 고딕"/>
      <family val="2"/>
      <charset val="129"/>
      <scheme val="minor"/>
    </font>
    <font>
      <u/>
      <sz val="12"/>
      <color theme="10"/>
      <name val="맑은 고딕"/>
      <family val="1"/>
      <charset val="129"/>
      <scheme val="minor"/>
    </font>
    <font>
      <sz val="12"/>
      <name val="MS Mincho"/>
      <family val="1"/>
      <charset val="128"/>
    </font>
    <font>
      <u/>
      <sz val="12"/>
      <color theme="10"/>
      <name val="MS Mincho"/>
      <family val="1"/>
      <charset val="128"/>
    </font>
    <font>
      <sz val="12"/>
      <color rgb="FF000000"/>
      <name val="MS Mincho"/>
      <family val="1"/>
      <charset val="128"/>
    </font>
    <font>
      <sz val="12"/>
      <color theme="1"/>
      <name val="맑은 고딕"/>
      <family val="2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9" tint="0.39997558519241921"/>
        <bgColor rgb="FFDFFFD6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rgb="FF868E96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757171"/>
        <bgColor rgb="FF000000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double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 style="thin">
        <color auto="1"/>
      </right>
      <top/>
      <bottom style="double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251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2" borderId="9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2" borderId="0" xfId="0" applyFont="1" applyFill="1">
      <alignment vertical="center"/>
    </xf>
    <xf numFmtId="0" fontId="3" fillId="2" borderId="10" xfId="0" applyFont="1" applyFill="1" applyBorder="1">
      <alignment vertical="center"/>
    </xf>
    <xf numFmtId="0" fontId="3" fillId="2" borderId="11" xfId="0" applyFont="1" applyFill="1" applyBorder="1">
      <alignment vertical="center"/>
    </xf>
    <xf numFmtId="0" fontId="4" fillId="2" borderId="10" xfId="0" applyFont="1" applyFill="1" applyBorder="1" applyAlignment="1">
      <alignment horizontal="centerContinuous" vertical="center"/>
    </xf>
    <xf numFmtId="0" fontId="4" fillId="2" borderId="0" xfId="0" applyFont="1" applyFill="1" applyAlignment="1">
      <alignment horizontal="centerContinuous" vertical="center"/>
    </xf>
    <xf numFmtId="0" fontId="4" fillId="2" borderId="11" xfId="0" applyFont="1" applyFill="1" applyBorder="1" applyAlignment="1">
      <alignment horizontal="centerContinuous" vertical="center"/>
    </xf>
    <xf numFmtId="0" fontId="3" fillId="2" borderId="10" xfId="0" applyFont="1" applyFill="1" applyBorder="1" applyAlignment="1">
      <alignment horizontal="centerContinuous" vertical="center"/>
    </xf>
    <xf numFmtId="0" fontId="3" fillId="2" borderId="0" xfId="0" applyFont="1" applyFill="1" applyAlignment="1">
      <alignment horizontal="centerContinuous" vertical="center"/>
    </xf>
    <xf numFmtId="0" fontId="3" fillId="2" borderId="11" xfId="0" applyFont="1" applyFill="1" applyBorder="1" applyAlignment="1">
      <alignment horizontal="centerContinuous" vertical="center"/>
    </xf>
    <xf numFmtId="0" fontId="3" fillId="2" borderId="4" xfId="0" applyFont="1" applyFill="1" applyBorder="1">
      <alignment vertical="center"/>
    </xf>
    <xf numFmtId="0" fontId="3" fillId="2" borderId="5" xfId="0" applyFont="1" applyFill="1" applyBorder="1">
      <alignment vertical="center"/>
    </xf>
    <xf numFmtId="0" fontId="3" fillId="2" borderId="6" xfId="0" applyFont="1" applyFill="1" applyBorder="1">
      <alignment vertical="center"/>
    </xf>
    <xf numFmtId="14" fontId="3" fillId="2" borderId="0" xfId="0" applyNumberFormat="1" applyFont="1" applyFill="1" applyAlignment="1">
      <alignment horizontal="centerContinuous" vertical="center"/>
    </xf>
    <xf numFmtId="0" fontId="3" fillId="2" borderId="0" xfId="0" applyFont="1" applyFill="1" applyAlignment="1"/>
    <xf numFmtId="0" fontId="3" fillId="2" borderId="0" xfId="0" quotePrefix="1" applyFont="1" applyFill="1">
      <alignment vertical="center"/>
    </xf>
    <xf numFmtId="0" fontId="3" fillId="0" borderId="0" xfId="0" applyFont="1">
      <alignment vertical="center"/>
    </xf>
    <xf numFmtId="0" fontId="5" fillId="2" borderId="0" xfId="0" applyFont="1" applyFill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5" xfId="0" applyNumberFormat="1" applyFont="1" applyFill="1" applyBorder="1" applyAlignment="1">
      <alignment horizontal="left" vertical="center"/>
    </xf>
    <xf numFmtId="0" fontId="6" fillId="2" borderId="0" xfId="0" applyFont="1" applyFill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8" borderId="14" xfId="0" applyFont="1" applyFill="1" applyBorder="1" applyAlignment="1">
      <alignment vertical="center" wrapText="1"/>
    </xf>
    <xf numFmtId="0" fontId="5" fillId="8" borderId="7" xfId="0" applyFont="1" applyFill="1" applyBorder="1" applyAlignment="1">
      <alignment vertical="center" wrapText="1"/>
    </xf>
    <xf numFmtId="0" fontId="5" fillId="8" borderId="8" xfId="0" applyFont="1" applyFill="1" applyBorder="1" applyAlignment="1">
      <alignment vertical="center" wrapText="1"/>
    </xf>
    <xf numFmtId="0" fontId="3" fillId="8" borderId="7" xfId="0" applyFont="1" applyFill="1" applyBorder="1" applyAlignment="1">
      <alignment horizontal="center" vertical="center"/>
    </xf>
    <xf numFmtId="0" fontId="3" fillId="8" borderId="7" xfId="0" applyFont="1" applyFill="1" applyBorder="1">
      <alignment vertical="center"/>
    </xf>
    <xf numFmtId="0" fontId="3" fillId="2" borderId="0" xfId="0" applyFont="1" applyFill="1" applyAlignment="1">
      <alignment horizontal="center" vertical="center"/>
    </xf>
    <xf numFmtId="0" fontId="3" fillId="8" borderId="9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2" borderId="1" xfId="0" quotePrefix="1" applyFont="1" applyFill="1" applyBorder="1">
      <alignment vertical="center"/>
    </xf>
    <xf numFmtId="0" fontId="9" fillId="2" borderId="0" xfId="1" applyFill="1">
      <alignment vertical="center"/>
    </xf>
    <xf numFmtId="0" fontId="10" fillId="2" borderId="0" xfId="1" applyFont="1" applyFill="1">
      <alignment vertical="center"/>
    </xf>
    <xf numFmtId="0" fontId="3" fillId="7" borderId="14" xfId="0" applyFont="1" applyFill="1" applyBorder="1">
      <alignment vertical="center"/>
    </xf>
    <xf numFmtId="0" fontId="3" fillId="7" borderId="7" xfId="0" applyFont="1" applyFill="1" applyBorder="1">
      <alignment vertical="center"/>
    </xf>
    <xf numFmtId="0" fontId="3" fillId="8" borderId="7" xfId="0" quotePrefix="1" applyFont="1" applyFill="1" applyBorder="1">
      <alignment vertical="center"/>
    </xf>
    <xf numFmtId="0" fontId="11" fillId="2" borderId="14" xfId="0" applyFont="1" applyFill="1" applyBorder="1" applyAlignment="1">
      <alignment horizontal="left" vertical="center"/>
    </xf>
    <xf numFmtId="0" fontId="11" fillId="2" borderId="7" xfId="0" applyFont="1" applyFill="1" applyBorder="1" applyAlignment="1">
      <alignment horizontal="left" vertical="center"/>
    </xf>
    <xf numFmtId="0" fontId="11" fillId="2" borderId="8" xfId="0" applyFont="1" applyFill="1" applyBorder="1" applyAlignment="1">
      <alignment horizontal="left" vertical="center"/>
    </xf>
    <xf numFmtId="0" fontId="3" fillId="7" borderId="8" xfId="0" applyFont="1" applyFill="1" applyBorder="1">
      <alignment vertical="center"/>
    </xf>
    <xf numFmtId="0" fontId="3" fillId="8" borderId="8" xfId="0" applyFont="1" applyFill="1" applyBorder="1">
      <alignment vertical="center"/>
    </xf>
    <xf numFmtId="0" fontId="6" fillId="2" borderId="14" xfId="0" applyFont="1" applyFill="1" applyBorder="1">
      <alignment vertical="center"/>
    </xf>
    <xf numFmtId="0" fontId="6" fillId="2" borderId="7" xfId="0" applyFont="1" applyFill="1" applyBorder="1">
      <alignment vertical="center"/>
    </xf>
    <xf numFmtId="0" fontId="6" fillId="2" borderId="8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10" borderId="0" xfId="0" applyFont="1" applyFill="1">
      <alignment vertical="center"/>
    </xf>
    <xf numFmtId="0" fontId="3" fillId="10" borderId="0" xfId="0" quotePrefix="1" applyFont="1" applyFill="1">
      <alignment vertical="center"/>
    </xf>
    <xf numFmtId="0" fontId="5" fillId="8" borderId="14" xfId="0" applyFont="1" applyFill="1" applyBorder="1">
      <alignment vertical="center"/>
    </xf>
    <xf numFmtId="0" fontId="5" fillId="8" borderId="7" xfId="0" applyFont="1" applyFill="1" applyBorder="1">
      <alignment vertical="center"/>
    </xf>
    <xf numFmtId="0" fontId="5" fillId="8" borderId="8" xfId="0" applyFont="1" applyFill="1" applyBorder="1">
      <alignment vertical="center"/>
    </xf>
    <xf numFmtId="0" fontId="12" fillId="2" borderId="0" xfId="1" applyFont="1" applyFill="1">
      <alignment vertical="center"/>
    </xf>
    <xf numFmtId="0" fontId="3" fillId="2" borderId="14" xfId="0" applyFont="1" applyFill="1" applyBorder="1">
      <alignment vertical="center"/>
    </xf>
    <xf numFmtId="0" fontId="3" fillId="2" borderId="7" xfId="0" applyFont="1" applyFill="1" applyBorder="1">
      <alignment vertical="center"/>
    </xf>
    <xf numFmtId="0" fontId="3" fillId="2" borderId="8" xfId="0" applyFont="1" applyFill="1" applyBorder="1">
      <alignment vertical="center"/>
    </xf>
    <xf numFmtId="14" fontId="3" fillId="2" borderId="14" xfId="0" quotePrefix="1" applyNumberFormat="1" applyFont="1" applyFill="1" applyBorder="1">
      <alignment vertical="center"/>
    </xf>
    <xf numFmtId="0" fontId="3" fillId="8" borderId="14" xfId="0" applyFont="1" applyFill="1" applyBorder="1">
      <alignment vertical="center"/>
    </xf>
    <xf numFmtId="0" fontId="13" fillId="12" borderId="0" xfId="0" applyFont="1" applyFill="1">
      <alignment vertical="center"/>
    </xf>
    <xf numFmtId="0" fontId="6" fillId="12" borderId="14" xfId="0" applyFont="1" applyFill="1" applyBorder="1">
      <alignment vertical="center"/>
    </xf>
    <xf numFmtId="0" fontId="3" fillId="2" borderId="20" xfId="0" applyFont="1" applyFill="1" applyBorder="1">
      <alignment vertical="center"/>
    </xf>
    <xf numFmtId="0" fontId="3" fillId="2" borderId="21" xfId="0" applyFont="1" applyFill="1" applyBorder="1">
      <alignment vertical="center"/>
    </xf>
    <xf numFmtId="0" fontId="3" fillId="2" borderId="22" xfId="0" applyFont="1" applyFill="1" applyBorder="1">
      <alignment vertical="center"/>
    </xf>
    <xf numFmtId="0" fontId="3" fillId="2" borderId="23" xfId="0" applyFont="1" applyFill="1" applyBorder="1">
      <alignment vertical="center"/>
    </xf>
    <xf numFmtId="0" fontId="3" fillId="2" borderId="24" xfId="0" applyFont="1" applyFill="1" applyBorder="1">
      <alignment vertical="center"/>
    </xf>
    <xf numFmtId="0" fontId="3" fillId="2" borderId="25" xfId="0" applyFont="1" applyFill="1" applyBorder="1">
      <alignment vertical="center"/>
    </xf>
    <xf numFmtId="0" fontId="3" fillId="2" borderId="26" xfId="0" applyFont="1" applyFill="1" applyBorder="1">
      <alignment vertical="center"/>
    </xf>
    <xf numFmtId="0" fontId="3" fillId="2" borderId="27" xfId="0" applyFont="1" applyFill="1" applyBorder="1">
      <alignment vertical="center"/>
    </xf>
    <xf numFmtId="0" fontId="3" fillId="2" borderId="28" xfId="0" applyFont="1" applyFill="1" applyBorder="1">
      <alignment vertical="center"/>
    </xf>
    <xf numFmtId="0" fontId="3" fillId="2" borderId="29" xfId="0" applyFont="1" applyFill="1" applyBorder="1">
      <alignment vertical="center"/>
    </xf>
    <xf numFmtId="0" fontId="3" fillId="2" borderId="29" xfId="0" applyFont="1" applyFill="1" applyBorder="1" applyAlignment="1">
      <alignment horizontal="center" vertical="center"/>
    </xf>
    <xf numFmtId="0" fontId="13" fillId="12" borderId="1" xfId="0" applyFont="1" applyFill="1" applyBorder="1">
      <alignment vertical="center"/>
    </xf>
    <xf numFmtId="0" fontId="14" fillId="8" borderId="7" xfId="0" applyFont="1" applyFill="1" applyBorder="1">
      <alignment vertical="center"/>
    </xf>
    <xf numFmtId="0" fontId="11" fillId="2" borderId="14" xfId="0" applyFont="1" applyFill="1" applyBorder="1">
      <alignment vertical="center"/>
    </xf>
    <xf numFmtId="0" fontId="11" fillId="2" borderId="7" xfId="0" applyFont="1" applyFill="1" applyBorder="1">
      <alignment vertical="center"/>
    </xf>
    <xf numFmtId="0" fontId="11" fillId="2" borderId="8" xfId="0" applyFont="1" applyFill="1" applyBorder="1">
      <alignment vertical="center"/>
    </xf>
    <xf numFmtId="0" fontId="3" fillId="2" borderId="31" xfId="0" applyFont="1" applyFill="1" applyBorder="1">
      <alignment vertical="center"/>
    </xf>
    <xf numFmtId="14" fontId="3" fillId="2" borderId="0" xfId="0" applyNumberFormat="1" applyFont="1" applyFill="1">
      <alignment vertical="center"/>
    </xf>
    <xf numFmtId="18" fontId="3" fillId="2" borderId="0" xfId="0" applyNumberFormat="1" applyFont="1" applyFill="1">
      <alignment vertical="center"/>
    </xf>
    <xf numFmtId="0" fontId="3" fillId="2" borderId="14" xfId="0" quotePrefix="1" applyFont="1" applyFill="1" applyBorder="1">
      <alignment vertical="center"/>
    </xf>
    <xf numFmtId="0" fontId="13" fillId="13" borderId="14" xfId="0" applyFont="1" applyFill="1" applyBorder="1">
      <alignment vertical="center"/>
    </xf>
    <xf numFmtId="0" fontId="3" fillId="9" borderId="14" xfId="0" applyFont="1" applyFill="1" applyBorder="1" applyAlignment="1">
      <alignment horizontal="left" vertical="center"/>
    </xf>
    <xf numFmtId="0" fontId="3" fillId="9" borderId="7" xfId="0" applyFont="1" applyFill="1" applyBorder="1" applyAlignment="1">
      <alignment horizontal="left" vertical="center"/>
    </xf>
    <xf numFmtId="0" fontId="3" fillId="9" borderId="8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center" vertical="distributed"/>
    </xf>
    <xf numFmtId="0" fontId="3" fillId="5" borderId="12" xfId="0" applyFont="1" applyFill="1" applyBorder="1" applyAlignment="1">
      <alignment horizontal="center" vertical="distributed"/>
    </xf>
    <xf numFmtId="0" fontId="3" fillId="5" borderId="1" xfId="0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14" fontId="3" fillId="5" borderId="1" xfId="0" applyNumberFormat="1" applyFont="1" applyFill="1" applyBorder="1" applyAlignment="1">
      <alignment horizontal="center" vertical="center"/>
    </xf>
    <xf numFmtId="14" fontId="3" fillId="5" borderId="32" xfId="0" applyNumberFormat="1" applyFont="1" applyFill="1" applyBorder="1" applyAlignment="1">
      <alignment horizontal="center" vertical="center"/>
    </xf>
    <xf numFmtId="0" fontId="3" fillId="5" borderId="32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179" fontId="3" fillId="9" borderId="14" xfId="0" applyNumberFormat="1" applyFont="1" applyFill="1" applyBorder="1" applyAlignment="1">
      <alignment horizontal="center" vertical="center"/>
    </xf>
    <xf numFmtId="179" fontId="3" fillId="9" borderId="7" xfId="0" applyNumberFormat="1" applyFont="1" applyFill="1" applyBorder="1" applyAlignment="1">
      <alignment horizontal="center" vertical="center"/>
    </xf>
    <xf numFmtId="179" fontId="3" fillId="9" borderId="8" xfId="0" applyNumberFormat="1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179" fontId="3" fillId="8" borderId="15" xfId="0" applyNumberFormat="1" applyFont="1" applyFill="1" applyBorder="1" applyAlignment="1">
      <alignment vertical="center" textRotation="255"/>
    </xf>
    <xf numFmtId="179" fontId="3" fillId="8" borderId="17" xfId="0" applyNumberFormat="1" applyFont="1" applyFill="1" applyBorder="1" applyAlignment="1">
      <alignment vertical="center" textRotation="255"/>
    </xf>
    <xf numFmtId="179" fontId="3" fillId="8" borderId="16" xfId="0" applyNumberFormat="1" applyFont="1" applyFill="1" applyBorder="1" applyAlignment="1">
      <alignment vertical="center" textRotation="255"/>
    </xf>
    <xf numFmtId="179" fontId="3" fillId="10" borderId="15" xfId="0" applyNumberFormat="1" applyFont="1" applyFill="1" applyBorder="1" applyAlignment="1">
      <alignment vertical="center" textRotation="255"/>
    </xf>
    <xf numFmtId="179" fontId="3" fillId="10" borderId="17" xfId="0" applyNumberFormat="1" applyFont="1" applyFill="1" applyBorder="1" applyAlignment="1">
      <alignment vertical="center" textRotation="255"/>
    </xf>
    <xf numFmtId="179" fontId="3" fillId="10" borderId="16" xfId="0" applyNumberFormat="1" applyFont="1" applyFill="1" applyBorder="1" applyAlignment="1">
      <alignment vertical="center" textRotation="255"/>
    </xf>
    <xf numFmtId="177" fontId="3" fillId="2" borderId="15" xfId="0" applyNumberFormat="1" applyFont="1" applyFill="1" applyBorder="1" applyAlignment="1">
      <alignment vertical="center" textRotation="255"/>
    </xf>
    <xf numFmtId="177" fontId="3" fillId="2" borderId="17" xfId="0" applyNumberFormat="1" applyFont="1" applyFill="1" applyBorder="1" applyAlignment="1">
      <alignment vertical="center" textRotation="255"/>
    </xf>
    <xf numFmtId="177" fontId="3" fillId="2" borderId="16" xfId="0" applyNumberFormat="1" applyFont="1" applyFill="1" applyBorder="1" applyAlignment="1">
      <alignment vertical="center" textRotation="255"/>
    </xf>
    <xf numFmtId="0" fontId="3" fillId="2" borderId="9" xfId="0" applyFont="1" applyFill="1" applyBorder="1" applyAlignment="1">
      <alignment horizontal="center" vertical="center" wrapText="1"/>
    </xf>
    <xf numFmtId="180" fontId="3" fillId="2" borderId="1" xfId="0" applyNumberFormat="1" applyFont="1" applyFill="1" applyBorder="1" applyAlignment="1">
      <alignment horizontal="left" vertical="center" textRotation="255"/>
    </xf>
    <xf numFmtId="0" fontId="3" fillId="2" borderId="10" xfId="0" applyFont="1" applyFill="1" applyBorder="1" applyAlignment="1">
      <alignment horizontal="center" vertical="center" wrapText="1"/>
    </xf>
    <xf numFmtId="58" fontId="3" fillId="2" borderId="15" xfId="0" applyNumberFormat="1" applyFont="1" applyFill="1" applyBorder="1" applyAlignment="1">
      <alignment horizontal="left" vertical="center" textRotation="255"/>
    </xf>
    <xf numFmtId="58" fontId="3" fillId="2" borderId="17" xfId="0" applyNumberFormat="1" applyFont="1" applyFill="1" applyBorder="1" applyAlignment="1">
      <alignment horizontal="left" vertical="center" textRotation="255"/>
    </xf>
    <xf numFmtId="58" fontId="3" fillId="2" borderId="16" xfId="0" applyNumberFormat="1" applyFont="1" applyFill="1" applyBorder="1" applyAlignment="1">
      <alignment horizontal="left" vertical="center" textRotation="255"/>
    </xf>
    <xf numFmtId="14" fontId="3" fillId="9" borderId="14" xfId="0" quotePrefix="1" applyNumberFormat="1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left" vertical="center" wrapText="1"/>
    </xf>
    <xf numFmtId="0" fontId="3" fillId="9" borderId="7" xfId="0" applyFont="1" applyFill="1" applyBorder="1" applyAlignment="1">
      <alignment horizontal="left" vertical="center" wrapText="1"/>
    </xf>
    <xf numFmtId="0" fontId="3" fillId="9" borderId="8" xfId="0" applyFont="1" applyFill="1" applyBorder="1" applyAlignment="1">
      <alignment horizontal="left" vertical="center" wrapText="1"/>
    </xf>
    <xf numFmtId="0" fontId="3" fillId="9" borderId="14" xfId="0" applyFont="1" applyFill="1" applyBorder="1" applyAlignment="1">
      <alignment horizontal="left" vertical="center"/>
    </xf>
    <xf numFmtId="0" fontId="3" fillId="9" borderId="7" xfId="0" applyFont="1" applyFill="1" applyBorder="1" applyAlignment="1">
      <alignment horizontal="left" vertical="center"/>
    </xf>
    <xf numFmtId="0" fontId="3" fillId="9" borderId="8" xfId="0" applyFont="1" applyFill="1" applyBorder="1" applyAlignment="1">
      <alignment horizontal="left" vertical="center"/>
    </xf>
    <xf numFmtId="0" fontId="13" fillId="12" borderId="14" xfId="0" applyFont="1" applyFill="1" applyBorder="1" applyAlignment="1">
      <alignment horizontal="left" vertical="center" wrapText="1"/>
    </xf>
    <xf numFmtId="0" fontId="13" fillId="12" borderId="7" xfId="0" applyFont="1" applyFill="1" applyBorder="1" applyAlignment="1">
      <alignment horizontal="left" vertical="center" wrapText="1"/>
    </xf>
    <xf numFmtId="0" fontId="13" fillId="12" borderId="30" xfId="0" applyFont="1" applyFill="1" applyBorder="1" applyAlignment="1">
      <alignment horizontal="left" vertical="center" wrapText="1"/>
    </xf>
    <xf numFmtId="0" fontId="14" fillId="9" borderId="14" xfId="0" applyFont="1" applyFill="1" applyBorder="1" applyAlignment="1">
      <alignment horizontal="left" vertical="center"/>
    </xf>
    <xf numFmtId="0" fontId="3" fillId="9" borderId="14" xfId="0" quotePrefix="1" applyFont="1" applyFill="1" applyBorder="1" applyAlignment="1">
      <alignment horizontal="left" vertical="center"/>
    </xf>
    <xf numFmtId="0" fontId="13" fillId="12" borderId="0" xfId="0" applyFont="1" applyFill="1" applyAlignment="1">
      <alignment horizontal="center" vertical="center"/>
    </xf>
    <xf numFmtId="180" fontId="3" fillId="2" borderId="15" xfId="0" applyNumberFormat="1" applyFont="1" applyFill="1" applyBorder="1" applyAlignment="1">
      <alignment horizontal="left" vertical="center" textRotation="255"/>
    </xf>
    <xf numFmtId="180" fontId="3" fillId="2" borderId="17" xfId="0" applyNumberFormat="1" applyFont="1" applyFill="1" applyBorder="1" applyAlignment="1">
      <alignment horizontal="left" vertical="center" textRotation="255"/>
    </xf>
    <xf numFmtId="180" fontId="3" fillId="2" borderId="16" xfId="0" applyNumberFormat="1" applyFont="1" applyFill="1" applyBorder="1" applyAlignment="1">
      <alignment horizontal="left" vertical="center" textRotation="255"/>
    </xf>
    <xf numFmtId="0" fontId="3" fillId="4" borderId="1" xfId="0" applyFont="1" applyFill="1" applyBorder="1" applyAlignment="1">
      <alignment horizontal="center" vertical="center"/>
    </xf>
    <xf numFmtId="0" fontId="3" fillId="5" borderId="2" xfId="0" applyFont="1" applyFill="1" applyBorder="1" applyAlignment="1"/>
    <xf numFmtId="0" fontId="3" fillId="5" borderId="3" xfId="0" applyFont="1" applyFill="1" applyBorder="1" applyAlignment="1"/>
    <xf numFmtId="0" fontId="3" fillId="5" borderId="4" xfId="0" applyFont="1" applyFill="1" applyBorder="1" applyAlignment="1"/>
    <xf numFmtId="0" fontId="3" fillId="5" borderId="5" xfId="0" applyFont="1" applyFill="1" applyBorder="1" applyAlignment="1"/>
    <xf numFmtId="0" fontId="3" fillId="5" borderId="6" xfId="0" applyFont="1" applyFill="1" applyBorder="1" applyAlignment="1"/>
    <xf numFmtId="0" fontId="3" fillId="6" borderId="1" xfId="0" applyFont="1" applyFill="1" applyBorder="1" applyAlignment="1">
      <alignment horizontal="center" vertical="center"/>
    </xf>
    <xf numFmtId="0" fontId="3" fillId="7" borderId="8" xfId="0" applyFont="1" applyFill="1" applyBorder="1" applyAlignment="1"/>
    <xf numFmtId="176" fontId="3" fillId="6" borderId="1" xfId="0" applyNumberFormat="1" applyFont="1" applyFill="1" applyBorder="1" applyAlignment="1">
      <alignment horizontal="center" vertical="center"/>
    </xf>
    <xf numFmtId="176" fontId="3" fillId="6" borderId="8" xfId="0" applyNumberFormat="1" applyFont="1" applyFill="1" applyBorder="1" applyAlignment="1">
      <alignment horizontal="center" vertical="center"/>
    </xf>
    <xf numFmtId="181" fontId="3" fillId="3" borderId="1" xfId="0" applyNumberFormat="1" applyFont="1" applyFill="1" applyBorder="1" applyAlignment="1">
      <alignment horizontal="center" vertical="center"/>
    </xf>
    <xf numFmtId="181" fontId="3" fillId="2" borderId="7" xfId="0" applyNumberFormat="1" applyFont="1" applyFill="1" applyBorder="1" applyAlignment="1"/>
    <xf numFmtId="181" fontId="3" fillId="2" borderId="8" xfId="0" applyNumberFormat="1" applyFont="1" applyFill="1" applyBorder="1" applyAlignment="1"/>
    <xf numFmtId="0" fontId="3" fillId="3" borderId="1" xfId="0" applyFont="1" applyFill="1" applyBorder="1" applyAlignment="1">
      <alignment horizontal="center" vertical="center"/>
    </xf>
    <xf numFmtId="0" fontId="3" fillId="2" borderId="7" xfId="0" applyFont="1" applyFill="1" applyBorder="1" applyAlignment="1"/>
    <xf numFmtId="0" fontId="3" fillId="2" borderId="8" xfId="0" applyFont="1" applyFill="1" applyBorder="1" applyAlignment="1"/>
    <xf numFmtId="0" fontId="3" fillId="4" borderId="1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wrapText="1"/>
    </xf>
    <xf numFmtId="0" fontId="3" fillId="5" borderId="4" xfId="0" applyFont="1" applyFill="1" applyBorder="1" applyAlignment="1">
      <alignment wrapText="1"/>
    </xf>
    <xf numFmtId="0" fontId="3" fillId="5" borderId="5" xfId="0" applyFont="1" applyFill="1" applyBorder="1" applyAlignment="1">
      <alignment wrapText="1"/>
    </xf>
    <xf numFmtId="0" fontId="3" fillId="5" borderId="6" xfId="0" applyFont="1" applyFill="1" applyBorder="1" applyAlignment="1">
      <alignment wrapText="1"/>
    </xf>
    <xf numFmtId="0" fontId="3" fillId="7" borderId="7" xfId="0" applyFont="1" applyFill="1" applyBorder="1" applyAlignment="1"/>
    <xf numFmtId="14" fontId="3" fillId="6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wrapText="1"/>
    </xf>
    <xf numFmtId="0" fontId="3" fillId="2" borderId="8" xfId="0" applyFont="1" applyFill="1" applyBorder="1" applyAlignment="1">
      <alignment wrapText="1"/>
    </xf>
    <xf numFmtId="0" fontId="3" fillId="2" borderId="14" xfId="0" quotePrefix="1" applyFont="1" applyFill="1" applyBorder="1" applyAlignment="1">
      <alignment horizontal="center" vertical="center"/>
    </xf>
    <xf numFmtId="0" fontId="3" fillId="2" borderId="8" xfId="0" quotePrefix="1" applyFont="1" applyFill="1" applyBorder="1" applyAlignment="1">
      <alignment horizontal="center" vertical="center"/>
    </xf>
    <xf numFmtId="177" fontId="11" fillId="2" borderId="14" xfId="0" applyNumberFormat="1" applyFont="1" applyFill="1" applyBorder="1" applyAlignment="1">
      <alignment horizontal="center" vertical="center"/>
    </xf>
    <xf numFmtId="177" fontId="11" fillId="2" borderId="7" xfId="0" applyNumberFormat="1" applyFont="1" applyFill="1" applyBorder="1" applyAlignment="1">
      <alignment horizontal="center" vertical="center"/>
    </xf>
    <xf numFmtId="177" fontId="11" fillId="2" borderId="8" xfId="0" applyNumberFormat="1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178" fontId="3" fillId="2" borderId="1" xfId="0" quotePrefix="1" applyNumberFormat="1" applyFont="1" applyFill="1" applyBorder="1" applyAlignment="1">
      <alignment horizontal="center" vertical="center"/>
    </xf>
    <xf numFmtId="178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11" fillId="8" borderId="1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3" fillId="2" borderId="1" xfId="0" quotePrefix="1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8" xfId="0" applyFont="1" applyFill="1" applyBorder="1" applyAlignment="1">
      <alignment horizontal="left" vertical="center"/>
    </xf>
    <xf numFmtId="0" fontId="11" fillId="2" borderId="14" xfId="0" applyFont="1" applyFill="1" applyBorder="1" applyAlignment="1">
      <alignment horizontal="left" vertical="center" wrapText="1"/>
    </xf>
    <xf numFmtId="0" fontId="11" fillId="2" borderId="7" xfId="0" applyFont="1" applyFill="1" applyBorder="1" applyAlignment="1">
      <alignment horizontal="left" vertical="center" wrapText="1"/>
    </xf>
    <xf numFmtId="0" fontId="11" fillId="2" borderId="8" xfId="0" applyFont="1" applyFill="1" applyBorder="1" applyAlignment="1">
      <alignment horizontal="left" vertical="center" wrapText="1"/>
    </xf>
    <xf numFmtId="0" fontId="3" fillId="9" borderId="15" xfId="0" applyFont="1" applyFill="1" applyBorder="1" applyAlignment="1">
      <alignment horizontal="center" vertical="center" wrapText="1"/>
    </xf>
    <xf numFmtId="0" fontId="3" fillId="9" borderId="16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3" fillId="2" borderId="3" xfId="0" applyFont="1" applyFill="1" applyBorder="1" applyAlignment="1">
      <alignment horizontal="left" vertical="top" wrapText="1"/>
    </xf>
    <xf numFmtId="0" fontId="3" fillId="2" borderId="4" xfId="0" applyFont="1" applyFill="1" applyBorder="1" applyAlignment="1">
      <alignment horizontal="left" vertical="top" wrapText="1"/>
    </xf>
    <xf numFmtId="0" fontId="3" fillId="2" borderId="5" xfId="0" applyFont="1" applyFill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top" wrapText="1"/>
    </xf>
    <xf numFmtId="0" fontId="3" fillId="9" borderId="17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left" vertical="top" wrapText="1"/>
    </xf>
    <xf numFmtId="0" fontId="3" fillId="2" borderId="0" xfId="0" applyFont="1" applyFill="1" applyAlignment="1">
      <alignment horizontal="left" vertical="top" wrapText="1"/>
    </xf>
    <xf numFmtId="0" fontId="3" fillId="2" borderId="11" xfId="0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9" borderId="15" xfId="0" applyFont="1" applyFill="1" applyBorder="1" applyAlignment="1">
      <alignment horizontal="center" vertical="center"/>
    </xf>
    <xf numFmtId="0" fontId="3" fillId="9" borderId="16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3" fillId="2" borderId="3" xfId="0" applyFont="1" applyFill="1" applyBorder="1" applyAlignment="1">
      <alignment horizontal="left" vertical="top"/>
    </xf>
    <xf numFmtId="0" fontId="3" fillId="2" borderId="4" xfId="0" applyFont="1" applyFill="1" applyBorder="1" applyAlignment="1">
      <alignment horizontal="left" vertical="top"/>
    </xf>
    <xf numFmtId="0" fontId="3" fillId="2" borderId="5" xfId="0" applyFont="1" applyFill="1" applyBorder="1" applyAlignment="1">
      <alignment horizontal="left" vertical="top"/>
    </xf>
    <xf numFmtId="0" fontId="3" fillId="2" borderId="6" xfId="0" applyFont="1" applyFill="1" applyBorder="1" applyAlignment="1">
      <alignment horizontal="left" vertical="top"/>
    </xf>
    <xf numFmtId="0" fontId="5" fillId="8" borderId="14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2" borderId="18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7" xfId="0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0" fontId="3" fillId="9" borderId="17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7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left" vertical="top"/>
    </xf>
    <xf numFmtId="0" fontId="3" fillId="9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/>
    </xf>
    <xf numFmtId="0" fontId="8" fillId="11" borderId="14" xfId="0" quotePrefix="1" applyFont="1" applyFill="1" applyBorder="1" applyAlignment="1">
      <alignment horizontal="center" vertical="center"/>
    </xf>
    <xf numFmtId="0" fontId="8" fillId="11" borderId="7" xfId="0" quotePrefix="1" applyFont="1" applyFill="1" applyBorder="1" applyAlignment="1">
      <alignment horizontal="center" vertical="center"/>
    </xf>
    <xf numFmtId="0" fontId="8" fillId="11" borderId="8" xfId="0" quotePrefix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7" xfId="0" quotePrefix="1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1</xdr:row>
          <xdr:rowOff>0</xdr:rowOff>
        </xdr:from>
        <xdr:to>
          <xdr:col>42</xdr:col>
          <xdr:colOff>236040</xdr:colOff>
          <xdr:row>5</xdr:row>
          <xdr:rowOff>152400</xdr:rowOff>
        </xdr:to>
        <xdr:pic>
          <xdr:nvPicPr>
            <xdr:cNvPr id="7" name="그림 6">
              <a:extLst>
                <a:ext uri="{FF2B5EF4-FFF2-40B4-BE49-F238E27FC236}">
                  <a16:creationId xmlns:a16="http://schemas.microsoft.com/office/drawing/2014/main" id="{3D89CDAF-7F54-C140-8878-4DDB540762E1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ラベル!$B$2:$I$5" spid="_x0000_s61738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8287071" y="230909"/>
              <a:ext cx="2185939" cy="923636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58</xdr:row>
      <xdr:rowOff>204039</xdr:rowOff>
    </xdr:from>
    <xdr:to>
      <xdr:col>33</xdr:col>
      <xdr:colOff>157576</xdr:colOff>
      <xdr:row>62</xdr:row>
      <xdr:rowOff>180402</xdr:rowOff>
    </xdr:to>
    <xdr:sp macro="" textlink="">
      <xdr:nvSpPr>
        <xdr:cNvPr id="74" name="모서리가 둥근 직사각형 73">
          <a:extLst>
            <a:ext uri="{FF2B5EF4-FFF2-40B4-BE49-F238E27FC236}">
              <a16:creationId xmlns:a16="http://schemas.microsoft.com/office/drawing/2014/main" id="{A506004F-72F3-2346-8622-F9E759964810}"/>
            </a:ext>
          </a:extLst>
        </xdr:cNvPr>
        <xdr:cNvSpPr/>
      </xdr:nvSpPr>
      <xdr:spPr>
        <a:xfrm>
          <a:off x="6645051" y="12416564"/>
          <a:ext cx="1620000" cy="900000"/>
        </a:xfrm>
        <a:prstGeom prst="roundRec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JP" altLang="en-US" sz="1200">
              <a:solidFill>
                <a:sysClr val="windowText" lastClr="000000"/>
              </a:solidFill>
              <a:latin typeface="+mn-ea"/>
              <a:ea typeface="+mn-ea"/>
            </a:rPr>
            <a:t>処理内容</a:t>
          </a:r>
          <a:endParaRPr lang="ko-KR" altLang="en-US" sz="12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27</xdr:col>
      <xdr:colOff>90000</xdr:colOff>
      <xdr:row>63</xdr:row>
      <xdr:rowOff>192118</xdr:rowOff>
    </xdr:from>
    <xdr:to>
      <xdr:col>36</xdr:col>
      <xdr:colOff>56364</xdr:colOff>
      <xdr:row>66</xdr:row>
      <xdr:rowOff>39392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641F970D-BE37-AD46-A688-D56C130AF48C}"/>
            </a:ext>
          </a:extLst>
        </xdr:cNvPr>
        <xdr:cNvGrpSpPr/>
      </xdr:nvGrpSpPr>
      <xdr:grpSpPr>
        <a:xfrm>
          <a:off x="6668600" y="14568518"/>
          <a:ext cx="2138064" cy="533074"/>
          <a:chOff x="3213485" y="12994746"/>
          <a:chExt cx="2160000" cy="540000"/>
        </a:xfrm>
      </xdr:grpSpPr>
      <xdr:sp macro="" textlink="">
        <xdr:nvSpPr>
          <xdr:cNvPr id="77" name="판단 76">
            <a:extLst>
              <a:ext uri="{FF2B5EF4-FFF2-40B4-BE49-F238E27FC236}">
                <a16:creationId xmlns:a16="http://schemas.microsoft.com/office/drawing/2014/main" id="{DE342590-1383-80FF-E34A-B3A67632A805}"/>
              </a:ext>
            </a:extLst>
          </xdr:cNvPr>
          <xdr:cNvSpPr/>
        </xdr:nvSpPr>
        <xdr:spPr>
          <a:xfrm>
            <a:off x="3213485" y="12994746"/>
            <a:ext cx="2160000" cy="540000"/>
          </a:xfrm>
          <a:prstGeom prst="flowChartDecision">
            <a:avLst/>
          </a:prstGeom>
          <a:solidFill>
            <a:schemeClr val="bg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JP" sz="1200">
              <a:solidFill>
                <a:sysClr val="windowText" lastClr="000000"/>
              </a:solidFill>
              <a:latin typeface="+mn-ea"/>
              <a:ea typeface="+mn-ea"/>
            </a:endParaRPr>
          </a:p>
        </xdr:txBody>
      </xdr:sp>
      <xdr:sp macro="" textlink="">
        <xdr:nvSpPr>
          <xdr:cNvPr id="78" name="모서리가 둥근 직사각형 77">
            <a:extLst>
              <a:ext uri="{FF2B5EF4-FFF2-40B4-BE49-F238E27FC236}">
                <a16:creationId xmlns:a16="http://schemas.microsoft.com/office/drawing/2014/main" id="{7DEFCE2D-2527-33D4-9508-48AB6F9CBAB5}"/>
              </a:ext>
            </a:extLst>
          </xdr:cNvPr>
          <xdr:cNvSpPr/>
        </xdr:nvSpPr>
        <xdr:spPr>
          <a:xfrm>
            <a:off x="3483485" y="12994746"/>
            <a:ext cx="1620000" cy="5400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JP" altLang="en-US" sz="1200">
                <a:solidFill>
                  <a:sysClr val="windowText" lastClr="000000"/>
                </a:solidFill>
                <a:latin typeface="+mn-ea"/>
                <a:ea typeface="+mn-ea"/>
              </a:rPr>
              <a:t>分岐</a:t>
            </a:r>
            <a:endParaRPr lang="en-US" altLang="ko-JP" sz="1200">
              <a:solidFill>
                <a:sysClr val="windowText" lastClr="000000"/>
              </a:solidFill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28</xdr:col>
      <xdr:colOff>26263</xdr:colOff>
      <xdr:row>67</xdr:row>
      <xdr:rowOff>23636</xdr:rowOff>
    </xdr:from>
    <xdr:to>
      <xdr:col>34</xdr:col>
      <xdr:colOff>183839</xdr:colOff>
      <xdr:row>71</xdr:row>
      <xdr:rowOff>0</xdr:rowOff>
    </xdr:to>
    <xdr:sp macro="" textlink="">
      <xdr:nvSpPr>
        <xdr:cNvPr id="80" name="설명선 3[L] 79">
          <a:extLst>
            <a:ext uri="{FF2B5EF4-FFF2-40B4-BE49-F238E27FC236}">
              <a16:creationId xmlns:a16="http://schemas.microsoft.com/office/drawing/2014/main" id="{0DDEB16E-197D-B341-AA1A-C2234BDB27A2}"/>
            </a:ext>
          </a:extLst>
        </xdr:cNvPr>
        <xdr:cNvSpPr/>
      </xdr:nvSpPr>
      <xdr:spPr>
        <a:xfrm>
          <a:off x="6915051" y="14083434"/>
          <a:ext cx="1620000" cy="900000"/>
        </a:xfrm>
        <a:prstGeom prst="borderCallout3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JP" altLang="en-US" sz="1200">
              <a:solidFill>
                <a:sysClr val="windowText" lastClr="000000"/>
              </a:solidFill>
              <a:latin typeface="+mn-ea"/>
              <a:ea typeface="+mn-ea"/>
            </a:rPr>
            <a:t>処理説明</a:t>
          </a:r>
          <a:endParaRPr lang="ko-KR" altLang="en-US" sz="12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27</xdr:col>
      <xdr:colOff>0</xdr:colOff>
      <xdr:row>51</xdr:row>
      <xdr:rowOff>166768</xdr:rowOff>
    </xdr:from>
    <xdr:to>
      <xdr:col>28</xdr:col>
      <xdr:colOff>116263</xdr:colOff>
      <xdr:row>53</xdr:row>
      <xdr:rowOff>64950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CDE95DC0-754D-E641-92D4-7854F39AB6C8}"/>
            </a:ext>
          </a:extLst>
        </xdr:cNvPr>
        <xdr:cNvSpPr/>
      </xdr:nvSpPr>
      <xdr:spPr>
        <a:xfrm>
          <a:off x="6645051" y="10762930"/>
          <a:ext cx="360000" cy="360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200">
            <a:latin typeface="+mn-ea"/>
            <a:ea typeface="+mn-ea"/>
          </a:endParaRPr>
        </a:p>
      </xdr:txBody>
    </xdr:sp>
    <xdr:clientData/>
  </xdr:twoCellAnchor>
  <xdr:twoCellAnchor>
    <xdr:from>
      <xdr:col>27</xdr:col>
      <xdr:colOff>0</xdr:colOff>
      <xdr:row>54</xdr:row>
      <xdr:rowOff>0</xdr:rowOff>
    </xdr:from>
    <xdr:to>
      <xdr:col>28</xdr:col>
      <xdr:colOff>116263</xdr:colOff>
      <xdr:row>55</xdr:row>
      <xdr:rowOff>129091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6938EAAE-AD39-494A-1743-F6A23196108F}"/>
            </a:ext>
          </a:extLst>
        </xdr:cNvPr>
        <xdr:cNvGrpSpPr/>
      </xdr:nvGrpSpPr>
      <xdr:grpSpPr>
        <a:xfrm>
          <a:off x="6578600" y="12319000"/>
          <a:ext cx="357563" cy="357691"/>
          <a:chOff x="6645051" y="11288889"/>
          <a:chExt cx="360000" cy="360000"/>
        </a:xfrm>
      </xdr:grpSpPr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BB22E5F1-A051-1548-A010-067D449193E6}"/>
              </a:ext>
            </a:extLst>
          </xdr:cNvPr>
          <xdr:cNvSpPr/>
        </xdr:nvSpPr>
        <xdr:spPr>
          <a:xfrm>
            <a:off x="6645051" y="11288889"/>
            <a:ext cx="360000" cy="360000"/>
          </a:xfrm>
          <a:prstGeom prst="ellipse">
            <a:avLst/>
          </a:prstGeom>
          <a:solidFill>
            <a:schemeClr val="bg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>
              <a:latin typeface="+mn-ea"/>
              <a:ea typeface="+mn-ea"/>
            </a:endParaRPr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86B30EBA-A54D-9843-9E1E-14DC96BEBE09}"/>
              </a:ext>
            </a:extLst>
          </xdr:cNvPr>
          <xdr:cNvSpPr/>
        </xdr:nvSpPr>
        <xdr:spPr>
          <a:xfrm>
            <a:off x="6681997" y="11325835"/>
            <a:ext cx="288000" cy="28800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34</xdr:col>
      <xdr:colOff>183839</xdr:colOff>
      <xdr:row>56</xdr:row>
      <xdr:rowOff>1211</xdr:rowOff>
    </xdr:from>
    <xdr:to>
      <xdr:col>36</xdr:col>
      <xdr:colOff>56364</xdr:colOff>
      <xdr:row>57</xdr:row>
      <xdr:rowOff>130302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8F856CFD-0631-ACD3-30B3-CD211CF9B49F}"/>
            </a:ext>
          </a:extLst>
        </xdr:cNvPr>
        <xdr:cNvSpPr/>
      </xdr:nvSpPr>
      <xdr:spPr>
        <a:xfrm>
          <a:off x="8535051" y="11751918"/>
          <a:ext cx="360000" cy="3600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JP" altLang="en-US" sz="1200">
              <a:solidFill>
                <a:sysClr val="windowText" lastClr="000000"/>
              </a:solidFill>
              <a:latin typeface="+mn-ea"/>
              <a:ea typeface="+mn-ea"/>
            </a:rPr>
            <a:t>有</a:t>
          </a:r>
          <a:endParaRPr lang="en-US" altLang="ko-JP" sz="12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35</xdr:col>
      <xdr:colOff>89798</xdr:colOff>
      <xdr:row>52</xdr:row>
      <xdr:rowOff>141111</xdr:rowOff>
    </xdr:from>
    <xdr:to>
      <xdr:col>36</xdr:col>
      <xdr:colOff>206060</xdr:colOff>
      <xdr:row>52</xdr:row>
      <xdr:rowOff>141111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8B0DB722-4C44-E544-B5F4-B5C8A828D659}"/>
            </a:ext>
          </a:extLst>
        </xdr:cNvPr>
        <xdr:cNvCxnSpPr/>
      </xdr:nvCxnSpPr>
      <xdr:spPr>
        <a:xfrm rot="16200000" flipH="1">
          <a:off x="8864747" y="10788182"/>
          <a:ext cx="0" cy="36000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115453</xdr:colOff>
      <xdr:row>58</xdr:row>
      <xdr:rowOff>204041</xdr:rowOff>
    </xdr:from>
    <xdr:to>
      <xdr:col>41</xdr:col>
      <xdr:colOff>29291</xdr:colOff>
      <xdr:row>62</xdr:row>
      <xdr:rowOff>180404</xdr:rowOff>
    </xdr:to>
    <xdr:sp macro="" textlink="">
      <xdr:nvSpPr>
        <xdr:cNvPr id="34" name="문서 33">
          <a:extLst>
            <a:ext uri="{FF2B5EF4-FFF2-40B4-BE49-F238E27FC236}">
              <a16:creationId xmlns:a16="http://schemas.microsoft.com/office/drawing/2014/main" id="{4195276B-F217-7ABA-5D6B-F18B4D21A51A}"/>
            </a:ext>
          </a:extLst>
        </xdr:cNvPr>
        <xdr:cNvSpPr/>
      </xdr:nvSpPr>
      <xdr:spPr>
        <a:xfrm>
          <a:off x="8466665" y="12416566"/>
          <a:ext cx="1620000" cy="900000"/>
        </a:xfrm>
        <a:prstGeom prst="flowChartDocument">
          <a:avLst/>
        </a:prstGeom>
        <a:solidFill>
          <a:schemeClr val="bg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JP" altLang="en-US" sz="1200">
              <a:solidFill>
                <a:sysClr val="windowText" lastClr="000000"/>
              </a:solidFill>
              <a:latin typeface="+mn-ea"/>
              <a:ea typeface="+mn-ea"/>
            </a:rPr>
            <a:t>ファイル名</a:t>
          </a:r>
          <a:endParaRPr lang="ko-KR" altLang="en-US" sz="12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35</xdr:col>
      <xdr:colOff>64142</xdr:colOff>
      <xdr:row>53</xdr:row>
      <xdr:rowOff>153938</xdr:rowOff>
    </xdr:from>
    <xdr:to>
      <xdr:col>37</xdr:col>
      <xdr:colOff>116667</xdr:colOff>
      <xdr:row>55</xdr:row>
      <xdr:rowOff>52120</xdr:rowOff>
    </xdr:to>
    <xdr:cxnSp macro="">
      <xdr:nvCxnSpPr>
        <xdr:cNvPr id="69" name="꺾인 연결선[E] 68">
          <a:extLst>
            <a:ext uri="{FF2B5EF4-FFF2-40B4-BE49-F238E27FC236}">
              <a16:creationId xmlns:a16="http://schemas.microsoft.com/office/drawing/2014/main" id="{578CACA5-E63F-595A-9783-BBFA723DD5B9}"/>
            </a:ext>
          </a:extLst>
        </xdr:cNvPr>
        <xdr:cNvCxnSpPr/>
      </xdr:nvCxnSpPr>
      <xdr:spPr>
        <a:xfrm>
          <a:off x="8659091" y="11211918"/>
          <a:ext cx="540000" cy="360000"/>
        </a:xfrm>
        <a:prstGeom prst="bentConnector3">
          <a:avLst/>
        </a:prstGeom>
        <a:ln w="381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89797</xdr:colOff>
      <xdr:row>73</xdr:row>
      <xdr:rowOff>89798</xdr:rowOff>
    </xdr:from>
    <xdr:to>
      <xdr:col>35</xdr:col>
      <xdr:colOff>153940</xdr:colOff>
      <xdr:row>77</xdr:row>
      <xdr:rowOff>64141</xdr:rowOff>
    </xdr:to>
    <xdr:sp macro="" textlink="">
      <xdr:nvSpPr>
        <xdr:cNvPr id="2" name="대각선 방향의 모서리가 둥근 사각형 1">
          <a:extLst>
            <a:ext uri="{FF2B5EF4-FFF2-40B4-BE49-F238E27FC236}">
              <a16:creationId xmlns:a16="http://schemas.microsoft.com/office/drawing/2014/main" id="{2A3BC0EB-6980-FBB5-499F-E87F2209B12E}"/>
            </a:ext>
          </a:extLst>
        </xdr:cNvPr>
        <xdr:cNvSpPr/>
      </xdr:nvSpPr>
      <xdr:spPr>
        <a:xfrm>
          <a:off x="6734848" y="15535051"/>
          <a:ext cx="2014041" cy="897979"/>
        </a:xfrm>
        <a:prstGeom prst="round2Diag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JP" altLang="en-US" sz="1200">
              <a:solidFill>
                <a:sysClr val="windowText" lastClr="000000"/>
              </a:solidFill>
              <a:latin typeface="+mn-ea"/>
              <a:ea typeface="+mn-ea"/>
            </a:rPr>
            <a:t>ループ文</a:t>
          </a:r>
          <a:endParaRPr lang="ko-KR" altLang="en-US" sz="12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115455</xdr:colOff>
      <xdr:row>52</xdr:row>
      <xdr:rowOff>0</xdr:rowOff>
    </xdr:from>
    <xdr:to>
      <xdr:col>20</xdr:col>
      <xdr:colOff>51313</xdr:colOff>
      <xdr:row>120</xdr:row>
      <xdr:rowOff>206060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0948B9E-E635-4323-0DC9-E9F298FFA2D0}"/>
            </a:ext>
          </a:extLst>
        </xdr:cNvPr>
        <xdr:cNvGrpSpPr/>
      </xdr:nvGrpSpPr>
      <xdr:grpSpPr>
        <a:xfrm>
          <a:off x="1385455" y="11861800"/>
          <a:ext cx="3555358" cy="15750860"/>
          <a:chOff x="1398283" y="10596162"/>
          <a:chExt cx="3591919" cy="15907878"/>
        </a:xfrm>
      </xdr:grpSpPr>
      <xdr:sp macro="" textlink="">
        <xdr:nvSpPr>
          <xdr:cNvPr id="61" name="타원 60">
            <a:extLst>
              <a:ext uri="{FF2B5EF4-FFF2-40B4-BE49-F238E27FC236}">
                <a16:creationId xmlns:a16="http://schemas.microsoft.com/office/drawing/2014/main" id="{03A4A1B7-3F41-9C40-91AB-CA2378DD278F}"/>
              </a:ext>
            </a:extLst>
          </xdr:cNvPr>
          <xdr:cNvSpPr/>
        </xdr:nvSpPr>
        <xdr:spPr>
          <a:xfrm>
            <a:off x="3014242" y="10596162"/>
            <a:ext cx="360000" cy="359999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200">
              <a:latin typeface="+mn-ea"/>
              <a:ea typeface="+mn-ea"/>
            </a:endParaRPr>
          </a:p>
        </xdr:txBody>
      </xdr:sp>
      <xdr:cxnSp macro="">
        <xdr:nvCxnSpPr>
          <xdr:cNvPr id="62" name="직선 화살표 연결선 61">
            <a:extLst>
              <a:ext uri="{FF2B5EF4-FFF2-40B4-BE49-F238E27FC236}">
                <a16:creationId xmlns:a16="http://schemas.microsoft.com/office/drawing/2014/main" id="{787FB4D0-AFC5-4C42-B8AC-7E286884025B}"/>
              </a:ext>
            </a:extLst>
          </xdr:cNvPr>
          <xdr:cNvCxnSpPr/>
        </xdr:nvCxnSpPr>
        <xdr:spPr>
          <a:xfrm flipH="1">
            <a:off x="3194242" y="11021906"/>
            <a:ext cx="0" cy="3600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9" name="직선 화살표 연결선 88">
            <a:extLst>
              <a:ext uri="{FF2B5EF4-FFF2-40B4-BE49-F238E27FC236}">
                <a16:creationId xmlns:a16="http://schemas.microsoft.com/office/drawing/2014/main" id="{8DB3A48C-CE18-AB49-8133-2E28F32FCCD2}"/>
              </a:ext>
            </a:extLst>
          </xdr:cNvPr>
          <xdr:cNvCxnSpPr/>
        </xdr:nvCxnSpPr>
        <xdr:spPr>
          <a:xfrm flipH="1">
            <a:off x="3194242" y="12435821"/>
            <a:ext cx="0" cy="3600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2" name="모서리가 둥근 직사각형 91">
            <a:extLst>
              <a:ext uri="{FF2B5EF4-FFF2-40B4-BE49-F238E27FC236}">
                <a16:creationId xmlns:a16="http://schemas.microsoft.com/office/drawing/2014/main" id="{1FF81573-09C8-0443-8672-597D308C26B9}"/>
              </a:ext>
            </a:extLst>
          </xdr:cNvPr>
          <xdr:cNvSpPr/>
        </xdr:nvSpPr>
        <xdr:spPr>
          <a:xfrm>
            <a:off x="1847272" y="12861566"/>
            <a:ext cx="2693940" cy="92242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JP" altLang="en-US" sz="1200">
                <a:solidFill>
                  <a:sysClr val="windowText" lastClr="000000"/>
                </a:solidFill>
                <a:latin typeface="+mn-ea"/>
                <a:ea typeface="+mn-ea"/>
              </a:rPr>
              <a:t>設定ファイル読み込みして</a:t>
            </a:r>
            <a:endParaRPr lang="en-US" altLang="ko-JP" sz="1200">
              <a:solidFill>
                <a:sysClr val="windowText" lastClr="000000"/>
              </a:solidFill>
              <a:latin typeface="+mn-ea"/>
              <a:ea typeface="+mn-ea"/>
            </a:endParaRPr>
          </a:p>
          <a:p>
            <a:pPr algn="ctr"/>
            <a:r>
              <a:rPr lang="ko-JP" altLang="en-US" sz="1200">
                <a:solidFill>
                  <a:sysClr val="windowText" lastClr="000000"/>
                </a:solidFill>
                <a:latin typeface="+mn-ea"/>
                <a:ea typeface="+mn-ea"/>
              </a:rPr>
              <a:t>環境変数登録</a:t>
            </a:r>
            <a:endParaRPr lang="en-US" altLang="ko-JP" sz="1200">
              <a:solidFill>
                <a:sysClr val="windowText" lastClr="000000"/>
              </a:solidFill>
              <a:latin typeface="+mn-ea"/>
              <a:ea typeface="+mn-ea"/>
            </a:endParaRPr>
          </a:p>
        </xdr:txBody>
      </xdr:sp>
      <xdr:sp macro="" textlink="">
        <xdr:nvSpPr>
          <xdr:cNvPr id="93" name="모서리가 둥근 직사각형 92">
            <a:extLst>
              <a:ext uri="{FF2B5EF4-FFF2-40B4-BE49-F238E27FC236}">
                <a16:creationId xmlns:a16="http://schemas.microsoft.com/office/drawing/2014/main" id="{738D180B-9AF0-CC47-A1DB-9A406A9CED2B}"/>
              </a:ext>
            </a:extLst>
          </xdr:cNvPr>
          <xdr:cNvSpPr/>
        </xdr:nvSpPr>
        <xdr:spPr>
          <a:xfrm>
            <a:off x="1821616" y="11447651"/>
            <a:ext cx="2745253" cy="92242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JP" altLang="en-US" sz="1200">
                <a:solidFill>
                  <a:sysClr val="windowText" lastClr="000000"/>
                </a:solidFill>
                <a:latin typeface="+mn-ea"/>
                <a:ea typeface="+mn-ea"/>
              </a:rPr>
              <a:t>設定ファイル、シェルスクリプトファイルが揃っていること確認</a:t>
            </a:r>
            <a:endParaRPr lang="en-US" altLang="ko-JP" sz="1200">
              <a:solidFill>
                <a:sysClr val="windowText" lastClr="000000"/>
              </a:solidFill>
              <a:latin typeface="+mn-ea"/>
              <a:ea typeface="+mn-ea"/>
            </a:endParaRPr>
          </a:p>
        </xdr:txBody>
      </xdr:sp>
      <xdr:sp macro="" textlink="">
        <xdr:nvSpPr>
          <xdr:cNvPr id="94" name="모서리가 둥근 직사각형 93">
            <a:extLst>
              <a:ext uri="{FF2B5EF4-FFF2-40B4-BE49-F238E27FC236}">
                <a16:creationId xmlns:a16="http://schemas.microsoft.com/office/drawing/2014/main" id="{B0059D85-4635-EF4E-8D39-A6D688E55CD7}"/>
              </a:ext>
            </a:extLst>
          </xdr:cNvPr>
          <xdr:cNvSpPr/>
        </xdr:nvSpPr>
        <xdr:spPr>
          <a:xfrm>
            <a:off x="1736958" y="14275481"/>
            <a:ext cx="2914568" cy="92242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JP" altLang="en-US" sz="1200">
                <a:solidFill>
                  <a:sysClr val="windowText" lastClr="000000"/>
                </a:solidFill>
                <a:latin typeface="+mn-ea"/>
                <a:ea typeface="+mn-ea"/>
              </a:rPr>
              <a:t>設定ファイルの設定値の</a:t>
            </a:r>
            <a:endParaRPr lang="en-US" altLang="ko-JP" sz="1200">
              <a:solidFill>
                <a:sysClr val="windowText" lastClr="000000"/>
              </a:solidFill>
              <a:latin typeface="+mn-ea"/>
              <a:ea typeface="+mn-ea"/>
            </a:endParaRPr>
          </a:p>
          <a:p>
            <a:pPr algn="ctr"/>
            <a:r>
              <a:rPr lang="ko-JP" altLang="en-US" sz="1200">
                <a:solidFill>
                  <a:sysClr val="windowText" lastClr="000000"/>
                </a:solidFill>
                <a:latin typeface="+mn-ea"/>
                <a:ea typeface="+mn-ea"/>
              </a:rPr>
              <a:t>バリデーションチェック</a:t>
            </a:r>
            <a:endParaRPr lang="en-US" altLang="ko-JP" sz="1200">
              <a:solidFill>
                <a:sysClr val="windowText" lastClr="000000"/>
              </a:solidFill>
              <a:latin typeface="+mn-ea"/>
              <a:ea typeface="+mn-ea"/>
            </a:endParaRPr>
          </a:p>
        </xdr:txBody>
      </xdr:sp>
      <xdr:sp macro="" textlink="">
        <xdr:nvSpPr>
          <xdr:cNvPr id="95" name="모서리가 둥근 직사각형 94">
            <a:extLst>
              <a:ext uri="{FF2B5EF4-FFF2-40B4-BE49-F238E27FC236}">
                <a16:creationId xmlns:a16="http://schemas.microsoft.com/office/drawing/2014/main" id="{D2398214-B43B-3B43-A7CC-199A32479DB3}"/>
              </a:ext>
            </a:extLst>
          </xdr:cNvPr>
          <xdr:cNvSpPr/>
        </xdr:nvSpPr>
        <xdr:spPr>
          <a:xfrm>
            <a:off x="1847272" y="15689396"/>
            <a:ext cx="2693940" cy="92242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JP" altLang="en-US" sz="1200">
                <a:solidFill>
                  <a:sysClr val="windowText" lastClr="000000"/>
                </a:solidFill>
                <a:latin typeface="+mn-ea"/>
                <a:ea typeface="+mn-ea"/>
              </a:rPr>
              <a:t>作成済みの既存ファイルを</a:t>
            </a:r>
            <a:endParaRPr lang="en-US" altLang="ko-JP" sz="1200">
              <a:solidFill>
                <a:sysClr val="windowText" lastClr="000000"/>
              </a:solidFill>
              <a:latin typeface="+mn-ea"/>
              <a:ea typeface="+mn-ea"/>
            </a:endParaRPr>
          </a:p>
          <a:p>
            <a:pPr algn="ctr"/>
            <a:r>
              <a:rPr lang="ko-JP" altLang="en-US" sz="1200">
                <a:solidFill>
                  <a:sysClr val="windowText" lastClr="000000"/>
                </a:solidFill>
                <a:latin typeface="+mn-ea"/>
                <a:ea typeface="+mn-ea"/>
              </a:rPr>
              <a:t>バックアップ</a:t>
            </a:r>
            <a:endParaRPr lang="en-US" altLang="ko-JP" sz="1200">
              <a:solidFill>
                <a:sysClr val="windowText" lastClr="000000"/>
              </a:solidFill>
              <a:latin typeface="+mn-ea"/>
              <a:ea typeface="+mn-ea"/>
            </a:endParaRPr>
          </a:p>
        </xdr:txBody>
      </xdr:sp>
      <xdr:cxnSp macro="">
        <xdr:nvCxnSpPr>
          <xdr:cNvPr id="96" name="직선 화살표 연결선 95">
            <a:extLst>
              <a:ext uri="{FF2B5EF4-FFF2-40B4-BE49-F238E27FC236}">
                <a16:creationId xmlns:a16="http://schemas.microsoft.com/office/drawing/2014/main" id="{AA3E576D-2C89-644A-94C6-4CCB442321E8}"/>
              </a:ext>
            </a:extLst>
          </xdr:cNvPr>
          <xdr:cNvCxnSpPr/>
        </xdr:nvCxnSpPr>
        <xdr:spPr>
          <a:xfrm flipH="1">
            <a:off x="3194242" y="13849736"/>
            <a:ext cx="0" cy="3600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7" name="직선 화살표 연결선 96">
            <a:extLst>
              <a:ext uri="{FF2B5EF4-FFF2-40B4-BE49-F238E27FC236}">
                <a16:creationId xmlns:a16="http://schemas.microsoft.com/office/drawing/2014/main" id="{0B083323-26B9-BE43-A253-F4553EC459FD}"/>
              </a:ext>
            </a:extLst>
          </xdr:cNvPr>
          <xdr:cNvCxnSpPr/>
        </xdr:nvCxnSpPr>
        <xdr:spPr>
          <a:xfrm flipH="1">
            <a:off x="3194242" y="15263651"/>
            <a:ext cx="0" cy="3600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8" name="직선 화살표 연결선 97">
            <a:extLst>
              <a:ext uri="{FF2B5EF4-FFF2-40B4-BE49-F238E27FC236}">
                <a16:creationId xmlns:a16="http://schemas.microsoft.com/office/drawing/2014/main" id="{437AC2D9-E34A-0945-87EA-31A000586558}"/>
              </a:ext>
            </a:extLst>
          </xdr:cNvPr>
          <xdr:cNvCxnSpPr/>
        </xdr:nvCxnSpPr>
        <xdr:spPr>
          <a:xfrm flipH="1">
            <a:off x="3194242" y="16677566"/>
            <a:ext cx="0" cy="3600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C785F38D-76F0-EB5C-B298-257EB330515E}"/>
              </a:ext>
            </a:extLst>
          </xdr:cNvPr>
          <xdr:cNvGrpSpPr/>
        </xdr:nvGrpSpPr>
        <xdr:grpSpPr>
          <a:xfrm>
            <a:off x="1398283" y="17103311"/>
            <a:ext cx="3591919" cy="5721415"/>
            <a:chOff x="1398283" y="16792221"/>
            <a:chExt cx="3591919" cy="5721415"/>
          </a:xfrm>
        </xdr:grpSpPr>
        <xdr:sp macro="" textlink="">
          <xdr:nvSpPr>
            <xdr:cNvPr id="27" name="대각선 방향의 모서리가 둥근 사각형 26">
              <a:extLst>
                <a:ext uri="{FF2B5EF4-FFF2-40B4-BE49-F238E27FC236}">
                  <a16:creationId xmlns:a16="http://schemas.microsoft.com/office/drawing/2014/main" id="{8735D9BB-A00E-BD49-A0BF-E02183ED002D}"/>
                </a:ext>
              </a:extLst>
            </xdr:cNvPr>
            <xdr:cNvSpPr/>
          </xdr:nvSpPr>
          <xdr:spPr>
            <a:xfrm>
              <a:off x="1398283" y="16792221"/>
              <a:ext cx="3591919" cy="5721415"/>
            </a:xfrm>
            <a:prstGeom prst="round2DiagRect">
              <a:avLst/>
            </a:prstGeom>
            <a:solidFill>
              <a:schemeClr val="accent4">
                <a:lumMod val="60000"/>
                <a:lumOff val="40000"/>
              </a:schemeClr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ko-JP" altLang="en-US" sz="1200">
                  <a:solidFill>
                    <a:sysClr val="windowText" lastClr="000000"/>
                  </a:solidFill>
                  <a:latin typeface="+mn-ea"/>
                  <a:ea typeface="+mn-ea"/>
                </a:rPr>
                <a:t>データ作成ループ</a:t>
              </a:r>
              <a:endParaRPr lang="en-US" altLang="ko-JP" sz="1200">
                <a:solidFill>
                  <a:sysClr val="windowText" lastClr="000000"/>
                </a:solidFill>
                <a:latin typeface="+mn-ea"/>
                <a:ea typeface="+mn-ea"/>
              </a:endParaRPr>
            </a:p>
          </xdr:txBody>
        </xdr:sp>
        <xdr:grpSp>
          <xdr:nvGrpSpPr>
            <xdr:cNvPr id="3" name="그룹 2">
              <a:extLst>
                <a:ext uri="{FF2B5EF4-FFF2-40B4-BE49-F238E27FC236}">
                  <a16:creationId xmlns:a16="http://schemas.microsoft.com/office/drawing/2014/main" id="{F55354B8-8F2F-5EF0-48E1-E77F5E66AEE7}"/>
                </a:ext>
              </a:extLst>
            </xdr:cNvPr>
            <xdr:cNvGrpSpPr/>
          </xdr:nvGrpSpPr>
          <xdr:grpSpPr>
            <a:xfrm>
              <a:off x="1847272" y="17282611"/>
              <a:ext cx="2693940" cy="4740635"/>
              <a:chOff x="1879360" y="17350551"/>
              <a:chExt cx="2693940" cy="4740635"/>
            </a:xfrm>
          </xdr:grpSpPr>
          <xdr:sp macro="" textlink="">
            <xdr:nvSpPr>
              <xdr:cNvPr id="30" name="모서리가 둥근 직사각형 29">
                <a:extLst>
                  <a:ext uri="{FF2B5EF4-FFF2-40B4-BE49-F238E27FC236}">
                    <a16:creationId xmlns:a16="http://schemas.microsoft.com/office/drawing/2014/main" id="{959C0FCD-5D42-BD4D-8D26-C3DD7803FACC}"/>
                  </a:ext>
                </a:extLst>
              </xdr:cNvPr>
              <xdr:cNvSpPr/>
            </xdr:nvSpPr>
            <xdr:spPr>
              <a:xfrm>
                <a:off x="1879360" y="17350551"/>
                <a:ext cx="2693940" cy="922425"/>
              </a:xfrm>
              <a:prstGeom prst="roundRect">
                <a:avLst/>
              </a:prstGeom>
              <a:solidFill>
                <a:schemeClr val="bg1"/>
              </a:solidFill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ja-JP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フル</a:t>
                </a:r>
                <a:r>
                  <a:rPr lang="ko-KR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桁</a:t>
                </a:r>
                <a:r>
                  <a:rPr lang="ja-JP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のノーマルの</a:t>
                </a:r>
                <a:endParaRPr lang="en-US" altLang="ja-JP" sz="1200" b="0">
                  <a:solidFill>
                    <a:schemeClr val="tx1"/>
                  </a:solidFill>
                  <a:effectLst/>
                  <a:latin typeface="+mn-ea"/>
                  <a:ea typeface="+mn-ea"/>
                  <a:cs typeface="+mn-cs"/>
                </a:endParaRPr>
              </a:p>
              <a:p>
                <a:pPr algn="ctr"/>
                <a:r>
                  <a:rPr lang="ja-JP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データ</a:t>
                </a:r>
                <a:r>
                  <a:rPr lang="ko-KR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作成</a:t>
                </a:r>
              </a:p>
            </xdr:txBody>
          </xdr:sp>
          <xdr:sp macro="" textlink="">
            <xdr:nvSpPr>
              <xdr:cNvPr id="31" name="모서리가 둥근 직사각형 30">
                <a:extLst>
                  <a:ext uri="{FF2B5EF4-FFF2-40B4-BE49-F238E27FC236}">
                    <a16:creationId xmlns:a16="http://schemas.microsoft.com/office/drawing/2014/main" id="{AF6743F1-EEF1-D44C-B466-D934BA4E6716}"/>
                  </a:ext>
                </a:extLst>
              </xdr:cNvPr>
              <xdr:cNvSpPr/>
            </xdr:nvSpPr>
            <xdr:spPr>
              <a:xfrm>
                <a:off x="1879360" y="18623288"/>
                <a:ext cx="2693940" cy="922425"/>
              </a:xfrm>
              <a:prstGeom prst="roundRect">
                <a:avLst/>
              </a:prstGeom>
              <a:solidFill>
                <a:schemeClr val="bg1"/>
              </a:solidFill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ko-JP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データベース用の</a:t>
                </a:r>
                <a:endParaRPr lang="en-US" altLang="ko-JP" sz="1200" b="0">
                  <a:solidFill>
                    <a:schemeClr val="tx1"/>
                  </a:solidFill>
                  <a:effectLst/>
                  <a:latin typeface="+mn-ea"/>
                  <a:ea typeface="+mn-ea"/>
                  <a:cs typeface="+mn-cs"/>
                </a:endParaRPr>
              </a:p>
              <a:p>
                <a:pPr algn="ctr"/>
                <a:r>
                  <a:rPr lang="en-US" altLang="ko-JP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INSERT</a:t>
                </a:r>
                <a:r>
                  <a:rPr lang="ko-JP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文</a:t>
                </a:r>
                <a:r>
                  <a:rPr lang="ko-KR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作成</a:t>
                </a:r>
              </a:p>
            </xdr:txBody>
          </xdr:sp>
          <xdr:cxnSp macro="">
            <xdr:nvCxnSpPr>
              <xdr:cNvPr id="32" name="직선 화살표 연결선 31">
                <a:extLst>
                  <a:ext uri="{FF2B5EF4-FFF2-40B4-BE49-F238E27FC236}">
                    <a16:creationId xmlns:a16="http://schemas.microsoft.com/office/drawing/2014/main" id="{286D6BCB-4385-7140-83F0-07B89A84F67A}"/>
                  </a:ext>
                </a:extLst>
              </xdr:cNvPr>
              <xdr:cNvCxnSpPr/>
            </xdr:nvCxnSpPr>
            <xdr:spPr>
              <a:xfrm flipH="1">
                <a:off x="3226330" y="18268132"/>
                <a:ext cx="0" cy="3600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3" name="모서리가 둥근 직사각형 32">
                <a:extLst>
                  <a:ext uri="{FF2B5EF4-FFF2-40B4-BE49-F238E27FC236}">
                    <a16:creationId xmlns:a16="http://schemas.microsoft.com/office/drawing/2014/main" id="{FA6B15F5-E07F-A24B-BB04-7CF9CFB3DFBB}"/>
                  </a:ext>
                </a:extLst>
              </xdr:cNvPr>
              <xdr:cNvSpPr/>
            </xdr:nvSpPr>
            <xdr:spPr>
              <a:xfrm>
                <a:off x="1879360" y="19896025"/>
                <a:ext cx="2693940" cy="922425"/>
              </a:xfrm>
              <a:prstGeom prst="roundRect">
                <a:avLst/>
              </a:prstGeom>
              <a:solidFill>
                <a:schemeClr val="bg1"/>
              </a:solidFill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ko-JP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データフォーマット変更</a:t>
                </a:r>
                <a:endParaRPr lang="ko-KR" altLang="en-US" sz="1200" b="0">
                  <a:solidFill>
                    <a:schemeClr val="tx1"/>
                  </a:solidFill>
                  <a:effectLst/>
                  <a:latin typeface="+mn-ea"/>
                  <a:ea typeface="+mn-ea"/>
                  <a:cs typeface="+mn-cs"/>
                </a:endParaRPr>
              </a:p>
            </xdr:txBody>
          </xdr:sp>
          <xdr:cxnSp macro="">
            <xdr:nvCxnSpPr>
              <xdr:cNvPr id="35" name="직선 화살표 연결선 34">
                <a:extLst>
                  <a:ext uri="{FF2B5EF4-FFF2-40B4-BE49-F238E27FC236}">
                    <a16:creationId xmlns:a16="http://schemas.microsoft.com/office/drawing/2014/main" id="{459A286B-2474-E041-975B-B77394B75ECE}"/>
                  </a:ext>
                </a:extLst>
              </xdr:cNvPr>
              <xdr:cNvCxnSpPr/>
            </xdr:nvCxnSpPr>
            <xdr:spPr>
              <a:xfrm flipH="1">
                <a:off x="3226330" y="19540869"/>
                <a:ext cx="0" cy="3600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6" name="모서리가 둥근 직사각형 35">
                <a:extLst>
                  <a:ext uri="{FF2B5EF4-FFF2-40B4-BE49-F238E27FC236}">
                    <a16:creationId xmlns:a16="http://schemas.microsoft.com/office/drawing/2014/main" id="{0A6A2C69-95A0-C44C-BF47-996896891CE6}"/>
                  </a:ext>
                </a:extLst>
              </xdr:cNvPr>
              <xdr:cNvSpPr/>
            </xdr:nvSpPr>
            <xdr:spPr>
              <a:xfrm>
                <a:off x="1879360" y="21168761"/>
                <a:ext cx="2693940" cy="922425"/>
              </a:xfrm>
              <a:prstGeom prst="roundRect">
                <a:avLst/>
              </a:prstGeom>
              <a:solidFill>
                <a:schemeClr val="bg1"/>
              </a:solidFill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ko-JP" altLang="en-US" sz="1200" b="0">
                    <a:solidFill>
                      <a:schemeClr val="tx1"/>
                    </a:solidFill>
                    <a:effectLst/>
                    <a:latin typeface="+mn-ea"/>
                    <a:ea typeface="+mn-ea"/>
                    <a:cs typeface="+mn-cs"/>
                  </a:rPr>
                  <a:t>出力ファイルフォーマット変更</a:t>
                </a:r>
                <a:endParaRPr lang="ko-KR" altLang="en-US" sz="1200" b="0">
                  <a:solidFill>
                    <a:schemeClr val="tx1"/>
                  </a:solidFill>
                  <a:effectLst/>
                  <a:latin typeface="+mn-ea"/>
                  <a:ea typeface="+mn-ea"/>
                  <a:cs typeface="+mn-cs"/>
                </a:endParaRPr>
              </a:p>
            </xdr:txBody>
          </xdr:sp>
          <xdr:cxnSp macro="">
            <xdr:nvCxnSpPr>
              <xdr:cNvPr id="37" name="직선 화살표 연결선 36">
                <a:extLst>
                  <a:ext uri="{FF2B5EF4-FFF2-40B4-BE49-F238E27FC236}">
                    <a16:creationId xmlns:a16="http://schemas.microsoft.com/office/drawing/2014/main" id="{011126B6-387C-7649-AB49-8430463D4871}"/>
                  </a:ext>
                </a:extLst>
              </xdr:cNvPr>
              <xdr:cNvCxnSpPr/>
            </xdr:nvCxnSpPr>
            <xdr:spPr>
              <a:xfrm flipH="1">
                <a:off x="3226330" y="20813606"/>
                <a:ext cx="0" cy="3600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38" name="직선 화살표 연결선 37">
            <a:extLst>
              <a:ext uri="{FF2B5EF4-FFF2-40B4-BE49-F238E27FC236}">
                <a16:creationId xmlns:a16="http://schemas.microsoft.com/office/drawing/2014/main" id="{AC02AE17-87E4-DF4C-9A3B-A84D71CB1DC1}"/>
              </a:ext>
            </a:extLst>
          </xdr:cNvPr>
          <xdr:cNvCxnSpPr/>
        </xdr:nvCxnSpPr>
        <xdr:spPr>
          <a:xfrm flipH="1">
            <a:off x="3194242" y="22890471"/>
            <a:ext cx="0" cy="3600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9" name="모서리가 둥근 직사각형 38">
            <a:extLst>
              <a:ext uri="{FF2B5EF4-FFF2-40B4-BE49-F238E27FC236}">
                <a16:creationId xmlns:a16="http://schemas.microsoft.com/office/drawing/2014/main" id="{F1AD1A76-080A-F54F-A1E3-599E4763CFDA}"/>
              </a:ext>
            </a:extLst>
          </xdr:cNvPr>
          <xdr:cNvSpPr/>
        </xdr:nvSpPr>
        <xdr:spPr>
          <a:xfrm>
            <a:off x="1847272" y="23316216"/>
            <a:ext cx="2693940" cy="92242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JP" altLang="en-US" sz="1200" b="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出力ファイル圧縮処理</a:t>
            </a:r>
            <a:endParaRPr lang="ko-KR" altLang="en-US" sz="1200" b="0">
              <a:solidFill>
                <a:schemeClr val="tx1"/>
              </a:solidFill>
              <a:effectLst/>
              <a:latin typeface="+mn-ea"/>
              <a:ea typeface="+mn-ea"/>
              <a:cs typeface="+mn-cs"/>
            </a:endParaRPr>
          </a:p>
        </xdr:txBody>
      </xdr:sp>
      <xdr:cxnSp macro="">
        <xdr:nvCxnSpPr>
          <xdr:cNvPr id="40" name="직선 화살표 연결선 39">
            <a:extLst>
              <a:ext uri="{FF2B5EF4-FFF2-40B4-BE49-F238E27FC236}">
                <a16:creationId xmlns:a16="http://schemas.microsoft.com/office/drawing/2014/main" id="{8F2B6105-71B8-3A49-9AEB-6BEC7CF23467}"/>
              </a:ext>
            </a:extLst>
          </xdr:cNvPr>
          <xdr:cNvCxnSpPr/>
        </xdr:nvCxnSpPr>
        <xdr:spPr>
          <a:xfrm flipH="1">
            <a:off x="3194242" y="24304386"/>
            <a:ext cx="0" cy="3600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1" name="모서리가 둥근 직사각형 40">
            <a:extLst>
              <a:ext uri="{FF2B5EF4-FFF2-40B4-BE49-F238E27FC236}">
                <a16:creationId xmlns:a16="http://schemas.microsoft.com/office/drawing/2014/main" id="{A3133263-AD28-BD48-822D-6CCE27A77D31}"/>
              </a:ext>
            </a:extLst>
          </xdr:cNvPr>
          <xdr:cNvSpPr/>
        </xdr:nvSpPr>
        <xdr:spPr>
          <a:xfrm>
            <a:off x="1847272" y="24730131"/>
            <a:ext cx="2693940" cy="92242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JP" altLang="en-US" sz="1200" b="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データベース用設定</a:t>
            </a:r>
            <a:endParaRPr lang="en-US" altLang="ko-JP" sz="1200" b="0">
              <a:solidFill>
                <a:schemeClr val="tx1"/>
              </a:solidFill>
              <a:effectLst/>
              <a:latin typeface="+mn-ea"/>
              <a:ea typeface="+mn-ea"/>
              <a:cs typeface="+mn-cs"/>
            </a:endParaRPr>
          </a:p>
          <a:p>
            <a:pPr algn="ctr"/>
            <a:r>
              <a:rPr lang="en-US" altLang="ko-KR" sz="1200" b="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SQL</a:t>
            </a:r>
            <a:r>
              <a:rPr lang="ko-JP" altLang="en-US" sz="1200" b="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作成（ユーザ、テーブル）</a:t>
            </a:r>
            <a:endParaRPr lang="ko-KR" altLang="en-US" sz="1200" b="0">
              <a:solidFill>
                <a:schemeClr val="tx1"/>
              </a:solidFill>
              <a:effectLst/>
              <a:latin typeface="+mn-ea"/>
              <a:ea typeface="+mn-ea"/>
              <a:cs typeface="+mn-cs"/>
            </a:endParaRPr>
          </a:p>
        </xdr:txBody>
      </xdr:sp>
      <xdr:cxnSp macro="">
        <xdr:nvCxnSpPr>
          <xdr:cNvPr id="42" name="직선 화살표 연결선 41">
            <a:extLst>
              <a:ext uri="{FF2B5EF4-FFF2-40B4-BE49-F238E27FC236}">
                <a16:creationId xmlns:a16="http://schemas.microsoft.com/office/drawing/2014/main" id="{2A958FEE-DEF6-C045-B050-15E396994A06}"/>
              </a:ext>
            </a:extLst>
          </xdr:cNvPr>
          <xdr:cNvCxnSpPr/>
        </xdr:nvCxnSpPr>
        <xdr:spPr>
          <a:xfrm flipH="1">
            <a:off x="3194242" y="25718301"/>
            <a:ext cx="0" cy="3600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43" name="그룹 42">
            <a:extLst>
              <a:ext uri="{FF2B5EF4-FFF2-40B4-BE49-F238E27FC236}">
                <a16:creationId xmlns:a16="http://schemas.microsoft.com/office/drawing/2014/main" id="{86E37713-4987-CE4B-A7E6-3B88A2FCBA69}"/>
              </a:ext>
            </a:extLst>
          </xdr:cNvPr>
          <xdr:cNvGrpSpPr/>
        </xdr:nvGrpSpPr>
        <xdr:grpSpPr>
          <a:xfrm>
            <a:off x="3014242" y="26144040"/>
            <a:ext cx="360000" cy="360000"/>
            <a:chOff x="6645051" y="11288889"/>
            <a:chExt cx="360000" cy="360000"/>
          </a:xfrm>
        </xdr:grpSpPr>
        <xdr:sp macro="" textlink="">
          <xdr:nvSpPr>
            <xdr:cNvPr id="44" name="타원 43">
              <a:extLst>
                <a:ext uri="{FF2B5EF4-FFF2-40B4-BE49-F238E27FC236}">
                  <a16:creationId xmlns:a16="http://schemas.microsoft.com/office/drawing/2014/main" id="{9C61832C-1B6B-60F8-7115-50553799D59F}"/>
                </a:ext>
              </a:extLst>
            </xdr:cNvPr>
            <xdr:cNvSpPr/>
          </xdr:nvSpPr>
          <xdr:spPr>
            <a:xfrm>
              <a:off x="6645051" y="11288889"/>
              <a:ext cx="360000" cy="360000"/>
            </a:xfrm>
            <a:prstGeom prst="ellipse">
              <a:avLst/>
            </a:prstGeom>
            <a:solidFill>
              <a:schemeClr val="bg1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200">
                <a:latin typeface="+mn-ea"/>
                <a:ea typeface="+mn-ea"/>
              </a:endParaRPr>
            </a:p>
          </xdr:txBody>
        </xdr:sp>
        <xdr:sp macro="" textlink="">
          <xdr:nvSpPr>
            <xdr:cNvPr id="45" name="타원 44">
              <a:extLst>
                <a:ext uri="{FF2B5EF4-FFF2-40B4-BE49-F238E27FC236}">
                  <a16:creationId xmlns:a16="http://schemas.microsoft.com/office/drawing/2014/main" id="{9B6AB263-FEA9-D960-8492-0A181ABEA7D4}"/>
                </a:ext>
              </a:extLst>
            </xdr:cNvPr>
            <xdr:cNvSpPr/>
          </xdr:nvSpPr>
          <xdr:spPr>
            <a:xfrm>
              <a:off x="6681997" y="11325835"/>
              <a:ext cx="288000" cy="288000"/>
            </a:xfrm>
            <a:prstGeom prst="ellipse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200">
                <a:latin typeface="+mn-ea"/>
                <a:ea typeface="+mn-ea"/>
              </a:endParaRP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67042-4CF0-E749-93B2-6F8F6B893027}">
  <sheetPr>
    <tabColor theme="9" tint="0.79998168889431442"/>
  </sheetPr>
  <dimension ref="A10:AR21"/>
  <sheetViews>
    <sheetView view="pageBreakPreview" zoomScaleNormal="100" zoomScaleSheetLayoutView="100" workbookViewId="0">
      <selection activeCell="AG186" sqref="AG186:AH186"/>
    </sheetView>
  </sheetViews>
  <sheetFormatPr baseColWidth="10" defaultColWidth="2.7109375" defaultRowHeight="15"/>
  <cols>
    <col min="1" max="16384" width="2.7109375" style="5"/>
  </cols>
  <sheetData>
    <row r="10" spans="10:35">
      <c r="J10" s="2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4"/>
    </row>
    <row r="11" spans="10:35">
      <c r="J11" s="6"/>
      <c r="AI11" s="7"/>
    </row>
    <row r="12" spans="10:35" ht="18" customHeight="1">
      <c r="J12" s="8" t="s">
        <v>1142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10"/>
    </row>
    <row r="13" spans="10:35">
      <c r="J13" s="11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3"/>
    </row>
    <row r="14" spans="10:35">
      <c r="J14" s="11" t="s">
        <v>46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3"/>
    </row>
    <row r="15" spans="10:35">
      <c r="J15" s="6"/>
      <c r="AI15" s="7"/>
    </row>
    <row r="16" spans="10:35">
      <c r="J16" s="14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6"/>
    </row>
    <row r="21" spans="1:44">
      <c r="A21" s="17" t="str" cm="1">
        <f t="array" ref="A21">"第　"&amp;TEXT(LOOKUP(1,0/(修正履歴!$D:$D&lt;&gt;""),修正履歴!$D:$D),"0.0")&amp;"　版　　"&amp;TEXT(LOOKUP(1,0/(修正履歴!$H:$H&lt;&gt;""),修正履歴!$H:$H),"YYYY年　MM月　DD日")</f>
        <v>第　1.6　版　　2025年 04月 17日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</row>
  </sheetData>
  <phoneticPr fontId="1" type="noConversion"/>
  <pageMargins left="0.7" right="0.7" top="0.75" bottom="0.75" header="0.3" footer="0.3"/>
  <pageSetup paperSize="9" scale="59" orientation="portrait" horizontalDpi="0" verticalDpi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78F41-20C8-CA48-B3EA-EF74B520C122}">
  <sheetPr>
    <tabColor theme="8" tint="0.79998168889431442"/>
  </sheetPr>
  <dimension ref="A1"/>
  <sheetViews>
    <sheetView zoomScaleNormal="100" workbookViewId="0">
      <selection activeCell="AG186" sqref="AG186:AH186"/>
    </sheetView>
  </sheetViews>
  <sheetFormatPr baseColWidth="10" defaultColWidth="2.7109375" defaultRowHeight="18"/>
  <cols>
    <col min="1" max="16384" width="2.7109375" style="1"/>
  </cols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CC79A-7F4F-B344-866B-672E4D02AB02}">
  <sheetPr>
    <tabColor theme="8" tint="0.79998168889431442"/>
  </sheetPr>
  <dimension ref="B2:BD123"/>
  <sheetViews>
    <sheetView showGridLines="0" view="pageBreakPreview" topLeftCell="A93" zoomScaleNormal="100" zoomScaleSheetLayoutView="100" workbookViewId="0">
      <selection activeCell="AG186" sqref="AG186:AH186"/>
    </sheetView>
  </sheetViews>
  <sheetFormatPr baseColWidth="10" defaultColWidth="2.7109375" defaultRowHeight="18" customHeight="1"/>
  <cols>
    <col min="1" max="3" width="2.7109375" style="5"/>
    <col min="4" max="4" width="3.42578125" style="5" bestFit="1" customWidth="1"/>
    <col min="5" max="55" width="2.7109375" style="5"/>
    <col min="56" max="56" width="9.42578125" style="5" bestFit="1" customWidth="1"/>
    <col min="57" max="16384" width="2.7109375" style="5"/>
  </cols>
  <sheetData>
    <row r="2" spans="2:56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基本設計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56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56" ht="18" customHeight="1" thickTop="1"/>
    <row r="5" spans="2:56" ht="18" customHeight="1">
      <c r="B5" s="5" t="s">
        <v>27</v>
      </c>
      <c r="C5" s="5" t="s">
        <v>169</v>
      </c>
    </row>
    <row r="6" spans="2:56" ht="18" customHeight="1">
      <c r="BD6" s="79"/>
    </row>
    <row r="7" spans="2:56" ht="18" customHeight="1">
      <c r="C7" s="5" t="s">
        <v>29</v>
      </c>
      <c r="D7" s="5" t="s">
        <v>23</v>
      </c>
      <c r="BD7" s="80"/>
    </row>
    <row r="9" spans="2:56" ht="18" customHeight="1">
      <c r="D9" s="5" t="s">
        <v>24</v>
      </c>
      <c r="E9" s="5" t="s">
        <v>170</v>
      </c>
    </row>
    <row r="11" spans="2:56" ht="18" customHeight="1">
      <c r="C11" s="5" t="s">
        <v>28</v>
      </c>
      <c r="D11" s="5" t="s">
        <v>171</v>
      </c>
    </row>
    <row r="13" spans="2:56" ht="18" customHeight="1">
      <c r="D13" s="5" t="s">
        <v>24</v>
      </c>
      <c r="E13" s="5" t="s">
        <v>47</v>
      </c>
    </row>
    <row r="15" spans="2:56" ht="18" customHeight="1">
      <c r="C15" s="5" t="s">
        <v>30</v>
      </c>
      <c r="D15" s="5" t="s">
        <v>31</v>
      </c>
    </row>
    <row r="17" spans="2:9" ht="18" customHeight="1">
      <c r="D17" s="5" t="s">
        <v>24</v>
      </c>
      <c r="E17" s="5" t="s">
        <v>25</v>
      </c>
    </row>
    <row r="18" spans="2:9" ht="18" customHeight="1">
      <c r="E18" s="5" t="s">
        <v>474</v>
      </c>
    </row>
    <row r="20" spans="2:9" ht="18" customHeight="1">
      <c r="C20" s="5" t="s">
        <v>32</v>
      </c>
      <c r="D20" s="5" t="s">
        <v>384</v>
      </c>
    </row>
    <row r="22" spans="2:9" ht="18" customHeight="1">
      <c r="D22" s="5" t="s">
        <v>24</v>
      </c>
      <c r="E22" s="5" t="s">
        <v>385</v>
      </c>
      <c r="G22" s="5" t="s">
        <v>13</v>
      </c>
      <c r="H22" s="5" t="s">
        <v>388</v>
      </c>
    </row>
    <row r="23" spans="2:9" ht="18" customHeight="1">
      <c r="E23" s="5" t="s">
        <v>290</v>
      </c>
      <c r="F23" s="5" t="s">
        <v>386</v>
      </c>
      <c r="H23" s="5" t="s">
        <v>13</v>
      </c>
      <c r="I23" s="5" t="s">
        <v>387</v>
      </c>
    </row>
    <row r="25" spans="2:9" ht="18" customHeight="1">
      <c r="B25" s="5" t="s">
        <v>26</v>
      </c>
      <c r="C25" s="5" t="s">
        <v>172</v>
      </c>
    </row>
    <row r="27" spans="2:9" ht="18" customHeight="1">
      <c r="C27" s="5" t="s">
        <v>29</v>
      </c>
      <c r="D27" s="5" t="s">
        <v>1143</v>
      </c>
    </row>
    <row r="28" spans="2:9" ht="17" customHeight="1">
      <c r="D28" s="19" t="s">
        <v>34</v>
      </c>
      <c r="E28" s="5" t="s">
        <v>1144</v>
      </c>
    </row>
    <row r="29" spans="2:9" ht="17" customHeight="1">
      <c r="D29" s="19" t="s">
        <v>35</v>
      </c>
      <c r="E29" s="20" t="s">
        <v>1145</v>
      </c>
    </row>
    <row r="31" spans="2:9" ht="18" customHeight="1">
      <c r="C31" s="5" t="s">
        <v>28</v>
      </c>
      <c r="D31" s="5" t="s">
        <v>173</v>
      </c>
    </row>
    <row r="32" spans="2:9" ht="18" customHeight="1">
      <c r="D32" s="19" t="s">
        <v>34</v>
      </c>
      <c r="E32" s="5" t="s">
        <v>475</v>
      </c>
    </row>
    <row r="34" spans="3:5" ht="18" customHeight="1">
      <c r="C34" s="5" t="s">
        <v>30</v>
      </c>
      <c r="D34" s="5" t="s">
        <v>174</v>
      </c>
    </row>
    <row r="35" spans="3:5" ht="18" customHeight="1">
      <c r="D35" s="19" t="s">
        <v>34</v>
      </c>
      <c r="E35" s="20" t="s">
        <v>476</v>
      </c>
    </row>
    <row r="36" spans="3:5" ht="18" customHeight="1">
      <c r="D36" s="19" t="s">
        <v>35</v>
      </c>
      <c r="E36" s="20" t="s">
        <v>477</v>
      </c>
    </row>
    <row r="38" spans="3:5" ht="18" customHeight="1">
      <c r="C38" s="5" t="s">
        <v>32</v>
      </c>
      <c r="D38" s="5" t="s">
        <v>175</v>
      </c>
    </row>
    <row r="39" spans="3:5" ht="18" customHeight="1">
      <c r="D39" s="19" t="s">
        <v>34</v>
      </c>
      <c r="E39" s="20" t="s">
        <v>478</v>
      </c>
    </row>
    <row r="41" spans="3:5" ht="18" customHeight="1">
      <c r="C41" s="5" t="s">
        <v>33</v>
      </c>
      <c r="D41" s="5" t="s">
        <v>176</v>
      </c>
    </row>
    <row r="42" spans="3:5" ht="18" customHeight="1">
      <c r="D42" s="19" t="s">
        <v>34</v>
      </c>
      <c r="E42" s="5" t="s">
        <v>479</v>
      </c>
    </row>
    <row r="43" spans="3:5" ht="18" customHeight="1">
      <c r="D43" s="19" t="s">
        <v>35</v>
      </c>
      <c r="E43" s="5" t="s">
        <v>480</v>
      </c>
    </row>
    <row r="44" spans="3:5" ht="18" customHeight="1">
      <c r="D44" s="19" t="s">
        <v>36</v>
      </c>
      <c r="E44" s="5" t="s">
        <v>484</v>
      </c>
    </row>
    <row r="45" spans="3:5" ht="18" customHeight="1">
      <c r="D45" s="19" t="s">
        <v>37</v>
      </c>
      <c r="E45" s="5" t="s">
        <v>481</v>
      </c>
    </row>
    <row r="46" spans="3:5" ht="18" customHeight="1">
      <c r="D46" s="19" t="s">
        <v>38</v>
      </c>
      <c r="E46" s="5" t="s">
        <v>483</v>
      </c>
    </row>
    <row r="47" spans="3:5" ht="18" customHeight="1">
      <c r="D47" s="19" t="s">
        <v>39</v>
      </c>
      <c r="E47" s="5" t="s">
        <v>482</v>
      </c>
    </row>
    <row r="49" spans="2:42" ht="18" customHeight="1">
      <c r="B49" s="5" t="s">
        <v>40</v>
      </c>
      <c r="C49" s="5" t="s">
        <v>41</v>
      </c>
    </row>
    <row r="50" spans="2:42" ht="18" customHeight="1">
      <c r="C50" s="2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4"/>
      <c r="Z50" s="2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4"/>
    </row>
    <row r="51" spans="2:42" ht="18" customHeight="1">
      <c r="C51" s="6"/>
      <c r="D51" s="5" t="s">
        <v>45</v>
      </c>
      <c r="W51" s="7"/>
      <c r="Z51" s="6"/>
      <c r="AA51" s="21" t="s">
        <v>42</v>
      </c>
      <c r="AP51" s="7"/>
    </row>
    <row r="52" spans="2:42" ht="18" customHeight="1">
      <c r="C52" s="6"/>
      <c r="W52" s="7"/>
      <c r="Z52" s="6"/>
      <c r="AP52" s="7"/>
    </row>
    <row r="53" spans="2:42" ht="18" customHeight="1">
      <c r="C53" s="6"/>
      <c r="W53" s="7"/>
      <c r="Z53" s="6"/>
      <c r="AD53" s="5" t="s">
        <v>43</v>
      </c>
      <c r="AM53" s="5" t="s">
        <v>41</v>
      </c>
      <c r="AP53" s="7"/>
    </row>
    <row r="54" spans="2:42" ht="18" customHeight="1">
      <c r="C54" s="6"/>
      <c r="W54" s="7"/>
      <c r="Z54" s="6"/>
      <c r="AP54" s="7"/>
    </row>
    <row r="55" spans="2:42" ht="18" customHeight="1">
      <c r="C55" s="6"/>
      <c r="W55" s="7"/>
      <c r="Z55" s="6"/>
      <c r="AD55" s="5" t="s">
        <v>44</v>
      </c>
      <c r="AP55" s="7"/>
    </row>
    <row r="56" spans="2:42" ht="18" customHeight="1">
      <c r="C56" s="6"/>
      <c r="W56" s="7"/>
      <c r="Z56" s="6"/>
      <c r="AP56" s="7"/>
    </row>
    <row r="57" spans="2:42" ht="18" customHeight="1">
      <c r="C57" s="6"/>
      <c r="W57" s="7"/>
      <c r="Z57" s="6"/>
      <c r="AP57" s="7"/>
    </row>
    <row r="58" spans="2:42" ht="18" customHeight="1">
      <c r="C58" s="6"/>
      <c r="W58" s="7"/>
      <c r="Z58" s="6"/>
      <c r="AP58" s="7"/>
    </row>
    <row r="59" spans="2:42" ht="18" customHeight="1">
      <c r="C59" s="6"/>
      <c r="W59" s="7"/>
      <c r="Z59" s="6"/>
      <c r="AP59" s="7"/>
    </row>
    <row r="60" spans="2:42" ht="18" customHeight="1">
      <c r="C60" s="6"/>
      <c r="W60" s="7"/>
      <c r="Z60" s="6"/>
      <c r="AP60" s="7"/>
    </row>
    <row r="61" spans="2:42" ht="18" customHeight="1">
      <c r="C61" s="6"/>
      <c r="W61" s="7"/>
      <c r="Z61" s="6"/>
      <c r="AP61" s="7"/>
    </row>
    <row r="62" spans="2:42" ht="18" customHeight="1">
      <c r="C62" s="6"/>
      <c r="W62" s="7"/>
      <c r="Z62" s="6"/>
      <c r="AP62" s="7"/>
    </row>
    <row r="63" spans="2:42" ht="18" customHeight="1">
      <c r="C63" s="6"/>
      <c r="W63" s="7"/>
      <c r="Z63" s="6"/>
      <c r="AP63" s="7"/>
    </row>
    <row r="64" spans="2:42" ht="18" customHeight="1">
      <c r="C64" s="6"/>
      <c r="W64" s="7"/>
      <c r="Z64" s="6"/>
      <c r="AP64" s="7"/>
    </row>
    <row r="65" spans="3:42" ht="18" customHeight="1">
      <c r="C65" s="6"/>
      <c r="W65" s="7"/>
      <c r="Z65" s="6"/>
      <c r="AP65" s="7"/>
    </row>
    <row r="66" spans="3:42" ht="18" customHeight="1">
      <c r="C66" s="6"/>
      <c r="W66" s="7"/>
      <c r="Z66" s="6"/>
      <c r="AP66" s="7"/>
    </row>
    <row r="67" spans="3:42" ht="18" customHeight="1">
      <c r="C67" s="6"/>
      <c r="W67" s="7"/>
      <c r="Z67" s="6"/>
      <c r="AP67" s="7"/>
    </row>
    <row r="68" spans="3:42" ht="18" customHeight="1">
      <c r="C68" s="6"/>
      <c r="W68" s="7"/>
      <c r="Z68" s="6"/>
      <c r="AP68" s="7"/>
    </row>
    <row r="69" spans="3:42" ht="18" customHeight="1">
      <c r="C69" s="6"/>
      <c r="W69" s="7"/>
      <c r="Z69" s="6"/>
      <c r="AP69" s="7"/>
    </row>
    <row r="70" spans="3:42" ht="18" customHeight="1">
      <c r="C70" s="6"/>
      <c r="W70" s="7"/>
      <c r="Z70" s="6"/>
      <c r="AP70" s="7"/>
    </row>
    <row r="71" spans="3:42" ht="18" customHeight="1">
      <c r="C71" s="6"/>
      <c r="W71" s="7"/>
      <c r="Z71" s="6"/>
      <c r="AP71" s="7"/>
    </row>
    <row r="72" spans="3:42" ht="18" customHeight="1">
      <c r="C72" s="6"/>
      <c r="W72" s="7"/>
      <c r="Z72" s="6"/>
      <c r="AP72" s="7"/>
    </row>
    <row r="73" spans="3:42" ht="18" customHeight="1">
      <c r="C73" s="6"/>
      <c r="W73" s="7"/>
      <c r="Z73" s="6"/>
      <c r="AP73" s="7"/>
    </row>
    <row r="74" spans="3:42" ht="18" customHeight="1">
      <c r="C74" s="6"/>
      <c r="W74" s="7"/>
      <c r="Z74" s="6"/>
      <c r="AP74" s="7"/>
    </row>
    <row r="75" spans="3:42" ht="18" customHeight="1">
      <c r="C75" s="6"/>
      <c r="W75" s="7"/>
      <c r="Z75" s="6"/>
      <c r="AP75" s="7"/>
    </row>
    <row r="76" spans="3:42" ht="18" customHeight="1">
      <c r="C76" s="6"/>
      <c r="W76" s="7"/>
      <c r="Z76" s="6"/>
      <c r="AP76" s="7"/>
    </row>
    <row r="77" spans="3:42" ht="18" customHeight="1">
      <c r="C77" s="6"/>
      <c r="W77" s="7"/>
      <c r="Z77" s="6"/>
      <c r="AP77" s="7"/>
    </row>
    <row r="78" spans="3:42" ht="18" customHeight="1">
      <c r="C78" s="6"/>
      <c r="W78" s="7"/>
      <c r="Z78" s="6"/>
      <c r="AP78" s="7"/>
    </row>
    <row r="79" spans="3:42" ht="18" customHeight="1">
      <c r="C79" s="6"/>
      <c r="W79" s="7"/>
      <c r="Z79" s="6"/>
      <c r="AP79" s="7"/>
    </row>
    <row r="80" spans="3:42" ht="18" customHeight="1">
      <c r="C80" s="6"/>
      <c r="W80" s="7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</row>
    <row r="81" spans="3:23" ht="18" customHeight="1">
      <c r="C81" s="6"/>
      <c r="W81" s="7"/>
    </row>
    <row r="82" spans="3:23" ht="18" customHeight="1">
      <c r="C82" s="6"/>
      <c r="W82" s="7"/>
    </row>
    <row r="83" spans="3:23" ht="18" customHeight="1">
      <c r="C83" s="6"/>
      <c r="W83" s="7"/>
    </row>
    <row r="84" spans="3:23" ht="18" customHeight="1">
      <c r="C84" s="6"/>
      <c r="W84" s="7"/>
    </row>
    <row r="85" spans="3:23" ht="18" customHeight="1">
      <c r="C85" s="6"/>
      <c r="W85" s="7"/>
    </row>
    <row r="86" spans="3:23" ht="18" customHeight="1">
      <c r="C86" s="6"/>
      <c r="W86" s="7"/>
    </row>
    <row r="87" spans="3:23" ht="18" customHeight="1">
      <c r="C87" s="6"/>
      <c r="W87" s="7"/>
    </row>
    <row r="88" spans="3:23" ht="18" customHeight="1">
      <c r="C88" s="6"/>
      <c r="W88" s="7"/>
    </row>
    <row r="89" spans="3:23" ht="18" customHeight="1">
      <c r="C89" s="6"/>
      <c r="W89" s="7"/>
    </row>
    <row r="90" spans="3:23" ht="18" customHeight="1">
      <c r="C90" s="6"/>
      <c r="W90" s="7"/>
    </row>
    <row r="91" spans="3:23" ht="18" customHeight="1">
      <c r="C91" s="6"/>
      <c r="W91" s="7"/>
    </row>
    <row r="92" spans="3:23" ht="18" customHeight="1">
      <c r="C92" s="6"/>
      <c r="W92" s="7"/>
    </row>
    <row r="93" spans="3:23" ht="18" customHeight="1">
      <c r="C93" s="6"/>
      <c r="W93" s="7"/>
    </row>
    <row r="94" spans="3:23" ht="18" customHeight="1">
      <c r="C94" s="6"/>
      <c r="W94" s="7"/>
    </row>
    <row r="95" spans="3:23" ht="18" customHeight="1">
      <c r="C95" s="6"/>
      <c r="W95" s="7"/>
    </row>
    <row r="96" spans="3:23" ht="18" customHeight="1">
      <c r="C96" s="6"/>
      <c r="W96" s="7"/>
    </row>
    <row r="97" spans="3:23" ht="18" customHeight="1">
      <c r="C97" s="6"/>
      <c r="W97" s="7"/>
    </row>
    <row r="98" spans="3:23" ht="18" customHeight="1">
      <c r="C98" s="6"/>
      <c r="W98" s="7"/>
    </row>
    <row r="99" spans="3:23" ht="18" customHeight="1">
      <c r="C99" s="6"/>
      <c r="W99" s="7"/>
    </row>
    <row r="100" spans="3:23" ht="18" customHeight="1">
      <c r="C100" s="6"/>
      <c r="W100" s="7"/>
    </row>
    <row r="101" spans="3:23" ht="18" customHeight="1">
      <c r="C101" s="6"/>
      <c r="W101" s="7"/>
    </row>
    <row r="102" spans="3:23" ht="18" customHeight="1">
      <c r="C102" s="6"/>
      <c r="W102" s="7"/>
    </row>
    <row r="103" spans="3:23" ht="18" customHeight="1">
      <c r="C103" s="6"/>
      <c r="W103" s="7"/>
    </row>
    <row r="104" spans="3:23" ht="18" customHeight="1">
      <c r="C104" s="6"/>
      <c r="W104" s="7"/>
    </row>
    <row r="105" spans="3:23" ht="18" customHeight="1">
      <c r="C105" s="6"/>
      <c r="W105" s="7"/>
    </row>
    <row r="106" spans="3:23" ht="18" customHeight="1">
      <c r="C106" s="6"/>
      <c r="W106" s="7"/>
    </row>
    <row r="107" spans="3:23" ht="18" customHeight="1">
      <c r="C107" s="6"/>
      <c r="W107" s="7"/>
    </row>
    <row r="108" spans="3:23" ht="18" customHeight="1">
      <c r="C108" s="6"/>
      <c r="W108" s="7"/>
    </row>
    <row r="109" spans="3:23" ht="18" customHeight="1">
      <c r="C109" s="6"/>
      <c r="W109" s="7"/>
    </row>
    <row r="110" spans="3:23" ht="18" customHeight="1">
      <c r="C110" s="6"/>
      <c r="W110" s="7"/>
    </row>
    <row r="111" spans="3:23" ht="18" customHeight="1">
      <c r="C111" s="6"/>
      <c r="W111" s="7"/>
    </row>
    <row r="112" spans="3:23" ht="18" customHeight="1">
      <c r="C112" s="6"/>
      <c r="W112" s="7"/>
    </row>
    <row r="113" spans="3:23" ht="18" customHeight="1">
      <c r="C113" s="6"/>
      <c r="W113" s="7"/>
    </row>
    <row r="114" spans="3:23" ht="18" customHeight="1">
      <c r="C114" s="6"/>
      <c r="W114" s="7"/>
    </row>
    <row r="115" spans="3:23" ht="18" customHeight="1">
      <c r="C115" s="6"/>
      <c r="W115" s="7"/>
    </row>
    <row r="116" spans="3:23" ht="18" customHeight="1">
      <c r="C116" s="6"/>
      <c r="W116" s="7"/>
    </row>
    <row r="117" spans="3:23" ht="18" customHeight="1">
      <c r="C117" s="6"/>
      <c r="W117" s="7"/>
    </row>
    <row r="118" spans="3:23" ht="18" customHeight="1">
      <c r="C118" s="6"/>
      <c r="W118" s="7"/>
    </row>
    <row r="119" spans="3:23" ht="18" customHeight="1">
      <c r="C119" s="6"/>
      <c r="W119" s="7"/>
    </row>
    <row r="120" spans="3:23" ht="18" customHeight="1">
      <c r="C120" s="6"/>
      <c r="W120" s="7"/>
    </row>
    <row r="121" spans="3:23" ht="18" customHeight="1">
      <c r="C121" s="6"/>
      <c r="W121" s="7"/>
    </row>
    <row r="122" spans="3:23" ht="18" customHeight="1">
      <c r="C122" s="6"/>
      <c r="W122" s="7"/>
    </row>
    <row r="123" spans="3:23" ht="18" customHeight="1">
      <c r="C123" s="14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6"/>
    </row>
  </sheetData>
  <mergeCells count="13">
    <mergeCell ref="AK2:AM2"/>
    <mergeCell ref="AN2:AQ2"/>
    <mergeCell ref="AK3:AM3"/>
    <mergeCell ref="AN3:AQ3"/>
    <mergeCell ref="J2:AA3"/>
    <mergeCell ref="AG2:AJ2"/>
    <mergeCell ref="AG3:AJ3"/>
    <mergeCell ref="B2:F3"/>
    <mergeCell ref="G2:I3"/>
    <mergeCell ref="AB2:AC2"/>
    <mergeCell ref="AB3:AC3"/>
    <mergeCell ref="AD2:AF2"/>
    <mergeCell ref="AD3:AF3"/>
  </mergeCells>
  <phoneticPr fontId="1" type="noConversion"/>
  <pageMargins left="0.7" right="0.7" top="0.75" bottom="0.75" header="0.3" footer="0.3"/>
  <pageSetup paperSize="9" scale="58" orientation="portrait" horizontalDpi="0" verticalDpi="0"/>
  <rowBreaks count="1" manualBreakCount="1">
    <brk id="70" max="43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F0AB2-DBB5-E644-A972-208B996877E4}">
  <sheetPr>
    <tabColor theme="5" tint="0.79998168889431442"/>
  </sheetPr>
  <dimension ref="A1"/>
  <sheetViews>
    <sheetView zoomScaleNormal="100" workbookViewId="0">
      <selection activeCell="AG186" sqref="AG186:AH186"/>
    </sheetView>
  </sheetViews>
  <sheetFormatPr baseColWidth="10" defaultColWidth="2.7109375" defaultRowHeight="18"/>
  <cols>
    <col min="1" max="16384" width="2.7109375" style="1"/>
  </cols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92F60-2AF1-2847-BB43-0F12F499321B}">
  <sheetPr>
    <tabColor theme="5" tint="0.79998168889431442"/>
  </sheetPr>
  <dimension ref="B2:AS83"/>
  <sheetViews>
    <sheetView showGridLines="0" view="pageBreakPreview" zoomScaleNormal="100" zoomScaleSheetLayoutView="100" workbookViewId="0">
      <selection activeCell="AG186" sqref="AG186:AH186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7" width="2.7109375" style="5" customWidth="1"/>
    <col min="8" max="15" width="2.7109375" style="5"/>
    <col min="16" max="17" width="2.7109375" style="5" customWidth="1"/>
    <col min="18" max="18" width="2.7109375" style="5"/>
    <col min="19" max="19" width="2.7109375" style="5" customWidth="1"/>
    <col min="20" max="21" width="2.7109375" style="5"/>
    <col min="22" max="24" width="2.7109375" style="5" customWidth="1"/>
    <col min="25" max="25" width="2.7109375" style="5"/>
    <col min="26" max="26" width="2.7109375" style="5" customWidth="1"/>
    <col min="27" max="29" width="2.7109375" style="5"/>
    <col min="30" max="30" width="2.7109375" style="5" customWidth="1"/>
    <col min="31" max="44" width="2.7109375" style="5"/>
    <col min="45" max="45" width="2.7109375" style="5" customWidth="1"/>
    <col min="46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db_gen_string_data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425</v>
      </c>
    </row>
    <row r="9" spans="2:43" ht="18" customHeight="1">
      <c r="D9" s="5" t="s">
        <v>24</v>
      </c>
      <c r="E9" s="5" t="s">
        <v>426</v>
      </c>
      <c r="J9" s="5" t="s">
        <v>13</v>
      </c>
      <c r="K9" s="5" t="s">
        <v>400</v>
      </c>
    </row>
    <row r="10" spans="2:43" ht="18" customHeight="1">
      <c r="D10" s="5" t="s">
        <v>24</v>
      </c>
      <c r="E10" s="5" t="s">
        <v>399</v>
      </c>
      <c r="J10" s="5" t="s">
        <v>13</v>
      </c>
      <c r="K10" s="5" t="s">
        <v>401</v>
      </c>
    </row>
    <row r="11" spans="2:43" ht="18" customHeight="1">
      <c r="E11" s="5" t="s">
        <v>290</v>
      </c>
      <c r="F11" s="5" t="s">
        <v>402</v>
      </c>
      <c r="G11" s="5" t="s">
        <v>13</v>
      </c>
      <c r="H11" s="24" t="str">
        <f>IF($E7="","clear; ","")&amp;"mkdir -pv ./output/logs/; export "&amp;$E10&amp;"=""`pwd`/output/logs/"";"</f>
        <v>clear; mkdir -pv ./output/logs/; export LOG_DIR="`pwd`/output/logs/";</v>
      </c>
    </row>
    <row r="12" spans="2:43" ht="18" customHeight="1">
      <c r="H12" s="24" t="str">
        <f>"echo """&amp;$E10&amp;"=${"&amp;$E10&amp;"}""; echo;"</f>
        <v>echo "LOG_DIR=${LOG_DIR}"; echo;</v>
      </c>
    </row>
    <row r="13" spans="2:43" ht="18" customHeight="1">
      <c r="H13" s="24"/>
      <c r="K13" s="24"/>
    </row>
    <row r="14" spans="2:43" ht="18" customHeight="1">
      <c r="C14" s="5" t="s">
        <v>28</v>
      </c>
      <c r="D14" s="5" t="s">
        <v>404</v>
      </c>
    </row>
    <row r="16" spans="2:43" ht="18" customHeight="1">
      <c r="D16" s="105" t="s">
        <v>404</v>
      </c>
      <c r="E16" s="106"/>
      <c r="F16" s="106"/>
      <c r="G16" s="107"/>
      <c r="H16" s="121">
        <f>G$16+1</f>
        <v>1</v>
      </c>
      <c r="I16" s="121">
        <f>H$16+1</f>
        <v>2</v>
      </c>
      <c r="J16" s="121">
        <f t="shared" ref="J16:AQ16" si="0">I$16+1</f>
        <v>3</v>
      </c>
      <c r="K16" s="121">
        <f t="shared" si="0"/>
        <v>4</v>
      </c>
      <c r="L16" s="121">
        <f t="shared" si="0"/>
        <v>5</v>
      </c>
      <c r="M16" s="121">
        <f t="shared" si="0"/>
        <v>6</v>
      </c>
      <c r="N16" s="121">
        <f t="shared" si="0"/>
        <v>7</v>
      </c>
      <c r="O16" s="121">
        <f t="shared" si="0"/>
        <v>8</v>
      </c>
      <c r="P16" s="121">
        <f t="shared" si="0"/>
        <v>9</v>
      </c>
      <c r="Q16" s="121">
        <f t="shared" si="0"/>
        <v>10</v>
      </c>
      <c r="R16" s="121">
        <f t="shared" si="0"/>
        <v>11</v>
      </c>
      <c r="S16" s="121">
        <f t="shared" si="0"/>
        <v>12</v>
      </c>
      <c r="T16" s="121">
        <f t="shared" si="0"/>
        <v>13</v>
      </c>
      <c r="U16" s="121">
        <f t="shared" si="0"/>
        <v>14</v>
      </c>
      <c r="V16" s="121">
        <f t="shared" si="0"/>
        <v>15</v>
      </c>
      <c r="W16" s="121">
        <f t="shared" si="0"/>
        <v>16</v>
      </c>
      <c r="X16" s="121">
        <f t="shared" si="0"/>
        <v>17</v>
      </c>
      <c r="Y16" s="121">
        <f t="shared" si="0"/>
        <v>18</v>
      </c>
      <c r="Z16" s="121">
        <f t="shared" si="0"/>
        <v>19</v>
      </c>
      <c r="AA16" s="121">
        <f t="shared" si="0"/>
        <v>20</v>
      </c>
      <c r="AB16" s="121">
        <f t="shared" si="0"/>
        <v>21</v>
      </c>
      <c r="AC16" s="121">
        <f t="shared" si="0"/>
        <v>22</v>
      </c>
      <c r="AD16" s="121">
        <f t="shared" si="0"/>
        <v>23</v>
      </c>
      <c r="AE16" s="121">
        <f t="shared" si="0"/>
        <v>24</v>
      </c>
      <c r="AF16" s="121">
        <f t="shared" si="0"/>
        <v>25</v>
      </c>
      <c r="AG16" s="121">
        <f t="shared" si="0"/>
        <v>26</v>
      </c>
      <c r="AH16" s="121">
        <f t="shared" si="0"/>
        <v>27</v>
      </c>
      <c r="AI16" s="121">
        <f t="shared" si="0"/>
        <v>28</v>
      </c>
      <c r="AJ16" s="121">
        <f t="shared" si="0"/>
        <v>29</v>
      </c>
      <c r="AK16" s="121">
        <f t="shared" si="0"/>
        <v>30</v>
      </c>
      <c r="AL16" s="121">
        <f t="shared" si="0"/>
        <v>31</v>
      </c>
      <c r="AM16" s="121">
        <f t="shared" si="0"/>
        <v>32</v>
      </c>
      <c r="AN16" s="121">
        <f t="shared" si="0"/>
        <v>33</v>
      </c>
      <c r="AO16" s="121">
        <f t="shared" si="0"/>
        <v>34</v>
      </c>
      <c r="AP16" s="121">
        <f t="shared" si="0"/>
        <v>35</v>
      </c>
      <c r="AQ16" s="121">
        <f t="shared" si="0"/>
        <v>36</v>
      </c>
    </row>
    <row r="17" spans="4:43" ht="18" customHeight="1">
      <c r="D17" s="118"/>
      <c r="E17" s="119"/>
      <c r="F17" s="119"/>
      <c r="G17" s="120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</row>
    <row r="18" spans="4:43" ht="18" customHeight="1">
      <c r="D18" s="108"/>
      <c r="E18" s="109"/>
      <c r="F18" s="109"/>
      <c r="G18" s="110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</row>
    <row r="19" spans="4:43" ht="18" customHeight="1">
      <c r="D19" s="37" t="s">
        <v>328</v>
      </c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43"/>
    </row>
    <row r="20" spans="4:43" ht="18" customHeight="1">
      <c r="D20" s="33"/>
      <c r="E20" s="93" t="s">
        <v>70</v>
      </c>
      <c r="F20" s="94"/>
      <c r="G20" s="95"/>
      <c r="H20" s="33" t="s">
        <v>24</v>
      </c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</row>
    <row r="21" spans="4:43" ht="18" customHeight="1">
      <c r="D21" s="33"/>
      <c r="E21" s="93">
        <v>0</v>
      </c>
      <c r="F21" s="94"/>
      <c r="G21" s="95"/>
      <c r="H21" s="33"/>
      <c r="I21" s="33" t="s">
        <v>24</v>
      </c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</row>
    <row r="22" spans="4:43" ht="18" customHeight="1">
      <c r="D22" s="33"/>
      <c r="E22" s="93">
        <v>8</v>
      </c>
      <c r="F22" s="94"/>
      <c r="G22" s="95"/>
      <c r="H22" s="33"/>
      <c r="I22" s="33"/>
      <c r="J22" s="33" t="s">
        <v>24</v>
      </c>
      <c r="K22" s="33"/>
      <c r="L22" s="33"/>
      <c r="M22" s="33" t="s">
        <v>24</v>
      </c>
      <c r="N22" s="33" t="s">
        <v>24</v>
      </c>
      <c r="O22" s="33" t="s">
        <v>24</v>
      </c>
      <c r="P22" s="33" t="s">
        <v>24</v>
      </c>
      <c r="Q22" s="33" t="s">
        <v>24</v>
      </c>
      <c r="R22" s="33" t="s">
        <v>24</v>
      </c>
      <c r="S22" s="33" t="s">
        <v>24</v>
      </c>
      <c r="T22" s="33" t="s">
        <v>24</v>
      </c>
      <c r="U22" s="33" t="s">
        <v>24</v>
      </c>
      <c r="V22" s="33" t="s">
        <v>24</v>
      </c>
      <c r="W22" s="33" t="s">
        <v>24</v>
      </c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</row>
    <row r="23" spans="4:43" ht="18" customHeight="1">
      <c r="D23" s="33"/>
      <c r="E23" s="93">
        <v>10</v>
      </c>
      <c r="F23" s="94"/>
      <c r="G23" s="95"/>
      <c r="H23" s="33"/>
      <c r="I23" s="33"/>
      <c r="J23" s="33"/>
      <c r="K23" s="33" t="s">
        <v>24</v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</row>
    <row r="24" spans="4:43" ht="18" customHeight="1">
      <c r="D24" s="33"/>
      <c r="E24" s="93" t="s">
        <v>811</v>
      </c>
      <c r="F24" s="94"/>
      <c r="G24" s="95"/>
      <c r="H24" s="33"/>
      <c r="I24" s="33"/>
      <c r="J24" s="33"/>
      <c r="K24" s="33"/>
      <c r="L24" s="33" t="s">
        <v>24</v>
      </c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</row>
    <row r="25" spans="4:43" ht="18" customHeight="1">
      <c r="D25" s="37" t="s">
        <v>348</v>
      </c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43"/>
    </row>
    <row r="26" spans="4:43" ht="18" customHeight="1">
      <c r="D26" s="33"/>
      <c r="E26" s="93" t="s">
        <v>70</v>
      </c>
      <c r="F26" s="94"/>
      <c r="G26" s="95"/>
      <c r="H26" s="33" t="s">
        <v>24</v>
      </c>
      <c r="I26" s="33" t="s">
        <v>24</v>
      </c>
      <c r="J26" s="33" t="s">
        <v>24</v>
      </c>
      <c r="K26" s="33" t="s">
        <v>24</v>
      </c>
      <c r="L26" s="33" t="s">
        <v>24</v>
      </c>
      <c r="M26" s="33"/>
      <c r="N26" s="34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4"/>
      <c r="AL26" s="33"/>
      <c r="AM26" s="33"/>
      <c r="AN26" s="33"/>
      <c r="AO26" s="33"/>
      <c r="AP26" s="33"/>
      <c r="AQ26" s="33"/>
    </row>
    <row r="27" spans="4:43" ht="18" customHeight="1">
      <c r="D27" s="33"/>
      <c r="E27" s="93" t="s">
        <v>390</v>
      </c>
      <c r="F27" s="94"/>
      <c r="G27" s="95"/>
      <c r="H27" s="33"/>
      <c r="I27" s="33"/>
      <c r="J27" s="33"/>
      <c r="K27" s="33"/>
      <c r="L27" s="33"/>
      <c r="M27" s="33" t="s">
        <v>24</v>
      </c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4"/>
      <c r="AM27" s="33"/>
      <c r="AN27" s="33"/>
      <c r="AO27" s="33"/>
      <c r="AP27" s="33"/>
      <c r="AQ27" s="33"/>
    </row>
    <row r="28" spans="4:43" ht="18" customHeight="1">
      <c r="D28" s="33"/>
      <c r="E28" s="93" t="s">
        <v>391</v>
      </c>
      <c r="F28" s="94"/>
      <c r="G28" s="95"/>
      <c r="H28" s="33"/>
      <c r="I28" s="33"/>
      <c r="J28" s="33"/>
      <c r="K28" s="33"/>
      <c r="L28" s="33"/>
      <c r="M28" s="33"/>
      <c r="N28" s="33" t="s">
        <v>24</v>
      </c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</row>
    <row r="29" spans="4:43" ht="18" customHeight="1">
      <c r="D29" s="33"/>
      <c r="E29" s="93" t="s">
        <v>392</v>
      </c>
      <c r="F29" s="94"/>
      <c r="G29" s="95"/>
      <c r="H29" s="33"/>
      <c r="I29" s="33"/>
      <c r="J29" s="33"/>
      <c r="K29" s="33"/>
      <c r="L29" s="33"/>
      <c r="M29" s="33"/>
      <c r="N29" s="33"/>
      <c r="O29" s="33" t="s">
        <v>24</v>
      </c>
      <c r="P29" s="33"/>
      <c r="Q29" s="33"/>
      <c r="R29" s="33"/>
      <c r="S29" s="34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</row>
    <row r="30" spans="4:43" ht="18" customHeight="1">
      <c r="D30" s="33"/>
      <c r="E30" s="93" t="s">
        <v>393</v>
      </c>
      <c r="F30" s="94"/>
      <c r="G30" s="95"/>
      <c r="H30" s="33"/>
      <c r="I30" s="33"/>
      <c r="J30" s="33"/>
      <c r="K30" s="33"/>
      <c r="L30" s="33"/>
      <c r="M30" s="33"/>
      <c r="N30" s="33"/>
      <c r="O30" s="34"/>
      <c r="P30" s="33" t="s">
        <v>24</v>
      </c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4"/>
      <c r="AM30" s="33"/>
      <c r="AN30" s="33"/>
      <c r="AO30" s="33"/>
      <c r="AP30" s="33"/>
      <c r="AQ30" s="33"/>
    </row>
    <row r="31" spans="4:43" ht="18" customHeight="1">
      <c r="D31" s="33"/>
      <c r="E31" s="93" t="s">
        <v>394</v>
      </c>
      <c r="F31" s="94"/>
      <c r="G31" s="95"/>
      <c r="H31" s="33"/>
      <c r="I31" s="33"/>
      <c r="J31" s="33"/>
      <c r="K31" s="33"/>
      <c r="L31" s="33"/>
      <c r="M31" s="34"/>
      <c r="N31" s="33"/>
      <c r="O31" s="33"/>
      <c r="P31" s="33"/>
      <c r="Q31" s="33" t="s">
        <v>24</v>
      </c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4"/>
      <c r="AM31" s="33"/>
      <c r="AN31" s="33"/>
      <c r="AO31" s="33"/>
      <c r="AP31" s="33"/>
      <c r="AQ31" s="33"/>
    </row>
    <row r="32" spans="4:43" ht="18" customHeight="1">
      <c r="D32" s="33"/>
      <c r="E32" s="93" t="s">
        <v>395</v>
      </c>
      <c r="F32" s="94"/>
      <c r="G32" s="95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 t="s">
        <v>24</v>
      </c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</row>
    <row r="33" spans="4:43" ht="18" customHeight="1">
      <c r="D33" s="33"/>
      <c r="E33" s="93" t="s">
        <v>396</v>
      </c>
      <c r="F33" s="94"/>
      <c r="G33" s="95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 t="s">
        <v>24</v>
      </c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</row>
    <row r="34" spans="4:43" ht="18" customHeight="1">
      <c r="D34" s="33"/>
      <c r="E34" s="93" t="s">
        <v>397</v>
      </c>
      <c r="F34" s="94"/>
      <c r="G34" s="95"/>
      <c r="H34" s="33"/>
      <c r="I34" s="33"/>
      <c r="J34" s="33"/>
      <c r="K34" s="33"/>
      <c r="L34" s="33"/>
      <c r="M34" s="33"/>
      <c r="N34" s="33"/>
      <c r="O34" s="34"/>
      <c r="P34" s="33"/>
      <c r="Q34" s="33"/>
      <c r="R34" s="33"/>
      <c r="S34" s="33"/>
      <c r="T34" s="33" t="s">
        <v>24</v>
      </c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4"/>
      <c r="AM34" s="33"/>
      <c r="AN34" s="33"/>
      <c r="AO34" s="33"/>
      <c r="AP34" s="33"/>
      <c r="AQ34" s="33"/>
    </row>
    <row r="35" spans="4:43" ht="18" customHeight="1">
      <c r="D35" s="33"/>
      <c r="E35" s="93" t="s">
        <v>811</v>
      </c>
      <c r="F35" s="94"/>
      <c r="G35" s="95"/>
      <c r="H35" s="33"/>
      <c r="I35" s="33"/>
      <c r="J35" s="33"/>
      <c r="K35" s="33"/>
      <c r="L35" s="33"/>
      <c r="M35" s="33"/>
      <c r="N35" s="33"/>
      <c r="O35" s="34"/>
      <c r="P35" s="33"/>
      <c r="Q35" s="33"/>
      <c r="R35" s="33"/>
      <c r="S35" s="33"/>
      <c r="T35" s="33"/>
      <c r="U35" s="33" t="s">
        <v>24</v>
      </c>
      <c r="V35" s="33"/>
      <c r="W35" s="33" t="s">
        <v>24</v>
      </c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4"/>
      <c r="AM35" s="33"/>
      <c r="AN35" s="33"/>
      <c r="AO35" s="33"/>
      <c r="AP35" s="33"/>
      <c r="AQ35" s="33"/>
    </row>
    <row r="36" spans="4:43" ht="18" customHeight="1">
      <c r="D36" s="33"/>
      <c r="E36" s="93" t="s">
        <v>1298</v>
      </c>
      <c r="F36" s="94"/>
      <c r="G36" s="95"/>
      <c r="H36" s="33"/>
      <c r="I36" s="33"/>
      <c r="J36" s="33"/>
      <c r="K36" s="33"/>
      <c r="L36" s="33"/>
      <c r="M36" s="33"/>
      <c r="N36" s="33"/>
      <c r="O36" s="34"/>
      <c r="P36" s="33"/>
      <c r="Q36" s="33"/>
      <c r="R36" s="33"/>
      <c r="S36" s="33"/>
      <c r="T36" s="33"/>
      <c r="U36" s="33"/>
      <c r="V36" s="33" t="s">
        <v>24</v>
      </c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4"/>
      <c r="AM36" s="33"/>
      <c r="AN36" s="33"/>
      <c r="AO36" s="33"/>
      <c r="AP36" s="33"/>
      <c r="AQ36" s="33"/>
    </row>
    <row r="37" spans="4:43" ht="18" customHeight="1">
      <c r="D37" s="37" t="s">
        <v>398</v>
      </c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43"/>
    </row>
    <row r="38" spans="4:43" ht="18" customHeight="1">
      <c r="D38" s="33"/>
      <c r="E38" s="93" t="s">
        <v>70</v>
      </c>
      <c r="F38" s="94"/>
      <c r="G38" s="95"/>
      <c r="H38" s="33" t="s">
        <v>24</v>
      </c>
      <c r="I38" s="33" t="s">
        <v>24</v>
      </c>
      <c r="J38" s="33" t="s">
        <v>24</v>
      </c>
      <c r="K38" s="33" t="s">
        <v>24</v>
      </c>
      <c r="L38" s="33" t="s">
        <v>24</v>
      </c>
      <c r="M38" s="33" t="s">
        <v>24</v>
      </c>
      <c r="N38" s="33" t="s">
        <v>24</v>
      </c>
      <c r="O38" s="33" t="s">
        <v>24</v>
      </c>
      <c r="P38" s="33" t="s">
        <v>24</v>
      </c>
      <c r="Q38" s="33" t="s">
        <v>24</v>
      </c>
      <c r="R38" s="33" t="s">
        <v>24</v>
      </c>
      <c r="S38" s="33" t="s">
        <v>24</v>
      </c>
      <c r="T38" s="33" t="s">
        <v>24</v>
      </c>
      <c r="U38" s="33" t="s">
        <v>24</v>
      </c>
      <c r="V38" s="33" t="s">
        <v>24</v>
      </c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4"/>
      <c r="AJ38" s="33"/>
      <c r="AK38" s="33"/>
      <c r="AL38" s="33"/>
      <c r="AM38" s="33"/>
      <c r="AN38" s="33"/>
      <c r="AO38" s="33"/>
      <c r="AP38" s="33"/>
      <c r="AQ38" s="33"/>
    </row>
    <row r="39" spans="4:43" ht="18" customHeight="1">
      <c r="D39" s="33"/>
      <c r="E39" s="93" t="s">
        <v>811</v>
      </c>
      <c r="F39" s="94"/>
      <c r="G39" s="95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 t="s">
        <v>24</v>
      </c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4"/>
      <c r="AJ39" s="33"/>
      <c r="AK39" s="33"/>
      <c r="AL39" s="33"/>
      <c r="AM39" s="33"/>
      <c r="AN39" s="33"/>
      <c r="AO39" s="33"/>
      <c r="AP39" s="33"/>
      <c r="AQ39" s="33"/>
    </row>
    <row r="40" spans="4:43" ht="18" customHeight="1">
      <c r="D40" s="32" t="s">
        <v>417</v>
      </c>
      <c r="E40" s="29"/>
      <c r="F40" s="29"/>
      <c r="G40" s="29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9"/>
      <c r="AJ40" s="30"/>
      <c r="AK40" s="30"/>
      <c r="AL40" s="30"/>
      <c r="AM40" s="30"/>
      <c r="AN40" s="30"/>
      <c r="AO40" s="30"/>
      <c r="AP40" s="30"/>
      <c r="AQ40" s="44"/>
    </row>
    <row r="41" spans="4:43" ht="18" customHeight="1">
      <c r="D41" s="130" t="s">
        <v>406</v>
      </c>
      <c r="E41" s="106"/>
      <c r="F41" s="106"/>
      <c r="G41" s="107"/>
      <c r="H41" s="124" t="s">
        <v>410</v>
      </c>
      <c r="I41" s="124" t="s">
        <v>410</v>
      </c>
      <c r="J41" s="124" t="s">
        <v>371</v>
      </c>
      <c r="K41" s="124" t="s">
        <v>371</v>
      </c>
      <c r="L41" s="124" t="s">
        <v>410</v>
      </c>
      <c r="M41" s="124" t="s">
        <v>407</v>
      </c>
      <c r="N41" s="124" t="s">
        <v>407</v>
      </c>
      <c r="O41" s="124" t="s">
        <v>407</v>
      </c>
      <c r="P41" s="124" t="s">
        <v>407</v>
      </c>
      <c r="Q41" s="124" t="s">
        <v>407</v>
      </c>
      <c r="R41" s="124" t="s">
        <v>407</v>
      </c>
      <c r="S41" s="124" t="s">
        <v>407</v>
      </c>
      <c r="T41" s="124" t="s">
        <v>407</v>
      </c>
      <c r="U41" s="124" t="s">
        <v>407</v>
      </c>
      <c r="V41" s="124" t="s">
        <v>371</v>
      </c>
      <c r="W41" s="124" t="s">
        <v>410</v>
      </c>
      <c r="X41" s="124" t="s">
        <v>233</v>
      </c>
      <c r="Y41" s="124" t="s">
        <v>233</v>
      </c>
      <c r="Z41" s="124" t="s">
        <v>233</v>
      </c>
      <c r="AA41" s="124" t="s">
        <v>233</v>
      </c>
      <c r="AB41" s="124" t="s">
        <v>233</v>
      </c>
      <c r="AC41" s="124" t="s">
        <v>233</v>
      </c>
      <c r="AD41" s="124" t="s">
        <v>233</v>
      </c>
      <c r="AE41" s="124" t="s">
        <v>233</v>
      </c>
      <c r="AF41" s="124" t="s">
        <v>233</v>
      </c>
      <c r="AG41" s="124" t="s">
        <v>233</v>
      </c>
      <c r="AH41" s="124" t="s">
        <v>233</v>
      </c>
      <c r="AI41" s="124" t="s">
        <v>233</v>
      </c>
      <c r="AJ41" s="124" t="s">
        <v>233</v>
      </c>
      <c r="AK41" s="124" t="s">
        <v>233</v>
      </c>
      <c r="AL41" s="124" t="s">
        <v>233</v>
      </c>
      <c r="AM41" s="124" t="s">
        <v>233</v>
      </c>
      <c r="AN41" s="124" t="s">
        <v>233</v>
      </c>
      <c r="AO41" s="124" t="s">
        <v>233</v>
      </c>
      <c r="AP41" s="124" t="s">
        <v>233</v>
      </c>
      <c r="AQ41" s="124" t="s">
        <v>233</v>
      </c>
    </row>
    <row r="42" spans="4:43" ht="18" customHeight="1">
      <c r="D42" s="118"/>
      <c r="E42" s="119"/>
      <c r="F42" s="119"/>
      <c r="G42" s="120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</row>
    <row r="43" spans="4:43" ht="18" customHeight="1">
      <c r="D43" s="108"/>
      <c r="E43" s="109"/>
      <c r="F43" s="109"/>
      <c r="G43" s="110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</row>
    <row r="44" spans="4:43" ht="18" customHeight="1">
      <c r="D44" s="105" t="s">
        <v>408</v>
      </c>
      <c r="E44" s="106"/>
      <c r="F44" s="106"/>
      <c r="G44" s="107"/>
      <c r="H44" s="127">
        <v>10102</v>
      </c>
      <c r="I44" s="127">
        <v>10102</v>
      </c>
      <c r="J44" s="127">
        <v>10201</v>
      </c>
      <c r="K44" s="127">
        <v>10201</v>
      </c>
      <c r="L44" s="127">
        <v>10102</v>
      </c>
      <c r="M44" s="127">
        <v>10001</v>
      </c>
      <c r="N44" s="127">
        <v>10001</v>
      </c>
      <c r="O44" s="127">
        <v>10001</v>
      </c>
      <c r="P44" s="127">
        <v>10001</v>
      </c>
      <c r="Q44" s="127">
        <v>10001</v>
      </c>
      <c r="R44" s="127">
        <v>10001</v>
      </c>
      <c r="S44" s="127">
        <v>10001</v>
      </c>
      <c r="T44" s="127">
        <v>10001</v>
      </c>
      <c r="U44" s="127">
        <v>10001</v>
      </c>
      <c r="V44" s="127">
        <v>10201</v>
      </c>
      <c r="W44" s="127">
        <v>10101</v>
      </c>
      <c r="X44" s="127" t="s">
        <v>234</v>
      </c>
      <c r="Y44" s="127" t="s">
        <v>234</v>
      </c>
      <c r="Z44" s="127" t="s">
        <v>234</v>
      </c>
      <c r="AA44" s="127" t="s">
        <v>234</v>
      </c>
      <c r="AB44" s="127" t="s">
        <v>234</v>
      </c>
      <c r="AC44" s="127" t="s">
        <v>234</v>
      </c>
      <c r="AD44" s="127" t="s">
        <v>234</v>
      </c>
      <c r="AE44" s="127" t="s">
        <v>234</v>
      </c>
      <c r="AF44" s="127" t="s">
        <v>234</v>
      </c>
      <c r="AG44" s="127" t="s">
        <v>234</v>
      </c>
      <c r="AH44" s="127" t="s">
        <v>234</v>
      </c>
      <c r="AI44" s="127" t="s">
        <v>234</v>
      </c>
      <c r="AJ44" s="127" t="s">
        <v>234</v>
      </c>
      <c r="AK44" s="127" t="s">
        <v>234</v>
      </c>
      <c r="AL44" s="127" t="s">
        <v>234</v>
      </c>
      <c r="AM44" s="127" t="s">
        <v>234</v>
      </c>
      <c r="AN44" s="127" t="s">
        <v>234</v>
      </c>
      <c r="AO44" s="127" t="s">
        <v>234</v>
      </c>
      <c r="AP44" s="127" t="s">
        <v>234</v>
      </c>
      <c r="AQ44" s="127" t="s">
        <v>234</v>
      </c>
    </row>
    <row r="45" spans="4:43" ht="18" customHeight="1">
      <c r="D45" s="118"/>
      <c r="E45" s="119"/>
      <c r="F45" s="119"/>
      <c r="G45" s="120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</row>
    <row r="46" spans="4:43" ht="18" customHeight="1">
      <c r="D46" s="118"/>
      <c r="E46" s="119"/>
      <c r="F46" s="119"/>
      <c r="G46" s="120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8"/>
      <c r="AB46" s="128"/>
      <c r="AC46" s="128"/>
      <c r="AD46" s="128"/>
      <c r="AE46" s="128"/>
      <c r="AF46" s="128"/>
      <c r="AG46" s="128"/>
      <c r="AH46" s="128"/>
      <c r="AI46" s="128"/>
      <c r="AJ46" s="128"/>
      <c r="AK46" s="128"/>
      <c r="AL46" s="128"/>
      <c r="AM46" s="128"/>
      <c r="AN46" s="128"/>
      <c r="AO46" s="128"/>
      <c r="AP46" s="128"/>
      <c r="AQ46" s="128"/>
    </row>
    <row r="47" spans="4:43" ht="18" customHeight="1">
      <c r="D47" s="118"/>
      <c r="E47" s="119"/>
      <c r="F47" s="119"/>
      <c r="G47" s="120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  <c r="AA47" s="128"/>
      <c r="AB47" s="128"/>
      <c r="AC47" s="128"/>
      <c r="AD47" s="128"/>
      <c r="AE47" s="128"/>
      <c r="AF47" s="128"/>
      <c r="AG47" s="128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</row>
    <row r="48" spans="4:43" ht="18" customHeight="1">
      <c r="D48" s="108"/>
      <c r="E48" s="109"/>
      <c r="F48" s="109"/>
      <c r="G48" s="110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</row>
    <row r="49" spans="3:43" ht="18" customHeight="1">
      <c r="D49" s="32" t="s">
        <v>418</v>
      </c>
      <c r="E49" s="29"/>
      <c r="F49" s="29"/>
      <c r="G49" s="29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9"/>
      <c r="AJ49" s="30"/>
      <c r="AK49" s="30"/>
      <c r="AL49" s="30"/>
      <c r="AM49" s="30"/>
      <c r="AN49" s="30"/>
      <c r="AO49" s="30"/>
      <c r="AP49" s="30"/>
      <c r="AQ49" s="44"/>
    </row>
    <row r="50" spans="3:43" ht="18" customHeight="1">
      <c r="D50" s="130" t="s">
        <v>409</v>
      </c>
      <c r="E50" s="106"/>
      <c r="F50" s="106"/>
      <c r="G50" s="107"/>
      <c r="H50" s="124" t="s">
        <v>410</v>
      </c>
      <c r="I50" s="124" t="s">
        <v>410</v>
      </c>
      <c r="J50" s="124" t="s">
        <v>371</v>
      </c>
      <c r="K50" s="124" t="s">
        <v>371</v>
      </c>
      <c r="L50" s="124" t="s">
        <v>410</v>
      </c>
      <c r="M50" s="124" t="s">
        <v>407</v>
      </c>
      <c r="N50" s="124" t="s">
        <v>407</v>
      </c>
      <c r="O50" s="124" t="s">
        <v>407</v>
      </c>
      <c r="P50" s="124" t="s">
        <v>407</v>
      </c>
      <c r="Q50" s="124" t="s">
        <v>407</v>
      </c>
      <c r="R50" s="124" t="s">
        <v>407</v>
      </c>
      <c r="S50" s="124" t="s">
        <v>407</v>
      </c>
      <c r="T50" s="124" t="s">
        <v>407</v>
      </c>
      <c r="U50" s="124" t="s">
        <v>407</v>
      </c>
      <c r="V50" s="124" t="s">
        <v>371</v>
      </c>
      <c r="W50" s="124" t="s">
        <v>410</v>
      </c>
      <c r="X50" s="124" t="s">
        <v>233</v>
      </c>
      <c r="Y50" s="124" t="s">
        <v>233</v>
      </c>
      <c r="Z50" s="124" t="s">
        <v>233</v>
      </c>
      <c r="AA50" s="124" t="s">
        <v>233</v>
      </c>
      <c r="AB50" s="124" t="s">
        <v>233</v>
      </c>
      <c r="AC50" s="124" t="s">
        <v>233</v>
      </c>
      <c r="AD50" s="124" t="s">
        <v>233</v>
      </c>
      <c r="AE50" s="124" t="s">
        <v>233</v>
      </c>
      <c r="AF50" s="124" t="s">
        <v>233</v>
      </c>
      <c r="AG50" s="124" t="s">
        <v>233</v>
      </c>
      <c r="AH50" s="124" t="s">
        <v>233</v>
      </c>
      <c r="AI50" s="124" t="s">
        <v>233</v>
      </c>
      <c r="AJ50" s="124" t="s">
        <v>233</v>
      </c>
      <c r="AK50" s="124" t="s">
        <v>233</v>
      </c>
      <c r="AL50" s="124" t="s">
        <v>233</v>
      </c>
      <c r="AM50" s="124" t="s">
        <v>233</v>
      </c>
      <c r="AN50" s="124" t="s">
        <v>233</v>
      </c>
      <c r="AO50" s="124" t="s">
        <v>233</v>
      </c>
      <c r="AP50" s="124" t="s">
        <v>233</v>
      </c>
      <c r="AQ50" s="124" t="s">
        <v>233</v>
      </c>
    </row>
    <row r="51" spans="3:43" ht="18" customHeight="1">
      <c r="D51" s="118"/>
      <c r="E51" s="119"/>
      <c r="F51" s="119"/>
      <c r="G51" s="120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</row>
    <row r="52" spans="3:43" ht="18" customHeight="1">
      <c r="D52" s="108"/>
      <c r="E52" s="109"/>
      <c r="F52" s="109"/>
      <c r="G52" s="110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</row>
    <row r="53" spans="3:43" ht="18" customHeight="1">
      <c r="D53" s="130" t="s">
        <v>421</v>
      </c>
      <c r="E53" s="106"/>
      <c r="F53" s="106"/>
      <c r="G53" s="107"/>
      <c r="H53" s="131">
        <v>45740</v>
      </c>
      <c r="I53" s="131">
        <v>45740</v>
      </c>
      <c r="J53" s="131">
        <v>45740</v>
      </c>
      <c r="K53" s="131">
        <v>45740</v>
      </c>
      <c r="L53" s="131">
        <v>45740</v>
      </c>
      <c r="M53" s="131">
        <v>45740</v>
      </c>
      <c r="N53" s="131">
        <v>45740</v>
      </c>
      <c r="O53" s="131">
        <v>45740</v>
      </c>
      <c r="P53" s="131">
        <v>45740</v>
      </c>
      <c r="Q53" s="131">
        <v>45740</v>
      </c>
      <c r="R53" s="131">
        <v>45740</v>
      </c>
      <c r="S53" s="131">
        <v>45740</v>
      </c>
      <c r="T53" s="131">
        <v>45740</v>
      </c>
      <c r="U53" s="131">
        <v>45745</v>
      </c>
      <c r="V53" s="131">
        <v>45745</v>
      </c>
      <c r="W53" s="131">
        <v>45745</v>
      </c>
      <c r="X53" s="133" t="s">
        <v>233</v>
      </c>
      <c r="Y53" s="133" t="s">
        <v>233</v>
      </c>
      <c r="Z53" s="133" t="s">
        <v>233</v>
      </c>
      <c r="AA53" s="133" t="s">
        <v>233</v>
      </c>
      <c r="AB53" s="133" t="s">
        <v>233</v>
      </c>
      <c r="AC53" s="133" t="s">
        <v>233</v>
      </c>
      <c r="AD53" s="133" t="s">
        <v>233</v>
      </c>
      <c r="AE53" s="133" t="s">
        <v>233</v>
      </c>
      <c r="AF53" s="133" t="s">
        <v>233</v>
      </c>
      <c r="AG53" s="133" t="s">
        <v>233</v>
      </c>
      <c r="AH53" s="133" t="s">
        <v>233</v>
      </c>
      <c r="AI53" s="133" t="s">
        <v>233</v>
      </c>
      <c r="AJ53" s="133" t="s">
        <v>233</v>
      </c>
      <c r="AK53" s="133" t="s">
        <v>233</v>
      </c>
      <c r="AL53" s="133" t="s">
        <v>233</v>
      </c>
      <c r="AM53" s="133" t="s">
        <v>233</v>
      </c>
      <c r="AN53" s="133" t="s">
        <v>233</v>
      </c>
      <c r="AO53" s="133" t="s">
        <v>233</v>
      </c>
      <c r="AP53" s="133" t="s">
        <v>233</v>
      </c>
      <c r="AQ53" s="133" t="s">
        <v>233</v>
      </c>
    </row>
    <row r="54" spans="3:43" ht="18" customHeight="1">
      <c r="D54" s="132"/>
      <c r="E54" s="119"/>
      <c r="F54" s="119"/>
      <c r="G54" s="120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4"/>
      <c r="Y54" s="134"/>
      <c r="Z54" s="134"/>
      <c r="AA54" s="134"/>
      <c r="AB54" s="134"/>
      <c r="AC54" s="134"/>
      <c r="AD54" s="134"/>
      <c r="AE54" s="134"/>
      <c r="AF54" s="134"/>
      <c r="AG54" s="134"/>
      <c r="AH54" s="134"/>
      <c r="AI54" s="134"/>
      <c r="AJ54" s="134"/>
      <c r="AK54" s="134"/>
      <c r="AL54" s="134"/>
      <c r="AM54" s="134"/>
      <c r="AN54" s="134"/>
      <c r="AO54" s="134"/>
      <c r="AP54" s="134"/>
      <c r="AQ54" s="134"/>
    </row>
    <row r="55" spans="3:43" ht="18" customHeight="1">
      <c r="D55" s="132"/>
      <c r="E55" s="119"/>
      <c r="F55" s="119"/>
      <c r="G55" s="120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4"/>
      <c r="Y55" s="134"/>
      <c r="Z55" s="134"/>
      <c r="AA55" s="134"/>
      <c r="AB55" s="134"/>
      <c r="AC55" s="134"/>
      <c r="AD55" s="134"/>
      <c r="AE55" s="134"/>
      <c r="AF55" s="134"/>
      <c r="AG55" s="134"/>
      <c r="AH55" s="134"/>
      <c r="AI55" s="134"/>
      <c r="AJ55" s="134"/>
      <c r="AK55" s="134"/>
      <c r="AL55" s="134"/>
      <c r="AM55" s="134"/>
      <c r="AN55" s="134"/>
      <c r="AO55" s="134"/>
      <c r="AP55" s="134"/>
      <c r="AQ55" s="134"/>
    </row>
    <row r="56" spans="3:43" ht="18" customHeight="1">
      <c r="D56" s="118"/>
      <c r="E56" s="119"/>
      <c r="F56" s="119"/>
      <c r="G56" s="120"/>
      <c r="H56" s="131"/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4"/>
      <c r="Y56" s="134"/>
      <c r="Z56" s="134"/>
      <c r="AA56" s="134"/>
      <c r="AB56" s="134"/>
      <c r="AC56" s="134"/>
      <c r="AD56" s="134"/>
      <c r="AE56" s="134"/>
      <c r="AF56" s="134"/>
      <c r="AG56" s="134"/>
      <c r="AH56" s="134"/>
      <c r="AI56" s="134"/>
      <c r="AJ56" s="134"/>
      <c r="AK56" s="134"/>
      <c r="AL56" s="134"/>
      <c r="AM56" s="134"/>
      <c r="AN56" s="134"/>
      <c r="AO56" s="134"/>
      <c r="AP56" s="134"/>
      <c r="AQ56" s="134"/>
    </row>
    <row r="57" spans="3:43" ht="18" customHeight="1">
      <c r="D57" s="108"/>
      <c r="E57" s="109"/>
      <c r="F57" s="109"/>
      <c r="G57" s="110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5"/>
      <c r="Y57" s="135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5"/>
      <c r="AL57" s="135"/>
      <c r="AM57" s="135"/>
      <c r="AN57" s="135"/>
      <c r="AO57" s="135"/>
      <c r="AP57" s="135"/>
      <c r="AQ57" s="135"/>
    </row>
    <row r="58" spans="3:43" ht="18" customHeight="1">
      <c r="O58" s="19"/>
      <c r="AJ58" s="54"/>
      <c r="AL58" s="19"/>
    </row>
    <row r="59" spans="3:43" ht="18" customHeight="1">
      <c r="D59" s="5" t="s">
        <v>230</v>
      </c>
      <c r="E59" s="5" t="s">
        <v>406</v>
      </c>
      <c r="I59" s="5" t="s">
        <v>13</v>
      </c>
      <c r="J59" s="5" t="s">
        <v>422</v>
      </c>
      <c r="O59" s="19"/>
      <c r="AJ59" s="54"/>
      <c r="AL59" s="19"/>
    </row>
    <row r="60" spans="3:43" ht="18" customHeight="1">
      <c r="J60" s="5" t="s">
        <v>423</v>
      </c>
      <c r="O60" s="19"/>
      <c r="AJ60" s="54"/>
      <c r="AL60" s="19"/>
    </row>
    <row r="61" spans="3:43" ht="18" customHeight="1">
      <c r="J61" s="5" t="s">
        <v>424</v>
      </c>
      <c r="O61" s="19"/>
      <c r="AJ61" s="54"/>
      <c r="AL61" s="19"/>
    </row>
    <row r="62" spans="3:43" ht="18" customHeight="1">
      <c r="O62" s="19"/>
      <c r="AJ62" s="54"/>
      <c r="AL62" s="19"/>
    </row>
    <row r="63" spans="3:43" ht="18" customHeight="1">
      <c r="C63" s="5" t="s">
        <v>30</v>
      </c>
      <c r="D63" s="5" t="s">
        <v>427</v>
      </c>
      <c r="P63" s="5" t="str">
        <f>SUBSTITUTE(" """&amp;INDEX($E$20:$G$24,MATCH("●", INDEX($H$20:$AQ$24, , MATCH($D67, $16:$16, 0)-7), 0),1)&amp;""""," ""なし""","")</f>
        <v/>
      </c>
    </row>
    <row r="65" spans="4:45" ht="18" customHeight="1">
      <c r="D65" s="105" t="s">
        <v>403</v>
      </c>
      <c r="E65" s="106"/>
      <c r="F65" s="106"/>
      <c r="G65" s="107"/>
      <c r="H65" s="111" t="s">
        <v>405</v>
      </c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3"/>
      <c r="AE65" s="117" t="s">
        <v>434</v>
      </c>
      <c r="AF65" s="112"/>
      <c r="AG65" s="113"/>
      <c r="AH65" s="111" t="s">
        <v>411</v>
      </c>
      <c r="AI65" s="112"/>
      <c r="AJ65" s="112"/>
      <c r="AK65" s="112"/>
      <c r="AL65" s="112"/>
      <c r="AM65" s="112"/>
      <c r="AN65" s="112"/>
      <c r="AO65" s="112"/>
      <c r="AP65" s="112"/>
      <c r="AQ65" s="113"/>
      <c r="AS65" s="5" t="s">
        <v>444</v>
      </c>
    </row>
    <row r="66" spans="4:45" ht="18" customHeight="1">
      <c r="D66" s="108"/>
      <c r="E66" s="109"/>
      <c r="F66" s="109"/>
      <c r="G66" s="110"/>
      <c r="H66" s="114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115"/>
      <c r="AA66" s="115"/>
      <c r="AB66" s="115"/>
      <c r="AC66" s="115"/>
      <c r="AD66" s="116"/>
      <c r="AE66" s="114"/>
      <c r="AF66" s="115"/>
      <c r="AG66" s="116"/>
      <c r="AH66" s="114"/>
      <c r="AI66" s="115"/>
      <c r="AJ66" s="115"/>
      <c r="AK66" s="115"/>
      <c r="AL66" s="115"/>
      <c r="AM66" s="115"/>
      <c r="AN66" s="115"/>
      <c r="AO66" s="115"/>
      <c r="AP66" s="115"/>
      <c r="AQ66" s="116"/>
      <c r="AS66" s="5" t="s">
        <v>445</v>
      </c>
    </row>
    <row r="67" spans="4:45" ht="18" customHeight="1">
      <c r="D67" s="96">
        <f>$D66+1</f>
        <v>1</v>
      </c>
      <c r="E67" s="97"/>
      <c r="F67" s="97"/>
      <c r="G67" s="98"/>
      <c r="H67" s="45" t="str">
        <f ca="1">IFERROR("clear; echo "&amp;"テストケース"&amp;TEXT($D67,"000")&amp;"; sh ./script/"&amp;$B$2&amp;".sh"&amp;SUBSTITUTE(" """&amp;INDEX($E$20:$G$24,MATCH("●", INDEX($H$20:$AQ$24, , MATCH($D67, $16:$16, 0)-7), 0),1)&amp;""""," ""なし""","")&amp;SUBSTITUTE(" """&amp;INDEX($E$26:$G$36,MATCH("●", INDEX($H$26:$AQ$36, , MATCH($D67, $16:$16, 0)-7), 0),1)&amp;""""," ""なし""","")&amp;SUBSTITUTE(" """&amp;INDEX($E$38:$G$39,MATCH("●", INDEX($H$38:$AQ$39, , MATCH($D67, $16:$16, 0)-7), 0),1)&amp;""""," ""なし""","")&amp;";","")</f>
        <v>clear; echo テストケース001; sh ./script/db_gen_string_data.sh;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7"/>
      <c r="AE67" s="99" t="str" cm="1">
        <f t="array" ref="AE67">SUBSTITUTE(INDEX($H$41:$AQ$41, , MATCH($D67, $16:$16, 0)-7),"-","")</f>
        <v>異常</v>
      </c>
      <c r="AF67" s="100"/>
      <c r="AG67" s="101"/>
      <c r="AH67" s="102" t="s">
        <v>412</v>
      </c>
      <c r="AI67" s="103"/>
      <c r="AJ67" s="103"/>
      <c r="AK67" s="103"/>
      <c r="AL67" s="103"/>
      <c r="AM67" s="103"/>
      <c r="AN67" s="103"/>
      <c r="AO67" s="103"/>
      <c r="AP67" s="103"/>
      <c r="AQ67" s="104"/>
      <c r="AS67" s="5" t="str" cm="1">
        <f t="array" ref="AS67">SUBSTITUTE(TEXT(INDEX($H$44:$AQ$44,1,$D67),"000000"),"-","")</f>
        <v>010102</v>
      </c>
    </row>
    <row r="68" spans="4:45" ht="18" customHeight="1">
      <c r="D68" s="96">
        <f t="shared" ref="D68:D83" si="1">$D67+1</f>
        <v>2</v>
      </c>
      <c r="E68" s="97"/>
      <c r="F68" s="97"/>
      <c r="G68" s="98"/>
      <c r="H68" s="45" t="str">
        <f t="shared" ref="H68:H83" ca="1" si="2">IFERROR("clear; echo "&amp;"テストケース"&amp;TEXT($D68,"000")&amp;"; sh ./script/"&amp;$B$2&amp;".sh"&amp;SUBSTITUTE(" """&amp;INDEX($E$20:$G$24,MATCH("●", INDEX($H$20:$AQ$24, , MATCH($D68, $16:$16, 0)-7), 0),1)&amp;""""," ""なし""","")&amp;SUBSTITUTE(" """&amp;INDEX($E$26:$G$36,MATCH("●", INDEX($H$26:$AQ$36, , MATCH($D68, $16:$16, 0)-7), 0),1)&amp;""""," ""なし""","")&amp;SUBSTITUTE(" """&amp;INDEX($E$38:$G$39,MATCH("●", INDEX($H$38:$AQ$39, , MATCH($D68, $16:$16, 0)-7), 0),1)&amp;""""," ""なし""","")&amp;";","")</f>
        <v>clear; echo テストケース002; sh ./script/db_gen_string_data.sh "0";</v>
      </c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7"/>
      <c r="AE68" s="99" t="str" cm="1">
        <f t="array" ref="AE68">SUBSTITUTE(INDEX($H$41:$AQ$41, , MATCH($D68, $16:$16, 0)-7),"-","")</f>
        <v>異常</v>
      </c>
      <c r="AF68" s="100"/>
      <c r="AG68" s="101"/>
      <c r="AH68" s="102" t="s">
        <v>413</v>
      </c>
      <c r="AI68" s="103"/>
      <c r="AJ68" s="103"/>
      <c r="AK68" s="103"/>
      <c r="AL68" s="103"/>
      <c r="AM68" s="103"/>
      <c r="AN68" s="103"/>
      <c r="AO68" s="103"/>
      <c r="AP68" s="103"/>
      <c r="AQ68" s="104"/>
      <c r="AS68" s="5" t="str" cm="1">
        <f t="array" ref="AS68">SUBSTITUTE(TEXT(INDEX($H$44:$AQ$44,1,$D68),"000000"),"-","")</f>
        <v>010102</v>
      </c>
    </row>
    <row r="69" spans="4:45" ht="18" customHeight="1">
      <c r="D69" s="96">
        <f t="shared" si="1"/>
        <v>3</v>
      </c>
      <c r="E69" s="97"/>
      <c r="F69" s="97"/>
      <c r="G69" s="98"/>
      <c r="H69" s="45" t="str">
        <f t="shared" ca="1" si="2"/>
        <v>clear; echo テストケース003; sh ./script/db_gen_string_data.sh "8";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7"/>
      <c r="AE69" s="99" t="str" cm="1">
        <f t="array" ref="AE69">SUBSTITUTE(INDEX($H$41:$AQ$41, , MATCH($D69, $16:$16, 0)-7),"-","")</f>
        <v>警告</v>
      </c>
      <c r="AF69" s="100"/>
      <c r="AG69" s="101"/>
      <c r="AH69" s="102" t="s">
        <v>414</v>
      </c>
      <c r="AI69" s="103"/>
      <c r="AJ69" s="103"/>
      <c r="AK69" s="103"/>
      <c r="AL69" s="103"/>
      <c r="AM69" s="103"/>
      <c r="AN69" s="103"/>
      <c r="AO69" s="103"/>
      <c r="AP69" s="103"/>
      <c r="AQ69" s="104"/>
      <c r="AS69" s="5" t="str" cm="1">
        <f t="array" ref="AS69">SUBSTITUTE(TEXT(INDEX($H$44:$AQ$44,1,$D69),"000000"),"-","")</f>
        <v>010201</v>
      </c>
    </row>
    <row r="70" spans="4:45" ht="18" customHeight="1">
      <c r="D70" s="96">
        <f t="shared" si="1"/>
        <v>4</v>
      </c>
      <c r="E70" s="97"/>
      <c r="F70" s="97"/>
      <c r="G70" s="98"/>
      <c r="H70" s="45" t="str">
        <f t="shared" ca="1" si="2"/>
        <v>clear; echo テストケース004; sh ./script/db_gen_string_data.sh "10";</v>
      </c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7"/>
      <c r="AE70" s="99" t="str" cm="1">
        <f t="array" ref="AE70">SUBSTITUTE(INDEX($H$41:$AQ$41, , MATCH($D70, $16:$16, 0)-7),"-","")</f>
        <v>警告</v>
      </c>
      <c r="AF70" s="100"/>
      <c r="AG70" s="101"/>
      <c r="AH70" s="102" t="s">
        <v>415</v>
      </c>
      <c r="AI70" s="103"/>
      <c r="AJ70" s="103"/>
      <c r="AK70" s="103"/>
      <c r="AL70" s="103"/>
      <c r="AM70" s="103"/>
      <c r="AN70" s="103"/>
      <c r="AO70" s="103"/>
      <c r="AP70" s="103"/>
      <c r="AQ70" s="104"/>
      <c r="AS70" s="5" t="str" cm="1">
        <f t="array" ref="AS70">SUBSTITUTE(TEXT(INDEX($H$44:$AQ$44,1,$D70),"000000"),"-","")</f>
        <v>010201</v>
      </c>
    </row>
    <row r="71" spans="4:45" ht="18" customHeight="1">
      <c r="D71" s="96">
        <f t="shared" si="1"/>
        <v>5</v>
      </c>
      <c r="E71" s="97"/>
      <c r="F71" s="97"/>
      <c r="G71" s="98"/>
      <c r="H71" s="45" t="str">
        <f t="shared" ca="1" si="2"/>
        <v>clear; echo テストケース005; sh ./script/db_gen_string_data.sh "NONE";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7"/>
      <c r="AE71" s="99" t="str" cm="1">
        <f t="array" ref="AE71">SUBSTITUTE(INDEX($H$41:$AQ$41, , MATCH($D71, $16:$16, 0)-7),"-","")</f>
        <v>異常</v>
      </c>
      <c r="AF71" s="100"/>
      <c r="AG71" s="101"/>
      <c r="AH71" s="102" t="s">
        <v>416</v>
      </c>
      <c r="AI71" s="103"/>
      <c r="AJ71" s="103"/>
      <c r="AK71" s="103"/>
      <c r="AL71" s="103"/>
      <c r="AM71" s="103"/>
      <c r="AN71" s="103"/>
      <c r="AO71" s="103"/>
      <c r="AP71" s="103"/>
      <c r="AQ71" s="104"/>
      <c r="AS71" s="5" t="str" cm="1">
        <f t="array" ref="AS71">SUBSTITUTE(TEXT(INDEX($H$44:$AQ$44,1,$D71),"000000"),"-","")</f>
        <v>010102</v>
      </c>
    </row>
    <row r="72" spans="4:45" ht="18" customHeight="1">
      <c r="D72" s="96">
        <f t="shared" si="1"/>
        <v>6</v>
      </c>
      <c r="E72" s="97"/>
      <c r="F72" s="97"/>
      <c r="G72" s="98"/>
      <c r="H72" s="45" t="str">
        <f t="shared" ca="1" si="2"/>
        <v>clear; echo テストケース006; sh ./script/db_gen_string_data.sh "8" "UPPER";</v>
      </c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7"/>
      <c r="AE72" s="99" t="str" cm="1">
        <f t="array" ref="AE72">SUBSTITUTE(INDEX($H$41:$AQ$41, , MATCH($D72, $16:$16, 0)-7),"-","")</f>
        <v>正常</v>
      </c>
      <c r="AF72" s="100"/>
      <c r="AG72" s="101"/>
      <c r="AH72" s="102" t="s">
        <v>461</v>
      </c>
      <c r="AI72" s="103"/>
      <c r="AJ72" s="103"/>
      <c r="AK72" s="103"/>
      <c r="AL72" s="103"/>
      <c r="AM72" s="103"/>
      <c r="AN72" s="103"/>
      <c r="AO72" s="103"/>
      <c r="AP72" s="103"/>
      <c r="AQ72" s="104"/>
      <c r="AS72" s="5" t="str" cm="1">
        <f t="array" ref="AS72">SUBSTITUTE(TEXT(INDEX($H$44:$AQ$44,1,$D72),"000000"),"-","")</f>
        <v>010001</v>
      </c>
    </row>
    <row r="73" spans="4:45" ht="18" customHeight="1">
      <c r="D73" s="96">
        <f t="shared" si="1"/>
        <v>7</v>
      </c>
      <c r="E73" s="97"/>
      <c r="F73" s="97"/>
      <c r="G73" s="98"/>
      <c r="H73" s="45" t="str">
        <f t="shared" ca="1" si="2"/>
        <v>clear; echo テストケース007; sh ./script/db_gen_string_data.sh "8" "LOWER";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  <c r="AE73" s="99" t="str" cm="1">
        <f t="array" ref="AE73">SUBSTITUTE(INDEX($H$41:$AQ$41, , MATCH($D73, $16:$16, 0)-7),"-","")</f>
        <v>正常</v>
      </c>
      <c r="AF73" s="100"/>
      <c r="AG73" s="101"/>
      <c r="AH73" s="102" t="s">
        <v>748</v>
      </c>
      <c r="AI73" s="103"/>
      <c r="AJ73" s="103"/>
      <c r="AK73" s="103"/>
      <c r="AL73" s="103"/>
      <c r="AM73" s="103"/>
      <c r="AN73" s="103"/>
      <c r="AO73" s="103"/>
      <c r="AP73" s="103"/>
      <c r="AQ73" s="104"/>
      <c r="AS73" s="5" t="str" cm="1">
        <f t="array" ref="AS73">SUBSTITUTE(TEXT(INDEX($H$44:$AQ$44,1,$D73),"000000"),"-","")</f>
        <v>010001</v>
      </c>
    </row>
    <row r="74" spans="4:45" ht="18" customHeight="1">
      <c r="D74" s="96">
        <f t="shared" si="1"/>
        <v>8</v>
      </c>
      <c r="E74" s="97"/>
      <c r="F74" s="97"/>
      <c r="G74" s="98"/>
      <c r="H74" s="45" t="str">
        <f t="shared" ca="1" si="2"/>
        <v>clear; echo テストケース008; sh ./script/db_gen_string_data.sh "8" "upper";</v>
      </c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7"/>
      <c r="AE74" s="99" t="str" cm="1">
        <f t="array" ref="AE74">SUBSTITUTE(INDEX($H$41:$AQ$41, , MATCH($D74, $16:$16, 0)-7),"-","")</f>
        <v>正常</v>
      </c>
      <c r="AF74" s="100"/>
      <c r="AG74" s="101"/>
      <c r="AH74" s="102" t="s">
        <v>461</v>
      </c>
      <c r="AI74" s="103"/>
      <c r="AJ74" s="103"/>
      <c r="AK74" s="103"/>
      <c r="AL74" s="103"/>
      <c r="AM74" s="103"/>
      <c r="AN74" s="103"/>
      <c r="AO74" s="103"/>
      <c r="AP74" s="103"/>
      <c r="AQ74" s="104"/>
      <c r="AS74" s="5" t="str" cm="1">
        <f t="array" ref="AS74">SUBSTITUTE(TEXT(INDEX($H$44:$AQ$44,1,$D74),"000000"),"-","")</f>
        <v>010001</v>
      </c>
    </row>
    <row r="75" spans="4:45" ht="18" customHeight="1">
      <c r="D75" s="96">
        <f t="shared" si="1"/>
        <v>9</v>
      </c>
      <c r="E75" s="97"/>
      <c r="F75" s="97"/>
      <c r="G75" s="98"/>
      <c r="H75" s="45" t="str">
        <f t="shared" ca="1" si="2"/>
        <v>clear; echo テストケース009; sh ./script/db_gen_string_data.sh "8" "lower";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  <c r="AE75" s="99" t="str" cm="1">
        <f t="array" ref="AE75">SUBSTITUTE(INDEX($H$41:$AQ$41, , MATCH($D75, $16:$16, 0)-7),"-","")</f>
        <v>正常</v>
      </c>
      <c r="AF75" s="100"/>
      <c r="AG75" s="101"/>
      <c r="AH75" s="102" t="s">
        <v>748</v>
      </c>
      <c r="AI75" s="103"/>
      <c r="AJ75" s="103"/>
      <c r="AK75" s="103"/>
      <c r="AL75" s="103"/>
      <c r="AM75" s="103"/>
      <c r="AN75" s="103"/>
      <c r="AO75" s="103"/>
      <c r="AP75" s="103"/>
      <c r="AQ75" s="104"/>
      <c r="AS75" s="5" t="str" cm="1">
        <f t="array" ref="AS75">SUBSTITUTE(TEXT(INDEX($H$44:$AQ$44,1,$D75),"000000"),"-","")</f>
        <v>010001</v>
      </c>
    </row>
    <row r="76" spans="4:45" ht="18" customHeight="1">
      <c r="D76" s="96">
        <f t="shared" si="1"/>
        <v>10</v>
      </c>
      <c r="E76" s="97"/>
      <c r="F76" s="97"/>
      <c r="G76" s="98"/>
      <c r="H76" s="45" t="str">
        <f t="shared" ca="1" si="2"/>
        <v>clear; echo テストケース010; sh ./script/db_gen_string_data.sh "8" "U";</v>
      </c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7"/>
      <c r="AE76" s="99" t="str" cm="1">
        <f t="array" ref="AE76">SUBSTITUTE(INDEX($H$41:$AQ$41, , MATCH($D76, $16:$16, 0)-7),"-","")</f>
        <v>正常</v>
      </c>
      <c r="AF76" s="100"/>
      <c r="AG76" s="101"/>
      <c r="AH76" s="102" t="s">
        <v>461</v>
      </c>
      <c r="AI76" s="103"/>
      <c r="AJ76" s="103"/>
      <c r="AK76" s="103"/>
      <c r="AL76" s="103"/>
      <c r="AM76" s="103"/>
      <c r="AN76" s="103"/>
      <c r="AO76" s="103"/>
      <c r="AP76" s="103"/>
      <c r="AQ76" s="104"/>
      <c r="AS76" s="5" t="str" cm="1">
        <f t="array" ref="AS76">SUBSTITUTE(TEXT(INDEX($H$44:$AQ$44,1,$D76),"000000"),"-","")</f>
        <v>010001</v>
      </c>
    </row>
    <row r="77" spans="4:45" ht="18" customHeight="1">
      <c r="D77" s="96">
        <f t="shared" si="1"/>
        <v>11</v>
      </c>
      <c r="E77" s="97"/>
      <c r="F77" s="97"/>
      <c r="G77" s="98"/>
      <c r="H77" s="45" t="str">
        <f t="shared" ca="1" si="2"/>
        <v>clear; echo テストケース011; sh ./script/db_gen_string_data.sh "8" "L";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  <c r="AE77" s="99" t="str" cm="1">
        <f t="array" ref="AE77">SUBSTITUTE(INDEX($H$41:$AQ$41, , MATCH($D77, $16:$16, 0)-7),"-","")</f>
        <v>正常</v>
      </c>
      <c r="AF77" s="100"/>
      <c r="AG77" s="101"/>
      <c r="AH77" s="102" t="s">
        <v>748</v>
      </c>
      <c r="AI77" s="103"/>
      <c r="AJ77" s="103"/>
      <c r="AK77" s="103"/>
      <c r="AL77" s="103"/>
      <c r="AM77" s="103"/>
      <c r="AN77" s="103"/>
      <c r="AO77" s="103"/>
      <c r="AP77" s="103"/>
      <c r="AQ77" s="104"/>
      <c r="AS77" s="5" t="str" cm="1">
        <f t="array" ref="AS77">SUBSTITUTE(TEXT(INDEX($H$44:$AQ$44,1,$D77),"000000"),"-","")</f>
        <v>010001</v>
      </c>
    </row>
    <row r="78" spans="4:45" ht="18" customHeight="1">
      <c r="D78" s="96">
        <f t="shared" si="1"/>
        <v>12</v>
      </c>
      <c r="E78" s="97"/>
      <c r="F78" s="97"/>
      <c r="G78" s="98"/>
      <c r="H78" s="45" t="str">
        <f t="shared" ca="1" si="2"/>
        <v>clear; echo テストケース012; sh ./script/db_gen_string_data.sh "8" "u";</v>
      </c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7"/>
      <c r="AE78" s="99" t="str" cm="1">
        <f t="array" ref="AE78">SUBSTITUTE(INDEX($H$41:$AQ$41, , MATCH($D78, $16:$16, 0)-7),"-","")</f>
        <v>正常</v>
      </c>
      <c r="AF78" s="100"/>
      <c r="AG78" s="101"/>
      <c r="AH78" s="102" t="s">
        <v>461</v>
      </c>
      <c r="AI78" s="103"/>
      <c r="AJ78" s="103"/>
      <c r="AK78" s="103"/>
      <c r="AL78" s="103"/>
      <c r="AM78" s="103"/>
      <c r="AN78" s="103"/>
      <c r="AO78" s="103"/>
      <c r="AP78" s="103"/>
      <c r="AQ78" s="104"/>
      <c r="AS78" s="5" t="str" cm="1">
        <f t="array" ref="AS78">SUBSTITUTE(TEXT(INDEX($H$44:$AQ$44,1,$D78),"000000"),"-","")</f>
        <v>010001</v>
      </c>
    </row>
    <row r="79" spans="4:45" ht="18" customHeight="1">
      <c r="D79" s="96">
        <f t="shared" si="1"/>
        <v>13</v>
      </c>
      <c r="E79" s="97"/>
      <c r="F79" s="97"/>
      <c r="G79" s="98"/>
      <c r="H79" s="45" t="str">
        <f t="shared" ca="1" si="2"/>
        <v>clear; echo テストケース013; sh ./script/db_gen_string_data.sh "8" "l";</v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  <c r="AE79" s="99" t="str" cm="1">
        <f t="array" ref="AE79">SUBSTITUTE(INDEX($H$41:$AQ$41, , MATCH($D79, $16:$16, 0)-7),"-","")</f>
        <v>正常</v>
      </c>
      <c r="AF79" s="100"/>
      <c r="AG79" s="101"/>
      <c r="AH79" s="102" t="s">
        <v>748</v>
      </c>
      <c r="AI79" s="103"/>
      <c r="AJ79" s="103"/>
      <c r="AK79" s="103"/>
      <c r="AL79" s="103"/>
      <c r="AM79" s="103"/>
      <c r="AN79" s="103"/>
      <c r="AO79" s="103"/>
      <c r="AP79" s="103"/>
      <c r="AQ79" s="104"/>
      <c r="AS79" s="5" t="str" cm="1">
        <f t="array" ref="AS79">SUBSTITUTE(TEXT(INDEX($H$44:$AQ$44,1,$D79),"000000"),"-","")</f>
        <v>010001</v>
      </c>
    </row>
    <row r="80" spans="4:45" ht="18" customHeight="1">
      <c r="D80" s="96">
        <f t="shared" si="1"/>
        <v>14</v>
      </c>
      <c r="E80" s="97"/>
      <c r="F80" s="97"/>
      <c r="G80" s="98"/>
      <c r="H80" s="45" t="str">
        <f t="shared" ca="1" si="2"/>
        <v>clear; echo テストケース014; sh ./script/db_gen_string_data.sh "8" "NONE";</v>
      </c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7"/>
      <c r="AE80" s="99" t="str" cm="1">
        <f t="array" ref="AE80">SUBSTITUTE(INDEX($H$41:$AQ$41, , MATCH($D80, $16:$16, 0)-7),"-","")</f>
        <v>正常</v>
      </c>
      <c r="AF80" s="100"/>
      <c r="AG80" s="101"/>
      <c r="AH80" s="102" t="s">
        <v>420</v>
      </c>
      <c r="AI80" s="103"/>
      <c r="AJ80" s="103"/>
      <c r="AK80" s="103"/>
      <c r="AL80" s="103"/>
      <c r="AM80" s="103"/>
      <c r="AN80" s="103"/>
      <c r="AO80" s="103"/>
      <c r="AP80" s="103"/>
      <c r="AQ80" s="104"/>
      <c r="AS80" s="5" t="str" cm="1">
        <f t="array" ref="AS80">SUBSTITUTE(TEXT(INDEX($H$44:$AQ$44,1,$D80),"000000"),"-","")</f>
        <v>010001</v>
      </c>
    </row>
    <row r="81" spans="4:45" ht="18" customHeight="1">
      <c r="D81" s="96">
        <f t="shared" si="1"/>
        <v>15</v>
      </c>
      <c r="E81" s="97"/>
      <c r="F81" s="97"/>
      <c r="G81" s="98"/>
      <c r="H81" s="45" t="str">
        <f t="shared" ca="1" si="2"/>
        <v>clear; echo テストケース015; sh ./script/db_gen_string_data.sh "8" "T";</v>
      </c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  <c r="AE81" s="99" t="str" cm="1">
        <f t="array" ref="AE81">SUBSTITUTE(INDEX($H$41:$AQ$41, , MATCH($D81, $16:$16, 0)-7),"-","")</f>
        <v>警告</v>
      </c>
      <c r="AF81" s="100"/>
      <c r="AG81" s="101"/>
      <c r="AH81" s="102" t="s">
        <v>1300</v>
      </c>
      <c r="AI81" s="103"/>
      <c r="AJ81" s="103"/>
      <c r="AK81" s="103"/>
      <c r="AL81" s="103"/>
      <c r="AM81" s="103"/>
      <c r="AN81" s="103"/>
      <c r="AO81" s="103"/>
      <c r="AP81" s="103"/>
      <c r="AQ81" s="104"/>
      <c r="AS81" s="5" t="str" cm="1">
        <f t="array" ref="AS81">SUBSTITUTE(TEXT(INDEX($H$44:$AQ$44,1,$D81),"000000"),"-","")</f>
        <v>010201</v>
      </c>
    </row>
    <row r="82" spans="4:45" ht="18" customHeight="1">
      <c r="D82" s="96">
        <f t="shared" si="1"/>
        <v>16</v>
      </c>
      <c r="E82" s="97"/>
      <c r="F82" s="97"/>
      <c r="G82" s="98"/>
      <c r="H82" s="45" t="str">
        <f t="shared" ca="1" si="2"/>
        <v>clear; echo テストケース016; sh ./script/db_gen_string_data.sh "8" "NONE" "NONE";</v>
      </c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7"/>
      <c r="AE82" s="99" t="str" cm="1">
        <f t="array" ref="AE82">SUBSTITUTE(INDEX($H$41:$AQ$41, , MATCH($D82, $16:$16, 0)-7),"-","")</f>
        <v>異常</v>
      </c>
      <c r="AF82" s="100"/>
      <c r="AG82" s="101"/>
      <c r="AH82" s="102" t="s">
        <v>442</v>
      </c>
      <c r="AI82" s="103"/>
      <c r="AJ82" s="103"/>
      <c r="AK82" s="103"/>
      <c r="AL82" s="103"/>
      <c r="AM82" s="103"/>
      <c r="AN82" s="103"/>
      <c r="AO82" s="103"/>
      <c r="AP82" s="103"/>
      <c r="AQ82" s="104"/>
      <c r="AS82" s="5" t="str" cm="1">
        <f t="array" ref="AS82">SUBSTITUTE(TEXT(INDEX($H$44:$AQ$44,1,$D82),"000000"),"-","")</f>
        <v>010101</v>
      </c>
    </row>
    <row r="83" spans="4:45" ht="18" customHeight="1">
      <c r="D83" s="96">
        <f t="shared" si="1"/>
        <v>17</v>
      </c>
      <c r="E83" s="97"/>
      <c r="F83" s="97"/>
      <c r="G83" s="98"/>
      <c r="H83" s="45" t="str">
        <f t="shared" ca="1" si="2"/>
        <v/>
      </c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  <c r="AE83" s="99" t="str" cm="1">
        <f t="array" ref="AE83">SUBSTITUTE(INDEX($H$41:$AQ$41, , MATCH($D83, $16:$16, 0)-7),"-","")</f>
        <v/>
      </c>
      <c r="AF83" s="100"/>
      <c r="AG83" s="101"/>
      <c r="AH83" s="102"/>
      <c r="AI83" s="103"/>
      <c r="AJ83" s="103"/>
      <c r="AK83" s="103"/>
      <c r="AL83" s="103"/>
      <c r="AM83" s="103"/>
      <c r="AN83" s="103"/>
      <c r="AO83" s="103"/>
      <c r="AP83" s="103"/>
      <c r="AQ83" s="104"/>
      <c r="AS83" s="5" t="str" cm="1">
        <f t="array" ref="AS83">SUBSTITUTE(TEXT(INDEX($H$44:$AQ$44,1,$D83),"000000"),"-","")</f>
        <v/>
      </c>
    </row>
  </sheetData>
  <mergeCells count="271">
    <mergeCell ref="AH77:AQ77"/>
    <mergeCell ref="AH78:AQ78"/>
    <mergeCell ref="AH79:AQ79"/>
    <mergeCell ref="AH80:AQ80"/>
    <mergeCell ref="AH72:AQ72"/>
    <mergeCell ref="AH73:AQ73"/>
    <mergeCell ref="AH74:AQ74"/>
    <mergeCell ref="AH75:AQ75"/>
    <mergeCell ref="D82:G82"/>
    <mergeCell ref="AE82:AG82"/>
    <mergeCell ref="AH82:AQ82"/>
    <mergeCell ref="AH81:AQ81"/>
    <mergeCell ref="AE76:AG76"/>
    <mergeCell ref="AE77:AG77"/>
    <mergeCell ref="AE78:AG78"/>
    <mergeCell ref="D76:G76"/>
    <mergeCell ref="D77:G77"/>
    <mergeCell ref="D78:G78"/>
    <mergeCell ref="D79:G79"/>
    <mergeCell ref="AE79:AG79"/>
    <mergeCell ref="AE80:AG80"/>
    <mergeCell ref="AE81:AG81"/>
    <mergeCell ref="AH76:AQ76"/>
    <mergeCell ref="D80:G80"/>
    <mergeCell ref="AE67:AG67"/>
    <mergeCell ref="AE68:AG68"/>
    <mergeCell ref="AE69:AG69"/>
    <mergeCell ref="AE70:AG70"/>
    <mergeCell ref="AE71:AG71"/>
    <mergeCell ref="AE72:AG72"/>
    <mergeCell ref="AE73:AG73"/>
    <mergeCell ref="AE74:AG74"/>
    <mergeCell ref="AE75:AG75"/>
    <mergeCell ref="AP53:AP57"/>
    <mergeCell ref="AQ53:AQ57"/>
    <mergeCell ref="AI53:AI57"/>
    <mergeCell ref="AJ53:AJ57"/>
    <mergeCell ref="AK53:AK57"/>
    <mergeCell ref="AL53:AL57"/>
    <mergeCell ref="AM53:AM57"/>
    <mergeCell ref="AN53:AN57"/>
    <mergeCell ref="AH71:AQ71"/>
    <mergeCell ref="AH67:AQ67"/>
    <mergeCell ref="AH68:AQ68"/>
    <mergeCell ref="AH69:AQ69"/>
    <mergeCell ref="AH70:AQ70"/>
    <mergeCell ref="AG53:AG57"/>
    <mergeCell ref="AH53:AH57"/>
    <mergeCell ref="W53:W57"/>
    <mergeCell ref="X53:X57"/>
    <mergeCell ref="Y53:Y57"/>
    <mergeCell ref="Z53:Z57"/>
    <mergeCell ref="AA53:AA57"/>
    <mergeCell ref="AB53:AB57"/>
    <mergeCell ref="AO53:AO57"/>
    <mergeCell ref="L53:L57"/>
    <mergeCell ref="M53:M57"/>
    <mergeCell ref="N53:N57"/>
    <mergeCell ref="O53:O57"/>
    <mergeCell ref="P53:P57"/>
    <mergeCell ref="AC53:AC57"/>
    <mergeCell ref="AD53:AD57"/>
    <mergeCell ref="AE53:AE57"/>
    <mergeCell ref="AF53:AF57"/>
    <mergeCell ref="D81:G81"/>
    <mergeCell ref="D71:G71"/>
    <mergeCell ref="D72:G72"/>
    <mergeCell ref="D73:G73"/>
    <mergeCell ref="D74:G74"/>
    <mergeCell ref="D75:G75"/>
    <mergeCell ref="I53:I57"/>
    <mergeCell ref="J53:J57"/>
    <mergeCell ref="D53:G57"/>
    <mergeCell ref="H53:H57"/>
    <mergeCell ref="U44:U48"/>
    <mergeCell ref="V44:V48"/>
    <mergeCell ref="W44:W48"/>
    <mergeCell ref="X44:X48"/>
    <mergeCell ref="Y44:Y48"/>
    <mergeCell ref="N44:N48"/>
    <mergeCell ref="O44:O48"/>
    <mergeCell ref="P44:P48"/>
    <mergeCell ref="Q44:Q48"/>
    <mergeCell ref="R44:R48"/>
    <mergeCell ref="S44:S48"/>
    <mergeCell ref="T50:T52"/>
    <mergeCell ref="U50:U52"/>
    <mergeCell ref="V50:V52"/>
    <mergeCell ref="Q53:Q57"/>
    <mergeCell ref="R53:R57"/>
    <mergeCell ref="S53:S57"/>
    <mergeCell ref="T53:T57"/>
    <mergeCell ref="U53:U57"/>
    <mergeCell ref="V53:V57"/>
    <mergeCell ref="K53:K57"/>
    <mergeCell ref="Q50:Q52"/>
    <mergeCell ref="R50:R52"/>
    <mergeCell ref="S50:S52"/>
    <mergeCell ref="AF44:AF48"/>
    <mergeCell ref="AG44:AG48"/>
    <mergeCell ref="AH44:AH48"/>
    <mergeCell ref="AI44:AI48"/>
    <mergeCell ref="Z44:Z48"/>
    <mergeCell ref="AA44:AA48"/>
    <mergeCell ref="AB44:AB48"/>
    <mergeCell ref="AC44:AC48"/>
    <mergeCell ref="AD44:AD48"/>
    <mergeCell ref="AE44:AE48"/>
    <mergeCell ref="AC50:AC52"/>
    <mergeCell ref="AD50:AD52"/>
    <mergeCell ref="AE50:AE52"/>
    <mergeCell ref="AF50:AF52"/>
    <mergeCell ref="AG50:AG52"/>
    <mergeCell ref="AH50:AH52"/>
    <mergeCell ref="W50:W52"/>
    <mergeCell ref="X50:X52"/>
    <mergeCell ref="Y50:Y52"/>
    <mergeCell ref="Z50:Z52"/>
    <mergeCell ref="AA50:AA52"/>
    <mergeCell ref="AB50:AB52"/>
    <mergeCell ref="AN16:AN18"/>
    <mergeCell ref="AO16:AO18"/>
    <mergeCell ref="AP16:AP18"/>
    <mergeCell ref="AQ16:AQ18"/>
    <mergeCell ref="AI50:AI52"/>
    <mergeCell ref="AJ50:AJ52"/>
    <mergeCell ref="AK50:AK52"/>
    <mergeCell ref="AL50:AL52"/>
    <mergeCell ref="AM50:AM52"/>
    <mergeCell ref="AN50:AN52"/>
    <mergeCell ref="AQ41:AQ43"/>
    <mergeCell ref="AQ50:AQ52"/>
    <mergeCell ref="AQ44:AQ48"/>
    <mergeCell ref="AJ44:AJ48"/>
    <mergeCell ref="AK44:AK48"/>
    <mergeCell ref="AL44:AL48"/>
    <mergeCell ref="AM44:AM48"/>
    <mergeCell ref="AN44:AN48"/>
    <mergeCell ref="AO44:AO48"/>
    <mergeCell ref="AP44:AP48"/>
    <mergeCell ref="AL16:AL18"/>
    <mergeCell ref="AM16:AM18"/>
    <mergeCell ref="AO50:AO52"/>
    <mergeCell ref="AP50:AP52"/>
    <mergeCell ref="K50:K52"/>
    <mergeCell ref="L50:L52"/>
    <mergeCell ref="M50:M52"/>
    <mergeCell ref="N50:N52"/>
    <mergeCell ref="O50:O52"/>
    <mergeCell ref="P50:P52"/>
    <mergeCell ref="AN41:AN43"/>
    <mergeCell ref="AO41:AO43"/>
    <mergeCell ref="AP41:AP43"/>
    <mergeCell ref="AH41:AH43"/>
    <mergeCell ref="AI41:AI43"/>
    <mergeCell ref="AJ41:AJ43"/>
    <mergeCell ref="AK41:AK43"/>
    <mergeCell ref="AL41:AL43"/>
    <mergeCell ref="AM41:AM43"/>
    <mergeCell ref="AB41:AB43"/>
    <mergeCell ref="AC41:AC43"/>
    <mergeCell ref="AD41:AD43"/>
    <mergeCell ref="AE41:AE43"/>
    <mergeCell ref="AF41:AF43"/>
    <mergeCell ref="AG41:AG43"/>
    <mergeCell ref="V41:V43"/>
    <mergeCell ref="D50:G52"/>
    <mergeCell ref="H50:H52"/>
    <mergeCell ref="I50:I52"/>
    <mergeCell ref="J50:J52"/>
    <mergeCell ref="D69:G69"/>
    <mergeCell ref="D70:G70"/>
    <mergeCell ref="E21:G21"/>
    <mergeCell ref="D41:G43"/>
    <mergeCell ref="H41:H43"/>
    <mergeCell ref="I41:I43"/>
    <mergeCell ref="D67:G67"/>
    <mergeCell ref="D68:G68"/>
    <mergeCell ref="J41:J43"/>
    <mergeCell ref="E32:G32"/>
    <mergeCell ref="E33:G33"/>
    <mergeCell ref="E34:G34"/>
    <mergeCell ref="E36:G36"/>
    <mergeCell ref="E38:G38"/>
    <mergeCell ref="E39:G39"/>
    <mergeCell ref="E31:G31"/>
    <mergeCell ref="I44:I48"/>
    <mergeCell ref="J44:J48"/>
    <mergeCell ref="P41:P43"/>
    <mergeCell ref="Q41:Q43"/>
    <mergeCell ref="R41:R43"/>
    <mergeCell ref="S41:S43"/>
    <mergeCell ref="T41:T43"/>
    <mergeCell ref="U41:U43"/>
    <mergeCell ref="S16:S18"/>
    <mergeCell ref="D44:G48"/>
    <mergeCell ref="H44:H48"/>
    <mergeCell ref="K44:K48"/>
    <mergeCell ref="L44:L48"/>
    <mergeCell ref="M44:M48"/>
    <mergeCell ref="H16:H18"/>
    <mergeCell ref="I16:I18"/>
    <mergeCell ref="J16:J18"/>
    <mergeCell ref="K16:K18"/>
    <mergeCell ref="L16:L18"/>
    <mergeCell ref="M16:M18"/>
    <mergeCell ref="K41:K43"/>
    <mergeCell ref="L41:L43"/>
    <mergeCell ref="M41:M43"/>
    <mergeCell ref="N41:N43"/>
    <mergeCell ref="O41:O43"/>
    <mergeCell ref="T44:T48"/>
    <mergeCell ref="AE16:AE18"/>
    <mergeCell ref="T16:T18"/>
    <mergeCell ref="U16:U18"/>
    <mergeCell ref="V16:V18"/>
    <mergeCell ref="W16:W18"/>
    <mergeCell ref="X16:X18"/>
    <mergeCell ref="Y41:Y43"/>
    <mergeCell ref="Z41:Z43"/>
    <mergeCell ref="AA41:AA43"/>
    <mergeCell ref="W41:W43"/>
    <mergeCell ref="X41:X43"/>
    <mergeCell ref="AK2:AM2"/>
    <mergeCell ref="AN2:AQ2"/>
    <mergeCell ref="AB3:AC3"/>
    <mergeCell ref="AD3:AF3"/>
    <mergeCell ref="AG3:AJ3"/>
    <mergeCell ref="AK3:AM3"/>
    <mergeCell ref="AN3:AQ3"/>
    <mergeCell ref="Y16:Y18"/>
    <mergeCell ref="N16:N18"/>
    <mergeCell ref="O16:O18"/>
    <mergeCell ref="P16:P18"/>
    <mergeCell ref="Q16:Q18"/>
    <mergeCell ref="R16:R18"/>
    <mergeCell ref="AF16:AF18"/>
    <mergeCell ref="AG16:AG18"/>
    <mergeCell ref="AH16:AH18"/>
    <mergeCell ref="AI16:AI18"/>
    <mergeCell ref="AJ16:AJ18"/>
    <mergeCell ref="AK16:AK18"/>
    <mergeCell ref="Z16:Z18"/>
    <mergeCell ref="AA16:AA18"/>
    <mergeCell ref="AB16:AB18"/>
    <mergeCell ref="AC16:AC18"/>
    <mergeCell ref="AD16:AD18"/>
    <mergeCell ref="B2:F3"/>
    <mergeCell ref="G2:I3"/>
    <mergeCell ref="J2:AA3"/>
    <mergeCell ref="AB2:AC2"/>
    <mergeCell ref="AD2:AF2"/>
    <mergeCell ref="AG2:AJ2"/>
    <mergeCell ref="E35:G35"/>
    <mergeCell ref="D83:G83"/>
    <mergeCell ref="AE83:AG83"/>
    <mergeCell ref="AH83:AQ83"/>
    <mergeCell ref="D65:G66"/>
    <mergeCell ref="H65:AD66"/>
    <mergeCell ref="AH65:AQ66"/>
    <mergeCell ref="AE65:AG66"/>
    <mergeCell ref="D16:G18"/>
    <mergeCell ref="E20:G20"/>
    <mergeCell ref="E22:G22"/>
    <mergeCell ref="E23:G23"/>
    <mergeCell ref="E24:G24"/>
    <mergeCell ref="E26:G26"/>
    <mergeCell ref="E27:G27"/>
    <mergeCell ref="E28:G28"/>
    <mergeCell ref="E29:G29"/>
    <mergeCell ref="E30:G30"/>
  </mergeCells>
  <phoneticPr fontId="1" type="noConversion"/>
  <dataValidations count="1">
    <dataValidation type="list" allowBlank="1" showInputMessage="1" showErrorMessage="1" sqref="H41:AQ43 H50:AQ52" xr:uid="{CEF90EF6-B29F-1A45-BFD3-D8A1E84F1D90}">
      <formula1>"-,正常,異常,警告"</formula1>
    </dataValidation>
  </dataValidations>
  <hyperlinks>
    <hyperlink ref="AL5" location="詳細設計!A1" display="詳細設計" xr:uid="{A462C9A4-C545-4A4D-8C7E-95D2FE977B6C}"/>
  </hyperlinks>
  <pageMargins left="0.7" right="0.7" top="0.75" bottom="0.75" header="0.3" footer="0.3"/>
  <pageSetup paperSize="9" scale="51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03D4-F389-7C45-B4B9-3BB5639475E0}">
  <sheetPr>
    <tabColor theme="5" tint="0.79998168889431442"/>
  </sheetPr>
  <dimension ref="B2:AS73"/>
  <sheetViews>
    <sheetView showGridLines="0" view="pageBreakPreview" zoomScaleNormal="100" zoomScaleSheetLayoutView="100" workbookViewId="0">
      <selection activeCell="AG186" sqref="AG186:AH186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7" width="2.7109375" style="5" customWidth="1"/>
    <col min="8" max="15" width="2.7109375" style="5"/>
    <col min="16" max="17" width="2.7109375" style="5" customWidth="1"/>
    <col min="18" max="18" width="2.7109375" style="5"/>
    <col min="19" max="19" width="2.7109375" style="5" customWidth="1"/>
    <col min="20" max="21" width="2.7109375" style="5"/>
    <col min="22" max="22" width="2.7109375" style="5" customWidth="1"/>
    <col min="23" max="23" width="2.7109375" style="5"/>
    <col min="24" max="24" width="2.7109375" style="5" customWidth="1"/>
    <col min="25" max="25" width="2.7109375" style="5"/>
    <col min="26" max="26" width="2.7109375" style="5" customWidth="1"/>
    <col min="27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db_gen_number_data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425</v>
      </c>
    </row>
    <row r="9" spans="2:43" ht="18" customHeight="1">
      <c r="D9" s="5" t="s">
        <v>24</v>
      </c>
      <c r="E9" s="5" t="s">
        <v>426</v>
      </c>
      <c r="J9" s="5" t="s">
        <v>13</v>
      </c>
      <c r="K9" s="5" t="s">
        <v>400</v>
      </c>
    </row>
    <row r="10" spans="2:43" ht="18" customHeight="1">
      <c r="D10" s="5" t="s">
        <v>24</v>
      </c>
      <c r="E10" s="5" t="s">
        <v>399</v>
      </c>
      <c r="J10" s="5" t="s">
        <v>13</v>
      </c>
      <c r="K10" s="5" t="s">
        <v>401</v>
      </c>
    </row>
    <row r="11" spans="2:43" ht="18" customHeight="1">
      <c r="E11" s="5" t="s">
        <v>290</v>
      </c>
      <c r="F11" s="5" t="s">
        <v>402</v>
      </c>
      <c r="G11" s="5" t="s">
        <v>13</v>
      </c>
      <c r="H11" s="24" t="str">
        <f>IF($E7="","clear; ","")&amp;"mkdir -pv ./output/logs/; export "&amp;$E10&amp;"=""`pwd`/output/logs/"";"</f>
        <v>clear; mkdir -pv ./output/logs/; export LOG_DIR="`pwd`/output/logs/";</v>
      </c>
    </row>
    <row r="12" spans="2:43" ht="18" customHeight="1">
      <c r="H12" s="24" t="str">
        <f>"echo """&amp;$E10&amp;"=${"&amp;$E10&amp;"}""; echo;"</f>
        <v>echo "LOG_DIR=${LOG_DIR}"; echo;</v>
      </c>
      <c r="K12" s="24"/>
    </row>
    <row r="13" spans="2:43" ht="18" customHeight="1">
      <c r="H13" s="24"/>
      <c r="K13" s="24"/>
    </row>
    <row r="14" spans="2:43" ht="18" customHeight="1">
      <c r="C14" s="5" t="s">
        <v>28</v>
      </c>
      <c r="D14" s="5" t="s">
        <v>404</v>
      </c>
    </row>
    <row r="16" spans="2:43" ht="18" customHeight="1">
      <c r="D16" s="105" t="s">
        <v>404</v>
      </c>
      <c r="E16" s="106"/>
      <c r="F16" s="106"/>
      <c r="G16" s="107"/>
      <c r="H16" s="121">
        <f>G$16+1</f>
        <v>1</v>
      </c>
      <c r="I16" s="121">
        <f>H$16+1</f>
        <v>2</v>
      </c>
      <c r="J16" s="121">
        <f t="shared" ref="J16:AQ16" si="0">I$16+1</f>
        <v>3</v>
      </c>
      <c r="K16" s="121">
        <f t="shared" si="0"/>
        <v>4</v>
      </c>
      <c r="L16" s="121">
        <f t="shared" si="0"/>
        <v>5</v>
      </c>
      <c r="M16" s="121">
        <f t="shared" si="0"/>
        <v>6</v>
      </c>
      <c r="N16" s="121">
        <f t="shared" si="0"/>
        <v>7</v>
      </c>
      <c r="O16" s="121">
        <f t="shared" si="0"/>
        <v>8</v>
      </c>
      <c r="P16" s="121">
        <f t="shared" si="0"/>
        <v>9</v>
      </c>
      <c r="Q16" s="121">
        <f t="shared" si="0"/>
        <v>10</v>
      </c>
      <c r="R16" s="121">
        <f t="shared" si="0"/>
        <v>11</v>
      </c>
      <c r="S16" s="121">
        <f t="shared" si="0"/>
        <v>12</v>
      </c>
      <c r="T16" s="121">
        <f t="shared" si="0"/>
        <v>13</v>
      </c>
      <c r="U16" s="121">
        <f t="shared" si="0"/>
        <v>14</v>
      </c>
      <c r="V16" s="121">
        <f t="shared" si="0"/>
        <v>15</v>
      </c>
      <c r="W16" s="121">
        <f t="shared" si="0"/>
        <v>16</v>
      </c>
      <c r="X16" s="121">
        <f t="shared" si="0"/>
        <v>17</v>
      </c>
      <c r="Y16" s="121">
        <f t="shared" si="0"/>
        <v>18</v>
      </c>
      <c r="Z16" s="121">
        <f t="shared" si="0"/>
        <v>19</v>
      </c>
      <c r="AA16" s="121">
        <f t="shared" si="0"/>
        <v>20</v>
      </c>
      <c r="AB16" s="121">
        <f t="shared" si="0"/>
        <v>21</v>
      </c>
      <c r="AC16" s="121">
        <f t="shared" si="0"/>
        <v>22</v>
      </c>
      <c r="AD16" s="121">
        <f t="shared" si="0"/>
        <v>23</v>
      </c>
      <c r="AE16" s="121">
        <f t="shared" si="0"/>
        <v>24</v>
      </c>
      <c r="AF16" s="121">
        <f t="shared" si="0"/>
        <v>25</v>
      </c>
      <c r="AG16" s="121">
        <f t="shared" si="0"/>
        <v>26</v>
      </c>
      <c r="AH16" s="121">
        <f t="shared" si="0"/>
        <v>27</v>
      </c>
      <c r="AI16" s="121">
        <f t="shared" si="0"/>
        <v>28</v>
      </c>
      <c r="AJ16" s="121">
        <f t="shared" si="0"/>
        <v>29</v>
      </c>
      <c r="AK16" s="121">
        <f t="shared" si="0"/>
        <v>30</v>
      </c>
      <c r="AL16" s="121">
        <f t="shared" si="0"/>
        <v>31</v>
      </c>
      <c r="AM16" s="121">
        <f t="shared" si="0"/>
        <v>32</v>
      </c>
      <c r="AN16" s="121">
        <f t="shared" si="0"/>
        <v>33</v>
      </c>
      <c r="AO16" s="121">
        <f t="shared" si="0"/>
        <v>34</v>
      </c>
      <c r="AP16" s="121">
        <f t="shared" si="0"/>
        <v>35</v>
      </c>
      <c r="AQ16" s="121">
        <f t="shared" si="0"/>
        <v>36</v>
      </c>
    </row>
    <row r="17" spans="4:43" ht="18" customHeight="1">
      <c r="D17" s="118"/>
      <c r="E17" s="119"/>
      <c r="F17" s="119"/>
      <c r="G17" s="120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</row>
    <row r="18" spans="4:43" ht="18" customHeight="1">
      <c r="D18" s="108"/>
      <c r="E18" s="109"/>
      <c r="F18" s="109"/>
      <c r="G18" s="110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</row>
    <row r="19" spans="4:43" ht="18" customHeight="1">
      <c r="D19" s="37" t="s">
        <v>328</v>
      </c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43"/>
    </row>
    <row r="20" spans="4:43" ht="18" customHeight="1">
      <c r="D20" s="33"/>
      <c r="E20" s="93" t="s">
        <v>70</v>
      </c>
      <c r="F20" s="94"/>
      <c r="G20" s="95"/>
      <c r="H20" s="33" t="s">
        <v>24</v>
      </c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</row>
    <row r="21" spans="4:43" ht="18" customHeight="1">
      <c r="D21" s="33"/>
      <c r="E21" s="93">
        <v>0</v>
      </c>
      <c r="F21" s="94"/>
      <c r="G21" s="95"/>
      <c r="H21" s="33"/>
      <c r="I21" s="33" t="s">
        <v>24</v>
      </c>
      <c r="J21" s="33" t="s">
        <v>24</v>
      </c>
      <c r="K21" s="33" t="s">
        <v>24</v>
      </c>
      <c r="L21" s="33" t="s">
        <v>24</v>
      </c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</row>
    <row r="22" spans="4:43" ht="18" customHeight="1">
      <c r="D22" s="33"/>
      <c r="E22" s="93">
        <v>3</v>
      </c>
      <c r="F22" s="94"/>
      <c r="G22" s="95"/>
      <c r="H22" s="33"/>
      <c r="I22" s="33"/>
      <c r="J22" s="33"/>
      <c r="K22" s="33"/>
      <c r="L22" s="33"/>
      <c r="M22" s="33" t="s">
        <v>24</v>
      </c>
      <c r="N22" s="33" t="s">
        <v>24</v>
      </c>
      <c r="O22" s="33" t="s">
        <v>24</v>
      </c>
      <c r="P22" s="33" t="s">
        <v>24</v>
      </c>
      <c r="Q22" s="33" t="s">
        <v>24</v>
      </c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</row>
    <row r="23" spans="4:43" ht="18" customHeight="1">
      <c r="D23" s="33"/>
      <c r="E23" s="93">
        <v>5</v>
      </c>
      <c r="F23" s="94"/>
      <c r="G23" s="95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 t="s">
        <v>24</v>
      </c>
      <c r="S23" s="33" t="s">
        <v>24</v>
      </c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</row>
    <row r="24" spans="4:43" ht="18" customHeight="1">
      <c r="D24" s="33"/>
      <c r="E24" s="93" t="s">
        <v>811</v>
      </c>
      <c r="F24" s="94"/>
      <c r="G24" s="95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</row>
    <row r="25" spans="4:43" ht="18" customHeight="1">
      <c r="D25" s="37" t="s">
        <v>348</v>
      </c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43"/>
    </row>
    <row r="26" spans="4:43" ht="18" customHeight="1">
      <c r="D26" s="33"/>
      <c r="E26" s="93" t="s">
        <v>70</v>
      </c>
      <c r="F26" s="94"/>
      <c r="G26" s="95"/>
      <c r="H26" s="33" t="s">
        <v>24</v>
      </c>
      <c r="I26" s="33" t="s">
        <v>24</v>
      </c>
      <c r="J26" s="33"/>
      <c r="K26" s="33"/>
      <c r="L26" s="33"/>
      <c r="M26" s="33" t="s">
        <v>24</v>
      </c>
      <c r="N26" s="34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4"/>
      <c r="AL26" s="33"/>
      <c r="AM26" s="33"/>
      <c r="AN26" s="33"/>
      <c r="AO26" s="33"/>
      <c r="AP26" s="33"/>
      <c r="AQ26" s="33"/>
    </row>
    <row r="27" spans="4:43" ht="18" customHeight="1">
      <c r="D27" s="33"/>
      <c r="E27" s="93">
        <v>0</v>
      </c>
      <c r="F27" s="94"/>
      <c r="G27" s="95"/>
      <c r="H27" s="33"/>
      <c r="I27" s="33"/>
      <c r="J27" s="33" t="s">
        <v>24</v>
      </c>
      <c r="K27" s="33"/>
      <c r="L27" s="33"/>
      <c r="M27" s="33"/>
      <c r="N27" s="33" t="s">
        <v>24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4"/>
      <c r="AM27" s="33"/>
      <c r="AN27" s="33"/>
      <c r="AO27" s="33"/>
      <c r="AP27" s="33"/>
      <c r="AQ27" s="33"/>
    </row>
    <row r="28" spans="4:43" ht="18" customHeight="1">
      <c r="D28" s="33"/>
      <c r="E28" s="93">
        <v>2</v>
      </c>
      <c r="F28" s="94"/>
      <c r="G28" s="95"/>
      <c r="H28" s="33"/>
      <c r="I28" s="33"/>
      <c r="J28" s="33"/>
      <c r="K28" s="33" t="s">
        <v>24</v>
      </c>
      <c r="L28" s="33"/>
      <c r="M28" s="33"/>
      <c r="N28" s="33"/>
      <c r="O28" s="33" t="s">
        <v>24</v>
      </c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</row>
    <row r="29" spans="4:43" ht="18" customHeight="1">
      <c r="D29" s="33"/>
      <c r="E29" s="93">
        <v>5</v>
      </c>
      <c r="F29" s="94"/>
      <c r="G29" s="95"/>
      <c r="H29" s="33"/>
      <c r="I29" s="33"/>
      <c r="J29" s="33"/>
      <c r="K29" s="33"/>
      <c r="L29" s="33"/>
      <c r="M29" s="33"/>
      <c r="N29" s="33"/>
      <c r="O29" s="33"/>
      <c r="P29" s="33" t="s">
        <v>24</v>
      </c>
      <c r="Q29" s="33"/>
      <c r="R29" s="33" t="s">
        <v>24</v>
      </c>
      <c r="S29" s="33" t="s">
        <v>24</v>
      </c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</row>
    <row r="30" spans="4:43" ht="18" customHeight="1">
      <c r="D30" s="33"/>
      <c r="E30" s="93" t="s">
        <v>811</v>
      </c>
      <c r="F30" s="94"/>
      <c r="G30" s="95"/>
      <c r="H30" s="33"/>
      <c r="I30" s="33"/>
      <c r="J30" s="33"/>
      <c r="K30" s="33"/>
      <c r="L30" s="33" t="s">
        <v>24</v>
      </c>
      <c r="M30" s="33"/>
      <c r="N30" s="33"/>
      <c r="O30" s="33"/>
      <c r="P30" s="34"/>
      <c r="Q30" s="33" t="s">
        <v>24</v>
      </c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4"/>
      <c r="AM30" s="33"/>
      <c r="AN30" s="33"/>
      <c r="AO30" s="33"/>
      <c r="AP30" s="33"/>
      <c r="AQ30" s="33"/>
    </row>
    <row r="31" spans="4:43" ht="18" customHeight="1">
      <c r="D31" s="37" t="s">
        <v>398</v>
      </c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43"/>
    </row>
    <row r="32" spans="4:43" ht="18" customHeight="1">
      <c r="D32" s="33"/>
      <c r="E32" s="93" t="s">
        <v>70</v>
      </c>
      <c r="F32" s="94"/>
      <c r="G32" s="95"/>
      <c r="H32" s="33" t="s">
        <v>24</v>
      </c>
      <c r="I32" s="33" t="s">
        <v>24</v>
      </c>
      <c r="J32" s="33" t="s">
        <v>24</v>
      </c>
      <c r="K32" s="33" t="s">
        <v>24</v>
      </c>
      <c r="L32" s="33" t="s">
        <v>24</v>
      </c>
      <c r="M32" s="33" t="s">
        <v>24</v>
      </c>
      <c r="N32" s="33" t="s">
        <v>24</v>
      </c>
      <c r="O32" s="33" t="s">
        <v>24</v>
      </c>
      <c r="P32" s="33" t="s">
        <v>24</v>
      </c>
      <c r="Q32" s="33" t="s">
        <v>24</v>
      </c>
      <c r="R32" s="33" t="s">
        <v>24</v>
      </c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4"/>
      <c r="AJ32" s="33"/>
      <c r="AK32" s="33"/>
      <c r="AL32" s="33"/>
      <c r="AM32" s="33"/>
      <c r="AN32" s="33"/>
      <c r="AO32" s="33"/>
      <c r="AP32" s="33"/>
      <c r="AQ32" s="33"/>
    </row>
    <row r="33" spans="4:43" ht="18" customHeight="1">
      <c r="D33" s="33"/>
      <c r="E33" s="93" t="s">
        <v>811</v>
      </c>
      <c r="F33" s="94"/>
      <c r="G33" s="95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 t="s">
        <v>24</v>
      </c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4"/>
      <c r="AJ33" s="33"/>
      <c r="AK33" s="33"/>
      <c r="AL33" s="33"/>
      <c r="AM33" s="33"/>
      <c r="AN33" s="33"/>
      <c r="AO33" s="33"/>
      <c r="AP33" s="33"/>
      <c r="AQ33" s="33"/>
    </row>
    <row r="34" spans="4:43" ht="18" customHeight="1">
      <c r="D34" s="32" t="s">
        <v>417</v>
      </c>
      <c r="E34" s="29"/>
      <c r="F34" s="29"/>
      <c r="G34" s="29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9"/>
      <c r="AJ34" s="30"/>
      <c r="AK34" s="30"/>
      <c r="AL34" s="30"/>
      <c r="AM34" s="30"/>
      <c r="AN34" s="30"/>
      <c r="AO34" s="30"/>
      <c r="AP34" s="30"/>
      <c r="AQ34" s="44"/>
    </row>
    <row r="35" spans="4:43" ht="18" customHeight="1">
      <c r="D35" s="130" t="s">
        <v>406</v>
      </c>
      <c r="E35" s="106"/>
      <c r="F35" s="106"/>
      <c r="G35" s="107"/>
      <c r="H35" s="124" t="s">
        <v>410</v>
      </c>
      <c r="I35" s="124" t="s">
        <v>410</v>
      </c>
      <c r="J35" s="124" t="s">
        <v>410</v>
      </c>
      <c r="K35" s="124" t="s">
        <v>407</v>
      </c>
      <c r="L35" s="124" t="s">
        <v>410</v>
      </c>
      <c r="M35" s="124" t="s">
        <v>407</v>
      </c>
      <c r="N35" s="124" t="s">
        <v>407</v>
      </c>
      <c r="O35" s="124" t="s">
        <v>407</v>
      </c>
      <c r="P35" s="124" t="s">
        <v>407</v>
      </c>
      <c r="Q35" s="124" t="s">
        <v>410</v>
      </c>
      <c r="R35" s="124" t="s">
        <v>407</v>
      </c>
      <c r="S35" s="124" t="s">
        <v>410</v>
      </c>
      <c r="T35" s="124" t="s">
        <v>233</v>
      </c>
      <c r="U35" s="124" t="s">
        <v>233</v>
      </c>
      <c r="V35" s="124" t="s">
        <v>233</v>
      </c>
      <c r="W35" s="124" t="s">
        <v>233</v>
      </c>
      <c r="X35" s="124" t="s">
        <v>233</v>
      </c>
      <c r="Y35" s="124" t="s">
        <v>233</v>
      </c>
      <c r="Z35" s="124" t="s">
        <v>233</v>
      </c>
      <c r="AA35" s="124" t="s">
        <v>233</v>
      </c>
      <c r="AB35" s="124" t="s">
        <v>233</v>
      </c>
      <c r="AC35" s="124" t="s">
        <v>233</v>
      </c>
      <c r="AD35" s="124" t="s">
        <v>233</v>
      </c>
      <c r="AE35" s="124" t="s">
        <v>233</v>
      </c>
      <c r="AF35" s="124" t="s">
        <v>233</v>
      </c>
      <c r="AG35" s="124" t="s">
        <v>233</v>
      </c>
      <c r="AH35" s="124" t="s">
        <v>233</v>
      </c>
      <c r="AI35" s="124" t="s">
        <v>233</v>
      </c>
      <c r="AJ35" s="124" t="s">
        <v>233</v>
      </c>
      <c r="AK35" s="124" t="s">
        <v>233</v>
      </c>
      <c r="AL35" s="124" t="s">
        <v>233</v>
      </c>
      <c r="AM35" s="124" t="s">
        <v>233</v>
      </c>
      <c r="AN35" s="124" t="s">
        <v>233</v>
      </c>
      <c r="AO35" s="124" t="s">
        <v>233</v>
      </c>
      <c r="AP35" s="124" t="s">
        <v>233</v>
      </c>
      <c r="AQ35" s="124" t="s">
        <v>233</v>
      </c>
    </row>
    <row r="36" spans="4:43" ht="18" customHeight="1">
      <c r="D36" s="118"/>
      <c r="E36" s="119"/>
      <c r="F36" s="119"/>
      <c r="G36" s="120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</row>
    <row r="37" spans="4:43" ht="18" customHeight="1">
      <c r="D37" s="108"/>
      <c r="E37" s="109"/>
      <c r="F37" s="109"/>
      <c r="G37" s="110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</row>
    <row r="38" spans="4:43" ht="18" customHeight="1">
      <c r="D38" s="105" t="s">
        <v>408</v>
      </c>
      <c r="E38" s="106"/>
      <c r="F38" s="106"/>
      <c r="G38" s="107"/>
      <c r="H38" s="127">
        <v>20102</v>
      </c>
      <c r="I38" s="127">
        <v>20104</v>
      </c>
      <c r="J38" s="127">
        <v>20105</v>
      </c>
      <c r="K38" s="127">
        <v>20003</v>
      </c>
      <c r="L38" s="127">
        <v>20103</v>
      </c>
      <c r="M38" s="127">
        <v>20002</v>
      </c>
      <c r="N38" s="127">
        <v>20002</v>
      </c>
      <c r="O38" s="127">
        <v>20001</v>
      </c>
      <c r="P38" s="127">
        <v>20001</v>
      </c>
      <c r="Q38" s="127">
        <v>20103</v>
      </c>
      <c r="R38" s="127">
        <v>20003</v>
      </c>
      <c r="S38" s="127">
        <v>20101</v>
      </c>
      <c r="T38" s="127" t="s">
        <v>234</v>
      </c>
      <c r="U38" s="127" t="s">
        <v>234</v>
      </c>
      <c r="V38" s="127" t="s">
        <v>234</v>
      </c>
      <c r="W38" s="127" t="s">
        <v>234</v>
      </c>
      <c r="X38" s="127" t="s">
        <v>234</v>
      </c>
      <c r="Y38" s="127" t="s">
        <v>234</v>
      </c>
      <c r="Z38" s="127" t="s">
        <v>234</v>
      </c>
      <c r="AA38" s="127" t="s">
        <v>234</v>
      </c>
      <c r="AB38" s="127" t="s">
        <v>234</v>
      </c>
      <c r="AC38" s="127" t="s">
        <v>234</v>
      </c>
      <c r="AD38" s="127" t="s">
        <v>234</v>
      </c>
      <c r="AE38" s="127" t="s">
        <v>234</v>
      </c>
      <c r="AF38" s="127" t="s">
        <v>234</v>
      </c>
      <c r="AG38" s="127" t="s">
        <v>234</v>
      </c>
      <c r="AH38" s="127" t="s">
        <v>234</v>
      </c>
      <c r="AI38" s="127" t="s">
        <v>234</v>
      </c>
      <c r="AJ38" s="127" t="s">
        <v>234</v>
      </c>
      <c r="AK38" s="127" t="s">
        <v>234</v>
      </c>
      <c r="AL38" s="127" t="s">
        <v>234</v>
      </c>
      <c r="AM38" s="127" t="s">
        <v>234</v>
      </c>
      <c r="AN38" s="127" t="s">
        <v>234</v>
      </c>
      <c r="AO38" s="127" t="s">
        <v>234</v>
      </c>
      <c r="AP38" s="127" t="s">
        <v>234</v>
      </c>
      <c r="AQ38" s="127" t="s">
        <v>234</v>
      </c>
    </row>
    <row r="39" spans="4:43" ht="18" customHeight="1">
      <c r="D39" s="118"/>
      <c r="E39" s="119"/>
      <c r="F39" s="119"/>
      <c r="G39" s="120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</row>
    <row r="40" spans="4:43" ht="18" customHeight="1">
      <c r="D40" s="118"/>
      <c r="E40" s="119"/>
      <c r="F40" s="119"/>
      <c r="G40" s="120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</row>
    <row r="41" spans="4:43" ht="18" customHeight="1">
      <c r="D41" s="118"/>
      <c r="E41" s="119"/>
      <c r="F41" s="119"/>
      <c r="G41" s="120"/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</row>
    <row r="42" spans="4:43" ht="18" customHeight="1">
      <c r="D42" s="108"/>
      <c r="E42" s="109"/>
      <c r="F42" s="109"/>
      <c r="G42" s="110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29"/>
      <c r="AQ42" s="129"/>
    </row>
    <row r="43" spans="4:43" ht="18" customHeight="1">
      <c r="D43" s="32" t="s">
        <v>418</v>
      </c>
      <c r="E43" s="29"/>
      <c r="F43" s="29"/>
      <c r="G43" s="29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9"/>
      <c r="AJ43" s="30"/>
      <c r="AK43" s="30"/>
      <c r="AL43" s="30"/>
      <c r="AM43" s="30"/>
      <c r="AN43" s="30"/>
      <c r="AO43" s="30"/>
      <c r="AP43" s="30"/>
      <c r="AQ43" s="44"/>
    </row>
    <row r="44" spans="4:43" ht="18" customHeight="1">
      <c r="D44" s="130" t="s">
        <v>409</v>
      </c>
      <c r="E44" s="106"/>
      <c r="F44" s="106"/>
      <c r="G44" s="107"/>
      <c r="H44" s="124" t="s">
        <v>410</v>
      </c>
      <c r="I44" s="124" t="s">
        <v>410</v>
      </c>
      <c r="J44" s="124" t="s">
        <v>410</v>
      </c>
      <c r="K44" s="124" t="s">
        <v>407</v>
      </c>
      <c r="L44" s="124" t="s">
        <v>410</v>
      </c>
      <c r="M44" s="124" t="s">
        <v>407</v>
      </c>
      <c r="N44" s="124" t="s">
        <v>407</v>
      </c>
      <c r="O44" s="124" t="s">
        <v>407</v>
      </c>
      <c r="P44" s="124" t="s">
        <v>407</v>
      </c>
      <c r="Q44" s="124" t="s">
        <v>410</v>
      </c>
      <c r="R44" s="124" t="s">
        <v>407</v>
      </c>
      <c r="S44" s="124" t="s">
        <v>410</v>
      </c>
      <c r="T44" s="124" t="s">
        <v>233</v>
      </c>
      <c r="U44" s="124" t="s">
        <v>233</v>
      </c>
      <c r="V44" s="124" t="s">
        <v>233</v>
      </c>
      <c r="W44" s="124" t="s">
        <v>233</v>
      </c>
      <c r="X44" s="124" t="s">
        <v>233</v>
      </c>
      <c r="Y44" s="124" t="s">
        <v>233</v>
      </c>
      <c r="Z44" s="124" t="s">
        <v>233</v>
      </c>
      <c r="AA44" s="124" t="s">
        <v>233</v>
      </c>
      <c r="AB44" s="124" t="s">
        <v>233</v>
      </c>
      <c r="AC44" s="124" t="s">
        <v>233</v>
      </c>
      <c r="AD44" s="124" t="s">
        <v>233</v>
      </c>
      <c r="AE44" s="124" t="s">
        <v>233</v>
      </c>
      <c r="AF44" s="124" t="s">
        <v>233</v>
      </c>
      <c r="AG44" s="124" t="s">
        <v>233</v>
      </c>
      <c r="AH44" s="124" t="s">
        <v>233</v>
      </c>
      <c r="AI44" s="124" t="s">
        <v>233</v>
      </c>
      <c r="AJ44" s="124" t="s">
        <v>233</v>
      </c>
      <c r="AK44" s="124" t="s">
        <v>233</v>
      </c>
      <c r="AL44" s="124" t="s">
        <v>233</v>
      </c>
      <c r="AM44" s="124" t="s">
        <v>233</v>
      </c>
      <c r="AN44" s="124" t="s">
        <v>233</v>
      </c>
      <c r="AO44" s="124" t="s">
        <v>233</v>
      </c>
      <c r="AP44" s="124" t="s">
        <v>233</v>
      </c>
      <c r="AQ44" s="124" t="s">
        <v>233</v>
      </c>
    </row>
    <row r="45" spans="4:43" ht="18" customHeight="1">
      <c r="D45" s="118"/>
      <c r="E45" s="119"/>
      <c r="F45" s="119"/>
      <c r="G45" s="120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</row>
    <row r="46" spans="4:43" ht="18" customHeight="1">
      <c r="D46" s="108"/>
      <c r="E46" s="109"/>
      <c r="F46" s="109"/>
      <c r="G46" s="110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</row>
    <row r="47" spans="4:43" ht="18" customHeight="1">
      <c r="D47" s="130" t="s">
        <v>421</v>
      </c>
      <c r="E47" s="106"/>
      <c r="F47" s="106"/>
      <c r="G47" s="107"/>
      <c r="H47" s="131">
        <v>45740</v>
      </c>
      <c r="I47" s="131">
        <v>45740</v>
      </c>
      <c r="J47" s="131">
        <v>45740</v>
      </c>
      <c r="K47" s="131">
        <v>45740</v>
      </c>
      <c r="L47" s="131">
        <v>45740</v>
      </c>
      <c r="M47" s="131">
        <v>45740</v>
      </c>
      <c r="N47" s="131">
        <v>45740</v>
      </c>
      <c r="O47" s="131">
        <v>45740</v>
      </c>
      <c r="P47" s="131">
        <v>45740</v>
      </c>
      <c r="Q47" s="131">
        <v>45740</v>
      </c>
      <c r="R47" s="131">
        <v>45740</v>
      </c>
      <c r="S47" s="131">
        <v>45740</v>
      </c>
      <c r="T47" s="127" t="s">
        <v>234</v>
      </c>
      <c r="U47" s="127" t="s">
        <v>234</v>
      </c>
      <c r="V47" s="127" t="s">
        <v>234</v>
      </c>
      <c r="W47" s="127" t="s">
        <v>234</v>
      </c>
      <c r="X47" s="127" t="s">
        <v>234</v>
      </c>
      <c r="Y47" s="127" t="s">
        <v>234</v>
      </c>
      <c r="Z47" s="127" t="s">
        <v>234</v>
      </c>
      <c r="AA47" s="127" t="s">
        <v>234</v>
      </c>
      <c r="AB47" s="127" t="s">
        <v>234</v>
      </c>
      <c r="AC47" s="127" t="s">
        <v>234</v>
      </c>
      <c r="AD47" s="127" t="s">
        <v>234</v>
      </c>
      <c r="AE47" s="127" t="s">
        <v>234</v>
      </c>
      <c r="AF47" s="127" t="s">
        <v>234</v>
      </c>
      <c r="AG47" s="127" t="s">
        <v>234</v>
      </c>
      <c r="AH47" s="127" t="s">
        <v>234</v>
      </c>
      <c r="AI47" s="127" t="s">
        <v>234</v>
      </c>
      <c r="AJ47" s="127" t="s">
        <v>234</v>
      </c>
      <c r="AK47" s="127" t="s">
        <v>234</v>
      </c>
      <c r="AL47" s="127" t="s">
        <v>234</v>
      </c>
      <c r="AM47" s="127" t="s">
        <v>234</v>
      </c>
      <c r="AN47" s="127" t="s">
        <v>234</v>
      </c>
      <c r="AO47" s="127" t="s">
        <v>234</v>
      </c>
      <c r="AP47" s="127" t="s">
        <v>234</v>
      </c>
      <c r="AQ47" s="127" t="s">
        <v>234</v>
      </c>
    </row>
    <row r="48" spans="4:43" ht="18" customHeight="1">
      <c r="D48" s="132"/>
      <c r="E48" s="119"/>
      <c r="F48" s="119"/>
      <c r="G48" s="120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28"/>
      <c r="U48" s="128"/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  <c r="AG48" s="128"/>
      <c r="AH48" s="128"/>
      <c r="AI48" s="128"/>
      <c r="AJ48" s="128"/>
      <c r="AK48" s="128"/>
      <c r="AL48" s="128"/>
      <c r="AM48" s="128"/>
      <c r="AN48" s="128"/>
      <c r="AO48" s="128"/>
      <c r="AP48" s="128"/>
      <c r="AQ48" s="128"/>
    </row>
    <row r="49" spans="3:45" ht="18" customHeight="1">
      <c r="D49" s="132"/>
      <c r="E49" s="119"/>
      <c r="F49" s="119"/>
      <c r="G49" s="120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28"/>
      <c r="U49" s="128"/>
      <c r="V49" s="128"/>
      <c r="W49" s="128"/>
      <c r="X49" s="128"/>
      <c r="Y49" s="128"/>
      <c r="Z49" s="128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</row>
    <row r="50" spans="3:45" ht="18" customHeight="1">
      <c r="D50" s="118"/>
      <c r="E50" s="119"/>
      <c r="F50" s="119"/>
      <c r="G50" s="120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28"/>
      <c r="U50" s="128"/>
      <c r="V50" s="128"/>
      <c r="W50" s="128"/>
      <c r="X50" s="128"/>
      <c r="Y50" s="128"/>
      <c r="Z50" s="128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</row>
    <row r="51" spans="3:45" ht="18" customHeight="1">
      <c r="D51" s="108"/>
      <c r="E51" s="109"/>
      <c r="F51" s="109"/>
      <c r="G51" s="110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</row>
    <row r="52" spans="3:45" ht="18" customHeight="1">
      <c r="O52" s="19"/>
      <c r="AJ52" s="36"/>
      <c r="AL52" s="19"/>
    </row>
    <row r="53" spans="3:45" ht="18" customHeight="1">
      <c r="D53" s="5" t="s">
        <v>230</v>
      </c>
      <c r="E53" s="5" t="s">
        <v>406</v>
      </c>
      <c r="I53" s="5" t="s">
        <v>13</v>
      </c>
      <c r="J53" s="5" t="s">
        <v>422</v>
      </c>
      <c r="O53" s="19"/>
      <c r="AJ53" s="36"/>
      <c r="AL53" s="19"/>
    </row>
    <row r="54" spans="3:45" ht="18" customHeight="1">
      <c r="J54" s="5" t="s">
        <v>423</v>
      </c>
      <c r="O54" s="19"/>
      <c r="AJ54" s="36"/>
      <c r="AL54" s="19"/>
    </row>
    <row r="55" spans="3:45" ht="18" customHeight="1">
      <c r="J55" s="5" t="s">
        <v>424</v>
      </c>
      <c r="O55" s="19"/>
      <c r="AJ55" s="36"/>
      <c r="AL55" s="19"/>
    </row>
    <row r="56" spans="3:45" ht="18" customHeight="1">
      <c r="O56" s="19"/>
      <c r="AJ56" s="36"/>
      <c r="AL56" s="19"/>
    </row>
    <row r="57" spans="3:45" ht="18" customHeight="1">
      <c r="C57" s="5" t="s">
        <v>30</v>
      </c>
      <c r="D57" s="5" t="s">
        <v>427</v>
      </c>
    </row>
    <row r="59" spans="3:45" ht="18" customHeight="1">
      <c r="D59" s="105" t="s">
        <v>403</v>
      </c>
      <c r="E59" s="106"/>
      <c r="F59" s="106"/>
      <c r="G59" s="107"/>
      <c r="H59" s="111" t="s">
        <v>405</v>
      </c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3"/>
      <c r="AE59" s="117" t="s">
        <v>434</v>
      </c>
      <c r="AF59" s="112"/>
      <c r="AG59" s="113"/>
      <c r="AH59" s="111" t="s">
        <v>411</v>
      </c>
      <c r="AI59" s="112"/>
      <c r="AJ59" s="112"/>
      <c r="AK59" s="112"/>
      <c r="AL59" s="112"/>
      <c r="AM59" s="112"/>
      <c r="AN59" s="112"/>
      <c r="AO59" s="112"/>
      <c r="AP59" s="112"/>
      <c r="AQ59" s="113"/>
      <c r="AS59" s="5" t="s">
        <v>444</v>
      </c>
    </row>
    <row r="60" spans="3:45" ht="18" customHeight="1">
      <c r="D60" s="108"/>
      <c r="E60" s="109"/>
      <c r="F60" s="109"/>
      <c r="G60" s="110"/>
      <c r="H60" s="114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6"/>
      <c r="AE60" s="114"/>
      <c r="AF60" s="115"/>
      <c r="AG60" s="116"/>
      <c r="AH60" s="114"/>
      <c r="AI60" s="115"/>
      <c r="AJ60" s="115"/>
      <c r="AK60" s="115"/>
      <c r="AL60" s="115"/>
      <c r="AM60" s="115"/>
      <c r="AN60" s="115"/>
      <c r="AO60" s="115"/>
      <c r="AP60" s="115"/>
      <c r="AQ60" s="116"/>
      <c r="AS60" s="5" t="s">
        <v>445</v>
      </c>
    </row>
    <row r="61" spans="3:45" ht="18" customHeight="1">
      <c r="D61" s="96">
        <f>$D60+1</f>
        <v>1</v>
      </c>
      <c r="E61" s="97"/>
      <c r="F61" s="97"/>
      <c r="G61" s="98"/>
      <c r="H61" s="45" t="str">
        <f ca="1">IFERROR("clear; echo "&amp;"テストケース"&amp;TEXT($D61,"000")&amp;"; sh ./script/"&amp;$B$2&amp;".sh"&amp;SUBSTITUTE(" """&amp;INDEX($E$20:$G$24,MATCH("●", INDEX($H$20:$AQ$24, , MATCH($D61, $16:$16, 0)-7), 0),1)&amp;""""," ""なし""","")&amp;SUBSTITUTE(" """&amp;INDEX($E$26:$G$30,MATCH("●", INDEX($H$26:$AQ$30, , MATCH($D61, $16:$16, 0)-7), 0),1)&amp;""""," ""なし""","")&amp;SUBSTITUTE(" """&amp;INDEX($E$32:$G$33,MATCH("●", INDEX($H$32:$AQ$33, , MATCH($D61, $16:$16, 0)-7), 0),1)&amp;""""," ""なし""","")&amp;";","")</f>
        <v>clear; echo テストケース001; sh ./script/db_gen_number_data.sh;</v>
      </c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7"/>
      <c r="AE61" s="99" t="str" cm="1">
        <f t="array" ref="AE61">SUBSTITUTE(INDEX($H$35:$AQ$35, , MATCH($D61, $16:$16, 0)-7),"-","")</f>
        <v>異常</v>
      </c>
      <c r="AF61" s="100"/>
      <c r="AG61" s="101"/>
      <c r="AH61" s="102" t="s">
        <v>412</v>
      </c>
      <c r="AI61" s="103"/>
      <c r="AJ61" s="103"/>
      <c r="AK61" s="103"/>
      <c r="AL61" s="103"/>
      <c r="AM61" s="103"/>
      <c r="AN61" s="103"/>
      <c r="AO61" s="103"/>
      <c r="AP61" s="103"/>
      <c r="AQ61" s="104"/>
      <c r="AS61" s="5" t="str" cm="1">
        <f t="array" ref="AS61">SUBSTITUTE(TEXT(INDEX($H$38:$AQ$38,1,$D61),"000000"),"-","")</f>
        <v>020102</v>
      </c>
    </row>
    <row r="62" spans="3:45" ht="18" customHeight="1">
      <c r="D62" s="96">
        <f t="shared" ref="D62:D73" si="1">$D61+1</f>
        <v>2</v>
      </c>
      <c r="E62" s="97"/>
      <c r="F62" s="97"/>
      <c r="G62" s="98"/>
      <c r="H62" s="45" t="str">
        <f t="shared" ref="H62:H73" ca="1" si="2">IFERROR("clear; echo "&amp;"テストケース"&amp;TEXT($D62,"000")&amp;"; sh ./script/"&amp;$B$2&amp;".sh"&amp;SUBSTITUTE(" """&amp;INDEX($E$20:$G$24,MATCH("●", INDEX($H$20:$AQ$24, , MATCH($D62, $16:$16, 0)-7), 0),1)&amp;""""," ""なし""","")&amp;SUBSTITUTE(" """&amp;INDEX($E$26:$G$30,MATCH("●", INDEX($H$26:$AQ$30, , MATCH($D62, $16:$16, 0)-7), 0),1)&amp;""""," ""なし""","")&amp;SUBSTITUTE(" """&amp;INDEX($E$32:$G$33,MATCH("●", INDEX($H$32:$AQ$33, , MATCH($D62, $16:$16, 0)-7), 0),1)&amp;""""," ""なし""","")&amp;";","")</f>
        <v>clear; echo テストケース002; sh ./script/db_gen_number_data.sh "0";</v>
      </c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7"/>
      <c r="AE62" s="99" t="str" cm="1">
        <f t="array" ref="AE62">SUBSTITUTE(INDEX($H$35:$AQ$35, , MATCH($D62, $16:$16, 0)-7),"-","")</f>
        <v>異常</v>
      </c>
      <c r="AF62" s="100"/>
      <c r="AG62" s="101"/>
      <c r="AH62" s="102" t="s">
        <v>435</v>
      </c>
      <c r="AI62" s="103"/>
      <c r="AJ62" s="103"/>
      <c r="AK62" s="103"/>
      <c r="AL62" s="103"/>
      <c r="AM62" s="103"/>
      <c r="AN62" s="103"/>
      <c r="AO62" s="103"/>
      <c r="AP62" s="103"/>
      <c r="AQ62" s="104"/>
      <c r="AS62" s="5" t="str" cm="1">
        <f t="array" ref="AS62">SUBSTITUTE(TEXT(INDEX($H$38:$AQ$38,1,$D62),"000000"),"-","")</f>
        <v>020104</v>
      </c>
    </row>
    <row r="63" spans="3:45" ht="36" customHeight="1">
      <c r="D63" s="96">
        <f t="shared" si="1"/>
        <v>3</v>
      </c>
      <c r="E63" s="97"/>
      <c r="F63" s="97"/>
      <c r="G63" s="98"/>
      <c r="H63" s="45" t="str">
        <f t="shared" ca="1" si="2"/>
        <v>clear; echo テストケース003; sh ./script/db_gen_number_data.sh "0" "0";</v>
      </c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7"/>
      <c r="AE63" s="99" t="str" cm="1">
        <f t="array" ref="AE63">SUBSTITUTE(INDEX($H$35:$AQ$35, , MATCH($D63, $16:$16, 0)-7),"-","")</f>
        <v>異常</v>
      </c>
      <c r="AF63" s="100"/>
      <c r="AG63" s="101"/>
      <c r="AH63" s="102" t="s">
        <v>436</v>
      </c>
      <c r="AI63" s="103"/>
      <c r="AJ63" s="103"/>
      <c r="AK63" s="103"/>
      <c r="AL63" s="103"/>
      <c r="AM63" s="103"/>
      <c r="AN63" s="103"/>
      <c r="AO63" s="103"/>
      <c r="AP63" s="103"/>
      <c r="AQ63" s="104"/>
      <c r="AS63" s="5" t="str" cm="1">
        <f t="array" ref="AS63">SUBSTITUTE(TEXT(INDEX($H$38:$AQ$38,1,$D63),"000000"),"-","")</f>
        <v>020105</v>
      </c>
    </row>
    <row r="64" spans="3:45" ht="18" customHeight="1">
      <c r="D64" s="96">
        <f t="shared" si="1"/>
        <v>4</v>
      </c>
      <c r="E64" s="97"/>
      <c r="F64" s="97"/>
      <c r="G64" s="98"/>
      <c r="H64" s="45" t="str">
        <f t="shared" ca="1" si="2"/>
        <v>clear; echo テストケース004; sh ./script/db_gen_number_data.sh "0" "2";</v>
      </c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7"/>
      <c r="AE64" s="99" t="str" cm="1">
        <f t="array" ref="AE64">SUBSTITUTE(INDEX($H$35:$AQ$35, , MATCH($D64, $16:$16, 0)-7),"-","")</f>
        <v>正常</v>
      </c>
      <c r="AF64" s="100"/>
      <c r="AG64" s="101"/>
      <c r="AH64" s="102" t="s">
        <v>437</v>
      </c>
      <c r="AI64" s="103"/>
      <c r="AJ64" s="103"/>
      <c r="AK64" s="103"/>
      <c r="AL64" s="103"/>
      <c r="AM64" s="103"/>
      <c r="AN64" s="103"/>
      <c r="AO64" s="103"/>
      <c r="AP64" s="103"/>
      <c r="AQ64" s="104"/>
      <c r="AS64" s="5" t="str" cm="1">
        <f t="array" ref="AS64">SUBSTITUTE(TEXT(INDEX($H$38:$AQ$38,1,$D64),"000000"),"-","")</f>
        <v>020003</v>
      </c>
    </row>
    <row r="65" spans="4:45" ht="18" customHeight="1">
      <c r="D65" s="96">
        <f t="shared" si="1"/>
        <v>5</v>
      </c>
      <c r="E65" s="97"/>
      <c r="F65" s="97"/>
      <c r="G65" s="98"/>
      <c r="H65" s="45" t="str">
        <f ca="1">IFERROR("clear; echo "&amp;"テストケース"&amp;TEXT($D65,"000")&amp;"; sh ./script/"&amp;$B$2&amp;".sh"&amp;SUBSTITUTE(" """&amp;INDEX($E$20:$G$24,MATCH("●", INDEX($H$20:$AQ$24, , MATCH($D65, $16:$16, 0)-7), 0),1)&amp;""""," ""なし""","")&amp;SUBSTITUTE(" """&amp;INDEX($E$26:$G$30,MATCH("●", INDEX($H$26:$AQ$30, , MATCH($D65, $16:$16, 0)-7), 0),1)&amp;""""," ""なし""","")&amp;SUBSTITUTE(" """&amp;INDEX($E$32:$G$33,MATCH("●", INDEX($H$32:$AQ$33, , MATCH($D65, $16:$16, 0)-7), 0),1)&amp;""""," ""なし""","")&amp;";","")</f>
        <v>clear; echo テストケース005; sh ./script/db_gen_number_data.sh "0" "NONE";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7"/>
      <c r="AE65" s="99" t="str" cm="1">
        <f t="array" ref="AE65">SUBSTITUTE(INDEX($H$35:$AQ$35, , MATCH($D65, $16:$16, 0)-7),"-","")</f>
        <v>異常</v>
      </c>
      <c r="AF65" s="100"/>
      <c r="AG65" s="101"/>
      <c r="AH65" s="102" t="s">
        <v>438</v>
      </c>
      <c r="AI65" s="103"/>
      <c r="AJ65" s="103"/>
      <c r="AK65" s="103"/>
      <c r="AL65" s="103"/>
      <c r="AM65" s="103"/>
      <c r="AN65" s="103"/>
      <c r="AO65" s="103"/>
      <c r="AP65" s="103"/>
      <c r="AQ65" s="104"/>
      <c r="AS65" s="5" t="str" cm="1">
        <f t="array" ref="AS65">SUBSTITUTE(TEXT(INDEX($H$38:$AQ$38,1,$D65),"000000"),"-","")</f>
        <v>020103</v>
      </c>
    </row>
    <row r="66" spans="4:45" ht="18" customHeight="1">
      <c r="D66" s="96">
        <f t="shared" si="1"/>
        <v>6</v>
      </c>
      <c r="E66" s="97"/>
      <c r="F66" s="97"/>
      <c r="G66" s="98"/>
      <c r="H66" s="45" t="str">
        <f t="shared" ca="1" si="2"/>
        <v>clear; echo テストケース006; sh ./script/db_gen_number_data.sh "3";</v>
      </c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7"/>
      <c r="AE66" s="99" t="str" cm="1">
        <f t="array" ref="AE66">SUBSTITUTE(INDEX($H$35:$AQ$35, , MATCH($D66, $16:$16, 0)-7),"-","")</f>
        <v>正常</v>
      </c>
      <c r="AF66" s="100"/>
      <c r="AG66" s="101"/>
      <c r="AH66" s="102" t="s">
        <v>439</v>
      </c>
      <c r="AI66" s="103"/>
      <c r="AJ66" s="103"/>
      <c r="AK66" s="103"/>
      <c r="AL66" s="103"/>
      <c r="AM66" s="103"/>
      <c r="AN66" s="103"/>
      <c r="AO66" s="103"/>
      <c r="AP66" s="103"/>
      <c r="AQ66" s="104"/>
      <c r="AS66" s="5" t="str" cm="1">
        <f t="array" ref="AS66">SUBSTITUTE(TEXT(INDEX($H$38:$AQ$38,1,$D66),"000000"),"-","")</f>
        <v>020002</v>
      </c>
    </row>
    <row r="67" spans="4:45" ht="18" customHeight="1">
      <c r="D67" s="96">
        <f t="shared" si="1"/>
        <v>7</v>
      </c>
      <c r="E67" s="97"/>
      <c r="F67" s="97"/>
      <c r="G67" s="98"/>
      <c r="H67" s="45" t="str">
        <f t="shared" ca="1" si="2"/>
        <v>clear; echo テストケース007; sh ./script/db_gen_number_data.sh "3" "0";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7"/>
      <c r="AE67" s="99" t="str" cm="1">
        <f t="array" ref="AE67">SUBSTITUTE(INDEX($H$35:$AQ$35, , MATCH($D67, $16:$16, 0)-7),"-","")</f>
        <v>正常</v>
      </c>
      <c r="AF67" s="100"/>
      <c r="AG67" s="101"/>
      <c r="AH67" s="102" t="s">
        <v>439</v>
      </c>
      <c r="AI67" s="103"/>
      <c r="AJ67" s="103"/>
      <c r="AK67" s="103"/>
      <c r="AL67" s="103"/>
      <c r="AM67" s="103"/>
      <c r="AN67" s="103"/>
      <c r="AO67" s="103"/>
      <c r="AP67" s="103"/>
      <c r="AQ67" s="104"/>
      <c r="AS67" s="5" t="str" cm="1">
        <f t="array" ref="AS67">SUBSTITUTE(TEXT(INDEX($H$38:$AQ$38,1,$D67),"000000"),"-","")</f>
        <v>020002</v>
      </c>
    </row>
    <row r="68" spans="4:45" ht="18" customHeight="1">
      <c r="D68" s="96">
        <f t="shared" si="1"/>
        <v>8</v>
      </c>
      <c r="E68" s="97"/>
      <c r="F68" s="97"/>
      <c r="G68" s="98"/>
      <c r="H68" s="45" t="str">
        <f t="shared" ca="1" si="2"/>
        <v>clear; echo テストケース008; sh ./script/db_gen_number_data.sh "3" "2";</v>
      </c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7"/>
      <c r="AE68" s="99" t="str" cm="1">
        <f t="array" ref="AE68">SUBSTITUTE(INDEX($H$35:$AQ$35, , MATCH($D68, $16:$16, 0)-7),"-","")</f>
        <v>正常</v>
      </c>
      <c r="AF68" s="100"/>
      <c r="AG68" s="101"/>
      <c r="AH68" s="102" t="s">
        <v>440</v>
      </c>
      <c r="AI68" s="103"/>
      <c r="AJ68" s="103"/>
      <c r="AK68" s="103"/>
      <c r="AL68" s="103"/>
      <c r="AM68" s="103"/>
      <c r="AN68" s="103"/>
      <c r="AO68" s="103"/>
      <c r="AP68" s="103"/>
      <c r="AQ68" s="104"/>
      <c r="AS68" s="5" t="str" cm="1">
        <f t="array" ref="AS68">SUBSTITUTE(TEXT(INDEX($H$38:$AQ$38,1,$D68),"000000"),"-","")</f>
        <v>020001</v>
      </c>
    </row>
    <row r="69" spans="4:45" ht="18" customHeight="1">
      <c r="D69" s="96">
        <f t="shared" si="1"/>
        <v>9</v>
      </c>
      <c r="E69" s="97"/>
      <c r="F69" s="97"/>
      <c r="G69" s="98"/>
      <c r="H69" s="45" t="str">
        <f t="shared" ca="1" si="2"/>
        <v>clear; echo テストケース009; sh ./script/db_gen_number_data.sh "3" "5";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7"/>
      <c r="AE69" s="99" t="str" cm="1">
        <f t="array" ref="AE69">SUBSTITUTE(INDEX($H$35:$AQ$35, , MATCH($D69, $16:$16, 0)-7),"-","")</f>
        <v>正常</v>
      </c>
      <c r="AF69" s="100"/>
      <c r="AG69" s="101"/>
      <c r="AH69" s="102" t="s">
        <v>441</v>
      </c>
      <c r="AI69" s="103"/>
      <c r="AJ69" s="103"/>
      <c r="AK69" s="103"/>
      <c r="AL69" s="103"/>
      <c r="AM69" s="103"/>
      <c r="AN69" s="103"/>
      <c r="AO69" s="103"/>
      <c r="AP69" s="103"/>
      <c r="AQ69" s="104"/>
      <c r="AS69" s="5" t="str" cm="1">
        <f t="array" ref="AS69">SUBSTITUTE(TEXT(INDEX($H$38:$AQ$38,1,$D69),"000000"),"-","")</f>
        <v>020001</v>
      </c>
    </row>
    <row r="70" spans="4:45" ht="18" customHeight="1">
      <c r="D70" s="96">
        <f t="shared" si="1"/>
        <v>10</v>
      </c>
      <c r="E70" s="97"/>
      <c r="F70" s="97"/>
      <c r="G70" s="98"/>
      <c r="H70" s="45" t="str">
        <f t="shared" ca="1" si="2"/>
        <v>clear; echo テストケース010; sh ./script/db_gen_number_data.sh "3" "NONE";</v>
      </c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7"/>
      <c r="AE70" s="99" t="str" cm="1">
        <f t="array" ref="AE70">SUBSTITUTE(INDEX($H$35:$AQ$35, , MATCH($D70, $16:$16, 0)-7),"-","")</f>
        <v>異常</v>
      </c>
      <c r="AF70" s="100"/>
      <c r="AG70" s="101"/>
      <c r="AH70" s="102" t="s">
        <v>438</v>
      </c>
      <c r="AI70" s="103"/>
      <c r="AJ70" s="103"/>
      <c r="AK70" s="103"/>
      <c r="AL70" s="103"/>
      <c r="AM70" s="103"/>
      <c r="AN70" s="103"/>
      <c r="AO70" s="103"/>
      <c r="AP70" s="103"/>
      <c r="AQ70" s="104"/>
      <c r="AS70" s="5" t="str" cm="1">
        <f t="array" ref="AS70">SUBSTITUTE(TEXT(INDEX($H$38:$AQ$38,1,$D70),"000000"),"-","")</f>
        <v>020103</v>
      </c>
    </row>
    <row r="71" spans="4:45" ht="18" customHeight="1">
      <c r="D71" s="96">
        <f t="shared" si="1"/>
        <v>11</v>
      </c>
      <c r="E71" s="97"/>
      <c r="F71" s="97"/>
      <c r="G71" s="98"/>
      <c r="H71" s="45" t="str">
        <f t="shared" ca="1" si="2"/>
        <v>clear; echo テストケース011; sh ./script/db_gen_number_data.sh "5" "5";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7"/>
      <c r="AE71" s="99" t="str" cm="1">
        <f t="array" ref="AE71">SUBSTITUTE(INDEX($H$35:$AQ$35, , MATCH($D71, $16:$16, 0)-7),"-","")</f>
        <v>正常</v>
      </c>
      <c r="AF71" s="100"/>
      <c r="AG71" s="101"/>
      <c r="AH71" s="102" t="s">
        <v>443</v>
      </c>
      <c r="AI71" s="103"/>
      <c r="AJ71" s="103"/>
      <c r="AK71" s="103"/>
      <c r="AL71" s="103"/>
      <c r="AM71" s="103"/>
      <c r="AN71" s="103"/>
      <c r="AO71" s="103"/>
      <c r="AP71" s="103"/>
      <c r="AQ71" s="104"/>
      <c r="AS71" s="5" t="str" cm="1">
        <f t="array" ref="AS71">SUBSTITUTE(TEXT(INDEX($H$38:$AQ$38,1,$D71),"000000"),"-","")</f>
        <v>020003</v>
      </c>
    </row>
    <row r="72" spans="4:45" ht="18" customHeight="1">
      <c r="D72" s="96">
        <f t="shared" si="1"/>
        <v>12</v>
      </c>
      <c r="E72" s="97"/>
      <c r="F72" s="97"/>
      <c r="G72" s="98"/>
      <c r="H72" s="45" t="str">
        <f t="shared" ca="1" si="2"/>
        <v>clear; echo テストケース012; sh ./script/db_gen_number_data.sh "5" "5" "NONE";</v>
      </c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7"/>
      <c r="AE72" s="99" t="str" cm="1">
        <f t="array" ref="AE72">SUBSTITUTE(INDEX($H$35:$AQ$35, , MATCH($D72, $16:$16, 0)-7),"-","")</f>
        <v>異常</v>
      </c>
      <c r="AF72" s="100"/>
      <c r="AG72" s="101"/>
      <c r="AH72" s="102" t="s">
        <v>442</v>
      </c>
      <c r="AI72" s="103"/>
      <c r="AJ72" s="103"/>
      <c r="AK72" s="103"/>
      <c r="AL72" s="103"/>
      <c r="AM72" s="103"/>
      <c r="AN72" s="103"/>
      <c r="AO72" s="103"/>
      <c r="AP72" s="103"/>
      <c r="AQ72" s="104"/>
      <c r="AS72" s="5" t="str" cm="1">
        <f t="array" ref="AS72">SUBSTITUTE(TEXT(INDEX($H$38:$AQ$38,1,$D72),"000000"),"-","")</f>
        <v>020101</v>
      </c>
    </row>
    <row r="73" spans="4:45" ht="18" customHeight="1">
      <c r="D73" s="96">
        <f t="shared" si="1"/>
        <v>13</v>
      </c>
      <c r="E73" s="97"/>
      <c r="F73" s="97"/>
      <c r="G73" s="98"/>
      <c r="H73" s="45" t="str">
        <f t="shared" ca="1" si="2"/>
        <v/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  <c r="AE73" s="99" t="str" cm="1">
        <f t="array" ref="AE73">SUBSTITUTE(INDEX($H$35:$AQ$35, , MATCH($D73, $16:$16, 0)-7),"-","")</f>
        <v/>
      </c>
      <c r="AF73" s="100"/>
      <c r="AG73" s="101"/>
      <c r="AH73" s="102"/>
      <c r="AI73" s="103"/>
      <c r="AJ73" s="103"/>
      <c r="AK73" s="103"/>
      <c r="AL73" s="103"/>
      <c r="AM73" s="103"/>
      <c r="AN73" s="103"/>
      <c r="AO73" s="103"/>
      <c r="AP73" s="103"/>
      <c r="AQ73" s="104"/>
      <c r="AS73" s="5" t="str" cm="1">
        <f t="array" ref="AS73">SUBSTITUTE(TEXT(INDEX($H$38:$AQ$38,1,$D73),"000000"),"-","")</f>
        <v/>
      </c>
    </row>
  </sheetData>
  <mergeCells count="253">
    <mergeCell ref="AH71:AQ71"/>
    <mergeCell ref="AH72:AQ72"/>
    <mergeCell ref="D73:G73"/>
    <mergeCell ref="AH73:AQ73"/>
    <mergeCell ref="AE61:AG61"/>
    <mergeCell ref="AE62:AG62"/>
    <mergeCell ref="AE63:AG63"/>
    <mergeCell ref="AE64:AG64"/>
    <mergeCell ref="AE65:AG65"/>
    <mergeCell ref="AE66:AG66"/>
    <mergeCell ref="AE67:AG67"/>
    <mergeCell ref="AE68:AG68"/>
    <mergeCell ref="AE69:AG69"/>
    <mergeCell ref="AE70:AG70"/>
    <mergeCell ref="AE71:AG71"/>
    <mergeCell ref="AE72:AG72"/>
    <mergeCell ref="AE73:AG73"/>
    <mergeCell ref="AH65:AQ65"/>
    <mergeCell ref="AH66:AQ66"/>
    <mergeCell ref="AH67:AQ67"/>
    <mergeCell ref="AH68:AQ68"/>
    <mergeCell ref="AH69:AQ69"/>
    <mergeCell ref="AH70:AQ70"/>
    <mergeCell ref="D71:G71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M16:M18"/>
    <mergeCell ref="N16:N18"/>
    <mergeCell ref="O16:O18"/>
    <mergeCell ref="P16:P18"/>
    <mergeCell ref="Q16:Q18"/>
    <mergeCell ref="R16:R18"/>
    <mergeCell ref="D16:G18"/>
    <mergeCell ref="H16:H18"/>
    <mergeCell ref="I16:I18"/>
    <mergeCell ref="J16:J18"/>
    <mergeCell ref="K16:K18"/>
    <mergeCell ref="L16:L18"/>
    <mergeCell ref="AJ16:AJ18"/>
    <mergeCell ref="Y16:Y18"/>
    <mergeCell ref="Z16:Z18"/>
    <mergeCell ref="AA16:AA18"/>
    <mergeCell ref="AB16:AB18"/>
    <mergeCell ref="AC16:AC18"/>
    <mergeCell ref="AD16:AD18"/>
    <mergeCell ref="S16:S18"/>
    <mergeCell ref="T16:T18"/>
    <mergeCell ref="U16:U18"/>
    <mergeCell ref="V16:V18"/>
    <mergeCell ref="W16:W18"/>
    <mergeCell ref="X16:X18"/>
    <mergeCell ref="E30:G30"/>
    <mergeCell ref="E32:G32"/>
    <mergeCell ref="E33:G33"/>
    <mergeCell ref="E26:G26"/>
    <mergeCell ref="E27:G27"/>
    <mergeCell ref="E28:G28"/>
    <mergeCell ref="E29:G29"/>
    <mergeCell ref="AQ16:AQ18"/>
    <mergeCell ref="E20:G20"/>
    <mergeCell ref="E21:G21"/>
    <mergeCell ref="E22:G22"/>
    <mergeCell ref="E23:G23"/>
    <mergeCell ref="E24:G24"/>
    <mergeCell ref="AK16:AK18"/>
    <mergeCell ref="AL16:AL18"/>
    <mergeCell ref="AM16:AM18"/>
    <mergeCell ref="AN16:AN18"/>
    <mergeCell ref="AO16:AO18"/>
    <mergeCell ref="AP16:AP18"/>
    <mergeCell ref="AE16:AE18"/>
    <mergeCell ref="AF16:AF18"/>
    <mergeCell ref="AG16:AG18"/>
    <mergeCell ref="AH16:AH18"/>
    <mergeCell ref="AI16:AI18"/>
    <mergeCell ref="M35:M37"/>
    <mergeCell ref="N35:N37"/>
    <mergeCell ref="O35:O37"/>
    <mergeCell ref="P35:P37"/>
    <mergeCell ref="Q35:Q37"/>
    <mergeCell ref="R35:R37"/>
    <mergeCell ref="D35:G37"/>
    <mergeCell ref="H35:H37"/>
    <mergeCell ref="I35:I37"/>
    <mergeCell ref="J35:J37"/>
    <mergeCell ref="K35:K37"/>
    <mergeCell ref="L35:L37"/>
    <mergeCell ref="AA35:AA37"/>
    <mergeCell ref="AB35:AB37"/>
    <mergeCell ref="AC35:AC37"/>
    <mergeCell ref="AD35:AD37"/>
    <mergeCell ref="S35:S37"/>
    <mergeCell ref="T35:T37"/>
    <mergeCell ref="U35:U37"/>
    <mergeCell ref="V35:V37"/>
    <mergeCell ref="W35:W37"/>
    <mergeCell ref="X35:X37"/>
    <mergeCell ref="AQ35:AQ37"/>
    <mergeCell ref="D38:G42"/>
    <mergeCell ref="H38:H42"/>
    <mergeCell ref="I38:I42"/>
    <mergeCell ref="J38:J42"/>
    <mergeCell ref="K38:K42"/>
    <mergeCell ref="L38:L42"/>
    <mergeCell ref="M38:M42"/>
    <mergeCell ref="N38:N42"/>
    <mergeCell ref="O38:O42"/>
    <mergeCell ref="AK35:AK37"/>
    <mergeCell ref="AL35:AL37"/>
    <mergeCell ref="AM35:AM37"/>
    <mergeCell ref="AN35:AN37"/>
    <mergeCell ref="AO35:AO37"/>
    <mergeCell ref="AP35:AP37"/>
    <mergeCell ref="AE35:AE37"/>
    <mergeCell ref="AF35:AF37"/>
    <mergeCell ref="AG35:AG37"/>
    <mergeCell ref="AH35:AH37"/>
    <mergeCell ref="AI35:AI37"/>
    <mergeCell ref="AJ35:AJ37"/>
    <mergeCell ref="Y35:Y37"/>
    <mergeCell ref="Z35:Z37"/>
    <mergeCell ref="AQ38:AQ42"/>
    <mergeCell ref="D44:G46"/>
    <mergeCell ref="H44:H46"/>
    <mergeCell ref="I44:I46"/>
    <mergeCell ref="J44:J46"/>
    <mergeCell ref="K44:K46"/>
    <mergeCell ref="L44:L46"/>
    <mergeCell ref="AH38:AH42"/>
    <mergeCell ref="AI38:AI42"/>
    <mergeCell ref="AJ38:AJ42"/>
    <mergeCell ref="AK38:AK42"/>
    <mergeCell ref="AL38:AL42"/>
    <mergeCell ref="AM38:AM42"/>
    <mergeCell ref="AB38:AB42"/>
    <mergeCell ref="AC38:AC42"/>
    <mergeCell ref="AD38:AD42"/>
    <mergeCell ref="AE38:AE42"/>
    <mergeCell ref="AF38:AF42"/>
    <mergeCell ref="AG38:AG42"/>
    <mergeCell ref="V38:V42"/>
    <mergeCell ref="W38:W42"/>
    <mergeCell ref="X38:X42"/>
    <mergeCell ref="Y38:Y42"/>
    <mergeCell ref="Z38:Z42"/>
    <mergeCell ref="M44:M46"/>
    <mergeCell ref="N44:N46"/>
    <mergeCell ref="O44:O46"/>
    <mergeCell ref="P44:P46"/>
    <mergeCell ref="Q44:Q46"/>
    <mergeCell ref="R44:R46"/>
    <mergeCell ref="AN38:AN42"/>
    <mergeCell ref="AO38:AO42"/>
    <mergeCell ref="AP38:AP42"/>
    <mergeCell ref="AA38:AA42"/>
    <mergeCell ref="P38:P42"/>
    <mergeCell ref="Q38:Q42"/>
    <mergeCell ref="R38:R42"/>
    <mergeCell ref="S38:S42"/>
    <mergeCell ref="T38:T42"/>
    <mergeCell ref="U38:U42"/>
    <mergeCell ref="AA44:AA46"/>
    <mergeCell ref="AB44:AB46"/>
    <mergeCell ref="AC44:AC46"/>
    <mergeCell ref="AD44:AD46"/>
    <mergeCell ref="S44:S46"/>
    <mergeCell ref="T44:T46"/>
    <mergeCell ref="U44:U46"/>
    <mergeCell ref="V44:V46"/>
    <mergeCell ref="W44:W46"/>
    <mergeCell ref="X44:X46"/>
    <mergeCell ref="AQ44:AQ46"/>
    <mergeCell ref="D47:G51"/>
    <mergeCell ref="H47:H51"/>
    <mergeCell ref="I47:I51"/>
    <mergeCell ref="J47:J51"/>
    <mergeCell ref="K47:K51"/>
    <mergeCell ref="L47:L51"/>
    <mergeCell ref="M47:M51"/>
    <mergeCell ref="N47:N51"/>
    <mergeCell ref="O47:O51"/>
    <mergeCell ref="AK44:AK46"/>
    <mergeCell ref="AL44:AL46"/>
    <mergeCell ref="AM44:AM46"/>
    <mergeCell ref="AN44:AN46"/>
    <mergeCell ref="AO44:AO46"/>
    <mergeCell ref="AP44:AP46"/>
    <mergeCell ref="AE44:AE46"/>
    <mergeCell ref="AF44:AF46"/>
    <mergeCell ref="AG44:AG46"/>
    <mergeCell ref="AH44:AH46"/>
    <mergeCell ref="AI44:AI46"/>
    <mergeCell ref="AJ44:AJ46"/>
    <mergeCell ref="Y44:Y46"/>
    <mergeCell ref="Z44:Z46"/>
    <mergeCell ref="AO47:AO51"/>
    <mergeCell ref="AP47:AP51"/>
    <mergeCell ref="AQ47:AQ51"/>
    <mergeCell ref="D61:G61"/>
    <mergeCell ref="AH47:AH51"/>
    <mergeCell ref="AI47:AI51"/>
    <mergeCell ref="AJ47:AJ51"/>
    <mergeCell ref="AK47:AK51"/>
    <mergeCell ref="AL47:AL51"/>
    <mergeCell ref="AM47:AM51"/>
    <mergeCell ref="AB47:AB51"/>
    <mergeCell ref="AC47:AC51"/>
    <mergeCell ref="AD47:AD51"/>
    <mergeCell ref="AE47:AE51"/>
    <mergeCell ref="AF47:AF51"/>
    <mergeCell ref="AG47:AG51"/>
    <mergeCell ref="V47:V51"/>
    <mergeCell ref="W47:W51"/>
    <mergeCell ref="X47:X51"/>
    <mergeCell ref="Y47:Y51"/>
    <mergeCell ref="Z47:Z51"/>
    <mergeCell ref="AA47:AA51"/>
    <mergeCell ref="D72:G72"/>
    <mergeCell ref="D62:G62"/>
    <mergeCell ref="D63:G63"/>
    <mergeCell ref="D64:G64"/>
    <mergeCell ref="D65:G65"/>
    <mergeCell ref="D66:G66"/>
    <mergeCell ref="D67:G67"/>
    <mergeCell ref="D59:G60"/>
    <mergeCell ref="D68:G68"/>
    <mergeCell ref="D69:G69"/>
    <mergeCell ref="D70:G70"/>
    <mergeCell ref="AN47:AN51"/>
    <mergeCell ref="R47:R51"/>
    <mergeCell ref="S47:S51"/>
    <mergeCell ref="T47:T51"/>
    <mergeCell ref="U47:U51"/>
    <mergeCell ref="AH61:AQ61"/>
    <mergeCell ref="AH62:AQ62"/>
    <mergeCell ref="AH63:AQ63"/>
    <mergeCell ref="AH64:AQ64"/>
    <mergeCell ref="H59:AD60"/>
    <mergeCell ref="AE59:AG60"/>
    <mergeCell ref="AH59:AQ60"/>
    <mergeCell ref="P47:P51"/>
    <mergeCell ref="Q47:Q51"/>
  </mergeCells>
  <phoneticPr fontId="1" type="noConversion"/>
  <dataValidations count="1">
    <dataValidation type="list" allowBlank="1" showInputMessage="1" showErrorMessage="1" sqref="H35:AQ37 H44:AQ46" xr:uid="{77846DEC-5BF1-8741-AE69-613D012C7CD0}">
      <formula1>"-,正常,異常,警告"</formula1>
    </dataValidation>
  </dataValidations>
  <hyperlinks>
    <hyperlink ref="AL5" location="詳細設計!A1" display="詳細設計" xr:uid="{96A7B0C4-51E9-5B4E-992F-4EF0115AED83}"/>
  </hyperlinks>
  <pageMargins left="0.7" right="0.7" top="0.75" bottom="0.75" header="0.3" footer="0.3"/>
  <pageSetup paperSize="9" scale="51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32716-7BE5-FD43-9034-94E5D1FD9A0E}">
  <sheetPr>
    <tabColor theme="5" tint="0.79998168889431442"/>
  </sheetPr>
  <dimension ref="B2:AS79"/>
  <sheetViews>
    <sheetView showGridLines="0" view="pageBreakPreview" zoomScaleNormal="100" zoomScaleSheetLayoutView="100" workbookViewId="0">
      <selection activeCell="AG186" sqref="AG186:AH186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7" width="2.7109375" style="5" customWidth="1"/>
    <col min="8" max="15" width="2.7109375" style="5"/>
    <col min="16" max="17" width="2.7109375" style="5" customWidth="1"/>
    <col min="18" max="18" width="2.7109375" style="5"/>
    <col min="19" max="19" width="2.7109375" style="5" customWidth="1"/>
    <col min="20" max="21" width="2.7109375" style="5"/>
    <col min="22" max="22" width="2.7109375" style="5" customWidth="1"/>
    <col min="23" max="23" width="2.7109375" style="5"/>
    <col min="24" max="24" width="2.7109375" style="5" customWidth="1"/>
    <col min="25" max="25" width="2.7109375" style="5"/>
    <col min="26" max="26" width="2.7109375" style="5" customWidth="1"/>
    <col min="27" max="29" width="2.7109375" style="5"/>
    <col min="30" max="30" width="2.7109375" style="5" customWidth="1"/>
    <col min="31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db_gen_date_data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425</v>
      </c>
    </row>
    <row r="9" spans="2:43" ht="18" customHeight="1">
      <c r="D9" s="5" t="s">
        <v>24</v>
      </c>
      <c r="E9" s="5" t="s">
        <v>426</v>
      </c>
      <c r="J9" s="5" t="s">
        <v>13</v>
      </c>
      <c r="K9" s="5" t="s">
        <v>400</v>
      </c>
    </row>
    <row r="10" spans="2:43" ht="18" customHeight="1">
      <c r="D10" s="5" t="s">
        <v>24</v>
      </c>
      <c r="E10" s="5" t="s">
        <v>399</v>
      </c>
      <c r="J10" s="5" t="s">
        <v>13</v>
      </c>
      <c r="K10" s="5" t="s">
        <v>401</v>
      </c>
    </row>
    <row r="11" spans="2:43" ht="18" customHeight="1">
      <c r="E11" s="5" t="s">
        <v>290</v>
      </c>
      <c r="F11" s="5" t="s">
        <v>402</v>
      </c>
      <c r="G11" s="5" t="s">
        <v>13</v>
      </c>
      <c r="H11" s="24" t="str">
        <f>IF($E7="","clear; ","")&amp;"mkdir -pv ./output/logs/; export "&amp;$E10&amp;"=""`pwd`/output/logs/"";"</f>
        <v>clear; mkdir -pv ./output/logs/; export LOG_DIR="`pwd`/output/logs/";</v>
      </c>
    </row>
    <row r="12" spans="2:43" ht="18" customHeight="1">
      <c r="H12" s="24" t="str">
        <f>"echo """&amp;$E10&amp;"=${"&amp;$E10&amp;"}""; echo;"</f>
        <v>echo "LOG_DIR=${LOG_DIR}"; echo;</v>
      </c>
      <c r="K12" s="24"/>
    </row>
    <row r="13" spans="2:43" ht="18" customHeight="1">
      <c r="H13" s="24"/>
      <c r="K13" s="24"/>
    </row>
    <row r="14" spans="2:43" ht="18" customHeight="1">
      <c r="C14" s="5" t="s">
        <v>28</v>
      </c>
      <c r="D14" s="5" t="s">
        <v>404</v>
      </c>
    </row>
    <row r="16" spans="2:43" ht="18" customHeight="1">
      <c r="D16" s="105" t="s">
        <v>404</v>
      </c>
      <c r="E16" s="106"/>
      <c r="F16" s="106"/>
      <c r="G16" s="107"/>
      <c r="H16" s="121">
        <f>G$16+1</f>
        <v>1</v>
      </c>
      <c r="I16" s="121">
        <f>H$16+1</f>
        <v>2</v>
      </c>
      <c r="J16" s="121">
        <f t="shared" ref="J16:AQ16" si="0">I$16+1</f>
        <v>3</v>
      </c>
      <c r="K16" s="121">
        <f t="shared" si="0"/>
        <v>4</v>
      </c>
      <c r="L16" s="121">
        <f t="shared" si="0"/>
        <v>5</v>
      </c>
      <c r="M16" s="121">
        <f t="shared" si="0"/>
        <v>6</v>
      </c>
      <c r="N16" s="121">
        <f t="shared" si="0"/>
        <v>7</v>
      </c>
      <c r="O16" s="121">
        <f t="shared" si="0"/>
        <v>8</v>
      </c>
      <c r="P16" s="121">
        <f t="shared" si="0"/>
        <v>9</v>
      </c>
      <c r="Q16" s="121">
        <f t="shared" si="0"/>
        <v>10</v>
      </c>
      <c r="R16" s="121">
        <f t="shared" si="0"/>
        <v>11</v>
      </c>
      <c r="S16" s="121">
        <f t="shared" si="0"/>
        <v>12</v>
      </c>
      <c r="T16" s="121">
        <f t="shared" si="0"/>
        <v>13</v>
      </c>
      <c r="U16" s="121">
        <f t="shared" si="0"/>
        <v>14</v>
      </c>
      <c r="V16" s="121">
        <f t="shared" si="0"/>
        <v>15</v>
      </c>
      <c r="W16" s="121">
        <f t="shared" si="0"/>
        <v>16</v>
      </c>
      <c r="X16" s="121">
        <f t="shared" si="0"/>
        <v>17</v>
      </c>
      <c r="Y16" s="121">
        <f t="shared" si="0"/>
        <v>18</v>
      </c>
      <c r="Z16" s="121">
        <f t="shared" si="0"/>
        <v>19</v>
      </c>
      <c r="AA16" s="121">
        <f t="shared" si="0"/>
        <v>20</v>
      </c>
      <c r="AB16" s="121">
        <f t="shared" si="0"/>
        <v>21</v>
      </c>
      <c r="AC16" s="121">
        <f t="shared" si="0"/>
        <v>22</v>
      </c>
      <c r="AD16" s="121">
        <f t="shared" si="0"/>
        <v>23</v>
      </c>
      <c r="AE16" s="121">
        <f t="shared" si="0"/>
        <v>24</v>
      </c>
      <c r="AF16" s="121">
        <f t="shared" si="0"/>
        <v>25</v>
      </c>
      <c r="AG16" s="121">
        <f t="shared" si="0"/>
        <v>26</v>
      </c>
      <c r="AH16" s="121">
        <f t="shared" si="0"/>
        <v>27</v>
      </c>
      <c r="AI16" s="121">
        <f t="shared" si="0"/>
        <v>28</v>
      </c>
      <c r="AJ16" s="121">
        <f t="shared" si="0"/>
        <v>29</v>
      </c>
      <c r="AK16" s="121">
        <f t="shared" si="0"/>
        <v>30</v>
      </c>
      <c r="AL16" s="121">
        <f t="shared" si="0"/>
        <v>31</v>
      </c>
      <c r="AM16" s="121">
        <f t="shared" si="0"/>
        <v>32</v>
      </c>
      <c r="AN16" s="121">
        <f t="shared" si="0"/>
        <v>33</v>
      </c>
      <c r="AO16" s="121">
        <f t="shared" si="0"/>
        <v>34</v>
      </c>
      <c r="AP16" s="121">
        <f t="shared" si="0"/>
        <v>35</v>
      </c>
      <c r="AQ16" s="121">
        <f t="shared" si="0"/>
        <v>36</v>
      </c>
    </row>
    <row r="17" spans="4:43" ht="18" customHeight="1">
      <c r="D17" s="118"/>
      <c r="E17" s="119"/>
      <c r="F17" s="119"/>
      <c r="G17" s="120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</row>
    <row r="18" spans="4:43" ht="18" customHeight="1">
      <c r="D18" s="108"/>
      <c r="E18" s="109"/>
      <c r="F18" s="109"/>
      <c r="G18" s="110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</row>
    <row r="19" spans="4:43" ht="18" customHeight="1">
      <c r="D19" s="37" t="s">
        <v>328</v>
      </c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43"/>
    </row>
    <row r="20" spans="4:43" ht="18" customHeight="1">
      <c r="D20" s="33"/>
      <c r="E20" s="93" t="s">
        <v>70</v>
      </c>
      <c r="F20" s="94"/>
      <c r="G20" s="95"/>
      <c r="H20" s="33" t="s">
        <v>24</v>
      </c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</row>
    <row r="21" spans="4:43" ht="18" customHeight="1">
      <c r="D21" s="33"/>
      <c r="E21" s="93" t="s">
        <v>453</v>
      </c>
      <c r="F21" s="94"/>
      <c r="G21" s="95"/>
      <c r="H21" s="33"/>
      <c r="I21" s="33" t="s">
        <v>24</v>
      </c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</row>
    <row r="22" spans="4:43" ht="18" customHeight="1">
      <c r="D22" s="33"/>
      <c r="E22" s="93" t="s">
        <v>454</v>
      </c>
      <c r="F22" s="94"/>
      <c r="G22" s="95"/>
      <c r="H22" s="33"/>
      <c r="I22" s="33"/>
      <c r="J22" s="33" t="s">
        <v>24</v>
      </c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</row>
    <row r="23" spans="4:43" ht="18" customHeight="1">
      <c r="D23" s="33"/>
      <c r="E23" s="93" t="s">
        <v>455</v>
      </c>
      <c r="F23" s="94"/>
      <c r="G23" s="95"/>
      <c r="H23" s="33"/>
      <c r="I23" s="33"/>
      <c r="J23" s="33"/>
      <c r="K23" s="33" t="s">
        <v>24</v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</row>
    <row r="24" spans="4:43" ht="18" customHeight="1">
      <c r="D24" s="33"/>
      <c r="E24" s="93" t="s">
        <v>457</v>
      </c>
      <c r="F24" s="94"/>
      <c r="G24" s="95"/>
      <c r="H24" s="33"/>
      <c r="I24" s="33"/>
      <c r="J24" s="33"/>
      <c r="K24" s="33"/>
      <c r="L24" s="33" t="s">
        <v>24</v>
      </c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</row>
    <row r="25" spans="4:43" ht="18" customHeight="1">
      <c r="D25" s="33"/>
      <c r="E25" s="93" t="s">
        <v>456</v>
      </c>
      <c r="F25" s="94"/>
      <c r="G25" s="95"/>
      <c r="H25" s="33"/>
      <c r="I25" s="33"/>
      <c r="J25" s="33"/>
      <c r="K25" s="33"/>
      <c r="L25" s="33"/>
      <c r="M25" s="33" t="s">
        <v>24</v>
      </c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</row>
    <row r="26" spans="4:43" ht="36" customHeight="1">
      <c r="D26" s="33"/>
      <c r="E26" s="137" t="s">
        <v>458</v>
      </c>
      <c r="F26" s="138"/>
      <c r="G26" s="139"/>
      <c r="H26" s="33"/>
      <c r="I26" s="33"/>
      <c r="J26" s="33"/>
      <c r="K26" s="33"/>
      <c r="L26" s="33"/>
      <c r="M26" s="33"/>
      <c r="N26" s="33" t="s">
        <v>24</v>
      </c>
      <c r="O26" s="33"/>
      <c r="P26" s="33" t="s">
        <v>24</v>
      </c>
      <c r="Q26" s="33" t="s">
        <v>24</v>
      </c>
      <c r="R26" s="33" t="s">
        <v>24</v>
      </c>
      <c r="S26" s="33" t="s">
        <v>24</v>
      </c>
      <c r="T26" s="33" t="s">
        <v>24</v>
      </c>
      <c r="U26" s="33" t="s">
        <v>24</v>
      </c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</row>
    <row r="27" spans="4:43" ht="18" customHeight="1">
      <c r="D27" s="33"/>
      <c r="E27" s="93" t="s">
        <v>811</v>
      </c>
      <c r="F27" s="94"/>
      <c r="G27" s="95"/>
      <c r="H27" s="33"/>
      <c r="I27" s="33"/>
      <c r="J27" s="33"/>
      <c r="K27" s="33"/>
      <c r="L27" s="33"/>
      <c r="M27" s="33"/>
      <c r="N27" s="33"/>
      <c r="O27" s="33" t="s">
        <v>24</v>
      </c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</row>
    <row r="28" spans="4:43" ht="18" customHeight="1">
      <c r="D28" s="37" t="s">
        <v>348</v>
      </c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43"/>
    </row>
    <row r="29" spans="4:43" ht="18" customHeight="1">
      <c r="D29" s="33"/>
      <c r="E29" s="93" t="s">
        <v>70</v>
      </c>
      <c r="F29" s="94"/>
      <c r="G29" s="95"/>
      <c r="H29" s="33" t="s">
        <v>24</v>
      </c>
      <c r="I29" s="33" t="s">
        <v>24</v>
      </c>
      <c r="J29" s="33" t="s">
        <v>24</v>
      </c>
      <c r="K29" s="33" t="s">
        <v>24</v>
      </c>
      <c r="L29" s="33" t="s">
        <v>24</v>
      </c>
      <c r="M29" s="33" t="s">
        <v>24</v>
      </c>
      <c r="N29" s="33" t="s">
        <v>24</v>
      </c>
      <c r="O29" s="33" t="s">
        <v>24</v>
      </c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4"/>
      <c r="AL29" s="33"/>
      <c r="AM29" s="33"/>
      <c r="AN29" s="33"/>
      <c r="AO29" s="33"/>
      <c r="AP29" s="33"/>
      <c r="AQ29" s="33"/>
    </row>
    <row r="30" spans="4:43" ht="18" customHeight="1">
      <c r="D30" s="33"/>
      <c r="E30" s="93">
        <v>19910101</v>
      </c>
      <c r="F30" s="94"/>
      <c r="G30" s="95"/>
      <c r="H30" s="33"/>
      <c r="I30" s="33"/>
      <c r="J30" s="33"/>
      <c r="K30" s="33"/>
      <c r="L30" s="33"/>
      <c r="M30" s="33"/>
      <c r="N30" s="33"/>
      <c r="O30" s="33"/>
      <c r="P30" s="33" t="s">
        <v>24</v>
      </c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4"/>
      <c r="AM30" s="33"/>
      <c r="AN30" s="33"/>
      <c r="AO30" s="33"/>
      <c r="AP30" s="33"/>
      <c r="AQ30" s="33"/>
    </row>
    <row r="31" spans="4:43" ht="18" customHeight="1">
      <c r="D31" s="33"/>
      <c r="E31" s="136" t="s">
        <v>460</v>
      </c>
      <c r="F31" s="94"/>
      <c r="G31" s="95"/>
      <c r="H31" s="33"/>
      <c r="I31" s="33"/>
      <c r="J31" s="33"/>
      <c r="K31" s="33"/>
      <c r="L31" s="33"/>
      <c r="M31" s="33"/>
      <c r="N31" s="33"/>
      <c r="O31" s="33"/>
      <c r="P31" s="33"/>
      <c r="Q31" s="33" t="s">
        <v>24</v>
      </c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4"/>
      <c r="AM31" s="33"/>
      <c r="AN31" s="33"/>
      <c r="AO31" s="33"/>
      <c r="AP31" s="33"/>
      <c r="AQ31" s="33"/>
    </row>
    <row r="32" spans="4:43" ht="18" customHeight="1">
      <c r="D32" s="33"/>
      <c r="E32" s="136" t="s">
        <v>459</v>
      </c>
      <c r="F32" s="94"/>
      <c r="G32" s="95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 t="s">
        <v>24</v>
      </c>
      <c r="S32" s="33"/>
      <c r="T32" s="33"/>
      <c r="U32" s="33" t="s">
        <v>24</v>
      </c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</row>
    <row r="33" spans="4:43" ht="18" customHeight="1">
      <c r="D33" s="33"/>
      <c r="E33" s="136" t="s">
        <v>753</v>
      </c>
      <c r="F33" s="94"/>
      <c r="G33" s="95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 t="s">
        <v>24</v>
      </c>
      <c r="T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</row>
    <row r="34" spans="4:43" ht="18" customHeight="1">
      <c r="D34" s="33"/>
      <c r="E34" s="93" t="s">
        <v>811</v>
      </c>
      <c r="F34" s="94"/>
      <c r="G34" s="95"/>
      <c r="H34" s="33"/>
      <c r="I34" s="33"/>
      <c r="J34" s="33"/>
      <c r="K34" s="33"/>
      <c r="L34" s="33"/>
      <c r="M34" s="33"/>
      <c r="N34" s="33"/>
      <c r="O34" s="33"/>
      <c r="P34" s="34"/>
      <c r="Q34" s="34"/>
      <c r="R34" s="33"/>
      <c r="S34" s="33"/>
      <c r="T34" s="33" t="s">
        <v>24</v>
      </c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4"/>
      <c r="AM34" s="33"/>
      <c r="AN34" s="33"/>
      <c r="AO34" s="33"/>
      <c r="AP34" s="33"/>
      <c r="AQ34" s="33"/>
    </row>
    <row r="35" spans="4:43" ht="18" customHeight="1">
      <c r="D35" s="37" t="s">
        <v>398</v>
      </c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43"/>
    </row>
    <row r="36" spans="4:43" ht="18" customHeight="1">
      <c r="D36" s="33"/>
      <c r="E36" s="93" t="s">
        <v>70</v>
      </c>
      <c r="F36" s="94"/>
      <c r="G36" s="95"/>
      <c r="H36" s="33" t="s">
        <v>24</v>
      </c>
      <c r="I36" s="33" t="s">
        <v>24</v>
      </c>
      <c r="J36" s="33" t="s">
        <v>24</v>
      </c>
      <c r="K36" s="33" t="s">
        <v>24</v>
      </c>
      <c r="L36" s="33" t="s">
        <v>24</v>
      </c>
      <c r="M36" s="33" t="s">
        <v>24</v>
      </c>
      <c r="N36" s="33" t="s">
        <v>24</v>
      </c>
      <c r="O36" s="33" t="s">
        <v>24</v>
      </c>
      <c r="P36" s="33" t="s">
        <v>24</v>
      </c>
      <c r="Q36" s="33" t="s">
        <v>24</v>
      </c>
      <c r="R36" s="33" t="s">
        <v>24</v>
      </c>
      <c r="S36" s="33" t="s">
        <v>24</v>
      </c>
      <c r="T36" s="33" t="s">
        <v>24</v>
      </c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4"/>
      <c r="AJ36" s="33"/>
      <c r="AK36" s="33"/>
      <c r="AL36" s="33"/>
      <c r="AM36" s="33"/>
      <c r="AN36" s="33"/>
      <c r="AO36" s="33"/>
      <c r="AP36" s="33"/>
      <c r="AQ36" s="33"/>
    </row>
    <row r="37" spans="4:43" ht="18" customHeight="1">
      <c r="D37" s="33"/>
      <c r="E37" s="93" t="s">
        <v>811</v>
      </c>
      <c r="F37" s="94"/>
      <c r="G37" s="95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 t="s">
        <v>24</v>
      </c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4"/>
      <c r="AJ37" s="33"/>
      <c r="AK37" s="33"/>
      <c r="AL37" s="33"/>
      <c r="AM37" s="33"/>
      <c r="AN37" s="33"/>
      <c r="AO37" s="33"/>
      <c r="AP37" s="33"/>
      <c r="AQ37" s="33"/>
    </row>
    <row r="38" spans="4:43" ht="18" customHeight="1">
      <c r="D38" s="32" t="s">
        <v>417</v>
      </c>
      <c r="E38" s="29"/>
      <c r="F38" s="29"/>
      <c r="G38" s="29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9"/>
      <c r="AJ38" s="30"/>
      <c r="AK38" s="30"/>
      <c r="AL38" s="30"/>
      <c r="AM38" s="30"/>
      <c r="AN38" s="30"/>
      <c r="AO38" s="30"/>
      <c r="AP38" s="30"/>
      <c r="AQ38" s="44"/>
    </row>
    <row r="39" spans="4:43" ht="18" customHeight="1">
      <c r="D39" s="130" t="s">
        <v>406</v>
      </c>
      <c r="E39" s="106"/>
      <c r="F39" s="106"/>
      <c r="G39" s="107"/>
      <c r="H39" s="124" t="s">
        <v>410</v>
      </c>
      <c r="I39" s="124" t="s">
        <v>407</v>
      </c>
      <c r="J39" s="124" t="s">
        <v>407</v>
      </c>
      <c r="K39" s="124" t="s">
        <v>407</v>
      </c>
      <c r="L39" s="124" t="s">
        <v>407</v>
      </c>
      <c r="M39" s="124" t="s">
        <v>407</v>
      </c>
      <c r="N39" s="124" t="s">
        <v>407</v>
      </c>
      <c r="O39" s="124" t="s">
        <v>410</v>
      </c>
      <c r="P39" s="124" t="s">
        <v>410</v>
      </c>
      <c r="Q39" s="124" t="s">
        <v>410</v>
      </c>
      <c r="R39" s="124" t="s">
        <v>407</v>
      </c>
      <c r="S39" s="124" t="s">
        <v>410</v>
      </c>
      <c r="T39" s="124" t="s">
        <v>410</v>
      </c>
      <c r="U39" s="124" t="s">
        <v>410</v>
      </c>
      <c r="V39" s="124" t="s">
        <v>233</v>
      </c>
      <c r="W39" s="124" t="s">
        <v>233</v>
      </c>
      <c r="X39" s="124" t="s">
        <v>233</v>
      </c>
      <c r="Y39" s="124" t="s">
        <v>233</v>
      </c>
      <c r="Z39" s="124" t="s">
        <v>233</v>
      </c>
      <c r="AA39" s="124" t="s">
        <v>233</v>
      </c>
      <c r="AB39" s="124" t="s">
        <v>233</v>
      </c>
      <c r="AC39" s="124" t="s">
        <v>233</v>
      </c>
      <c r="AD39" s="124" t="s">
        <v>233</v>
      </c>
      <c r="AE39" s="124" t="s">
        <v>233</v>
      </c>
      <c r="AF39" s="124" t="s">
        <v>233</v>
      </c>
      <c r="AG39" s="124" t="s">
        <v>233</v>
      </c>
      <c r="AH39" s="124" t="s">
        <v>233</v>
      </c>
      <c r="AI39" s="124" t="s">
        <v>233</v>
      </c>
      <c r="AJ39" s="124" t="s">
        <v>233</v>
      </c>
      <c r="AK39" s="124" t="s">
        <v>233</v>
      </c>
      <c r="AL39" s="124" t="s">
        <v>233</v>
      </c>
      <c r="AM39" s="124" t="s">
        <v>233</v>
      </c>
      <c r="AN39" s="124" t="s">
        <v>233</v>
      </c>
      <c r="AO39" s="124" t="s">
        <v>233</v>
      </c>
      <c r="AP39" s="124" t="s">
        <v>233</v>
      </c>
      <c r="AQ39" s="124" t="s">
        <v>233</v>
      </c>
    </row>
    <row r="40" spans="4:43" ht="18" customHeight="1">
      <c r="D40" s="118"/>
      <c r="E40" s="119"/>
      <c r="F40" s="119"/>
      <c r="G40" s="120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</row>
    <row r="41" spans="4:43" ht="18" customHeight="1">
      <c r="D41" s="108"/>
      <c r="E41" s="109"/>
      <c r="F41" s="109"/>
      <c r="G41" s="110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</row>
    <row r="42" spans="4:43" ht="18" customHeight="1">
      <c r="D42" s="105" t="s">
        <v>408</v>
      </c>
      <c r="E42" s="106"/>
      <c r="F42" s="106"/>
      <c r="G42" s="107"/>
      <c r="H42" s="127">
        <v>30102</v>
      </c>
      <c r="I42" s="127">
        <v>30001</v>
      </c>
      <c r="J42" s="127">
        <v>30001</v>
      </c>
      <c r="K42" s="127">
        <v>30001</v>
      </c>
      <c r="L42" s="127">
        <v>30001</v>
      </c>
      <c r="M42" s="127">
        <v>30001</v>
      </c>
      <c r="N42" s="127">
        <v>30001</v>
      </c>
      <c r="O42" s="127">
        <v>30102</v>
      </c>
      <c r="P42" s="127">
        <v>30103</v>
      </c>
      <c r="Q42" s="127">
        <v>30103</v>
      </c>
      <c r="R42" s="127">
        <v>30001</v>
      </c>
      <c r="S42" s="127">
        <v>30104</v>
      </c>
      <c r="T42" s="127">
        <v>30103</v>
      </c>
      <c r="U42" s="127">
        <v>30101</v>
      </c>
      <c r="V42" s="127" t="s">
        <v>234</v>
      </c>
      <c r="W42" s="127" t="s">
        <v>234</v>
      </c>
      <c r="X42" s="127" t="s">
        <v>234</v>
      </c>
      <c r="Y42" s="127" t="s">
        <v>234</v>
      </c>
      <c r="Z42" s="127" t="s">
        <v>234</v>
      </c>
      <c r="AA42" s="127" t="s">
        <v>234</v>
      </c>
      <c r="AB42" s="127" t="s">
        <v>234</v>
      </c>
      <c r="AC42" s="127" t="s">
        <v>234</v>
      </c>
      <c r="AD42" s="127" t="s">
        <v>234</v>
      </c>
      <c r="AE42" s="127" t="s">
        <v>234</v>
      </c>
      <c r="AF42" s="127" t="s">
        <v>234</v>
      </c>
      <c r="AG42" s="127" t="s">
        <v>234</v>
      </c>
      <c r="AH42" s="127" t="s">
        <v>234</v>
      </c>
      <c r="AI42" s="127" t="s">
        <v>234</v>
      </c>
      <c r="AJ42" s="127" t="s">
        <v>234</v>
      </c>
      <c r="AK42" s="127" t="s">
        <v>234</v>
      </c>
      <c r="AL42" s="127" t="s">
        <v>234</v>
      </c>
      <c r="AM42" s="127" t="s">
        <v>234</v>
      </c>
      <c r="AN42" s="127" t="s">
        <v>234</v>
      </c>
      <c r="AO42" s="127" t="s">
        <v>234</v>
      </c>
      <c r="AP42" s="127" t="s">
        <v>234</v>
      </c>
      <c r="AQ42" s="127" t="s">
        <v>234</v>
      </c>
    </row>
    <row r="43" spans="4:43" ht="18" customHeight="1">
      <c r="D43" s="118"/>
      <c r="E43" s="119"/>
      <c r="F43" s="119"/>
      <c r="G43" s="120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8"/>
      <c r="AP43" s="128"/>
      <c r="AQ43" s="128"/>
    </row>
    <row r="44" spans="4:43" ht="18" customHeight="1">
      <c r="D44" s="118"/>
      <c r="E44" s="119"/>
      <c r="F44" s="119"/>
      <c r="G44" s="120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</row>
    <row r="45" spans="4:43" ht="18" customHeight="1">
      <c r="D45" s="118"/>
      <c r="E45" s="119"/>
      <c r="F45" s="119"/>
      <c r="G45" s="120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</row>
    <row r="46" spans="4:43" ht="18" customHeight="1">
      <c r="D46" s="108"/>
      <c r="E46" s="109"/>
      <c r="F46" s="109"/>
      <c r="G46" s="110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  <c r="AQ46" s="129"/>
    </row>
    <row r="47" spans="4:43" ht="18" customHeight="1">
      <c r="D47" s="32" t="s">
        <v>418</v>
      </c>
      <c r="E47" s="29"/>
      <c r="F47" s="29"/>
      <c r="G47" s="29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9"/>
      <c r="AJ47" s="30"/>
      <c r="AK47" s="30"/>
      <c r="AL47" s="30"/>
      <c r="AM47" s="30"/>
      <c r="AN47" s="30"/>
      <c r="AO47" s="30"/>
      <c r="AP47" s="30"/>
      <c r="AQ47" s="44"/>
    </row>
    <row r="48" spans="4:43" ht="18" customHeight="1">
      <c r="D48" s="130" t="s">
        <v>409</v>
      </c>
      <c r="E48" s="106"/>
      <c r="F48" s="106"/>
      <c r="G48" s="107"/>
      <c r="H48" s="124" t="s">
        <v>410</v>
      </c>
      <c r="I48" s="124" t="s">
        <v>407</v>
      </c>
      <c r="J48" s="124" t="s">
        <v>407</v>
      </c>
      <c r="K48" s="124" t="s">
        <v>407</v>
      </c>
      <c r="L48" s="124" t="s">
        <v>407</v>
      </c>
      <c r="M48" s="124" t="s">
        <v>407</v>
      </c>
      <c r="N48" s="124" t="s">
        <v>407</v>
      </c>
      <c r="O48" s="124" t="s">
        <v>410</v>
      </c>
      <c r="P48" s="124" t="s">
        <v>410</v>
      </c>
      <c r="Q48" s="124" t="s">
        <v>410</v>
      </c>
      <c r="R48" s="124" t="s">
        <v>407</v>
      </c>
      <c r="S48" s="124" t="s">
        <v>410</v>
      </c>
      <c r="T48" s="124" t="s">
        <v>410</v>
      </c>
      <c r="U48" s="124" t="s">
        <v>410</v>
      </c>
      <c r="V48" s="124" t="s">
        <v>233</v>
      </c>
      <c r="W48" s="124" t="s">
        <v>233</v>
      </c>
      <c r="X48" s="124" t="s">
        <v>233</v>
      </c>
      <c r="Y48" s="124" t="s">
        <v>233</v>
      </c>
      <c r="Z48" s="124" t="s">
        <v>233</v>
      </c>
      <c r="AA48" s="124" t="s">
        <v>233</v>
      </c>
      <c r="AB48" s="124" t="s">
        <v>233</v>
      </c>
      <c r="AC48" s="124" t="s">
        <v>233</v>
      </c>
      <c r="AD48" s="124" t="s">
        <v>233</v>
      </c>
      <c r="AE48" s="124" t="s">
        <v>233</v>
      </c>
      <c r="AF48" s="124" t="s">
        <v>233</v>
      </c>
      <c r="AG48" s="124" t="s">
        <v>233</v>
      </c>
      <c r="AH48" s="124" t="s">
        <v>233</v>
      </c>
      <c r="AI48" s="124" t="s">
        <v>233</v>
      </c>
      <c r="AJ48" s="124" t="s">
        <v>233</v>
      </c>
      <c r="AK48" s="124" t="s">
        <v>233</v>
      </c>
      <c r="AL48" s="124" t="s">
        <v>233</v>
      </c>
      <c r="AM48" s="124" t="s">
        <v>233</v>
      </c>
      <c r="AN48" s="124" t="s">
        <v>233</v>
      </c>
      <c r="AO48" s="124" t="s">
        <v>233</v>
      </c>
      <c r="AP48" s="124" t="s">
        <v>233</v>
      </c>
      <c r="AQ48" s="124" t="s">
        <v>233</v>
      </c>
    </row>
    <row r="49" spans="3:45" ht="18" customHeight="1">
      <c r="D49" s="118"/>
      <c r="E49" s="119"/>
      <c r="F49" s="119"/>
      <c r="G49" s="120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</row>
    <row r="50" spans="3:45" ht="18" customHeight="1">
      <c r="D50" s="108"/>
      <c r="E50" s="109"/>
      <c r="F50" s="109"/>
      <c r="G50" s="110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</row>
    <row r="51" spans="3:45" ht="18" customHeight="1">
      <c r="D51" s="130" t="s">
        <v>421</v>
      </c>
      <c r="E51" s="106"/>
      <c r="F51" s="106"/>
      <c r="G51" s="107"/>
      <c r="H51" s="131">
        <v>45740</v>
      </c>
      <c r="I51" s="131">
        <v>45740</v>
      </c>
      <c r="J51" s="131">
        <v>45740</v>
      </c>
      <c r="K51" s="131">
        <v>45740</v>
      </c>
      <c r="L51" s="131">
        <v>45740</v>
      </c>
      <c r="M51" s="131">
        <v>45740</v>
      </c>
      <c r="N51" s="131">
        <v>45740</v>
      </c>
      <c r="O51" s="131">
        <v>45740</v>
      </c>
      <c r="P51" s="131">
        <v>45740</v>
      </c>
      <c r="Q51" s="131">
        <v>45740</v>
      </c>
      <c r="R51" s="131">
        <v>45740</v>
      </c>
      <c r="S51" s="131">
        <v>45740</v>
      </c>
      <c r="T51" s="131">
        <v>45740</v>
      </c>
      <c r="U51" s="131">
        <v>45740</v>
      </c>
      <c r="V51" s="127" t="s">
        <v>234</v>
      </c>
      <c r="W51" s="127" t="s">
        <v>234</v>
      </c>
      <c r="X51" s="127" t="s">
        <v>234</v>
      </c>
      <c r="Y51" s="127" t="s">
        <v>234</v>
      </c>
      <c r="Z51" s="127" t="s">
        <v>234</v>
      </c>
      <c r="AA51" s="127" t="s">
        <v>234</v>
      </c>
      <c r="AB51" s="127" t="s">
        <v>234</v>
      </c>
      <c r="AC51" s="127" t="s">
        <v>234</v>
      </c>
      <c r="AD51" s="127" t="s">
        <v>234</v>
      </c>
      <c r="AE51" s="127" t="s">
        <v>234</v>
      </c>
      <c r="AF51" s="127" t="s">
        <v>234</v>
      </c>
      <c r="AG51" s="127" t="s">
        <v>234</v>
      </c>
      <c r="AH51" s="127" t="s">
        <v>234</v>
      </c>
      <c r="AI51" s="127" t="s">
        <v>234</v>
      </c>
      <c r="AJ51" s="127" t="s">
        <v>234</v>
      </c>
      <c r="AK51" s="127" t="s">
        <v>234</v>
      </c>
      <c r="AL51" s="127" t="s">
        <v>234</v>
      </c>
      <c r="AM51" s="127" t="s">
        <v>234</v>
      </c>
      <c r="AN51" s="127" t="s">
        <v>234</v>
      </c>
      <c r="AO51" s="127" t="s">
        <v>234</v>
      </c>
      <c r="AP51" s="127" t="s">
        <v>234</v>
      </c>
      <c r="AQ51" s="127" t="s">
        <v>234</v>
      </c>
    </row>
    <row r="52" spans="3:45" ht="18" customHeight="1">
      <c r="D52" s="132"/>
      <c r="E52" s="119"/>
      <c r="F52" s="119"/>
      <c r="G52" s="120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</row>
    <row r="53" spans="3:45" ht="18" customHeight="1">
      <c r="D53" s="132"/>
      <c r="E53" s="119"/>
      <c r="F53" s="119"/>
      <c r="G53" s="120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</row>
    <row r="54" spans="3:45" ht="18" customHeight="1">
      <c r="D54" s="118"/>
      <c r="E54" s="119"/>
      <c r="F54" s="119"/>
      <c r="G54" s="120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28"/>
      <c r="W54" s="128"/>
      <c r="X54" s="128"/>
      <c r="Y54" s="128"/>
      <c r="Z54" s="128"/>
      <c r="AA54" s="128"/>
      <c r="AB54" s="128"/>
      <c r="AC54" s="128"/>
      <c r="AD54" s="128"/>
      <c r="AE54" s="128"/>
      <c r="AF54" s="128"/>
      <c r="AG54" s="128"/>
      <c r="AH54" s="128"/>
      <c r="AI54" s="128"/>
      <c r="AJ54" s="128"/>
      <c r="AK54" s="128"/>
      <c r="AL54" s="128"/>
      <c r="AM54" s="128"/>
      <c r="AN54" s="128"/>
      <c r="AO54" s="128"/>
      <c r="AP54" s="128"/>
      <c r="AQ54" s="128"/>
    </row>
    <row r="55" spans="3:45" ht="18" customHeight="1">
      <c r="D55" s="108"/>
      <c r="E55" s="109"/>
      <c r="F55" s="109"/>
      <c r="G55" s="110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29"/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</row>
    <row r="56" spans="3:45" ht="18" customHeight="1">
      <c r="O56" s="19"/>
      <c r="AJ56" s="36"/>
      <c r="AL56" s="19"/>
    </row>
    <row r="57" spans="3:45" ht="18" customHeight="1">
      <c r="D57" s="5" t="s">
        <v>230</v>
      </c>
      <c r="E57" s="5" t="s">
        <v>406</v>
      </c>
      <c r="I57" s="5" t="s">
        <v>13</v>
      </c>
      <c r="J57" s="5" t="s">
        <v>422</v>
      </c>
      <c r="O57" s="19"/>
      <c r="AJ57" s="36"/>
      <c r="AL57" s="19"/>
    </row>
    <row r="58" spans="3:45" ht="18" customHeight="1">
      <c r="J58" s="5" t="s">
        <v>423</v>
      </c>
      <c r="O58" s="19"/>
      <c r="AJ58" s="36"/>
      <c r="AL58" s="19"/>
    </row>
    <row r="59" spans="3:45" ht="18" customHeight="1">
      <c r="J59" s="5" t="s">
        <v>424</v>
      </c>
      <c r="O59" s="19"/>
      <c r="AJ59" s="36"/>
      <c r="AL59" s="19"/>
    </row>
    <row r="60" spans="3:45" ht="18" customHeight="1">
      <c r="O60" s="19"/>
      <c r="AJ60" s="36"/>
      <c r="AL60" s="19"/>
    </row>
    <row r="61" spans="3:45" ht="18" customHeight="1">
      <c r="C61" s="5" t="s">
        <v>30</v>
      </c>
      <c r="D61" s="5" t="s">
        <v>427</v>
      </c>
    </row>
    <row r="63" spans="3:45" ht="18" customHeight="1">
      <c r="D63" s="105" t="s">
        <v>403</v>
      </c>
      <c r="E63" s="106"/>
      <c r="F63" s="106"/>
      <c r="G63" s="107"/>
      <c r="H63" s="111" t="s">
        <v>405</v>
      </c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3"/>
      <c r="AE63" s="117" t="s">
        <v>434</v>
      </c>
      <c r="AF63" s="112"/>
      <c r="AG63" s="113"/>
      <c r="AH63" s="111" t="s">
        <v>411</v>
      </c>
      <c r="AI63" s="112"/>
      <c r="AJ63" s="112"/>
      <c r="AK63" s="112"/>
      <c r="AL63" s="112"/>
      <c r="AM63" s="112"/>
      <c r="AN63" s="112"/>
      <c r="AO63" s="112"/>
      <c r="AP63" s="112"/>
      <c r="AQ63" s="113"/>
      <c r="AS63" s="5" t="s">
        <v>444</v>
      </c>
    </row>
    <row r="64" spans="3:45" ht="18" customHeight="1">
      <c r="D64" s="108"/>
      <c r="E64" s="109"/>
      <c r="F64" s="109"/>
      <c r="G64" s="110"/>
      <c r="H64" s="114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  <c r="AA64" s="115"/>
      <c r="AB64" s="115"/>
      <c r="AC64" s="115"/>
      <c r="AD64" s="116"/>
      <c r="AE64" s="114"/>
      <c r="AF64" s="115"/>
      <c r="AG64" s="116"/>
      <c r="AH64" s="114"/>
      <c r="AI64" s="115"/>
      <c r="AJ64" s="115"/>
      <c r="AK64" s="115"/>
      <c r="AL64" s="115"/>
      <c r="AM64" s="115"/>
      <c r="AN64" s="115"/>
      <c r="AO64" s="115"/>
      <c r="AP64" s="115"/>
      <c r="AQ64" s="116"/>
      <c r="AS64" s="5" t="s">
        <v>445</v>
      </c>
    </row>
    <row r="65" spans="4:45" ht="18" customHeight="1">
      <c r="D65" s="96">
        <f>$D64+1</f>
        <v>1</v>
      </c>
      <c r="E65" s="97"/>
      <c r="F65" s="97"/>
      <c r="G65" s="98"/>
      <c r="H65" s="45" t="str">
        <f ca="1">IFERROR("clear; echo "&amp;"テストケース"&amp;TEXT($D65,"000")&amp;"; sh ./script/"&amp;$B$2&amp;".sh"&amp;SUBSTITUTE(" """&amp;INDEX($E$20:$G$27,MATCH("●", INDEX($H$20:$AQ$27, , MATCH($D65, $16:$16, 0)-7), 0),1)&amp;""""," ""なし""","")&amp;SUBSTITUTE(" """&amp;INDEX($E$29:$G$34,MATCH("●", INDEX($H$29:$AQ$34, , MATCH($D65, $16:$16, 0)-7), 0),1)&amp;""""," ""なし""","")&amp;SUBSTITUTE(" """&amp;INDEX($E$36:$G$37,MATCH("●", INDEX($H$36:$AQ$37, , MATCH($D65, $16:$16, 0)-7), 0),1)&amp;""""," ""なし""","")&amp;";","")</f>
        <v>clear; echo テストケース001; sh ./script/db_gen_date_data.sh;</v>
      </c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7"/>
      <c r="AE65" s="99" t="str" cm="1">
        <f t="array" ref="AE65">SUBSTITUTE(INDEX($H$39:$AQ$39, , MATCH($D65, $16:$16, 0)-7),"-","")</f>
        <v>異常</v>
      </c>
      <c r="AF65" s="100"/>
      <c r="AG65" s="101"/>
      <c r="AH65" s="102" t="s">
        <v>412</v>
      </c>
      <c r="AI65" s="103"/>
      <c r="AJ65" s="103"/>
      <c r="AK65" s="103"/>
      <c r="AL65" s="103"/>
      <c r="AM65" s="103"/>
      <c r="AN65" s="103"/>
      <c r="AO65" s="103"/>
      <c r="AP65" s="103"/>
      <c r="AQ65" s="104"/>
      <c r="AS65" s="5" t="str" cm="1">
        <f t="array" ref="AS65">SUBSTITUTE(TEXT(INDEX($H$42:$AQ$42,1,$D65),"000000"),"-","")</f>
        <v>030102</v>
      </c>
    </row>
    <row r="66" spans="4:45" ht="18" customHeight="1">
      <c r="D66" s="96">
        <f t="shared" ref="D66:D77" si="1">$D65+1</f>
        <v>2</v>
      </c>
      <c r="E66" s="97"/>
      <c r="F66" s="97"/>
      <c r="G66" s="98"/>
      <c r="H66" s="45" t="str">
        <f t="shared" ref="H66:H79" ca="1" si="2">IFERROR("clear; echo "&amp;"テストケース"&amp;TEXT($D66,"000")&amp;"; sh ./script/"&amp;$B$2&amp;".sh"&amp;SUBSTITUTE(" """&amp;INDEX($E$20:$G$27,MATCH("●", INDEX($H$20:$AQ$27, , MATCH($D66, $16:$16, 0)-7), 0),1)&amp;""""," ""なし""","")&amp;SUBSTITUTE(" """&amp;INDEX($E$29:$G$34,MATCH("●", INDEX($H$29:$AQ$34, , MATCH($D66, $16:$16, 0)-7), 0),1)&amp;""""," ""なし""","")&amp;SUBSTITUTE(" """&amp;INDEX($E$36:$G$37,MATCH("●", INDEX($H$36:$AQ$37, , MATCH($D66, $16:$16, 0)-7), 0),1)&amp;""""," ""なし""","")&amp;";","")</f>
        <v>clear; echo テストケース002; sh ./script/db_gen_date_data.sh "%Y%m%d";</v>
      </c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7"/>
      <c r="AE66" s="99" t="str" cm="1">
        <f t="array" ref="AE66">SUBSTITUTE(INDEX($H$39:$AQ$39, , MATCH($D66, $16:$16, 0)-7),"-","")</f>
        <v>正常</v>
      </c>
      <c r="AF66" s="100"/>
      <c r="AG66" s="101"/>
      <c r="AH66" s="102" t="s">
        <v>462</v>
      </c>
      <c r="AI66" s="103"/>
      <c r="AJ66" s="103"/>
      <c r="AK66" s="103"/>
      <c r="AL66" s="103"/>
      <c r="AM66" s="103"/>
      <c r="AN66" s="103"/>
      <c r="AO66" s="103"/>
      <c r="AP66" s="103"/>
      <c r="AQ66" s="104"/>
      <c r="AS66" s="5" t="str" cm="1">
        <f t="array" ref="AS66">SUBSTITUTE(TEXT(INDEX($H$42:$AQ$42,1,$D66),"000000"),"-","")</f>
        <v>030001</v>
      </c>
    </row>
    <row r="67" spans="4:45" ht="18" customHeight="1">
      <c r="D67" s="96">
        <f t="shared" si="1"/>
        <v>3</v>
      </c>
      <c r="E67" s="97"/>
      <c r="F67" s="97"/>
      <c r="G67" s="98"/>
      <c r="H67" s="45" t="str">
        <f t="shared" ca="1" si="2"/>
        <v>clear; echo テストケース003; sh ./script/db_gen_date_data.sh "%Y/%m/%d";</v>
      </c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7"/>
      <c r="AE67" s="99" t="str" cm="1">
        <f t="array" ref="AE67">SUBSTITUTE(INDEX($H$39:$AQ$39, , MATCH($D67, $16:$16, 0)-7),"-","")</f>
        <v>正常</v>
      </c>
      <c r="AF67" s="100"/>
      <c r="AG67" s="101"/>
      <c r="AH67" s="102" t="s">
        <v>463</v>
      </c>
      <c r="AI67" s="103"/>
      <c r="AJ67" s="103"/>
      <c r="AK67" s="103"/>
      <c r="AL67" s="103"/>
      <c r="AM67" s="103"/>
      <c r="AN67" s="103"/>
      <c r="AO67" s="103"/>
      <c r="AP67" s="103"/>
      <c r="AQ67" s="104"/>
      <c r="AS67" s="5" t="str" cm="1">
        <f t="array" ref="AS67">SUBSTITUTE(TEXT(INDEX($H$42:$AQ$42,1,$D67),"000000"),"-","")</f>
        <v>030001</v>
      </c>
    </row>
    <row r="68" spans="4:45" ht="18" customHeight="1">
      <c r="D68" s="96">
        <f t="shared" si="1"/>
        <v>4</v>
      </c>
      <c r="E68" s="97"/>
      <c r="F68" s="97"/>
      <c r="G68" s="98"/>
      <c r="H68" s="45" t="str">
        <f t="shared" ca="1" si="2"/>
        <v>clear; echo テストケース004; sh ./script/db_gen_date_data.sh "%Y-%m-%d";</v>
      </c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7"/>
      <c r="AE68" s="99" t="str" cm="1">
        <f t="array" ref="AE68">SUBSTITUTE(INDEX($H$39:$AQ$39, , MATCH($D68, $16:$16, 0)-7),"-","")</f>
        <v>正常</v>
      </c>
      <c r="AF68" s="100"/>
      <c r="AG68" s="101"/>
      <c r="AH68" s="102" t="s">
        <v>464</v>
      </c>
      <c r="AI68" s="103"/>
      <c r="AJ68" s="103"/>
      <c r="AK68" s="103"/>
      <c r="AL68" s="103"/>
      <c r="AM68" s="103"/>
      <c r="AN68" s="103"/>
      <c r="AO68" s="103"/>
      <c r="AP68" s="103"/>
      <c r="AQ68" s="104"/>
      <c r="AS68" s="5" t="str" cm="1">
        <f t="array" ref="AS68">SUBSTITUTE(TEXT(INDEX($H$42:$AQ$42,1,$D68),"000000"),"-","")</f>
        <v>030001</v>
      </c>
    </row>
    <row r="69" spans="4:45" ht="18" customHeight="1">
      <c r="D69" s="96">
        <f t="shared" si="1"/>
        <v>5</v>
      </c>
      <c r="E69" s="97"/>
      <c r="F69" s="97"/>
      <c r="G69" s="98"/>
      <c r="H69" s="45" t="str">
        <f t="shared" ca="1" si="2"/>
        <v>clear; echo テストケース005; sh ./script/db_gen_date_data.sh "%H%M%S";</v>
      </c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7"/>
      <c r="AE69" s="99" t="str" cm="1">
        <f t="array" ref="AE69">SUBSTITUTE(INDEX($H$39:$AQ$39, , MATCH($D69, $16:$16, 0)-7),"-","")</f>
        <v>正常</v>
      </c>
      <c r="AF69" s="100"/>
      <c r="AG69" s="101"/>
      <c r="AH69" s="102" t="s">
        <v>466</v>
      </c>
      <c r="AI69" s="103"/>
      <c r="AJ69" s="103"/>
      <c r="AK69" s="103"/>
      <c r="AL69" s="103"/>
      <c r="AM69" s="103"/>
      <c r="AN69" s="103"/>
      <c r="AO69" s="103"/>
      <c r="AP69" s="103"/>
      <c r="AQ69" s="104"/>
      <c r="AS69" s="5" t="str" cm="1">
        <f t="array" ref="AS69">SUBSTITUTE(TEXT(INDEX($H$42:$AQ$42,1,$D69),"000000"),"-","")</f>
        <v>030001</v>
      </c>
    </row>
    <row r="70" spans="4:45" ht="18" customHeight="1">
      <c r="D70" s="96">
        <f t="shared" si="1"/>
        <v>6</v>
      </c>
      <c r="E70" s="97"/>
      <c r="F70" s="97"/>
      <c r="G70" s="98"/>
      <c r="H70" s="45" t="str">
        <f t="shared" ca="1" si="2"/>
        <v>clear; echo テストケース006; sh ./script/db_gen_date_data.sh "%H:%M:%S";</v>
      </c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7"/>
      <c r="AE70" s="99" t="str" cm="1">
        <f t="array" ref="AE70">SUBSTITUTE(INDEX($H$39:$AQ$39, , MATCH($D70, $16:$16, 0)-7),"-","")</f>
        <v>正常</v>
      </c>
      <c r="AF70" s="100"/>
      <c r="AG70" s="101"/>
      <c r="AH70" s="102" t="s">
        <v>467</v>
      </c>
      <c r="AI70" s="103"/>
      <c r="AJ70" s="103"/>
      <c r="AK70" s="103"/>
      <c r="AL70" s="103"/>
      <c r="AM70" s="103"/>
      <c r="AN70" s="103"/>
      <c r="AO70" s="103"/>
      <c r="AP70" s="103"/>
      <c r="AQ70" s="104"/>
      <c r="AS70" s="5" t="str" cm="1">
        <f t="array" ref="AS70">SUBSTITUTE(TEXT(INDEX($H$42:$AQ$42,1,$D70),"000000"),"-","")</f>
        <v>030001</v>
      </c>
    </row>
    <row r="71" spans="4:45" ht="36" customHeight="1">
      <c r="D71" s="96">
        <f t="shared" si="1"/>
        <v>7</v>
      </c>
      <c r="E71" s="97"/>
      <c r="F71" s="97"/>
      <c r="G71" s="98"/>
      <c r="H71" s="45" t="str">
        <f t="shared" ca="1" si="2"/>
        <v>clear; echo テストケース007; sh ./script/db_gen_date_data.sh "%Y/%m/%d %H:%M:%S";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7"/>
      <c r="AE71" s="99" t="str" cm="1">
        <f t="array" ref="AE71">SUBSTITUTE(INDEX($H$39:$AQ$39, , MATCH($D71, $16:$16, 0)-7),"-","")</f>
        <v>正常</v>
      </c>
      <c r="AF71" s="100"/>
      <c r="AG71" s="101"/>
      <c r="AH71" s="102" t="s">
        <v>468</v>
      </c>
      <c r="AI71" s="103"/>
      <c r="AJ71" s="103"/>
      <c r="AK71" s="103"/>
      <c r="AL71" s="103"/>
      <c r="AM71" s="103"/>
      <c r="AN71" s="103"/>
      <c r="AO71" s="103"/>
      <c r="AP71" s="103"/>
      <c r="AQ71" s="104"/>
      <c r="AS71" s="5" t="str" cm="1">
        <f t="array" ref="AS71">SUBSTITUTE(TEXT(INDEX($H$42:$AQ$42,1,$D71),"000000"),"-","")</f>
        <v>030001</v>
      </c>
    </row>
    <row r="72" spans="4:45" ht="18" customHeight="1">
      <c r="D72" s="96">
        <f t="shared" si="1"/>
        <v>8</v>
      </c>
      <c r="E72" s="97"/>
      <c r="F72" s="97"/>
      <c r="G72" s="98"/>
      <c r="H72" s="45" t="str">
        <f t="shared" ca="1" si="2"/>
        <v>clear; echo テストケース008; sh ./script/db_gen_date_data.sh "NONE";</v>
      </c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7"/>
      <c r="AE72" s="99" t="str" cm="1">
        <f t="array" ref="AE72">SUBSTITUTE(INDEX($H$39:$AQ$39, , MATCH($D72, $16:$16, 0)-7),"-","")</f>
        <v>異常</v>
      </c>
      <c r="AF72" s="100"/>
      <c r="AG72" s="101"/>
      <c r="AH72" s="102" t="s">
        <v>470</v>
      </c>
      <c r="AI72" s="103"/>
      <c r="AJ72" s="103"/>
      <c r="AK72" s="103"/>
      <c r="AL72" s="103"/>
      <c r="AM72" s="103"/>
      <c r="AN72" s="103"/>
      <c r="AO72" s="103"/>
      <c r="AP72" s="103"/>
      <c r="AQ72" s="104"/>
      <c r="AS72" s="5" t="str" cm="1">
        <f t="array" ref="AS72">SUBSTITUTE(TEXT(INDEX($H$42:$AQ$42,1,$D72),"000000"),"-","")</f>
        <v>030102</v>
      </c>
    </row>
    <row r="73" spans="4:45" ht="18" customHeight="1">
      <c r="D73" s="96">
        <f t="shared" si="1"/>
        <v>9</v>
      </c>
      <c r="E73" s="97"/>
      <c r="F73" s="97"/>
      <c r="G73" s="98"/>
      <c r="H73" s="45" t="str">
        <f t="shared" ca="1" si="2"/>
        <v>clear; echo テストケース009; sh ./script/db_gen_date_data.sh "%Y/%m/%d %H:%M:%S" "19910101";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  <c r="AE73" s="99" t="str" cm="1">
        <f t="array" ref="AE73">SUBSTITUTE(INDEX($H$39:$AQ$39, , MATCH($D73, $16:$16, 0)-7),"-","")</f>
        <v>異常</v>
      </c>
      <c r="AF73" s="100"/>
      <c r="AG73" s="101"/>
      <c r="AH73" s="102" t="s">
        <v>465</v>
      </c>
      <c r="AI73" s="103"/>
      <c r="AJ73" s="103"/>
      <c r="AK73" s="103"/>
      <c r="AL73" s="103"/>
      <c r="AM73" s="103"/>
      <c r="AN73" s="103"/>
      <c r="AO73" s="103"/>
      <c r="AP73" s="103"/>
      <c r="AQ73" s="104"/>
      <c r="AS73" s="5" t="str" cm="1">
        <f t="array" ref="AS73">SUBSTITUTE(TEXT(INDEX($H$42:$AQ$42,1,$D73),"000000"),"-","")</f>
        <v>030103</v>
      </c>
    </row>
    <row r="74" spans="4:45" ht="18" customHeight="1">
      <c r="D74" s="96">
        <f t="shared" si="1"/>
        <v>10</v>
      </c>
      <c r="E74" s="97"/>
      <c r="F74" s="97"/>
      <c r="G74" s="98"/>
      <c r="H74" s="45" t="str">
        <f t="shared" ca="1" si="2"/>
        <v>clear; echo テストケース010; sh ./script/db_gen_date_data.sh "%Y/%m/%d %H:%M:%S" "91/01/01";</v>
      </c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7"/>
      <c r="AE74" s="99" t="str" cm="1">
        <f t="array" ref="AE74">SUBSTITUTE(INDEX($H$39:$AQ$39, , MATCH($D74, $16:$16, 0)-7),"-","")</f>
        <v>異常</v>
      </c>
      <c r="AF74" s="100"/>
      <c r="AG74" s="101"/>
      <c r="AH74" s="102" t="s">
        <v>465</v>
      </c>
      <c r="AI74" s="103"/>
      <c r="AJ74" s="103"/>
      <c r="AK74" s="103"/>
      <c r="AL74" s="103"/>
      <c r="AM74" s="103"/>
      <c r="AN74" s="103"/>
      <c r="AO74" s="103"/>
      <c r="AP74" s="103"/>
      <c r="AQ74" s="104"/>
      <c r="AS74" s="5" t="str" cm="1">
        <f t="array" ref="AS74">SUBSTITUTE(TEXT(INDEX($H$42:$AQ$42,1,$D74),"000000"),"-","")</f>
        <v>030103</v>
      </c>
    </row>
    <row r="75" spans="4:45" ht="54" customHeight="1">
      <c r="D75" s="96">
        <f t="shared" si="1"/>
        <v>11</v>
      </c>
      <c r="E75" s="97"/>
      <c r="F75" s="97"/>
      <c r="G75" s="98"/>
      <c r="H75" s="45" t="str">
        <f t="shared" ca="1" si="2"/>
        <v>clear; echo テストケース011; sh ./script/db_gen_date_data.sh "%Y/%m/%d %H:%M:%S" "1991/01/01";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  <c r="AE75" s="99" t="str" cm="1">
        <f t="array" ref="AE75">SUBSTITUTE(INDEX($H$39:$AQ$39, , MATCH($D75, $16:$16, 0)-7),"-","")</f>
        <v>正常</v>
      </c>
      <c r="AF75" s="100"/>
      <c r="AG75" s="101"/>
      <c r="AH75" s="102" t="s">
        <v>469</v>
      </c>
      <c r="AI75" s="103"/>
      <c r="AJ75" s="103"/>
      <c r="AK75" s="103"/>
      <c r="AL75" s="103"/>
      <c r="AM75" s="103"/>
      <c r="AN75" s="103"/>
      <c r="AO75" s="103"/>
      <c r="AP75" s="103"/>
      <c r="AQ75" s="104"/>
      <c r="AS75" s="5" t="str" cm="1">
        <f t="array" ref="AS75">SUBSTITUTE(TEXT(INDEX($H$42:$AQ$42,1,$D75),"000000"),"-","")</f>
        <v>030001</v>
      </c>
    </row>
    <row r="76" spans="4:45" ht="18" customHeight="1">
      <c r="D76" s="96">
        <f t="shared" si="1"/>
        <v>12</v>
      </c>
      <c r="E76" s="97"/>
      <c r="F76" s="97"/>
      <c r="G76" s="98"/>
      <c r="H76" s="61" t="s">
        <v>754</v>
      </c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7"/>
      <c r="AE76" s="99" t="str" cm="1">
        <f t="array" ref="AE76">SUBSTITUTE(INDEX($H$39:$AQ$39, , MATCH($D76, $16:$16, 0)-7),"-","")</f>
        <v>異常</v>
      </c>
      <c r="AF76" s="100"/>
      <c r="AG76" s="101"/>
      <c r="AH76" s="102" t="s">
        <v>465</v>
      </c>
      <c r="AI76" s="103"/>
      <c r="AJ76" s="103"/>
      <c r="AK76" s="103"/>
      <c r="AL76" s="103"/>
      <c r="AM76" s="103"/>
      <c r="AN76" s="103"/>
      <c r="AO76" s="103"/>
      <c r="AP76" s="103"/>
      <c r="AQ76" s="104"/>
      <c r="AS76" s="5" t="str" cm="1">
        <f t="array" ref="AS76">SUBSTITUTE(TEXT(INDEX($H$42:$AQ$42,1,$D76),"000000"),"-","")</f>
        <v>030104</v>
      </c>
    </row>
    <row r="77" spans="4:45" ht="18" customHeight="1">
      <c r="D77" s="96">
        <f t="shared" si="1"/>
        <v>13</v>
      </c>
      <c r="E77" s="97"/>
      <c r="F77" s="97"/>
      <c r="G77" s="98"/>
      <c r="H77" s="45" t="str">
        <f t="shared" ca="1" si="2"/>
        <v>clear; echo テストケース013; sh ./script/db_gen_date_data.sh "%Y/%m/%d %H:%M:%S" "NONE";</v>
      </c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  <c r="AE77" s="99" t="str" cm="1">
        <f t="array" ref="AE77">SUBSTITUTE(INDEX($H$39:$AQ$39, , MATCH($D77, $16:$16, 0)-7),"-","")</f>
        <v>異常</v>
      </c>
      <c r="AF77" s="100"/>
      <c r="AG77" s="101"/>
      <c r="AH77" s="102" t="s">
        <v>471</v>
      </c>
      <c r="AI77" s="103"/>
      <c r="AJ77" s="103"/>
      <c r="AK77" s="103"/>
      <c r="AL77" s="103"/>
      <c r="AM77" s="103"/>
      <c r="AN77" s="103"/>
      <c r="AO77" s="103"/>
      <c r="AP77" s="103"/>
      <c r="AQ77" s="104"/>
      <c r="AS77" s="5" t="str" cm="1">
        <f t="array" ref="AS77">SUBSTITUTE(TEXT(INDEX($H$42:$AQ$42,1,$D77),"000000"),"-","")</f>
        <v>030103</v>
      </c>
    </row>
    <row r="78" spans="4:45" ht="18" customHeight="1">
      <c r="D78" s="96">
        <f>$D77+1</f>
        <v>14</v>
      </c>
      <c r="E78" s="97"/>
      <c r="F78" s="97"/>
      <c r="G78" s="98"/>
      <c r="H78" s="45" t="str">
        <f t="shared" ca="1" si="2"/>
        <v>clear; echo テストケース014; sh ./script/db_gen_date_data.sh "%Y/%m/%d %H:%M:%S" "1991/01/01" "NONE";</v>
      </c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7"/>
      <c r="AE78" s="99" t="str" cm="1">
        <f t="array" ref="AE78">SUBSTITUTE(INDEX($H$39:$AQ$39, , MATCH($D78, $16:$16, 0)-7),"-","")</f>
        <v>異常</v>
      </c>
      <c r="AF78" s="100"/>
      <c r="AG78" s="101"/>
      <c r="AH78" s="102" t="s">
        <v>442</v>
      </c>
      <c r="AI78" s="103"/>
      <c r="AJ78" s="103"/>
      <c r="AK78" s="103"/>
      <c r="AL78" s="103"/>
      <c r="AM78" s="103"/>
      <c r="AN78" s="103"/>
      <c r="AO78" s="103"/>
      <c r="AP78" s="103"/>
      <c r="AQ78" s="104"/>
      <c r="AS78" s="5" t="str" cm="1">
        <f t="array" ref="AS78">SUBSTITUTE(TEXT(INDEX($H$42:$AQ$42,1,$D78),"000000"),"-","")</f>
        <v>030101</v>
      </c>
    </row>
    <row r="79" spans="4:45" ht="18" customHeight="1">
      <c r="D79" s="96">
        <f>$D78+1</f>
        <v>15</v>
      </c>
      <c r="E79" s="97"/>
      <c r="F79" s="97"/>
      <c r="G79" s="98"/>
      <c r="H79" s="45" t="str">
        <f t="shared" ca="1" si="2"/>
        <v/>
      </c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  <c r="AE79" s="99" t="str" cm="1">
        <f t="array" ref="AE79">SUBSTITUTE(INDEX($H$39:$AQ$39, , MATCH($D79, $16:$16, 0)-7),"-","")</f>
        <v/>
      </c>
      <c r="AF79" s="100"/>
      <c r="AG79" s="101"/>
      <c r="AH79" s="102"/>
      <c r="AI79" s="103"/>
      <c r="AJ79" s="103"/>
      <c r="AK79" s="103"/>
      <c r="AL79" s="103"/>
      <c r="AM79" s="103"/>
      <c r="AN79" s="103"/>
      <c r="AO79" s="103"/>
      <c r="AP79" s="103"/>
      <c r="AQ79" s="104"/>
      <c r="AS79" s="5" t="str" cm="1">
        <f t="array" ref="AS79">SUBSTITUTE(TEXT(INDEX($H$42:$AQ$42,1,$D79),"000000"),"-","")</f>
        <v/>
      </c>
    </row>
  </sheetData>
  <mergeCells count="263">
    <mergeCell ref="AE78:AG78"/>
    <mergeCell ref="D79:G79"/>
    <mergeCell ref="AE79:AG79"/>
    <mergeCell ref="AH79:AQ79"/>
    <mergeCell ref="AH76:AQ76"/>
    <mergeCell ref="D77:G77"/>
    <mergeCell ref="AH77:AQ77"/>
    <mergeCell ref="D78:G78"/>
    <mergeCell ref="AH78:AQ78"/>
    <mergeCell ref="AE76:AG76"/>
    <mergeCell ref="AE77:AG77"/>
    <mergeCell ref="AH73:AQ73"/>
    <mergeCell ref="AH74:AQ74"/>
    <mergeCell ref="AH75:AQ75"/>
    <mergeCell ref="AE73:AG73"/>
    <mergeCell ref="AE74:AG74"/>
    <mergeCell ref="AE75:AG75"/>
    <mergeCell ref="AH70:AQ70"/>
    <mergeCell ref="AH71:AQ71"/>
    <mergeCell ref="AH72:AQ72"/>
    <mergeCell ref="AE70:AG70"/>
    <mergeCell ref="AE71:AG71"/>
    <mergeCell ref="AE72:AG72"/>
    <mergeCell ref="AH67:AQ67"/>
    <mergeCell ref="AH68:AQ68"/>
    <mergeCell ref="AH69:AQ69"/>
    <mergeCell ref="AE67:AG67"/>
    <mergeCell ref="AE68:AG68"/>
    <mergeCell ref="AE69:AG69"/>
    <mergeCell ref="E27:G27"/>
    <mergeCell ref="E31:G31"/>
    <mergeCell ref="AH65:AQ65"/>
    <mergeCell ref="AH66:AQ66"/>
    <mergeCell ref="AE65:AG65"/>
    <mergeCell ref="AE66:AG66"/>
    <mergeCell ref="AM51:AM55"/>
    <mergeCell ref="AN51:AN55"/>
    <mergeCell ref="AO51:AO55"/>
    <mergeCell ref="AP51:AP55"/>
    <mergeCell ref="AQ51:AQ55"/>
    <mergeCell ref="D63:G64"/>
    <mergeCell ref="H63:AD64"/>
    <mergeCell ref="AE63:AG64"/>
    <mergeCell ref="AH63:AQ64"/>
    <mergeCell ref="AG51:AG55"/>
    <mergeCell ref="AH51:AH55"/>
    <mergeCell ref="AI51:AI55"/>
    <mergeCell ref="D71:G71"/>
    <mergeCell ref="D72:G72"/>
    <mergeCell ref="D73:G73"/>
    <mergeCell ref="D74:G74"/>
    <mergeCell ref="D75:G75"/>
    <mergeCell ref="D76:G76"/>
    <mergeCell ref="D65:G65"/>
    <mergeCell ref="D66:G66"/>
    <mergeCell ref="D67:G67"/>
    <mergeCell ref="D68:G68"/>
    <mergeCell ref="D69:G69"/>
    <mergeCell ref="D70:G70"/>
    <mergeCell ref="V48:V50"/>
    <mergeCell ref="W48:W50"/>
    <mergeCell ref="AJ51:AJ55"/>
    <mergeCell ref="AK51:AK55"/>
    <mergeCell ref="AL51:AL55"/>
    <mergeCell ref="AA51:AA55"/>
    <mergeCell ref="AB51:AB55"/>
    <mergeCell ref="AC51:AC55"/>
    <mergeCell ref="AD51:AD55"/>
    <mergeCell ref="AE51:AE55"/>
    <mergeCell ref="AF51:AF55"/>
    <mergeCell ref="U51:U55"/>
    <mergeCell ref="V51:V55"/>
    <mergeCell ref="W51:W55"/>
    <mergeCell ref="X51:X55"/>
    <mergeCell ref="Y51:Y55"/>
    <mergeCell ref="Z51:Z55"/>
    <mergeCell ref="O51:O55"/>
    <mergeCell ref="P51:P55"/>
    <mergeCell ref="Q51:Q55"/>
    <mergeCell ref="R51:R55"/>
    <mergeCell ref="S51:S55"/>
    <mergeCell ref="T51:T55"/>
    <mergeCell ref="AP48:AP50"/>
    <mergeCell ref="AQ48:AQ50"/>
    <mergeCell ref="D51:G55"/>
    <mergeCell ref="H51:H55"/>
    <mergeCell ref="I51:I55"/>
    <mergeCell ref="J51:J55"/>
    <mergeCell ref="K51:K55"/>
    <mergeCell ref="L51:L55"/>
    <mergeCell ref="M51:M55"/>
    <mergeCell ref="N51:N55"/>
    <mergeCell ref="AJ48:AJ50"/>
    <mergeCell ref="AK48:AK50"/>
    <mergeCell ref="AL48:AL50"/>
    <mergeCell ref="AM48:AM50"/>
    <mergeCell ref="AN48:AN50"/>
    <mergeCell ref="AO48:AO50"/>
    <mergeCell ref="AD48:AD50"/>
    <mergeCell ref="AE48:AE50"/>
    <mergeCell ref="AF48:AF50"/>
    <mergeCell ref="AG48:AG50"/>
    <mergeCell ref="AH48:AH50"/>
    <mergeCell ref="AI48:AI50"/>
    <mergeCell ref="L48:L50"/>
    <mergeCell ref="M48:M50"/>
    <mergeCell ref="N48:N50"/>
    <mergeCell ref="O48:O50"/>
    <mergeCell ref="P48:P50"/>
    <mergeCell ref="Q48:Q50"/>
    <mergeCell ref="AM42:AM46"/>
    <mergeCell ref="AN42:AN46"/>
    <mergeCell ref="AO42:AO46"/>
    <mergeCell ref="Z42:Z46"/>
    <mergeCell ref="O42:O46"/>
    <mergeCell ref="P42:P46"/>
    <mergeCell ref="Q42:Q46"/>
    <mergeCell ref="R42:R46"/>
    <mergeCell ref="S42:S46"/>
    <mergeCell ref="T42:T46"/>
    <mergeCell ref="Z48:Z50"/>
    <mergeCell ref="AA48:AA50"/>
    <mergeCell ref="AB48:AB50"/>
    <mergeCell ref="AC48:AC50"/>
    <mergeCell ref="R48:R50"/>
    <mergeCell ref="S48:S50"/>
    <mergeCell ref="T48:T50"/>
    <mergeCell ref="U48:U50"/>
    <mergeCell ref="X48:X50"/>
    <mergeCell ref="Y48:Y50"/>
    <mergeCell ref="AP42:AP46"/>
    <mergeCell ref="AQ42:AQ46"/>
    <mergeCell ref="D48:G50"/>
    <mergeCell ref="H48:H50"/>
    <mergeCell ref="I48:I50"/>
    <mergeCell ref="J48:J50"/>
    <mergeCell ref="K48:K50"/>
    <mergeCell ref="AG42:AG46"/>
    <mergeCell ref="AH42:AH46"/>
    <mergeCell ref="AI42:AI46"/>
    <mergeCell ref="AJ42:AJ46"/>
    <mergeCell ref="AK42:AK46"/>
    <mergeCell ref="AL42:AL46"/>
    <mergeCell ref="AA42:AA46"/>
    <mergeCell ref="AB42:AB46"/>
    <mergeCell ref="AC42:AC46"/>
    <mergeCell ref="AD42:AD46"/>
    <mergeCell ref="AE42:AE46"/>
    <mergeCell ref="AF42:AF46"/>
    <mergeCell ref="U42:U46"/>
    <mergeCell ref="V42:V46"/>
    <mergeCell ref="W42:W46"/>
    <mergeCell ref="X42:X46"/>
    <mergeCell ref="Y42:Y46"/>
    <mergeCell ref="AP39:AP41"/>
    <mergeCell ref="AQ39:AQ41"/>
    <mergeCell ref="D42:G46"/>
    <mergeCell ref="H42:H46"/>
    <mergeCell ref="I42:I46"/>
    <mergeCell ref="J42:J46"/>
    <mergeCell ref="K42:K46"/>
    <mergeCell ref="L42:L46"/>
    <mergeCell ref="M42:M46"/>
    <mergeCell ref="N42:N46"/>
    <mergeCell ref="AJ39:AJ41"/>
    <mergeCell ref="AK39:AK41"/>
    <mergeCell ref="AL39:AL41"/>
    <mergeCell ref="AM39:AM41"/>
    <mergeCell ref="AN39:AN41"/>
    <mergeCell ref="AO39:AO41"/>
    <mergeCell ref="AD39:AD41"/>
    <mergeCell ref="AE39:AE41"/>
    <mergeCell ref="AF39:AF41"/>
    <mergeCell ref="AG39:AG41"/>
    <mergeCell ref="AH39:AH41"/>
    <mergeCell ref="AI39:AI41"/>
    <mergeCell ref="X39:X41"/>
    <mergeCell ref="Y39:Y41"/>
    <mergeCell ref="Z39:Z41"/>
    <mergeCell ref="AA39:AA41"/>
    <mergeCell ref="AB39:AB41"/>
    <mergeCell ref="AC39:AC41"/>
    <mergeCell ref="R39:R41"/>
    <mergeCell ref="S39:S41"/>
    <mergeCell ref="T39:T41"/>
    <mergeCell ref="U39:U41"/>
    <mergeCell ref="V39:V41"/>
    <mergeCell ref="W39:W41"/>
    <mergeCell ref="L39:L41"/>
    <mergeCell ref="M39:M41"/>
    <mergeCell ref="N39:N41"/>
    <mergeCell ref="O39:O41"/>
    <mergeCell ref="P39:P41"/>
    <mergeCell ref="Q39:Q41"/>
    <mergeCell ref="E37:G37"/>
    <mergeCell ref="D39:G41"/>
    <mergeCell ref="H39:H41"/>
    <mergeCell ref="I39:I41"/>
    <mergeCell ref="J39:J41"/>
    <mergeCell ref="K39:K41"/>
    <mergeCell ref="E29:G29"/>
    <mergeCell ref="E30:G30"/>
    <mergeCell ref="E32:G32"/>
    <mergeCell ref="E33:G33"/>
    <mergeCell ref="E34:G34"/>
    <mergeCell ref="E36:G36"/>
    <mergeCell ref="AQ16:AQ18"/>
    <mergeCell ref="E20:G20"/>
    <mergeCell ref="E21:G21"/>
    <mergeCell ref="E22:G22"/>
    <mergeCell ref="E23:G23"/>
    <mergeCell ref="E24:G24"/>
    <mergeCell ref="E25:G25"/>
    <mergeCell ref="E26:G26"/>
    <mergeCell ref="AK16:AK18"/>
    <mergeCell ref="AL16:AL18"/>
    <mergeCell ref="AM16:AM18"/>
    <mergeCell ref="AN16:AN18"/>
    <mergeCell ref="AO16:AO18"/>
    <mergeCell ref="AP16:AP18"/>
    <mergeCell ref="AE16:AE18"/>
    <mergeCell ref="AF16:AF18"/>
    <mergeCell ref="AG16:AG18"/>
    <mergeCell ref="AH16:AH18"/>
    <mergeCell ref="AI16:AI18"/>
    <mergeCell ref="AJ16:AJ18"/>
    <mergeCell ref="Y16:Y18"/>
    <mergeCell ref="Z16:Z18"/>
    <mergeCell ref="AA16:AA18"/>
    <mergeCell ref="AB16:AB18"/>
    <mergeCell ref="AC16:AC18"/>
    <mergeCell ref="AD16:AD18"/>
    <mergeCell ref="S16:S18"/>
    <mergeCell ref="T16:T18"/>
    <mergeCell ref="U16:U18"/>
    <mergeCell ref="V16:V18"/>
    <mergeCell ref="W16:W18"/>
    <mergeCell ref="X16:X18"/>
    <mergeCell ref="M16:M18"/>
    <mergeCell ref="N16:N18"/>
    <mergeCell ref="O16:O18"/>
    <mergeCell ref="P16:P18"/>
    <mergeCell ref="Q16:Q18"/>
    <mergeCell ref="R16:R18"/>
    <mergeCell ref="D16:G18"/>
    <mergeCell ref="H16:H18"/>
    <mergeCell ref="I16:I18"/>
    <mergeCell ref="J16:J18"/>
    <mergeCell ref="K16:K18"/>
    <mergeCell ref="L16:L18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</mergeCells>
  <phoneticPr fontId="1" type="noConversion"/>
  <dataValidations count="1">
    <dataValidation type="list" allowBlank="1" showInputMessage="1" showErrorMessage="1" sqref="H39:AQ41 H48:AQ50" xr:uid="{4BE64816-C14E-2F4F-B9E1-DA662C852654}">
      <formula1>"-,正常,異常,警告"</formula1>
    </dataValidation>
  </dataValidations>
  <hyperlinks>
    <hyperlink ref="AL5" location="詳細設計!A1" display="詳細設計" xr:uid="{6C5669EB-10C6-A041-A398-F5EC23B8D276}"/>
  </hyperlinks>
  <pageMargins left="0.7" right="0.7" top="0.75" bottom="0.75" header="0.3" footer="0.3"/>
  <pageSetup paperSize="9" scale="51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0356-6A28-9144-9D63-A303E57D7E8C}">
  <sheetPr>
    <tabColor theme="5" tint="0.79998168889431442"/>
  </sheetPr>
  <dimension ref="B2:AS75"/>
  <sheetViews>
    <sheetView showGridLines="0" view="pageBreakPreview" zoomScaleNormal="100" zoomScaleSheetLayoutView="100" workbookViewId="0">
      <selection activeCell="AG186" sqref="AG186:AH186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7" width="2.7109375" style="5" customWidth="1"/>
    <col min="8" max="15" width="2.7109375" style="5"/>
    <col min="16" max="17" width="2.7109375" style="5" customWidth="1"/>
    <col min="18" max="18" width="2.7109375" style="5"/>
    <col min="19" max="19" width="2.7109375" style="5" customWidth="1"/>
    <col min="20" max="21" width="2.7109375" style="5"/>
    <col min="22" max="22" width="2.7109375" style="5" customWidth="1"/>
    <col min="23" max="23" width="2.7109375" style="5"/>
    <col min="24" max="24" width="2.7109375" style="5" customWidth="1"/>
    <col min="25" max="25" width="2.7109375" style="5"/>
    <col min="26" max="26" width="2.7109375" style="5" customWidth="1"/>
    <col min="27" max="29" width="2.7109375" style="5"/>
    <col min="30" max="30" width="2.7109375" style="5" customWidth="1"/>
    <col min="31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db_check_files_exist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425</v>
      </c>
    </row>
    <row r="9" spans="2:43" ht="18" customHeight="1">
      <c r="D9" s="5" t="s">
        <v>24</v>
      </c>
      <c r="E9" s="5" t="s">
        <v>426</v>
      </c>
      <c r="J9" s="5" t="s">
        <v>13</v>
      </c>
      <c r="K9" s="5" t="s">
        <v>400</v>
      </c>
    </row>
    <row r="10" spans="2:43" ht="18" customHeight="1">
      <c r="D10" s="5" t="s">
        <v>24</v>
      </c>
      <c r="E10" s="5" t="s">
        <v>399</v>
      </c>
      <c r="J10" s="5" t="s">
        <v>13</v>
      </c>
      <c r="K10" s="5" t="s">
        <v>401</v>
      </c>
    </row>
    <row r="11" spans="2:43" ht="18" customHeight="1">
      <c r="E11" s="5" t="s">
        <v>290</v>
      </c>
      <c r="F11" s="5" t="s">
        <v>402</v>
      </c>
      <c r="G11" s="5" t="s">
        <v>13</v>
      </c>
      <c r="H11" s="24" t="str">
        <f>IF($E7="","clear; ","")&amp;"mkdir -pv ./output/logs/; export "&amp;$E10&amp;"=""`pwd`/output/logs/"";"</f>
        <v>clear; mkdir -pv ./output/logs/; export LOG_DIR="`pwd`/output/logs/";</v>
      </c>
    </row>
    <row r="12" spans="2:43" ht="18" customHeight="1">
      <c r="H12" s="24" t="str">
        <f>"echo """&amp;$E10&amp;"=${"&amp;$E10&amp;"}""; echo;"</f>
        <v>echo "LOG_DIR=${LOG_DIR}"; echo;</v>
      </c>
    </row>
    <row r="13" spans="2:43" ht="18" customHeight="1">
      <c r="D13" s="5" t="s">
        <v>24</v>
      </c>
      <c r="E13" s="5" t="s">
        <v>501</v>
      </c>
      <c r="J13" s="5" t="s">
        <v>13</v>
      </c>
      <c r="K13" s="5" t="s">
        <v>503</v>
      </c>
    </row>
    <row r="14" spans="2:43" ht="18" customHeight="1">
      <c r="E14" s="5" t="s">
        <v>290</v>
      </c>
      <c r="F14" s="5" t="s">
        <v>402</v>
      </c>
      <c r="G14" s="5" t="s">
        <v>13</v>
      </c>
      <c r="H14" s="24" t="str">
        <f>IF($E10="","clear; ","")&amp;"mkdir -pv ./script/; export "&amp;$E13&amp;"=""`pwd`/script/"";"</f>
        <v>mkdir -pv ./script/; export SCRIPT_DIR="`pwd`/script/";</v>
      </c>
    </row>
    <row r="15" spans="2:43" ht="18" customHeight="1">
      <c r="H15" s="24" t="str">
        <f>"echo """&amp;$E13&amp;"=${"&amp;$E13&amp;"}""; echo;"</f>
        <v>echo "SCRIPT_DIR=${SCRIPT_DIR}"; echo;</v>
      </c>
    </row>
    <row r="16" spans="2:43" ht="18" customHeight="1">
      <c r="D16" s="5" t="s">
        <v>24</v>
      </c>
      <c r="E16" s="5" t="s">
        <v>502</v>
      </c>
      <c r="J16" s="5" t="s">
        <v>13</v>
      </c>
      <c r="K16" s="5" t="s">
        <v>504</v>
      </c>
    </row>
    <row r="17" spans="3:43" ht="18" customHeight="1">
      <c r="E17" s="5" t="s">
        <v>290</v>
      </c>
      <c r="F17" s="5" t="s">
        <v>402</v>
      </c>
      <c r="G17" s="5" t="s">
        <v>13</v>
      </c>
      <c r="H17" s="24" t="str">
        <f>IF($E13="","clear; ","")&amp;"mkdir -pv ./config/; export "&amp;$E16&amp;"=""`pwd`/config/"";"</f>
        <v>mkdir -pv ./config/; export CONFIG_DIR="`pwd`/config/";</v>
      </c>
    </row>
    <row r="18" spans="3:43" ht="18" customHeight="1">
      <c r="H18" s="24" t="str">
        <f>"echo """&amp;$E16&amp;"=${"&amp;$E16&amp;"}""; echo;"</f>
        <v>echo "CONFIG_DIR=${CONFIG_DIR}"; echo;</v>
      </c>
    </row>
    <row r="19" spans="3:43" ht="18" customHeight="1">
      <c r="K19" s="24"/>
    </row>
    <row r="20" spans="3:43" ht="18" customHeight="1">
      <c r="C20" s="5" t="s">
        <v>28</v>
      </c>
      <c r="D20" s="5" t="s">
        <v>404</v>
      </c>
    </row>
    <row r="22" spans="3:43" ht="18" customHeight="1">
      <c r="D22" s="105" t="s">
        <v>404</v>
      </c>
      <c r="E22" s="106"/>
      <c r="F22" s="106"/>
      <c r="G22" s="107"/>
      <c r="H22" s="121">
        <f>G$22+1</f>
        <v>1</v>
      </c>
      <c r="I22" s="121">
        <f>H$22+1</f>
        <v>2</v>
      </c>
      <c r="J22" s="121">
        <f t="shared" ref="J22:AQ22" si="0">I$22+1</f>
        <v>3</v>
      </c>
      <c r="K22" s="121">
        <f t="shared" si="0"/>
        <v>4</v>
      </c>
      <c r="L22" s="121">
        <f t="shared" si="0"/>
        <v>5</v>
      </c>
      <c r="M22" s="121">
        <f t="shared" si="0"/>
        <v>6</v>
      </c>
      <c r="N22" s="121">
        <f t="shared" si="0"/>
        <v>7</v>
      </c>
      <c r="O22" s="121">
        <f t="shared" si="0"/>
        <v>8</v>
      </c>
      <c r="P22" s="121">
        <f t="shared" si="0"/>
        <v>9</v>
      </c>
      <c r="Q22" s="121">
        <f t="shared" si="0"/>
        <v>10</v>
      </c>
      <c r="R22" s="121">
        <f t="shared" si="0"/>
        <v>11</v>
      </c>
      <c r="S22" s="121">
        <f t="shared" si="0"/>
        <v>12</v>
      </c>
      <c r="T22" s="121">
        <f t="shared" si="0"/>
        <v>13</v>
      </c>
      <c r="U22" s="121">
        <f t="shared" si="0"/>
        <v>14</v>
      </c>
      <c r="V22" s="121">
        <f t="shared" si="0"/>
        <v>15</v>
      </c>
      <c r="W22" s="121">
        <f t="shared" si="0"/>
        <v>16</v>
      </c>
      <c r="X22" s="121">
        <f t="shared" si="0"/>
        <v>17</v>
      </c>
      <c r="Y22" s="121">
        <f t="shared" si="0"/>
        <v>18</v>
      </c>
      <c r="Z22" s="121">
        <f t="shared" si="0"/>
        <v>19</v>
      </c>
      <c r="AA22" s="121">
        <f t="shared" si="0"/>
        <v>20</v>
      </c>
      <c r="AB22" s="121">
        <f t="shared" si="0"/>
        <v>21</v>
      </c>
      <c r="AC22" s="121">
        <f t="shared" si="0"/>
        <v>22</v>
      </c>
      <c r="AD22" s="121">
        <f t="shared" si="0"/>
        <v>23</v>
      </c>
      <c r="AE22" s="121">
        <f t="shared" si="0"/>
        <v>24</v>
      </c>
      <c r="AF22" s="121">
        <f t="shared" si="0"/>
        <v>25</v>
      </c>
      <c r="AG22" s="121">
        <f t="shared" si="0"/>
        <v>26</v>
      </c>
      <c r="AH22" s="121">
        <f t="shared" si="0"/>
        <v>27</v>
      </c>
      <c r="AI22" s="121">
        <f t="shared" si="0"/>
        <v>28</v>
      </c>
      <c r="AJ22" s="121">
        <f t="shared" si="0"/>
        <v>29</v>
      </c>
      <c r="AK22" s="121">
        <f t="shared" si="0"/>
        <v>30</v>
      </c>
      <c r="AL22" s="121">
        <f t="shared" si="0"/>
        <v>31</v>
      </c>
      <c r="AM22" s="121">
        <f t="shared" si="0"/>
        <v>32</v>
      </c>
      <c r="AN22" s="121">
        <f t="shared" si="0"/>
        <v>33</v>
      </c>
      <c r="AO22" s="121">
        <f t="shared" si="0"/>
        <v>34</v>
      </c>
      <c r="AP22" s="121">
        <f t="shared" si="0"/>
        <v>35</v>
      </c>
      <c r="AQ22" s="121">
        <f t="shared" si="0"/>
        <v>36</v>
      </c>
    </row>
    <row r="23" spans="3:43" ht="18" customHeight="1">
      <c r="D23" s="118"/>
      <c r="E23" s="119"/>
      <c r="F23" s="119"/>
      <c r="G23" s="120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</row>
    <row r="24" spans="3:43" ht="18" customHeight="1">
      <c r="D24" s="108"/>
      <c r="E24" s="109"/>
      <c r="F24" s="109"/>
      <c r="G24" s="110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  <c r="AA24" s="123"/>
      <c r="AB24" s="123"/>
      <c r="AC24" s="123"/>
      <c r="AD24" s="123"/>
      <c r="AE24" s="123"/>
      <c r="AF24" s="123"/>
      <c r="AG24" s="123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</row>
    <row r="25" spans="3:43" ht="18" customHeight="1">
      <c r="D25" s="37" t="s">
        <v>512</v>
      </c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43"/>
    </row>
    <row r="26" spans="3:43" ht="18" customHeight="1">
      <c r="D26" s="33"/>
      <c r="E26" s="140" t="s">
        <v>362</v>
      </c>
      <c r="F26" s="141"/>
      <c r="G26" s="142"/>
      <c r="H26" s="33" t="s">
        <v>24</v>
      </c>
      <c r="I26" s="33" t="s">
        <v>24</v>
      </c>
      <c r="J26" s="33" t="s">
        <v>24</v>
      </c>
      <c r="K26" s="33" t="s">
        <v>24</v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</row>
    <row r="27" spans="3:43" ht="18" customHeight="1">
      <c r="D27" s="33"/>
      <c r="E27" s="140" t="s">
        <v>364</v>
      </c>
      <c r="F27" s="141"/>
      <c r="G27" s="142"/>
      <c r="H27" s="33"/>
      <c r="I27" s="33" t="s">
        <v>24</v>
      </c>
      <c r="J27" s="33" t="s">
        <v>24</v>
      </c>
      <c r="K27" s="33" t="s">
        <v>24</v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</row>
    <row r="28" spans="3:43" ht="18" customHeight="1">
      <c r="D28" s="33"/>
      <c r="E28" s="140" t="s">
        <v>365</v>
      </c>
      <c r="F28" s="141"/>
      <c r="G28" s="142"/>
      <c r="H28" s="33"/>
      <c r="I28" s="33" t="s">
        <v>24</v>
      </c>
      <c r="J28" s="33"/>
      <c r="K28" s="33" t="s">
        <v>24</v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</row>
    <row r="29" spans="3:43" ht="18" customHeight="1">
      <c r="D29" s="33"/>
      <c r="E29" s="140" t="s">
        <v>492</v>
      </c>
      <c r="F29" s="141"/>
      <c r="G29" s="142"/>
      <c r="H29" s="33"/>
      <c r="I29" s="33" t="s">
        <v>24</v>
      </c>
      <c r="J29" s="33" t="s">
        <v>24</v>
      </c>
      <c r="K29" s="33" t="s">
        <v>24</v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</row>
    <row r="30" spans="3:43" ht="18" customHeight="1">
      <c r="D30" s="33"/>
      <c r="E30" s="140" t="s">
        <v>493</v>
      </c>
      <c r="F30" s="141"/>
      <c r="G30" s="142"/>
      <c r="H30" s="33"/>
      <c r="I30" s="33" t="s">
        <v>24</v>
      </c>
      <c r="J30" s="33"/>
      <c r="K30" s="33" t="s">
        <v>24</v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</row>
    <row r="31" spans="3:43" ht="18" customHeight="1">
      <c r="D31" s="33"/>
      <c r="E31" s="140" t="s">
        <v>494</v>
      </c>
      <c r="F31" s="141"/>
      <c r="G31" s="142"/>
      <c r="H31" s="33"/>
      <c r="I31" s="33" t="s">
        <v>24</v>
      </c>
      <c r="J31" s="33" t="s">
        <v>24</v>
      </c>
      <c r="K31" s="33" t="s">
        <v>24</v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</row>
    <row r="32" spans="3:43" ht="18" customHeight="1">
      <c r="D32" s="33"/>
      <c r="E32" s="140" t="s">
        <v>495</v>
      </c>
      <c r="F32" s="141"/>
      <c r="G32" s="142"/>
      <c r="H32" s="33"/>
      <c r="I32" s="33" t="s">
        <v>24</v>
      </c>
      <c r="J32" s="33" t="s">
        <v>24</v>
      </c>
      <c r="K32" s="33" t="s">
        <v>24</v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</row>
    <row r="33" spans="4:43" ht="18" customHeight="1">
      <c r="D33" s="33"/>
      <c r="E33" s="140" t="s">
        <v>496</v>
      </c>
      <c r="F33" s="141"/>
      <c r="G33" s="142"/>
      <c r="H33" s="33"/>
      <c r="I33" s="33" t="s">
        <v>24</v>
      </c>
      <c r="J33" s="33" t="s">
        <v>24</v>
      </c>
      <c r="K33" s="33" t="s">
        <v>24</v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</row>
    <row r="34" spans="4:43" ht="18" customHeight="1">
      <c r="D34" s="33"/>
      <c r="E34" s="140" t="s">
        <v>497</v>
      </c>
      <c r="F34" s="141"/>
      <c r="G34" s="142"/>
      <c r="H34" s="33"/>
      <c r="I34" s="33" t="s">
        <v>24</v>
      </c>
      <c r="J34" s="33" t="s">
        <v>24</v>
      </c>
      <c r="K34" s="33" t="s">
        <v>24</v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</row>
    <row r="35" spans="4:43" ht="18" customHeight="1">
      <c r="D35" s="33"/>
      <c r="E35" s="140" t="s">
        <v>498</v>
      </c>
      <c r="F35" s="141"/>
      <c r="G35" s="142"/>
      <c r="H35" s="33"/>
      <c r="I35" s="33" t="s">
        <v>24</v>
      </c>
      <c r="J35" s="33" t="s">
        <v>24</v>
      </c>
      <c r="K35" s="33" t="s">
        <v>24</v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</row>
    <row r="36" spans="4:43" ht="18" customHeight="1">
      <c r="D36" s="33"/>
      <c r="E36" s="140" t="s">
        <v>355</v>
      </c>
      <c r="F36" s="141"/>
      <c r="G36" s="142"/>
      <c r="H36" s="33"/>
      <c r="I36" s="33" t="s">
        <v>24</v>
      </c>
      <c r="J36" s="33" t="s">
        <v>24</v>
      </c>
      <c r="K36" s="33" t="s">
        <v>24</v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</row>
    <row r="37" spans="4:43" ht="18" customHeight="1">
      <c r="D37" s="33"/>
      <c r="E37" s="140" t="s">
        <v>354</v>
      </c>
      <c r="F37" s="141"/>
      <c r="G37" s="142"/>
      <c r="H37" s="33"/>
      <c r="I37" s="33" t="s">
        <v>24</v>
      </c>
      <c r="J37" s="33" t="s">
        <v>24</v>
      </c>
      <c r="K37" s="33" t="s">
        <v>24</v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</row>
    <row r="38" spans="4:43" ht="18" customHeight="1">
      <c r="D38" s="33"/>
      <c r="E38" s="140" t="s">
        <v>326</v>
      </c>
      <c r="F38" s="141"/>
      <c r="G38" s="142"/>
      <c r="H38" s="33"/>
      <c r="I38" s="33" t="s">
        <v>24</v>
      </c>
      <c r="J38" s="33" t="s">
        <v>24</v>
      </c>
      <c r="K38" s="33" t="s">
        <v>24</v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</row>
    <row r="39" spans="4:43" ht="18" customHeight="1">
      <c r="D39" s="37" t="s">
        <v>513</v>
      </c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43"/>
    </row>
    <row r="40" spans="4:43" ht="18" customHeight="1">
      <c r="D40" s="33"/>
      <c r="E40" s="140" t="s">
        <v>514</v>
      </c>
      <c r="F40" s="141"/>
      <c r="G40" s="142"/>
      <c r="H40" s="33" t="s">
        <v>24</v>
      </c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4"/>
      <c r="AL40" s="33"/>
      <c r="AM40" s="33"/>
      <c r="AN40" s="33"/>
      <c r="AO40" s="33"/>
      <c r="AP40" s="33"/>
      <c r="AQ40" s="33"/>
    </row>
    <row r="41" spans="4:43" ht="18" customHeight="1">
      <c r="D41" s="33"/>
      <c r="E41" s="140" t="s">
        <v>50</v>
      </c>
      <c r="F41" s="141"/>
      <c r="G41" s="142"/>
      <c r="H41" s="33"/>
      <c r="I41" s="33" t="s">
        <v>24</v>
      </c>
      <c r="J41" s="33" t="s">
        <v>24</v>
      </c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4"/>
      <c r="AM41" s="33"/>
      <c r="AN41" s="33"/>
      <c r="AO41" s="33"/>
      <c r="AP41" s="33"/>
      <c r="AQ41" s="33"/>
    </row>
    <row r="42" spans="4:43" ht="18" customHeight="1">
      <c r="D42" s="33"/>
      <c r="E42" s="140" t="s">
        <v>499</v>
      </c>
      <c r="F42" s="141"/>
      <c r="G42" s="142"/>
      <c r="H42" s="33"/>
      <c r="I42" s="33" t="s">
        <v>24</v>
      </c>
      <c r="J42" s="33" t="s">
        <v>24</v>
      </c>
      <c r="K42" s="33" t="s">
        <v>24</v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4"/>
      <c r="AM42" s="33"/>
      <c r="AN42" s="33"/>
      <c r="AO42" s="33"/>
      <c r="AP42" s="33"/>
      <c r="AQ42" s="33"/>
    </row>
    <row r="43" spans="4:43" ht="18" customHeight="1">
      <c r="D43" s="33"/>
      <c r="E43" s="140" t="s">
        <v>114</v>
      </c>
      <c r="F43" s="141"/>
      <c r="G43" s="142"/>
      <c r="H43" s="33"/>
      <c r="I43" s="33" t="s">
        <v>24</v>
      </c>
      <c r="J43" s="33" t="s">
        <v>24</v>
      </c>
      <c r="K43" s="33"/>
      <c r="L43" s="33"/>
      <c r="M43" s="33"/>
      <c r="N43" s="33"/>
      <c r="O43" s="33"/>
      <c r="P43" s="34"/>
      <c r="Q43" s="34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4"/>
      <c r="AM43" s="33"/>
      <c r="AN43" s="33"/>
      <c r="AO43" s="33"/>
      <c r="AP43" s="33"/>
      <c r="AQ43" s="33"/>
    </row>
    <row r="44" spans="4:43" ht="18" customHeight="1">
      <c r="D44" s="32" t="s">
        <v>417</v>
      </c>
      <c r="E44" s="29"/>
      <c r="F44" s="29"/>
      <c r="G44" s="29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9"/>
      <c r="AJ44" s="30"/>
      <c r="AK44" s="30"/>
      <c r="AL44" s="30"/>
      <c r="AM44" s="30"/>
      <c r="AN44" s="30"/>
      <c r="AO44" s="30"/>
      <c r="AP44" s="30"/>
      <c r="AQ44" s="44"/>
    </row>
    <row r="45" spans="4:43" ht="18" customHeight="1">
      <c r="D45" s="130" t="s">
        <v>406</v>
      </c>
      <c r="E45" s="106"/>
      <c r="F45" s="106"/>
      <c r="G45" s="107"/>
      <c r="H45" s="124" t="s">
        <v>410</v>
      </c>
      <c r="I45" s="124" t="s">
        <v>407</v>
      </c>
      <c r="J45" s="124" t="s">
        <v>410</v>
      </c>
      <c r="K45" s="124" t="s">
        <v>410</v>
      </c>
      <c r="L45" s="124" t="s">
        <v>233</v>
      </c>
      <c r="M45" s="124" t="s">
        <v>233</v>
      </c>
      <c r="N45" s="124" t="s">
        <v>233</v>
      </c>
      <c r="O45" s="124" t="s">
        <v>233</v>
      </c>
      <c r="P45" s="124" t="s">
        <v>233</v>
      </c>
      <c r="Q45" s="124" t="s">
        <v>233</v>
      </c>
      <c r="R45" s="124" t="s">
        <v>233</v>
      </c>
      <c r="S45" s="124" t="s">
        <v>233</v>
      </c>
      <c r="T45" s="124" t="s">
        <v>233</v>
      </c>
      <c r="U45" s="124" t="s">
        <v>233</v>
      </c>
      <c r="V45" s="124" t="s">
        <v>233</v>
      </c>
      <c r="W45" s="124" t="s">
        <v>233</v>
      </c>
      <c r="X45" s="124" t="s">
        <v>233</v>
      </c>
      <c r="Y45" s="124" t="s">
        <v>233</v>
      </c>
      <c r="Z45" s="124" t="s">
        <v>233</v>
      </c>
      <c r="AA45" s="124" t="s">
        <v>233</v>
      </c>
      <c r="AB45" s="124" t="s">
        <v>233</v>
      </c>
      <c r="AC45" s="124" t="s">
        <v>233</v>
      </c>
      <c r="AD45" s="124" t="s">
        <v>233</v>
      </c>
      <c r="AE45" s="124" t="s">
        <v>233</v>
      </c>
      <c r="AF45" s="124" t="s">
        <v>233</v>
      </c>
      <c r="AG45" s="124" t="s">
        <v>233</v>
      </c>
      <c r="AH45" s="124" t="s">
        <v>233</v>
      </c>
      <c r="AI45" s="124" t="s">
        <v>233</v>
      </c>
      <c r="AJ45" s="124" t="s">
        <v>233</v>
      </c>
      <c r="AK45" s="124" t="s">
        <v>233</v>
      </c>
      <c r="AL45" s="124" t="s">
        <v>233</v>
      </c>
      <c r="AM45" s="124" t="s">
        <v>233</v>
      </c>
      <c r="AN45" s="124" t="s">
        <v>233</v>
      </c>
      <c r="AO45" s="124" t="s">
        <v>233</v>
      </c>
      <c r="AP45" s="124" t="s">
        <v>233</v>
      </c>
      <c r="AQ45" s="124" t="s">
        <v>233</v>
      </c>
    </row>
    <row r="46" spans="4:43" ht="18" customHeight="1">
      <c r="D46" s="118"/>
      <c r="E46" s="119"/>
      <c r="F46" s="119"/>
      <c r="G46" s="120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</row>
    <row r="47" spans="4:43" ht="18" customHeight="1">
      <c r="D47" s="108"/>
      <c r="E47" s="109"/>
      <c r="F47" s="109"/>
      <c r="G47" s="110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</row>
    <row r="48" spans="4:43" ht="18" customHeight="1">
      <c r="D48" s="105" t="s">
        <v>408</v>
      </c>
      <c r="E48" s="106"/>
      <c r="F48" s="106"/>
      <c r="G48" s="107"/>
      <c r="H48" s="127">
        <v>210101</v>
      </c>
      <c r="I48" s="127">
        <v>210001</v>
      </c>
      <c r="J48" s="127">
        <v>210102</v>
      </c>
      <c r="K48" s="127">
        <v>210103</v>
      </c>
      <c r="L48" s="127" t="s">
        <v>234</v>
      </c>
      <c r="M48" s="127" t="s">
        <v>234</v>
      </c>
      <c r="N48" s="127" t="s">
        <v>234</v>
      </c>
      <c r="O48" s="127" t="s">
        <v>234</v>
      </c>
      <c r="P48" s="127" t="s">
        <v>234</v>
      </c>
      <c r="Q48" s="127" t="s">
        <v>234</v>
      </c>
      <c r="R48" s="127" t="s">
        <v>234</v>
      </c>
      <c r="S48" s="127" t="s">
        <v>234</v>
      </c>
      <c r="T48" s="127" t="s">
        <v>234</v>
      </c>
      <c r="U48" s="127" t="s">
        <v>234</v>
      </c>
      <c r="V48" s="127" t="s">
        <v>234</v>
      </c>
      <c r="W48" s="127" t="s">
        <v>234</v>
      </c>
      <c r="X48" s="127" t="s">
        <v>234</v>
      </c>
      <c r="Y48" s="127" t="s">
        <v>234</v>
      </c>
      <c r="Z48" s="127" t="s">
        <v>234</v>
      </c>
      <c r="AA48" s="127" t="s">
        <v>234</v>
      </c>
      <c r="AB48" s="127" t="s">
        <v>234</v>
      </c>
      <c r="AC48" s="127" t="s">
        <v>234</v>
      </c>
      <c r="AD48" s="127" t="s">
        <v>234</v>
      </c>
      <c r="AE48" s="127" t="s">
        <v>234</v>
      </c>
      <c r="AF48" s="127" t="s">
        <v>234</v>
      </c>
      <c r="AG48" s="127" t="s">
        <v>234</v>
      </c>
      <c r="AH48" s="127" t="s">
        <v>234</v>
      </c>
      <c r="AI48" s="127" t="s">
        <v>234</v>
      </c>
      <c r="AJ48" s="127" t="s">
        <v>234</v>
      </c>
      <c r="AK48" s="127" t="s">
        <v>234</v>
      </c>
      <c r="AL48" s="127" t="s">
        <v>234</v>
      </c>
      <c r="AM48" s="127" t="s">
        <v>234</v>
      </c>
      <c r="AN48" s="127" t="s">
        <v>234</v>
      </c>
      <c r="AO48" s="127" t="s">
        <v>234</v>
      </c>
      <c r="AP48" s="127" t="s">
        <v>234</v>
      </c>
      <c r="AQ48" s="127" t="s">
        <v>234</v>
      </c>
    </row>
    <row r="49" spans="4:43" ht="18" customHeight="1">
      <c r="D49" s="118"/>
      <c r="E49" s="119"/>
      <c r="F49" s="119"/>
      <c r="G49" s="120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</row>
    <row r="50" spans="4:43" ht="18" customHeight="1">
      <c r="D50" s="118"/>
      <c r="E50" s="119"/>
      <c r="F50" s="119"/>
      <c r="G50" s="120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</row>
    <row r="51" spans="4:43" ht="18" customHeight="1">
      <c r="D51" s="118"/>
      <c r="E51" s="119"/>
      <c r="F51" s="119"/>
      <c r="G51" s="120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8"/>
      <c r="AB51" s="128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</row>
    <row r="52" spans="4:43" ht="18" customHeight="1">
      <c r="D52" s="108"/>
      <c r="E52" s="109"/>
      <c r="F52" s="109"/>
      <c r="G52" s="110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/>
    </row>
    <row r="53" spans="4:43" ht="18" customHeight="1">
      <c r="D53" s="32" t="s">
        <v>418</v>
      </c>
      <c r="E53" s="29"/>
      <c r="F53" s="29"/>
      <c r="G53" s="29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9"/>
      <c r="AJ53" s="30"/>
      <c r="AK53" s="30"/>
      <c r="AL53" s="30"/>
      <c r="AM53" s="30"/>
      <c r="AN53" s="30"/>
      <c r="AO53" s="30"/>
      <c r="AP53" s="30"/>
      <c r="AQ53" s="44"/>
    </row>
    <row r="54" spans="4:43" ht="18" customHeight="1">
      <c r="D54" s="130" t="s">
        <v>409</v>
      </c>
      <c r="E54" s="106"/>
      <c r="F54" s="106"/>
      <c r="G54" s="107"/>
      <c r="H54" s="124" t="s">
        <v>410</v>
      </c>
      <c r="I54" s="124" t="s">
        <v>407</v>
      </c>
      <c r="J54" s="124" t="s">
        <v>410</v>
      </c>
      <c r="K54" s="124" t="s">
        <v>410</v>
      </c>
      <c r="L54" s="124" t="s">
        <v>233</v>
      </c>
      <c r="M54" s="124" t="s">
        <v>233</v>
      </c>
      <c r="N54" s="124" t="s">
        <v>233</v>
      </c>
      <c r="O54" s="124" t="s">
        <v>233</v>
      </c>
      <c r="P54" s="124" t="s">
        <v>233</v>
      </c>
      <c r="Q54" s="124" t="s">
        <v>233</v>
      </c>
      <c r="R54" s="124" t="s">
        <v>233</v>
      </c>
      <c r="S54" s="124" t="s">
        <v>233</v>
      </c>
      <c r="T54" s="124" t="s">
        <v>233</v>
      </c>
      <c r="U54" s="124" t="s">
        <v>233</v>
      </c>
      <c r="V54" s="124" t="s">
        <v>233</v>
      </c>
      <c r="W54" s="124" t="s">
        <v>233</v>
      </c>
      <c r="X54" s="124" t="s">
        <v>233</v>
      </c>
      <c r="Y54" s="124" t="s">
        <v>233</v>
      </c>
      <c r="Z54" s="124" t="s">
        <v>233</v>
      </c>
      <c r="AA54" s="124" t="s">
        <v>233</v>
      </c>
      <c r="AB54" s="124" t="s">
        <v>233</v>
      </c>
      <c r="AC54" s="124" t="s">
        <v>233</v>
      </c>
      <c r="AD54" s="124" t="s">
        <v>233</v>
      </c>
      <c r="AE54" s="124" t="s">
        <v>233</v>
      </c>
      <c r="AF54" s="124" t="s">
        <v>233</v>
      </c>
      <c r="AG54" s="124" t="s">
        <v>233</v>
      </c>
      <c r="AH54" s="124" t="s">
        <v>233</v>
      </c>
      <c r="AI54" s="124" t="s">
        <v>233</v>
      </c>
      <c r="AJ54" s="124" t="s">
        <v>233</v>
      </c>
      <c r="AK54" s="124" t="s">
        <v>233</v>
      </c>
      <c r="AL54" s="124" t="s">
        <v>233</v>
      </c>
      <c r="AM54" s="124" t="s">
        <v>233</v>
      </c>
      <c r="AN54" s="124" t="s">
        <v>233</v>
      </c>
      <c r="AO54" s="124" t="s">
        <v>233</v>
      </c>
      <c r="AP54" s="124" t="s">
        <v>233</v>
      </c>
      <c r="AQ54" s="124" t="s">
        <v>233</v>
      </c>
    </row>
    <row r="55" spans="4:43" ht="18" customHeight="1">
      <c r="D55" s="118"/>
      <c r="E55" s="119"/>
      <c r="F55" s="119"/>
      <c r="G55" s="120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</row>
    <row r="56" spans="4:43" ht="18" customHeight="1">
      <c r="D56" s="108"/>
      <c r="E56" s="109"/>
      <c r="F56" s="109"/>
      <c r="G56" s="110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</row>
    <row r="57" spans="4:43" ht="18" customHeight="1">
      <c r="D57" s="130" t="s">
        <v>421</v>
      </c>
      <c r="E57" s="106"/>
      <c r="F57" s="106"/>
      <c r="G57" s="107"/>
      <c r="H57" s="131">
        <v>45740</v>
      </c>
      <c r="I57" s="131">
        <v>45740</v>
      </c>
      <c r="J57" s="131">
        <v>45740</v>
      </c>
      <c r="K57" s="131">
        <v>45740</v>
      </c>
      <c r="L57" s="127" t="s">
        <v>234</v>
      </c>
      <c r="M57" s="127" t="s">
        <v>234</v>
      </c>
      <c r="N57" s="127" t="s">
        <v>234</v>
      </c>
      <c r="O57" s="127" t="s">
        <v>234</v>
      </c>
      <c r="P57" s="127" t="s">
        <v>234</v>
      </c>
      <c r="Q57" s="127" t="s">
        <v>234</v>
      </c>
      <c r="R57" s="127" t="s">
        <v>234</v>
      </c>
      <c r="S57" s="127" t="s">
        <v>234</v>
      </c>
      <c r="T57" s="127" t="s">
        <v>234</v>
      </c>
      <c r="U57" s="127" t="s">
        <v>234</v>
      </c>
      <c r="V57" s="127" t="s">
        <v>234</v>
      </c>
      <c r="W57" s="127" t="s">
        <v>234</v>
      </c>
      <c r="X57" s="127" t="s">
        <v>234</v>
      </c>
      <c r="Y57" s="127" t="s">
        <v>234</v>
      </c>
      <c r="Z57" s="127" t="s">
        <v>234</v>
      </c>
      <c r="AA57" s="127" t="s">
        <v>234</v>
      </c>
      <c r="AB57" s="127" t="s">
        <v>234</v>
      </c>
      <c r="AC57" s="127" t="s">
        <v>234</v>
      </c>
      <c r="AD57" s="127" t="s">
        <v>234</v>
      </c>
      <c r="AE57" s="127" t="s">
        <v>234</v>
      </c>
      <c r="AF57" s="127" t="s">
        <v>234</v>
      </c>
      <c r="AG57" s="127" t="s">
        <v>234</v>
      </c>
      <c r="AH57" s="127" t="s">
        <v>234</v>
      </c>
      <c r="AI57" s="127" t="s">
        <v>234</v>
      </c>
      <c r="AJ57" s="127" t="s">
        <v>234</v>
      </c>
      <c r="AK57" s="127" t="s">
        <v>234</v>
      </c>
      <c r="AL57" s="127" t="s">
        <v>234</v>
      </c>
      <c r="AM57" s="127" t="s">
        <v>234</v>
      </c>
      <c r="AN57" s="127" t="s">
        <v>234</v>
      </c>
      <c r="AO57" s="127" t="s">
        <v>234</v>
      </c>
      <c r="AP57" s="127" t="s">
        <v>234</v>
      </c>
      <c r="AQ57" s="127" t="s">
        <v>234</v>
      </c>
    </row>
    <row r="58" spans="4:43" ht="18" customHeight="1">
      <c r="D58" s="132"/>
      <c r="E58" s="119"/>
      <c r="F58" s="119"/>
      <c r="G58" s="120"/>
      <c r="H58" s="131"/>
      <c r="I58" s="131"/>
      <c r="J58" s="131"/>
      <c r="K58" s="131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128"/>
      <c r="AQ58" s="128"/>
    </row>
    <row r="59" spans="4:43" ht="18" customHeight="1">
      <c r="D59" s="132"/>
      <c r="E59" s="119"/>
      <c r="F59" s="119"/>
      <c r="G59" s="120"/>
      <c r="H59" s="131"/>
      <c r="I59" s="131"/>
      <c r="J59" s="131"/>
      <c r="K59" s="131"/>
      <c r="L59" s="128"/>
      <c r="M59" s="128"/>
      <c r="N59" s="128"/>
      <c r="O59" s="128"/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128"/>
      <c r="AQ59" s="128"/>
    </row>
    <row r="60" spans="4:43" ht="18" customHeight="1">
      <c r="D60" s="118"/>
      <c r="E60" s="119"/>
      <c r="F60" s="119"/>
      <c r="G60" s="120"/>
      <c r="H60" s="131"/>
      <c r="I60" s="131"/>
      <c r="J60" s="131"/>
      <c r="K60" s="131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</row>
    <row r="61" spans="4:43" ht="18" customHeight="1">
      <c r="D61" s="108"/>
      <c r="E61" s="109"/>
      <c r="F61" s="109"/>
      <c r="G61" s="110"/>
      <c r="H61" s="131"/>
      <c r="I61" s="131"/>
      <c r="J61" s="131"/>
      <c r="K61" s="131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</row>
    <row r="62" spans="4:43" ht="18" customHeight="1">
      <c r="O62" s="19"/>
      <c r="AJ62" s="36"/>
      <c r="AL62" s="19"/>
    </row>
    <row r="63" spans="4:43" ht="18" customHeight="1">
      <c r="D63" s="5" t="s">
        <v>230</v>
      </c>
      <c r="E63" s="5" t="s">
        <v>406</v>
      </c>
      <c r="I63" s="5" t="s">
        <v>13</v>
      </c>
      <c r="J63" s="5" t="s">
        <v>422</v>
      </c>
      <c r="O63" s="19"/>
      <c r="AJ63" s="36"/>
      <c r="AL63" s="19"/>
    </row>
    <row r="64" spans="4:43" ht="18" customHeight="1">
      <c r="J64" s="5" t="s">
        <v>423</v>
      </c>
      <c r="O64" s="19"/>
      <c r="AJ64" s="36"/>
      <c r="AL64" s="19"/>
    </row>
    <row r="65" spans="3:45" ht="18" customHeight="1">
      <c r="J65" s="5" t="s">
        <v>424</v>
      </c>
      <c r="O65" s="19"/>
      <c r="AJ65" s="36"/>
      <c r="AL65" s="19"/>
    </row>
    <row r="66" spans="3:45" ht="18" customHeight="1">
      <c r="O66" s="19"/>
      <c r="AJ66" s="36"/>
      <c r="AL66" s="19"/>
    </row>
    <row r="67" spans="3:45" ht="18" customHeight="1">
      <c r="C67" s="5" t="s">
        <v>30</v>
      </c>
      <c r="D67" s="5" t="s">
        <v>427</v>
      </c>
    </row>
    <row r="69" spans="3:45" ht="18" customHeight="1">
      <c r="D69" s="105" t="s">
        <v>403</v>
      </c>
      <c r="E69" s="106"/>
      <c r="F69" s="106"/>
      <c r="G69" s="107"/>
      <c r="H69" s="111" t="s">
        <v>405</v>
      </c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3"/>
      <c r="AE69" s="117" t="s">
        <v>434</v>
      </c>
      <c r="AF69" s="112"/>
      <c r="AG69" s="113"/>
      <c r="AH69" s="111" t="s">
        <v>411</v>
      </c>
      <c r="AI69" s="112"/>
      <c r="AJ69" s="112"/>
      <c r="AK69" s="112"/>
      <c r="AL69" s="112"/>
      <c r="AM69" s="112"/>
      <c r="AN69" s="112"/>
      <c r="AO69" s="112"/>
      <c r="AP69" s="112"/>
      <c r="AQ69" s="113"/>
      <c r="AS69" s="5" t="s">
        <v>444</v>
      </c>
    </row>
    <row r="70" spans="3:45" ht="18" customHeight="1">
      <c r="D70" s="108"/>
      <c r="E70" s="109"/>
      <c r="F70" s="109"/>
      <c r="G70" s="110"/>
      <c r="H70" s="114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6"/>
      <c r="AE70" s="114"/>
      <c r="AF70" s="115"/>
      <c r="AG70" s="116"/>
      <c r="AH70" s="114"/>
      <c r="AI70" s="115"/>
      <c r="AJ70" s="115"/>
      <c r="AK70" s="115"/>
      <c r="AL70" s="115"/>
      <c r="AM70" s="115"/>
      <c r="AN70" s="115"/>
      <c r="AO70" s="115"/>
      <c r="AP70" s="115"/>
      <c r="AQ70" s="116"/>
      <c r="AS70" s="5" t="s">
        <v>445</v>
      </c>
    </row>
    <row r="71" spans="3:45" ht="18" customHeight="1">
      <c r="D71" s="96">
        <f>$D70+1</f>
        <v>1</v>
      </c>
      <c r="E71" s="97"/>
      <c r="F71" s="97"/>
      <c r="G71" s="98"/>
      <c r="H71" s="45" t="str">
        <f ca="1">IFERROR("clear; echo "&amp;"テストケース"&amp;TEXT($D71,"000")&amp;"; sh ./script/"&amp;$B$2&amp;".sh"&amp;"; "&amp;"echo; ls -l ${SCRIPT_DIR}; echo ""スクリプト資産数：""`ls ${SCRIPT_DIR} | wc -l`;"&amp;"echo; ls -l ${CONFIG_DIR}; echo ""設定ファイル資産数：""`ls ${CONFIG_DIR} | wc -l`;","")</f>
        <v>clear; echo テストケース001; sh ./script/db_check_files_exist.sh; echo; ls -l ${SCRIPT_DIR}; echo "スクリプト資産数："`ls ${SCRIPT_DIR} | wc -l`;echo; ls -l ${CONFIG_DIR}; echo "設定ファイル資産数："`ls ${CONFIG_DIR} | wc -l`;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7"/>
      <c r="AE71" s="99" t="str" cm="1">
        <f t="array" ref="AE71">SUBSTITUTE(INDEX($H$45:$AQ$45, , MATCH($D71, $22:$22, 0)-7),"-","")</f>
        <v>異常</v>
      </c>
      <c r="AF71" s="100"/>
      <c r="AG71" s="101"/>
      <c r="AH71" s="102" t="s">
        <v>515</v>
      </c>
      <c r="AI71" s="103"/>
      <c r="AJ71" s="103"/>
      <c r="AK71" s="103"/>
      <c r="AL71" s="103"/>
      <c r="AM71" s="103"/>
      <c r="AN71" s="103"/>
      <c r="AO71" s="103"/>
      <c r="AP71" s="103"/>
      <c r="AQ71" s="104"/>
      <c r="AS71" s="5" t="str" cm="1">
        <f t="array" ref="AS71">SUBSTITUTE(TEXT(INDEX($H$48:$AQ$48,1,$D71),"000000"),"-","")</f>
        <v>210101</v>
      </c>
    </row>
    <row r="72" spans="3:45" ht="54" customHeight="1">
      <c r="D72" s="96">
        <f>$D71+1</f>
        <v>2</v>
      </c>
      <c r="E72" s="97"/>
      <c r="F72" s="97"/>
      <c r="G72" s="98"/>
      <c r="H72" s="45" t="str">
        <f ca="1">IFERROR("clear; echo "&amp;"テストケース"&amp;TEXT($D72,"000")&amp;"; sh ./script/"&amp;$B$2&amp;".sh"&amp;"; "&amp;"echo; ls -l ${SCRIPT_DIR}; echo ""スクリプト資産数：""`ls ${SCRIPT_DIR} | wc -l`;"&amp;"echo; ls -l ${CONFIG_DIR}; echo ""設定ファイル資産数：""`ls ${CONFIG_DIR} | wc -l`;","")</f>
        <v>clear; echo テストケース002; sh ./script/db_check_files_exist.sh; echo; ls -l ${SCRIPT_DIR}; echo "スクリプト資産数："`ls ${SCRIPT_DIR} | wc -l`;echo; ls -l ${CONFIG_DIR}; echo "設定ファイル資産数："`ls ${CONFIG_DIR} | wc -l`;</v>
      </c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6"/>
      <c r="AB72" s="46"/>
      <c r="AC72" s="46"/>
      <c r="AD72" s="47"/>
      <c r="AE72" s="99" t="str" cm="1">
        <f t="array" ref="AE72">SUBSTITUTE(INDEX($H$45:$AQ$45, , MATCH($D72, $22:$22, 0)-7),"-","")</f>
        <v>正常</v>
      </c>
      <c r="AF72" s="100"/>
      <c r="AG72" s="101"/>
      <c r="AH72" s="102" t="s">
        <v>516</v>
      </c>
      <c r="AI72" s="103"/>
      <c r="AJ72" s="103"/>
      <c r="AK72" s="103"/>
      <c r="AL72" s="103"/>
      <c r="AM72" s="103"/>
      <c r="AN72" s="103"/>
      <c r="AO72" s="103"/>
      <c r="AP72" s="103"/>
      <c r="AQ72" s="104"/>
      <c r="AS72" s="5" t="str" cm="1">
        <f t="array" ref="AS72">SUBSTITUTE(TEXT(INDEX($H$48:$AQ$48,1,$D72),"000000"),"-","")</f>
        <v>210001</v>
      </c>
    </row>
    <row r="73" spans="3:45" ht="54" customHeight="1">
      <c r="D73" s="96">
        <f>$D72+1</f>
        <v>3</v>
      </c>
      <c r="E73" s="97"/>
      <c r="F73" s="97"/>
      <c r="G73" s="98"/>
      <c r="H73" s="45" t="str">
        <f ca="1">IFERROR("clear; echo "&amp;"テストケース"&amp;TEXT($D73,"000")&amp;"; sh ./script/"&amp;$B$2&amp;".sh"&amp;"; "&amp;"echo; ls -l ${SCRIPT_DIR}; echo ""スクリプト資産数：""`ls ${SCRIPT_DIR} | wc -l`;"&amp;"echo; ls -l ${CONFIG_DIR}; echo ""設定ファイル資産数：""`ls ${CONFIG_DIR} | wc -l`;","")</f>
        <v>clear; echo テストケース003; sh ./script/db_check_files_exist.sh; echo; ls -l ${SCRIPT_DIR}; echo "スクリプト資産数："`ls ${SCRIPT_DIR} | wc -l`;echo; ls -l ${CONFIG_DIR}; echo "設定ファイル資産数："`ls ${CONFIG_DIR} | wc -l`;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  <c r="AE73" s="99" t="str" cm="1">
        <f t="array" ref="AE73">SUBSTITUTE(INDEX($H$45:$AQ$45, , MATCH($D73, $22:$22, 0)-7),"-","")</f>
        <v>異常</v>
      </c>
      <c r="AF73" s="100"/>
      <c r="AG73" s="101"/>
      <c r="AH73" s="102" t="s">
        <v>758</v>
      </c>
      <c r="AI73" s="103"/>
      <c r="AJ73" s="103"/>
      <c r="AK73" s="103"/>
      <c r="AL73" s="103"/>
      <c r="AM73" s="103"/>
      <c r="AN73" s="103"/>
      <c r="AO73" s="103"/>
      <c r="AP73" s="103"/>
      <c r="AQ73" s="104"/>
      <c r="AS73" s="5" t="str" cm="1">
        <f t="array" ref="AS73">SUBSTITUTE(TEXT(INDEX($H$48:$AQ$48,1,$D73),"000000"),"-","")</f>
        <v>210102</v>
      </c>
    </row>
    <row r="74" spans="3:45" ht="54" customHeight="1">
      <c r="D74" s="96">
        <f>$D73+1</f>
        <v>4</v>
      </c>
      <c r="E74" s="97"/>
      <c r="F74" s="97"/>
      <c r="G74" s="98"/>
      <c r="H74" s="45" t="str">
        <f ca="1">IFERROR("clear; echo "&amp;"テストケース"&amp;TEXT($D74,"000")&amp;"; sh ./script/"&amp;$B$2&amp;".sh"&amp;"; "&amp;"echo; ls -l ${SCRIPT_DIR}; echo ""スクリプト資産数：""`ls ${SCRIPT_DIR} | wc -l`;"&amp;"echo; ls -l ${CONFIG_DIR}; echo ""設定ファイル資産数：""`ls ${CONFIG_DIR} | wc -l`;","")</f>
        <v>clear; echo テストケース004; sh ./script/db_check_files_exist.sh; echo; ls -l ${SCRIPT_DIR}; echo "スクリプト資産数："`ls ${SCRIPT_DIR} | wc -l`;echo; ls -l ${CONFIG_DIR}; echo "設定ファイル資産数："`ls ${CONFIG_DIR} | wc -l`;</v>
      </c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7"/>
      <c r="AE74" s="99" t="str" cm="1">
        <f t="array" ref="AE74">SUBSTITUTE(INDEX($H$45:$AQ$45, , MATCH($D74, $22:$22, 0)-7),"-","")</f>
        <v>異常</v>
      </c>
      <c r="AF74" s="100"/>
      <c r="AG74" s="101"/>
      <c r="AH74" s="102" t="s">
        <v>517</v>
      </c>
      <c r="AI74" s="103"/>
      <c r="AJ74" s="103"/>
      <c r="AK74" s="103"/>
      <c r="AL74" s="103"/>
      <c r="AM74" s="103"/>
      <c r="AN74" s="103"/>
      <c r="AO74" s="103"/>
      <c r="AP74" s="103"/>
      <c r="AQ74" s="104"/>
      <c r="AS74" s="5" t="str" cm="1">
        <f t="array" ref="AS74">SUBSTITUTE(TEXT(INDEX($H$48:$AQ$48,1,$D74),"000000"),"-","")</f>
        <v>210103</v>
      </c>
    </row>
    <row r="75" spans="3:45" ht="18" customHeight="1">
      <c r="D75" s="96">
        <f>$D74+1</f>
        <v>5</v>
      </c>
      <c r="E75" s="97"/>
      <c r="F75" s="97"/>
      <c r="G75" s="98"/>
      <c r="H75" s="45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  <c r="AE75" s="99" t="str" cm="1">
        <f t="array" ref="AE75">SUBSTITUTE(INDEX($H$45:$AQ$45, , MATCH($D75, $22:$22, 0)-7),"-","")</f>
        <v/>
      </c>
      <c r="AF75" s="100"/>
      <c r="AG75" s="101"/>
      <c r="AH75" s="102"/>
      <c r="AI75" s="103"/>
      <c r="AJ75" s="103"/>
      <c r="AK75" s="103"/>
      <c r="AL75" s="103"/>
      <c r="AM75" s="103"/>
      <c r="AN75" s="103"/>
      <c r="AO75" s="103"/>
      <c r="AP75" s="103"/>
      <c r="AQ75" s="104"/>
      <c r="AS75" s="5" t="str" cm="1">
        <f t="array" ref="AS75">SUBSTITUTE(TEXT(INDEX($H$48:$AQ$48,1,$D75),"000000"),"-","")</f>
        <v/>
      </c>
    </row>
  </sheetData>
  <mergeCells count="234">
    <mergeCell ref="AQ57:AQ61"/>
    <mergeCell ref="D69:G70"/>
    <mergeCell ref="H69:AD70"/>
    <mergeCell ref="AE69:AG70"/>
    <mergeCell ref="AH69:AQ70"/>
    <mergeCell ref="D71:G71"/>
    <mergeCell ref="AE71:AG71"/>
    <mergeCell ref="AH71:AQ71"/>
    <mergeCell ref="D74:G74"/>
    <mergeCell ref="AE74:AG74"/>
    <mergeCell ref="AH74:AQ74"/>
    <mergeCell ref="AP57:AP61"/>
    <mergeCell ref="AE57:AE61"/>
    <mergeCell ref="AF57:AF61"/>
    <mergeCell ref="AG57:AG61"/>
    <mergeCell ref="AH57:AH61"/>
    <mergeCell ref="AI57:AI61"/>
    <mergeCell ref="AJ57:AJ61"/>
    <mergeCell ref="AM57:AM61"/>
    <mergeCell ref="AN57:AN61"/>
    <mergeCell ref="AO57:AO61"/>
    <mergeCell ref="U57:U61"/>
    <mergeCell ref="V57:V61"/>
    <mergeCell ref="W57:W61"/>
    <mergeCell ref="D75:G75"/>
    <mergeCell ref="AE75:AG75"/>
    <mergeCell ref="AH75:AQ75"/>
    <mergeCell ref="D72:G72"/>
    <mergeCell ref="AE72:AG72"/>
    <mergeCell ref="AH72:AQ72"/>
    <mergeCell ref="D73:G73"/>
    <mergeCell ref="AE73:AG73"/>
    <mergeCell ref="AH73:AQ73"/>
    <mergeCell ref="X57:X61"/>
    <mergeCell ref="AK57:AK61"/>
    <mergeCell ref="AL57:AL61"/>
    <mergeCell ref="M57:M61"/>
    <mergeCell ref="N57:N61"/>
    <mergeCell ref="O57:O61"/>
    <mergeCell ref="P57:P61"/>
    <mergeCell ref="Q57:Q61"/>
    <mergeCell ref="R57:R61"/>
    <mergeCell ref="Y57:Y61"/>
    <mergeCell ref="Z57:Z61"/>
    <mergeCell ref="AA57:AA61"/>
    <mergeCell ref="AB57:AB61"/>
    <mergeCell ref="AC57:AC61"/>
    <mergeCell ref="AD57:AD61"/>
    <mergeCell ref="S57:S61"/>
    <mergeCell ref="T57:T61"/>
    <mergeCell ref="AN54:AN56"/>
    <mergeCell ref="AO54:AO56"/>
    <mergeCell ref="AP54:AP56"/>
    <mergeCell ref="AA54:AA56"/>
    <mergeCell ref="P54:P56"/>
    <mergeCell ref="Q54:Q56"/>
    <mergeCell ref="R54:R56"/>
    <mergeCell ref="S54:S56"/>
    <mergeCell ref="T54:T56"/>
    <mergeCell ref="U54:U56"/>
    <mergeCell ref="AQ54:AQ56"/>
    <mergeCell ref="D57:G61"/>
    <mergeCell ref="H57:H61"/>
    <mergeCell ref="I57:I61"/>
    <mergeCell ref="J57:J61"/>
    <mergeCell ref="K57:K61"/>
    <mergeCell ref="L57:L61"/>
    <mergeCell ref="AH54:AH56"/>
    <mergeCell ref="AI54:AI56"/>
    <mergeCell ref="AJ54:AJ56"/>
    <mergeCell ref="AK54:AK56"/>
    <mergeCell ref="AL54:AL56"/>
    <mergeCell ref="AM54:AM56"/>
    <mergeCell ref="AB54:AB56"/>
    <mergeCell ref="AC54:AC56"/>
    <mergeCell ref="AD54:AD56"/>
    <mergeCell ref="AE54:AE56"/>
    <mergeCell ref="AF54:AF56"/>
    <mergeCell ref="AG54:AG56"/>
    <mergeCell ref="V54:V56"/>
    <mergeCell ref="W54:W56"/>
    <mergeCell ref="X54:X56"/>
    <mergeCell ref="Y54:Y56"/>
    <mergeCell ref="Z54:Z56"/>
    <mergeCell ref="AQ48:AQ52"/>
    <mergeCell ref="D54:G56"/>
    <mergeCell ref="H54:H56"/>
    <mergeCell ref="I54:I56"/>
    <mergeCell ref="J54:J56"/>
    <mergeCell ref="K54:K56"/>
    <mergeCell ref="L54:L56"/>
    <mergeCell ref="M54:M56"/>
    <mergeCell ref="N54:N56"/>
    <mergeCell ref="O54:O56"/>
    <mergeCell ref="AK48:AK52"/>
    <mergeCell ref="AL48:AL52"/>
    <mergeCell ref="AM48:AM52"/>
    <mergeCell ref="AN48:AN52"/>
    <mergeCell ref="AO48:AO52"/>
    <mergeCell ref="AP48:AP52"/>
    <mergeCell ref="AE48:AE52"/>
    <mergeCell ref="AF48:AF52"/>
    <mergeCell ref="AG48:AG52"/>
    <mergeCell ref="AH48:AH52"/>
    <mergeCell ref="AI48:AI52"/>
    <mergeCell ref="AJ48:AJ52"/>
    <mergeCell ref="Y48:Y52"/>
    <mergeCell ref="Z48:Z52"/>
    <mergeCell ref="AB48:AB52"/>
    <mergeCell ref="AC48:AC52"/>
    <mergeCell ref="AD48:AD52"/>
    <mergeCell ref="S48:S52"/>
    <mergeCell ref="T48:T52"/>
    <mergeCell ref="U48:U52"/>
    <mergeCell ref="V48:V52"/>
    <mergeCell ref="W48:W52"/>
    <mergeCell ref="X48:X52"/>
    <mergeCell ref="AA48:AA52"/>
    <mergeCell ref="M48:M52"/>
    <mergeCell ref="N48:N52"/>
    <mergeCell ref="O48:O52"/>
    <mergeCell ref="P48:P52"/>
    <mergeCell ref="Q48:Q52"/>
    <mergeCell ref="R48:R52"/>
    <mergeCell ref="D48:G52"/>
    <mergeCell ref="H48:H52"/>
    <mergeCell ref="I48:I52"/>
    <mergeCell ref="J48:J52"/>
    <mergeCell ref="K48:K52"/>
    <mergeCell ref="L48:L52"/>
    <mergeCell ref="Z45:Z47"/>
    <mergeCell ref="AA45:AA47"/>
    <mergeCell ref="AB45:AB47"/>
    <mergeCell ref="AC45:AC47"/>
    <mergeCell ref="AD45:AD47"/>
    <mergeCell ref="AE45:AE47"/>
    <mergeCell ref="T45:T47"/>
    <mergeCell ref="U45:U47"/>
    <mergeCell ref="V45:V47"/>
    <mergeCell ref="W45:W47"/>
    <mergeCell ref="X45:X47"/>
    <mergeCell ref="Y45:Y47"/>
    <mergeCell ref="AL45:AL47"/>
    <mergeCell ref="AM45:AM47"/>
    <mergeCell ref="AN45:AN47"/>
    <mergeCell ref="AO45:AO47"/>
    <mergeCell ref="AP45:AP47"/>
    <mergeCell ref="AQ45:AQ47"/>
    <mergeCell ref="AF45:AF47"/>
    <mergeCell ref="AG45:AG47"/>
    <mergeCell ref="AH45:AH47"/>
    <mergeCell ref="AI45:AI47"/>
    <mergeCell ref="AJ45:AJ47"/>
    <mergeCell ref="AK45:AK47"/>
    <mergeCell ref="D45:G47"/>
    <mergeCell ref="E35:G35"/>
    <mergeCell ref="E36:G36"/>
    <mergeCell ref="E38:G38"/>
    <mergeCell ref="E40:G40"/>
    <mergeCell ref="E42:G42"/>
    <mergeCell ref="N45:N47"/>
    <mergeCell ref="O45:O47"/>
    <mergeCell ref="P45:P47"/>
    <mergeCell ref="H45:H47"/>
    <mergeCell ref="I45:I47"/>
    <mergeCell ref="J45:J47"/>
    <mergeCell ref="K45:K47"/>
    <mergeCell ref="L45:L47"/>
    <mergeCell ref="E43:G43"/>
    <mergeCell ref="M45:M47"/>
    <mergeCell ref="Q45:Q47"/>
    <mergeCell ref="R45:R47"/>
    <mergeCell ref="S45:S47"/>
    <mergeCell ref="E26:G26"/>
    <mergeCell ref="X22:X24"/>
    <mergeCell ref="M22:M24"/>
    <mergeCell ref="N22:N24"/>
    <mergeCell ref="O22:O24"/>
    <mergeCell ref="P22:P24"/>
    <mergeCell ref="Q22:Q24"/>
    <mergeCell ref="R22:R24"/>
    <mergeCell ref="E41:G41"/>
    <mergeCell ref="E37:G37"/>
    <mergeCell ref="L22:L24"/>
    <mergeCell ref="S22:S24"/>
    <mergeCell ref="T22:T24"/>
    <mergeCell ref="U22:U24"/>
    <mergeCell ref="V22:V24"/>
    <mergeCell ref="W22:W24"/>
    <mergeCell ref="E31:G31"/>
    <mergeCell ref="E32:G32"/>
    <mergeCell ref="E33:G33"/>
    <mergeCell ref="E34:G34"/>
    <mergeCell ref="E27:G27"/>
    <mergeCell ref="E28:G28"/>
    <mergeCell ref="E29:G29"/>
    <mergeCell ref="E30:G30"/>
    <mergeCell ref="B2:F3"/>
    <mergeCell ref="G2:I3"/>
    <mergeCell ref="J2:AA3"/>
    <mergeCell ref="AB2:AC2"/>
    <mergeCell ref="AD2:AF2"/>
    <mergeCell ref="AG2:AJ2"/>
    <mergeCell ref="AB22:AB24"/>
    <mergeCell ref="AC22:AC24"/>
    <mergeCell ref="AD22:AD24"/>
    <mergeCell ref="AE22:AE24"/>
    <mergeCell ref="AF22:AF24"/>
    <mergeCell ref="AI22:AI24"/>
    <mergeCell ref="AJ22:AJ24"/>
    <mergeCell ref="Y22:Y24"/>
    <mergeCell ref="Z22:Z24"/>
    <mergeCell ref="AA22:AA24"/>
    <mergeCell ref="AG22:AG24"/>
    <mergeCell ref="AH22:AH24"/>
    <mergeCell ref="D22:G24"/>
    <mergeCell ref="H22:H24"/>
    <mergeCell ref="I22:I24"/>
    <mergeCell ref="J22:J24"/>
    <mergeCell ref="K22:K24"/>
    <mergeCell ref="AK2:AM2"/>
    <mergeCell ref="AN2:AQ2"/>
    <mergeCell ref="AB3:AC3"/>
    <mergeCell ref="AD3:AF3"/>
    <mergeCell ref="AG3:AJ3"/>
    <mergeCell ref="AK3:AM3"/>
    <mergeCell ref="AN3:AQ3"/>
    <mergeCell ref="AQ22:AQ24"/>
    <mergeCell ref="AK22:AK24"/>
    <mergeCell ref="AL22:AL24"/>
    <mergeCell ref="AM22:AM24"/>
    <mergeCell ref="AN22:AN24"/>
    <mergeCell ref="AO22:AO24"/>
    <mergeCell ref="AP22:AP24"/>
  </mergeCells>
  <phoneticPr fontId="1" type="noConversion"/>
  <dataValidations count="1">
    <dataValidation type="list" allowBlank="1" showInputMessage="1" showErrorMessage="1" sqref="H45:AQ47 H54:AQ56" xr:uid="{EA28BB74-7826-3B41-8F95-1361EC7BE20E}">
      <formula1>"-,正常,異常,警告"</formula1>
    </dataValidation>
  </dataValidations>
  <hyperlinks>
    <hyperlink ref="AL5" location="詳細設計!A1" display="詳細設計" xr:uid="{08CA1720-FBDF-7A4E-ADAE-507BA8D40F17}"/>
  </hyperlinks>
  <pageMargins left="0.7" right="0.7" top="0.75" bottom="0.75" header="0.3" footer="0.3"/>
  <pageSetup paperSize="9" scale="51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B5929-93C7-5F4F-9057-3EFD242308FD}">
  <sheetPr>
    <tabColor theme="5" tint="0.79998168889431442"/>
  </sheetPr>
  <dimension ref="B2:BU208"/>
  <sheetViews>
    <sheetView showGridLines="0" view="pageBreakPreview" topLeftCell="A3" zoomScaleNormal="100" zoomScaleSheetLayoutView="100" workbookViewId="0">
      <selection activeCell="AE186" sqref="AE186:AQ186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9" width="2.7109375" style="5" customWidth="1"/>
    <col min="10" max="11" width="2.7109375" style="5"/>
    <col min="12" max="12" width="2.7109375" style="5" customWidth="1"/>
    <col min="13" max="15" width="2.7109375" style="5"/>
    <col min="16" max="17" width="2.7109375" style="5" customWidth="1"/>
    <col min="18" max="18" width="2.7109375" style="5"/>
    <col min="19" max="19" width="2.7109375" style="5" customWidth="1"/>
    <col min="20" max="21" width="2.7109375" style="5"/>
    <col min="22" max="22" width="2.7109375" style="5" customWidth="1"/>
    <col min="23" max="23" width="2.7109375" style="5"/>
    <col min="24" max="24" width="2.7109375" style="5" customWidth="1"/>
    <col min="25" max="25" width="2.7109375" style="5"/>
    <col min="26" max="26" width="2.7109375" style="5" customWidth="1"/>
    <col min="27" max="29" width="2.7109375" style="5"/>
    <col min="30" max="30" width="2.7109375" style="5" customWidth="1"/>
    <col min="31" max="38" width="2.7109375" style="5"/>
    <col min="39" max="39" width="2.7109375" style="5" customWidth="1"/>
    <col min="40" max="46" width="2.7109375" style="5"/>
    <col min="47" max="48" width="2.7109375" style="5" customWidth="1"/>
    <col min="49" max="49" width="2.85546875" style="5" customWidth="1"/>
    <col min="50" max="50" width="2.7109375" style="5" customWidth="1"/>
    <col min="51" max="51" width="2.7109375" style="5"/>
    <col min="52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64" width="2.7109375" style="5"/>
    <col min="65" max="65" width="2.7109375" style="5" customWidth="1"/>
    <col min="66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db_check_data_validate_config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695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'COLUMN_COUNTS="1"' &gt; `pwd`/config/db_data_config.txt</v>
      </c>
      <c r="H9" s="24"/>
      <c r="M9" s="24"/>
      <c r="AC9" s="5" t="s">
        <v>230</v>
      </c>
      <c r="AD9" s="55" t="str" cm="1">
        <f t="array" ref="AD9">INDEX($E:$E,ROW($E$31)+3*(ROW()-ROW($AC$9)),1)</f>
        <v>COLUMN_COUNTS</v>
      </c>
      <c r="AE9" s="56"/>
      <c r="AF9" s="56"/>
      <c r="AG9" s="56"/>
      <c r="AH9" s="56"/>
      <c r="AI9" s="56"/>
      <c r="AJ9" s="57"/>
      <c r="AK9" s="55">
        <v>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20" si="0">"echo '"&amp;$AD10&amp;"="""&amp;$AK10&amp;"""' &gt;&gt; `pwd`/config/"&amp;$K$7</f>
        <v>echo 'COLUMN_DATA_TYPE="char"' &gt;&gt; `pwd`/config/db_data_config.txt</v>
      </c>
      <c r="H10" s="24"/>
      <c r="M10" s="24"/>
      <c r="AC10" s="5" t="s">
        <v>230</v>
      </c>
      <c r="AD10" s="55" t="str" cm="1">
        <f t="array" ref="AD10">INDEX($E:$E,ROW($E$31)+3*(ROW()-ROW($AC$9)),1)</f>
        <v>COLUMN_DATA_TYPE</v>
      </c>
      <c r="AE10" s="56"/>
      <c r="AF10" s="56"/>
      <c r="AG10" s="56"/>
      <c r="AH10" s="56"/>
      <c r="AI10" s="56"/>
      <c r="AJ10" s="57"/>
      <c r="AK10" s="55" t="s">
        <v>716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'COLUMN_DATA_LENGTH="3"' &gt;&gt; `pwd`/config/db_data_config.txt</v>
      </c>
      <c r="H11" s="24"/>
      <c r="M11" s="24"/>
      <c r="AC11" s="5" t="s">
        <v>230</v>
      </c>
      <c r="AD11" s="55" t="str" cm="1">
        <f t="array" ref="AD11">INDEX($E:$E,ROW($E$31)+3*(ROW()-ROW($AC$9)),1)</f>
        <v>COLUMN_DATA_LENGTH</v>
      </c>
      <c r="AE11" s="56"/>
      <c r="AF11" s="56"/>
      <c r="AG11" s="56"/>
      <c r="AH11" s="56"/>
      <c r="AI11" s="56"/>
      <c r="AJ11" s="57"/>
      <c r="AK11" s="55">
        <v>3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'COLUMN_DATA_TRIM="NONE"' &gt;&gt; `pwd`/config/db_data_config.txt</v>
      </c>
      <c r="H12" s="24"/>
      <c r="M12" s="24"/>
      <c r="AC12" s="5" t="s">
        <v>230</v>
      </c>
      <c r="AD12" s="55" t="str" cm="1">
        <f t="array" ref="AD12">INDEX($E:$E,ROW($E$31)+3*(ROW()-ROW($AC$9)),1)</f>
        <v>COLUMN_DATA_TRIM</v>
      </c>
      <c r="AE12" s="56"/>
      <c r="AF12" s="56"/>
      <c r="AG12" s="56"/>
      <c r="AH12" s="56"/>
      <c r="AI12" s="56"/>
      <c r="AJ12" s="57"/>
      <c r="AK12" s="55" t="s">
        <v>811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'COLUMN_DATA_SIGNED="0"' &gt;&gt; `pwd`/config/db_data_config.txt</v>
      </c>
      <c r="H13" s="24"/>
      <c r="M13" s="24"/>
      <c r="AC13" s="5" t="s">
        <v>230</v>
      </c>
      <c r="AD13" s="55" t="str" cm="1">
        <f t="array" ref="AD13">INDEX($E:$E,ROW($E$31)+3*(ROW()-ROW($AC$9)),1)</f>
        <v>COLUMN_DATA_SIGNED</v>
      </c>
      <c r="AE13" s="56"/>
      <c r="AF13" s="56"/>
      <c r="AG13" s="56"/>
      <c r="AH13" s="56"/>
      <c r="AI13" s="56"/>
      <c r="AJ13" s="57"/>
      <c r="AK13" s="55">
        <v>0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'SIGN_DIGIT="0"' &gt;&gt; `pwd`/config/db_data_config.txt</v>
      </c>
      <c r="H14" s="24"/>
      <c r="M14" s="24"/>
      <c r="AC14" s="5" t="s">
        <v>230</v>
      </c>
      <c r="AD14" s="55" t="str" cm="1">
        <f t="array" ref="AD14">INDEX($E:$E,ROW($E$31)+3*(ROW()-ROW($AC$9)),1)</f>
        <v>SIGN_DIGIT</v>
      </c>
      <c r="AE14" s="56"/>
      <c r="AF14" s="56"/>
      <c r="AG14" s="56"/>
      <c r="AH14" s="56"/>
      <c r="AI14" s="56"/>
      <c r="AJ14" s="57"/>
      <c r="AK14" s="55">
        <v>0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'DATE_SEPARATOR="/"' &gt;&gt; `pwd`/config/db_data_config.txt</v>
      </c>
      <c r="H15" s="24"/>
      <c r="M15" s="24"/>
      <c r="AC15" s="5" t="s">
        <v>230</v>
      </c>
      <c r="AD15" s="55" t="str" cm="1">
        <f t="array" ref="AD15">INDEX($E:$E,ROW($E$31)+3*(ROW()-ROW($AC$9)),1)</f>
        <v>DATE_SEPARATOR</v>
      </c>
      <c r="AE15" s="56"/>
      <c r="AF15" s="56"/>
      <c r="AG15" s="56"/>
      <c r="AH15" s="56"/>
      <c r="AI15" s="56"/>
      <c r="AJ15" s="57"/>
      <c r="AK15" s="55" t="s">
        <v>232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'TIME_SEPARATOR=":"' &gt;&gt; `pwd`/config/db_data_config.txt</v>
      </c>
      <c r="H16" s="24"/>
      <c r="M16" s="24"/>
      <c r="AC16" s="5" t="s">
        <v>230</v>
      </c>
      <c r="AD16" s="55" t="str" cm="1">
        <f t="array" ref="AD16">INDEX($E:$E,ROW($E$31)+3*(ROW()-ROW($AC$9)),1)</f>
        <v>TIME_SEPARATOR</v>
      </c>
      <c r="AE16" s="56"/>
      <c r="AF16" s="56"/>
      <c r="AG16" s="56"/>
      <c r="AH16" s="56"/>
      <c r="AI16" s="56"/>
      <c r="AJ16" s="57"/>
      <c r="AK16" s="55" t="s">
        <v>235</v>
      </c>
      <c r="AL16" s="56"/>
      <c r="AM16" s="56"/>
      <c r="AN16" s="57"/>
      <c r="AO16" s="99" t="s">
        <v>234</v>
      </c>
      <c r="AP16" s="100"/>
      <c r="AQ16" s="101"/>
    </row>
    <row r="17" spans="3:43" ht="18" customHeight="1">
      <c r="D17" s="5" t="s">
        <v>290</v>
      </c>
      <c r="E17" s="24" t="str">
        <f t="shared" si="0"/>
        <v>echo 'SEPARATOR_DATE_TIME="SPACE"' &gt;&gt; `pwd`/config/db_data_config.txt</v>
      </c>
      <c r="H17" s="24"/>
      <c r="M17" s="24"/>
      <c r="AC17" s="5" t="s">
        <v>230</v>
      </c>
      <c r="AD17" s="55" t="str" cm="1">
        <f t="array" ref="AD17">INDEX($E:$E,ROW($E$31)+3*(ROW()-ROW($AC$9)),1)</f>
        <v>SEPARATOR_DATE_TIME</v>
      </c>
      <c r="AE17" s="56"/>
      <c r="AF17" s="56"/>
      <c r="AG17" s="56"/>
      <c r="AH17" s="56"/>
      <c r="AI17" s="56"/>
      <c r="AJ17" s="57"/>
      <c r="AK17" s="55" t="s">
        <v>701</v>
      </c>
      <c r="AL17" s="56"/>
      <c r="AM17" s="56"/>
      <c r="AN17" s="57"/>
      <c r="AO17" s="99" t="s">
        <v>234</v>
      </c>
      <c r="AP17" s="100"/>
      <c r="AQ17" s="101"/>
    </row>
    <row r="18" spans="3:43" ht="18" customHeight="1">
      <c r="D18" s="5" t="s">
        <v>290</v>
      </c>
      <c r="E18" s="24" t="str">
        <f t="shared" si="0"/>
        <v>echo 'REFERENCE_DATE="2024/12/31"' &gt;&gt; `pwd`/config/db_data_config.txt</v>
      </c>
      <c r="H18" s="24"/>
      <c r="M18" s="24"/>
      <c r="AC18" s="5" t="s">
        <v>230</v>
      </c>
      <c r="AD18" s="55" t="str" cm="1">
        <f t="array" ref="AD18">INDEX($E:$E,ROW($E$31)+3*(ROW()-ROW($AC$9)),1)</f>
        <v>REFERENCE_DATE</v>
      </c>
      <c r="AE18" s="56"/>
      <c r="AF18" s="56"/>
      <c r="AG18" s="56"/>
      <c r="AH18" s="56"/>
      <c r="AI18" s="56"/>
      <c r="AJ18" s="57"/>
      <c r="AK18" s="58" t="s">
        <v>710</v>
      </c>
      <c r="AL18" s="56"/>
      <c r="AM18" s="56"/>
      <c r="AN18" s="57"/>
      <c r="AO18" s="99" t="s">
        <v>234</v>
      </c>
      <c r="AP18" s="100"/>
      <c r="AQ18" s="101"/>
    </row>
    <row r="19" spans="3:43" ht="18" customHeight="1">
      <c r="D19" s="5" t="s">
        <v>290</v>
      </c>
      <c r="E19" s="24" t="str">
        <f t="shared" si="0"/>
        <v>echo 'CASE_MODE="UPPER"' &gt;&gt; `pwd`/config/db_data_config.txt</v>
      </c>
      <c r="H19" s="24"/>
      <c r="M19" s="24"/>
      <c r="AC19" s="5" t="s">
        <v>230</v>
      </c>
      <c r="AD19" s="55" t="str" cm="1">
        <f t="array" ref="AD19">INDEX($E:$E,ROW($E$31)+3*(ROW()-ROW($AC$9)),1)</f>
        <v>CASE_MODE</v>
      </c>
      <c r="AE19" s="56"/>
      <c r="AF19" s="56"/>
      <c r="AG19" s="56"/>
      <c r="AH19" s="56"/>
      <c r="AI19" s="56"/>
      <c r="AJ19" s="57"/>
      <c r="AK19" s="55" t="s">
        <v>390</v>
      </c>
      <c r="AL19" s="56"/>
      <c r="AM19" s="56"/>
      <c r="AN19" s="57"/>
      <c r="AO19" s="99" t="s">
        <v>234</v>
      </c>
      <c r="AP19" s="100"/>
      <c r="AQ19" s="101"/>
    </row>
    <row r="20" spans="3:43" ht="18" customHeight="1">
      <c r="D20" s="5" t="s">
        <v>290</v>
      </c>
      <c r="E20" s="24" t="str">
        <f t="shared" si="0"/>
        <v>echo 'MULTIBYTE_STRING="あ"' &gt;&gt; `pwd`/config/db_data_config.txt</v>
      </c>
      <c r="H20" s="24"/>
      <c r="M20" s="24"/>
      <c r="AC20" s="5" t="s">
        <v>230</v>
      </c>
      <c r="AD20" s="55" t="str" cm="1">
        <f t="array" ref="AD20">INDEX($E:$E,ROW($E$31)+3*(ROW()-ROW($AC$9)),1)</f>
        <v>MULTIBYTE_STRING</v>
      </c>
      <c r="AE20" s="56"/>
      <c r="AF20" s="56"/>
      <c r="AG20" s="56"/>
      <c r="AH20" s="56"/>
      <c r="AI20" s="56"/>
      <c r="AJ20" s="57"/>
      <c r="AK20" s="55" t="s">
        <v>711</v>
      </c>
      <c r="AL20" s="56"/>
      <c r="AM20" s="56"/>
      <c r="AN20" s="57"/>
      <c r="AO20" s="99" t="s">
        <v>234</v>
      </c>
      <c r="AP20" s="100"/>
      <c r="AQ20" s="101"/>
    </row>
    <row r="21" spans="3:43" ht="18" customHeight="1">
      <c r="H21" s="24"/>
      <c r="M21" s="24"/>
    </row>
    <row r="22" spans="3:43" ht="18" customHeight="1">
      <c r="C22" s="5" t="s">
        <v>28</v>
      </c>
      <c r="D22" s="5" t="s">
        <v>425</v>
      </c>
    </row>
    <row r="24" spans="3:43" ht="18" customHeight="1">
      <c r="D24" s="5" t="s">
        <v>24</v>
      </c>
      <c r="E24" s="5" t="s">
        <v>426</v>
      </c>
      <c r="L24" s="5" t="s">
        <v>13</v>
      </c>
      <c r="M24" s="5" t="s">
        <v>400</v>
      </c>
    </row>
    <row r="25" spans="3:43" ht="18" customHeight="1">
      <c r="D25" s="5" t="s">
        <v>24</v>
      </c>
      <c r="E25" s="5" t="s">
        <v>399</v>
      </c>
      <c r="L25" s="5" t="s">
        <v>13</v>
      </c>
      <c r="M25" s="5" t="s">
        <v>401</v>
      </c>
    </row>
    <row r="26" spans="3:43" ht="18" customHeight="1">
      <c r="E26" s="5" t="s">
        <v>290</v>
      </c>
      <c r="F26" s="5" t="s">
        <v>402</v>
      </c>
      <c r="G26" s="5" t="s">
        <v>13</v>
      </c>
      <c r="H26" s="24" t="str">
        <f>IF($E22="","clear; ","")&amp;"mkdir -pv ./output/logs/; export "&amp;$E25&amp;"=""`pwd`/output/logs/"";"</f>
        <v>clear; mkdir -pv ./output/logs/; export LOG_DIR="`pwd`/output/logs/";</v>
      </c>
    </row>
    <row r="27" spans="3:43" ht="18" customHeight="1">
      <c r="H27" s="24" t="str">
        <f>"echo """&amp;$E25&amp;"=${"&amp;$E25&amp;"}""; echo;"</f>
        <v>echo "LOG_DIR=${LOG_DIR}"; echo;</v>
      </c>
    </row>
    <row r="28" spans="3:43" ht="18" customHeight="1">
      <c r="D28" s="5" t="s">
        <v>24</v>
      </c>
      <c r="E28" s="5" t="s">
        <v>502</v>
      </c>
      <c r="L28" s="5" t="s">
        <v>13</v>
      </c>
      <c r="M28" s="5" t="s">
        <v>504</v>
      </c>
    </row>
    <row r="29" spans="3:43" ht="18" customHeight="1">
      <c r="E29" s="5" t="s">
        <v>290</v>
      </c>
      <c r="F29" s="5" t="s">
        <v>402</v>
      </c>
      <c r="G29" s="5" t="s">
        <v>13</v>
      </c>
      <c r="H29" s="24" t="str">
        <f>IF($E25="","clear; ","")&amp;"mkdir -pv ./config/; export "&amp;$E28&amp;"=""`pwd`/config/"";"</f>
        <v>mkdir -pv ./config/; export CONFIG_DIR="`pwd`/config/";</v>
      </c>
    </row>
    <row r="30" spans="3:43" ht="18" customHeight="1">
      <c r="H30" s="24" t="str">
        <f>"echo """&amp;$E28&amp;"=${"&amp;$E28&amp;"}""; echo;"</f>
        <v>echo "CONFIG_DIR=${CONFIG_DIR}"; echo;</v>
      </c>
    </row>
    <row r="31" spans="3:43" ht="18" customHeight="1">
      <c r="D31" s="5" t="s">
        <v>24</v>
      </c>
      <c r="E31" s="5" t="s">
        <v>99</v>
      </c>
      <c r="L31" s="5" t="s">
        <v>13</v>
      </c>
      <c r="M31" s="5" t="s">
        <v>518</v>
      </c>
    </row>
    <row r="32" spans="3:43" ht="18" customHeight="1">
      <c r="E32" s="5" t="s">
        <v>290</v>
      </c>
      <c r="F32" s="5" t="s">
        <v>402</v>
      </c>
      <c r="G32" s="5" t="s">
        <v>13</v>
      </c>
      <c r="H32" s="24" t="str">
        <f>IF($E28="","clear; ","")&amp;"export "&amp;"$(cat ${CONFIG_DIR}"&amp;$K$7&amp;" | grep "&amp;$E31&amp;" | sed 's/""//g'"&amp;IF(VLOOKUP($E31,$AD$9:$AQ$20,12,FALSE)="大文字"," | tr '[:lower:]' '[:upper:]'",IF(VLOOKUP($E31,$AD$9:$AQ$20,12,FALSE)="小文字"," | tr '[:upper:]' '[:lower:]'",""))&amp;");"</f>
        <v>export $(cat ${CONFIG_DIR}db_data_config.txt | grep COLUMN_COUNTS | sed 's/"//g');</v>
      </c>
    </row>
    <row r="33" spans="4:13" ht="18" customHeight="1">
      <c r="H33" s="24" t="str">
        <f>"echo """&amp;$E31&amp;"=${"&amp;$E31&amp;"}""; echo;"</f>
        <v>echo "COLUMN_COUNTS=${COLUMN_COUNTS}"; echo;</v>
      </c>
    </row>
    <row r="34" spans="4:13" ht="18" customHeight="1">
      <c r="D34" s="5" t="s">
        <v>24</v>
      </c>
      <c r="E34" s="5" t="s">
        <v>100</v>
      </c>
      <c r="L34" s="5" t="s">
        <v>13</v>
      </c>
      <c r="M34" s="5" t="s">
        <v>520</v>
      </c>
    </row>
    <row r="35" spans="4:13" ht="18" customHeight="1">
      <c r="E35" s="5" t="s">
        <v>290</v>
      </c>
      <c r="F35" s="5" t="s">
        <v>402</v>
      </c>
      <c r="G35" s="5" t="s">
        <v>13</v>
      </c>
      <c r="H35" s="24" t="str">
        <f>IF($E31="","clear; ","")&amp;"export "&amp;"$(cat ${CONFIG_DIR}"&amp;$K$7&amp;" | grep "&amp;$E34&amp;" | sed 's/""//g'"&amp;IF(VLOOKUP($E34,$AD$9:$AQ$20,12,FALSE)="大文字"," | tr '[:lower:]' '[:upper:]'",IF(VLOOKUP($E34,$AD$9:$AQ$20,12,FALSE)="小文字"," | tr '[:upper:]' '[:lower:]'",""))&amp;");"</f>
        <v>export $(cat ${CONFIG_DIR}db_data_config.txt | grep COLUMN_DATA_TYPE | sed 's/"//g');</v>
      </c>
      <c r="M35" s="24"/>
    </row>
    <row r="36" spans="4:13" ht="18" customHeight="1">
      <c r="H36" s="24" t="str">
        <f>"echo """&amp;$E34&amp;"=${"&amp;$E34&amp;"}""; echo;"</f>
        <v>echo "COLUMN_DATA_TYPE=${COLUMN_DATA_TYPE}"; echo;</v>
      </c>
    </row>
    <row r="37" spans="4:13" ht="18" customHeight="1">
      <c r="D37" s="5" t="s">
        <v>24</v>
      </c>
      <c r="E37" s="5" t="s">
        <v>101</v>
      </c>
      <c r="L37" s="5" t="s">
        <v>13</v>
      </c>
      <c r="M37" s="5" t="s">
        <v>521</v>
      </c>
    </row>
    <row r="38" spans="4:13" ht="18" customHeight="1">
      <c r="E38" s="5" t="s">
        <v>290</v>
      </c>
      <c r="F38" s="5" t="s">
        <v>402</v>
      </c>
      <c r="G38" s="5" t="s">
        <v>13</v>
      </c>
      <c r="H38" s="24" t="str">
        <f>IF($E34="","clear; ","")&amp;"export "&amp;"$(cat ${CONFIG_DIR}"&amp;$K$7&amp;" | grep "&amp;$E37&amp;" | sed 's/""//g'"&amp;IF(VLOOKUP($E37,$AD$9:$AQ$20,12,FALSE)="大文字"," | tr '[:lower:]' '[:upper:]'",IF(VLOOKUP($E37,$AD$9:$AQ$20,12,FALSE)="小文字"," | tr '[:upper:]' '[:lower:]'",""))&amp;");"</f>
        <v>export $(cat ${CONFIG_DIR}db_data_config.txt | grep COLUMN_DATA_LENGTH | sed 's/"//g');</v>
      </c>
      <c r="M38" s="24"/>
    </row>
    <row r="39" spans="4:13" ht="18" customHeight="1">
      <c r="H39" s="24" t="str">
        <f>"echo """&amp;$E37&amp;"=${"&amp;$E37&amp;"}""; echo;"</f>
        <v>echo "COLUMN_DATA_LENGTH=${COLUMN_DATA_LENGTH}"; echo;</v>
      </c>
      <c r="M39" s="24"/>
    </row>
    <row r="40" spans="4:13" ht="18" customHeight="1">
      <c r="D40" s="5" t="s">
        <v>24</v>
      </c>
      <c r="E40" s="5" t="s">
        <v>718</v>
      </c>
      <c r="L40" s="5" t="s">
        <v>13</v>
      </c>
      <c r="M40" s="5" t="s">
        <v>721</v>
      </c>
    </row>
    <row r="41" spans="4:13" ht="18" customHeight="1">
      <c r="E41" s="5" t="s">
        <v>290</v>
      </c>
      <c r="F41" s="5" t="s">
        <v>402</v>
      </c>
      <c r="G41" s="5" t="s">
        <v>13</v>
      </c>
      <c r="H41" s="24" t="str">
        <f>IF($E37="","clear; ","")&amp;"export "&amp;"$(cat ${CONFIG_DIR}"&amp;$K$7&amp;" | grep "&amp;$E40&amp;" | sed 's/""//g'"&amp;IF(VLOOKUP($E40,$AD$9:$AQ$20,12,FALSE)="大文字"," | tr '[:lower:]' '[:upper:]'",IF(VLOOKUP($E40,$AD$9:$AQ$20,12,FALSE)="小文字"," | tr '[:upper:]' '[:lower:]'",""))&amp;");"</f>
        <v>export $(cat ${CONFIG_DIR}db_data_config.txt | grep COLUMN_DATA_TRIM | sed 's/"//g');</v>
      </c>
      <c r="M41" s="24"/>
    </row>
    <row r="42" spans="4:13" ht="18" customHeight="1">
      <c r="H42" s="24" t="str">
        <f>"echo """&amp;$E40&amp;"=${"&amp;$E40&amp;"}""; echo;"</f>
        <v>echo "COLUMN_DATA_TRIM=${COLUMN_DATA_TRIM}"; echo;</v>
      </c>
      <c r="M42" s="24"/>
    </row>
    <row r="43" spans="4:13" ht="18" customHeight="1">
      <c r="D43" s="5" t="s">
        <v>24</v>
      </c>
      <c r="E43" s="5" t="s">
        <v>576</v>
      </c>
      <c r="L43" s="5" t="s">
        <v>13</v>
      </c>
      <c r="M43" s="5" t="s">
        <v>692</v>
      </c>
    </row>
    <row r="44" spans="4:1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","")&amp;"export "&amp;"$(cat ${CONFIG_DIR}"&amp;$K$7&amp;" | grep "&amp;$E43&amp;" | sed 's/""//g'"&amp;IF(VLOOKUP($E43,$AD$9:$AQ$20,12,FALSE)="大文字"," | tr '[:lower:]' '[:upper:]'",IF(VLOOKUP($E43,$AD$9:$AQ$20,12,FALSE)="小文字"," | tr '[:upper:]' '[:lower:]'",""))&amp;");"</f>
        <v>export $(cat ${CONFIG_DIR}db_data_config.txt | grep COLUMN_DATA_SIGNED | sed 's/"//g');</v>
      </c>
      <c r="M44" s="24"/>
    </row>
    <row r="45" spans="4:13" ht="18" customHeight="1">
      <c r="H45" s="24" t="str">
        <f>"echo """&amp;$E43&amp;"=${"&amp;$E43&amp;"}""; echo;"</f>
        <v>echo "COLUMN_DATA_SIGNED=${COLUMN_DATA_SIGNED}"; echo;</v>
      </c>
      <c r="M45" s="24"/>
    </row>
    <row r="46" spans="4:13" ht="18" customHeight="1">
      <c r="D46" s="5" t="s">
        <v>24</v>
      </c>
      <c r="E46" s="5" t="s">
        <v>667</v>
      </c>
      <c r="L46" s="5" t="s">
        <v>13</v>
      </c>
      <c r="M46" s="5" t="s">
        <v>693</v>
      </c>
    </row>
    <row r="47" spans="4:1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","")&amp;"export "&amp;"$(cat ${CONFIG_DIR}"&amp;$K$7&amp;" | grep "&amp;$E46&amp;" | sed 's/""//g'"&amp;IF(VLOOKUP($E46,$AD$9:$AQ$20,12,FALSE)="大文字"," | tr '[:lower:]' '[:upper:]'",IF(VLOOKUP($E46,$AD$9:$AQ$20,12,FALSE)="小文字"," | tr '[:upper:]' '[:lower:]'",""))&amp;");"</f>
        <v>export $(cat ${CONFIG_DIR}db_data_config.txt | grep SIGN_DIGIT | sed 's/"//g');</v>
      </c>
      <c r="M47" s="24"/>
    </row>
    <row r="48" spans="4:13" ht="18" customHeight="1">
      <c r="H48" s="24" t="str">
        <f>"echo """&amp;$E46&amp;"=${"&amp;$E46&amp;"}""; echo;"</f>
        <v>echo "SIGN_DIGIT=${SIGN_DIGIT}"; echo;</v>
      </c>
      <c r="M48" s="24"/>
    </row>
    <row r="49" spans="4:13" ht="18" customHeight="1">
      <c r="D49" s="5" t="s">
        <v>24</v>
      </c>
      <c r="E49" s="5" t="s">
        <v>102</v>
      </c>
      <c r="L49" s="5" t="s">
        <v>13</v>
      </c>
      <c r="M49" s="5" t="s">
        <v>522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's/""//g'"&amp;IF(VLOOKUP($E49,$AD$9:$AQ$20,12,FALSE)="大文字"," | tr '[:lower:]' '[:upper:]'",IF(VLOOKUP($E49,$AD$9:$AQ$20,12,FALSE)="小文字"," | tr '[:upper:]' '[:lower:]'",""))&amp;");"</f>
        <v>export $(cat ${CONFIG_DIR}db_data_config.txt | grep DATE_SEPARATOR | sed 's/"//g');</v>
      </c>
      <c r="M50" s="24"/>
    </row>
    <row r="51" spans="4:13" ht="18" customHeight="1">
      <c r="H51" s="24" t="str">
        <f>"echo """&amp;$E49&amp;"=${"&amp;$E49&amp;"}""; echo;"</f>
        <v>echo "DATE_SEPARATOR=${DATE_SEPARATOR}"; echo;</v>
      </c>
      <c r="M51" s="24"/>
    </row>
    <row r="52" spans="4:13" ht="18" customHeight="1">
      <c r="D52" s="5" t="s">
        <v>24</v>
      </c>
      <c r="E52" s="5" t="s">
        <v>103</v>
      </c>
      <c r="L52" s="5" t="s">
        <v>13</v>
      </c>
      <c r="M52" s="5" t="s">
        <v>523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's/""//g'"&amp;IF(VLOOKUP($E52,$AD$9:$AQ$20,12,FALSE)="大文字"," | tr '[:lower:]' '[:upper:]'",IF(VLOOKUP($E52,$AD$9:$AQ$20,12,FALSE)="小文字"," | tr '[:upper:]' '[:lower:]'",""))&amp;");"</f>
        <v>export $(cat ${CONFIG_DIR}db_data_config.txt | grep TIME_SEPARATOR | sed 's/"//g');</v>
      </c>
      <c r="M53" s="24"/>
    </row>
    <row r="54" spans="4:13" ht="18" customHeight="1">
      <c r="H54" s="24" t="str">
        <f>"echo """&amp;$E52&amp;"=${"&amp;$E52&amp;"}""; echo;"</f>
        <v>echo "TIME_SEPARATOR=${TIME_SEPARATOR}"; echo;</v>
      </c>
      <c r="M54" s="24"/>
    </row>
    <row r="55" spans="4:13" ht="18" customHeight="1">
      <c r="D55" s="5" t="s">
        <v>24</v>
      </c>
      <c r="E55" s="5" t="s">
        <v>519</v>
      </c>
      <c r="L55" s="5" t="s">
        <v>13</v>
      </c>
      <c r="M55" s="5" t="s">
        <v>524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's/""//g'"&amp;IF(VLOOKUP($E55,$AD$9:$AQ$20,12,FALSE)="大文字"," | tr '[:lower:]' '[:upper:]'",IF(VLOOKUP($E55,$AD$9:$AQ$20,12,FALSE)="小文字"," | tr '[:upper:]' '[:lower:]'",""))&amp;");"</f>
        <v>export $(cat ${CONFIG_DIR}db_data_config.txt | grep SEPARATOR_DATE_TIME | sed 's/"//g');</v>
      </c>
      <c r="M56" s="24"/>
    </row>
    <row r="57" spans="4:13" ht="18" customHeight="1">
      <c r="H57" s="24" t="str">
        <f>"echo """&amp;$E55&amp;"=${"&amp;$E55&amp;"}""; echo;"</f>
        <v>echo "SEPARATOR_DATE_TIME=${SEPARATOR_DATE_TIME}"; echo;</v>
      </c>
      <c r="M57" s="24"/>
    </row>
    <row r="58" spans="4:13" ht="18" customHeight="1">
      <c r="D58" s="5" t="s">
        <v>24</v>
      </c>
      <c r="E58" s="5" t="s">
        <v>104</v>
      </c>
      <c r="L58" s="5" t="s">
        <v>13</v>
      </c>
      <c r="M58" s="5" t="s">
        <v>525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's/""//g'"&amp;IF(VLOOKUP($E58,$AD$9:$AQ$20,12,FALSE)="大文字"," | tr '[:lower:]' '[:upper:]'",IF(VLOOKUP($E58,$AD$9:$AQ$20,12,FALSE)="小文字"," | tr '[:upper:]' '[:lower:]'",""))&amp;");"</f>
        <v>export $(cat ${CONFIG_DIR}db_data_config.txt | grep REFERENCE_DATE | sed 's/"//g');</v>
      </c>
      <c r="M59" s="24"/>
    </row>
    <row r="60" spans="4:13" ht="18" customHeight="1">
      <c r="H60" s="24" t="str">
        <f>"echo """&amp;$E58&amp;"=${"&amp;$E58&amp;"}""; echo;"</f>
        <v>echo "REFERENCE_DATE=${REFERENCE_DATE}"; echo;</v>
      </c>
      <c r="M60" s="24"/>
    </row>
    <row r="61" spans="4:13" ht="18" customHeight="1">
      <c r="D61" s="5" t="s">
        <v>24</v>
      </c>
      <c r="E61" s="5" t="s">
        <v>105</v>
      </c>
      <c r="L61" s="5" t="s">
        <v>13</v>
      </c>
      <c r="M61" s="5" t="s">
        <v>526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's/""//g'"&amp;IF(VLOOKUP($E61,$AD$9:$AQ$20,12,FALSE)="大文字"," | tr '[:lower:]' '[:upper:]'",IF(VLOOKUP($E61,$AD$9:$AQ$20,12,FALSE)="小文字"," | tr '[:upper:]' '[:lower:]'",""))&amp;");"</f>
        <v>export $(cat ${CONFIG_DIR}db_data_config.txt | grep CASE_MODE | sed 's/"//g');</v>
      </c>
      <c r="M62" s="24"/>
    </row>
    <row r="63" spans="4:13" ht="18" customHeight="1">
      <c r="H63" s="24" t="str">
        <f>"echo """&amp;$E61&amp;"=${"&amp;$E61&amp;"}""; echo;"</f>
        <v>echo "CASE_MODE=${CASE_MODE}"; echo;</v>
      </c>
      <c r="M63" s="24"/>
    </row>
    <row r="64" spans="4:13" ht="18" customHeight="1">
      <c r="D64" s="5" t="s">
        <v>24</v>
      </c>
      <c r="E64" s="5" t="s">
        <v>696</v>
      </c>
      <c r="L64" s="5" t="s">
        <v>13</v>
      </c>
      <c r="M64" s="5" t="s">
        <v>708</v>
      </c>
    </row>
    <row r="65" spans="3:60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's/""//g'"&amp;IF(VLOOKUP($E64,$AD$9:$AQ$20,12,FALSE)="大文字"," | tr '[:lower:]' '[:upper:]'",IF(VLOOKUP($E64,$AD$9:$AQ$20,12,FALSE)="小文字"," | tr '[:upper:]' '[:lower:]'",""))&amp;");"</f>
        <v>export $(cat ${CONFIG_DIR}db_data_config.txt | grep MULTIBYTE_STRING | sed 's/"//g');</v>
      </c>
      <c r="M65" s="24"/>
    </row>
    <row r="66" spans="3:60" ht="18" customHeight="1">
      <c r="H66" s="24" t="str">
        <f>"echo """&amp;$E64&amp;"=${"&amp;$E64&amp;"}""; echo;"</f>
        <v>echo "MULTIBYTE_STRING=${MULTIBYTE_STRING}"; echo;</v>
      </c>
      <c r="M66" s="24"/>
    </row>
    <row r="67" spans="3:60" ht="18" customHeight="1">
      <c r="K67" s="24"/>
    </row>
    <row r="68" spans="3:60" ht="18" customHeight="1">
      <c r="C68" s="5" t="s">
        <v>30</v>
      </c>
      <c r="D68" s="5" t="s">
        <v>404</v>
      </c>
    </row>
    <row r="70" spans="3:60" ht="18" customHeight="1">
      <c r="D70" s="105" t="s">
        <v>404</v>
      </c>
      <c r="E70" s="106"/>
      <c r="F70" s="106"/>
      <c r="G70" s="107"/>
      <c r="H70" s="121">
        <f>G$70+1</f>
        <v>1</v>
      </c>
      <c r="I70" s="121">
        <f>H$70+1</f>
        <v>2</v>
      </c>
      <c r="J70" s="121">
        <f t="shared" ref="J70:AQ70" si="1">I$70+1</f>
        <v>3</v>
      </c>
      <c r="K70" s="121">
        <f t="shared" si="1"/>
        <v>4</v>
      </c>
      <c r="L70" s="121">
        <f t="shared" si="1"/>
        <v>5</v>
      </c>
      <c r="M70" s="121">
        <f t="shared" si="1"/>
        <v>6</v>
      </c>
      <c r="N70" s="121">
        <f t="shared" si="1"/>
        <v>7</v>
      </c>
      <c r="O70" s="121">
        <f t="shared" si="1"/>
        <v>8</v>
      </c>
      <c r="P70" s="121">
        <f t="shared" si="1"/>
        <v>9</v>
      </c>
      <c r="Q70" s="121">
        <f t="shared" si="1"/>
        <v>10</v>
      </c>
      <c r="R70" s="121">
        <f t="shared" si="1"/>
        <v>11</v>
      </c>
      <c r="S70" s="121">
        <f t="shared" si="1"/>
        <v>12</v>
      </c>
      <c r="T70" s="121">
        <f t="shared" si="1"/>
        <v>13</v>
      </c>
      <c r="U70" s="121">
        <f t="shared" si="1"/>
        <v>14</v>
      </c>
      <c r="V70" s="121">
        <f t="shared" si="1"/>
        <v>15</v>
      </c>
      <c r="W70" s="121">
        <f t="shared" si="1"/>
        <v>16</v>
      </c>
      <c r="X70" s="121">
        <f t="shared" si="1"/>
        <v>17</v>
      </c>
      <c r="Y70" s="121">
        <f t="shared" si="1"/>
        <v>18</v>
      </c>
      <c r="Z70" s="121">
        <f t="shared" si="1"/>
        <v>19</v>
      </c>
      <c r="AA70" s="121">
        <f t="shared" si="1"/>
        <v>20</v>
      </c>
      <c r="AB70" s="121">
        <f t="shared" si="1"/>
        <v>21</v>
      </c>
      <c r="AC70" s="121">
        <f t="shared" si="1"/>
        <v>22</v>
      </c>
      <c r="AD70" s="121">
        <f t="shared" si="1"/>
        <v>23</v>
      </c>
      <c r="AE70" s="121">
        <f t="shared" si="1"/>
        <v>24</v>
      </c>
      <c r="AF70" s="121">
        <f t="shared" si="1"/>
        <v>25</v>
      </c>
      <c r="AG70" s="121">
        <f t="shared" si="1"/>
        <v>26</v>
      </c>
      <c r="AH70" s="121">
        <f t="shared" si="1"/>
        <v>27</v>
      </c>
      <c r="AI70" s="121">
        <f t="shared" si="1"/>
        <v>28</v>
      </c>
      <c r="AJ70" s="121">
        <f t="shared" si="1"/>
        <v>29</v>
      </c>
      <c r="AK70" s="121">
        <f t="shared" si="1"/>
        <v>30</v>
      </c>
      <c r="AL70" s="121">
        <f t="shared" si="1"/>
        <v>31</v>
      </c>
      <c r="AM70" s="121">
        <f t="shared" si="1"/>
        <v>32</v>
      </c>
      <c r="AN70" s="121">
        <f t="shared" si="1"/>
        <v>33</v>
      </c>
      <c r="AO70" s="121">
        <f t="shared" si="1"/>
        <v>34</v>
      </c>
      <c r="AP70" s="121">
        <f t="shared" si="1"/>
        <v>35</v>
      </c>
      <c r="AQ70" s="121">
        <f t="shared" si="1"/>
        <v>36</v>
      </c>
    </row>
    <row r="71" spans="3:60" ht="18" customHeight="1">
      <c r="D71" s="118"/>
      <c r="E71" s="119"/>
      <c r="F71" s="119"/>
      <c r="G71" s="120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</row>
    <row r="72" spans="3:60" ht="18" customHeight="1">
      <c r="D72" s="108"/>
      <c r="E72" s="109"/>
      <c r="F72" s="109"/>
      <c r="G72" s="110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</row>
    <row r="73" spans="3:60" ht="18" customHeight="1">
      <c r="D73" s="37" t="s">
        <v>694</v>
      </c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43"/>
    </row>
    <row r="74" spans="3:60" ht="18" customHeight="1">
      <c r="D74" s="33"/>
      <c r="E74" s="140" t="s">
        <v>70</v>
      </c>
      <c r="F74" s="141"/>
      <c r="G74" s="142"/>
      <c r="H74" s="33" t="s">
        <v>24</v>
      </c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U74" s="19"/>
      <c r="AV74" s="19"/>
    </row>
    <row r="75" spans="3:60" ht="18" customHeight="1">
      <c r="D75" s="37" t="str">
        <f>E31</f>
        <v>COLUMN_COUNTS</v>
      </c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43"/>
      <c r="AW75" s="148"/>
      <c r="AX75" s="148"/>
      <c r="AY75" s="148"/>
      <c r="AZ75" s="148"/>
      <c r="BA75" s="60"/>
      <c r="BB75" s="60"/>
      <c r="BC75" s="60"/>
      <c r="BD75" s="60"/>
      <c r="BE75" s="60"/>
      <c r="BF75" s="60"/>
      <c r="BG75" s="60"/>
      <c r="BH75" s="60"/>
    </row>
    <row r="76" spans="3:60" ht="18" customHeight="1">
      <c r="D76" s="33"/>
      <c r="E76" s="140" t="s">
        <v>70</v>
      </c>
      <c r="F76" s="141"/>
      <c r="G76" s="142"/>
      <c r="H76" s="33"/>
      <c r="I76" s="33" t="s">
        <v>24</v>
      </c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</row>
    <row r="77" spans="3:60" ht="18" customHeight="1">
      <c r="D77" s="33"/>
      <c r="E77" s="140">
        <v>0</v>
      </c>
      <c r="F77" s="141"/>
      <c r="G77" s="142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 t="s">
        <v>24</v>
      </c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</row>
    <row r="78" spans="3:60" ht="18" customHeight="1">
      <c r="D78" s="33"/>
      <c r="E78" s="140">
        <v>1</v>
      </c>
      <c r="F78" s="141"/>
      <c r="G78" s="142"/>
      <c r="H78" s="33"/>
      <c r="I78" s="33"/>
      <c r="J78" s="33" t="s">
        <v>24</v>
      </c>
      <c r="K78" s="33" t="s">
        <v>24</v>
      </c>
      <c r="L78" s="33" t="s">
        <v>24</v>
      </c>
      <c r="M78" s="33" t="s">
        <v>24</v>
      </c>
      <c r="N78" s="33" t="s">
        <v>24</v>
      </c>
      <c r="O78" s="33" t="s">
        <v>24</v>
      </c>
      <c r="P78" s="33" t="s">
        <v>24</v>
      </c>
      <c r="Q78" s="33" t="s">
        <v>24</v>
      </c>
      <c r="R78" s="33" t="s">
        <v>24</v>
      </c>
      <c r="S78" s="33" t="s">
        <v>24</v>
      </c>
      <c r="T78" s="33" t="s">
        <v>24</v>
      </c>
      <c r="U78" s="33"/>
      <c r="V78" s="33" t="s">
        <v>24</v>
      </c>
      <c r="W78" s="33" t="s">
        <v>24</v>
      </c>
      <c r="X78" s="33" t="s">
        <v>24</v>
      </c>
      <c r="Y78" s="33" t="s">
        <v>24</v>
      </c>
      <c r="Z78" s="33" t="s">
        <v>24</v>
      </c>
      <c r="AA78" s="33" t="s">
        <v>24</v>
      </c>
      <c r="AB78" s="33" t="s">
        <v>24</v>
      </c>
      <c r="AC78" s="33" t="s">
        <v>24</v>
      </c>
      <c r="AD78" s="33" t="s">
        <v>24</v>
      </c>
      <c r="AE78" s="33" t="s">
        <v>24</v>
      </c>
      <c r="AF78" s="33" t="s">
        <v>24</v>
      </c>
      <c r="AG78" s="33" t="s">
        <v>24</v>
      </c>
      <c r="AH78" s="33" t="s">
        <v>24</v>
      </c>
      <c r="AI78" s="33" t="s">
        <v>24</v>
      </c>
      <c r="AJ78" s="33" t="s">
        <v>24</v>
      </c>
      <c r="AK78" s="33" t="s">
        <v>24</v>
      </c>
      <c r="AL78" s="33" t="s">
        <v>24</v>
      </c>
      <c r="AM78" s="33" t="s">
        <v>24</v>
      </c>
      <c r="AN78" s="33" t="s">
        <v>24</v>
      </c>
      <c r="AO78" s="33" t="s">
        <v>24</v>
      </c>
      <c r="AP78" s="33" t="s">
        <v>24</v>
      </c>
      <c r="AQ78" s="33" t="s">
        <v>24</v>
      </c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</row>
    <row r="79" spans="3:60" ht="18" customHeight="1">
      <c r="D79" s="33"/>
      <c r="E79" s="140" t="s">
        <v>828</v>
      </c>
      <c r="F79" s="141"/>
      <c r="G79" s="142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</row>
    <row r="80" spans="3:60" ht="18" customHeight="1">
      <c r="D80" s="37" t="str">
        <f>E34</f>
        <v>COLUMN_DATA_TYPE</v>
      </c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43"/>
    </row>
    <row r="81" spans="4:43" ht="18" customHeight="1">
      <c r="D81" s="33"/>
      <c r="E81" s="140" t="s">
        <v>70</v>
      </c>
      <c r="F81" s="141"/>
      <c r="G81" s="142"/>
      <c r="H81" s="33"/>
      <c r="I81" s="33"/>
      <c r="J81" s="33" t="s">
        <v>24</v>
      </c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</row>
    <row r="82" spans="4:43" ht="18" customHeight="1">
      <c r="D82" s="33"/>
      <c r="E82" s="140" t="s">
        <v>716</v>
      </c>
      <c r="F82" s="141"/>
      <c r="G82" s="142"/>
      <c r="H82" s="33"/>
      <c r="I82" s="33" t="s">
        <v>24</v>
      </c>
      <c r="J82" s="33"/>
      <c r="K82" s="33" t="s">
        <v>24</v>
      </c>
      <c r="L82" s="33" t="s">
        <v>24</v>
      </c>
      <c r="M82" s="33" t="s">
        <v>24</v>
      </c>
      <c r="N82" s="33" t="s">
        <v>24</v>
      </c>
      <c r="O82" s="33" t="s">
        <v>24</v>
      </c>
      <c r="P82" s="33" t="s">
        <v>24</v>
      </c>
      <c r="Q82" s="33" t="s">
        <v>24</v>
      </c>
      <c r="R82" s="33" t="s">
        <v>24</v>
      </c>
      <c r="S82" s="33" t="s">
        <v>24</v>
      </c>
      <c r="T82" s="33" t="s">
        <v>24</v>
      </c>
      <c r="U82" s="33" t="s">
        <v>24</v>
      </c>
      <c r="V82" s="33"/>
      <c r="W82" s="33" t="s">
        <v>24</v>
      </c>
      <c r="X82" s="33" t="s">
        <v>24</v>
      </c>
      <c r="Y82" s="33" t="s">
        <v>24</v>
      </c>
      <c r="Z82" s="33"/>
      <c r="AA82" s="33" t="s">
        <v>24</v>
      </c>
      <c r="AB82" s="33" t="s">
        <v>24</v>
      </c>
      <c r="AC82" s="33" t="s">
        <v>24</v>
      </c>
      <c r="AD82" s="33" t="s">
        <v>24</v>
      </c>
      <c r="AE82" s="33" t="s">
        <v>24</v>
      </c>
      <c r="AF82" s="33" t="s">
        <v>24</v>
      </c>
      <c r="AG82" s="33" t="s">
        <v>24</v>
      </c>
      <c r="AH82" s="33" t="s">
        <v>24</v>
      </c>
      <c r="AI82" s="33" t="s">
        <v>24</v>
      </c>
      <c r="AJ82" s="33" t="s">
        <v>24</v>
      </c>
      <c r="AK82" s="33" t="s">
        <v>24</v>
      </c>
      <c r="AL82" s="33" t="s">
        <v>24</v>
      </c>
      <c r="AM82" s="33" t="s">
        <v>24</v>
      </c>
      <c r="AN82" s="33" t="s">
        <v>24</v>
      </c>
      <c r="AO82" s="33" t="s">
        <v>24</v>
      </c>
      <c r="AP82" s="33" t="s">
        <v>24</v>
      </c>
      <c r="AQ82" s="33" t="s">
        <v>24</v>
      </c>
    </row>
    <row r="83" spans="4:43" ht="18" customHeight="1">
      <c r="D83" s="33"/>
      <c r="E83" s="140" t="s">
        <v>842</v>
      </c>
      <c r="F83" s="141"/>
      <c r="G83" s="142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 t="s">
        <v>24</v>
      </c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4:43" ht="18" customHeight="1">
      <c r="D84" s="33"/>
      <c r="E84" s="140" t="s">
        <v>828</v>
      </c>
      <c r="F84" s="141"/>
      <c r="G84" s="142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 t="s">
        <v>24</v>
      </c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</row>
    <row r="85" spans="4:43" ht="18" customHeight="1">
      <c r="D85" s="37" t="str">
        <f>E37</f>
        <v>COLUMN_DATA_LENGTH</v>
      </c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43"/>
    </row>
    <row r="86" spans="4:43" ht="18" customHeight="1">
      <c r="D86" s="33"/>
      <c r="E86" s="140" t="s">
        <v>70</v>
      </c>
      <c r="F86" s="141"/>
      <c r="G86" s="142"/>
      <c r="H86" s="33"/>
      <c r="I86" s="33"/>
      <c r="J86" s="33"/>
      <c r="K86" s="33" t="s">
        <v>24</v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4"/>
      <c r="AL86" s="33"/>
      <c r="AM86" s="33"/>
      <c r="AN86" s="33"/>
      <c r="AO86" s="33"/>
      <c r="AP86" s="33"/>
      <c r="AQ86" s="33"/>
    </row>
    <row r="87" spans="4:43" ht="18" customHeight="1">
      <c r="D87" s="33"/>
      <c r="E87" s="140">
        <v>0</v>
      </c>
      <c r="F87" s="141"/>
      <c r="G87" s="142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  <c r="AM87" s="33"/>
      <c r="AN87" s="33" t="s">
        <v>24</v>
      </c>
      <c r="AO87" s="33"/>
      <c r="AP87" s="33"/>
      <c r="AQ87" s="33"/>
    </row>
    <row r="88" spans="4:43" ht="18" customHeight="1">
      <c r="D88" s="33"/>
      <c r="E88" s="140">
        <v>3</v>
      </c>
      <c r="F88" s="141"/>
      <c r="G88" s="142"/>
      <c r="H88" s="33"/>
      <c r="I88" s="33" t="s">
        <v>24</v>
      </c>
      <c r="J88" s="33" t="s">
        <v>24</v>
      </c>
      <c r="K88" s="33"/>
      <c r="L88" s="33" t="s">
        <v>24</v>
      </c>
      <c r="M88" s="33" t="s">
        <v>24</v>
      </c>
      <c r="N88" s="33" t="s">
        <v>24</v>
      </c>
      <c r="O88" s="33" t="s">
        <v>24</v>
      </c>
      <c r="P88" s="33" t="s">
        <v>24</v>
      </c>
      <c r="Q88" s="33" t="s">
        <v>24</v>
      </c>
      <c r="R88" s="33" t="s">
        <v>24</v>
      </c>
      <c r="S88" s="33" t="s">
        <v>24</v>
      </c>
      <c r="T88" s="33" t="s">
        <v>24</v>
      </c>
      <c r="U88" s="33" t="s">
        <v>24</v>
      </c>
      <c r="V88" s="33" t="s">
        <v>24</v>
      </c>
      <c r="W88" s="33"/>
      <c r="X88" s="33" t="s">
        <v>24</v>
      </c>
      <c r="Y88" s="33" t="s">
        <v>24</v>
      </c>
      <c r="Z88" s="33" t="s">
        <v>24</v>
      </c>
      <c r="AA88" s="33" t="s">
        <v>24</v>
      </c>
      <c r="AB88" s="33" t="s">
        <v>24</v>
      </c>
      <c r="AC88" s="33" t="s">
        <v>24</v>
      </c>
      <c r="AD88" s="33" t="s">
        <v>24</v>
      </c>
      <c r="AE88" s="33" t="s">
        <v>24</v>
      </c>
      <c r="AF88" s="33" t="s">
        <v>24</v>
      </c>
      <c r="AG88" s="33" t="s">
        <v>24</v>
      </c>
      <c r="AH88" s="33" t="s">
        <v>24</v>
      </c>
      <c r="AI88" s="33" t="s">
        <v>24</v>
      </c>
      <c r="AJ88" s="33" t="s">
        <v>24</v>
      </c>
      <c r="AK88" s="33" t="s">
        <v>24</v>
      </c>
      <c r="AL88" s="33" t="s">
        <v>24</v>
      </c>
      <c r="AM88" s="33" t="s">
        <v>24</v>
      </c>
      <c r="AN88" s="33"/>
      <c r="AO88" s="33" t="s">
        <v>24</v>
      </c>
      <c r="AP88" s="33"/>
      <c r="AQ88" s="33"/>
    </row>
    <row r="89" spans="4:43" ht="18" customHeight="1">
      <c r="D89" s="33"/>
      <c r="E89" s="140">
        <v>38.700000000000003</v>
      </c>
      <c r="F89" s="141"/>
      <c r="G89" s="142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 t="s">
        <v>24</v>
      </c>
      <c r="AQ89" s="33"/>
    </row>
    <row r="90" spans="4:43" ht="18" customHeight="1">
      <c r="D90" s="33"/>
      <c r="E90" s="140" t="s">
        <v>559</v>
      </c>
      <c r="F90" s="141"/>
      <c r="G90" s="142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 t="s">
        <v>24</v>
      </c>
    </row>
    <row r="91" spans="4:43" ht="18" customHeight="1">
      <c r="D91" s="33"/>
      <c r="E91" s="140" t="s">
        <v>843</v>
      </c>
      <c r="F91" s="141"/>
      <c r="G91" s="142"/>
      <c r="H91" s="33"/>
      <c r="I91" s="33"/>
      <c r="J91" s="33"/>
      <c r="K91" s="33"/>
      <c r="L91" s="33"/>
      <c r="M91" s="33"/>
      <c r="N91" s="33"/>
      <c r="O91" s="33"/>
      <c r="P91" s="34"/>
      <c r="Q91" s="34"/>
      <c r="R91" s="33"/>
      <c r="S91" s="33"/>
      <c r="T91" s="33"/>
      <c r="U91" s="33"/>
      <c r="V91" s="33"/>
      <c r="W91" s="33" t="s">
        <v>24</v>
      </c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</row>
    <row r="92" spans="4:43" ht="18" customHeight="1">
      <c r="D92" s="33"/>
      <c r="E92" s="140" t="s">
        <v>828</v>
      </c>
      <c r="F92" s="141"/>
      <c r="G92" s="142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4:43" ht="18" customHeight="1">
      <c r="D93" s="82" t="str">
        <f>E40</f>
        <v>COLUMN_DATA_TRIM</v>
      </c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43"/>
    </row>
    <row r="94" spans="4:43" ht="18" customHeight="1">
      <c r="D94" s="33"/>
      <c r="E94" s="140" t="s">
        <v>70</v>
      </c>
      <c r="F94" s="141"/>
      <c r="G94" s="142"/>
      <c r="H94" s="33"/>
      <c r="I94" s="33"/>
      <c r="J94" s="33"/>
      <c r="K94" s="33"/>
      <c r="L94" s="33" t="s">
        <v>24</v>
      </c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</row>
    <row r="95" spans="4:43" ht="18" customHeight="1">
      <c r="D95" s="33"/>
      <c r="E95" s="140" t="s">
        <v>844</v>
      </c>
      <c r="F95" s="141"/>
      <c r="G95" s="142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 t="s">
        <v>24</v>
      </c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4:43" ht="18" customHeight="1">
      <c r="D96" s="33"/>
      <c r="E96" s="140" t="s">
        <v>845</v>
      </c>
      <c r="F96" s="141"/>
      <c r="G96" s="142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 t="s">
        <v>24</v>
      </c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</row>
    <row r="97" spans="4:43" ht="18" customHeight="1">
      <c r="D97" s="33"/>
      <c r="E97" s="140" t="s">
        <v>811</v>
      </c>
      <c r="F97" s="141"/>
      <c r="G97" s="142"/>
      <c r="H97" s="33"/>
      <c r="I97" s="33" t="s">
        <v>24</v>
      </c>
      <c r="J97" s="33" t="s">
        <v>24</v>
      </c>
      <c r="K97" s="33" t="s">
        <v>24</v>
      </c>
      <c r="L97" s="33"/>
      <c r="M97" s="33" t="s">
        <v>24</v>
      </c>
      <c r="N97" s="33" t="s">
        <v>24</v>
      </c>
      <c r="O97" s="33" t="s">
        <v>24</v>
      </c>
      <c r="P97" s="33" t="s">
        <v>24</v>
      </c>
      <c r="Q97" s="33" t="s">
        <v>24</v>
      </c>
      <c r="R97" s="33" t="s">
        <v>24</v>
      </c>
      <c r="S97" s="33" t="s">
        <v>24</v>
      </c>
      <c r="T97" s="33" t="s">
        <v>24</v>
      </c>
      <c r="U97" s="33" t="s">
        <v>24</v>
      </c>
      <c r="V97" s="33" t="s">
        <v>24</v>
      </c>
      <c r="W97" s="33" t="s">
        <v>24</v>
      </c>
      <c r="X97" s="33"/>
      <c r="Y97" s="33" t="s">
        <v>24</v>
      </c>
      <c r="Z97" s="33" t="s">
        <v>24</v>
      </c>
      <c r="AA97" s="33"/>
      <c r="AB97" s="33" t="s">
        <v>24</v>
      </c>
      <c r="AC97" s="33" t="s">
        <v>24</v>
      </c>
      <c r="AD97" s="33" t="s">
        <v>24</v>
      </c>
      <c r="AE97" s="33" t="s">
        <v>24</v>
      </c>
      <c r="AF97" s="33" t="s">
        <v>24</v>
      </c>
      <c r="AG97" s="33" t="s">
        <v>24</v>
      </c>
      <c r="AH97" s="33" t="s">
        <v>24</v>
      </c>
      <c r="AI97" s="33" t="s">
        <v>24</v>
      </c>
      <c r="AJ97" s="33" t="s">
        <v>24</v>
      </c>
      <c r="AK97" s="33" t="s">
        <v>24</v>
      </c>
      <c r="AL97" s="33" t="s">
        <v>24</v>
      </c>
      <c r="AM97" s="33" t="s">
        <v>24</v>
      </c>
      <c r="AN97" s="33" t="s">
        <v>24</v>
      </c>
      <c r="AO97" s="33" t="s">
        <v>24</v>
      </c>
      <c r="AP97" s="33" t="s">
        <v>24</v>
      </c>
      <c r="AQ97" s="33" t="s">
        <v>24</v>
      </c>
    </row>
    <row r="98" spans="4:43" ht="18" customHeight="1">
      <c r="D98" s="82" t="str">
        <f>E43</f>
        <v>COLUMN_DATA_SIGNED</v>
      </c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43"/>
    </row>
    <row r="99" spans="4:43" ht="18" customHeight="1">
      <c r="D99" s="33"/>
      <c r="E99" s="140" t="s">
        <v>70</v>
      </c>
      <c r="F99" s="141"/>
      <c r="G99" s="142"/>
      <c r="H99" s="33"/>
      <c r="I99" s="33"/>
      <c r="J99" s="33"/>
      <c r="K99" s="33"/>
      <c r="L99" s="33"/>
      <c r="M99" s="33" t="s">
        <v>24</v>
      </c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</row>
    <row r="100" spans="4:43" ht="18" customHeight="1">
      <c r="D100" s="33"/>
      <c r="E100" s="140">
        <v>0</v>
      </c>
      <c r="F100" s="141"/>
      <c r="G100" s="142"/>
      <c r="H100" s="33"/>
      <c r="I100" s="33" t="s">
        <v>24</v>
      </c>
      <c r="J100" s="33" t="s">
        <v>24</v>
      </c>
      <c r="K100" s="33" t="s">
        <v>24</v>
      </c>
      <c r="L100" s="33" t="s">
        <v>24</v>
      </c>
      <c r="M100" s="33"/>
      <c r="N100" s="33" t="s">
        <v>24</v>
      </c>
      <c r="O100" s="33" t="s">
        <v>24</v>
      </c>
      <c r="P100" s="33" t="s">
        <v>24</v>
      </c>
      <c r="Q100" s="33" t="s">
        <v>24</v>
      </c>
      <c r="R100" s="33" t="s">
        <v>24</v>
      </c>
      <c r="S100" s="33" t="s">
        <v>24</v>
      </c>
      <c r="T100" s="33" t="s">
        <v>24</v>
      </c>
      <c r="U100" s="33" t="s">
        <v>24</v>
      </c>
      <c r="V100" s="33" t="s">
        <v>24</v>
      </c>
      <c r="W100" s="33" t="s">
        <v>24</v>
      </c>
      <c r="X100" s="33" t="s">
        <v>24</v>
      </c>
      <c r="Y100" s="33"/>
      <c r="Z100" s="33" t="s">
        <v>24</v>
      </c>
      <c r="AA100" s="33" t="s">
        <v>24</v>
      </c>
      <c r="AB100" s="33"/>
      <c r="AC100" s="33" t="s">
        <v>24</v>
      </c>
      <c r="AD100" s="33" t="s">
        <v>24</v>
      </c>
      <c r="AE100" s="33" t="s">
        <v>24</v>
      </c>
      <c r="AF100" s="33" t="s">
        <v>24</v>
      </c>
      <c r="AG100" s="33" t="s">
        <v>24</v>
      </c>
      <c r="AH100" s="33" t="s">
        <v>24</v>
      </c>
      <c r="AI100" s="33" t="s">
        <v>24</v>
      </c>
      <c r="AJ100" s="33" t="s">
        <v>24</v>
      </c>
      <c r="AK100" s="33" t="s">
        <v>24</v>
      </c>
      <c r="AL100" s="33" t="s">
        <v>24</v>
      </c>
      <c r="AM100" s="33" t="s">
        <v>24</v>
      </c>
      <c r="AN100" s="33" t="s">
        <v>24</v>
      </c>
      <c r="AO100" s="33" t="s">
        <v>24</v>
      </c>
      <c r="AP100" s="33" t="s">
        <v>24</v>
      </c>
      <c r="AQ100" s="33" t="s">
        <v>24</v>
      </c>
    </row>
    <row r="101" spans="4:43" ht="18" customHeight="1">
      <c r="D101" s="33"/>
      <c r="E101" s="140">
        <v>1</v>
      </c>
      <c r="F101" s="141"/>
      <c r="G101" s="142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</row>
    <row r="102" spans="4:43" ht="18" customHeight="1">
      <c r="D102" s="33"/>
      <c r="E102" s="140">
        <v>2</v>
      </c>
      <c r="F102" s="141"/>
      <c r="G102" s="142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 t="s">
        <v>24</v>
      </c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</row>
    <row r="103" spans="4:43" ht="18" customHeight="1">
      <c r="D103" s="33"/>
      <c r="E103" s="140" t="s">
        <v>846</v>
      </c>
      <c r="F103" s="141"/>
      <c r="G103" s="142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 t="s">
        <v>24</v>
      </c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</row>
    <row r="104" spans="4:43" ht="18" customHeight="1">
      <c r="D104" s="33"/>
      <c r="E104" s="140" t="s">
        <v>828</v>
      </c>
      <c r="F104" s="141"/>
      <c r="G104" s="142"/>
      <c r="H104" s="33"/>
      <c r="I104" s="33"/>
      <c r="J104" s="33"/>
      <c r="K104" s="33"/>
      <c r="L104" s="33"/>
      <c r="M104" s="33"/>
      <c r="N104" s="33"/>
      <c r="O104" s="33"/>
      <c r="P104" s="34"/>
      <c r="Q104" s="34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</row>
    <row r="105" spans="4:43" ht="18" customHeight="1">
      <c r="D105" s="82" t="str">
        <f>E46</f>
        <v>SIGN_DIGIT</v>
      </c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43"/>
    </row>
    <row r="106" spans="4:43" ht="18" customHeight="1">
      <c r="D106" s="33"/>
      <c r="E106" s="140" t="s">
        <v>70</v>
      </c>
      <c r="F106" s="141"/>
      <c r="G106" s="142"/>
      <c r="H106" s="33"/>
      <c r="I106" s="33"/>
      <c r="J106" s="33"/>
      <c r="K106" s="33"/>
      <c r="L106" s="33"/>
      <c r="M106" s="33"/>
      <c r="N106" s="33" t="s">
        <v>24</v>
      </c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</row>
    <row r="107" spans="4:43" ht="18" customHeight="1">
      <c r="D107" s="33"/>
      <c r="E107" s="140">
        <v>0</v>
      </c>
      <c r="F107" s="141"/>
      <c r="G107" s="142"/>
      <c r="H107" s="33"/>
      <c r="I107" s="33" t="s">
        <v>24</v>
      </c>
      <c r="J107" s="33" t="s">
        <v>24</v>
      </c>
      <c r="K107" s="33" t="s">
        <v>24</v>
      </c>
      <c r="L107" s="33" t="s">
        <v>24</v>
      </c>
      <c r="M107" s="33" t="s">
        <v>24</v>
      </c>
      <c r="N107" s="33"/>
      <c r="O107" s="33" t="s">
        <v>24</v>
      </c>
      <c r="P107" s="33" t="s">
        <v>24</v>
      </c>
      <c r="Q107" s="33" t="s">
        <v>24</v>
      </c>
      <c r="R107" s="33" t="s">
        <v>24</v>
      </c>
      <c r="S107" s="33" t="s">
        <v>24</v>
      </c>
      <c r="T107" s="33" t="s">
        <v>24</v>
      </c>
      <c r="U107" s="33" t="s">
        <v>24</v>
      </c>
      <c r="V107" s="33" t="s">
        <v>24</v>
      </c>
      <c r="W107" s="33" t="s">
        <v>24</v>
      </c>
      <c r="X107" s="33" t="s">
        <v>24</v>
      </c>
      <c r="Y107" s="33" t="s">
        <v>24</v>
      </c>
      <c r="Z107" s="33" t="s">
        <v>24</v>
      </c>
      <c r="AA107" s="33" t="s">
        <v>24</v>
      </c>
      <c r="AB107" s="33" t="s">
        <v>24</v>
      </c>
      <c r="AC107" s="33"/>
      <c r="AD107" s="33" t="s">
        <v>24</v>
      </c>
      <c r="AE107" s="33" t="s">
        <v>24</v>
      </c>
      <c r="AF107" s="33" t="s">
        <v>24</v>
      </c>
      <c r="AG107" s="33" t="s">
        <v>24</v>
      </c>
      <c r="AH107" s="33" t="s">
        <v>24</v>
      </c>
      <c r="AI107" s="33" t="s">
        <v>24</v>
      </c>
      <c r="AJ107" s="33" t="s">
        <v>24</v>
      </c>
      <c r="AK107" s="33" t="s">
        <v>24</v>
      </c>
      <c r="AL107" s="33" t="s">
        <v>24</v>
      </c>
      <c r="AM107" s="33" t="s">
        <v>24</v>
      </c>
      <c r="AN107" s="33" t="s">
        <v>24</v>
      </c>
      <c r="AO107" s="33" t="s">
        <v>24</v>
      </c>
      <c r="AP107" s="33" t="s">
        <v>24</v>
      </c>
      <c r="AQ107" s="33" t="s">
        <v>24</v>
      </c>
    </row>
    <row r="108" spans="4:43" ht="18" customHeight="1">
      <c r="D108" s="33"/>
      <c r="E108" s="140">
        <v>1</v>
      </c>
      <c r="F108" s="141"/>
      <c r="G108" s="142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4:43" ht="18" customHeight="1">
      <c r="D109" s="33"/>
      <c r="E109" s="140">
        <v>2</v>
      </c>
      <c r="F109" s="141"/>
      <c r="G109" s="142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 t="s">
        <v>24</v>
      </c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</row>
    <row r="110" spans="4:43" ht="18" customHeight="1">
      <c r="D110" s="33"/>
      <c r="E110" s="140" t="s">
        <v>828</v>
      </c>
      <c r="F110" s="141"/>
      <c r="G110" s="142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</row>
    <row r="111" spans="4:43" ht="18" customHeight="1">
      <c r="D111" s="82" t="str">
        <f>E49</f>
        <v>DATE_SEPARATOR</v>
      </c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43"/>
    </row>
    <row r="112" spans="4:43" ht="18" customHeight="1">
      <c r="D112" s="33"/>
      <c r="E112" s="140" t="s">
        <v>70</v>
      </c>
      <c r="F112" s="141"/>
      <c r="G112" s="142"/>
      <c r="H112" s="33"/>
      <c r="I112" s="33"/>
      <c r="J112" s="33"/>
      <c r="K112" s="33"/>
      <c r="L112" s="33"/>
      <c r="M112" s="33"/>
      <c r="N112" s="33"/>
      <c r="O112" s="33" t="s">
        <v>24</v>
      </c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</row>
    <row r="113" spans="4:43" ht="18" customHeight="1">
      <c r="D113" s="33"/>
      <c r="E113" s="140" t="s">
        <v>232</v>
      </c>
      <c r="F113" s="141"/>
      <c r="G113" s="142"/>
      <c r="H113" s="33"/>
      <c r="I113" s="33" t="s">
        <v>24</v>
      </c>
      <c r="J113" s="33" t="s">
        <v>24</v>
      </c>
      <c r="K113" s="33" t="s">
        <v>24</v>
      </c>
      <c r="L113" s="33" t="s">
        <v>24</v>
      </c>
      <c r="M113" s="33" t="s">
        <v>24</v>
      </c>
      <c r="N113" s="33" t="s">
        <v>24</v>
      </c>
      <c r="O113" s="33"/>
      <c r="P113" s="33" t="s">
        <v>24</v>
      </c>
      <c r="Q113" s="33" t="s">
        <v>24</v>
      </c>
      <c r="R113" s="33" t="s">
        <v>24</v>
      </c>
      <c r="S113" s="33" t="s">
        <v>24</v>
      </c>
      <c r="T113" s="33" t="s">
        <v>24</v>
      </c>
      <c r="U113" s="33" t="s">
        <v>24</v>
      </c>
      <c r="V113" s="33" t="s">
        <v>24</v>
      </c>
      <c r="W113" s="33" t="s">
        <v>24</v>
      </c>
      <c r="X113" s="33" t="s">
        <v>24</v>
      </c>
      <c r="Y113" s="33" t="s">
        <v>24</v>
      </c>
      <c r="Z113" s="33" t="s">
        <v>24</v>
      </c>
      <c r="AA113" s="33" t="s">
        <v>24</v>
      </c>
      <c r="AB113" s="33" t="s">
        <v>24</v>
      </c>
      <c r="AC113" s="33" t="s">
        <v>24</v>
      </c>
      <c r="AD113" s="33"/>
      <c r="AE113" s="33" t="s">
        <v>24</v>
      </c>
      <c r="AF113" s="33" t="s">
        <v>24</v>
      </c>
      <c r="AG113" s="33" t="s">
        <v>24</v>
      </c>
      <c r="AH113" s="33" t="s">
        <v>24</v>
      </c>
      <c r="AI113" s="33" t="s">
        <v>24</v>
      </c>
      <c r="AJ113" s="33" t="s">
        <v>24</v>
      </c>
      <c r="AK113" s="33" t="s">
        <v>24</v>
      </c>
      <c r="AL113" s="33" t="s">
        <v>24</v>
      </c>
      <c r="AM113" s="33" t="s">
        <v>24</v>
      </c>
      <c r="AN113" s="33" t="s">
        <v>24</v>
      </c>
      <c r="AO113" s="33" t="s">
        <v>24</v>
      </c>
      <c r="AP113" s="33" t="s">
        <v>24</v>
      </c>
      <c r="AQ113" s="33" t="s">
        <v>24</v>
      </c>
    </row>
    <row r="114" spans="4:43" ht="18" customHeight="1">
      <c r="D114" s="33"/>
      <c r="E114" s="140" t="s">
        <v>234</v>
      </c>
      <c r="F114" s="141"/>
      <c r="G114" s="142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</row>
    <row r="115" spans="4:43" ht="18" customHeight="1">
      <c r="D115" s="33"/>
      <c r="E115" s="140" t="s">
        <v>847</v>
      </c>
      <c r="F115" s="141"/>
      <c r="G115" s="142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 t="s">
        <v>24</v>
      </c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</row>
    <row r="116" spans="4:43" ht="18" customHeight="1">
      <c r="D116" s="33"/>
      <c r="E116" s="140" t="s">
        <v>828</v>
      </c>
      <c r="F116" s="141"/>
      <c r="G116" s="142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</row>
    <row r="117" spans="4:43" ht="18" customHeight="1">
      <c r="D117" s="82" t="str">
        <f>E52</f>
        <v>TIME_SEPARATOR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43"/>
    </row>
    <row r="118" spans="4:43" ht="18" customHeight="1">
      <c r="D118" s="33"/>
      <c r="E118" s="140" t="s">
        <v>70</v>
      </c>
      <c r="F118" s="141"/>
      <c r="G118" s="142"/>
      <c r="H118" s="33"/>
      <c r="I118" s="33"/>
      <c r="J118" s="33"/>
      <c r="K118" s="33"/>
      <c r="L118" s="33"/>
      <c r="M118" s="33"/>
      <c r="N118" s="33"/>
      <c r="O118" s="33"/>
      <c r="P118" s="33" t="s">
        <v>24</v>
      </c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</row>
    <row r="119" spans="4:43" ht="18" customHeight="1">
      <c r="D119" s="33"/>
      <c r="E119" s="140" t="s">
        <v>235</v>
      </c>
      <c r="F119" s="141"/>
      <c r="G119" s="142"/>
      <c r="H119" s="33"/>
      <c r="I119" s="33" t="s">
        <v>24</v>
      </c>
      <c r="J119" s="33" t="s">
        <v>24</v>
      </c>
      <c r="K119" s="33" t="s">
        <v>24</v>
      </c>
      <c r="L119" s="33" t="s">
        <v>24</v>
      </c>
      <c r="M119" s="33" t="s">
        <v>24</v>
      </c>
      <c r="N119" s="33" t="s">
        <v>24</v>
      </c>
      <c r="O119" s="33" t="s">
        <v>24</v>
      </c>
      <c r="P119" s="33"/>
      <c r="Q119" s="33" t="s">
        <v>24</v>
      </c>
      <c r="R119" s="33" t="s">
        <v>24</v>
      </c>
      <c r="S119" s="33" t="s">
        <v>24</v>
      </c>
      <c r="T119" s="33" t="s">
        <v>24</v>
      </c>
      <c r="U119" s="33" t="s">
        <v>24</v>
      </c>
      <c r="V119" s="33" t="s">
        <v>24</v>
      </c>
      <c r="W119" s="33" t="s">
        <v>24</v>
      </c>
      <c r="X119" s="33" t="s">
        <v>24</v>
      </c>
      <c r="Y119" s="33" t="s">
        <v>24</v>
      </c>
      <c r="Z119" s="33" t="s">
        <v>24</v>
      </c>
      <c r="AA119" s="33" t="s">
        <v>24</v>
      </c>
      <c r="AB119" s="33" t="s">
        <v>24</v>
      </c>
      <c r="AC119" s="33" t="s">
        <v>24</v>
      </c>
      <c r="AD119" s="33" t="s">
        <v>24</v>
      </c>
      <c r="AE119" s="33"/>
      <c r="AF119" s="33" t="s">
        <v>24</v>
      </c>
      <c r="AG119" s="33" t="s">
        <v>24</v>
      </c>
      <c r="AH119" s="33" t="s">
        <v>24</v>
      </c>
      <c r="AI119" s="33" t="s">
        <v>24</v>
      </c>
      <c r="AJ119" s="33" t="s">
        <v>24</v>
      </c>
      <c r="AK119" s="33" t="s">
        <v>24</v>
      </c>
      <c r="AL119" s="33" t="s">
        <v>24</v>
      </c>
      <c r="AM119" s="33" t="s">
        <v>24</v>
      </c>
      <c r="AN119" s="33" t="s">
        <v>24</v>
      </c>
      <c r="AO119" s="33" t="s">
        <v>24</v>
      </c>
      <c r="AP119" s="33" t="s">
        <v>24</v>
      </c>
      <c r="AQ119" s="33" t="s">
        <v>24</v>
      </c>
    </row>
    <row r="120" spans="4:43" ht="18" customHeight="1">
      <c r="D120" s="33"/>
      <c r="E120" s="140" t="s">
        <v>848</v>
      </c>
      <c r="F120" s="141"/>
      <c r="G120" s="142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 t="s">
        <v>24</v>
      </c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</row>
    <row r="121" spans="4:43" ht="18" customHeight="1">
      <c r="D121" s="33"/>
      <c r="E121" s="140" t="s">
        <v>811</v>
      </c>
      <c r="F121" s="141"/>
      <c r="G121" s="142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</row>
    <row r="122" spans="4:43" ht="18" customHeight="1">
      <c r="D122" s="82" t="str">
        <f>E55</f>
        <v>SEPARATOR_DATE_TIME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43"/>
    </row>
    <row r="123" spans="4:43" ht="18" customHeight="1">
      <c r="D123" s="33"/>
      <c r="E123" s="140" t="s">
        <v>70</v>
      </c>
      <c r="F123" s="141"/>
      <c r="G123" s="142"/>
      <c r="H123" s="33"/>
      <c r="I123" s="33"/>
      <c r="J123" s="33"/>
      <c r="K123" s="33"/>
      <c r="L123" s="33"/>
      <c r="M123" s="33"/>
      <c r="N123" s="33"/>
      <c r="O123" s="33"/>
      <c r="P123" s="33"/>
      <c r="Q123" s="33" t="s">
        <v>24</v>
      </c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</row>
    <row r="124" spans="4:43" ht="18" customHeight="1">
      <c r="D124" s="33"/>
      <c r="E124" s="140" t="s">
        <v>701</v>
      </c>
      <c r="F124" s="141"/>
      <c r="G124" s="142"/>
      <c r="H124" s="33"/>
      <c r="I124" s="33" t="s">
        <v>24</v>
      </c>
      <c r="J124" s="33" t="s">
        <v>24</v>
      </c>
      <c r="K124" s="33" t="s">
        <v>24</v>
      </c>
      <c r="L124" s="33" t="s">
        <v>24</v>
      </c>
      <c r="M124" s="33" t="s">
        <v>24</v>
      </c>
      <c r="N124" s="33" t="s">
        <v>24</v>
      </c>
      <c r="O124" s="33" t="s">
        <v>24</v>
      </c>
      <c r="P124" s="33" t="s">
        <v>24</v>
      </c>
      <c r="Q124" s="33"/>
      <c r="R124" s="33" t="s">
        <v>24</v>
      </c>
      <c r="S124" s="33" t="s">
        <v>24</v>
      </c>
      <c r="T124" s="33" t="s">
        <v>24</v>
      </c>
      <c r="U124" s="33" t="s">
        <v>24</v>
      </c>
      <c r="V124" s="33" t="s">
        <v>24</v>
      </c>
      <c r="W124" s="33" t="s">
        <v>24</v>
      </c>
      <c r="X124" s="33" t="s">
        <v>24</v>
      </c>
      <c r="Y124" s="33" t="s">
        <v>24</v>
      </c>
      <c r="Z124" s="33" t="s">
        <v>24</v>
      </c>
      <c r="AA124" s="33" t="s">
        <v>24</v>
      </c>
      <c r="AB124" s="33" t="s">
        <v>24</v>
      </c>
      <c r="AC124" s="33" t="s">
        <v>24</v>
      </c>
      <c r="AD124" s="33" t="s">
        <v>24</v>
      </c>
      <c r="AE124" s="33" t="s">
        <v>24</v>
      </c>
      <c r="AF124" s="33"/>
      <c r="AG124" s="33" t="s">
        <v>24</v>
      </c>
      <c r="AH124" s="33" t="s">
        <v>24</v>
      </c>
      <c r="AI124" s="33" t="s">
        <v>24</v>
      </c>
      <c r="AJ124" s="33" t="s">
        <v>24</v>
      </c>
      <c r="AK124" s="33" t="s">
        <v>24</v>
      </c>
      <c r="AL124" s="33" t="s">
        <v>24</v>
      </c>
      <c r="AM124" s="33" t="s">
        <v>24</v>
      </c>
      <c r="AN124" s="33" t="s">
        <v>24</v>
      </c>
      <c r="AO124" s="33" t="s">
        <v>24</v>
      </c>
      <c r="AP124" s="33" t="s">
        <v>24</v>
      </c>
      <c r="AQ124" s="33" t="s">
        <v>24</v>
      </c>
    </row>
    <row r="125" spans="4:43" ht="18" customHeight="1">
      <c r="D125" s="33"/>
      <c r="E125" s="140" t="s">
        <v>234</v>
      </c>
      <c r="F125" s="141"/>
      <c r="G125" s="142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 t="s">
        <v>24</v>
      </c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</row>
    <row r="126" spans="4:43" ht="18" customHeight="1">
      <c r="D126" s="33"/>
      <c r="E126" s="140" t="s">
        <v>828</v>
      </c>
      <c r="F126" s="141"/>
      <c r="G126" s="142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</row>
    <row r="127" spans="4:43" ht="18" customHeight="1">
      <c r="D127" s="82" t="str">
        <f>E58</f>
        <v>REFERENCE_DATE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43"/>
    </row>
    <row r="128" spans="4:43" ht="18" customHeight="1">
      <c r="D128" s="33"/>
      <c r="E128" s="140" t="s">
        <v>70</v>
      </c>
      <c r="F128" s="141"/>
      <c r="G128" s="142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 t="s">
        <v>24</v>
      </c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</row>
    <row r="129" spans="4:43" ht="18" customHeight="1">
      <c r="D129" s="33"/>
      <c r="E129" s="147" t="s">
        <v>710</v>
      </c>
      <c r="F129" s="141"/>
      <c r="G129" s="142"/>
      <c r="H129" s="33"/>
      <c r="I129" s="33" t="s">
        <v>24</v>
      </c>
      <c r="J129" s="33" t="s">
        <v>24</v>
      </c>
      <c r="K129" s="33" t="s">
        <v>24</v>
      </c>
      <c r="L129" s="33" t="s">
        <v>24</v>
      </c>
      <c r="M129" s="33" t="s">
        <v>24</v>
      </c>
      <c r="N129" s="33" t="s">
        <v>24</v>
      </c>
      <c r="O129" s="33" t="s">
        <v>24</v>
      </c>
      <c r="P129" s="33" t="s">
        <v>24</v>
      </c>
      <c r="Q129" s="33" t="s">
        <v>24</v>
      </c>
      <c r="R129" s="33"/>
      <c r="S129" s="33" t="s">
        <v>24</v>
      </c>
      <c r="T129" s="33" t="s">
        <v>24</v>
      </c>
      <c r="U129" s="33" t="s">
        <v>24</v>
      </c>
      <c r="V129" s="33" t="s">
        <v>24</v>
      </c>
      <c r="W129" s="33" t="s">
        <v>24</v>
      </c>
      <c r="X129" s="33" t="s">
        <v>24</v>
      </c>
      <c r="Y129" s="33" t="s">
        <v>24</v>
      </c>
      <c r="Z129" s="33" t="s">
        <v>24</v>
      </c>
      <c r="AA129" s="33" t="s">
        <v>24</v>
      </c>
      <c r="AB129" s="33" t="s">
        <v>24</v>
      </c>
      <c r="AC129" s="33" t="s">
        <v>24</v>
      </c>
      <c r="AD129" s="33" t="s">
        <v>24</v>
      </c>
      <c r="AE129" s="33" t="s">
        <v>24</v>
      </c>
      <c r="AF129" s="33" t="s">
        <v>24</v>
      </c>
      <c r="AG129" s="33"/>
      <c r="AH129" s="33" t="s">
        <v>24</v>
      </c>
      <c r="AI129" s="33" t="s">
        <v>24</v>
      </c>
      <c r="AJ129" s="33" t="s">
        <v>24</v>
      </c>
      <c r="AK129" s="33" t="s">
        <v>24</v>
      </c>
      <c r="AL129" s="33" t="s">
        <v>24</v>
      </c>
      <c r="AM129" s="33" t="s">
        <v>24</v>
      </c>
      <c r="AN129" s="33" t="s">
        <v>24</v>
      </c>
      <c r="AO129" s="33" t="s">
        <v>24</v>
      </c>
      <c r="AP129" s="33" t="s">
        <v>24</v>
      </c>
      <c r="AQ129" s="33" t="s">
        <v>24</v>
      </c>
    </row>
    <row r="130" spans="4:43" ht="18" customHeight="1">
      <c r="D130" s="33"/>
      <c r="E130" s="140">
        <v>20241231</v>
      </c>
      <c r="F130" s="141"/>
      <c r="G130" s="142"/>
      <c r="H130" s="33"/>
      <c r="I130" s="33"/>
      <c r="J130" s="33"/>
      <c r="K130" s="33"/>
      <c r="L130" s="33"/>
      <c r="M130" s="33"/>
      <c r="N130" s="33"/>
      <c r="O130" s="33"/>
      <c r="P130" s="34"/>
      <c r="Q130" s="34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 t="s">
        <v>24</v>
      </c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</row>
    <row r="131" spans="4:43" ht="18" customHeight="1">
      <c r="D131" s="33"/>
      <c r="E131" s="140" t="s">
        <v>828</v>
      </c>
      <c r="F131" s="141"/>
      <c r="G131" s="142"/>
      <c r="H131" s="33"/>
      <c r="I131" s="33"/>
      <c r="J131" s="33"/>
      <c r="K131" s="33"/>
      <c r="L131" s="33"/>
      <c r="M131" s="33"/>
      <c r="N131" s="33"/>
      <c r="O131" s="33"/>
      <c r="P131" s="34"/>
      <c r="Q131" s="34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</row>
    <row r="132" spans="4:43" ht="18" customHeight="1">
      <c r="D132" s="82" t="str">
        <f>E61</f>
        <v>CASE_MODE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43"/>
    </row>
    <row r="133" spans="4:43" ht="18" customHeight="1">
      <c r="D133" s="33"/>
      <c r="E133" s="140" t="s">
        <v>70</v>
      </c>
      <c r="F133" s="141"/>
      <c r="G133" s="142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 t="s">
        <v>24</v>
      </c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</row>
    <row r="134" spans="4:43" ht="18" customHeight="1">
      <c r="D134" s="33"/>
      <c r="E134" s="140" t="s">
        <v>390</v>
      </c>
      <c r="F134" s="141"/>
      <c r="G134" s="142"/>
      <c r="H134" s="33"/>
      <c r="I134" s="33" t="s">
        <v>24</v>
      </c>
      <c r="J134" s="33" t="s">
        <v>24</v>
      </c>
      <c r="K134" s="33" t="s">
        <v>24</v>
      </c>
      <c r="L134" s="33" t="s">
        <v>24</v>
      </c>
      <c r="M134" s="33" t="s">
        <v>24</v>
      </c>
      <c r="N134" s="33" t="s">
        <v>24</v>
      </c>
      <c r="O134" s="33" t="s">
        <v>24</v>
      </c>
      <c r="P134" s="33" t="s">
        <v>24</v>
      </c>
      <c r="Q134" s="33" t="s">
        <v>24</v>
      </c>
      <c r="R134" s="33" t="s">
        <v>24</v>
      </c>
      <c r="S134" s="33"/>
      <c r="T134" s="33" t="s">
        <v>24</v>
      </c>
      <c r="U134" s="33" t="s">
        <v>24</v>
      </c>
      <c r="V134" s="33" t="s">
        <v>24</v>
      </c>
      <c r="W134" s="33" t="s">
        <v>24</v>
      </c>
      <c r="X134" s="33" t="s">
        <v>24</v>
      </c>
      <c r="Y134" s="33" t="s">
        <v>24</v>
      </c>
      <c r="Z134" s="33" t="s">
        <v>24</v>
      </c>
      <c r="AA134" s="33" t="s">
        <v>24</v>
      </c>
      <c r="AB134" s="33" t="s">
        <v>24</v>
      </c>
      <c r="AC134" s="33" t="s">
        <v>24</v>
      </c>
      <c r="AD134" s="33" t="s">
        <v>24</v>
      </c>
      <c r="AE134" s="33" t="s">
        <v>24</v>
      </c>
      <c r="AF134" s="33" t="s">
        <v>24</v>
      </c>
      <c r="AG134" s="33" t="s">
        <v>24</v>
      </c>
      <c r="AH134" s="33"/>
      <c r="AI134" s="33" t="s">
        <v>24</v>
      </c>
      <c r="AJ134" s="33" t="s">
        <v>24</v>
      </c>
      <c r="AK134" s="33" t="s">
        <v>24</v>
      </c>
      <c r="AL134" s="33" t="s">
        <v>24</v>
      </c>
      <c r="AM134" s="33" t="s">
        <v>24</v>
      </c>
      <c r="AN134" s="33" t="s">
        <v>24</v>
      </c>
      <c r="AO134" s="33" t="s">
        <v>24</v>
      </c>
      <c r="AP134" s="33" t="s">
        <v>24</v>
      </c>
      <c r="AQ134" s="33" t="s">
        <v>24</v>
      </c>
    </row>
    <row r="135" spans="4:43" ht="18" customHeight="1">
      <c r="D135" s="33"/>
      <c r="E135" s="140" t="s">
        <v>391</v>
      </c>
      <c r="F135" s="141"/>
      <c r="G135" s="142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</row>
    <row r="136" spans="4:43" ht="18" customHeight="1">
      <c r="D136" s="33"/>
      <c r="E136" s="140" t="s">
        <v>849</v>
      </c>
      <c r="F136" s="141"/>
      <c r="G136" s="142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 t="s">
        <v>24</v>
      </c>
      <c r="AI136" s="33"/>
      <c r="AJ136" s="33"/>
      <c r="AK136" s="33"/>
      <c r="AL136" s="33"/>
      <c r="AM136" s="33"/>
      <c r="AN136" s="33"/>
      <c r="AO136" s="33"/>
      <c r="AP136" s="33"/>
      <c r="AQ136" s="33"/>
    </row>
    <row r="137" spans="4:43" ht="18" customHeight="1">
      <c r="D137" s="33"/>
      <c r="E137" s="140" t="s">
        <v>828</v>
      </c>
      <c r="F137" s="141"/>
      <c r="G137" s="142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</row>
    <row r="138" spans="4:43" ht="18" customHeight="1">
      <c r="D138" s="82" t="str">
        <f>E64</f>
        <v>MULTIBYTE_STRING</v>
      </c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43"/>
    </row>
    <row r="139" spans="4:43" ht="18" customHeight="1">
      <c r="D139" s="33"/>
      <c r="E139" s="140" t="s">
        <v>70</v>
      </c>
      <c r="F139" s="141"/>
      <c r="G139" s="142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 t="s">
        <v>24</v>
      </c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</row>
    <row r="140" spans="4:43" ht="18" customHeight="1">
      <c r="D140" s="33"/>
      <c r="E140" s="140" t="s">
        <v>711</v>
      </c>
      <c r="F140" s="141"/>
      <c r="G140" s="142"/>
      <c r="H140" s="33"/>
      <c r="I140" s="33" t="s">
        <v>24</v>
      </c>
      <c r="J140" s="33" t="s">
        <v>24</v>
      </c>
      <c r="K140" s="33" t="s">
        <v>24</v>
      </c>
      <c r="L140" s="33" t="s">
        <v>24</v>
      </c>
      <c r="M140" s="33" t="s">
        <v>24</v>
      </c>
      <c r="N140" s="33" t="s">
        <v>24</v>
      </c>
      <c r="O140" s="33" t="s">
        <v>24</v>
      </c>
      <c r="P140" s="33" t="s">
        <v>24</v>
      </c>
      <c r="Q140" s="33" t="s">
        <v>24</v>
      </c>
      <c r="R140" s="33" t="s">
        <v>24</v>
      </c>
      <c r="S140" s="33" t="s">
        <v>24</v>
      </c>
      <c r="T140" s="33"/>
      <c r="U140" s="33" t="s">
        <v>24</v>
      </c>
      <c r="V140" s="33" t="s">
        <v>24</v>
      </c>
      <c r="W140" s="33" t="s">
        <v>24</v>
      </c>
      <c r="X140" s="33" t="s">
        <v>24</v>
      </c>
      <c r="Y140" s="33" t="s">
        <v>24</v>
      </c>
      <c r="Z140" s="33" t="s">
        <v>24</v>
      </c>
      <c r="AA140" s="33" t="s">
        <v>24</v>
      </c>
      <c r="AB140" s="33" t="s">
        <v>24</v>
      </c>
      <c r="AC140" s="33" t="s">
        <v>24</v>
      </c>
      <c r="AD140" s="33" t="s">
        <v>24</v>
      </c>
      <c r="AE140" s="33" t="s">
        <v>24</v>
      </c>
      <c r="AF140" s="33" t="s">
        <v>24</v>
      </c>
      <c r="AG140" s="33" t="s">
        <v>24</v>
      </c>
      <c r="AH140" s="33" t="s">
        <v>24</v>
      </c>
      <c r="AI140" s="33"/>
      <c r="AJ140" s="33"/>
      <c r="AK140" s="33"/>
      <c r="AL140" s="33"/>
      <c r="AM140" s="33"/>
      <c r="AN140" s="33" t="s">
        <v>24</v>
      </c>
      <c r="AO140" s="33" t="s">
        <v>24</v>
      </c>
      <c r="AP140" s="33" t="s">
        <v>24</v>
      </c>
      <c r="AQ140" s="33" t="s">
        <v>24</v>
      </c>
    </row>
    <row r="141" spans="4:43" ht="18" customHeight="1">
      <c r="D141" s="33"/>
      <c r="E141" s="140" t="s">
        <v>740</v>
      </c>
      <c r="F141" s="141"/>
      <c r="G141" s="142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 t="s">
        <v>24</v>
      </c>
      <c r="AJ141" s="33"/>
      <c r="AK141" s="33"/>
      <c r="AL141" s="33"/>
      <c r="AM141" s="33"/>
      <c r="AN141" s="33"/>
      <c r="AO141" s="33"/>
      <c r="AP141" s="33"/>
      <c r="AQ141" s="33"/>
    </row>
    <row r="142" spans="4:43" ht="18" customHeight="1">
      <c r="D142" s="33"/>
      <c r="E142" s="146" t="s">
        <v>729</v>
      </c>
      <c r="F142" s="141"/>
      <c r="G142" s="142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 t="s">
        <v>24</v>
      </c>
      <c r="AK142" s="33"/>
      <c r="AL142" s="33"/>
      <c r="AM142" s="33"/>
      <c r="AN142" s="33"/>
      <c r="AO142" s="33"/>
      <c r="AP142" s="33"/>
      <c r="AQ142" s="33"/>
    </row>
    <row r="143" spans="4:43" ht="18" customHeight="1">
      <c r="D143" s="33"/>
      <c r="E143" s="140" t="s">
        <v>24</v>
      </c>
      <c r="F143" s="141"/>
      <c r="G143" s="142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 t="s">
        <v>24</v>
      </c>
      <c r="AL143" s="33"/>
      <c r="AM143" s="33"/>
      <c r="AN143" s="33"/>
      <c r="AO143" s="33"/>
      <c r="AP143" s="33"/>
      <c r="AQ143" s="33"/>
    </row>
    <row r="144" spans="4:43" ht="18" customHeight="1">
      <c r="D144" s="33"/>
      <c r="E144" s="140" t="s">
        <v>738</v>
      </c>
      <c r="F144" s="141"/>
      <c r="G144" s="142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 t="s">
        <v>24</v>
      </c>
      <c r="AM144" s="33"/>
      <c r="AN144" s="33"/>
      <c r="AO144" s="33"/>
      <c r="AP144" s="33"/>
      <c r="AQ144" s="33"/>
    </row>
    <row r="145" spans="4:57" ht="18" customHeight="1">
      <c r="D145" s="33"/>
      <c r="E145" s="140" t="s">
        <v>739</v>
      </c>
      <c r="F145" s="141"/>
      <c r="G145" s="142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 t="s">
        <v>24</v>
      </c>
      <c r="AN145" s="33"/>
      <c r="AO145" s="33"/>
      <c r="AP145" s="33"/>
      <c r="AQ145" s="33"/>
    </row>
    <row r="146" spans="4:57" ht="18" customHeight="1">
      <c r="D146" s="32" t="s">
        <v>417</v>
      </c>
      <c r="E146" s="29"/>
      <c r="F146" s="29"/>
      <c r="G146" s="29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9"/>
      <c r="AJ146" s="30"/>
      <c r="AK146" s="30"/>
      <c r="AL146" s="30"/>
      <c r="AM146" s="30"/>
      <c r="AN146" s="30"/>
      <c r="AO146" s="30"/>
      <c r="AP146" s="30"/>
      <c r="AQ146" s="44"/>
    </row>
    <row r="147" spans="4:57" ht="18" customHeight="1">
      <c r="D147" s="130" t="s">
        <v>406</v>
      </c>
      <c r="E147" s="106"/>
      <c r="F147" s="106"/>
      <c r="G147" s="107"/>
      <c r="H147" s="124" t="s">
        <v>410</v>
      </c>
      <c r="I147" s="124" t="s">
        <v>410</v>
      </c>
      <c r="J147" s="124" t="s">
        <v>410</v>
      </c>
      <c r="K147" s="124" t="s">
        <v>410</v>
      </c>
      <c r="L147" s="124" t="s">
        <v>410</v>
      </c>
      <c r="M147" s="124" t="s">
        <v>410</v>
      </c>
      <c r="N147" s="124" t="s">
        <v>410</v>
      </c>
      <c r="O147" s="124" t="s">
        <v>410</v>
      </c>
      <c r="P147" s="124" t="s">
        <v>410</v>
      </c>
      <c r="Q147" s="124" t="s">
        <v>410</v>
      </c>
      <c r="R147" s="124" t="s">
        <v>410</v>
      </c>
      <c r="S147" s="124" t="s">
        <v>410</v>
      </c>
      <c r="T147" s="124" t="s">
        <v>410</v>
      </c>
      <c r="U147" s="124" t="s">
        <v>410</v>
      </c>
      <c r="V147" s="124" t="s">
        <v>410</v>
      </c>
      <c r="W147" s="124" t="s">
        <v>410</v>
      </c>
      <c r="X147" s="124" t="s">
        <v>410</v>
      </c>
      <c r="Y147" s="124" t="s">
        <v>410</v>
      </c>
      <c r="Z147" s="124" t="s">
        <v>410</v>
      </c>
      <c r="AA147" s="124" t="s">
        <v>410</v>
      </c>
      <c r="AB147" s="124" t="s">
        <v>410</v>
      </c>
      <c r="AC147" s="124" t="s">
        <v>410</v>
      </c>
      <c r="AD147" s="124" t="s">
        <v>410</v>
      </c>
      <c r="AE147" s="124" t="s">
        <v>410</v>
      </c>
      <c r="AF147" s="124" t="s">
        <v>410</v>
      </c>
      <c r="AG147" s="124" t="s">
        <v>410</v>
      </c>
      <c r="AH147" s="124" t="s">
        <v>410</v>
      </c>
      <c r="AI147" s="124" t="s">
        <v>410</v>
      </c>
      <c r="AJ147" s="124" t="s">
        <v>407</v>
      </c>
      <c r="AK147" s="124" t="s">
        <v>407</v>
      </c>
      <c r="AL147" s="124" t="s">
        <v>410</v>
      </c>
      <c r="AM147" s="124" t="s">
        <v>410</v>
      </c>
      <c r="AN147" s="124" t="s">
        <v>410</v>
      </c>
      <c r="AO147" s="124" t="s">
        <v>407</v>
      </c>
      <c r="AP147" s="124" t="s">
        <v>410</v>
      </c>
      <c r="AQ147" s="124" t="s">
        <v>410</v>
      </c>
    </row>
    <row r="148" spans="4:57" ht="18" customHeight="1">
      <c r="D148" s="118"/>
      <c r="E148" s="119"/>
      <c r="F148" s="119"/>
      <c r="G148" s="120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</row>
    <row r="149" spans="4:57" ht="18" customHeight="1">
      <c r="D149" s="108"/>
      <c r="E149" s="109"/>
      <c r="F149" s="109"/>
      <c r="G149" s="110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</row>
    <row r="150" spans="4:57" ht="18" customHeight="1">
      <c r="D150" s="105" t="s">
        <v>408</v>
      </c>
      <c r="E150" s="106"/>
      <c r="F150" s="106"/>
      <c r="G150" s="107"/>
      <c r="H150" s="127">
        <v>220101</v>
      </c>
      <c r="I150" s="127">
        <v>220102</v>
      </c>
      <c r="J150" s="127">
        <v>220103</v>
      </c>
      <c r="K150" s="127">
        <v>220104</v>
      </c>
      <c r="L150" s="127">
        <v>220105</v>
      </c>
      <c r="M150" s="127">
        <v>220106</v>
      </c>
      <c r="N150" s="127">
        <v>220107</v>
      </c>
      <c r="O150" s="127">
        <v>220108</v>
      </c>
      <c r="P150" s="127">
        <v>220109</v>
      </c>
      <c r="Q150" s="127">
        <v>220110</v>
      </c>
      <c r="R150" s="127">
        <v>220111</v>
      </c>
      <c r="S150" s="127">
        <v>220112</v>
      </c>
      <c r="T150" s="127">
        <v>220113</v>
      </c>
      <c r="U150" s="127">
        <v>220114</v>
      </c>
      <c r="V150" s="127">
        <v>220115</v>
      </c>
      <c r="W150" s="127">
        <v>220116</v>
      </c>
      <c r="X150" s="127">
        <v>220117</v>
      </c>
      <c r="Y150" s="127">
        <v>220118</v>
      </c>
      <c r="Z150" s="127">
        <v>220119</v>
      </c>
      <c r="AA150" s="127">
        <v>220120</v>
      </c>
      <c r="AB150" s="127">
        <v>220121</v>
      </c>
      <c r="AC150" s="127">
        <v>220122</v>
      </c>
      <c r="AD150" s="127">
        <v>220123</v>
      </c>
      <c r="AE150" s="127">
        <v>220124</v>
      </c>
      <c r="AF150" s="127">
        <v>220125</v>
      </c>
      <c r="AG150" s="127">
        <v>220127</v>
      </c>
      <c r="AH150" s="127">
        <v>220128</v>
      </c>
      <c r="AI150" s="127">
        <v>220129</v>
      </c>
      <c r="AJ150" s="127">
        <v>220001</v>
      </c>
      <c r="AK150" s="127">
        <v>220001</v>
      </c>
      <c r="AL150" s="127">
        <v>220129</v>
      </c>
      <c r="AM150" s="127">
        <v>220129</v>
      </c>
      <c r="AN150" s="127">
        <v>220130</v>
      </c>
      <c r="AO150" s="127">
        <v>220001</v>
      </c>
      <c r="AP150" s="127">
        <v>220130</v>
      </c>
      <c r="AQ150" s="127">
        <v>220130</v>
      </c>
    </row>
    <row r="151" spans="4:57" ht="18" customHeight="1">
      <c r="D151" s="118"/>
      <c r="E151" s="119"/>
      <c r="F151" s="119"/>
      <c r="G151" s="120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W151" s="5" t="s">
        <v>1045</v>
      </c>
    </row>
    <row r="152" spans="4:57" ht="18" customHeight="1">
      <c r="D152" s="118"/>
      <c r="E152" s="119"/>
      <c r="F152" s="119"/>
      <c r="G152" s="120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128"/>
      <c r="AW152" s="5" t="str">
        <f>SUBSTITUTE(IF(VLOOKUP($D$75,$AD$9:$AN$20,8,FALSE)=INDEX($E$76:$G$79,MATCH("●",INDEX($H$76:$AQ$79,,MATCH($D174,$70:$70,0)-7),0),1),"","sed -i "&amp;IF($AK$169="MacOS","'' ","")&amp;"'s#"&amp;$D$75&amp;"="""&amp;VLOOKUP($D$75,$AD$9:$AN$20,8,FALSE)&amp;""""&amp;"#"&amp;$D$75&amp;"="&amp;""""&amp;INDEX($E$76:$G$79,MATCH("●",INDEX($H$76:$AQ$79,,MATCH($D174,$70:$70,0)-7),0),1)&amp;""""&amp;"#g'"&amp;" ${CONFIG_DIR}db_data_config.txt; export "&amp;$D$75&amp;"="&amp;""""&amp;INDEX($E$76:$G$79,MATCH("●",INDEX($H$76:$AQ$79,,MATCH($D174,$70:$70,0)-7),0),1)&amp;""";"),",",""",""")</f>
        <v>sed -i '' 's#COLUMN_COUNTS="1"#COLUMN_COUNTS="なし"#g' ${CONFIG_DIR}db_data_config.txt; export COLUMN_COUNTS="なし";</v>
      </c>
    </row>
    <row r="153" spans="4:57" ht="18" customHeight="1">
      <c r="D153" s="118"/>
      <c r="E153" s="119"/>
      <c r="F153" s="119"/>
      <c r="G153" s="120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28"/>
      <c r="AW153" s="5" t="s">
        <v>1048</v>
      </c>
      <c r="AY153" s="19" t="s">
        <v>1063</v>
      </c>
    </row>
    <row r="154" spans="4:57" ht="18" customHeight="1">
      <c r="D154" s="108"/>
      <c r="E154" s="109"/>
      <c r="F154" s="109"/>
      <c r="G154" s="110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W154" s="5" t="s">
        <v>1050</v>
      </c>
      <c r="AX154" s="5" t="s">
        <v>1048</v>
      </c>
      <c r="AZ154" s="19" t="s">
        <v>1046</v>
      </c>
    </row>
    <row r="155" spans="4:57" ht="18" customHeight="1">
      <c r="D155" s="32" t="s">
        <v>418</v>
      </c>
      <c r="E155" s="29"/>
      <c r="F155" s="29"/>
      <c r="G155" s="29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9"/>
      <c r="AJ155" s="30"/>
      <c r="AK155" s="30"/>
      <c r="AL155" s="30"/>
      <c r="AM155" s="30"/>
      <c r="AN155" s="30"/>
      <c r="AO155" s="30"/>
      <c r="AP155" s="30"/>
      <c r="AQ155" s="44"/>
      <c r="AW155" s="5" t="s">
        <v>230</v>
      </c>
      <c r="AX155" s="5" t="s">
        <v>713</v>
      </c>
      <c r="AY155" s="5" t="s">
        <v>1047</v>
      </c>
      <c r="AZ155" s="5">
        <f>VLOOKUP(AW$171,$AD$9:$AN$20,8,FALSE)</f>
        <v>1</v>
      </c>
      <c r="BB155" s="5" t="s">
        <v>230</v>
      </c>
      <c r="BC155" s="5" t="s">
        <v>1054</v>
      </c>
    </row>
    <row r="156" spans="4:57" ht="18" customHeight="1">
      <c r="D156" s="130" t="s">
        <v>409</v>
      </c>
      <c r="E156" s="106"/>
      <c r="F156" s="106"/>
      <c r="G156" s="107"/>
      <c r="H156" s="124" t="s">
        <v>410</v>
      </c>
      <c r="I156" s="124" t="s">
        <v>410</v>
      </c>
      <c r="J156" s="124" t="s">
        <v>410</v>
      </c>
      <c r="K156" s="124" t="s">
        <v>410</v>
      </c>
      <c r="L156" s="124" t="s">
        <v>410</v>
      </c>
      <c r="M156" s="124" t="s">
        <v>410</v>
      </c>
      <c r="N156" s="124" t="s">
        <v>410</v>
      </c>
      <c r="O156" s="124" t="s">
        <v>410</v>
      </c>
      <c r="P156" s="124" t="s">
        <v>410</v>
      </c>
      <c r="Q156" s="124" t="s">
        <v>410</v>
      </c>
      <c r="R156" s="124" t="s">
        <v>410</v>
      </c>
      <c r="S156" s="124" t="s">
        <v>410</v>
      </c>
      <c r="T156" s="124" t="s">
        <v>410</v>
      </c>
      <c r="U156" s="124" t="s">
        <v>410</v>
      </c>
      <c r="V156" s="124" t="s">
        <v>410</v>
      </c>
      <c r="W156" s="124" t="s">
        <v>410</v>
      </c>
      <c r="X156" s="124" t="s">
        <v>410</v>
      </c>
      <c r="Y156" s="124" t="s">
        <v>410</v>
      </c>
      <c r="Z156" s="124" t="s">
        <v>410</v>
      </c>
      <c r="AA156" s="124" t="s">
        <v>410</v>
      </c>
      <c r="AB156" s="124" t="s">
        <v>410</v>
      </c>
      <c r="AC156" s="124" t="s">
        <v>410</v>
      </c>
      <c r="AD156" s="124" t="s">
        <v>410</v>
      </c>
      <c r="AE156" s="124" t="s">
        <v>410</v>
      </c>
      <c r="AF156" s="124" t="s">
        <v>410</v>
      </c>
      <c r="AG156" s="124" t="s">
        <v>410</v>
      </c>
      <c r="AH156" s="124" t="s">
        <v>410</v>
      </c>
      <c r="AI156" s="124" t="s">
        <v>410</v>
      </c>
      <c r="AJ156" s="124" t="s">
        <v>407</v>
      </c>
      <c r="AK156" s="124" t="s">
        <v>407</v>
      </c>
      <c r="AL156" s="124" t="s">
        <v>410</v>
      </c>
      <c r="AM156" s="124" t="s">
        <v>410</v>
      </c>
      <c r="AN156" s="124" t="s">
        <v>410</v>
      </c>
      <c r="AO156" s="124" t="s">
        <v>407</v>
      </c>
      <c r="AP156" s="124" t="s">
        <v>410</v>
      </c>
      <c r="AQ156" s="124" t="s">
        <v>410</v>
      </c>
      <c r="AW156" s="5" t="s">
        <v>230</v>
      </c>
      <c r="AX156" s="5" t="s">
        <v>1052</v>
      </c>
      <c r="BA156" s="5" t="s">
        <v>1053</v>
      </c>
      <c r="BC156" s="5" t="s">
        <v>1055</v>
      </c>
    </row>
    <row r="157" spans="4:57" ht="18" customHeight="1">
      <c r="D157" s="118"/>
      <c r="E157" s="119"/>
      <c r="F157" s="119"/>
      <c r="G157" s="120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W157" s="5" t="s">
        <v>1051</v>
      </c>
      <c r="AX157" s="5" t="s">
        <v>1048</v>
      </c>
      <c r="AZ157" s="19" t="s">
        <v>1049</v>
      </c>
    </row>
    <row r="158" spans="4:57" ht="18" customHeight="1">
      <c r="D158" s="108"/>
      <c r="E158" s="109"/>
      <c r="F158" s="109"/>
      <c r="G158" s="110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W158" s="5" t="s">
        <v>230</v>
      </c>
      <c r="AX158" s="5" t="s">
        <v>713</v>
      </c>
      <c r="AY158" s="5" t="s">
        <v>1047</v>
      </c>
      <c r="AZ158" s="5" t="str">
        <f>INDEX($E$76:$G$79,MATCH("●",INDEX($H$76:$AQ$79,,MATCH($D174,$70:$70,0)-7),0),1)</f>
        <v>なし</v>
      </c>
      <c r="BB158" s="5" t="s">
        <v>230</v>
      </c>
      <c r="BC158" s="5" t="s">
        <v>1056</v>
      </c>
    </row>
    <row r="159" spans="4:57" ht="18" customHeight="1">
      <c r="D159" s="130" t="s">
        <v>421</v>
      </c>
      <c r="E159" s="106"/>
      <c r="F159" s="106"/>
      <c r="G159" s="107"/>
      <c r="H159" s="131">
        <v>45741</v>
      </c>
      <c r="I159" s="131">
        <v>45741</v>
      </c>
      <c r="J159" s="131">
        <v>45741</v>
      </c>
      <c r="K159" s="131">
        <v>45741</v>
      </c>
      <c r="L159" s="131">
        <v>45741</v>
      </c>
      <c r="M159" s="131">
        <v>45741</v>
      </c>
      <c r="N159" s="131">
        <v>45741</v>
      </c>
      <c r="O159" s="131">
        <v>45741</v>
      </c>
      <c r="P159" s="131">
        <v>45741</v>
      </c>
      <c r="Q159" s="131">
        <v>45741</v>
      </c>
      <c r="R159" s="131">
        <v>45741</v>
      </c>
      <c r="S159" s="131">
        <v>45741</v>
      </c>
      <c r="T159" s="131">
        <v>45741</v>
      </c>
      <c r="U159" s="131">
        <v>45741</v>
      </c>
      <c r="V159" s="131">
        <v>45741</v>
      </c>
      <c r="W159" s="131">
        <v>45741</v>
      </c>
      <c r="X159" s="131">
        <v>45741</v>
      </c>
      <c r="Y159" s="131">
        <v>45741</v>
      </c>
      <c r="Z159" s="131">
        <v>45741</v>
      </c>
      <c r="AA159" s="131">
        <v>45741</v>
      </c>
      <c r="AB159" s="131">
        <v>45741</v>
      </c>
      <c r="AC159" s="131">
        <v>45741</v>
      </c>
      <c r="AD159" s="131">
        <v>45741</v>
      </c>
      <c r="AE159" s="131">
        <v>45741</v>
      </c>
      <c r="AF159" s="131">
        <v>45741</v>
      </c>
      <c r="AG159" s="131">
        <v>45741</v>
      </c>
      <c r="AH159" s="131">
        <v>45741</v>
      </c>
      <c r="AI159" s="131">
        <v>45741</v>
      </c>
      <c r="AJ159" s="131">
        <v>45741</v>
      </c>
      <c r="AK159" s="131">
        <v>45741</v>
      </c>
      <c r="AL159" s="131">
        <v>45741</v>
      </c>
      <c r="AM159" s="131">
        <v>45741</v>
      </c>
      <c r="AN159" s="131">
        <v>45741</v>
      </c>
      <c r="AO159" s="131">
        <v>45741</v>
      </c>
      <c r="AP159" s="131">
        <v>45741</v>
      </c>
      <c r="AQ159" s="131">
        <v>45741</v>
      </c>
      <c r="AW159" s="5" t="s">
        <v>230</v>
      </c>
      <c r="AX159" s="5" t="s">
        <v>1052</v>
      </c>
      <c r="BA159" s="5" t="s">
        <v>1057</v>
      </c>
      <c r="BE159" s="5" t="s">
        <v>1058</v>
      </c>
    </row>
    <row r="160" spans="4:57" ht="18" customHeight="1">
      <c r="D160" s="132"/>
      <c r="E160" s="119"/>
      <c r="F160" s="119"/>
      <c r="G160" s="120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BA160" s="5" t="s">
        <v>1059</v>
      </c>
      <c r="BE160" s="5" t="s">
        <v>1062</v>
      </c>
    </row>
    <row r="161" spans="3:73" ht="18" customHeight="1">
      <c r="D161" s="118"/>
      <c r="E161" s="119"/>
      <c r="F161" s="119"/>
      <c r="G161" s="120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31"/>
      <c r="AL161" s="131"/>
      <c r="AM161" s="131"/>
      <c r="AN161" s="131"/>
      <c r="AO161" s="131"/>
      <c r="AP161" s="131"/>
      <c r="AQ161" s="131"/>
      <c r="BA161" s="5" t="s">
        <v>1060</v>
      </c>
      <c r="BE161" s="5" t="s">
        <v>1061</v>
      </c>
    </row>
    <row r="162" spans="3:73" ht="18" customHeight="1">
      <c r="D162" s="118"/>
      <c r="E162" s="119"/>
      <c r="F162" s="119"/>
      <c r="G162" s="120"/>
      <c r="H162" s="131"/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  <c r="AN162" s="131"/>
      <c r="AO162" s="131"/>
      <c r="AP162" s="131"/>
      <c r="AQ162" s="131"/>
    </row>
    <row r="163" spans="3:73" ht="18" customHeight="1">
      <c r="D163" s="108"/>
      <c r="E163" s="109"/>
      <c r="F163" s="109"/>
      <c r="G163" s="110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31"/>
      <c r="AP163" s="131"/>
      <c r="AQ163" s="131"/>
    </row>
    <row r="164" spans="3:73" ht="18" customHeight="1">
      <c r="O164" s="19"/>
      <c r="AJ164" s="36"/>
      <c r="AL164" s="19"/>
    </row>
    <row r="165" spans="3:73" ht="18" customHeight="1">
      <c r="D165" s="5" t="s">
        <v>230</v>
      </c>
      <c r="E165" s="5" t="s">
        <v>406</v>
      </c>
      <c r="I165" s="5" t="s">
        <v>13</v>
      </c>
      <c r="J165" s="5" t="s">
        <v>422</v>
      </c>
      <c r="O165" s="19"/>
      <c r="AJ165" s="36"/>
      <c r="AL165" s="19"/>
    </row>
    <row r="166" spans="3:73" ht="18" customHeight="1">
      <c r="J166" s="5" t="s">
        <v>423</v>
      </c>
      <c r="O166" s="19"/>
      <c r="AJ166" s="36"/>
      <c r="AL166" s="19"/>
    </row>
    <row r="167" spans="3:73" ht="18" customHeight="1">
      <c r="J167" s="5" t="s">
        <v>424</v>
      </c>
      <c r="O167" s="19"/>
      <c r="AJ167" s="36"/>
      <c r="AL167" s="19"/>
    </row>
    <row r="168" spans="3:73" ht="18" customHeight="1">
      <c r="O168" s="19"/>
      <c r="AJ168" s="36"/>
      <c r="AL168" s="19"/>
    </row>
    <row r="169" spans="3:73" ht="18" customHeight="1">
      <c r="C169" s="5" t="s">
        <v>32</v>
      </c>
      <c r="D169" s="5" t="s">
        <v>427</v>
      </c>
      <c r="AE169" s="5" t="s">
        <v>230</v>
      </c>
      <c r="AF169" s="5" t="s">
        <v>714</v>
      </c>
      <c r="AJ169" s="5" t="s">
        <v>307</v>
      </c>
      <c r="AK169" s="119" t="s">
        <v>715</v>
      </c>
      <c r="AL169" s="119"/>
      <c r="AM169" s="119"/>
      <c r="AN169" s="119"/>
    </row>
    <row r="171" spans="3:73" ht="18" customHeight="1">
      <c r="D171" s="105" t="s">
        <v>403</v>
      </c>
      <c r="E171" s="106"/>
      <c r="F171" s="106"/>
      <c r="G171" s="107"/>
      <c r="H171" s="111" t="s">
        <v>730</v>
      </c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3"/>
      <c r="AE171" s="117" t="s">
        <v>434</v>
      </c>
      <c r="AF171" s="112"/>
      <c r="AG171" s="113"/>
      <c r="AH171" s="111" t="s">
        <v>411</v>
      </c>
      <c r="AI171" s="112"/>
      <c r="AJ171" s="112"/>
      <c r="AK171" s="112"/>
      <c r="AL171" s="112"/>
      <c r="AM171" s="112"/>
      <c r="AN171" s="112"/>
      <c r="AO171" s="112"/>
      <c r="AP171" s="112"/>
      <c r="AQ171" s="113"/>
      <c r="AS171" s="62" t="s">
        <v>444</v>
      </c>
      <c r="AT171" s="63"/>
      <c r="AU171" s="64"/>
      <c r="AW171" s="78" t="str">
        <f>$D$75</f>
        <v>COLUMN_COUNTS</v>
      </c>
      <c r="AX171" s="78" t="str">
        <f>$D$75</f>
        <v>COLUMN_COUNTS</v>
      </c>
      <c r="AY171" s="71" t="str">
        <f>$D$80</f>
        <v>COLUMN_DATA_TYPE</v>
      </c>
      <c r="AZ171" s="71" t="str">
        <f>$D$80</f>
        <v>COLUMN_DATA_TYPE</v>
      </c>
      <c r="BA171" s="71" t="str">
        <f>$D$85</f>
        <v>COLUMN_DATA_LENGTH</v>
      </c>
      <c r="BB171" s="71" t="str">
        <f>$D$85</f>
        <v>COLUMN_DATA_LENGTH</v>
      </c>
      <c r="BC171" s="71" t="str">
        <f>$D$93</f>
        <v>COLUMN_DATA_TRIM</v>
      </c>
      <c r="BD171" s="71" t="str">
        <f>$D$93</f>
        <v>COLUMN_DATA_TRIM</v>
      </c>
      <c r="BE171" s="71" t="str">
        <f>$D$98</f>
        <v>COLUMN_DATA_SIGNED</v>
      </c>
      <c r="BF171" s="71" t="str">
        <f>$D$98</f>
        <v>COLUMN_DATA_SIGNED</v>
      </c>
      <c r="BG171" s="71" t="str">
        <f>$D$105</f>
        <v>SIGN_DIGIT</v>
      </c>
      <c r="BH171" s="71" t="str">
        <f>$D$105</f>
        <v>SIGN_DIGIT</v>
      </c>
      <c r="BI171" s="71" t="str">
        <f>$D$111</f>
        <v>DATE_SEPARATOR</v>
      </c>
      <c r="BJ171" s="71" t="str">
        <f>$D$111</f>
        <v>DATE_SEPARATOR</v>
      </c>
      <c r="BK171" s="71" t="str">
        <f>$D$117</f>
        <v>TIME_SEPARATOR</v>
      </c>
      <c r="BL171" s="71" t="str">
        <f>$D$117</f>
        <v>TIME_SEPARATOR</v>
      </c>
      <c r="BM171" s="71" t="str">
        <f>$D$122</f>
        <v>SEPARATOR_DATE_TIME</v>
      </c>
      <c r="BN171" s="71" t="str">
        <f>$D$122</f>
        <v>SEPARATOR_DATE_TIME</v>
      </c>
      <c r="BO171" s="71" t="str">
        <f>$D$127</f>
        <v>REFERENCE_DATE</v>
      </c>
      <c r="BP171" s="71" t="str">
        <f>$D$127</f>
        <v>REFERENCE_DATE</v>
      </c>
      <c r="BQ171" s="71" t="str">
        <f>$D$132</f>
        <v>CASE_MODE</v>
      </c>
      <c r="BR171" s="71" t="str">
        <f>$D$132</f>
        <v>CASE_MODE</v>
      </c>
      <c r="BS171" s="71" t="str">
        <f>$D$138</f>
        <v>MULTIBYTE_STRING</v>
      </c>
      <c r="BT171" s="71" t="str">
        <f>$D$138</f>
        <v>MULTIBYTE_STRING</v>
      </c>
      <c r="BU171" s="5" t="s">
        <v>735</v>
      </c>
    </row>
    <row r="172" spans="3:73" ht="18" customHeight="1">
      <c r="D172" s="108"/>
      <c r="E172" s="109"/>
      <c r="F172" s="109"/>
      <c r="G172" s="110"/>
      <c r="H172" s="114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  <c r="AA172" s="115"/>
      <c r="AB172" s="115"/>
      <c r="AC172" s="115"/>
      <c r="AD172" s="116"/>
      <c r="AE172" s="114"/>
      <c r="AF172" s="115"/>
      <c r="AG172" s="116"/>
      <c r="AH172" s="114"/>
      <c r="AI172" s="115"/>
      <c r="AJ172" s="115"/>
      <c r="AK172" s="115"/>
      <c r="AL172" s="115"/>
      <c r="AM172" s="115"/>
      <c r="AN172" s="115"/>
      <c r="AO172" s="115"/>
      <c r="AP172" s="115"/>
      <c r="AQ172" s="116"/>
      <c r="AS172" s="65" t="s">
        <v>445</v>
      </c>
      <c r="AT172" s="66"/>
      <c r="AU172" s="67"/>
      <c r="AW172" s="71" t="s">
        <v>732</v>
      </c>
      <c r="AX172" s="71" t="s">
        <v>733</v>
      </c>
      <c r="AY172" s="71" t="s">
        <v>732</v>
      </c>
      <c r="AZ172" s="71" t="s">
        <v>733</v>
      </c>
      <c r="BA172" s="71" t="s">
        <v>732</v>
      </c>
      <c r="BB172" s="71" t="s">
        <v>733</v>
      </c>
      <c r="BC172" s="71" t="s">
        <v>732</v>
      </c>
      <c r="BD172" s="71" t="s">
        <v>733</v>
      </c>
      <c r="BE172" s="71" t="s">
        <v>732</v>
      </c>
      <c r="BF172" s="71" t="s">
        <v>733</v>
      </c>
      <c r="BG172" s="71" t="s">
        <v>732</v>
      </c>
      <c r="BH172" s="71" t="s">
        <v>733</v>
      </c>
      <c r="BI172" s="71" t="s">
        <v>732</v>
      </c>
      <c r="BJ172" s="71" t="s">
        <v>733</v>
      </c>
      <c r="BK172" s="71" t="s">
        <v>732</v>
      </c>
      <c r="BL172" s="71" t="s">
        <v>733</v>
      </c>
      <c r="BM172" s="71" t="s">
        <v>732</v>
      </c>
      <c r="BN172" s="71" t="s">
        <v>733</v>
      </c>
      <c r="BO172" s="71" t="s">
        <v>732</v>
      </c>
      <c r="BP172" s="71" t="s">
        <v>733</v>
      </c>
      <c r="BQ172" s="71" t="s">
        <v>732</v>
      </c>
      <c r="BR172" s="71" t="s">
        <v>733</v>
      </c>
      <c r="BS172" s="71" t="s">
        <v>732</v>
      </c>
      <c r="BT172" s="71" t="s">
        <v>733</v>
      </c>
      <c r="BU172" s="5" t="s">
        <v>735</v>
      </c>
    </row>
    <row r="173" spans="3:73" ht="36" customHeight="1">
      <c r="D173" s="96">
        <f>$H$70</f>
        <v>1</v>
      </c>
      <c r="E173" s="97"/>
      <c r="F173" s="97"/>
      <c r="G173" s="98"/>
      <c r="H173" s="45" t="str">
        <f ca="1">"clear; echo "&amp;"テストケース"&amp;TEXT($D173,"000")&amp;"; "&amp;IF(INDEX($E$74,MATCH("●",INDEX($H$74:$AQ$74,,MATCH($D173,$70:$70,0)-7),0),1)="なし","mv ${CONFIG_DIR}"&amp;$K$7&amp;" ${CONFIG_DIR}bk_"&amp;$K$7&amp;"; ")&amp;"sh ./script/"&amp;$B$2&amp;".sh; "&amp;IF(INDEX($E$74,MATCH("●",INDEX($H$74:$AQ$74,,MATCH($D173,$70:$70,0)-7),0),1)="なし","mv ${CONFIG_DIR}bk_"&amp;$K$7&amp;" ${CONFIG_DIR}"&amp;$K$7&amp;"; ")</f>
        <v xml:space="preserve">clear; echo テストケース001; mv ${CONFIG_DIR}db_data_config.txt ${CONFIG_DIR}bk_db_data_config.txt; sh ./script/db_check_data_validate_config.sh; mv ${CONFIG_DIR}bk_db_data_config.txt ${CONFIG_DIR}db_data_config.txt; </v>
      </c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  <c r="AE173" s="99" t="str" cm="1">
        <f t="array" ref="AE173">SUBSTITUTE(INDEX($H$147:$AQ$147, , MATCH($D173, $70:$70, 0)-7),"-","")</f>
        <v>異常</v>
      </c>
      <c r="AF173" s="100"/>
      <c r="AG173" s="101"/>
      <c r="AH173" s="102" t="s">
        <v>734</v>
      </c>
      <c r="AI173" s="103"/>
      <c r="AJ173" s="103"/>
      <c r="AK173" s="103"/>
      <c r="AL173" s="103"/>
      <c r="AM173" s="103"/>
      <c r="AN173" s="103"/>
      <c r="AO173" s="103"/>
      <c r="AP173" s="103"/>
      <c r="AQ173" s="104"/>
      <c r="AS173" s="68" t="str" cm="1">
        <f t="array" ref="AS173">SUBSTITUTE(TEXT(INDEX($H$150:$AQ$150,1,$D173),"000000"),"-","")</f>
        <v>220101</v>
      </c>
      <c r="AT173" s="69"/>
      <c r="AU173" s="70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5" t="s">
        <v>735</v>
      </c>
    </row>
    <row r="174" spans="3:73" ht="36" customHeight="1">
      <c r="D174" s="96">
        <f>$D173+1</f>
        <v>2</v>
      </c>
      <c r="E174" s="97"/>
      <c r="F174" s="97"/>
      <c r="G174" s="98"/>
      <c r="H174" s="45" t="str">
        <f ca="1">SUBSTITUTE(SUBSTITUTE("clear; echo "&amp;"テストケース"&amp;TEXT($D174,"000")&amp;"; "&amp;AW174&amp;AY174&amp;BA174&amp;BC174&amp;BE174&amp;BG174&amp;BI174&amp;BK174&amp;BM174&amp;BO174&amp;BQ174&amp;BS174&amp;"sh ./script/"&amp;$B$2&amp;".sh; "&amp;AX174&amp;AZ174&amp;BB174&amp;BD174&amp;BF174&amp;BH174&amp;BJ174&amp;BL174&amp;BN174&amp;BP174&amp;BR174&amp;BT174,"なし",""),""",""",",")</f>
        <v>clear; echo テストケース002; sed -i '' 's#COLUMN_COUNTS="1"#COLUMN_COUNTS=""#g' ${CONFIG_DIR}db_data_config.txt; export COLUMN_COUNTS="";sh ./script/db_check_data_validate_config.sh; sed -i '' 's#COLUMN_COUNTS=""#COLUMN_COUNTS="1"#g' ${CONFIG_DIR}db_data_config.txt; export COLUMN_COUNTS="1";</v>
      </c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7"/>
      <c r="AE174" s="99" t="str" cm="1">
        <f t="array" ref="AE174">SUBSTITUTE(INDEX($H$147:$AQ$147, , MATCH($D174, $70:$70, 0)-7),"-","")</f>
        <v>異常</v>
      </c>
      <c r="AF174" s="100"/>
      <c r="AG174" s="101"/>
      <c r="AH174" s="102" t="s">
        <v>850</v>
      </c>
      <c r="AI174" s="103"/>
      <c r="AJ174" s="103"/>
      <c r="AK174" s="103"/>
      <c r="AL174" s="103"/>
      <c r="AM174" s="103"/>
      <c r="AN174" s="103"/>
      <c r="AO174" s="103"/>
      <c r="AP174" s="103"/>
      <c r="AQ174" s="104"/>
      <c r="AS174" s="68" t="str" cm="1">
        <f t="array" ref="AS174">SUBSTITUTE(TEXT(INDEX($H$150:$AQ$150,1,$D174),"000000"),"-","")</f>
        <v>220102</v>
      </c>
      <c r="AT174" s="69"/>
      <c r="AU174" s="70"/>
      <c r="AW174" s="71" t="str">
        <f>SUBSTITUTE(IF(VLOOKUP(AW$171,$AD$9:$AN$20,8,FALSE)=INDEX($E$76:$G$79,MATCH("●",INDEX($H$76:$AQ$79,,MATCH($D174,$70:$70,0)-7),0),1),"","sed -i "&amp;IF($AK$169="MacOS","'' ","")&amp;"'s#"&amp;AW$171&amp;"="""&amp;VLOOKUP(AW$171,$AD$9:$AN$20,8,FALSE)&amp;""""&amp;"#"&amp;AW$171&amp;"="&amp;""""&amp;INDEX($E$76:$G$79,MATCH("●",INDEX($H$76:$AQ$79,,MATCH($D174,$70:$70,0)-7),0),1)&amp;""""&amp;"#g'"&amp;" ${CONFIG_DIR}"&amp;$K$7&amp;"; export "&amp;AW$171&amp;"="&amp;""""&amp;INDEX($E$76:$G$79,MATCH("●",INDEX($H$76:$AQ$79,,MATCH($D174,$70:$70,0)-7),0),1)&amp;""";"),",",""",""")</f>
        <v>sed -i '' 's#COLUMN_COUNTS="1"#COLUMN_COUNTS="なし"#g' ${CONFIG_DIR}db_data_config.txt; export COLUMN_COUNTS="なし";</v>
      </c>
      <c r="AX174" s="71" t="str">
        <f>SUBSTITUTE(IF(INDEX($E$76:$G$79,MATCH("●",INDEX($H$76:$AQ$79,,MATCH($D174,$70:$70,0)-7),0),1)=VLOOKUP(AX$171,$AD$9:$AN$20,8,FALSE),"","sed -i "&amp;IF($AK$169="MacOS","'' ","")&amp;"'s#"&amp;AX$171&amp;"="""&amp;INDEX($E$76:$G$79,MATCH("●",INDEX($H$76:$AQ$79,,MATCH($D174,$70:$70,0)-7),0),1)&amp;""""&amp;"#"&amp;AX$171&amp;"="&amp;""""&amp;VLOOKUP(AX$171,$AD$9:$AN$20,8,FALSE)&amp;""""&amp;"#g'"&amp;" ${CONFIG_DIR}"&amp;$K$7&amp;"; export "&amp;AX$171&amp;"="&amp;""""&amp;VLOOKUP(AX$171,$AD$9:$AN$20,8,FALSE)&amp;""";"),",",""",""")</f>
        <v>sed -i '' 's#COLUMN_COUNTS="なし"#COLUMN_COUNTS="1"#g' ${CONFIG_DIR}db_data_config.txt; export COLUMN_COUNTS="1";</v>
      </c>
      <c r="AY174" s="71" t="str">
        <f>SUBSTITUTE(IF(VLOOKUP(AY$171,$AD$9:$AN$20,8,FALSE)=INDEX($E$81:$G$84,MATCH("●",INDEX($H$81:$AQ$84,,MATCH($D174,$70:$70,0)-7),0),1),"","sed -i "&amp;IF($AK$169="MacOS","'' ","")&amp;"'s#"&amp;AY$171&amp;"="""&amp;VLOOKUP(AY$171,$AD$9:$AN$20,8,FALSE)&amp;""""&amp;"#"&amp;AY$171&amp;"="&amp;""""&amp;INDEX($E$81:$G$84,MATCH("●",INDEX($H$81:$AQ$84,,MATCH($D174,$70:$70,0)-7),0),1)&amp;""""&amp;"#g'"&amp;" ${CONFIG_DIR}"&amp;$K$7&amp;"; export "&amp;AY$171&amp;"="&amp;""""&amp;INDEX($E$81:$G$84,MATCH("●",INDEX($H$81:$AQ$84,,MATCH($D174,$70:$70,0)-7),0),1)&amp;""";"),",",""",""")</f>
        <v/>
      </c>
      <c r="AZ174" s="71" t="str">
        <f>SUBSTITUTE(IF(INDEX($E$81:$G$84,MATCH("●",INDEX($H$81:$AQ$84,,MATCH($D174,$70:$70,0)-7),0),1)=VLOOKUP(AZ$171,$AD$9:$AN$20,8,FALSE),"","sed -i "&amp;IF($AK$169="MacOS","'' ","")&amp;"'s#"&amp;AZ$171&amp;"="""&amp;INDEX($E$81:$G$84,MATCH("●",INDEX($H$81:$AQ$84,,MATCH($D174,$70:$70,0)-7),0),1)&amp;""""&amp;"#"&amp;AZ$171&amp;"="&amp;""""&amp;VLOOKUP(AZ$171,$AD$9:$AN$20,8,FALSE)&amp;""""&amp;"#g'"&amp;" ${CONFIG_DIR}"&amp;$K$7&amp;"; export "&amp;AZ$171&amp;"="&amp;""""&amp;VLOOKUP(AZ$171,$AD$9:$AN$20,8,FALSE)&amp;""";"),",",""",""")</f>
        <v/>
      </c>
      <c r="BA174" s="71" t="str">
        <f>SUBSTITUTE(IF(VLOOKUP(BA$171,$AD$9:$AN$20,8,FALSE)=INDEX($E$86:$G$92,MATCH("●",INDEX($H$86:$AQ$92,,MATCH($D174,$70:$70,0)-7),0),1),"","sed -i "&amp;IF($AK$169="MacOS","'' ","")&amp;"'s#"&amp;BA$171&amp;"="""&amp;VLOOKUP(BA$171,$AD$9:$AN$20,8,FALSE)&amp;""""&amp;"#"&amp;BA$171&amp;"="&amp;""""&amp;INDEX($E$86:$G$92,MATCH("●",INDEX($H$86:$AQ$92,,MATCH($D174,$70:$70,0)-7),0),1)&amp;""""&amp;"#g'"&amp;" ${CONFIG_DIR}"&amp;$K$7&amp;"; export "&amp;BA$171&amp;"="&amp;""""&amp;INDEX($E$86:$G$92,MATCH("●",INDEX($H$86:$AQ$92,,MATCH($D174,$70:$70,0)-7),0),1)&amp;""";"),",",""",""")</f>
        <v/>
      </c>
      <c r="BB174" s="71" t="str">
        <f>SUBSTITUTE(IF(INDEX($E$86:$G$92,MATCH("●",INDEX($H$86:$AQ$92,,MATCH($D174,$70:$70,0)-7),0),1)=VLOOKUP(BB$171,$AD$9:$AN$20,8,FALSE),"","sed -i "&amp;IF($AK$169="MacOS","'' ","")&amp;"'s#"&amp;BB$171&amp;"="""&amp;INDEX($E$86:$G$92,MATCH("●",INDEX($H$86:$AQ$92,,MATCH($D174,$70:$70,0)-7),0),1)&amp;""""&amp;"#"&amp;BB$171&amp;"="&amp;""""&amp;VLOOKUP(BB$171,$AD$9:$AN$20,8,FALSE)&amp;""""&amp;"#g'"&amp;" ${CONFIG_DIR}"&amp;$K$7&amp;"; export "&amp;BB$171&amp;"="&amp;""""&amp;VLOOKUP(BB$171,$AD$9:$AN$20,8,FALSE)&amp;""";"),",",""",""")</f>
        <v/>
      </c>
      <c r="BC174" s="71" t="str">
        <f>SUBSTITUTE(IF(VLOOKUP(BC$171,$AD$9:$AN$20,8,FALSE)=INDEX($E$94:$G$97,MATCH("●",INDEX($H$94:$AQ$97,,MATCH($D174,$70:$70,0)-7),0),1),"","sed -i "&amp;IF($AK$169="MacOS","'' ","")&amp;"'s#"&amp;BC$171&amp;"="""&amp;VLOOKUP(BC$171,$AD$9:$AN$20,8,FALSE)&amp;""""&amp;"#"&amp;BC$171&amp;"="&amp;""""&amp;INDEX($E$94:$G$97,MATCH("●",INDEX($H$94:$AQ$97,,MATCH($D174,$70:$70,0)-7),0),1)&amp;""""&amp;"#g'"&amp;" ${CONFIG_DIR}"&amp;$K$7&amp;"; export "&amp;BC$171&amp;"="&amp;""""&amp;INDEX($E$94:$G$97,MATCH("●",INDEX($H$94:$AQ$97,,MATCH($D174,$70:$70,0)-7),0),1)&amp;""";"),",",""",""")</f>
        <v/>
      </c>
      <c r="BD174" s="71" t="str">
        <f>SUBSTITUTE(IF(INDEX($E$94:$G$97,MATCH("●",INDEX($H$94:$AQ$97,,MATCH($D174,$70:$70,0)-7),0),1)=VLOOKUP(BD$171,$AD$9:$AN$20,8,FALSE),"","sed -i "&amp;IF($AK$169="MacOS","'' ","")&amp;"'s#"&amp;BD$171&amp;"="""&amp;INDEX($E$94:$G$97,MATCH("●",INDEX($H$94:$AQ$97,,MATCH($D174,$70:$70,0)-7),0),1)&amp;""""&amp;"#"&amp;BD$171&amp;"="&amp;""""&amp;VLOOKUP(BD$171,$AD$9:$AN$20,8,FALSE)&amp;""""&amp;"#g'"&amp;" ${CONFIG_DIR}"&amp;$K$7&amp;"; export "&amp;BD$171&amp;"="&amp;""""&amp;VLOOKUP(BD$171,$AD$9:$AN$20,8,FALSE)&amp;""";"),",",""",""")</f>
        <v/>
      </c>
      <c r="BE174" s="71" t="str">
        <f>SUBSTITUTE(IF(VLOOKUP(BE$171,$AD$9:$AN$20,8,FALSE)=INDEX($E$99:$G$104,MATCH("●",INDEX($H$99:$AQ$104,,MATCH($D174,$70:$70,0)-7),0),1),"","sed -i "&amp;IF($AK$169="MacOS","'' ","")&amp;"'s#"&amp;BE$171&amp;"="""&amp;VLOOKUP(BE$171,$AD$9:$AN$20,8,FALSE)&amp;""""&amp;"#"&amp;BE$171&amp;"="&amp;""""&amp;INDEX($E$99:$G$104,MATCH("●",INDEX($H$99:$AQ$104,,MATCH($D174,$70:$70,0)-7),0),1)&amp;""""&amp;"#g'"&amp;" ${CONFIG_DIR}"&amp;$K$7&amp;"; export "&amp;BE$171&amp;"="&amp;""""&amp;INDEX($E$99:$G$104,MATCH("●",INDEX($H$99:$AQ$104,,MATCH($D174,$70:$70,0)-7),0),1)&amp;""";"),",",""",""")</f>
        <v/>
      </c>
      <c r="BF174" s="71" t="str">
        <f>SUBSTITUTE(IF(INDEX($E$99:$G$104,MATCH("●",INDEX($H$99:$AQ$104,,MATCH($D174,$70:$70,0)-7),0),1)=VLOOKUP(BF$171,$AD$9:$AN$20,8,FALSE),"","sed -i "&amp;IF($AK$169="MacOS","'' ","")&amp;"'s#"&amp;BF$171&amp;"="""&amp;INDEX($E$99:$G$104,MATCH("●",INDEX($H$99:$AQ$104,,MATCH($D174,$70:$70,0)-7),0),1)&amp;""""&amp;"#"&amp;BF$171&amp;"="&amp;""""&amp;VLOOKUP(BF$171,$AD$9:$AN$20,8,FALSE)&amp;""""&amp;"#g'"&amp;" ${CONFIG_DIR}"&amp;$K$7&amp;"; export "&amp;BF$171&amp;"="&amp;""""&amp;VLOOKUP(BF$171,$AD$9:$AN$20,8,FALSE)&amp;""";"),",",""",""")</f>
        <v/>
      </c>
      <c r="BG174" s="71" t="str">
        <f>SUBSTITUTE(IF(VLOOKUP(BG$171,$AD$9:$AN$20,8,FALSE)=INDEX($E$106:$G$110,MATCH("●",INDEX($H$106:$AQ$110,,MATCH($D174,$70:$70,0)-7),0),1),"","sed -i "&amp;IF($AK$169="MacOS","'' ","")&amp;"'s#"&amp;BG$171&amp;"="""&amp;VLOOKUP(BG$171,$AD$9:$AN$20,8,FALSE)&amp;""""&amp;"#"&amp;BG$171&amp;"="&amp;""""&amp;INDEX($E$106:$G$110,MATCH("●",INDEX($H$106:$AQ$110,,MATCH($D174,$70:$70,0)-7),0),1)&amp;""""&amp;"#g'"&amp;" ${CONFIG_DIR}"&amp;$K$7&amp;"; export "&amp;BG$171&amp;"="&amp;""""&amp;INDEX($E$106:$G$110,MATCH("●",INDEX($H$106:$AQ$110,,MATCH($D174,$70:$70,0)-7),0),1)&amp;""";"),",",""",""")</f>
        <v/>
      </c>
      <c r="BH174" s="71" t="str">
        <f>SUBSTITUTE(IF(INDEX($E$106:$G$110,MATCH("●",INDEX($H$106:$AQ$110,,MATCH($D174,$70:$70,0)-7),0),1)=VLOOKUP(BH$171,$AD$9:$AN$20,8,FALSE),"","sed -i "&amp;IF($AK$169="MacOS","'' ","")&amp;"'s#"&amp;BH$171&amp;"="""&amp;INDEX($E$106:$G$110,MATCH("●",INDEX($H$106:$AQ$110,,MATCH($D174,$70:$70,0)-7),0),1)&amp;""""&amp;"#"&amp;BH$171&amp;"="&amp;""""&amp;VLOOKUP(BH$171,$AD$9:$AN$20,8,FALSE)&amp;""""&amp;"#g'"&amp;" ${CONFIG_DIR}"&amp;$K$7&amp;"; export "&amp;BH$171&amp;"="&amp;""""&amp;VLOOKUP(BH$171,$AD$9:$AN$20,8,FALSE)&amp;""";"),",",""",""")</f>
        <v/>
      </c>
      <c r="BI174" s="71" t="str">
        <f>SUBSTITUTE(IF(VLOOKUP(BI$171,$AD$9:$AN$20,8,FALSE)=INDEX($E$112:$G$116,MATCH("●",INDEX($H$112:$AQ$116,,MATCH($D174,$70:$70,0)-7),0),1),"","sed -i "&amp;IF($AK$169="MacOS","'' ","")&amp;"'s#"&amp;BI$171&amp;"="""&amp;VLOOKUP(BI$171,$AD$9:$AN$20,8,FALSE)&amp;""""&amp;"#"&amp;BI$171&amp;"="&amp;""""&amp;INDEX($E$112:$G$116,MATCH("●",INDEX($H$112:$AQ$116,,MATCH($D174,$70:$70,0)-7),0),1)&amp;""""&amp;"#g'"&amp;" ${CONFIG_DIR}"&amp;$K$7&amp;"; export "&amp;BI$171&amp;"="&amp;""""&amp;INDEX($E$112:$G$116,MATCH("●",INDEX($H$112:$AQ$116,,MATCH($D174,$70:$70,0)-7),0),1)&amp;""";"),",",""",""")</f>
        <v/>
      </c>
      <c r="BJ174" s="71" t="str">
        <f>SUBSTITUTE(IF(INDEX($E$112:$G$116,MATCH("●",INDEX($H$112:$AQ$116,,MATCH($D174,$70:$70,0)-7),0),1)=VLOOKUP(BJ$171,$AD$9:$AN$20,8,FALSE),"","sed -i "&amp;IF($AK$169="MacOS","'' ","")&amp;"'s#"&amp;BJ$171&amp;"="""&amp;INDEX($E$112:$G$116,MATCH("●",INDEX($H$112:$AQ$116,,MATCH($D174,$70:$70,0)-7),0),1)&amp;""""&amp;"#"&amp;BJ$171&amp;"="&amp;""""&amp;VLOOKUP(BJ$171,$AD$9:$AN$20,8,FALSE)&amp;""""&amp;"#g'"&amp;" ${CONFIG_DIR}"&amp;$K$7&amp;"; export "&amp;BJ$171&amp;"="&amp;""""&amp;VLOOKUP(BJ$171,$AD$9:$AN$20,8,FALSE)&amp;""";"),",",""",""")</f>
        <v/>
      </c>
      <c r="BK174" s="71" t="str">
        <f>SUBSTITUTE(IF(VLOOKUP(BK$171,$AD$9:$AN$20,8,FALSE)=INDEX($E$118:$G$121,MATCH("●",INDEX($H$118:$AQ$121,,MATCH($D174,$70:$70,0)-7),0),1),"","sed -i "&amp;IF($AK$169="MacOS","'' ","")&amp;"'s#"&amp;BK$171&amp;"="""&amp;VLOOKUP(BK$171,$AD$9:$AN$20,8,FALSE)&amp;""""&amp;"#"&amp;BK$171&amp;"="&amp;""""&amp;INDEX($E$118:$G$121,MATCH("●",INDEX($H$118:$AQ$121,,MATCH($D174,$70:$70,0)-7),0),1)&amp;""""&amp;"#g'"&amp;" ${CONFIG_DIR}"&amp;$K$7&amp;"; export "&amp;BK$171&amp;"="&amp;""""&amp;INDEX($E$118:$G$121,MATCH("●",INDEX($H$118:$AQ$121,,MATCH($D174,$70:$70,0)-7),0),1)&amp;""";"),",",""",""")</f>
        <v/>
      </c>
      <c r="BL174" s="71" t="str">
        <f>SUBSTITUTE(IF(INDEX($E$118:$G$121,MATCH("●",INDEX($H$118:$AQ$121,,MATCH($D174,$70:$70,0)-7),0),1)=VLOOKUP(BL$171,$AD$9:$AN$20,8,FALSE),"","sed -i "&amp;IF($AK$169="MacOS","'' ","")&amp;"'s#"&amp;BL$171&amp;"="""&amp;INDEX($E$118:$G$121,MATCH("●",INDEX($H$118:$AQ$121,,MATCH($D174,$70:$70,0)-7),0),1)&amp;""""&amp;"#"&amp;BL$171&amp;"="&amp;""""&amp;VLOOKUP(BL$171,$AD$9:$AN$20,8,FALSE)&amp;""""&amp;"#g'"&amp;" ${CONFIG_DIR}"&amp;$K$7&amp;"; export "&amp;BL$171&amp;"="&amp;""""&amp;VLOOKUP(BL$171,$AD$9:$AN$20,8,FALSE)&amp;""";"),",",""",""")</f>
        <v/>
      </c>
      <c r="BM174" s="71" t="str">
        <f>SUBSTITUTE(IF(VLOOKUP(BM$171,$AD$9:$AN$20,8,FALSE)=INDEX($E$123:$G$126,MATCH("●",INDEX($H$123:$AQ$126,,MATCH($D174,$70:$70,0)-7),0),1),"","sed -i "&amp;IF($AK$169="MacOS","'' ","")&amp;"'s#"&amp;BM$171&amp;"="""&amp;VLOOKUP(BM$171,$AD$9:$AN$20,8,FALSE)&amp;""""&amp;"#"&amp;BM$171&amp;"="&amp;""""&amp;INDEX($E$123:$G$126,MATCH("●",INDEX($H$123:$AQ$126,,MATCH($D174,$70:$70,0)-7),0),1)&amp;""""&amp;"#g'"&amp;" ${CONFIG_DIR}"&amp;$K$7&amp;"; export "&amp;BM$171&amp;"="&amp;""""&amp;INDEX($E$123:$G$126,MATCH("●",INDEX($H$123:$AQ$126,,MATCH($D174,$70:$70,0)-7),0),1)&amp;""";"),",",""",""")</f>
        <v/>
      </c>
      <c r="BN174" s="71" t="str">
        <f>SUBSTITUTE(IF(INDEX($E$123:$G$126,MATCH("●",INDEX($H$123:$AQ$126,,MATCH($D174,$70:$70,0)-7),0),1)=VLOOKUP(BN$171,$AD$9:$AN$20,8,FALSE),"","sed -i "&amp;IF($AK$169="MacOS","'' ","")&amp;"'s#"&amp;BN$171&amp;"="""&amp;INDEX($E$123:$G$126,MATCH("●",INDEX($H$123:$AQ$126,,MATCH($D174,$70:$70,0)-7),0),1)&amp;""""&amp;"#"&amp;BN$171&amp;"="&amp;""""&amp;VLOOKUP(BN$171,$AD$9:$AN$20,8,FALSE)&amp;""""&amp;"#g'"&amp;" ${CONFIG_DIR}"&amp;$K$7&amp;"; export "&amp;BN$171&amp;"="&amp;""""&amp;VLOOKUP(BN$171,$AD$9:$AN$20,8,FALSE)&amp;""";"),",",""",""")</f>
        <v/>
      </c>
      <c r="BO174" s="71" t="str">
        <f>SUBSTITUTE(IF(VLOOKUP(BO$171,$AD$9:$AN$20,8,FALSE)=INDEX($E$128:$G$131,MATCH("●",INDEX($H$128:$AQ$131,,MATCH($D174,$70:$70,0)-7),0),1),"","sed -i "&amp;IF($AK$169="MacOS","'' ","")&amp;"'s#"&amp;BO$171&amp;"="""&amp;VLOOKUP(BO$171,$AD$9:$AN$20,8,FALSE)&amp;""""&amp;"#"&amp;BO$171&amp;"="&amp;""""&amp;INDEX($E$128:$G$131,MATCH("●",INDEX($H$128:$AQ$131,,MATCH($D174,$70:$70,0)-7),0),1)&amp;""""&amp;"#g'"&amp;" ${CONFIG_DIR}"&amp;$K$7&amp;"; export "&amp;BO$171&amp;"="&amp;""""&amp;INDEX($E$128:$G$131,MATCH("●",INDEX($H$128:$AQ$131,,MATCH($D174,$70:$70,0)-7),0),1)&amp;""";"),",",""",""")</f>
        <v/>
      </c>
      <c r="BP174" s="71" t="str">
        <f>SUBSTITUTE(IF(INDEX($E$128:$G$131,MATCH("●",INDEX($H$128:$AQ$131,,MATCH($D174,$70:$70,0)-7),0),1)=VLOOKUP(BP$171,$AD$9:$AN$20,8,FALSE),"","sed -i "&amp;IF($AK$169="MacOS","'' ","")&amp;"'s#"&amp;BP$171&amp;"="""&amp;INDEX($E$128:$G$131,MATCH("●",INDEX($H$128:$AQ$131,,MATCH($D174,$70:$70,0)-7),0),1)&amp;""""&amp;"#"&amp;BP$171&amp;"="&amp;""""&amp;VLOOKUP(BP$171,$AD$9:$AN$20,8,FALSE)&amp;""""&amp;"#g'"&amp;" ${CONFIG_DIR}"&amp;$K$7&amp;"; export "&amp;BP$171&amp;"="&amp;""""&amp;VLOOKUP(BP$171,$AD$9:$AN$20,8,FALSE)&amp;""";"),",",""",""")</f>
        <v/>
      </c>
      <c r="BQ174" s="71" t="str">
        <f>SUBSTITUTE(IF(VLOOKUP(BQ$171,$AD$9:$AN$20,8,FALSE)=INDEX($E$133:$G$137,MATCH("●",INDEX($H$133:$AQ$137,,MATCH($D174,$70:$70,0)-7),0),1),"","sed -i "&amp;IF($AK$169="MacOS","'' ","")&amp;"'s#"&amp;BQ$171&amp;"="""&amp;VLOOKUP(BQ$171,$AD$9:$AN$20,8,FALSE)&amp;""""&amp;"#"&amp;BQ$171&amp;"="&amp;""""&amp;INDEX($E$133:$G$137,MATCH("●",INDEX($H$133:$AQ$137,,MATCH($D174,$70:$70,0)-7),0),1)&amp;""""&amp;"#g'"&amp;" ${CONFIG_DIR}"&amp;$K$7&amp;"; export "&amp;BQ$171&amp;"="&amp;""""&amp;INDEX($E$133:$G$137,MATCH("●",INDEX($H$133:$AQ$137,,MATCH($D174,$70:$70,0)-7),0),1)&amp;""";"),",",""",""")</f>
        <v/>
      </c>
      <c r="BR174" s="71" t="str">
        <f>SUBSTITUTE(IF(INDEX($E$133:$G$137,MATCH("●",INDEX($H$133:$AQ$137,,MATCH($D174,$70:$70,0)-7),0),1)=VLOOKUP(BR$171,$AD$9:$AN$20,8,FALSE),"","sed -i "&amp;IF($AK$169="MacOS","'' ","")&amp;"'s#"&amp;BR$171&amp;"="""&amp;INDEX($E$133:$G$137,MATCH("●",INDEX($H$133:$AQ$137,,MATCH($D174,$70:$70,0)-7),0),1)&amp;""""&amp;"#"&amp;BR$171&amp;"="&amp;""""&amp;VLOOKUP(BR$171,$AD$9:$AN$20,8,FALSE)&amp;""""&amp;"#g'"&amp;" ${CONFIG_DIR}"&amp;$K$7&amp;"; export "&amp;BR$171&amp;"="&amp;""""&amp;VLOOKUP(BR$171,$AD$9:$AN$20,8,FALSE)&amp;""";"),",",""",""")</f>
        <v/>
      </c>
      <c r="BS174" s="71" t="str">
        <f>SUBSTITUTE(IF(VLOOKUP(BS$171,$AD$9:$AN$20,8,FALSE)=INDEX($E$139:$G$145,MATCH("●",INDEX($H$139:$AQ$145,,MATCH($D174,$70:$70,0)-7),0),1),"","sed -i "&amp;IF($AK$169="MacOS","'' ","")&amp;"'s#"&amp;BS$171&amp;"="""&amp;VLOOKUP(BS$171,$AD$9:$AN$20,8,FALSE)&amp;""""&amp;"#"&amp;BS$171&amp;"="&amp;""""&amp;INDEX($E$139:$G$145,MATCH("●",INDEX($H$139:$AQ$145,,MATCH($D174,$70:$70,0)-7),0),1)&amp;""""&amp;"#g'"&amp;" ${CONFIG_DIR}"&amp;$K$7&amp;"; export "&amp;BS$171&amp;"="&amp;""""&amp;INDEX($E$139:$G$145,MATCH("●",INDEX($H$139:$AQ$145,,MATCH($D174,$70:$70,0)-7),0),1)&amp;""";"),",",""",""")</f>
        <v/>
      </c>
      <c r="BT174" s="71" t="str">
        <f>SUBSTITUTE(IF(INDEX($E$139:$G$145,MATCH("●",INDEX($H$139:$AQ$145,,MATCH($D174,$70:$70,0)-7),0),1)=VLOOKUP(BT$171,$AD$9:$AN$20,8,FALSE),"","sed -i "&amp;IF($AK$169="MacOS","'' ","")&amp;"'s#"&amp;BT$171&amp;"="""&amp;INDEX($E$139:$G$145,MATCH("●",INDEX($H$139:$AQ$145,,MATCH($D174,$70:$70,0)-7),0),1)&amp;""""&amp;"#"&amp;BT$171&amp;"="&amp;""""&amp;VLOOKUP(BT$171,$AD$9:$AN$20,8,FALSE)&amp;""""&amp;"#g'"&amp;" ${CONFIG_DIR}"&amp;$K$7&amp;"; export "&amp;BT$171&amp;"="&amp;""""&amp;VLOOKUP(BT$171,$AD$9:$AN$20,8,FALSE)&amp;""";"),",",""",""")</f>
        <v/>
      </c>
      <c r="BU174" s="5" t="s">
        <v>735</v>
      </c>
    </row>
    <row r="175" spans="3:73" ht="36" customHeight="1">
      <c r="D175" s="96">
        <f>$D174+1</f>
        <v>3</v>
      </c>
      <c r="E175" s="97"/>
      <c r="F175" s="97"/>
      <c r="G175" s="98"/>
      <c r="H175" s="45" t="str">
        <f t="shared" ref="H175:H208" ca="1" si="2">SUBSTITUTE(SUBSTITUTE("clear; echo "&amp;"テストケース"&amp;TEXT($D175,"000")&amp;"; "&amp;AW175&amp;AY175&amp;BA175&amp;BC175&amp;BE175&amp;BG175&amp;BI175&amp;BK175&amp;BM175&amp;BO175&amp;BQ175&amp;BS175&amp;"sh ./script/"&amp;$B$2&amp;".sh; "&amp;AX175&amp;AZ175&amp;BB175&amp;BD175&amp;BF175&amp;BH175&amp;BJ175&amp;BL175&amp;BN175&amp;BP175&amp;BR175&amp;BT175,"なし",""),""",""",",")</f>
        <v>clear; echo テストケース003; sed -i '' 's#COLUMN_DATA_TYPE="char"#COLUMN_DATA_TYPE=""#g' ${CONFIG_DIR}db_data_config.txt; export COLUMN_DATA_TYPE="";sh ./script/db_check_data_validate_config.sh; sed -i '' 's#COLUMN_DATA_TYPE=""#COLUMN_DATA_TYPE="char"#g' ${CONFIG_DIR}db_data_config.txt; export COLUMN_DATA_TYPE="char";</v>
      </c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  <c r="AE175" s="99" t="str" cm="1">
        <f t="array" ref="AE175">SUBSTITUTE(INDEX($H$147:$AQ$147, , MATCH($D175, $70:$70, 0)-7),"-","")</f>
        <v>異常</v>
      </c>
      <c r="AF175" s="100"/>
      <c r="AG175" s="101"/>
      <c r="AH175" s="102" t="s">
        <v>851</v>
      </c>
      <c r="AI175" s="103"/>
      <c r="AJ175" s="103"/>
      <c r="AK175" s="103"/>
      <c r="AL175" s="103"/>
      <c r="AM175" s="103"/>
      <c r="AN175" s="103"/>
      <c r="AO175" s="103"/>
      <c r="AP175" s="103"/>
      <c r="AQ175" s="104"/>
      <c r="AS175" s="68" t="str" cm="1">
        <f t="array" ref="AS175">SUBSTITUTE(TEXT(INDEX($H$150:$AQ$150,1,$D175),"000000"),"-","")</f>
        <v>220103</v>
      </c>
      <c r="AT175" s="69"/>
      <c r="AU175" s="70"/>
      <c r="AW175" s="71" t="str">
        <f t="shared" ref="AW175:AW208" si="3">SUBSTITUTE(IF(VLOOKUP(AW$171,$AD$9:$AN$20,8,FALSE)=INDEX($E$76:$G$79,MATCH("●",INDEX($H$76:$AQ$79,,MATCH($D175,$70:$70,0)-7),0),1),"","sed -i "&amp;IF($AK$169="MacOS","'' ","")&amp;"'s#"&amp;AW$171&amp;"="""&amp;VLOOKUP(AW$171,$AD$9:$AN$20,8,FALSE)&amp;""""&amp;"#"&amp;AW$171&amp;"="&amp;""""&amp;INDEX($E$76:$G$79,MATCH("●",INDEX($H$76:$AQ$79,,MATCH($D175,$70:$70,0)-7),0),1)&amp;""""&amp;"#g'"&amp;" ${CONFIG_DIR}"&amp;$K$7&amp;"; export "&amp;AW$171&amp;"="&amp;""""&amp;INDEX($E$76:$G$79,MATCH("●",INDEX($H$76:$AQ$79,,MATCH($D175,$70:$70,0)-7),0),1)&amp;""";"),",",""",""")</f>
        <v/>
      </c>
      <c r="AX175" s="71" t="str">
        <f t="shared" ref="AX175:AX208" si="4">SUBSTITUTE(IF(INDEX($E$76:$G$79,MATCH("●",INDEX($H$76:$AQ$79,,MATCH($D175,$70:$70,0)-7),0),1)=VLOOKUP(AX$171,$AD$9:$AN$20,8,FALSE),"","sed -i "&amp;IF($AK$169="MacOS","'' ","")&amp;"'s#"&amp;AX$171&amp;"="""&amp;INDEX($E$76:$G$79,MATCH("●",INDEX($H$76:$AQ$79,,MATCH($D175,$70:$70,0)-7),0),1)&amp;""""&amp;"#"&amp;AX$171&amp;"="&amp;""""&amp;VLOOKUP(AX$171,$AD$9:$AN$20,8,FALSE)&amp;""""&amp;"#g'"&amp;" ${CONFIG_DIR}"&amp;$K$7&amp;"; export "&amp;AX$171&amp;"="&amp;""""&amp;VLOOKUP(AX$171,$AD$9:$AN$20,8,FALSE)&amp;""";"),",",""",""")</f>
        <v/>
      </c>
      <c r="AY175" s="71" t="str">
        <f t="shared" ref="AY175:AY208" si="5">SUBSTITUTE(IF(VLOOKUP(AY$171,$AD$9:$AN$20,8,FALSE)=INDEX($E$81:$G$84,MATCH("●",INDEX($H$81:$AQ$84,,MATCH($D175,$70:$70,0)-7),0),1),"","sed -i "&amp;IF($AK$169="MacOS","'' ","")&amp;"'s#"&amp;AY$171&amp;"="""&amp;VLOOKUP(AY$171,$AD$9:$AN$20,8,FALSE)&amp;""""&amp;"#"&amp;AY$171&amp;"="&amp;""""&amp;INDEX($E$81:$G$84,MATCH("●",INDEX($H$81:$AQ$84,,MATCH($D175,$70:$70,0)-7),0),1)&amp;""""&amp;"#g'"&amp;" ${CONFIG_DIR}"&amp;$K$7&amp;"; export "&amp;AY$171&amp;"="&amp;""""&amp;INDEX($E$81:$G$84,MATCH("●",INDEX($H$81:$AQ$84,,MATCH($D175,$70:$70,0)-7),0),1)&amp;""";"),",",""",""")</f>
        <v>sed -i '' 's#COLUMN_DATA_TYPE="char"#COLUMN_DATA_TYPE="なし"#g' ${CONFIG_DIR}db_data_config.txt; export COLUMN_DATA_TYPE="なし";</v>
      </c>
      <c r="AZ175" s="71" t="str">
        <f t="shared" ref="AZ175:AZ208" si="6">SUBSTITUTE(IF(INDEX($E$81:$G$84,MATCH("●",INDEX($H$81:$AQ$84,,MATCH($D175,$70:$70,0)-7),0),1)=VLOOKUP(AZ$171,$AD$9:$AN$20,8,FALSE),"","sed -i "&amp;IF($AK$169="MacOS","'' ","")&amp;"'s#"&amp;AZ$171&amp;"="""&amp;INDEX($E$81:$G$84,MATCH("●",INDEX($H$81:$AQ$84,,MATCH($D175,$70:$70,0)-7),0),1)&amp;""""&amp;"#"&amp;AZ$171&amp;"="&amp;""""&amp;VLOOKUP(AZ$171,$AD$9:$AN$20,8,FALSE)&amp;""""&amp;"#g'"&amp;" ${CONFIG_DIR}"&amp;$K$7&amp;"; export "&amp;AZ$171&amp;"="&amp;""""&amp;VLOOKUP(AZ$171,$AD$9:$AN$20,8,FALSE)&amp;""";"),",",""",""")</f>
        <v>sed -i '' 's#COLUMN_DATA_TYPE="なし"#COLUMN_DATA_TYPE="char"#g' ${CONFIG_DIR}db_data_config.txt; export COLUMN_DATA_TYPE="char";</v>
      </c>
      <c r="BA175" s="71" t="str">
        <f t="shared" ref="BA175:BA208" si="7">SUBSTITUTE(IF(VLOOKUP(BA$171,$AD$9:$AN$20,8,FALSE)=INDEX($E$86:$G$92,MATCH("●",INDEX($H$86:$AQ$92,,MATCH($D175,$70:$70,0)-7),0),1),"","sed -i "&amp;IF($AK$169="MacOS","'' ","")&amp;"'s#"&amp;BA$171&amp;"="""&amp;VLOOKUP(BA$171,$AD$9:$AN$20,8,FALSE)&amp;""""&amp;"#"&amp;BA$171&amp;"="&amp;""""&amp;INDEX($E$86:$G$92,MATCH("●",INDEX($H$86:$AQ$92,,MATCH($D175,$70:$70,0)-7),0),1)&amp;""""&amp;"#g'"&amp;" ${CONFIG_DIR}"&amp;$K$7&amp;"; export "&amp;BA$171&amp;"="&amp;""""&amp;INDEX($E$86:$G$92,MATCH("●",INDEX($H$86:$AQ$92,,MATCH($D175,$70:$70,0)-7),0),1)&amp;""";"),",",""",""")</f>
        <v/>
      </c>
      <c r="BB175" s="71" t="str">
        <f t="shared" ref="BB175:BB208" si="8">SUBSTITUTE(IF(INDEX($E$86:$G$92,MATCH("●",INDEX($H$86:$AQ$92,,MATCH($D175,$70:$70,0)-7),0),1)=VLOOKUP(BB$171,$AD$9:$AN$20,8,FALSE),"","sed -i "&amp;IF($AK$169="MacOS","'' ","")&amp;"'s#"&amp;BB$171&amp;"="""&amp;INDEX($E$86:$G$92,MATCH("●",INDEX($H$86:$AQ$92,,MATCH($D175,$70:$70,0)-7),0),1)&amp;""""&amp;"#"&amp;BB$171&amp;"="&amp;""""&amp;VLOOKUP(BB$171,$AD$9:$AN$20,8,FALSE)&amp;""""&amp;"#g'"&amp;" ${CONFIG_DIR}"&amp;$K$7&amp;"; export "&amp;BB$171&amp;"="&amp;""""&amp;VLOOKUP(BB$171,$AD$9:$AN$20,8,FALSE)&amp;""";"),",",""",""")</f>
        <v/>
      </c>
      <c r="BC175" s="71" t="str">
        <f t="shared" ref="BC175:BC208" si="9">SUBSTITUTE(IF(VLOOKUP(BC$171,$AD$9:$AN$20,8,FALSE)=INDEX($E$94:$G$97,MATCH("●",INDEX($H$94:$AQ$97,,MATCH($D175,$70:$70,0)-7),0),1),"","sed -i "&amp;IF($AK$169="MacOS","'' ","")&amp;"'s#"&amp;BC$171&amp;"="""&amp;VLOOKUP(BC$171,$AD$9:$AN$20,8,FALSE)&amp;""""&amp;"#"&amp;BC$171&amp;"="&amp;""""&amp;INDEX($E$94:$G$97,MATCH("●",INDEX($H$94:$AQ$97,,MATCH($D175,$70:$70,0)-7),0),1)&amp;""""&amp;"#g'"&amp;" ${CONFIG_DIR}"&amp;$K$7&amp;"; export "&amp;BC$171&amp;"="&amp;""""&amp;INDEX($E$94:$G$97,MATCH("●",INDEX($H$94:$AQ$97,,MATCH($D175,$70:$70,0)-7),0),1)&amp;""";"),",",""",""")</f>
        <v/>
      </c>
      <c r="BD175" s="71" t="str">
        <f t="shared" ref="BD175:BD208" si="10">SUBSTITUTE(IF(INDEX($E$94:$G$97,MATCH("●",INDEX($H$94:$AQ$97,,MATCH($D175,$70:$70,0)-7),0),1)=VLOOKUP(BD$171,$AD$9:$AN$20,8,FALSE),"","sed -i "&amp;IF($AK$169="MacOS","'' ","")&amp;"'s#"&amp;BD$171&amp;"="""&amp;INDEX($E$94:$G$97,MATCH("●",INDEX($H$94:$AQ$97,,MATCH($D175,$70:$70,0)-7),0),1)&amp;""""&amp;"#"&amp;BD$171&amp;"="&amp;""""&amp;VLOOKUP(BD$171,$AD$9:$AN$20,8,FALSE)&amp;""""&amp;"#g'"&amp;" ${CONFIG_DIR}"&amp;$K$7&amp;"; export "&amp;BD$171&amp;"="&amp;""""&amp;VLOOKUP(BD$171,$AD$9:$AN$20,8,FALSE)&amp;""";"),",",""",""")</f>
        <v/>
      </c>
      <c r="BE175" s="71" t="str">
        <f t="shared" ref="BE175:BE208" si="11">SUBSTITUTE(IF(VLOOKUP(BE$171,$AD$9:$AN$20,8,FALSE)=INDEX($E$99:$G$104,MATCH("●",INDEX($H$99:$AQ$104,,MATCH($D175,$70:$70,0)-7),0),1),"","sed -i "&amp;IF($AK$169="MacOS","'' ","")&amp;"'s#"&amp;BE$171&amp;"="""&amp;VLOOKUP(BE$171,$AD$9:$AN$20,8,FALSE)&amp;""""&amp;"#"&amp;BE$171&amp;"="&amp;""""&amp;INDEX($E$99:$G$104,MATCH("●",INDEX($H$99:$AQ$104,,MATCH($D175,$70:$70,0)-7),0),1)&amp;""""&amp;"#g'"&amp;" ${CONFIG_DIR}"&amp;$K$7&amp;"; export "&amp;BE$171&amp;"="&amp;""""&amp;INDEX($E$99:$G$104,MATCH("●",INDEX($H$99:$AQ$104,,MATCH($D175,$70:$70,0)-7),0),1)&amp;""";"),",",""",""")</f>
        <v/>
      </c>
      <c r="BF175" s="71" t="str">
        <f t="shared" ref="BF175:BF208" si="12">SUBSTITUTE(IF(INDEX($E$99:$G$104,MATCH("●",INDEX($H$99:$AQ$104,,MATCH($D175,$70:$70,0)-7),0),1)=VLOOKUP(BF$171,$AD$9:$AN$20,8,FALSE),"","sed -i "&amp;IF($AK$169="MacOS","'' ","")&amp;"'s#"&amp;BF$171&amp;"="""&amp;INDEX($E$99:$G$104,MATCH("●",INDEX($H$99:$AQ$104,,MATCH($D175,$70:$70,0)-7),0),1)&amp;""""&amp;"#"&amp;BF$171&amp;"="&amp;""""&amp;VLOOKUP(BF$171,$AD$9:$AN$20,8,FALSE)&amp;""""&amp;"#g'"&amp;" ${CONFIG_DIR}"&amp;$K$7&amp;"; export "&amp;BF$171&amp;"="&amp;""""&amp;VLOOKUP(BF$171,$AD$9:$AN$20,8,FALSE)&amp;""";"),",",""",""")</f>
        <v/>
      </c>
      <c r="BG175" s="71" t="str">
        <f t="shared" ref="BG175:BG208" si="13">SUBSTITUTE(IF(VLOOKUP(BG$171,$AD$9:$AN$20,8,FALSE)=INDEX($E$106:$G$110,MATCH("●",INDEX($H$106:$AQ$110,,MATCH($D175,$70:$70,0)-7),0),1),"","sed -i "&amp;IF($AK$169="MacOS","'' ","")&amp;"'s#"&amp;BG$171&amp;"="""&amp;VLOOKUP(BG$171,$AD$9:$AN$20,8,FALSE)&amp;""""&amp;"#"&amp;BG$171&amp;"="&amp;""""&amp;INDEX($E$106:$G$110,MATCH("●",INDEX($H$106:$AQ$110,,MATCH($D175,$70:$70,0)-7),0),1)&amp;""""&amp;"#g'"&amp;" ${CONFIG_DIR}"&amp;$K$7&amp;"; export "&amp;BG$171&amp;"="&amp;""""&amp;INDEX($E$106:$G$110,MATCH("●",INDEX($H$106:$AQ$110,,MATCH($D175,$70:$70,0)-7),0),1)&amp;""";"),",",""",""")</f>
        <v/>
      </c>
      <c r="BH175" s="71" t="str">
        <f t="shared" ref="BH175:BH208" si="14">SUBSTITUTE(IF(INDEX($E$106:$G$110,MATCH("●",INDEX($H$106:$AQ$110,,MATCH($D175,$70:$70,0)-7),0),1)=VLOOKUP(BH$171,$AD$9:$AN$20,8,FALSE),"","sed -i "&amp;IF($AK$169="MacOS","'' ","")&amp;"'s#"&amp;BH$171&amp;"="""&amp;INDEX($E$106:$G$110,MATCH("●",INDEX($H$106:$AQ$110,,MATCH($D175,$70:$70,0)-7),0),1)&amp;""""&amp;"#"&amp;BH$171&amp;"="&amp;""""&amp;VLOOKUP(BH$171,$AD$9:$AN$20,8,FALSE)&amp;""""&amp;"#g'"&amp;" ${CONFIG_DIR}"&amp;$K$7&amp;"; export "&amp;BH$171&amp;"="&amp;""""&amp;VLOOKUP(BH$171,$AD$9:$AN$20,8,FALSE)&amp;""";"),",",""",""")</f>
        <v/>
      </c>
      <c r="BI175" s="71" t="str">
        <f t="shared" ref="BI175:BI208" si="15">SUBSTITUTE(IF(VLOOKUP(BI$171,$AD$9:$AN$20,8,FALSE)=INDEX($E$112:$G$116,MATCH("●",INDEX($H$112:$AQ$116,,MATCH($D175,$70:$70,0)-7),0),1),"","sed -i "&amp;IF($AK$169="MacOS","'' ","")&amp;"'s#"&amp;BI$171&amp;"="""&amp;VLOOKUP(BI$171,$AD$9:$AN$20,8,FALSE)&amp;""""&amp;"#"&amp;BI$171&amp;"="&amp;""""&amp;INDEX($E$112:$G$116,MATCH("●",INDEX($H$112:$AQ$116,,MATCH($D175,$70:$70,0)-7),0),1)&amp;""""&amp;"#g'"&amp;" ${CONFIG_DIR}"&amp;$K$7&amp;"; export "&amp;BI$171&amp;"="&amp;""""&amp;INDEX($E$112:$G$116,MATCH("●",INDEX($H$112:$AQ$116,,MATCH($D175,$70:$70,0)-7),0),1)&amp;""";"),",",""",""")</f>
        <v/>
      </c>
      <c r="BJ175" s="71" t="str">
        <f t="shared" ref="BJ175:BJ208" si="16">SUBSTITUTE(IF(INDEX($E$112:$G$116,MATCH("●",INDEX($H$112:$AQ$116,,MATCH($D175,$70:$70,0)-7),0),1)=VLOOKUP(BJ$171,$AD$9:$AN$20,8,FALSE),"","sed -i "&amp;IF($AK$169="MacOS","'' ","")&amp;"'s#"&amp;BJ$171&amp;"="""&amp;INDEX($E$112:$G$116,MATCH("●",INDEX($H$112:$AQ$116,,MATCH($D175,$70:$70,0)-7),0),1)&amp;""""&amp;"#"&amp;BJ$171&amp;"="&amp;""""&amp;VLOOKUP(BJ$171,$AD$9:$AN$20,8,FALSE)&amp;""""&amp;"#g'"&amp;" ${CONFIG_DIR}"&amp;$K$7&amp;"; export "&amp;BJ$171&amp;"="&amp;""""&amp;VLOOKUP(BJ$171,$AD$9:$AN$20,8,FALSE)&amp;""";"),",",""",""")</f>
        <v/>
      </c>
      <c r="BK175" s="71" t="str">
        <f t="shared" ref="BK175:BK208" si="17">SUBSTITUTE(IF(VLOOKUP(BK$171,$AD$9:$AN$20,8,FALSE)=INDEX($E$118:$G$121,MATCH("●",INDEX($H$118:$AQ$121,,MATCH($D175,$70:$70,0)-7),0),1),"","sed -i "&amp;IF($AK$169="MacOS","'' ","")&amp;"'s#"&amp;BK$171&amp;"="""&amp;VLOOKUP(BK$171,$AD$9:$AN$20,8,FALSE)&amp;""""&amp;"#"&amp;BK$171&amp;"="&amp;""""&amp;INDEX($E$118:$G$121,MATCH("●",INDEX($H$118:$AQ$121,,MATCH($D175,$70:$70,0)-7),0),1)&amp;""""&amp;"#g'"&amp;" ${CONFIG_DIR}"&amp;$K$7&amp;"; export "&amp;BK$171&amp;"="&amp;""""&amp;INDEX($E$118:$G$121,MATCH("●",INDEX($H$118:$AQ$121,,MATCH($D175,$70:$70,0)-7),0),1)&amp;""";"),",",""",""")</f>
        <v/>
      </c>
      <c r="BL175" s="71" t="str">
        <f t="shared" ref="BL175:BL208" si="18">SUBSTITUTE(IF(INDEX($E$118:$G$121,MATCH("●",INDEX($H$118:$AQ$121,,MATCH($D175,$70:$70,0)-7),0),1)=VLOOKUP(BL$171,$AD$9:$AN$20,8,FALSE),"","sed -i "&amp;IF($AK$169="MacOS","'' ","")&amp;"'s#"&amp;BL$171&amp;"="""&amp;INDEX($E$118:$G$121,MATCH("●",INDEX($H$118:$AQ$121,,MATCH($D175,$70:$70,0)-7),0),1)&amp;""""&amp;"#"&amp;BL$171&amp;"="&amp;""""&amp;VLOOKUP(BL$171,$AD$9:$AN$20,8,FALSE)&amp;""""&amp;"#g'"&amp;" ${CONFIG_DIR}"&amp;$K$7&amp;"; export "&amp;BL$171&amp;"="&amp;""""&amp;VLOOKUP(BL$171,$AD$9:$AN$20,8,FALSE)&amp;""";"),",",""",""")</f>
        <v/>
      </c>
      <c r="BM175" s="71" t="str">
        <f t="shared" ref="BM175:BM208" si="19">SUBSTITUTE(IF(VLOOKUP(BM$171,$AD$9:$AN$20,8,FALSE)=INDEX($E$123:$G$126,MATCH("●",INDEX($H$123:$AQ$126,,MATCH($D175,$70:$70,0)-7),0),1),"","sed -i "&amp;IF($AK$169="MacOS","'' ","")&amp;"'s#"&amp;BM$171&amp;"="""&amp;VLOOKUP(BM$171,$AD$9:$AN$20,8,FALSE)&amp;""""&amp;"#"&amp;BM$171&amp;"="&amp;""""&amp;INDEX($E$123:$G$126,MATCH("●",INDEX($H$123:$AQ$126,,MATCH($D175,$70:$70,0)-7),0),1)&amp;""""&amp;"#g'"&amp;" ${CONFIG_DIR}"&amp;$K$7&amp;"; export "&amp;BM$171&amp;"="&amp;""""&amp;INDEX($E$123:$G$126,MATCH("●",INDEX($H$123:$AQ$126,,MATCH($D175,$70:$70,0)-7),0),1)&amp;""";"),",",""",""")</f>
        <v/>
      </c>
      <c r="BN175" s="71" t="str">
        <f t="shared" ref="BN175:BN208" si="20">SUBSTITUTE(IF(INDEX($E$123:$G$126,MATCH("●",INDEX($H$123:$AQ$126,,MATCH($D175,$70:$70,0)-7),0),1)=VLOOKUP(BN$171,$AD$9:$AN$20,8,FALSE),"","sed -i "&amp;IF($AK$169="MacOS","'' ","")&amp;"'s#"&amp;BN$171&amp;"="""&amp;INDEX($E$123:$G$126,MATCH("●",INDEX($H$123:$AQ$126,,MATCH($D175,$70:$70,0)-7),0),1)&amp;""""&amp;"#"&amp;BN$171&amp;"="&amp;""""&amp;VLOOKUP(BN$171,$AD$9:$AN$20,8,FALSE)&amp;""""&amp;"#g'"&amp;" ${CONFIG_DIR}"&amp;$K$7&amp;"; export "&amp;BN$171&amp;"="&amp;""""&amp;VLOOKUP(BN$171,$AD$9:$AN$20,8,FALSE)&amp;""";"),",",""",""")</f>
        <v/>
      </c>
      <c r="BO175" s="71" t="str">
        <f t="shared" ref="BO175:BO208" si="21">SUBSTITUTE(IF(VLOOKUP(BO$171,$AD$9:$AN$20,8,FALSE)=INDEX($E$128:$G$131,MATCH("●",INDEX($H$128:$AQ$131,,MATCH($D175,$70:$70,0)-7),0),1),"","sed -i "&amp;IF($AK$169="MacOS","'' ","")&amp;"'s#"&amp;BO$171&amp;"="""&amp;VLOOKUP(BO$171,$AD$9:$AN$20,8,FALSE)&amp;""""&amp;"#"&amp;BO$171&amp;"="&amp;""""&amp;INDEX($E$128:$G$131,MATCH("●",INDEX($H$128:$AQ$131,,MATCH($D175,$70:$70,0)-7),0),1)&amp;""""&amp;"#g'"&amp;" ${CONFIG_DIR}"&amp;$K$7&amp;"; export "&amp;BO$171&amp;"="&amp;""""&amp;INDEX($E$128:$G$131,MATCH("●",INDEX($H$128:$AQ$131,,MATCH($D175,$70:$70,0)-7),0),1)&amp;""";"),",",""",""")</f>
        <v/>
      </c>
      <c r="BP175" s="71" t="str">
        <f t="shared" ref="BP175:BP208" si="22">SUBSTITUTE(IF(INDEX($E$128:$G$131,MATCH("●",INDEX($H$128:$AQ$131,,MATCH($D175,$70:$70,0)-7),0),1)=VLOOKUP(BP$171,$AD$9:$AN$20,8,FALSE),"","sed -i "&amp;IF($AK$169="MacOS","'' ","")&amp;"'s#"&amp;BP$171&amp;"="""&amp;INDEX($E$128:$G$131,MATCH("●",INDEX($H$128:$AQ$131,,MATCH($D175,$70:$70,0)-7),0),1)&amp;""""&amp;"#"&amp;BP$171&amp;"="&amp;""""&amp;VLOOKUP(BP$171,$AD$9:$AN$20,8,FALSE)&amp;""""&amp;"#g'"&amp;" ${CONFIG_DIR}"&amp;$K$7&amp;"; export "&amp;BP$171&amp;"="&amp;""""&amp;VLOOKUP(BP$171,$AD$9:$AN$20,8,FALSE)&amp;""";"),",",""",""")</f>
        <v/>
      </c>
      <c r="BQ175" s="71" t="str">
        <f t="shared" ref="BQ175:BQ208" si="23">SUBSTITUTE(IF(VLOOKUP(BQ$171,$AD$9:$AN$20,8,FALSE)=INDEX($E$133:$G$137,MATCH("●",INDEX($H$133:$AQ$137,,MATCH($D175,$70:$70,0)-7),0),1),"","sed -i "&amp;IF($AK$169="MacOS","'' ","")&amp;"'s#"&amp;BQ$171&amp;"="""&amp;VLOOKUP(BQ$171,$AD$9:$AN$20,8,FALSE)&amp;""""&amp;"#"&amp;BQ$171&amp;"="&amp;""""&amp;INDEX($E$133:$G$137,MATCH("●",INDEX($H$133:$AQ$137,,MATCH($D175,$70:$70,0)-7),0),1)&amp;""""&amp;"#g'"&amp;" ${CONFIG_DIR}"&amp;$K$7&amp;"; export "&amp;BQ$171&amp;"="&amp;""""&amp;INDEX($E$133:$G$137,MATCH("●",INDEX($H$133:$AQ$137,,MATCH($D175,$70:$70,0)-7),0),1)&amp;""";"),",",""",""")</f>
        <v/>
      </c>
      <c r="BR175" s="71" t="str">
        <f t="shared" ref="BR175:BR208" si="24">SUBSTITUTE(IF(INDEX($E$133:$G$137,MATCH("●",INDEX($H$133:$AQ$137,,MATCH($D175,$70:$70,0)-7),0),1)=VLOOKUP(BR$171,$AD$9:$AN$20,8,FALSE),"","sed -i "&amp;IF($AK$169="MacOS","'' ","")&amp;"'s#"&amp;BR$171&amp;"="""&amp;INDEX($E$133:$G$137,MATCH("●",INDEX($H$133:$AQ$137,,MATCH($D175,$70:$70,0)-7),0),1)&amp;""""&amp;"#"&amp;BR$171&amp;"="&amp;""""&amp;VLOOKUP(BR$171,$AD$9:$AN$20,8,FALSE)&amp;""""&amp;"#g'"&amp;" ${CONFIG_DIR}"&amp;$K$7&amp;"; export "&amp;BR$171&amp;"="&amp;""""&amp;VLOOKUP(BR$171,$AD$9:$AN$20,8,FALSE)&amp;""";"),",",""",""")</f>
        <v/>
      </c>
      <c r="BS175" s="71" t="str">
        <f t="shared" ref="BS175:BS208" si="25">SUBSTITUTE(IF(VLOOKUP(BS$171,$AD$9:$AN$20,8,FALSE)=INDEX($E$139:$G$145,MATCH("●",INDEX($H$139:$AQ$145,,MATCH($D175,$70:$70,0)-7),0),1),"","sed -i "&amp;IF($AK$169="MacOS","'' ","")&amp;"'s#"&amp;BS$171&amp;"="""&amp;VLOOKUP(BS$171,$AD$9:$AN$20,8,FALSE)&amp;""""&amp;"#"&amp;BS$171&amp;"="&amp;""""&amp;INDEX($E$139:$G$145,MATCH("●",INDEX($H$139:$AQ$145,,MATCH($D175,$70:$70,0)-7),0),1)&amp;""""&amp;"#g'"&amp;" ${CONFIG_DIR}"&amp;$K$7&amp;"; export "&amp;BS$171&amp;"="&amp;""""&amp;INDEX($E$139:$G$145,MATCH("●",INDEX($H$139:$AQ$145,,MATCH($D175,$70:$70,0)-7),0),1)&amp;""";"),",",""",""")</f>
        <v/>
      </c>
      <c r="BT175" s="71" t="str">
        <f t="shared" ref="BT175:BT208" si="26">SUBSTITUTE(IF(INDEX($E$139:$G$145,MATCH("●",INDEX($H$139:$AQ$145,,MATCH($D175,$70:$70,0)-7),0),1)=VLOOKUP(BT$171,$AD$9:$AN$20,8,FALSE),"","sed -i "&amp;IF($AK$169="MacOS","'' ","")&amp;"'s#"&amp;BT$171&amp;"="""&amp;INDEX($E$139:$G$145,MATCH("●",INDEX($H$139:$AQ$145,,MATCH($D175,$70:$70,0)-7),0),1)&amp;""""&amp;"#"&amp;BT$171&amp;"="&amp;""""&amp;VLOOKUP(BT$171,$AD$9:$AN$20,8,FALSE)&amp;""""&amp;"#g'"&amp;" ${CONFIG_DIR}"&amp;$K$7&amp;"; export "&amp;BT$171&amp;"="&amp;""""&amp;VLOOKUP(BT$171,$AD$9:$AN$20,8,FALSE)&amp;""";"),",",""",""")</f>
        <v/>
      </c>
      <c r="BU175" s="5" t="s">
        <v>735</v>
      </c>
    </row>
    <row r="176" spans="3:73" ht="36" customHeight="1">
      <c r="D176" s="96">
        <f t="shared" ref="D176:D208" si="27">$D175+1</f>
        <v>4</v>
      </c>
      <c r="E176" s="97"/>
      <c r="F176" s="97"/>
      <c r="G176" s="98"/>
      <c r="H176" s="45" t="str">
        <f t="shared" ca="1" si="2"/>
        <v>clear; echo テストケース004; sed -i '' 's#COLUMN_DATA_LENGTH="3"#COLUMN_DATA_LENGTH=""#g' ${CONFIG_DIR}db_data_config.txt; export COLUMN_DATA_LENGTH="";sh ./script/db_check_data_validate_config.sh; sed -i '' 's#COLUMN_DATA_LENGTH=""#COLUMN_DATA_LENGTH="3"#g' ${CONFIG_DIR}db_data_config.txt; export COLUMN_DATA_LENGTH="3";</v>
      </c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7"/>
      <c r="AE176" s="99" t="str" cm="1">
        <f t="array" ref="AE176">SUBSTITUTE(INDEX($H$147:$AQ$147, , MATCH($D176, $70:$70, 0)-7),"-","")</f>
        <v>異常</v>
      </c>
      <c r="AF176" s="100"/>
      <c r="AG176" s="101"/>
      <c r="AH176" s="102" t="s">
        <v>852</v>
      </c>
      <c r="AI176" s="103"/>
      <c r="AJ176" s="103"/>
      <c r="AK176" s="103"/>
      <c r="AL176" s="103"/>
      <c r="AM176" s="103"/>
      <c r="AN176" s="103"/>
      <c r="AO176" s="103"/>
      <c r="AP176" s="103"/>
      <c r="AQ176" s="104"/>
      <c r="AS176" s="68" t="str" cm="1">
        <f t="array" ref="AS176">SUBSTITUTE(TEXT(INDEX($H$150:$AQ$150,1,$D176),"000000"),"-","")</f>
        <v>220104</v>
      </c>
      <c r="AT176" s="69"/>
      <c r="AU176" s="70"/>
      <c r="AW176" s="71" t="str">
        <f t="shared" si="3"/>
        <v/>
      </c>
      <c r="AX176" s="71" t="str">
        <f t="shared" si="4"/>
        <v/>
      </c>
      <c r="AY176" s="71" t="str">
        <f t="shared" si="5"/>
        <v/>
      </c>
      <c r="AZ176" s="71" t="str">
        <f t="shared" si="6"/>
        <v/>
      </c>
      <c r="BA176" s="71" t="str">
        <f t="shared" si="7"/>
        <v>sed -i '' 's#COLUMN_DATA_LENGTH="3"#COLUMN_DATA_LENGTH="なし"#g' ${CONFIG_DIR}db_data_config.txt; export COLUMN_DATA_LENGTH="なし";</v>
      </c>
      <c r="BB176" s="71" t="str">
        <f t="shared" si="8"/>
        <v>sed -i '' 's#COLUMN_DATA_LENGTH="なし"#COLUMN_DATA_LENGTH="3"#g' ${CONFIG_DIR}db_data_config.txt; export COLUMN_DATA_LENGTH="3";</v>
      </c>
      <c r="BC176" s="71" t="str">
        <f t="shared" si="9"/>
        <v/>
      </c>
      <c r="BD176" s="71" t="str">
        <f t="shared" si="10"/>
        <v/>
      </c>
      <c r="BE176" s="71" t="str">
        <f t="shared" si="11"/>
        <v/>
      </c>
      <c r="BF176" s="71" t="str">
        <f t="shared" si="12"/>
        <v/>
      </c>
      <c r="BG176" s="71" t="str">
        <f t="shared" si="13"/>
        <v/>
      </c>
      <c r="BH176" s="71" t="str">
        <f t="shared" si="14"/>
        <v/>
      </c>
      <c r="BI176" s="71" t="str">
        <f t="shared" si="15"/>
        <v/>
      </c>
      <c r="BJ176" s="71" t="str">
        <f t="shared" si="16"/>
        <v/>
      </c>
      <c r="BK176" s="71" t="str">
        <f t="shared" si="17"/>
        <v/>
      </c>
      <c r="BL176" s="71" t="str">
        <f t="shared" si="18"/>
        <v/>
      </c>
      <c r="BM176" s="71" t="str">
        <f t="shared" si="19"/>
        <v/>
      </c>
      <c r="BN176" s="71" t="str">
        <f t="shared" si="20"/>
        <v/>
      </c>
      <c r="BO176" s="71" t="str">
        <f t="shared" si="21"/>
        <v/>
      </c>
      <c r="BP176" s="71" t="str">
        <f t="shared" si="22"/>
        <v/>
      </c>
      <c r="BQ176" s="71" t="str">
        <f t="shared" si="23"/>
        <v/>
      </c>
      <c r="BR176" s="71" t="str">
        <f t="shared" si="24"/>
        <v/>
      </c>
      <c r="BS176" s="71" t="str">
        <f t="shared" si="25"/>
        <v/>
      </c>
      <c r="BT176" s="71" t="str">
        <f t="shared" si="26"/>
        <v/>
      </c>
      <c r="BU176" s="5" t="s">
        <v>735</v>
      </c>
    </row>
    <row r="177" spans="4:73" ht="36" customHeight="1">
      <c r="D177" s="96">
        <f t="shared" si="27"/>
        <v>5</v>
      </c>
      <c r="E177" s="97"/>
      <c r="F177" s="97"/>
      <c r="G177" s="98"/>
      <c r="H177" s="45" t="str">
        <f t="shared" ca="1" si="2"/>
        <v>clear; echo テストケース005; sed -i '' 's#COLUMN_DATA_TRIM="NONE"#COLUMN_DATA_TRIM=""#g' ${CONFIG_DIR}db_data_config.txt; export COLUMN_DATA_TRIM="";sh ./script/db_check_data_validate_config.sh; sed -i '' 's#COLUMN_DATA_TRIM=""#COLUMN_DATA_TRIM="NONE"#g' ${CONFIG_DIR}db_data_config.txt; export COLUMN_DATA_TRIM="NONE";</v>
      </c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  <c r="AE177" s="99" t="str" cm="1">
        <f t="array" ref="AE177">SUBSTITUTE(INDEX($H$147:$AQ$147, , MATCH($D177, $70:$70, 0)-7),"-","")</f>
        <v>異常</v>
      </c>
      <c r="AF177" s="100"/>
      <c r="AG177" s="101"/>
      <c r="AH177" s="102" t="s">
        <v>853</v>
      </c>
      <c r="AI177" s="103"/>
      <c r="AJ177" s="103"/>
      <c r="AK177" s="103"/>
      <c r="AL177" s="103"/>
      <c r="AM177" s="103"/>
      <c r="AN177" s="103"/>
      <c r="AO177" s="103"/>
      <c r="AP177" s="103"/>
      <c r="AQ177" s="104"/>
      <c r="AS177" s="68" t="str" cm="1">
        <f t="array" ref="AS177">SUBSTITUTE(TEXT(INDEX($H$150:$AQ$150,1,$D177),"000000"),"-","")</f>
        <v>220105</v>
      </c>
      <c r="AT177" s="69"/>
      <c r="AU177" s="70"/>
      <c r="AW177" s="71" t="str">
        <f t="shared" si="3"/>
        <v/>
      </c>
      <c r="AX177" s="71" t="str">
        <f t="shared" si="4"/>
        <v/>
      </c>
      <c r="AY177" s="71" t="str">
        <f t="shared" si="5"/>
        <v/>
      </c>
      <c r="AZ177" s="71" t="str">
        <f t="shared" si="6"/>
        <v/>
      </c>
      <c r="BA177" s="71" t="str">
        <f t="shared" si="7"/>
        <v/>
      </c>
      <c r="BB177" s="71" t="str">
        <f t="shared" si="8"/>
        <v/>
      </c>
      <c r="BC177" s="71" t="str">
        <f t="shared" si="9"/>
        <v>sed -i '' 's#COLUMN_DATA_TRIM="NONE"#COLUMN_DATA_TRIM="なし"#g' ${CONFIG_DIR}db_data_config.txt; export COLUMN_DATA_TRIM="なし";</v>
      </c>
      <c r="BD177" s="71" t="str">
        <f t="shared" si="10"/>
        <v>sed -i '' 's#COLUMN_DATA_TRIM="なし"#COLUMN_DATA_TRIM="NONE"#g' ${CONFIG_DIR}db_data_config.txt; export COLUMN_DATA_TRIM="NONE";</v>
      </c>
      <c r="BE177" s="71" t="str">
        <f t="shared" si="11"/>
        <v/>
      </c>
      <c r="BF177" s="71" t="str">
        <f t="shared" si="12"/>
        <v/>
      </c>
      <c r="BG177" s="71" t="str">
        <f t="shared" si="13"/>
        <v/>
      </c>
      <c r="BH177" s="71" t="str">
        <f t="shared" si="14"/>
        <v/>
      </c>
      <c r="BI177" s="71" t="str">
        <f t="shared" si="15"/>
        <v/>
      </c>
      <c r="BJ177" s="71" t="str">
        <f t="shared" si="16"/>
        <v/>
      </c>
      <c r="BK177" s="71" t="str">
        <f t="shared" si="17"/>
        <v/>
      </c>
      <c r="BL177" s="71" t="str">
        <f t="shared" si="18"/>
        <v/>
      </c>
      <c r="BM177" s="71" t="str">
        <f t="shared" si="19"/>
        <v/>
      </c>
      <c r="BN177" s="71" t="str">
        <f t="shared" si="20"/>
        <v/>
      </c>
      <c r="BO177" s="71" t="str">
        <f t="shared" si="21"/>
        <v/>
      </c>
      <c r="BP177" s="71" t="str">
        <f t="shared" si="22"/>
        <v/>
      </c>
      <c r="BQ177" s="71" t="str">
        <f t="shared" si="23"/>
        <v/>
      </c>
      <c r="BR177" s="71" t="str">
        <f t="shared" si="24"/>
        <v/>
      </c>
      <c r="BS177" s="71" t="str">
        <f t="shared" si="25"/>
        <v/>
      </c>
      <c r="BT177" s="71" t="str">
        <f t="shared" si="26"/>
        <v/>
      </c>
      <c r="BU177" s="5" t="s">
        <v>735</v>
      </c>
    </row>
    <row r="178" spans="4:73" ht="36" customHeight="1">
      <c r="D178" s="96">
        <f t="shared" si="27"/>
        <v>6</v>
      </c>
      <c r="E178" s="97"/>
      <c r="F178" s="97"/>
      <c r="G178" s="98"/>
      <c r="H178" s="45" t="str">
        <f t="shared" ca="1" si="2"/>
        <v>clear; echo テストケース006; sed -i '' 's#COLUMN_DATA_SIGNED="0"#COLUMN_DATA_SIGNED=""#g' ${CONFIG_DIR}db_data_config.txt; export COLUMN_DATA_SIGNED="";sh ./script/db_check_data_validate_config.sh; sed -i '' 's#COLUMN_DATA_SIGNED=""#COLUMN_DATA_SIGNED="0"#g' ${CONFIG_DIR}db_data_config.txt; export COLUMN_DATA_SIGNED="0";</v>
      </c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7"/>
      <c r="AE178" s="99" t="str" cm="1">
        <f t="array" ref="AE178">SUBSTITUTE(INDEX($H$147:$AQ$147, , MATCH($D178, $70:$70, 0)-7),"-","")</f>
        <v>異常</v>
      </c>
      <c r="AF178" s="100"/>
      <c r="AG178" s="101"/>
      <c r="AH178" s="102" t="s">
        <v>854</v>
      </c>
      <c r="AI178" s="103"/>
      <c r="AJ178" s="103"/>
      <c r="AK178" s="103"/>
      <c r="AL178" s="103"/>
      <c r="AM178" s="103"/>
      <c r="AN178" s="103"/>
      <c r="AO178" s="103"/>
      <c r="AP178" s="103"/>
      <c r="AQ178" s="104"/>
      <c r="AS178" s="68" t="str" cm="1">
        <f t="array" ref="AS178">SUBSTITUTE(TEXT(INDEX($H$150:$AQ$150,1,$D178),"000000"),"-","")</f>
        <v>220106</v>
      </c>
      <c r="AT178" s="69"/>
      <c r="AU178" s="70"/>
      <c r="AW178" s="71" t="str">
        <f t="shared" si="3"/>
        <v/>
      </c>
      <c r="AX178" s="71" t="str">
        <f t="shared" si="4"/>
        <v/>
      </c>
      <c r="AY178" s="71" t="str">
        <f t="shared" si="5"/>
        <v/>
      </c>
      <c r="AZ178" s="71" t="str">
        <f t="shared" si="6"/>
        <v/>
      </c>
      <c r="BA178" s="71" t="str">
        <f t="shared" si="7"/>
        <v/>
      </c>
      <c r="BB178" s="71" t="str">
        <f t="shared" si="8"/>
        <v/>
      </c>
      <c r="BC178" s="71" t="str">
        <f t="shared" si="9"/>
        <v/>
      </c>
      <c r="BD178" s="71" t="str">
        <f t="shared" si="10"/>
        <v/>
      </c>
      <c r="BE178" s="71" t="str">
        <f t="shared" si="11"/>
        <v>sed -i '' 's#COLUMN_DATA_SIGNED="0"#COLUMN_DATA_SIGNED="なし"#g' ${CONFIG_DIR}db_data_config.txt; export COLUMN_DATA_SIGNED="なし";</v>
      </c>
      <c r="BF178" s="71" t="str">
        <f t="shared" si="12"/>
        <v>sed -i '' 's#COLUMN_DATA_SIGNED="なし"#COLUMN_DATA_SIGNED="0"#g' ${CONFIG_DIR}db_data_config.txt; export COLUMN_DATA_SIGNED="0";</v>
      </c>
      <c r="BG178" s="71" t="str">
        <f t="shared" si="13"/>
        <v/>
      </c>
      <c r="BH178" s="71" t="str">
        <f t="shared" si="14"/>
        <v/>
      </c>
      <c r="BI178" s="71" t="str">
        <f t="shared" si="15"/>
        <v/>
      </c>
      <c r="BJ178" s="71" t="str">
        <f t="shared" si="16"/>
        <v/>
      </c>
      <c r="BK178" s="71" t="str">
        <f t="shared" si="17"/>
        <v/>
      </c>
      <c r="BL178" s="71" t="str">
        <f t="shared" si="18"/>
        <v/>
      </c>
      <c r="BM178" s="71" t="str">
        <f t="shared" si="19"/>
        <v/>
      </c>
      <c r="BN178" s="71" t="str">
        <f t="shared" si="20"/>
        <v/>
      </c>
      <c r="BO178" s="71" t="str">
        <f t="shared" si="21"/>
        <v/>
      </c>
      <c r="BP178" s="71" t="str">
        <f t="shared" si="22"/>
        <v/>
      </c>
      <c r="BQ178" s="71" t="str">
        <f t="shared" si="23"/>
        <v/>
      </c>
      <c r="BR178" s="71" t="str">
        <f t="shared" si="24"/>
        <v/>
      </c>
      <c r="BS178" s="71" t="str">
        <f t="shared" si="25"/>
        <v/>
      </c>
      <c r="BT178" s="71" t="str">
        <f t="shared" si="26"/>
        <v/>
      </c>
      <c r="BU178" s="5" t="s">
        <v>735</v>
      </c>
    </row>
    <row r="179" spans="4:73" ht="36" customHeight="1">
      <c r="D179" s="96">
        <f t="shared" si="27"/>
        <v>7</v>
      </c>
      <c r="E179" s="97"/>
      <c r="F179" s="97"/>
      <c r="G179" s="98"/>
      <c r="H179" s="45" t="str">
        <f t="shared" ca="1" si="2"/>
        <v>clear; echo テストケース007; sed -i '' 's#SIGN_DIGIT="0"#SIGN_DIGIT=""#g' ${CONFIG_DIR}db_data_config.txt; export SIGN_DIGIT="";sh ./script/db_check_data_validate_config.sh; sed -i '' 's#SIGN_DIGIT=""#SIGN_DIGIT="0"#g' ${CONFIG_DIR}db_data_config.txt; export SIGN_DIGIT="0";</v>
      </c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  <c r="AE179" s="99" t="str" cm="1">
        <f t="array" ref="AE179">SUBSTITUTE(INDEX($H$147:$AQ$147, , MATCH($D179, $70:$70, 0)-7),"-","")</f>
        <v>異常</v>
      </c>
      <c r="AF179" s="100"/>
      <c r="AG179" s="101"/>
      <c r="AH179" s="102" t="s">
        <v>855</v>
      </c>
      <c r="AI179" s="103"/>
      <c r="AJ179" s="103"/>
      <c r="AK179" s="103"/>
      <c r="AL179" s="103"/>
      <c r="AM179" s="103"/>
      <c r="AN179" s="103"/>
      <c r="AO179" s="103"/>
      <c r="AP179" s="103"/>
      <c r="AQ179" s="104"/>
      <c r="AS179" s="68" t="str" cm="1">
        <f t="array" ref="AS179">SUBSTITUTE(TEXT(INDEX($H$150:$AQ$150,1,$D179),"000000"),"-","")</f>
        <v>220107</v>
      </c>
      <c r="AT179" s="69"/>
      <c r="AU179" s="70"/>
      <c r="AW179" s="71" t="str">
        <f t="shared" si="3"/>
        <v/>
      </c>
      <c r="AX179" s="71" t="str">
        <f t="shared" si="4"/>
        <v/>
      </c>
      <c r="AY179" s="71" t="str">
        <f t="shared" si="5"/>
        <v/>
      </c>
      <c r="AZ179" s="71" t="str">
        <f t="shared" si="6"/>
        <v/>
      </c>
      <c r="BA179" s="71" t="str">
        <f t="shared" si="7"/>
        <v/>
      </c>
      <c r="BB179" s="71" t="str">
        <f t="shared" si="8"/>
        <v/>
      </c>
      <c r="BC179" s="71" t="str">
        <f t="shared" si="9"/>
        <v/>
      </c>
      <c r="BD179" s="71" t="str">
        <f t="shared" si="10"/>
        <v/>
      </c>
      <c r="BE179" s="71" t="str">
        <f t="shared" si="11"/>
        <v/>
      </c>
      <c r="BF179" s="71" t="str">
        <f t="shared" si="12"/>
        <v/>
      </c>
      <c r="BG179" s="71" t="str">
        <f t="shared" si="13"/>
        <v>sed -i '' 's#SIGN_DIGIT="0"#SIGN_DIGIT="なし"#g' ${CONFIG_DIR}db_data_config.txt; export SIGN_DIGIT="なし";</v>
      </c>
      <c r="BH179" s="71" t="str">
        <f t="shared" si="14"/>
        <v>sed -i '' 's#SIGN_DIGIT="なし"#SIGN_DIGIT="0"#g' ${CONFIG_DIR}db_data_config.txt; export SIGN_DIGIT="0";</v>
      </c>
      <c r="BI179" s="71" t="str">
        <f t="shared" si="15"/>
        <v/>
      </c>
      <c r="BJ179" s="71" t="str">
        <f t="shared" si="16"/>
        <v/>
      </c>
      <c r="BK179" s="71" t="str">
        <f t="shared" si="17"/>
        <v/>
      </c>
      <c r="BL179" s="71" t="str">
        <f t="shared" si="18"/>
        <v/>
      </c>
      <c r="BM179" s="71" t="str">
        <f t="shared" si="19"/>
        <v/>
      </c>
      <c r="BN179" s="71" t="str">
        <f t="shared" si="20"/>
        <v/>
      </c>
      <c r="BO179" s="71" t="str">
        <f t="shared" si="21"/>
        <v/>
      </c>
      <c r="BP179" s="71" t="str">
        <f t="shared" si="22"/>
        <v/>
      </c>
      <c r="BQ179" s="71" t="str">
        <f t="shared" si="23"/>
        <v/>
      </c>
      <c r="BR179" s="71" t="str">
        <f t="shared" si="24"/>
        <v/>
      </c>
      <c r="BS179" s="71" t="str">
        <f t="shared" si="25"/>
        <v/>
      </c>
      <c r="BT179" s="71" t="str">
        <f t="shared" si="26"/>
        <v/>
      </c>
      <c r="BU179" s="5" t="s">
        <v>735</v>
      </c>
    </row>
    <row r="180" spans="4:73" ht="36" customHeight="1">
      <c r="D180" s="96">
        <f t="shared" si="27"/>
        <v>8</v>
      </c>
      <c r="E180" s="97"/>
      <c r="F180" s="97"/>
      <c r="G180" s="98"/>
      <c r="H180" s="45" t="str">
        <f t="shared" ca="1" si="2"/>
        <v>clear; echo テストケース008; sed -i '' 's#DATE_SEPARATOR="/"#DATE_SEPARATOR=""#g' ${CONFIG_DIR}db_data_config.txt; export DATE_SEPARATOR="";sh ./script/db_check_data_validate_config.sh; sed -i '' 's#DATE_SEPARATOR=""#DATE_SEPARATOR="/"#g' ${CONFIG_DIR}db_data_config.txt; export DATE_SEPARATOR="/";</v>
      </c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7"/>
      <c r="AE180" s="99" t="str" cm="1">
        <f t="array" ref="AE180">SUBSTITUTE(INDEX($H$147:$AQ$147, , MATCH($D180, $70:$70, 0)-7),"-","")</f>
        <v>異常</v>
      </c>
      <c r="AF180" s="100"/>
      <c r="AG180" s="101"/>
      <c r="AH180" s="102" t="s">
        <v>856</v>
      </c>
      <c r="AI180" s="103"/>
      <c r="AJ180" s="103"/>
      <c r="AK180" s="103"/>
      <c r="AL180" s="103"/>
      <c r="AM180" s="103"/>
      <c r="AN180" s="103"/>
      <c r="AO180" s="103"/>
      <c r="AP180" s="103"/>
      <c r="AQ180" s="104"/>
      <c r="AS180" s="68" t="str" cm="1">
        <f t="array" ref="AS180">SUBSTITUTE(TEXT(INDEX($H$150:$AQ$150,1,$D180),"000000"),"-","")</f>
        <v>220108</v>
      </c>
      <c r="AT180" s="69"/>
      <c r="AU180" s="70"/>
      <c r="AW180" s="71" t="str">
        <f t="shared" si="3"/>
        <v/>
      </c>
      <c r="AX180" s="71" t="str">
        <f t="shared" si="4"/>
        <v/>
      </c>
      <c r="AY180" s="71" t="str">
        <f t="shared" si="5"/>
        <v/>
      </c>
      <c r="AZ180" s="71" t="str">
        <f t="shared" si="6"/>
        <v/>
      </c>
      <c r="BA180" s="71" t="str">
        <f t="shared" si="7"/>
        <v/>
      </c>
      <c r="BB180" s="71" t="str">
        <f t="shared" si="8"/>
        <v/>
      </c>
      <c r="BC180" s="71" t="str">
        <f t="shared" si="9"/>
        <v/>
      </c>
      <c r="BD180" s="71" t="str">
        <f t="shared" si="10"/>
        <v/>
      </c>
      <c r="BE180" s="71" t="str">
        <f t="shared" si="11"/>
        <v/>
      </c>
      <c r="BF180" s="71" t="str">
        <f t="shared" si="12"/>
        <v/>
      </c>
      <c r="BG180" s="71" t="str">
        <f t="shared" si="13"/>
        <v/>
      </c>
      <c r="BH180" s="71" t="str">
        <f t="shared" si="14"/>
        <v/>
      </c>
      <c r="BI180" s="71" t="str">
        <f t="shared" si="15"/>
        <v>sed -i '' 's#DATE_SEPARATOR="/"#DATE_SEPARATOR="なし"#g' ${CONFIG_DIR}db_data_config.txt; export DATE_SEPARATOR="なし";</v>
      </c>
      <c r="BJ180" s="71" t="str">
        <f t="shared" si="16"/>
        <v>sed -i '' 's#DATE_SEPARATOR="なし"#DATE_SEPARATOR="/"#g' ${CONFIG_DIR}db_data_config.txt; export DATE_SEPARATOR="/";</v>
      </c>
      <c r="BK180" s="71" t="str">
        <f t="shared" si="17"/>
        <v/>
      </c>
      <c r="BL180" s="71" t="str">
        <f t="shared" si="18"/>
        <v/>
      </c>
      <c r="BM180" s="71" t="str">
        <f t="shared" si="19"/>
        <v/>
      </c>
      <c r="BN180" s="71" t="str">
        <f t="shared" si="20"/>
        <v/>
      </c>
      <c r="BO180" s="71" t="str">
        <f t="shared" si="21"/>
        <v/>
      </c>
      <c r="BP180" s="71" t="str">
        <f t="shared" si="22"/>
        <v/>
      </c>
      <c r="BQ180" s="71" t="str">
        <f t="shared" si="23"/>
        <v/>
      </c>
      <c r="BR180" s="71" t="str">
        <f t="shared" si="24"/>
        <v/>
      </c>
      <c r="BS180" s="71" t="str">
        <f t="shared" si="25"/>
        <v/>
      </c>
      <c r="BT180" s="71" t="str">
        <f t="shared" si="26"/>
        <v/>
      </c>
      <c r="BU180" s="5" t="s">
        <v>735</v>
      </c>
    </row>
    <row r="181" spans="4:73" ht="36" customHeight="1">
      <c r="D181" s="96">
        <f t="shared" si="27"/>
        <v>9</v>
      </c>
      <c r="E181" s="97"/>
      <c r="F181" s="97"/>
      <c r="G181" s="98"/>
      <c r="H181" s="45" t="str">
        <f t="shared" ca="1" si="2"/>
        <v>clear; echo テストケース009; sed -i '' 's#TIME_SEPARATOR=":"#TIME_SEPARATOR=""#g' ${CONFIG_DIR}db_data_config.txt; export TIME_SEPARATOR="";sh ./script/db_check_data_validate_config.sh; sed -i '' 's#TIME_SEPARATOR=""#TIME_SEPARATOR=":"#g' ${CONFIG_DIR}db_data_config.txt; export TIME_SEPARATOR=":";</v>
      </c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  <c r="AE181" s="99" t="str" cm="1">
        <f t="array" ref="AE181">SUBSTITUTE(INDEX($H$147:$AQ$147, , MATCH($D181, $70:$70, 0)-7),"-","")</f>
        <v>異常</v>
      </c>
      <c r="AF181" s="100"/>
      <c r="AG181" s="101"/>
      <c r="AH181" s="102" t="s">
        <v>857</v>
      </c>
      <c r="AI181" s="103"/>
      <c r="AJ181" s="103"/>
      <c r="AK181" s="103"/>
      <c r="AL181" s="103"/>
      <c r="AM181" s="103"/>
      <c r="AN181" s="103"/>
      <c r="AO181" s="103"/>
      <c r="AP181" s="103"/>
      <c r="AQ181" s="104"/>
      <c r="AS181" s="68" t="str" cm="1">
        <f t="array" ref="AS181">SUBSTITUTE(TEXT(INDEX($H$150:$AQ$150,1,$D181),"000000"),"-","")</f>
        <v>220109</v>
      </c>
      <c r="AT181" s="69"/>
      <c r="AU181" s="70"/>
      <c r="AW181" s="71" t="str">
        <f t="shared" si="3"/>
        <v/>
      </c>
      <c r="AX181" s="71" t="str">
        <f t="shared" si="4"/>
        <v/>
      </c>
      <c r="AY181" s="71" t="str">
        <f t="shared" si="5"/>
        <v/>
      </c>
      <c r="AZ181" s="71" t="str">
        <f t="shared" si="6"/>
        <v/>
      </c>
      <c r="BA181" s="71" t="str">
        <f t="shared" si="7"/>
        <v/>
      </c>
      <c r="BB181" s="71" t="str">
        <f t="shared" si="8"/>
        <v/>
      </c>
      <c r="BC181" s="71" t="str">
        <f t="shared" si="9"/>
        <v/>
      </c>
      <c r="BD181" s="71" t="str">
        <f t="shared" si="10"/>
        <v/>
      </c>
      <c r="BE181" s="71" t="str">
        <f t="shared" si="11"/>
        <v/>
      </c>
      <c r="BF181" s="71" t="str">
        <f t="shared" si="12"/>
        <v/>
      </c>
      <c r="BG181" s="71" t="str">
        <f t="shared" si="13"/>
        <v/>
      </c>
      <c r="BH181" s="71" t="str">
        <f t="shared" si="14"/>
        <v/>
      </c>
      <c r="BI181" s="71" t="str">
        <f t="shared" si="15"/>
        <v/>
      </c>
      <c r="BJ181" s="71" t="str">
        <f t="shared" si="16"/>
        <v/>
      </c>
      <c r="BK181" s="71" t="str">
        <f t="shared" si="17"/>
        <v>sed -i '' 's#TIME_SEPARATOR=":"#TIME_SEPARATOR="なし"#g' ${CONFIG_DIR}db_data_config.txt; export TIME_SEPARATOR="なし";</v>
      </c>
      <c r="BL181" s="71" t="str">
        <f t="shared" si="18"/>
        <v>sed -i '' 's#TIME_SEPARATOR="なし"#TIME_SEPARATOR=":"#g' ${CONFIG_DIR}db_data_config.txt; export TIME_SEPARATOR=":";</v>
      </c>
      <c r="BM181" s="71" t="str">
        <f t="shared" si="19"/>
        <v/>
      </c>
      <c r="BN181" s="71" t="str">
        <f t="shared" si="20"/>
        <v/>
      </c>
      <c r="BO181" s="71" t="str">
        <f t="shared" si="21"/>
        <v/>
      </c>
      <c r="BP181" s="71" t="str">
        <f t="shared" si="22"/>
        <v/>
      </c>
      <c r="BQ181" s="71" t="str">
        <f t="shared" si="23"/>
        <v/>
      </c>
      <c r="BR181" s="71" t="str">
        <f t="shared" si="24"/>
        <v/>
      </c>
      <c r="BS181" s="71" t="str">
        <f t="shared" si="25"/>
        <v/>
      </c>
      <c r="BT181" s="71" t="str">
        <f t="shared" si="26"/>
        <v/>
      </c>
      <c r="BU181" s="5" t="s">
        <v>735</v>
      </c>
    </row>
    <row r="182" spans="4:73" ht="36" customHeight="1">
      <c r="D182" s="96">
        <f t="shared" si="27"/>
        <v>10</v>
      </c>
      <c r="E182" s="97"/>
      <c r="F182" s="97"/>
      <c r="G182" s="98"/>
      <c r="H182" s="45" t="str">
        <f t="shared" ca="1" si="2"/>
        <v>clear; echo テストケース010; sed -i '' 's#SEPARATOR_DATE_TIME="SPACE"#SEPARATOR_DATE_TIME=""#g' ${CONFIG_DIR}db_data_config.txt; export SEPARATOR_DATE_TIME="";sh ./script/db_check_data_validate_config.sh; sed -i '' 's#SEPARATOR_DATE_TIME=""#SEPARATOR_DATE_TIME="SPACE"#g' ${CONFIG_DIR}db_data_config.txt; export SEPARATOR_DATE_TIME="SPACE";</v>
      </c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7"/>
      <c r="AE182" s="99" t="str" cm="1">
        <f t="array" ref="AE182">SUBSTITUTE(INDEX($H$147:$AQ$147, , MATCH($D182, $70:$70, 0)-7),"-","")</f>
        <v>異常</v>
      </c>
      <c r="AF182" s="100"/>
      <c r="AG182" s="101"/>
      <c r="AH182" s="102" t="s">
        <v>858</v>
      </c>
      <c r="AI182" s="103"/>
      <c r="AJ182" s="103"/>
      <c r="AK182" s="103"/>
      <c r="AL182" s="103"/>
      <c r="AM182" s="103"/>
      <c r="AN182" s="103"/>
      <c r="AO182" s="103"/>
      <c r="AP182" s="103"/>
      <c r="AQ182" s="104"/>
      <c r="AS182" s="68" t="str" cm="1">
        <f t="array" ref="AS182">SUBSTITUTE(TEXT(INDEX($H$150:$AQ$150,1,$D182),"000000"),"-","")</f>
        <v>220110</v>
      </c>
      <c r="AT182" s="69"/>
      <c r="AU182" s="70"/>
      <c r="AW182" s="71" t="str">
        <f t="shared" si="3"/>
        <v/>
      </c>
      <c r="AX182" s="71" t="str">
        <f t="shared" si="4"/>
        <v/>
      </c>
      <c r="AY182" s="71" t="str">
        <f t="shared" si="5"/>
        <v/>
      </c>
      <c r="AZ182" s="71" t="str">
        <f t="shared" si="6"/>
        <v/>
      </c>
      <c r="BA182" s="71" t="str">
        <f t="shared" si="7"/>
        <v/>
      </c>
      <c r="BB182" s="71" t="str">
        <f t="shared" si="8"/>
        <v/>
      </c>
      <c r="BC182" s="71" t="str">
        <f t="shared" si="9"/>
        <v/>
      </c>
      <c r="BD182" s="71" t="str">
        <f t="shared" si="10"/>
        <v/>
      </c>
      <c r="BE182" s="71" t="str">
        <f t="shared" si="11"/>
        <v/>
      </c>
      <c r="BF182" s="71" t="str">
        <f t="shared" si="12"/>
        <v/>
      </c>
      <c r="BG182" s="71" t="str">
        <f t="shared" si="13"/>
        <v/>
      </c>
      <c r="BH182" s="71" t="str">
        <f t="shared" si="14"/>
        <v/>
      </c>
      <c r="BI182" s="71" t="str">
        <f t="shared" si="15"/>
        <v/>
      </c>
      <c r="BJ182" s="71" t="str">
        <f t="shared" si="16"/>
        <v/>
      </c>
      <c r="BK182" s="71" t="str">
        <f t="shared" si="17"/>
        <v/>
      </c>
      <c r="BL182" s="71" t="str">
        <f t="shared" si="18"/>
        <v/>
      </c>
      <c r="BM182" s="71" t="str">
        <f t="shared" si="19"/>
        <v>sed -i '' 's#SEPARATOR_DATE_TIME="SPACE"#SEPARATOR_DATE_TIME="なし"#g' ${CONFIG_DIR}db_data_config.txt; export SEPARATOR_DATE_TIME="なし";</v>
      </c>
      <c r="BN182" s="71" t="str">
        <f t="shared" si="20"/>
        <v>sed -i '' 's#SEPARATOR_DATE_TIME="なし"#SEPARATOR_DATE_TIME="SPACE"#g' ${CONFIG_DIR}db_data_config.txt; export SEPARATOR_DATE_TIME="SPACE";</v>
      </c>
      <c r="BO182" s="71" t="str">
        <f t="shared" si="21"/>
        <v/>
      </c>
      <c r="BP182" s="71" t="str">
        <f t="shared" si="22"/>
        <v/>
      </c>
      <c r="BQ182" s="71" t="str">
        <f t="shared" si="23"/>
        <v/>
      </c>
      <c r="BR182" s="71" t="str">
        <f t="shared" si="24"/>
        <v/>
      </c>
      <c r="BS182" s="71" t="str">
        <f t="shared" si="25"/>
        <v/>
      </c>
      <c r="BT182" s="71" t="str">
        <f t="shared" si="26"/>
        <v/>
      </c>
      <c r="BU182" s="5" t="s">
        <v>735</v>
      </c>
    </row>
    <row r="183" spans="4:73" ht="36" customHeight="1">
      <c r="D183" s="96">
        <f t="shared" si="27"/>
        <v>11</v>
      </c>
      <c r="E183" s="97"/>
      <c r="F183" s="97"/>
      <c r="G183" s="98"/>
      <c r="H183" s="45" t="str">
        <f t="shared" ca="1" si="2"/>
        <v>clear; echo テストケース011; sed -i '' 's#REFERENCE_DATE="2024/12/31"#REFERENCE_DATE=""#g' ${CONFIG_DIR}db_data_config.txt; export REFERENCE_DATE="";sh ./script/db_check_data_validate_config.sh; sed -i '' 's#REFERENCE_DATE=""#REFERENCE_DATE="2024/12/31"#g' ${CONFIG_DIR}db_data_config.txt; export REFERENCE_DATE="2024/12/31";</v>
      </c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7"/>
      <c r="AE183" s="99" t="str" cm="1">
        <f t="array" ref="AE183">SUBSTITUTE(INDEX($H$147:$AQ$147, , MATCH($D183, $70:$70, 0)-7),"-","")</f>
        <v>異常</v>
      </c>
      <c r="AF183" s="100"/>
      <c r="AG183" s="101"/>
      <c r="AH183" s="102" t="s">
        <v>859</v>
      </c>
      <c r="AI183" s="103"/>
      <c r="AJ183" s="103"/>
      <c r="AK183" s="103"/>
      <c r="AL183" s="103"/>
      <c r="AM183" s="103"/>
      <c r="AN183" s="103"/>
      <c r="AO183" s="103"/>
      <c r="AP183" s="103"/>
      <c r="AQ183" s="104"/>
      <c r="AS183" s="68" t="str" cm="1">
        <f t="array" ref="AS183">SUBSTITUTE(TEXT(INDEX($H$150:$AQ$150,1,$D183),"000000"),"-","")</f>
        <v>220111</v>
      </c>
      <c r="AT183" s="69"/>
      <c r="AU183" s="70"/>
      <c r="AW183" s="71" t="str">
        <f t="shared" si="3"/>
        <v/>
      </c>
      <c r="AX183" s="71" t="str">
        <f t="shared" si="4"/>
        <v/>
      </c>
      <c r="AY183" s="71" t="str">
        <f t="shared" si="5"/>
        <v/>
      </c>
      <c r="AZ183" s="71" t="str">
        <f t="shared" si="6"/>
        <v/>
      </c>
      <c r="BA183" s="71" t="str">
        <f t="shared" si="7"/>
        <v/>
      </c>
      <c r="BB183" s="71" t="str">
        <f t="shared" si="8"/>
        <v/>
      </c>
      <c r="BC183" s="71" t="str">
        <f t="shared" si="9"/>
        <v/>
      </c>
      <c r="BD183" s="71" t="str">
        <f t="shared" si="10"/>
        <v/>
      </c>
      <c r="BE183" s="71" t="str">
        <f t="shared" si="11"/>
        <v/>
      </c>
      <c r="BF183" s="71" t="str">
        <f t="shared" si="12"/>
        <v/>
      </c>
      <c r="BG183" s="71" t="str">
        <f t="shared" si="13"/>
        <v/>
      </c>
      <c r="BH183" s="71" t="str">
        <f t="shared" si="14"/>
        <v/>
      </c>
      <c r="BI183" s="71" t="str">
        <f t="shared" si="15"/>
        <v/>
      </c>
      <c r="BJ183" s="71" t="str">
        <f t="shared" si="16"/>
        <v/>
      </c>
      <c r="BK183" s="71" t="str">
        <f t="shared" si="17"/>
        <v/>
      </c>
      <c r="BL183" s="71" t="str">
        <f t="shared" si="18"/>
        <v/>
      </c>
      <c r="BM183" s="71" t="str">
        <f t="shared" si="19"/>
        <v/>
      </c>
      <c r="BN183" s="71" t="str">
        <f t="shared" si="20"/>
        <v/>
      </c>
      <c r="BO183" s="71" t="str">
        <f t="shared" si="21"/>
        <v>sed -i '' 's#REFERENCE_DATE="2024/12/31"#REFERENCE_DATE="なし"#g' ${CONFIG_DIR}db_data_config.txt; export REFERENCE_DATE="なし";</v>
      </c>
      <c r="BP183" s="71" t="str">
        <f t="shared" si="22"/>
        <v>sed -i '' 's#REFERENCE_DATE="なし"#REFERENCE_DATE="2024/12/31"#g' ${CONFIG_DIR}db_data_config.txt; export REFERENCE_DATE="2024/12/31";</v>
      </c>
      <c r="BQ183" s="71" t="str">
        <f t="shared" si="23"/>
        <v/>
      </c>
      <c r="BR183" s="71" t="str">
        <f t="shared" si="24"/>
        <v/>
      </c>
      <c r="BS183" s="71" t="str">
        <f t="shared" si="25"/>
        <v/>
      </c>
      <c r="BT183" s="71" t="str">
        <f t="shared" si="26"/>
        <v/>
      </c>
      <c r="BU183" s="5" t="s">
        <v>735</v>
      </c>
    </row>
    <row r="184" spans="4:73" ht="36" customHeight="1">
      <c r="D184" s="96">
        <f t="shared" si="27"/>
        <v>12</v>
      </c>
      <c r="E184" s="97"/>
      <c r="F184" s="97"/>
      <c r="G184" s="98"/>
      <c r="H184" s="45" t="str">
        <f t="shared" ca="1" si="2"/>
        <v>clear; echo テストケース012; sed -i '' 's#CASE_MODE="UPPER"#CASE_MODE=""#g' ${CONFIG_DIR}db_data_config.txt; export CASE_MODE="";sh ./script/db_check_data_validate_config.sh; sed -i '' 's#CASE_MODE=""#CASE_MODE="UPPER"#g' ${CONFIG_DIR}db_data_config.txt; export CASE_MODE="UPPER";</v>
      </c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7"/>
      <c r="AE184" s="99" t="str" cm="1">
        <f t="array" ref="AE184">SUBSTITUTE(INDEX($H$147:$AQ$147, , MATCH($D184, $70:$70, 0)-7),"-","")</f>
        <v>異常</v>
      </c>
      <c r="AF184" s="100"/>
      <c r="AG184" s="101"/>
      <c r="AH184" s="102" t="s">
        <v>860</v>
      </c>
      <c r="AI184" s="103"/>
      <c r="AJ184" s="103"/>
      <c r="AK184" s="103"/>
      <c r="AL184" s="103"/>
      <c r="AM184" s="103"/>
      <c r="AN184" s="103"/>
      <c r="AO184" s="103"/>
      <c r="AP184" s="103"/>
      <c r="AQ184" s="104"/>
      <c r="AS184" s="68" t="str" cm="1">
        <f t="array" ref="AS184">SUBSTITUTE(TEXT(INDEX($H$150:$AQ$150,1,$D184),"000000"),"-","")</f>
        <v>220112</v>
      </c>
      <c r="AT184" s="69"/>
      <c r="AU184" s="70"/>
      <c r="AW184" s="71" t="str">
        <f t="shared" si="3"/>
        <v/>
      </c>
      <c r="AX184" s="71" t="str">
        <f t="shared" si="4"/>
        <v/>
      </c>
      <c r="AY184" s="71" t="str">
        <f t="shared" si="5"/>
        <v/>
      </c>
      <c r="AZ184" s="71" t="str">
        <f t="shared" si="6"/>
        <v/>
      </c>
      <c r="BA184" s="71" t="str">
        <f t="shared" si="7"/>
        <v/>
      </c>
      <c r="BB184" s="71" t="str">
        <f t="shared" si="8"/>
        <v/>
      </c>
      <c r="BC184" s="71" t="str">
        <f t="shared" si="9"/>
        <v/>
      </c>
      <c r="BD184" s="71" t="str">
        <f t="shared" si="10"/>
        <v/>
      </c>
      <c r="BE184" s="71" t="str">
        <f t="shared" si="11"/>
        <v/>
      </c>
      <c r="BF184" s="71" t="str">
        <f t="shared" si="12"/>
        <v/>
      </c>
      <c r="BG184" s="71" t="str">
        <f t="shared" si="13"/>
        <v/>
      </c>
      <c r="BH184" s="71" t="str">
        <f t="shared" si="14"/>
        <v/>
      </c>
      <c r="BI184" s="71" t="str">
        <f t="shared" si="15"/>
        <v/>
      </c>
      <c r="BJ184" s="71" t="str">
        <f t="shared" si="16"/>
        <v/>
      </c>
      <c r="BK184" s="71" t="str">
        <f t="shared" si="17"/>
        <v/>
      </c>
      <c r="BL184" s="71" t="str">
        <f t="shared" si="18"/>
        <v/>
      </c>
      <c r="BM184" s="71" t="str">
        <f t="shared" si="19"/>
        <v/>
      </c>
      <c r="BN184" s="71" t="str">
        <f t="shared" si="20"/>
        <v/>
      </c>
      <c r="BO184" s="71" t="str">
        <f t="shared" si="21"/>
        <v/>
      </c>
      <c r="BP184" s="71" t="str">
        <f t="shared" si="22"/>
        <v/>
      </c>
      <c r="BQ184" s="71" t="str">
        <f t="shared" si="23"/>
        <v>sed -i '' 's#CASE_MODE="UPPER"#CASE_MODE="なし"#g' ${CONFIG_DIR}db_data_config.txt; export CASE_MODE="なし";</v>
      </c>
      <c r="BR184" s="71" t="str">
        <f t="shared" si="24"/>
        <v>sed -i '' 's#CASE_MODE="なし"#CASE_MODE="UPPER"#g' ${CONFIG_DIR}db_data_config.txt; export CASE_MODE="UPPER";</v>
      </c>
      <c r="BS184" s="71" t="str">
        <f t="shared" si="25"/>
        <v/>
      </c>
      <c r="BT184" s="71" t="str">
        <f t="shared" si="26"/>
        <v/>
      </c>
      <c r="BU184" s="5" t="s">
        <v>735</v>
      </c>
    </row>
    <row r="185" spans="4:73" ht="36" customHeight="1">
      <c r="D185" s="96">
        <f t="shared" si="27"/>
        <v>13</v>
      </c>
      <c r="E185" s="97"/>
      <c r="F185" s="97"/>
      <c r="G185" s="98"/>
      <c r="H185" s="45" t="str">
        <f t="shared" ca="1" si="2"/>
        <v>clear; echo テストケース013; sed -i '' 's#MULTIBYTE_STRING="あ"#MULTIBYTE_STRING=""#g' ${CONFIG_DIR}db_data_config.txt; export MULTIBYTE_STRING="";sh ./script/db_check_data_validate_config.sh; sed -i '' 's#MULTIBYTE_STRING=""#MULTIBYTE_STRING="あ"#g' ${CONFIG_DIR}db_data_config.txt; export MULTIBYTE_STRING="あ";</v>
      </c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7"/>
      <c r="AE185" s="99" t="str" cm="1">
        <f t="array" ref="AE185">SUBSTITUTE(INDEX($H$147:$AQ$147, , MATCH($D185, $70:$70, 0)-7),"-","")</f>
        <v>異常</v>
      </c>
      <c r="AF185" s="100"/>
      <c r="AG185" s="101"/>
      <c r="AH185" s="102" t="s">
        <v>861</v>
      </c>
      <c r="AI185" s="103"/>
      <c r="AJ185" s="103"/>
      <c r="AK185" s="103"/>
      <c r="AL185" s="103"/>
      <c r="AM185" s="103"/>
      <c r="AN185" s="103"/>
      <c r="AO185" s="103"/>
      <c r="AP185" s="103"/>
      <c r="AQ185" s="104"/>
      <c r="AS185" s="68" t="str" cm="1">
        <f t="array" ref="AS185">SUBSTITUTE(TEXT(INDEX($H$150:$AQ$150,1,$D185),"000000"),"-","")</f>
        <v>220113</v>
      </c>
      <c r="AT185" s="69"/>
      <c r="AU185" s="70"/>
      <c r="AW185" s="71" t="str">
        <f t="shared" si="3"/>
        <v/>
      </c>
      <c r="AX185" s="71" t="str">
        <f t="shared" si="4"/>
        <v/>
      </c>
      <c r="AY185" s="71" t="str">
        <f t="shared" si="5"/>
        <v/>
      </c>
      <c r="AZ185" s="71" t="str">
        <f t="shared" si="6"/>
        <v/>
      </c>
      <c r="BA185" s="71" t="str">
        <f t="shared" si="7"/>
        <v/>
      </c>
      <c r="BB185" s="71" t="str">
        <f t="shared" si="8"/>
        <v/>
      </c>
      <c r="BC185" s="71" t="str">
        <f t="shared" si="9"/>
        <v/>
      </c>
      <c r="BD185" s="71" t="str">
        <f t="shared" si="10"/>
        <v/>
      </c>
      <c r="BE185" s="71" t="str">
        <f t="shared" si="11"/>
        <v/>
      </c>
      <c r="BF185" s="71" t="str">
        <f t="shared" si="12"/>
        <v/>
      </c>
      <c r="BG185" s="71" t="str">
        <f t="shared" si="13"/>
        <v/>
      </c>
      <c r="BH185" s="71" t="str">
        <f t="shared" si="14"/>
        <v/>
      </c>
      <c r="BI185" s="71" t="str">
        <f t="shared" si="15"/>
        <v/>
      </c>
      <c r="BJ185" s="71" t="str">
        <f t="shared" si="16"/>
        <v/>
      </c>
      <c r="BK185" s="71" t="str">
        <f t="shared" si="17"/>
        <v/>
      </c>
      <c r="BL185" s="71" t="str">
        <f t="shared" si="18"/>
        <v/>
      </c>
      <c r="BM185" s="71" t="str">
        <f t="shared" si="19"/>
        <v/>
      </c>
      <c r="BN185" s="71" t="str">
        <f t="shared" si="20"/>
        <v/>
      </c>
      <c r="BO185" s="71" t="str">
        <f t="shared" si="21"/>
        <v/>
      </c>
      <c r="BP185" s="71" t="str">
        <f t="shared" si="22"/>
        <v/>
      </c>
      <c r="BQ185" s="71" t="str">
        <f t="shared" si="23"/>
        <v/>
      </c>
      <c r="BR185" s="71" t="str">
        <f t="shared" si="24"/>
        <v/>
      </c>
      <c r="BS185" s="71" t="str">
        <f t="shared" si="25"/>
        <v>sed -i '' 's#MULTIBYTE_STRING="あ"#MULTIBYTE_STRING="なし"#g' ${CONFIG_DIR}db_data_config.txt; export MULTIBYTE_STRING="なし";</v>
      </c>
      <c r="BT185" s="71" t="str">
        <f t="shared" si="26"/>
        <v>sed -i '' 's#MULTIBYTE_STRING="なし"#MULTIBYTE_STRING="あ"#g' ${CONFIG_DIR}db_data_config.txt; export MULTIBYTE_STRING="あ";</v>
      </c>
      <c r="BU185" s="5" t="s">
        <v>735</v>
      </c>
    </row>
    <row r="186" spans="4:73" ht="36" customHeight="1">
      <c r="D186" s="96">
        <f t="shared" si="27"/>
        <v>14</v>
      </c>
      <c r="E186" s="97"/>
      <c r="F186" s="97"/>
      <c r="G186" s="98"/>
      <c r="H186" s="45" t="str">
        <f t="shared" ca="1" si="2"/>
        <v>clear; echo テストケース014; sed -i '' 's#COLUMN_COUNTS="1"#COLUMN_COUNTS="0"#g' ${CONFIG_DIR}db_data_config.txt; export COLUMN_COUNTS="0";sh ./script/db_check_data_validate_config.sh; sed -i '' 's#COLUMN_COUNTS="0"#COLUMN_COUNTS="1"#g' ${CONFIG_DIR}db_data_config.txt; export COLUMN_COUNTS="1";</v>
      </c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7"/>
      <c r="AE186" s="99" t="str" cm="1">
        <f t="array" ref="AE186">SUBSTITUTE(INDEX($H$147:$AQ$147, , MATCH($D186, $70:$70, 0)-7),"-","")</f>
        <v>異常</v>
      </c>
      <c r="AF186" s="100"/>
      <c r="AG186" s="101"/>
      <c r="AH186" s="102" t="s">
        <v>736</v>
      </c>
      <c r="AI186" s="103"/>
      <c r="AJ186" s="103"/>
      <c r="AK186" s="103"/>
      <c r="AL186" s="103"/>
      <c r="AM186" s="103"/>
      <c r="AN186" s="103"/>
      <c r="AO186" s="103"/>
      <c r="AP186" s="103"/>
      <c r="AQ186" s="104"/>
      <c r="AS186" s="68" t="str" cm="1">
        <f t="array" ref="AS186">SUBSTITUTE(TEXT(INDEX($H$150:$AQ$150,1,$D186),"000000"),"-","")</f>
        <v>220114</v>
      </c>
      <c r="AT186" s="69"/>
      <c r="AU186" s="70"/>
      <c r="AW186" s="71" t="str">
        <f t="shared" si="3"/>
        <v>sed -i '' 's#COLUMN_COUNTS="1"#COLUMN_COUNTS="0"#g' ${CONFIG_DIR}db_data_config.txt; export COLUMN_COUNTS="0";</v>
      </c>
      <c r="AX186" s="71" t="str">
        <f t="shared" si="4"/>
        <v>sed -i '' 's#COLUMN_COUNTS="0"#COLUMN_COUNTS="1"#g' ${CONFIG_DIR}db_data_config.txt; export COLUMN_COUNTS="1";</v>
      </c>
      <c r="AY186" s="71" t="str">
        <f t="shared" si="5"/>
        <v/>
      </c>
      <c r="AZ186" s="71" t="str">
        <f t="shared" si="6"/>
        <v/>
      </c>
      <c r="BA186" s="71" t="str">
        <f t="shared" si="7"/>
        <v/>
      </c>
      <c r="BB186" s="71" t="str">
        <f t="shared" si="8"/>
        <v/>
      </c>
      <c r="BC186" s="71" t="str">
        <f t="shared" si="9"/>
        <v/>
      </c>
      <c r="BD186" s="71" t="str">
        <f t="shared" si="10"/>
        <v/>
      </c>
      <c r="BE186" s="71" t="str">
        <f t="shared" si="11"/>
        <v/>
      </c>
      <c r="BF186" s="71" t="str">
        <f t="shared" si="12"/>
        <v/>
      </c>
      <c r="BG186" s="71" t="str">
        <f t="shared" si="13"/>
        <v/>
      </c>
      <c r="BH186" s="71" t="str">
        <f t="shared" si="14"/>
        <v/>
      </c>
      <c r="BI186" s="71" t="str">
        <f t="shared" si="15"/>
        <v/>
      </c>
      <c r="BJ186" s="71" t="str">
        <f t="shared" si="16"/>
        <v/>
      </c>
      <c r="BK186" s="71" t="str">
        <f t="shared" si="17"/>
        <v/>
      </c>
      <c r="BL186" s="71" t="str">
        <f t="shared" si="18"/>
        <v/>
      </c>
      <c r="BM186" s="71" t="str">
        <f t="shared" si="19"/>
        <v/>
      </c>
      <c r="BN186" s="71" t="str">
        <f t="shared" si="20"/>
        <v/>
      </c>
      <c r="BO186" s="71" t="str">
        <f t="shared" si="21"/>
        <v/>
      </c>
      <c r="BP186" s="71" t="str">
        <f t="shared" si="22"/>
        <v/>
      </c>
      <c r="BQ186" s="71" t="str">
        <f t="shared" si="23"/>
        <v/>
      </c>
      <c r="BR186" s="71" t="str">
        <f t="shared" si="24"/>
        <v/>
      </c>
      <c r="BS186" s="71" t="str">
        <f t="shared" si="25"/>
        <v/>
      </c>
      <c r="BT186" s="71" t="str">
        <f t="shared" si="26"/>
        <v/>
      </c>
      <c r="BU186" s="5" t="s">
        <v>735</v>
      </c>
    </row>
    <row r="187" spans="4:73" ht="36" customHeight="1">
      <c r="D187" s="96">
        <f t="shared" si="27"/>
        <v>15</v>
      </c>
      <c r="E187" s="97"/>
      <c r="F187" s="97"/>
      <c r="G187" s="98"/>
      <c r="H187" s="45" t="str">
        <f t="shared" ca="1" si="2"/>
        <v>clear; echo テストケース015; sed -i '' 's#COLUMN_DATA_TYPE="char"#COLUMN_DATA_TYPE="string,string"#g' ${CONFIG_DIR}db_data_config.txt; export COLUMN_DATA_TYPE="string,string";sh ./script/db_check_data_validate_config.sh; sed -i '' 's#COLUMN_DATA_TYPE="string,string"#COLUMN_DATA_TYPE="char"#g' ${CONFIG_DIR}db_data_config.txt; export COLUMN_DATA_TYPE="char";</v>
      </c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7"/>
      <c r="AE187" s="99" t="str" cm="1">
        <f t="array" ref="AE187">SUBSTITUTE(INDEX($H$147:$AQ$147, , MATCH($D187, $70:$70, 0)-7),"-","")</f>
        <v>異常</v>
      </c>
      <c r="AF187" s="100"/>
      <c r="AG187" s="101"/>
      <c r="AH187" s="102" t="s">
        <v>862</v>
      </c>
      <c r="AI187" s="103"/>
      <c r="AJ187" s="103"/>
      <c r="AK187" s="103"/>
      <c r="AL187" s="103"/>
      <c r="AM187" s="103"/>
      <c r="AN187" s="103"/>
      <c r="AO187" s="103"/>
      <c r="AP187" s="103"/>
      <c r="AQ187" s="104"/>
      <c r="AS187" s="68" t="str" cm="1">
        <f t="array" ref="AS187">SUBSTITUTE(TEXT(INDEX($H$150:$AQ$150,1,$D187),"000000"),"-","")</f>
        <v>220115</v>
      </c>
      <c r="AT187" s="69"/>
      <c r="AU187" s="70"/>
      <c r="AW187" s="71" t="str">
        <f t="shared" si="3"/>
        <v/>
      </c>
      <c r="AX187" s="71" t="str">
        <f t="shared" si="4"/>
        <v/>
      </c>
      <c r="AY187" s="71" t="str">
        <f t="shared" si="5"/>
        <v>sed -i '' 's#COLUMN_DATA_TYPE="char"#COLUMN_DATA_TYPE="string","string"#g' ${CONFIG_DIR}db_data_config.txt; export COLUMN_DATA_TYPE="string","string";</v>
      </c>
      <c r="AZ187" s="71" t="str">
        <f t="shared" si="6"/>
        <v>sed -i '' 's#COLUMN_DATA_TYPE="string","string"#COLUMN_DATA_TYPE="char"#g' ${CONFIG_DIR}db_data_config.txt; export COLUMN_DATA_TYPE="char";</v>
      </c>
      <c r="BA187" s="71" t="str">
        <f t="shared" si="7"/>
        <v/>
      </c>
      <c r="BB187" s="71" t="str">
        <f t="shared" si="8"/>
        <v/>
      </c>
      <c r="BC187" s="71" t="str">
        <f t="shared" si="9"/>
        <v/>
      </c>
      <c r="BD187" s="71" t="str">
        <f t="shared" si="10"/>
        <v/>
      </c>
      <c r="BE187" s="71" t="str">
        <f t="shared" si="11"/>
        <v/>
      </c>
      <c r="BF187" s="71" t="str">
        <f t="shared" si="12"/>
        <v/>
      </c>
      <c r="BG187" s="71" t="str">
        <f t="shared" si="13"/>
        <v/>
      </c>
      <c r="BH187" s="71" t="str">
        <f t="shared" si="14"/>
        <v/>
      </c>
      <c r="BI187" s="71" t="str">
        <f t="shared" si="15"/>
        <v/>
      </c>
      <c r="BJ187" s="71" t="str">
        <f t="shared" si="16"/>
        <v/>
      </c>
      <c r="BK187" s="71" t="str">
        <f t="shared" si="17"/>
        <v/>
      </c>
      <c r="BL187" s="71" t="str">
        <f t="shared" si="18"/>
        <v/>
      </c>
      <c r="BM187" s="71" t="str">
        <f t="shared" si="19"/>
        <v/>
      </c>
      <c r="BN187" s="71" t="str">
        <f t="shared" si="20"/>
        <v/>
      </c>
      <c r="BO187" s="71" t="str">
        <f t="shared" si="21"/>
        <v/>
      </c>
      <c r="BP187" s="71" t="str">
        <f t="shared" si="22"/>
        <v/>
      </c>
      <c r="BQ187" s="71" t="str">
        <f t="shared" si="23"/>
        <v/>
      </c>
      <c r="BR187" s="71" t="str">
        <f t="shared" si="24"/>
        <v/>
      </c>
      <c r="BS187" s="71" t="str">
        <f t="shared" si="25"/>
        <v/>
      </c>
      <c r="BT187" s="71" t="str">
        <f t="shared" si="26"/>
        <v/>
      </c>
      <c r="BU187" s="5" t="s">
        <v>735</v>
      </c>
    </row>
    <row r="188" spans="4:73" ht="36" customHeight="1">
      <c r="D188" s="96">
        <f t="shared" si="27"/>
        <v>16</v>
      </c>
      <c r="E188" s="97"/>
      <c r="F188" s="97"/>
      <c r="G188" s="98"/>
      <c r="H188" s="45" t="str">
        <f t="shared" ca="1" si="2"/>
        <v>clear; echo テストケース016; sed -i '' 's#COLUMN_DATA_LENGTH="3"#COLUMN_DATA_LENGTH="3,4"#g' ${CONFIG_DIR}db_data_config.txt; export COLUMN_DATA_LENGTH="3,4";sh ./script/db_check_data_validate_config.sh; sed -i '' 's#COLUMN_DATA_LENGTH="3,4"#COLUMN_DATA_LENGTH="3"#g' ${CONFIG_DIR}db_data_config.txt; export COLUMN_DATA_LENGTH="3";</v>
      </c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7"/>
      <c r="AE188" s="99" t="str" cm="1">
        <f t="array" ref="AE188">SUBSTITUTE(INDEX($H$147:$AQ$147, , MATCH($D188, $70:$70, 0)-7),"-","")</f>
        <v>異常</v>
      </c>
      <c r="AF188" s="100"/>
      <c r="AG188" s="101"/>
      <c r="AH188" s="102" t="s">
        <v>863</v>
      </c>
      <c r="AI188" s="103"/>
      <c r="AJ188" s="103"/>
      <c r="AK188" s="103"/>
      <c r="AL188" s="103"/>
      <c r="AM188" s="103"/>
      <c r="AN188" s="103"/>
      <c r="AO188" s="103"/>
      <c r="AP188" s="103"/>
      <c r="AQ188" s="104"/>
      <c r="AS188" s="68" t="str" cm="1">
        <f t="array" ref="AS188">SUBSTITUTE(TEXT(INDEX($H$150:$AQ$150,1,$D188),"000000"),"-","")</f>
        <v>220116</v>
      </c>
      <c r="AT188" s="69"/>
      <c r="AU188" s="70"/>
      <c r="AW188" s="71" t="str">
        <f t="shared" si="3"/>
        <v/>
      </c>
      <c r="AX188" s="71" t="str">
        <f t="shared" si="4"/>
        <v/>
      </c>
      <c r="AY188" s="71" t="str">
        <f t="shared" si="5"/>
        <v/>
      </c>
      <c r="AZ188" s="71" t="str">
        <f t="shared" si="6"/>
        <v/>
      </c>
      <c r="BA188" s="71" t="str">
        <f t="shared" si="7"/>
        <v>sed -i '' 's#COLUMN_DATA_LENGTH="3"#COLUMN_DATA_LENGTH="3","4"#g' ${CONFIG_DIR}db_data_config.txt; export COLUMN_DATA_LENGTH="3","4";</v>
      </c>
      <c r="BB188" s="71" t="str">
        <f t="shared" si="8"/>
        <v>sed -i '' 's#COLUMN_DATA_LENGTH="3","4"#COLUMN_DATA_LENGTH="3"#g' ${CONFIG_DIR}db_data_config.txt; export COLUMN_DATA_LENGTH="3";</v>
      </c>
      <c r="BC188" s="71" t="str">
        <f t="shared" si="9"/>
        <v/>
      </c>
      <c r="BD188" s="71" t="str">
        <f t="shared" si="10"/>
        <v/>
      </c>
      <c r="BE188" s="71" t="str">
        <f t="shared" si="11"/>
        <v/>
      </c>
      <c r="BF188" s="71" t="str">
        <f t="shared" si="12"/>
        <v/>
      </c>
      <c r="BG188" s="71" t="str">
        <f t="shared" si="13"/>
        <v/>
      </c>
      <c r="BH188" s="71" t="str">
        <f t="shared" si="14"/>
        <v/>
      </c>
      <c r="BI188" s="71" t="str">
        <f t="shared" si="15"/>
        <v/>
      </c>
      <c r="BJ188" s="71" t="str">
        <f t="shared" si="16"/>
        <v/>
      </c>
      <c r="BK188" s="71" t="str">
        <f t="shared" si="17"/>
        <v/>
      </c>
      <c r="BL188" s="71" t="str">
        <f t="shared" si="18"/>
        <v/>
      </c>
      <c r="BM188" s="71" t="str">
        <f t="shared" si="19"/>
        <v/>
      </c>
      <c r="BN188" s="71" t="str">
        <f t="shared" si="20"/>
        <v/>
      </c>
      <c r="BO188" s="71" t="str">
        <f t="shared" si="21"/>
        <v/>
      </c>
      <c r="BP188" s="71" t="str">
        <f t="shared" si="22"/>
        <v/>
      </c>
      <c r="BQ188" s="71" t="str">
        <f t="shared" si="23"/>
        <v/>
      </c>
      <c r="BR188" s="71" t="str">
        <f t="shared" si="24"/>
        <v/>
      </c>
      <c r="BS188" s="71" t="str">
        <f t="shared" si="25"/>
        <v/>
      </c>
      <c r="BT188" s="71" t="str">
        <f t="shared" si="26"/>
        <v/>
      </c>
      <c r="BU188" s="5" t="s">
        <v>735</v>
      </c>
    </row>
    <row r="189" spans="4:73" ht="36" customHeight="1">
      <c r="D189" s="96">
        <f t="shared" si="27"/>
        <v>17</v>
      </c>
      <c r="E189" s="97"/>
      <c r="F189" s="97"/>
      <c r="G189" s="98"/>
      <c r="H189" s="45" t="str">
        <f t="shared" ca="1" si="2"/>
        <v>clear; echo テストケース017; sed -i '' 's#COLUMN_DATA_TRIM="NONE"#COLUMN_DATA_TRIM="NONE,NONE"#g' ${CONFIG_DIR}db_data_config.txt; export COLUMN_DATA_TRIM="NONE,NONE";sh ./script/db_check_data_validate_config.sh; sed -i '' 's#COLUMN_DATA_TRIM="NONE,NONE"#COLUMN_DATA_TRIM="NONE"#g' ${CONFIG_DIR}db_data_config.txt; export COLUMN_DATA_TRIM="NONE";</v>
      </c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7"/>
      <c r="AE189" s="99" t="str" cm="1">
        <f t="array" ref="AE189">SUBSTITUTE(INDEX($H$147:$AQ$147, , MATCH($D189, $70:$70, 0)-7),"-","")</f>
        <v>異常</v>
      </c>
      <c r="AF189" s="100"/>
      <c r="AG189" s="101"/>
      <c r="AH189" s="102" t="s">
        <v>864</v>
      </c>
      <c r="AI189" s="103"/>
      <c r="AJ189" s="103"/>
      <c r="AK189" s="103"/>
      <c r="AL189" s="103"/>
      <c r="AM189" s="103"/>
      <c r="AN189" s="103"/>
      <c r="AO189" s="103"/>
      <c r="AP189" s="103"/>
      <c r="AQ189" s="104"/>
      <c r="AS189" s="68" t="str" cm="1">
        <f t="array" ref="AS189">SUBSTITUTE(TEXT(INDEX($H$150:$AQ$150,1,$D189),"000000"),"-","")</f>
        <v>220117</v>
      </c>
      <c r="AT189" s="69"/>
      <c r="AU189" s="70"/>
      <c r="AW189" s="71" t="str">
        <f t="shared" si="3"/>
        <v/>
      </c>
      <c r="AX189" s="71" t="str">
        <f t="shared" si="4"/>
        <v/>
      </c>
      <c r="AY189" s="71" t="str">
        <f t="shared" si="5"/>
        <v/>
      </c>
      <c r="AZ189" s="71" t="str">
        <f t="shared" si="6"/>
        <v/>
      </c>
      <c r="BA189" s="71" t="str">
        <f t="shared" si="7"/>
        <v/>
      </c>
      <c r="BB189" s="71" t="str">
        <f t="shared" si="8"/>
        <v/>
      </c>
      <c r="BC189" s="71" t="str">
        <f t="shared" si="9"/>
        <v>sed -i '' 's#COLUMN_DATA_TRIM="NONE"#COLUMN_DATA_TRIM="NONE","NONE"#g' ${CONFIG_DIR}db_data_config.txt; export COLUMN_DATA_TRIM="NONE","NONE";</v>
      </c>
      <c r="BD189" s="71" t="str">
        <f t="shared" si="10"/>
        <v>sed -i '' 's#COLUMN_DATA_TRIM="NONE","NONE"#COLUMN_DATA_TRIM="NONE"#g' ${CONFIG_DIR}db_data_config.txt; export COLUMN_DATA_TRIM="NONE";</v>
      </c>
      <c r="BE189" s="71" t="str">
        <f t="shared" si="11"/>
        <v/>
      </c>
      <c r="BF189" s="71" t="str">
        <f t="shared" si="12"/>
        <v/>
      </c>
      <c r="BG189" s="71" t="str">
        <f t="shared" si="13"/>
        <v/>
      </c>
      <c r="BH189" s="71" t="str">
        <f t="shared" si="14"/>
        <v/>
      </c>
      <c r="BI189" s="71" t="str">
        <f t="shared" si="15"/>
        <v/>
      </c>
      <c r="BJ189" s="71" t="str">
        <f t="shared" si="16"/>
        <v/>
      </c>
      <c r="BK189" s="71" t="str">
        <f t="shared" si="17"/>
        <v/>
      </c>
      <c r="BL189" s="71" t="str">
        <f t="shared" si="18"/>
        <v/>
      </c>
      <c r="BM189" s="71" t="str">
        <f t="shared" si="19"/>
        <v/>
      </c>
      <c r="BN189" s="71" t="str">
        <f t="shared" si="20"/>
        <v/>
      </c>
      <c r="BO189" s="71" t="str">
        <f t="shared" si="21"/>
        <v/>
      </c>
      <c r="BP189" s="71" t="str">
        <f t="shared" si="22"/>
        <v/>
      </c>
      <c r="BQ189" s="71" t="str">
        <f t="shared" si="23"/>
        <v/>
      </c>
      <c r="BR189" s="71" t="str">
        <f t="shared" si="24"/>
        <v/>
      </c>
      <c r="BS189" s="71" t="str">
        <f t="shared" si="25"/>
        <v/>
      </c>
      <c r="BT189" s="71" t="str">
        <f t="shared" si="26"/>
        <v/>
      </c>
      <c r="BU189" s="5" t="s">
        <v>735</v>
      </c>
    </row>
    <row r="190" spans="4:73" ht="36" customHeight="1">
      <c r="D190" s="96">
        <f t="shared" si="27"/>
        <v>18</v>
      </c>
      <c r="E190" s="97"/>
      <c r="F190" s="97"/>
      <c r="G190" s="98"/>
      <c r="H190" s="45" t="str">
        <f t="shared" ca="1" si="2"/>
        <v>clear; echo テストケース018; sed -i '' 's#COLUMN_DATA_SIGNED="0"#COLUMN_DATA_SIGNED="0,0"#g' ${CONFIG_DIR}db_data_config.txt; export COLUMN_DATA_SIGNED="0,0";sh ./script/db_check_data_validate_config.sh; sed -i '' 's#COLUMN_DATA_SIGNED="0,0"#COLUMN_DATA_SIGNED="0"#g' ${CONFIG_DIR}db_data_config.txt; export COLUMN_DATA_SIGNED="0";</v>
      </c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7"/>
      <c r="AE190" s="99" t="str" cm="1">
        <f t="array" ref="AE190">SUBSTITUTE(INDEX($H$147:$AQ$147, , MATCH($D190, $70:$70, 0)-7),"-","")</f>
        <v>異常</v>
      </c>
      <c r="AF190" s="100"/>
      <c r="AG190" s="101"/>
      <c r="AH190" s="102" t="s">
        <v>865</v>
      </c>
      <c r="AI190" s="103"/>
      <c r="AJ190" s="103"/>
      <c r="AK190" s="103"/>
      <c r="AL190" s="103"/>
      <c r="AM190" s="103"/>
      <c r="AN190" s="103"/>
      <c r="AO190" s="103"/>
      <c r="AP190" s="103"/>
      <c r="AQ190" s="104"/>
      <c r="AS190" s="68" t="str" cm="1">
        <f t="array" ref="AS190">SUBSTITUTE(TEXT(INDEX($H$150:$AQ$150,1,$D190),"000000"),"-","")</f>
        <v>220118</v>
      </c>
      <c r="AT190" s="69"/>
      <c r="AU190" s="70"/>
      <c r="AW190" s="71" t="str">
        <f t="shared" si="3"/>
        <v/>
      </c>
      <c r="AX190" s="71" t="str">
        <f t="shared" si="4"/>
        <v/>
      </c>
      <c r="AY190" s="71" t="str">
        <f t="shared" si="5"/>
        <v/>
      </c>
      <c r="AZ190" s="71" t="str">
        <f t="shared" si="6"/>
        <v/>
      </c>
      <c r="BA190" s="71" t="str">
        <f t="shared" si="7"/>
        <v/>
      </c>
      <c r="BB190" s="71" t="str">
        <f t="shared" si="8"/>
        <v/>
      </c>
      <c r="BC190" s="71" t="str">
        <f t="shared" si="9"/>
        <v/>
      </c>
      <c r="BD190" s="71" t="str">
        <f t="shared" si="10"/>
        <v/>
      </c>
      <c r="BE190" s="71" t="str">
        <f t="shared" si="11"/>
        <v>sed -i '' 's#COLUMN_DATA_SIGNED="0"#COLUMN_DATA_SIGNED="0","0"#g' ${CONFIG_DIR}db_data_config.txt; export COLUMN_DATA_SIGNED="0","0";</v>
      </c>
      <c r="BF190" s="71" t="str">
        <f t="shared" si="12"/>
        <v>sed -i '' 's#COLUMN_DATA_SIGNED="0","0"#COLUMN_DATA_SIGNED="0"#g' ${CONFIG_DIR}db_data_config.txt; export COLUMN_DATA_SIGNED="0";</v>
      </c>
      <c r="BG190" s="71" t="str">
        <f t="shared" si="13"/>
        <v/>
      </c>
      <c r="BH190" s="71" t="str">
        <f t="shared" si="14"/>
        <v/>
      </c>
      <c r="BI190" s="71" t="str">
        <f t="shared" si="15"/>
        <v/>
      </c>
      <c r="BJ190" s="71" t="str">
        <f t="shared" si="16"/>
        <v/>
      </c>
      <c r="BK190" s="71" t="str">
        <f t="shared" si="17"/>
        <v/>
      </c>
      <c r="BL190" s="71" t="str">
        <f t="shared" si="18"/>
        <v/>
      </c>
      <c r="BM190" s="71" t="str">
        <f t="shared" si="19"/>
        <v/>
      </c>
      <c r="BN190" s="71" t="str">
        <f t="shared" si="20"/>
        <v/>
      </c>
      <c r="BO190" s="71" t="str">
        <f t="shared" si="21"/>
        <v/>
      </c>
      <c r="BP190" s="71" t="str">
        <f t="shared" si="22"/>
        <v/>
      </c>
      <c r="BQ190" s="71" t="str">
        <f t="shared" si="23"/>
        <v/>
      </c>
      <c r="BR190" s="71" t="str">
        <f t="shared" si="24"/>
        <v/>
      </c>
      <c r="BS190" s="71" t="str">
        <f t="shared" si="25"/>
        <v/>
      </c>
      <c r="BT190" s="71" t="str">
        <f t="shared" si="26"/>
        <v/>
      </c>
      <c r="BU190" s="5" t="s">
        <v>735</v>
      </c>
    </row>
    <row r="191" spans="4:73" ht="36" customHeight="1">
      <c r="D191" s="96">
        <f t="shared" si="27"/>
        <v>19</v>
      </c>
      <c r="E191" s="97"/>
      <c r="F191" s="97"/>
      <c r="G191" s="98"/>
      <c r="H191" s="45" t="str">
        <f t="shared" ca="1" si="2"/>
        <v>clear; echo テストケース019; sed -i '' 's#COLUMN_DATA_TYPE="char"#COLUMN_DATA_TYPE="NONE"#g' ${CONFIG_DIR}db_data_config.txt; export COLUMN_DATA_TYPE="NONE";sh ./script/db_check_data_validate_config.sh; sed -i '' 's#COLUMN_DATA_TYPE="NONE"#COLUMN_DATA_TYPE="char"#g' ${CONFIG_DIR}db_data_config.txt; export COLUMN_DATA_TYPE="char";</v>
      </c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7"/>
      <c r="AE191" s="99" t="str" cm="1">
        <f t="array" ref="AE191">SUBSTITUTE(INDEX($H$147:$AQ$147, , MATCH($D191, $70:$70, 0)-7),"-","")</f>
        <v>異常</v>
      </c>
      <c r="AF191" s="100"/>
      <c r="AG191" s="101"/>
      <c r="AH191" s="102" t="s">
        <v>866</v>
      </c>
      <c r="AI191" s="103"/>
      <c r="AJ191" s="103"/>
      <c r="AK191" s="103"/>
      <c r="AL191" s="103"/>
      <c r="AM191" s="103"/>
      <c r="AN191" s="103"/>
      <c r="AO191" s="103"/>
      <c r="AP191" s="103"/>
      <c r="AQ191" s="104"/>
      <c r="AS191" s="68" t="str" cm="1">
        <f t="array" ref="AS191">SUBSTITUTE(TEXT(INDEX($H$150:$AQ$150,1,$D191),"000000"),"-","")</f>
        <v>220119</v>
      </c>
      <c r="AT191" s="69"/>
      <c r="AU191" s="70"/>
      <c r="AW191" s="71" t="str">
        <f t="shared" si="3"/>
        <v/>
      </c>
      <c r="AX191" s="71" t="str">
        <f t="shared" si="4"/>
        <v/>
      </c>
      <c r="AY191" s="71" t="str">
        <f t="shared" si="5"/>
        <v>sed -i '' 's#COLUMN_DATA_TYPE="char"#COLUMN_DATA_TYPE="NONE"#g' ${CONFIG_DIR}db_data_config.txt; export COLUMN_DATA_TYPE="NONE";</v>
      </c>
      <c r="AZ191" s="71" t="str">
        <f t="shared" si="6"/>
        <v>sed -i '' 's#COLUMN_DATA_TYPE="NONE"#COLUMN_DATA_TYPE="char"#g' ${CONFIG_DIR}db_data_config.txt; export COLUMN_DATA_TYPE="char";</v>
      </c>
      <c r="BA191" s="71" t="str">
        <f t="shared" si="7"/>
        <v/>
      </c>
      <c r="BB191" s="71" t="str">
        <f t="shared" si="8"/>
        <v/>
      </c>
      <c r="BC191" s="71" t="str">
        <f t="shared" si="9"/>
        <v/>
      </c>
      <c r="BD191" s="71" t="str">
        <f t="shared" si="10"/>
        <v/>
      </c>
      <c r="BE191" s="71" t="str">
        <f t="shared" si="11"/>
        <v/>
      </c>
      <c r="BF191" s="71" t="str">
        <f t="shared" si="12"/>
        <v/>
      </c>
      <c r="BG191" s="71" t="str">
        <f t="shared" si="13"/>
        <v/>
      </c>
      <c r="BH191" s="71" t="str">
        <f t="shared" si="14"/>
        <v/>
      </c>
      <c r="BI191" s="71" t="str">
        <f t="shared" si="15"/>
        <v/>
      </c>
      <c r="BJ191" s="71" t="str">
        <f t="shared" si="16"/>
        <v/>
      </c>
      <c r="BK191" s="71" t="str">
        <f t="shared" si="17"/>
        <v/>
      </c>
      <c r="BL191" s="71" t="str">
        <f t="shared" si="18"/>
        <v/>
      </c>
      <c r="BM191" s="71" t="str">
        <f t="shared" si="19"/>
        <v/>
      </c>
      <c r="BN191" s="71" t="str">
        <f t="shared" si="20"/>
        <v/>
      </c>
      <c r="BO191" s="71" t="str">
        <f t="shared" si="21"/>
        <v/>
      </c>
      <c r="BP191" s="71" t="str">
        <f t="shared" si="22"/>
        <v/>
      </c>
      <c r="BQ191" s="71" t="str">
        <f t="shared" si="23"/>
        <v/>
      </c>
      <c r="BR191" s="71" t="str">
        <f t="shared" si="24"/>
        <v/>
      </c>
      <c r="BS191" s="71" t="str">
        <f t="shared" si="25"/>
        <v/>
      </c>
      <c r="BT191" s="71" t="str">
        <f t="shared" si="26"/>
        <v/>
      </c>
      <c r="BU191" s="5" t="s">
        <v>735</v>
      </c>
    </row>
    <row r="192" spans="4:73" ht="36" customHeight="1">
      <c r="D192" s="96">
        <f t="shared" si="27"/>
        <v>20</v>
      </c>
      <c r="E192" s="97"/>
      <c r="F192" s="97"/>
      <c r="G192" s="98"/>
      <c r="H192" s="45" t="str">
        <f t="shared" ca="1" si="2"/>
        <v>clear; echo テストケース020; sed -i '' 's#COLUMN_DATA_TRIM="NONE"#COLUMN_DATA_TRIM="Ft"#g' ${CONFIG_DIR}db_data_config.txt; export COLUMN_DATA_TRIM="Ft";sh ./script/db_check_data_validate_config.sh; sed -i '' 's#COLUMN_DATA_TRIM="Ft"#COLUMN_DATA_TRIM="NONE"#g' ${CONFIG_DIR}db_data_config.txt; export COLUMN_DATA_TRIM="NONE";</v>
      </c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7"/>
      <c r="AE192" s="99" t="str" cm="1">
        <f t="array" ref="AE192">SUBSTITUTE(INDEX($H$147:$AQ$147, , MATCH($D192, $70:$70, 0)-7),"-","")</f>
        <v>異常</v>
      </c>
      <c r="AF192" s="100"/>
      <c r="AG192" s="101"/>
      <c r="AH192" s="102" t="s">
        <v>867</v>
      </c>
      <c r="AI192" s="103"/>
      <c r="AJ192" s="103"/>
      <c r="AK192" s="103"/>
      <c r="AL192" s="103"/>
      <c r="AM192" s="103"/>
      <c r="AN192" s="103"/>
      <c r="AO192" s="103"/>
      <c r="AP192" s="103"/>
      <c r="AQ192" s="104"/>
      <c r="AS192" s="68" t="str" cm="1">
        <f t="array" ref="AS192">SUBSTITUTE(TEXT(INDEX($H$150:$AQ$150,1,$D192),"000000"),"-","")</f>
        <v>220120</v>
      </c>
      <c r="AT192" s="69"/>
      <c r="AU192" s="70"/>
      <c r="AW192" s="71" t="str">
        <f t="shared" si="3"/>
        <v/>
      </c>
      <c r="AX192" s="71" t="str">
        <f t="shared" si="4"/>
        <v/>
      </c>
      <c r="AY192" s="71" t="str">
        <f t="shared" si="5"/>
        <v/>
      </c>
      <c r="AZ192" s="71" t="str">
        <f t="shared" si="6"/>
        <v/>
      </c>
      <c r="BA192" s="71" t="str">
        <f t="shared" si="7"/>
        <v/>
      </c>
      <c r="BB192" s="71" t="str">
        <f t="shared" si="8"/>
        <v/>
      </c>
      <c r="BC192" s="71" t="str">
        <f t="shared" si="9"/>
        <v>sed -i '' 's#COLUMN_DATA_TRIM="NONE"#COLUMN_DATA_TRIM="Ft"#g' ${CONFIG_DIR}db_data_config.txt; export COLUMN_DATA_TRIM="Ft";</v>
      </c>
      <c r="BD192" s="71" t="str">
        <f t="shared" si="10"/>
        <v>sed -i '' 's#COLUMN_DATA_TRIM="Ft"#COLUMN_DATA_TRIM="NONE"#g' ${CONFIG_DIR}db_data_config.txt; export COLUMN_DATA_TRIM="NONE";</v>
      </c>
      <c r="BE192" s="71" t="str">
        <f t="shared" si="11"/>
        <v/>
      </c>
      <c r="BF192" s="71" t="str">
        <f t="shared" si="12"/>
        <v/>
      </c>
      <c r="BG192" s="71" t="str">
        <f t="shared" si="13"/>
        <v/>
      </c>
      <c r="BH192" s="71" t="str">
        <f t="shared" si="14"/>
        <v/>
      </c>
      <c r="BI192" s="71" t="str">
        <f t="shared" si="15"/>
        <v/>
      </c>
      <c r="BJ192" s="71" t="str">
        <f t="shared" si="16"/>
        <v/>
      </c>
      <c r="BK192" s="71" t="str">
        <f t="shared" si="17"/>
        <v/>
      </c>
      <c r="BL192" s="71" t="str">
        <f t="shared" si="18"/>
        <v/>
      </c>
      <c r="BM192" s="71" t="str">
        <f t="shared" si="19"/>
        <v/>
      </c>
      <c r="BN192" s="71" t="str">
        <f t="shared" si="20"/>
        <v/>
      </c>
      <c r="BO192" s="71" t="str">
        <f t="shared" si="21"/>
        <v/>
      </c>
      <c r="BP192" s="71" t="str">
        <f t="shared" si="22"/>
        <v/>
      </c>
      <c r="BQ192" s="71" t="str">
        <f t="shared" si="23"/>
        <v/>
      </c>
      <c r="BR192" s="71" t="str">
        <f t="shared" si="24"/>
        <v/>
      </c>
      <c r="BS192" s="71" t="str">
        <f t="shared" si="25"/>
        <v/>
      </c>
      <c r="BT192" s="71" t="str">
        <f t="shared" si="26"/>
        <v/>
      </c>
      <c r="BU192" s="5" t="s">
        <v>735</v>
      </c>
    </row>
    <row r="193" spans="4:73" ht="36" customHeight="1">
      <c r="D193" s="96">
        <f t="shared" si="27"/>
        <v>21</v>
      </c>
      <c r="E193" s="97"/>
      <c r="F193" s="97"/>
      <c r="G193" s="98"/>
      <c r="H193" s="45" t="str">
        <f t="shared" ca="1" si="2"/>
        <v>clear; echo テストケース021; sed -i '' 's#COLUMN_DATA_SIGNED="0"#COLUMN_DATA_SIGNED="2"#g' ${CONFIG_DIR}db_data_config.txt; export COLUMN_DATA_SIGNED="2";sh ./script/db_check_data_validate_config.sh; sed -i '' 's#COLUMN_DATA_SIGNED="2"#COLUMN_DATA_SIGNED="0"#g' ${CONFIG_DIR}db_data_config.txt; export COLUMN_DATA_SIGNED="0";</v>
      </c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7"/>
      <c r="AE193" s="99" t="str" cm="1">
        <f t="array" ref="AE193">SUBSTITUTE(INDEX($H$147:$AQ$147, , MATCH($D193, $70:$70, 0)-7),"-","")</f>
        <v>異常</v>
      </c>
      <c r="AF193" s="100"/>
      <c r="AG193" s="101"/>
      <c r="AH193" s="102" t="s">
        <v>868</v>
      </c>
      <c r="AI193" s="103"/>
      <c r="AJ193" s="103"/>
      <c r="AK193" s="103"/>
      <c r="AL193" s="103"/>
      <c r="AM193" s="103"/>
      <c r="AN193" s="103"/>
      <c r="AO193" s="103"/>
      <c r="AP193" s="103"/>
      <c r="AQ193" s="104"/>
      <c r="AS193" s="68" t="str" cm="1">
        <f t="array" ref="AS193">SUBSTITUTE(TEXT(INDEX($H$150:$AQ$150,1,$D193),"000000"),"-","")</f>
        <v>220121</v>
      </c>
      <c r="AT193" s="69"/>
      <c r="AU193" s="70"/>
      <c r="AW193" s="71" t="str">
        <f t="shared" si="3"/>
        <v/>
      </c>
      <c r="AX193" s="71" t="str">
        <f t="shared" si="4"/>
        <v/>
      </c>
      <c r="AY193" s="71" t="str">
        <f t="shared" si="5"/>
        <v/>
      </c>
      <c r="AZ193" s="71" t="str">
        <f t="shared" si="6"/>
        <v/>
      </c>
      <c r="BA193" s="71" t="str">
        <f t="shared" si="7"/>
        <v/>
      </c>
      <c r="BB193" s="71" t="str">
        <f t="shared" si="8"/>
        <v/>
      </c>
      <c r="BC193" s="71" t="str">
        <f t="shared" si="9"/>
        <v/>
      </c>
      <c r="BD193" s="71" t="str">
        <f t="shared" si="10"/>
        <v/>
      </c>
      <c r="BE193" s="71" t="str">
        <f t="shared" si="11"/>
        <v>sed -i '' 's#COLUMN_DATA_SIGNED="0"#COLUMN_DATA_SIGNED="2"#g' ${CONFIG_DIR}db_data_config.txt; export COLUMN_DATA_SIGNED="2";</v>
      </c>
      <c r="BF193" s="71" t="str">
        <f t="shared" si="12"/>
        <v>sed -i '' 's#COLUMN_DATA_SIGNED="2"#COLUMN_DATA_SIGNED="0"#g' ${CONFIG_DIR}db_data_config.txt; export COLUMN_DATA_SIGNED="0";</v>
      </c>
      <c r="BG193" s="71" t="str">
        <f t="shared" si="13"/>
        <v/>
      </c>
      <c r="BH193" s="71" t="str">
        <f t="shared" si="14"/>
        <v/>
      </c>
      <c r="BI193" s="71" t="str">
        <f t="shared" si="15"/>
        <v/>
      </c>
      <c r="BJ193" s="71" t="str">
        <f t="shared" si="16"/>
        <v/>
      </c>
      <c r="BK193" s="71" t="str">
        <f t="shared" si="17"/>
        <v/>
      </c>
      <c r="BL193" s="71" t="str">
        <f t="shared" si="18"/>
        <v/>
      </c>
      <c r="BM193" s="71" t="str">
        <f t="shared" si="19"/>
        <v/>
      </c>
      <c r="BN193" s="71" t="str">
        <f t="shared" si="20"/>
        <v/>
      </c>
      <c r="BO193" s="71" t="str">
        <f t="shared" si="21"/>
        <v/>
      </c>
      <c r="BP193" s="71" t="str">
        <f t="shared" si="22"/>
        <v/>
      </c>
      <c r="BQ193" s="71" t="str">
        <f t="shared" si="23"/>
        <v/>
      </c>
      <c r="BR193" s="71" t="str">
        <f t="shared" si="24"/>
        <v/>
      </c>
      <c r="BS193" s="71" t="str">
        <f t="shared" si="25"/>
        <v/>
      </c>
      <c r="BT193" s="71" t="str">
        <f t="shared" si="26"/>
        <v/>
      </c>
      <c r="BU193" s="5" t="s">
        <v>735</v>
      </c>
    </row>
    <row r="194" spans="4:73" ht="36" customHeight="1">
      <c r="D194" s="96">
        <f t="shared" si="27"/>
        <v>22</v>
      </c>
      <c r="E194" s="97"/>
      <c r="F194" s="97"/>
      <c r="G194" s="98"/>
      <c r="H194" s="45" t="str">
        <f t="shared" ca="1" si="2"/>
        <v>clear; echo テストケース022; sed -i '' 's#SIGN_DIGIT="0"#SIGN_DIGIT="2"#g' ${CONFIG_DIR}db_data_config.txt; export SIGN_DIGIT="2";sh ./script/db_check_data_validate_config.sh; sed -i '' 's#SIGN_DIGIT="2"#SIGN_DIGIT="0"#g' ${CONFIG_DIR}db_data_config.txt; export SIGN_DIGIT="0";</v>
      </c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7"/>
      <c r="AE194" s="99" t="str" cm="1">
        <f t="array" ref="AE194">SUBSTITUTE(INDEX($H$147:$AQ$147, , MATCH($D194, $70:$70, 0)-7),"-","")</f>
        <v>異常</v>
      </c>
      <c r="AF194" s="100"/>
      <c r="AG194" s="101"/>
      <c r="AH194" s="102" t="s">
        <v>869</v>
      </c>
      <c r="AI194" s="103"/>
      <c r="AJ194" s="103"/>
      <c r="AK194" s="103"/>
      <c r="AL194" s="103"/>
      <c r="AM194" s="103"/>
      <c r="AN194" s="103"/>
      <c r="AO194" s="103"/>
      <c r="AP194" s="103"/>
      <c r="AQ194" s="104"/>
      <c r="AS194" s="68" t="str" cm="1">
        <f t="array" ref="AS194">SUBSTITUTE(TEXT(INDEX($H$150:$AQ$150,1,$D194),"000000"),"-","")</f>
        <v>220122</v>
      </c>
      <c r="AT194" s="69"/>
      <c r="AU194" s="70"/>
      <c r="AW194" s="71" t="str">
        <f t="shared" si="3"/>
        <v/>
      </c>
      <c r="AX194" s="71" t="str">
        <f t="shared" si="4"/>
        <v/>
      </c>
      <c r="AY194" s="71" t="str">
        <f t="shared" si="5"/>
        <v/>
      </c>
      <c r="AZ194" s="71" t="str">
        <f t="shared" si="6"/>
        <v/>
      </c>
      <c r="BA194" s="71" t="str">
        <f t="shared" si="7"/>
        <v/>
      </c>
      <c r="BB194" s="71" t="str">
        <f t="shared" si="8"/>
        <v/>
      </c>
      <c r="BC194" s="71" t="str">
        <f t="shared" si="9"/>
        <v/>
      </c>
      <c r="BD194" s="71" t="str">
        <f t="shared" si="10"/>
        <v/>
      </c>
      <c r="BE194" s="71" t="str">
        <f t="shared" si="11"/>
        <v/>
      </c>
      <c r="BF194" s="71" t="str">
        <f t="shared" si="12"/>
        <v/>
      </c>
      <c r="BG194" s="71" t="str">
        <f t="shared" si="13"/>
        <v>sed -i '' 's#SIGN_DIGIT="0"#SIGN_DIGIT="2"#g' ${CONFIG_DIR}db_data_config.txt; export SIGN_DIGIT="2";</v>
      </c>
      <c r="BH194" s="71" t="str">
        <f t="shared" si="14"/>
        <v>sed -i '' 's#SIGN_DIGIT="2"#SIGN_DIGIT="0"#g' ${CONFIG_DIR}db_data_config.txt; export SIGN_DIGIT="0";</v>
      </c>
      <c r="BI194" s="71" t="str">
        <f t="shared" si="15"/>
        <v/>
      </c>
      <c r="BJ194" s="71" t="str">
        <f t="shared" si="16"/>
        <v/>
      </c>
      <c r="BK194" s="71" t="str">
        <f t="shared" si="17"/>
        <v/>
      </c>
      <c r="BL194" s="71" t="str">
        <f t="shared" si="18"/>
        <v/>
      </c>
      <c r="BM194" s="71" t="str">
        <f t="shared" si="19"/>
        <v/>
      </c>
      <c r="BN194" s="71" t="str">
        <f t="shared" si="20"/>
        <v/>
      </c>
      <c r="BO194" s="71" t="str">
        <f t="shared" si="21"/>
        <v/>
      </c>
      <c r="BP194" s="71" t="str">
        <f t="shared" si="22"/>
        <v/>
      </c>
      <c r="BQ194" s="71" t="str">
        <f t="shared" si="23"/>
        <v/>
      </c>
      <c r="BR194" s="71" t="str">
        <f t="shared" si="24"/>
        <v/>
      </c>
      <c r="BS194" s="71" t="str">
        <f t="shared" si="25"/>
        <v/>
      </c>
      <c r="BT194" s="71" t="str">
        <f t="shared" si="26"/>
        <v/>
      </c>
      <c r="BU194" s="5" t="s">
        <v>735</v>
      </c>
    </row>
    <row r="195" spans="4:73" ht="36" customHeight="1">
      <c r="D195" s="96">
        <f t="shared" si="27"/>
        <v>23</v>
      </c>
      <c r="E195" s="97"/>
      <c r="F195" s="97"/>
      <c r="G195" s="98"/>
      <c r="H195" s="45" t="str">
        <f t="shared" ca="1" si="2"/>
        <v>clear; echo テストケース023; sed -i '' 's#DATE_SEPARATOR="/"#DATE_SEPARATOR="|"#g' ${CONFIG_DIR}db_data_config.txt; export DATE_SEPARATOR="|";sh ./script/db_check_data_validate_config.sh; sed -i '' 's#DATE_SEPARATOR="|"#DATE_SEPARATOR="/"#g' ${CONFIG_DIR}db_data_config.txt; export DATE_SEPARATOR="/";</v>
      </c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7"/>
      <c r="AE195" s="99" t="str" cm="1">
        <f t="array" ref="AE195">SUBSTITUTE(INDEX($H$147:$AQ$147, , MATCH($D195, $70:$70, 0)-7),"-","")</f>
        <v>異常</v>
      </c>
      <c r="AF195" s="100"/>
      <c r="AG195" s="101"/>
      <c r="AH195" s="102" t="s">
        <v>870</v>
      </c>
      <c r="AI195" s="103"/>
      <c r="AJ195" s="103"/>
      <c r="AK195" s="103"/>
      <c r="AL195" s="103"/>
      <c r="AM195" s="103"/>
      <c r="AN195" s="103"/>
      <c r="AO195" s="103"/>
      <c r="AP195" s="103"/>
      <c r="AQ195" s="104"/>
      <c r="AS195" s="68" t="str" cm="1">
        <f t="array" ref="AS195">SUBSTITUTE(TEXT(INDEX($H$150:$AQ$150,1,$D195),"000000"),"-","")</f>
        <v>220123</v>
      </c>
      <c r="AT195" s="69"/>
      <c r="AU195" s="70"/>
      <c r="AW195" s="71" t="str">
        <f t="shared" si="3"/>
        <v/>
      </c>
      <c r="AX195" s="71" t="str">
        <f t="shared" si="4"/>
        <v/>
      </c>
      <c r="AY195" s="71" t="str">
        <f t="shared" si="5"/>
        <v/>
      </c>
      <c r="AZ195" s="71" t="str">
        <f t="shared" si="6"/>
        <v/>
      </c>
      <c r="BA195" s="71" t="str">
        <f t="shared" si="7"/>
        <v/>
      </c>
      <c r="BB195" s="71" t="str">
        <f t="shared" si="8"/>
        <v/>
      </c>
      <c r="BC195" s="71" t="str">
        <f t="shared" si="9"/>
        <v/>
      </c>
      <c r="BD195" s="71" t="str">
        <f t="shared" si="10"/>
        <v/>
      </c>
      <c r="BE195" s="71" t="str">
        <f t="shared" si="11"/>
        <v/>
      </c>
      <c r="BF195" s="71" t="str">
        <f t="shared" si="12"/>
        <v/>
      </c>
      <c r="BG195" s="71" t="str">
        <f t="shared" si="13"/>
        <v/>
      </c>
      <c r="BH195" s="71" t="str">
        <f t="shared" si="14"/>
        <v/>
      </c>
      <c r="BI195" s="71" t="str">
        <f t="shared" si="15"/>
        <v>sed -i '' 's#DATE_SEPARATOR="/"#DATE_SEPARATOR="|"#g' ${CONFIG_DIR}db_data_config.txt; export DATE_SEPARATOR="|";</v>
      </c>
      <c r="BJ195" s="71" t="str">
        <f t="shared" si="16"/>
        <v>sed -i '' 's#DATE_SEPARATOR="|"#DATE_SEPARATOR="/"#g' ${CONFIG_DIR}db_data_config.txt; export DATE_SEPARATOR="/";</v>
      </c>
      <c r="BK195" s="71" t="str">
        <f t="shared" si="17"/>
        <v/>
      </c>
      <c r="BL195" s="71" t="str">
        <f t="shared" si="18"/>
        <v/>
      </c>
      <c r="BM195" s="71" t="str">
        <f t="shared" si="19"/>
        <v/>
      </c>
      <c r="BN195" s="71" t="str">
        <f t="shared" si="20"/>
        <v/>
      </c>
      <c r="BO195" s="71" t="str">
        <f t="shared" si="21"/>
        <v/>
      </c>
      <c r="BP195" s="71" t="str">
        <f t="shared" si="22"/>
        <v/>
      </c>
      <c r="BQ195" s="71" t="str">
        <f t="shared" si="23"/>
        <v/>
      </c>
      <c r="BR195" s="71" t="str">
        <f t="shared" si="24"/>
        <v/>
      </c>
      <c r="BS195" s="71" t="str">
        <f t="shared" si="25"/>
        <v/>
      </c>
      <c r="BT195" s="71" t="str">
        <f t="shared" si="26"/>
        <v/>
      </c>
      <c r="BU195" s="5" t="s">
        <v>735</v>
      </c>
    </row>
    <row r="196" spans="4:73" ht="36" customHeight="1">
      <c r="D196" s="96">
        <f t="shared" si="27"/>
        <v>24</v>
      </c>
      <c r="E196" s="97"/>
      <c r="F196" s="97"/>
      <c r="G196" s="98"/>
      <c r="H196" s="45" t="str">
        <f t="shared" ca="1" si="2"/>
        <v>clear; echo テストケース024; sed -i '' 's#TIME_SEPARATOR=":"#TIME_SEPARATOR="~"#g' ${CONFIG_DIR}db_data_config.txt; export TIME_SEPARATOR="~";sh ./script/db_check_data_validate_config.sh; sed -i '' 's#TIME_SEPARATOR="~"#TIME_SEPARATOR=":"#g' ${CONFIG_DIR}db_data_config.txt; export TIME_SEPARATOR=":";</v>
      </c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7"/>
      <c r="AE196" s="99" t="str" cm="1">
        <f t="array" ref="AE196">SUBSTITUTE(INDEX($H$147:$AQ$147, , MATCH($D196, $70:$70, 0)-7),"-","")</f>
        <v>異常</v>
      </c>
      <c r="AF196" s="100"/>
      <c r="AG196" s="101"/>
      <c r="AH196" s="102" t="s">
        <v>871</v>
      </c>
      <c r="AI196" s="103"/>
      <c r="AJ196" s="103"/>
      <c r="AK196" s="103"/>
      <c r="AL196" s="103"/>
      <c r="AM196" s="103"/>
      <c r="AN196" s="103"/>
      <c r="AO196" s="103"/>
      <c r="AP196" s="103"/>
      <c r="AQ196" s="104"/>
      <c r="AS196" s="68" t="str" cm="1">
        <f t="array" ref="AS196">SUBSTITUTE(TEXT(INDEX($H$150:$AQ$150,1,$D196),"000000"),"-","")</f>
        <v>220124</v>
      </c>
      <c r="AT196" s="69"/>
      <c r="AU196" s="70"/>
      <c r="AW196" s="71" t="str">
        <f t="shared" si="3"/>
        <v/>
      </c>
      <c r="AX196" s="71" t="str">
        <f t="shared" si="4"/>
        <v/>
      </c>
      <c r="AY196" s="71" t="str">
        <f t="shared" si="5"/>
        <v/>
      </c>
      <c r="AZ196" s="71" t="str">
        <f t="shared" si="6"/>
        <v/>
      </c>
      <c r="BA196" s="71" t="str">
        <f t="shared" si="7"/>
        <v/>
      </c>
      <c r="BB196" s="71" t="str">
        <f t="shared" si="8"/>
        <v/>
      </c>
      <c r="BC196" s="71" t="str">
        <f t="shared" si="9"/>
        <v/>
      </c>
      <c r="BD196" s="71" t="str">
        <f t="shared" si="10"/>
        <v/>
      </c>
      <c r="BE196" s="71" t="str">
        <f t="shared" si="11"/>
        <v/>
      </c>
      <c r="BF196" s="71" t="str">
        <f t="shared" si="12"/>
        <v/>
      </c>
      <c r="BG196" s="71" t="str">
        <f t="shared" si="13"/>
        <v/>
      </c>
      <c r="BH196" s="71" t="str">
        <f t="shared" si="14"/>
        <v/>
      </c>
      <c r="BI196" s="71" t="str">
        <f t="shared" si="15"/>
        <v/>
      </c>
      <c r="BJ196" s="71" t="str">
        <f t="shared" si="16"/>
        <v/>
      </c>
      <c r="BK196" s="71" t="str">
        <f t="shared" si="17"/>
        <v>sed -i '' 's#TIME_SEPARATOR=":"#TIME_SEPARATOR="~"#g' ${CONFIG_DIR}db_data_config.txt; export TIME_SEPARATOR="~";</v>
      </c>
      <c r="BL196" s="71" t="str">
        <f t="shared" si="18"/>
        <v>sed -i '' 's#TIME_SEPARATOR="~"#TIME_SEPARATOR=":"#g' ${CONFIG_DIR}db_data_config.txt; export TIME_SEPARATOR=":";</v>
      </c>
      <c r="BM196" s="71" t="str">
        <f t="shared" si="19"/>
        <v/>
      </c>
      <c r="BN196" s="71" t="str">
        <f t="shared" si="20"/>
        <v/>
      </c>
      <c r="BO196" s="71" t="str">
        <f t="shared" si="21"/>
        <v/>
      </c>
      <c r="BP196" s="71" t="str">
        <f t="shared" si="22"/>
        <v/>
      </c>
      <c r="BQ196" s="71" t="str">
        <f t="shared" si="23"/>
        <v/>
      </c>
      <c r="BR196" s="71" t="str">
        <f t="shared" si="24"/>
        <v/>
      </c>
      <c r="BS196" s="71" t="str">
        <f t="shared" si="25"/>
        <v/>
      </c>
      <c r="BT196" s="71" t="str">
        <f t="shared" si="26"/>
        <v/>
      </c>
      <c r="BU196" s="5" t="s">
        <v>735</v>
      </c>
    </row>
    <row r="197" spans="4:73" ht="36" customHeight="1">
      <c r="D197" s="96">
        <f t="shared" si="27"/>
        <v>25</v>
      </c>
      <c r="E197" s="97"/>
      <c r="F197" s="97"/>
      <c r="G197" s="98"/>
      <c r="H197" s="45" t="str">
        <f t="shared" ca="1" si="2"/>
        <v>clear; echo テストケース025; sed -i '' 's#SEPARATOR_DATE_TIME="SPACE"#SEPARATOR_DATE_TIME="-"#g' ${CONFIG_DIR}db_data_config.txt; export SEPARATOR_DATE_TIME="-";sh ./script/db_check_data_validate_config.sh; sed -i '' 's#SEPARATOR_DATE_TIME="-"#SEPARATOR_DATE_TIME="SPACE"#g' ${CONFIG_DIR}db_data_config.txt; export SEPARATOR_DATE_TIME="SPACE";</v>
      </c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7"/>
      <c r="AE197" s="99" t="str" cm="1">
        <f t="array" ref="AE197">SUBSTITUTE(INDEX($H$147:$AQ$147, , MATCH($D197, $70:$70, 0)-7),"-","")</f>
        <v>異常</v>
      </c>
      <c r="AF197" s="100"/>
      <c r="AG197" s="101"/>
      <c r="AH197" s="102" t="s">
        <v>872</v>
      </c>
      <c r="AI197" s="103"/>
      <c r="AJ197" s="103"/>
      <c r="AK197" s="103"/>
      <c r="AL197" s="103"/>
      <c r="AM197" s="103"/>
      <c r="AN197" s="103"/>
      <c r="AO197" s="103"/>
      <c r="AP197" s="103"/>
      <c r="AQ197" s="104"/>
      <c r="AS197" s="68" t="str" cm="1">
        <f t="array" ref="AS197">SUBSTITUTE(TEXT(INDEX($H$150:$AQ$150,1,$D197),"000000"),"-","")</f>
        <v>220125</v>
      </c>
      <c r="AT197" s="69"/>
      <c r="AU197" s="70"/>
      <c r="AW197" s="71" t="str">
        <f t="shared" si="3"/>
        <v/>
      </c>
      <c r="AX197" s="71" t="str">
        <f t="shared" si="4"/>
        <v/>
      </c>
      <c r="AY197" s="71" t="str">
        <f t="shared" si="5"/>
        <v/>
      </c>
      <c r="AZ197" s="71" t="str">
        <f t="shared" si="6"/>
        <v/>
      </c>
      <c r="BA197" s="71" t="str">
        <f t="shared" si="7"/>
        <v/>
      </c>
      <c r="BB197" s="71" t="str">
        <f t="shared" si="8"/>
        <v/>
      </c>
      <c r="BC197" s="71" t="str">
        <f t="shared" si="9"/>
        <v/>
      </c>
      <c r="BD197" s="71" t="str">
        <f t="shared" si="10"/>
        <v/>
      </c>
      <c r="BE197" s="71" t="str">
        <f t="shared" si="11"/>
        <v/>
      </c>
      <c r="BF197" s="71" t="str">
        <f t="shared" si="12"/>
        <v/>
      </c>
      <c r="BG197" s="71" t="str">
        <f t="shared" si="13"/>
        <v/>
      </c>
      <c r="BH197" s="71" t="str">
        <f t="shared" si="14"/>
        <v/>
      </c>
      <c r="BI197" s="71" t="str">
        <f t="shared" si="15"/>
        <v/>
      </c>
      <c r="BJ197" s="71" t="str">
        <f t="shared" si="16"/>
        <v/>
      </c>
      <c r="BK197" s="71" t="str">
        <f t="shared" si="17"/>
        <v/>
      </c>
      <c r="BL197" s="71" t="str">
        <f t="shared" si="18"/>
        <v/>
      </c>
      <c r="BM197" s="71" t="str">
        <f t="shared" si="19"/>
        <v>sed -i '' 's#SEPARATOR_DATE_TIME="SPACE"#SEPARATOR_DATE_TIME="-"#g' ${CONFIG_DIR}db_data_config.txt; export SEPARATOR_DATE_TIME="-";</v>
      </c>
      <c r="BN197" s="71" t="str">
        <f t="shared" si="20"/>
        <v>sed -i '' 's#SEPARATOR_DATE_TIME="-"#SEPARATOR_DATE_TIME="SPACE"#g' ${CONFIG_DIR}db_data_config.txt; export SEPARATOR_DATE_TIME="SPACE";</v>
      </c>
      <c r="BO197" s="71" t="str">
        <f t="shared" si="21"/>
        <v/>
      </c>
      <c r="BP197" s="71" t="str">
        <f t="shared" si="22"/>
        <v/>
      </c>
      <c r="BQ197" s="71" t="str">
        <f t="shared" si="23"/>
        <v/>
      </c>
      <c r="BR197" s="71" t="str">
        <f t="shared" si="24"/>
        <v/>
      </c>
      <c r="BS197" s="71" t="str">
        <f t="shared" si="25"/>
        <v/>
      </c>
      <c r="BT197" s="71" t="str">
        <f t="shared" si="26"/>
        <v/>
      </c>
      <c r="BU197" s="5" t="s">
        <v>735</v>
      </c>
    </row>
    <row r="198" spans="4:73" ht="36" customHeight="1">
      <c r="D198" s="96">
        <f t="shared" si="27"/>
        <v>26</v>
      </c>
      <c r="E198" s="97"/>
      <c r="F198" s="97"/>
      <c r="G198" s="98"/>
      <c r="H198" s="45" t="str">
        <f t="shared" ca="1" si="2"/>
        <v>clear; echo テストケース026; sed -i '' 's#REFERENCE_DATE="2024/12/31"#REFERENCE_DATE="20241231"#g' ${CONFIG_DIR}db_data_config.txt; export REFERENCE_DATE="20241231";sh ./script/db_check_data_validate_config.sh; sed -i '' 's#REFERENCE_DATE="20241231"#REFERENCE_DATE="2024/12/31"#g' ${CONFIG_DIR}db_data_config.txt; export REFERENCE_DATE="2024/12/31";</v>
      </c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7"/>
      <c r="AE198" s="99" t="str" cm="1">
        <f t="array" ref="AE198">SUBSTITUTE(INDEX($H$147:$AQ$147, , MATCH($D198, $70:$70, 0)-7),"-","")</f>
        <v>異常</v>
      </c>
      <c r="AF198" s="100"/>
      <c r="AG198" s="101"/>
      <c r="AH198" s="102" t="s">
        <v>873</v>
      </c>
      <c r="AI198" s="103"/>
      <c r="AJ198" s="103"/>
      <c r="AK198" s="103"/>
      <c r="AL198" s="103"/>
      <c r="AM198" s="103"/>
      <c r="AN198" s="103"/>
      <c r="AO198" s="103"/>
      <c r="AP198" s="103"/>
      <c r="AQ198" s="104"/>
      <c r="AS198" s="68" t="str" cm="1">
        <f t="array" ref="AS198">SUBSTITUTE(TEXT(INDEX($H$150:$AQ$150,1,$D198),"000000"),"-","")</f>
        <v>220127</v>
      </c>
      <c r="AT198" s="69"/>
      <c r="AU198" s="70"/>
      <c r="AW198" s="71" t="str">
        <f t="shared" si="3"/>
        <v/>
      </c>
      <c r="AX198" s="71" t="str">
        <f t="shared" si="4"/>
        <v/>
      </c>
      <c r="AY198" s="71" t="str">
        <f t="shared" si="5"/>
        <v/>
      </c>
      <c r="AZ198" s="71" t="str">
        <f t="shared" si="6"/>
        <v/>
      </c>
      <c r="BA198" s="71" t="str">
        <f t="shared" si="7"/>
        <v/>
      </c>
      <c r="BB198" s="71" t="str">
        <f t="shared" si="8"/>
        <v/>
      </c>
      <c r="BC198" s="71" t="str">
        <f t="shared" si="9"/>
        <v/>
      </c>
      <c r="BD198" s="71" t="str">
        <f t="shared" si="10"/>
        <v/>
      </c>
      <c r="BE198" s="71" t="str">
        <f t="shared" si="11"/>
        <v/>
      </c>
      <c r="BF198" s="71" t="str">
        <f t="shared" si="12"/>
        <v/>
      </c>
      <c r="BG198" s="71" t="str">
        <f t="shared" si="13"/>
        <v/>
      </c>
      <c r="BH198" s="71" t="str">
        <f t="shared" si="14"/>
        <v/>
      </c>
      <c r="BI198" s="71" t="str">
        <f t="shared" si="15"/>
        <v/>
      </c>
      <c r="BJ198" s="71" t="str">
        <f t="shared" si="16"/>
        <v/>
      </c>
      <c r="BK198" s="71" t="str">
        <f t="shared" si="17"/>
        <v/>
      </c>
      <c r="BL198" s="71" t="str">
        <f t="shared" si="18"/>
        <v/>
      </c>
      <c r="BM198" s="71" t="str">
        <f t="shared" si="19"/>
        <v/>
      </c>
      <c r="BN198" s="71" t="str">
        <f t="shared" si="20"/>
        <v/>
      </c>
      <c r="BO198" s="71" t="str">
        <f t="shared" si="21"/>
        <v>sed -i '' 's#REFERENCE_DATE="2024/12/31"#REFERENCE_DATE="20241231"#g' ${CONFIG_DIR}db_data_config.txt; export REFERENCE_DATE="20241231";</v>
      </c>
      <c r="BP198" s="71" t="str">
        <f t="shared" si="22"/>
        <v>sed -i '' 's#REFERENCE_DATE="20241231"#REFERENCE_DATE="2024/12/31"#g' ${CONFIG_DIR}db_data_config.txt; export REFERENCE_DATE="2024/12/31";</v>
      </c>
      <c r="BQ198" s="71" t="str">
        <f t="shared" si="23"/>
        <v/>
      </c>
      <c r="BR198" s="71" t="str">
        <f t="shared" si="24"/>
        <v/>
      </c>
      <c r="BS198" s="71" t="str">
        <f t="shared" si="25"/>
        <v/>
      </c>
      <c r="BT198" s="71" t="str">
        <f t="shared" si="26"/>
        <v/>
      </c>
      <c r="BU198" s="5" t="s">
        <v>735</v>
      </c>
    </row>
    <row r="199" spans="4:73" ht="36" customHeight="1">
      <c r="D199" s="96">
        <f t="shared" si="27"/>
        <v>27</v>
      </c>
      <c r="E199" s="97"/>
      <c r="F199" s="97"/>
      <c r="G199" s="98"/>
      <c r="H199" s="45" t="str">
        <f t="shared" ca="1" si="2"/>
        <v>clear; echo テストケース027; sed -i '' 's#CASE_MODE="UPPER"#CASE_MODE="RAN"#g' ${CONFIG_DIR}db_data_config.txt; export CASE_MODE="RAN";sh ./script/db_check_data_validate_config.sh; sed -i '' 's#CASE_MODE="RAN"#CASE_MODE="UPPER"#g' ${CONFIG_DIR}db_data_config.txt; export CASE_MODE="UPPER";</v>
      </c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7"/>
      <c r="AE199" s="99" t="str" cm="1">
        <f t="array" ref="AE199">SUBSTITUTE(INDEX($H$147:$AQ$147, , MATCH($D199, $70:$70, 0)-7),"-","")</f>
        <v>異常</v>
      </c>
      <c r="AF199" s="100"/>
      <c r="AG199" s="101"/>
      <c r="AH199" s="102" t="s">
        <v>874</v>
      </c>
      <c r="AI199" s="103"/>
      <c r="AJ199" s="103"/>
      <c r="AK199" s="103"/>
      <c r="AL199" s="103"/>
      <c r="AM199" s="103"/>
      <c r="AN199" s="103"/>
      <c r="AO199" s="103"/>
      <c r="AP199" s="103"/>
      <c r="AQ199" s="104"/>
      <c r="AS199" s="68" t="str" cm="1">
        <f t="array" ref="AS199">SUBSTITUTE(TEXT(INDEX($H$150:$AQ$150,1,$D199),"000000"),"-","")</f>
        <v>220128</v>
      </c>
      <c r="AT199" s="69"/>
      <c r="AU199" s="70"/>
      <c r="AW199" s="71" t="str">
        <f t="shared" si="3"/>
        <v/>
      </c>
      <c r="AX199" s="71" t="str">
        <f t="shared" si="4"/>
        <v/>
      </c>
      <c r="AY199" s="71" t="str">
        <f t="shared" si="5"/>
        <v/>
      </c>
      <c r="AZ199" s="71" t="str">
        <f t="shared" si="6"/>
        <v/>
      </c>
      <c r="BA199" s="71" t="str">
        <f t="shared" si="7"/>
        <v/>
      </c>
      <c r="BB199" s="71" t="str">
        <f t="shared" si="8"/>
        <v/>
      </c>
      <c r="BC199" s="71" t="str">
        <f t="shared" si="9"/>
        <v/>
      </c>
      <c r="BD199" s="71" t="str">
        <f t="shared" si="10"/>
        <v/>
      </c>
      <c r="BE199" s="71" t="str">
        <f t="shared" si="11"/>
        <v/>
      </c>
      <c r="BF199" s="71" t="str">
        <f t="shared" si="12"/>
        <v/>
      </c>
      <c r="BG199" s="71" t="str">
        <f t="shared" si="13"/>
        <v/>
      </c>
      <c r="BH199" s="71" t="str">
        <f t="shared" si="14"/>
        <v/>
      </c>
      <c r="BI199" s="71" t="str">
        <f t="shared" si="15"/>
        <v/>
      </c>
      <c r="BJ199" s="71" t="str">
        <f t="shared" si="16"/>
        <v/>
      </c>
      <c r="BK199" s="71" t="str">
        <f t="shared" si="17"/>
        <v/>
      </c>
      <c r="BL199" s="71" t="str">
        <f t="shared" si="18"/>
        <v/>
      </c>
      <c r="BM199" s="71" t="str">
        <f t="shared" si="19"/>
        <v/>
      </c>
      <c r="BN199" s="71" t="str">
        <f t="shared" si="20"/>
        <v/>
      </c>
      <c r="BO199" s="71" t="str">
        <f t="shared" si="21"/>
        <v/>
      </c>
      <c r="BP199" s="71" t="str">
        <f t="shared" si="22"/>
        <v/>
      </c>
      <c r="BQ199" s="71" t="str">
        <f t="shared" si="23"/>
        <v>sed -i '' 's#CASE_MODE="UPPER"#CASE_MODE="RAN"#g' ${CONFIG_DIR}db_data_config.txt; export CASE_MODE="RAN";</v>
      </c>
      <c r="BR199" s="71" t="str">
        <f t="shared" si="24"/>
        <v>sed -i '' 's#CASE_MODE="RAN"#CASE_MODE="UPPER"#g' ${CONFIG_DIR}db_data_config.txt; export CASE_MODE="UPPER";</v>
      </c>
      <c r="BS199" s="71" t="str">
        <f t="shared" si="25"/>
        <v/>
      </c>
      <c r="BT199" s="71" t="str">
        <f t="shared" si="26"/>
        <v/>
      </c>
      <c r="BU199" s="5" t="s">
        <v>735</v>
      </c>
    </row>
    <row r="200" spans="4:73" ht="36" customHeight="1">
      <c r="D200" s="96">
        <f t="shared" si="27"/>
        <v>28</v>
      </c>
      <c r="E200" s="97"/>
      <c r="F200" s="97"/>
      <c r="G200" s="98"/>
      <c r="H200" s="45" t="str">
        <f t="shared" ca="1" si="2"/>
        <v>clear; echo テストケース028; sed -i '' 's#MULTIBYTE_STRING="あ"#MULTIBYTE_STRING="あA"#g' ${CONFIG_DIR}db_data_config.txt; export MULTIBYTE_STRING="あA";sh ./script/db_check_data_validate_config.sh; sed -i '' 's#MULTIBYTE_STRING="あA"#MULTIBYTE_STRING="あ"#g' ${CONFIG_DIR}db_data_config.txt; export MULTIBYTE_STRING="あ";</v>
      </c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7"/>
      <c r="AE200" s="99" t="str" cm="1">
        <f t="array" ref="AE200">SUBSTITUTE(INDEX($H$147:$AQ$147, , MATCH($D200, $70:$70, 0)-7),"-","")</f>
        <v>異常</v>
      </c>
      <c r="AF200" s="100"/>
      <c r="AG200" s="101"/>
      <c r="AH200" s="102" t="s">
        <v>875</v>
      </c>
      <c r="AI200" s="103"/>
      <c r="AJ200" s="103"/>
      <c r="AK200" s="103"/>
      <c r="AL200" s="103"/>
      <c r="AM200" s="103"/>
      <c r="AN200" s="103"/>
      <c r="AO200" s="103"/>
      <c r="AP200" s="103"/>
      <c r="AQ200" s="104"/>
      <c r="AS200" s="68" t="str" cm="1">
        <f t="array" ref="AS200">SUBSTITUTE(TEXT(INDEX($H$150:$AQ$150,1,$D200),"000000"),"-","")</f>
        <v>220129</v>
      </c>
      <c r="AT200" s="69"/>
      <c r="AU200" s="70"/>
      <c r="AW200" s="71" t="str">
        <f t="shared" si="3"/>
        <v/>
      </c>
      <c r="AX200" s="71" t="str">
        <f t="shared" si="4"/>
        <v/>
      </c>
      <c r="AY200" s="71" t="str">
        <f t="shared" si="5"/>
        <v/>
      </c>
      <c r="AZ200" s="71" t="str">
        <f t="shared" si="6"/>
        <v/>
      </c>
      <c r="BA200" s="71" t="str">
        <f t="shared" si="7"/>
        <v/>
      </c>
      <c r="BB200" s="71" t="str">
        <f t="shared" si="8"/>
        <v/>
      </c>
      <c r="BC200" s="71" t="str">
        <f t="shared" si="9"/>
        <v/>
      </c>
      <c r="BD200" s="71" t="str">
        <f t="shared" si="10"/>
        <v/>
      </c>
      <c r="BE200" s="71" t="str">
        <f t="shared" si="11"/>
        <v/>
      </c>
      <c r="BF200" s="71" t="str">
        <f t="shared" si="12"/>
        <v/>
      </c>
      <c r="BG200" s="71" t="str">
        <f t="shared" si="13"/>
        <v/>
      </c>
      <c r="BH200" s="71" t="str">
        <f t="shared" si="14"/>
        <v/>
      </c>
      <c r="BI200" s="71" t="str">
        <f t="shared" si="15"/>
        <v/>
      </c>
      <c r="BJ200" s="71" t="str">
        <f t="shared" si="16"/>
        <v/>
      </c>
      <c r="BK200" s="71" t="str">
        <f t="shared" si="17"/>
        <v/>
      </c>
      <c r="BL200" s="71" t="str">
        <f t="shared" si="18"/>
        <v/>
      </c>
      <c r="BM200" s="71" t="str">
        <f t="shared" si="19"/>
        <v/>
      </c>
      <c r="BN200" s="71" t="str">
        <f t="shared" si="20"/>
        <v/>
      </c>
      <c r="BO200" s="71" t="str">
        <f t="shared" si="21"/>
        <v/>
      </c>
      <c r="BP200" s="71" t="str">
        <f t="shared" si="22"/>
        <v/>
      </c>
      <c r="BQ200" s="71" t="str">
        <f t="shared" si="23"/>
        <v/>
      </c>
      <c r="BR200" s="71" t="str">
        <f t="shared" si="24"/>
        <v/>
      </c>
      <c r="BS200" s="71" t="str">
        <f t="shared" si="25"/>
        <v>sed -i '' 's#MULTIBYTE_STRING="あ"#MULTIBYTE_STRING="あA"#g' ${CONFIG_DIR}db_data_config.txt; export MULTIBYTE_STRING="あA";</v>
      </c>
      <c r="BT200" s="71" t="str">
        <f t="shared" si="26"/>
        <v>sed -i '' 's#MULTIBYTE_STRING="あA"#MULTIBYTE_STRING="あ"#g' ${CONFIG_DIR}db_data_config.txt; export MULTIBYTE_STRING="あ";</v>
      </c>
      <c r="BU200" s="5" t="s">
        <v>735</v>
      </c>
    </row>
    <row r="201" spans="4:73" ht="36" customHeight="1">
      <c r="D201" s="96">
        <f t="shared" si="27"/>
        <v>29</v>
      </c>
      <c r="E201" s="97"/>
      <c r="F201" s="97"/>
      <c r="G201" s="98"/>
      <c r="H201" s="45" t="str">
        <f t="shared" ca="1" si="2"/>
        <v>clear; echo テストケース029; sed -i '' 's#MULTIBYTE_STRING="あ"#MULTIBYTE_STRING="가"#g' ${CONFIG_DIR}db_data_config.txt; export MULTIBYTE_STRING="가";sh ./script/db_check_data_validate_config.sh; sed -i '' 's#MULTIBYTE_STRING="가"#MULTIBYTE_STRING="あ"#g' ${CONFIG_DIR}db_data_config.txt; export MULTIBYTE_STRING="あ";</v>
      </c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7"/>
      <c r="AE201" s="99" t="str" cm="1">
        <f t="array" ref="AE201">SUBSTITUTE(INDEX($H$147:$AQ$147, , MATCH($D201, $70:$70, 0)-7),"-","")</f>
        <v>正常</v>
      </c>
      <c r="AF201" s="100"/>
      <c r="AG201" s="101"/>
      <c r="AH201" s="102" t="s">
        <v>876</v>
      </c>
      <c r="AI201" s="103"/>
      <c r="AJ201" s="103"/>
      <c r="AK201" s="103"/>
      <c r="AL201" s="103"/>
      <c r="AM201" s="103"/>
      <c r="AN201" s="103"/>
      <c r="AO201" s="103"/>
      <c r="AP201" s="103"/>
      <c r="AQ201" s="104"/>
      <c r="AS201" s="68" t="str" cm="1">
        <f t="array" ref="AS201">SUBSTITUTE(TEXT(INDEX($H$150:$AQ$150,1,$D201),"000000"),"-","")</f>
        <v>220001</v>
      </c>
      <c r="AT201" s="69"/>
      <c r="AU201" s="70"/>
      <c r="AW201" s="71" t="str">
        <f t="shared" si="3"/>
        <v/>
      </c>
      <c r="AX201" s="71" t="str">
        <f t="shared" si="4"/>
        <v/>
      </c>
      <c r="AY201" s="71" t="str">
        <f t="shared" si="5"/>
        <v/>
      </c>
      <c r="AZ201" s="71" t="str">
        <f t="shared" si="6"/>
        <v/>
      </c>
      <c r="BA201" s="71" t="str">
        <f t="shared" si="7"/>
        <v/>
      </c>
      <c r="BB201" s="71" t="str">
        <f t="shared" si="8"/>
        <v/>
      </c>
      <c r="BC201" s="71" t="str">
        <f t="shared" si="9"/>
        <v/>
      </c>
      <c r="BD201" s="71" t="str">
        <f t="shared" si="10"/>
        <v/>
      </c>
      <c r="BE201" s="71" t="str">
        <f t="shared" si="11"/>
        <v/>
      </c>
      <c r="BF201" s="71" t="str">
        <f t="shared" si="12"/>
        <v/>
      </c>
      <c r="BG201" s="71" t="str">
        <f t="shared" si="13"/>
        <v/>
      </c>
      <c r="BH201" s="71" t="str">
        <f t="shared" si="14"/>
        <v/>
      </c>
      <c r="BI201" s="71" t="str">
        <f t="shared" si="15"/>
        <v/>
      </c>
      <c r="BJ201" s="71" t="str">
        <f t="shared" si="16"/>
        <v/>
      </c>
      <c r="BK201" s="71" t="str">
        <f t="shared" si="17"/>
        <v/>
      </c>
      <c r="BL201" s="71" t="str">
        <f t="shared" si="18"/>
        <v/>
      </c>
      <c r="BM201" s="71" t="str">
        <f t="shared" si="19"/>
        <v/>
      </c>
      <c r="BN201" s="71" t="str">
        <f t="shared" si="20"/>
        <v/>
      </c>
      <c r="BO201" s="71" t="str">
        <f t="shared" si="21"/>
        <v/>
      </c>
      <c r="BP201" s="71" t="str">
        <f t="shared" si="22"/>
        <v/>
      </c>
      <c r="BQ201" s="71" t="str">
        <f t="shared" si="23"/>
        <v/>
      </c>
      <c r="BR201" s="71" t="str">
        <f t="shared" si="24"/>
        <v/>
      </c>
      <c r="BS201" s="71" t="str">
        <f t="shared" si="25"/>
        <v>sed -i '' 's#MULTIBYTE_STRING="あ"#MULTIBYTE_STRING="가"#g' ${CONFIG_DIR}db_data_config.txt; export MULTIBYTE_STRING="가";</v>
      </c>
      <c r="BT201" s="71" t="str">
        <f t="shared" si="26"/>
        <v>sed -i '' 's#MULTIBYTE_STRING="가"#MULTIBYTE_STRING="あ"#g' ${CONFIG_DIR}db_data_config.txt; export MULTIBYTE_STRING="あ";</v>
      </c>
      <c r="BU201" s="5" t="s">
        <v>735</v>
      </c>
    </row>
    <row r="202" spans="4:73" ht="36" customHeight="1">
      <c r="D202" s="96">
        <f t="shared" si="27"/>
        <v>30</v>
      </c>
      <c r="E202" s="97"/>
      <c r="F202" s="97"/>
      <c r="G202" s="98"/>
      <c r="H202" s="45" t="str">
        <f t="shared" ca="1" si="2"/>
        <v>clear; echo テストケース030; sed -i '' 's#MULTIBYTE_STRING="あ"#MULTIBYTE_STRING="●"#g' ${CONFIG_DIR}db_data_config.txt; export MULTIBYTE_STRING="●";sh ./script/db_check_data_validate_config.sh; sed -i '' 's#MULTIBYTE_STRING="●"#MULTIBYTE_STRING="あ"#g' ${CONFIG_DIR}db_data_config.txt; export MULTIBYTE_STRING="あ";</v>
      </c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7"/>
      <c r="AE202" s="99" t="str" cm="1">
        <f t="array" ref="AE202">SUBSTITUTE(INDEX($H$147:$AQ$147, , MATCH($D202, $70:$70, 0)-7),"-","")</f>
        <v>正常</v>
      </c>
      <c r="AF202" s="100"/>
      <c r="AG202" s="101"/>
      <c r="AH202" s="102" t="s">
        <v>877</v>
      </c>
      <c r="AI202" s="103"/>
      <c r="AJ202" s="103"/>
      <c r="AK202" s="103"/>
      <c r="AL202" s="103"/>
      <c r="AM202" s="103"/>
      <c r="AN202" s="103"/>
      <c r="AO202" s="103"/>
      <c r="AP202" s="103"/>
      <c r="AQ202" s="104"/>
      <c r="AS202" s="68" t="str" cm="1">
        <f t="array" ref="AS202">SUBSTITUTE(TEXT(INDEX($H$150:$AQ$150,1,$D202),"000000"),"-","")</f>
        <v>220001</v>
      </c>
      <c r="AT202" s="69"/>
      <c r="AU202" s="70"/>
      <c r="AW202" s="71" t="str">
        <f t="shared" si="3"/>
        <v/>
      </c>
      <c r="AX202" s="71" t="str">
        <f t="shared" si="4"/>
        <v/>
      </c>
      <c r="AY202" s="71" t="str">
        <f t="shared" si="5"/>
        <v/>
      </c>
      <c r="AZ202" s="71" t="str">
        <f t="shared" si="6"/>
        <v/>
      </c>
      <c r="BA202" s="71" t="str">
        <f t="shared" si="7"/>
        <v/>
      </c>
      <c r="BB202" s="71" t="str">
        <f t="shared" si="8"/>
        <v/>
      </c>
      <c r="BC202" s="71" t="str">
        <f t="shared" si="9"/>
        <v/>
      </c>
      <c r="BD202" s="71" t="str">
        <f t="shared" si="10"/>
        <v/>
      </c>
      <c r="BE202" s="71" t="str">
        <f t="shared" si="11"/>
        <v/>
      </c>
      <c r="BF202" s="71" t="str">
        <f t="shared" si="12"/>
        <v/>
      </c>
      <c r="BG202" s="71" t="str">
        <f t="shared" si="13"/>
        <v/>
      </c>
      <c r="BH202" s="71" t="str">
        <f t="shared" si="14"/>
        <v/>
      </c>
      <c r="BI202" s="71" t="str">
        <f t="shared" si="15"/>
        <v/>
      </c>
      <c r="BJ202" s="71" t="str">
        <f t="shared" si="16"/>
        <v/>
      </c>
      <c r="BK202" s="71" t="str">
        <f t="shared" si="17"/>
        <v/>
      </c>
      <c r="BL202" s="71" t="str">
        <f t="shared" si="18"/>
        <v/>
      </c>
      <c r="BM202" s="71" t="str">
        <f t="shared" si="19"/>
        <v/>
      </c>
      <c r="BN202" s="71" t="str">
        <f t="shared" si="20"/>
        <v/>
      </c>
      <c r="BO202" s="71" t="str">
        <f t="shared" si="21"/>
        <v/>
      </c>
      <c r="BP202" s="71" t="str">
        <f t="shared" si="22"/>
        <v/>
      </c>
      <c r="BQ202" s="71" t="str">
        <f t="shared" si="23"/>
        <v/>
      </c>
      <c r="BR202" s="71" t="str">
        <f t="shared" si="24"/>
        <v/>
      </c>
      <c r="BS202" s="71" t="str">
        <f t="shared" si="25"/>
        <v>sed -i '' 's#MULTIBYTE_STRING="あ"#MULTIBYTE_STRING="●"#g' ${CONFIG_DIR}db_data_config.txt; export MULTIBYTE_STRING="●";</v>
      </c>
      <c r="BT202" s="71" t="str">
        <f t="shared" si="26"/>
        <v>sed -i '' 's#MULTIBYTE_STRING="●"#MULTIBYTE_STRING="あ"#g' ${CONFIG_DIR}db_data_config.txt; export MULTIBYTE_STRING="あ";</v>
      </c>
      <c r="BU202" s="5" t="s">
        <v>735</v>
      </c>
    </row>
    <row r="203" spans="4:73" ht="36" customHeight="1">
      <c r="D203" s="96">
        <f t="shared" si="27"/>
        <v>31</v>
      </c>
      <c r="E203" s="97"/>
      <c r="F203" s="97"/>
      <c r="G203" s="98"/>
      <c r="H203" s="45" t="str">
        <f t="shared" ca="1" si="2"/>
        <v>clear; echo テストケース031; sed -i '' 's#MULTIBYTE_STRING="あ"#MULTIBYTE_STRING="A"#g' ${CONFIG_DIR}db_data_config.txt; export MULTIBYTE_STRING="A";sh ./script/db_check_data_validate_config.sh; sed -i '' 's#MULTIBYTE_STRING="A"#MULTIBYTE_STRING="あ"#g' ${CONFIG_DIR}db_data_config.txt; export MULTIBYTE_STRING="あ";</v>
      </c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7"/>
      <c r="AE203" s="99" t="str" cm="1">
        <f t="array" ref="AE203">SUBSTITUTE(INDEX($H$147:$AQ$147, , MATCH($D203, $70:$70, 0)-7),"-","")</f>
        <v>異常</v>
      </c>
      <c r="AF203" s="100"/>
      <c r="AG203" s="101"/>
      <c r="AH203" s="102" t="s">
        <v>878</v>
      </c>
      <c r="AI203" s="103"/>
      <c r="AJ203" s="103"/>
      <c r="AK203" s="103"/>
      <c r="AL203" s="103"/>
      <c r="AM203" s="103"/>
      <c r="AN203" s="103"/>
      <c r="AO203" s="103"/>
      <c r="AP203" s="103"/>
      <c r="AQ203" s="104"/>
      <c r="AS203" s="68" t="str" cm="1">
        <f t="array" ref="AS203">SUBSTITUTE(TEXT(INDEX($H$150:$AQ$150,1,$D203),"000000"),"-","")</f>
        <v>220129</v>
      </c>
      <c r="AT203" s="69"/>
      <c r="AU203" s="70"/>
      <c r="AW203" s="71" t="str">
        <f t="shared" si="3"/>
        <v/>
      </c>
      <c r="AX203" s="71" t="str">
        <f t="shared" si="4"/>
        <v/>
      </c>
      <c r="AY203" s="71" t="str">
        <f t="shared" si="5"/>
        <v/>
      </c>
      <c r="AZ203" s="71" t="str">
        <f t="shared" si="6"/>
        <v/>
      </c>
      <c r="BA203" s="71" t="str">
        <f t="shared" si="7"/>
        <v/>
      </c>
      <c r="BB203" s="71" t="str">
        <f t="shared" si="8"/>
        <v/>
      </c>
      <c r="BC203" s="71" t="str">
        <f t="shared" si="9"/>
        <v/>
      </c>
      <c r="BD203" s="71" t="str">
        <f t="shared" si="10"/>
        <v/>
      </c>
      <c r="BE203" s="71" t="str">
        <f t="shared" si="11"/>
        <v/>
      </c>
      <c r="BF203" s="71" t="str">
        <f t="shared" si="12"/>
        <v/>
      </c>
      <c r="BG203" s="71" t="str">
        <f t="shared" si="13"/>
        <v/>
      </c>
      <c r="BH203" s="71" t="str">
        <f t="shared" si="14"/>
        <v/>
      </c>
      <c r="BI203" s="71" t="str">
        <f t="shared" si="15"/>
        <v/>
      </c>
      <c r="BJ203" s="71" t="str">
        <f t="shared" si="16"/>
        <v/>
      </c>
      <c r="BK203" s="71" t="str">
        <f t="shared" si="17"/>
        <v/>
      </c>
      <c r="BL203" s="71" t="str">
        <f t="shared" si="18"/>
        <v/>
      </c>
      <c r="BM203" s="71" t="str">
        <f t="shared" si="19"/>
        <v/>
      </c>
      <c r="BN203" s="71" t="str">
        <f t="shared" si="20"/>
        <v/>
      </c>
      <c r="BO203" s="71" t="str">
        <f t="shared" si="21"/>
        <v/>
      </c>
      <c r="BP203" s="71" t="str">
        <f t="shared" si="22"/>
        <v/>
      </c>
      <c r="BQ203" s="71" t="str">
        <f t="shared" si="23"/>
        <v/>
      </c>
      <c r="BR203" s="71" t="str">
        <f t="shared" si="24"/>
        <v/>
      </c>
      <c r="BS203" s="71" t="str">
        <f t="shared" si="25"/>
        <v>sed -i '' 's#MULTIBYTE_STRING="あ"#MULTIBYTE_STRING="A"#g' ${CONFIG_DIR}db_data_config.txt; export MULTIBYTE_STRING="A";</v>
      </c>
      <c r="BT203" s="71" t="str">
        <f t="shared" si="26"/>
        <v>sed -i '' 's#MULTIBYTE_STRING="A"#MULTIBYTE_STRING="あ"#g' ${CONFIG_DIR}db_data_config.txt; export MULTIBYTE_STRING="あ";</v>
      </c>
      <c r="BU203" s="5" t="s">
        <v>735</v>
      </c>
    </row>
    <row r="204" spans="4:73" ht="36" customHeight="1">
      <c r="D204" s="96">
        <f t="shared" si="27"/>
        <v>32</v>
      </c>
      <c r="E204" s="97"/>
      <c r="F204" s="97"/>
      <c r="G204" s="98"/>
      <c r="H204" s="45" t="str">
        <f t="shared" ca="1" si="2"/>
        <v>clear; echo テストケース032; sed -i '' 's#MULTIBYTE_STRING="あ"#MULTIBYTE_STRING="AA"#g' ${CONFIG_DIR}db_data_config.txt; export MULTIBYTE_STRING="AA";sh ./script/db_check_data_validate_config.sh; sed -i '' 's#MULTIBYTE_STRING="AA"#MULTIBYTE_STRING="あ"#g' ${CONFIG_DIR}db_data_config.txt; export MULTIBYTE_STRING="あ";</v>
      </c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7"/>
      <c r="AE204" s="99" t="str" cm="1">
        <f t="array" ref="AE204">SUBSTITUTE(INDEX($H$147:$AQ$147, , MATCH($D204, $70:$70, 0)-7),"-","")</f>
        <v>異常</v>
      </c>
      <c r="AF204" s="100"/>
      <c r="AG204" s="101"/>
      <c r="AH204" s="102" t="s">
        <v>879</v>
      </c>
      <c r="AI204" s="103"/>
      <c r="AJ204" s="103"/>
      <c r="AK204" s="103"/>
      <c r="AL204" s="103"/>
      <c r="AM204" s="103"/>
      <c r="AN204" s="103"/>
      <c r="AO204" s="103"/>
      <c r="AP204" s="103"/>
      <c r="AQ204" s="104"/>
      <c r="AS204" s="68" t="str" cm="1">
        <f t="array" ref="AS204">SUBSTITUTE(TEXT(INDEX($H$150:$AQ$150,1,$D204),"000000"),"-","")</f>
        <v>220129</v>
      </c>
      <c r="AT204" s="69"/>
      <c r="AU204" s="70"/>
      <c r="AW204" s="71" t="str">
        <f t="shared" si="3"/>
        <v/>
      </c>
      <c r="AX204" s="71" t="str">
        <f t="shared" si="4"/>
        <v/>
      </c>
      <c r="AY204" s="71" t="str">
        <f t="shared" si="5"/>
        <v/>
      </c>
      <c r="AZ204" s="71" t="str">
        <f t="shared" si="6"/>
        <v/>
      </c>
      <c r="BA204" s="71" t="str">
        <f t="shared" si="7"/>
        <v/>
      </c>
      <c r="BB204" s="71" t="str">
        <f t="shared" si="8"/>
        <v/>
      </c>
      <c r="BC204" s="71" t="str">
        <f t="shared" si="9"/>
        <v/>
      </c>
      <c r="BD204" s="71" t="str">
        <f t="shared" si="10"/>
        <v/>
      </c>
      <c r="BE204" s="71" t="str">
        <f t="shared" si="11"/>
        <v/>
      </c>
      <c r="BF204" s="71" t="str">
        <f t="shared" si="12"/>
        <v/>
      </c>
      <c r="BG204" s="71" t="str">
        <f t="shared" si="13"/>
        <v/>
      </c>
      <c r="BH204" s="71" t="str">
        <f t="shared" si="14"/>
        <v/>
      </c>
      <c r="BI204" s="71" t="str">
        <f t="shared" si="15"/>
        <v/>
      </c>
      <c r="BJ204" s="71" t="str">
        <f t="shared" si="16"/>
        <v/>
      </c>
      <c r="BK204" s="71" t="str">
        <f t="shared" si="17"/>
        <v/>
      </c>
      <c r="BL204" s="71" t="str">
        <f t="shared" si="18"/>
        <v/>
      </c>
      <c r="BM204" s="71" t="str">
        <f t="shared" si="19"/>
        <v/>
      </c>
      <c r="BN204" s="71" t="str">
        <f t="shared" si="20"/>
        <v/>
      </c>
      <c r="BO204" s="71" t="str">
        <f t="shared" si="21"/>
        <v/>
      </c>
      <c r="BP204" s="71" t="str">
        <f t="shared" si="22"/>
        <v/>
      </c>
      <c r="BQ204" s="71" t="str">
        <f t="shared" si="23"/>
        <v/>
      </c>
      <c r="BR204" s="71" t="str">
        <f t="shared" si="24"/>
        <v/>
      </c>
      <c r="BS204" s="71" t="str">
        <f t="shared" si="25"/>
        <v>sed -i '' 's#MULTIBYTE_STRING="あ"#MULTIBYTE_STRING="AA"#g' ${CONFIG_DIR}db_data_config.txt; export MULTIBYTE_STRING="AA";</v>
      </c>
      <c r="BT204" s="71" t="str">
        <f t="shared" si="26"/>
        <v>sed -i '' 's#MULTIBYTE_STRING="AA"#MULTIBYTE_STRING="あ"#g' ${CONFIG_DIR}db_data_config.txt; export MULTIBYTE_STRING="あ";</v>
      </c>
      <c r="BU204" s="5" t="s">
        <v>735</v>
      </c>
    </row>
    <row r="205" spans="4:73" ht="36" customHeight="1">
      <c r="D205" s="96">
        <f t="shared" si="27"/>
        <v>33</v>
      </c>
      <c r="E205" s="97"/>
      <c r="F205" s="97"/>
      <c r="G205" s="98"/>
      <c r="H205" s="45" t="str">
        <f t="shared" ca="1" si="2"/>
        <v>clear; echo テストケース033; sed -i '' 's#COLUMN_DATA_LENGTH="3"#COLUMN_DATA_LENGTH="0"#g' ${CONFIG_DIR}db_data_config.txt; export COLUMN_DATA_LENGTH="0";sh ./script/db_check_data_validate_config.sh; sed -i '' 's#COLUMN_DATA_LENGTH="0"#COLUMN_DATA_LENGTH="3"#g' ${CONFIG_DIR}db_data_config.txt; export COLUMN_DATA_LENGTH="3";</v>
      </c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7"/>
      <c r="AE205" s="99" t="str" cm="1">
        <f t="array" ref="AE205">SUBSTITUTE(INDEX($H$147:$AQ$147, , MATCH($D205, $70:$70, 0)-7),"-","")</f>
        <v>異常</v>
      </c>
      <c r="AF205" s="100"/>
      <c r="AG205" s="101"/>
      <c r="AH205" s="143" t="s">
        <v>880</v>
      </c>
      <c r="AI205" s="144"/>
      <c r="AJ205" s="144"/>
      <c r="AK205" s="144"/>
      <c r="AL205" s="144"/>
      <c r="AM205" s="144"/>
      <c r="AN205" s="144"/>
      <c r="AO205" s="144"/>
      <c r="AP205" s="144"/>
      <c r="AQ205" s="145"/>
      <c r="AS205" s="68" t="str" cm="1">
        <f t="array" ref="AS205">SUBSTITUTE(TEXT(INDEX($H$150:$AQ$150,1,$D205),"000000"),"-","")</f>
        <v>220130</v>
      </c>
      <c r="AT205" s="69"/>
      <c r="AU205" s="70"/>
      <c r="AW205" s="71" t="str">
        <f t="shared" si="3"/>
        <v/>
      </c>
      <c r="AX205" s="71" t="str">
        <f t="shared" si="4"/>
        <v/>
      </c>
      <c r="AY205" s="71" t="str">
        <f t="shared" si="5"/>
        <v/>
      </c>
      <c r="AZ205" s="71" t="str">
        <f t="shared" si="6"/>
        <v/>
      </c>
      <c r="BA205" s="71" t="str">
        <f t="shared" si="7"/>
        <v>sed -i '' 's#COLUMN_DATA_LENGTH="3"#COLUMN_DATA_LENGTH="0"#g' ${CONFIG_DIR}db_data_config.txt; export COLUMN_DATA_LENGTH="0";</v>
      </c>
      <c r="BB205" s="71" t="str">
        <f t="shared" si="8"/>
        <v>sed -i '' 's#COLUMN_DATA_LENGTH="0"#COLUMN_DATA_LENGTH="3"#g' ${CONFIG_DIR}db_data_config.txt; export COLUMN_DATA_LENGTH="3";</v>
      </c>
      <c r="BC205" s="71" t="str">
        <f t="shared" si="9"/>
        <v/>
      </c>
      <c r="BD205" s="71" t="str">
        <f t="shared" si="10"/>
        <v/>
      </c>
      <c r="BE205" s="71" t="str">
        <f t="shared" si="11"/>
        <v/>
      </c>
      <c r="BF205" s="71" t="str">
        <f t="shared" si="12"/>
        <v/>
      </c>
      <c r="BG205" s="71" t="str">
        <f t="shared" si="13"/>
        <v/>
      </c>
      <c r="BH205" s="71" t="str">
        <f t="shared" si="14"/>
        <v/>
      </c>
      <c r="BI205" s="71" t="str">
        <f t="shared" si="15"/>
        <v/>
      </c>
      <c r="BJ205" s="71" t="str">
        <f t="shared" si="16"/>
        <v/>
      </c>
      <c r="BK205" s="71" t="str">
        <f t="shared" si="17"/>
        <v/>
      </c>
      <c r="BL205" s="71" t="str">
        <f t="shared" si="18"/>
        <v/>
      </c>
      <c r="BM205" s="71" t="str">
        <f t="shared" si="19"/>
        <v/>
      </c>
      <c r="BN205" s="71" t="str">
        <f t="shared" si="20"/>
        <v/>
      </c>
      <c r="BO205" s="71" t="str">
        <f t="shared" si="21"/>
        <v/>
      </c>
      <c r="BP205" s="71" t="str">
        <f t="shared" si="22"/>
        <v/>
      </c>
      <c r="BQ205" s="71" t="str">
        <f t="shared" si="23"/>
        <v/>
      </c>
      <c r="BR205" s="71" t="str">
        <f t="shared" si="24"/>
        <v/>
      </c>
      <c r="BS205" s="71" t="str">
        <f t="shared" si="25"/>
        <v/>
      </c>
      <c r="BT205" s="71" t="str">
        <f t="shared" si="26"/>
        <v/>
      </c>
      <c r="BU205" s="5" t="s">
        <v>735</v>
      </c>
    </row>
    <row r="206" spans="4:73" ht="36" customHeight="1">
      <c r="D206" s="96">
        <f t="shared" si="27"/>
        <v>34</v>
      </c>
      <c r="E206" s="97"/>
      <c r="F206" s="97"/>
      <c r="G206" s="98"/>
      <c r="H206" s="45" t="str">
        <f t="shared" ca="1" si="2"/>
        <v xml:space="preserve">clear; echo テストケース034; sh ./script/db_check_data_validate_config.sh; </v>
      </c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7"/>
      <c r="AE206" s="99" t="str" cm="1">
        <f t="array" ref="AE206">SUBSTITUTE(INDEX($H$147:$AQ$147, , MATCH($D206, $70:$70, 0)-7),"-","")</f>
        <v>正常</v>
      </c>
      <c r="AF206" s="100"/>
      <c r="AG206" s="101"/>
      <c r="AH206" s="143" t="s">
        <v>881</v>
      </c>
      <c r="AI206" s="144"/>
      <c r="AJ206" s="144"/>
      <c r="AK206" s="144"/>
      <c r="AL206" s="144"/>
      <c r="AM206" s="144"/>
      <c r="AN206" s="144"/>
      <c r="AO206" s="144"/>
      <c r="AP206" s="144"/>
      <c r="AQ206" s="145"/>
      <c r="AS206" s="68" t="str" cm="1">
        <f t="array" ref="AS206">SUBSTITUTE(TEXT(INDEX($H$150:$AQ$150,1,$D206),"000000"),"-","")</f>
        <v>220001</v>
      </c>
      <c r="AT206" s="69"/>
      <c r="AU206" s="70"/>
      <c r="AW206" s="71" t="str">
        <f t="shared" si="3"/>
        <v/>
      </c>
      <c r="AX206" s="71" t="str">
        <f t="shared" si="4"/>
        <v/>
      </c>
      <c r="AY206" s="71" t="str">
        <f t="shared" si="5"/>
        <v/>
      </c>
      <c r="AZ206" s="71" t="str">
        <f t="shared" si="6"/>
        <v/>
      </c>
      <c r="BA206" s="71" t="str">
        <f t="shared" si="7"/>
        <v/>
      </c>
      <c r="BB206" s="71" t="str">
        <f t="shared" si="8"/>
        <v/>
      </c>
      <c r="BC206" s="71" t="str">
        <f t="shared" si="9"/>
        <v/>
      </c>
      <c r="BD206" s="71" t="str">
        <f t="shared" si="10"/>
        <v/>
      </c>
      <c r="BE206" s="71" t="str">
        <f t="shared" si="11"/>
        <v/>
      </c>
      <c r="BF206" s="71" t="str">
        <f t="shared" si="12"/>
        <v/>
      </c>
      <c r="BG206" s="71" t="str">
        <f t="shared" si="13"/>
        <v/>
      </c>
      <c r="BH206" s="71" t="str">
        <f t="shared" si="14"/>
        <v/>
      </c>
      <c r="BI206" s="71" t="str">
        <f t="shared" si="15"/>
        <v/>
      </c>
      <c r="BJ206" s="71" t="str">
        <f t="shared" si="16"/>
        <v/>
      </c>
      <c r="BK206" s="71" t="str">
        <f t="shared" si="17"/>
        <v/>
      </c>
      <c r="BL206" s="71" t="str">
        <f t="shared" si="18"/>
        <v/>
      </c>
      <c r="BM206" s="71" t="str">
        <f t="shared" si="19"/>
        <v/>
      </c>
      <c r="BN206" s="71" t="str">
        <f t="shared" si="20"/>
        <v/>
      </c>
      <c r="BO206" s="71" t="str">
        <f t="shared" si="21"/>
        <v/>
      </c>
      <c r="BP206" s="71" t="str">
        <f t="shared" si="22"/>
        <v/>
      </c>
      <c r="BQ206" s="71" t="str">
        <f t="shared" si="23"/>
        <v/>
      </c>
      <c r="BR206" s="71" t="str">
        <f t="shared" si="24"/>
        <v/>
      </c>
      <c r="BS206" s="71" t="str">
        <f t="shared" si="25"/>
        <v/>
      </c>
      <c r="BT206" s="71" t="str">
        <f t="shared" si="26"/>
        <v/>
      </c>
      <c r="BU206" s="5" t="s">
        <v>735</v>
      </c>
    </row>
    <row r="207" spans="4:73" ht="36" customHeight="1">
      <c r="D207" s="96">
        <f t="shared" si="27"/>
        <v>35</v>
      </c>
      <c r="E207" s="97"/>
      <c r="F207" s="97"/>
      <c r="G207" s="98"/>
      <c r="H207" s="45" t="str">
        <f t="shared" ca="1" si="2"/>
        <v>clear; echo テストケース035; sed -i '' 's#COLUMN_DATA_LENGTH="3"#COLUMN_DATA_LENGTH="38.7"#g' ${CONFIG_DIR}db_data_config.txt; export COLUMN_DATA_LENGTH="38.7";sh ./script/db_check_data_validate_config.sh; sed -i '' 's#COLUMN_DATA_LENGTH="38.7"#COLUMN_DATA_LENGTH="3"#g' ${CONFIG_DIR}db_data_config.txt; export COLUMN_DATA_LENGTH="3";</v>
      </c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7"/>
      <c r="AE207" s="99" t="str" cm="1">
        <f t="array" ref="AE207">SUBSTITUTE(INDEX($H$147:$AQ$147, , MATCH($D207, $70:$70, 0)-7),"-","")</f>
        <v>異常</v>
      </c>
      <c r="AF207" s="100"/>
      <c r="AG207" s="101"/>
      <c r="AH207" s="143" t="s">
        <v>882</v>
      </c>
      <c r="AI207" s="144"/>
      <c r="AJ207" s="144"/>
      <c r="AK207" s="144"/>
      <c r="AL207" s="144"/>
      <c r="AM207" s="144"/>
      <c r="AN207" s="144"/>
      <c r="AO207" s="144"/>
      <c r="AP207" s="144"/>
      <c r="AQ207" s="145"/>
      <c r="AS207" s="68" t="str" cm="1">
        <f t="array" ref="AS207">SUBSTITUTE(TEXT(INDEX($H$150:$AQ$150,1,$D207),"000000"),"-","")</f>
        <v>220130</v>
      </c>
      <c r="AT207" s="69"/>
      <c r="AU207" s="70"/>
      <c r="AW207" s="71" t="str">
        <f t="shared" si="3"/>
        <v/>
      </c>
      <c r="AX207" s="71" t="str">
        <f t="shared" si="4"/>
        <v/>
      </c>
      <c r="AY207" s="71" t="str">
        <f t="shared" si="5"/>
        <v/>
      </c>
      <c r="AZ207" s="71" t="str">
        <f t="shared" si="6"/>
        <v/>
      </c>
      <c r="BA207" s="71" t="str">
        <f t="shared" si="7"/>
        <v>sed -i '' 's#COLUMN_DATA_LENGTH="3"#COLUMN_DATA_LENGTH="38.7"#g' ${CONFIG_DIR}db_data_config.txt; export COLUMN_DATA_LENGTH="38.7";</v>
      </c>
      <c r="BB207" s="71" t="str">
        <f t="shared" si="8"/>
        <v>sed -i '' 's#COLUMN_DATA_LENGTH="38.7"#COLUMN_DATA_LENGTH="3"#g' ${CONFIG_DIR}db_data_config.txt; export COLUMN_DATA_LENGTH="3";</v>
      </c>
      <c r="BC207" s="71" t="str">
        <f t="shared" si="9"/>
        <v/>
      </c>
      <c r="BD207" s="71" t="str">
        <f t="shared" si="10"/>
        <v/>
      </c>
      <c r="BE207" s="71" t="str">
        <f t="shared" si="11"/>
        <v/>
      </c>
      <c r="BF207" s="71" t="str">
        <f t="shared" si="12"/>
        <v/>
      </c>
      <c r="BG207" s="71" t="str">
        <f t="shared" si="13"/>
        <v/>
      </c>
      <c r="BH207" s="71" t="str">
        <f t="shared" si="14"/>
        <v/>
      </c>
      <c r="BI207" s="71" t="str">
        <f t="shared" si="15"/>
        <v/>
      </c>
      <c r="BJ207" s="71" t="str">
        <f t="shared" si="16"/>
        <v/>
      </c>
      <c r="BK207" s="71" t="str">
        <f t="shared" si="17"/>
        <v/>
      </c>
      <c r="BL207" s="71" t="str">
        <f t="shared" si="18"/>
        <v/>
      </c>
      <c r="BM207" s="71" t="str">
        <f t="shared" si="19"/>
        <v/>
      </c>
      <c r="BN207" s="71" t="str">
        <f t="shared" si="20"/>
        <v/>
      </c>
      <c r="BO207" s="71" t="str">
        <f t="shared" si="21"/>
        <v/>
      </c>
      <c r="BP207" s="71" t="str">
        <f t="shared" si="22"/>
        <v/>
      </c>
      <c r="BQ207" s="71" t="str">
        <f t="shared" si="23"/>
        <v/>
      </c>
      <c r="BR207" s="71" t="str">
        <f t="shared" si="24"/>
        <v/>
      </c>
      <c r="BS207" s="71" t="str">
        <f t="shared" si="25"/>
        <v/>
      </c>
      <c r="BT207" s="71" t="str">
        <f t="shared" si="26"/>
        <v/>
      </c>
      <c r="BU207" s="5" t="s">
        <v>735</v>
      </c>
    </row>
    <row r="208" spans="4:73" ht="36" customHeight="1">
      <c r="D208" s="96">
        <f t="shared" si="27"/>
        <v>36</v>
      </c>
      <c r="E208" s="97"/>
      <c r="F208" s="97"/>
      <c r="G208" s="98"/>
      <c r="H208" s="45" t="str">
        <f t="shared" ca="1" si="2"/>
        <v>clear; echo テストケース036; sed -i '' 's#COLUMN_DATA_LENGTH="3"#COLUMN_DATA_LENGTH="YYYY"#g' ${CONFIG_DIR}db_data_config.txt; export COLUMN_DATA_LENGTH="YYYY";sh ./script/db_check_data_validate_config.sh; sed -i '' 's#COLUMN_DATA_LENGTH="YYYY"#COLUMN_DATA_LENGTH="3"#g' ${CONFIG_DIR}db_data_config.txt; export COLUMN_DATA_LENGTH="3";</v>
      </c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7"/>
      <c r="AE208" s="99" t="str" cm="1">
        <f t="array" ref="AE208">SUBSTITUTE(INDEX($H$147:$AQ$147, , MATCH($D208, $70:$70, 0)-7),"-","")</f>
        <v>異常</v>
      </c>
      <c r="AF208" s="100"/>
      <c r="AG208" s="101"/>
      <c r="AH208" s="143" t="s">
        <v>883</v>
      </c>
      <c r="AI208" s="144"/>
      <c r="AJ208" s="144"/>
      <c r="AK208" s="144"/>
      <c r="AL208" s="144"/>
      <c r="AM208" s="144"/>
      <c r="AN208" s="144"/>
      <c r="AO208" s="144"/>
      <c r="AP208" s="144"/>
      <c r="AQ208" s="145"/>
      <c r="AS208" s="68" t="str" cm="1">
        <f t="array" ref="AS208">SUBSTITUTE(TEXT(INDEX($H$150:$AQ$150,1,$D208),"000000"),"-","")</f>
        <v>220130</v>
      </c>
      <c r="AT208" s="69"/>
      <c r="AU208" s="70"/>
      <c r="AW208" s="71" t="str">
        <f t="shared" si="3"/>
        <v/>
      </c>
      <c r="AX208" s="71" t="str">
        <f t="shared" si="4"/>
        <v/>
      </c>
      <c r="AY208" s="71" t="str">
        <f t="shared" si="5"/>
        <v/>
      </c>
      <c r="AZ208" s="71" t="str">
        <f t="shared" si="6"/>
        <v/>
      </c>
      <c r="BA208" s="71" t="str">
        <f t="shared" si="7"/>
        <v>sed -i '' 's#COLUMN_DATA_LENGTH="3"#COLUMN_DATA_LENGTH="YYYY"#g' ${CONFIG_DIR}db_data_config.txt; export COLUMN_DATA_LENGTH="YYYY";</v>
      </c>
      <c r="BB208" s="71" t="str">
        <f t="shared" si="8"/>
        <v>sed -i '' 's#COLUMN_DATA_LENGTH="YYYY"#COLUMN_DATA_LENGTH="3"#g' ${CONFIG_DIR}db_data_config.txt; export COLUMN_DATA_LENGTH="3";</v>
      </c>
      <c r="BC208" s="71" t="str">
        <f t="shared" si="9"/>
        <v/>
      </c>
      <c r="BD208" s="71" t="str">
        <f t="shared" si="10"/>
        <v/>
      </c>
      <c r="BE208" s="71" t="str">
        <f t="shared" si="11"/>
        <v/>
      </c>
      <c r="BF208" s="71" t="str">
        <f t="shared" si="12"/>
        <v/>
      </c>
      <c r="BG208" s="71" t="str">
        <f t="shared" si="13"/>
        <v/>
      </c>
      <c r="BH208" s="71" t="str">
        <f t="shared" si="14"/>
        <v/>
      </c>
      <c r="BI208" s="71" t="str">
        <f t="shared" si="15"/>
        <v/>
      </c>
      <c r="BJ208" s="71" t="str">
        <f t="shared" si="16"/>
        <v/>
      </c>
      <c r="BK208" s="71" t="str">
        <f t="shared" si="17"/>
        <v/>
      </c>
      <c r="BL208" s="71" t="str">
        <f t="shared" si="18"/>
        <v/>
      </c>
      <c r="BM208" s="71" t="str">
        <f t="shared" si="19"/>
        <v/>
      </c>
      <c r="BN208" s="71" t="str">
        <f t="shared" si="20"/>
        <v/>
      </c>
      <c r="BO208" s="71" t="str">
        <f t="shared" si="21"/>
        <v/>
      </c>
      <c r="BP208" s="71" t="str">
        <f t="shared" si="22"/>
        <v/>
      </c>
      <c r="BQ208" s="71" t="str">
        <f t="shared" si="23"/>
        <v/>
      </c>
      <c r="BR208" s="71" t="str">
        <f t="shared" si="24"/>
        <v/>
      </c>
      <c r="BS208" s="71" t="str">
        <f t="shared" si="25"/>
        <v/>
      </c>
      <c r="BT208" s="71" t="str">
        <f t="shared" si="26"/>
        <v/>
      </c>
      <c r="BU208" s="5" t="s">
        <v>735</v>
      </c>
    </row>
  </sheetData>
  <mergeCells count="385">
    <mergeCell ref="AO18:AQ18"/>
    <mergeCell ref="AO19:AQ19"/>
    <mergeCell ref="AO20:AQ20"/>
    <mergeCell ref="E78:G78"/>
    <mergeCell ref="E79:G79"/>
    <mergeCell ref="E81:G81"/>
    <mergeCell ref="E82:G82"/>
    <mergeCell ref="E84:G84"/>
    <mergeCell ref="E86:G86"/>
    <mergeCell ref="AQ70:AQ72"/>
    <mergeCell ref="E74:G74"/>
    <mergeCell ref="D70:G72"/>
    <mergeCell ref="H70:H72"/>
    <mergeCell ref="I70:I72"/>
    <mergeCell ref="J70:J72"/>
    <mergeCell ref="K70:K72"/>
    <mergeCell ref="L70:L72"/>
    <mergeCell ref="AO9:AQ9"/>
    <mergeCell ref="AO10:AQ10"/>
    <mergeCell ref="AO11:AQ11"/>
    <mergeCell ref="AO12:AQ12"/>
    <mergeCell ref="AO13:AQ13"/>
    <mergeCell ref="AO14:AQ14"/>
    <mergeCell ref="AO15:AQ15"/>
    <mergeCell ref="AO16:AQ16"/>
    <mergeCell ref="AO17:AQ17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AY75:AZ75"/>
    <mergeCell ref="E76:G76"/>
    <mergeCell ref="E77:G77"/>
    <mergeCell ref="AK70:AK72"/>
    <mergeCell ref="AL70:AL72"/>
    <mergeCell ref="AM70:AM72"/>
    <mergeCell ref="AN70:AN72"/>
    <mergeCell ref="AO70:AO72"/>
    <mergeCell ref="AP70:AP72"/>
    <mergeCell ref="AE70:AE72"/>
    <mergeCell ref="AF70:AF72"/>
    <mergeCell ref="AG70:AG72"/>
    <mergeCell ref="AH70:AH72"/>
    <mergeCell ref="AI70:AI72"/>
    <mergeCell ref="AJ70:AJ72"/>
    <mergeCell ref="Y70:Y72"/>
    <mergeCell ref="Z70:Z72"/>
    <mergeCell ref="AA70:AA72"/>
    <mergeCell ref="AB70:AB72"/>
    <mergeCell ref="AC70:AC72"/>
    <mergeCell ref="AD70:AD72"/>
    <mergeCell ref="S70:S72"/>
    <mergeCell ref="T70:T72"/>
    <mergeCell ref="U70:U72"/>
    <mergeCell ref="AW75:AX75"/>
    <mergeCell ref="V70:V72"/>
    <mergeCell ref="W70:W72"/>
    <mergeCell ref="X70:X72"/>
    <mergeCell ref="M70:M72"/>
    <mergeCell ref="N70:N72"/>
    <mergeCell ref="O70:O72"/>
    <mergeCell ref="P70:P72"/>
    <mergeCell ref="Q70:Q72"/>
    <mergeCell ref="R70:R72"/>
    <mergeCell ref="E94:G94"/>
    <mergeCell ref="E96:G96"/>
    <mergeCell ref="E97:G97"/>
    <mergeCell ref="E99:G99"/>
    <mergeCell ref="E100:G100"/>
    <mergeCell ref="E83:G83"/>
    <mergeCell ref="E101:G101"/>
    <mergeCell ref="E87:G87"/>
    <mergeCell ref="E88:G88"/>
    <mergeCell ref="E89:G89"/>
    <mergeCell ref="E90:G90"/>
    <mergeCell ref="E91:G91"/>
    <mergeCell ref="E92:G92"/>
    <mergeCell ref="E95:G95"/>
    <mergeCell ref="E110:G110"/>
    <mergeCell ref="E103:G103"/>
    <mergeCell ref="E112:G112"/>
    <mergeCell ref="E113:G113"/>
    <mergeCell ref="E114:G114"/>
    <mergeCell ref="E115:G115"/>
    <mergeCell ref="E116:G116"/>
    <mergeCell ref="E102:G102"/>
    <mergeCell ref="E104:G104"/>
    <mergeCell ref="E106:G106"/>
    <mergeCell ref="E107:G107"/>
    <mergeCell ref="E108:G108"/>
    <mergeCell ref="E109:G109"/>
    <mergeCell ref="E126:G126"/>
    <mergeCell ref="E128:G128"/>
    <mergeCell ref="E129:G129"/>
    <mergeCell ref="E130:G130"/>
    <mergeCell ref="E131:G131"/>
    <mergeCell ref="E133:G133"/>
    <mergeCell ref="E118:G118"/>
    <mergeCell ref="E119:G119"/>
    <mergeCell ref="E121:G121"/>
    <mergeCell ref="E123:G123"/>
    <mergeCell ref="E124:G124"/>
    <mergeCell ref="E125:G125"/>
    <mergeCell ref="E120:G120"/>
    <mergeCell ref="E141:G141"/>
    <mergeCell ref="E142:G142"/>
    <mergeCell ref="E143:G143"/>
    <mergeCell ref="E144:G144"/>
    <mergeCell ref="E145:G145"/>
    <mergeCell ref="D147:G149"/>
    <mergeCell ref="E134:G134"/>
    <mergeCell ref="E135:G135"/>
    <mergeCell ref="E136:G136"/>
    <mergeCell ref="E137:G137"/>
    <mergeCell ref="E139:G139"/>
    <mergeCell ref="E140:G140"/>
    <mergeCell ref="N147:N149"/>
    <mergeCell ref="O147:O149"/>
    <mergeCell ref="P147:P149"/>
    <mergeCell ref="Q147:Q149"/>
    <mergeCell ref="R147:R149"/>
    <mergeCell ref="S147:S149"/>
    <mergeCell ref="H147:H149"/>
    <mergeCell ref="I147:I149"/>
    <mergeCell ref="J147:J149"/>
    <mergeCell ref="K147:K149"/>
    <mergeCell ref="L147:L149"/>
    <mergeCell ref="M147:M149"/>
    <mergeCell ref="Z147:Z149"/>
    <mergeCell ref="AA147:AA149"/>
    <mergeCell ref="AB147:AB149"/>
    <mergeCell ref="AC147:AC149"/>
    <mergeCell ref="AD147:AD149"/>
    <mergeCell ref="AE147:AE149"/>
    <mergeCell ref="T147:T149"/>
    <mergeCell ref="U147:U149"/>
    <mergeCell ref="V147:V149"/>
    <mergeCell ref="W147:W149"/>
    <mergeCell ref="X147:X149"/>
    <mergeCell ref="Y147:Y149"/>
    <mergeCell ref="AL147:AL149"/>
    <mergeCell ref="AM147:AM149"/>
    <mergeCell ref="AN147:AN149"/>
    <mergeCell ref="AO147:AO149"/>
    <mergeCell ref="AP147:AP149"/>
    <mergeCell ref="AQ147:AQ149"/>
    <mergeCell ref="AF147:AF149"/>
    <mergeCell ref="AG147:AG149"/>
    <mergeCell ref="AH147:AH149"/>
    <mergeCell ref="AI147:AI149"/>
    <mergeCell ref="AJ147:AJ149"/>
    <mergeCell ref="AK147:AK149"/>
    <mergeCell ref="M150:M154"/>
    <mergeCell ref="N150:N154"/>
    <mergeCell ref="O150:O154"/>
    <mergeCell ref="P150:P154"/>
    <mergeCell ref="Q150:Q154"/>
    <mergeCell ref="R150:R154"/>
    <mergeCell ref="D150:G154"/>
    <mergeCell ref="H150:H154"/>
    <mergeCell ref="I150:I154"/>
    <mergeCell ref="J150:J154"/>
    <mergeCell ref="K150:K154"/>
    <mergeCell ref="L150:L154"/>
    <mergeCell ref="AA150:AA154"/>
    <mergeCell ref="AB150:AB154"/>
    <mergeCell ref="AC150:AC154"/>
    <mergeCell ref="AD150:AD154"/>
    <mergeCell ref="S150:S154"/>
    <mergeCell ref="T150:T154"/>
    <mergeCell ref="U150:U154"/>
    <mergeCell ref="V150:V154"/>
    <mergeCell ref="W150:W154"/>
    <mergeCell ref="X150:X154"/>
    <mergeCell ref="AQ150:AQ154"/>
    <mergeCell ref="D156:G158"/>
    <mergeCell ref="H156:H158"/>
    <mergeCell ref="I156:I158"/>
    <mergeCell ref="J156:J158"/>
    <mergeCell ref="K156:K158"/>
    <mergeCell ref="L156:L158"/>
    <mergeCell ref="M156:M158"/>
    <mergeCell ref="N156:N158"/>
    <mergeCell ref="O156:O158"/>
    <mergeCell ref="AK150:AK154"/>
    <mergeCell ref="AL150:AL154"/>
    <mergeCell ref="AM150:AM154"/>
    <mergeCell ref="AN150:AN154"/>
    <mergeCell ref="AO150:AO154"/>
    <mergeCell ref="AP150:AP154"/>
    <mergeCell ref="AE150:AE154"/>
    <mergeCell ref="AF150:AF154"/>
    <mergeCell ref="AG150:AG154"/>
    <mergeCell ref="AH150:AH154"/>
    <mergeCell ref="AI150:AI154"/>
    <mergeCell ref="AJ150:AJ154"/>
    <mergeCell ref="Y150:Y154"/>
    <mergeCell ref="Z150:Z154"/>
    <mergeCell ref="X156:X158"/>
    <mergeCell ref="Y156:Y158"/>
    <mergeCell ref="Z156:Z158"/>
    <mergeCell ref="AA156:AA158"/>
    <mergeCell ref="P156:P158"/>
    <mergeCell ref="Q156:Q158"/>
    <mergeCell ref="R156:R158"/>
    <mergeCell ref="S156:S158"/>
    <mergeCell ref="T156:T158"/>
    <mergeCell ref="U156:U158"/>
    <mergeCell ref="AN156:AN158"/>
    <mergeCell ref="AO156:AO158"/>
    <mergeCell ref="AP156:AP158"/>
    <mergeCell ref="AQ156:AQ158"/>
    <mergeCell ref="D159:G163"/>
    <mergeCell ref="H159:H163"/>
    <mergeCell ref="I159:I163"/>
    <mergeCell ref="J159:J163"/>
    <mergeCell ref="K159:K163"/>
    <mergeCell ref="L159:L163"/>
    <mergeCell ref="AH156:AH158"/>
    <mergeCell ref="AI156:AI158"/>
    <mergeCell ref="AJ156:AJ158"/>
    <mergeCell ref="AK156:AK158"/>
    <mergeCell ref="AL156:AL158"/>
    <mergeCell ref="AM156:AM158"/>
    <mergeCell ref="AB156:AB158"/>
    <mergeCell ref="AC156:AC158"/>
    <mergeCell ref="AD156:AD158"/>
    <mergeCell ref="AE156:AE158"/>
    <mergeCell ref="AF156:AF158"/>
    <mergeCell ref="AG156:AG158"/>
    <mergeCell ref="V156:V158"/>
    <mergeCell ref="W156:W158"/>
    <mergeCell ref="S159:S163"/>
    <mergeCell ref="T159:T163"/>
    <mergeCell ref="U159:U163"/>
    <mergeCell ref="V159:V163"/>
    <mergeCell ref="W159:W163"/>
    <mergeCell ref="X159:X163"/>
    <mergeCell ref="M159:M163"/>
    <mergeCell ref="N159:N163"/>
    <mergeCell ref="O159:O163"/>
    <mergeCell ref="P159:P163"/>
    <mergeCell ref="Q159:Q163"/>
    <mergeCell ref="R159:R163"/>
    <mergeCell ref="AQ159:AQ163"/>
    <mergeCell ref="AK169:AN169"/>
    <mergeCell ref="D171:G172"/>
    <mergeCell ref="H171:AD172"/>
    <mergeCell ref="AE171:AG172"/>
    <mergeCell ref="AH171:AQ172"/>
    <mergeCell ref="AK159:AK163"/>
    <mergeCell ref="AL159:AL163"/>
    <mergeCell ref="AM159:AM163"/>
    <mergeCell ref="AN159:AN163"/>
    <mergeCell ref="AO159:AO163"/>
    <mergeCell ref="AP159:AP163"/>
    <mergeCell ref="AE159:AE163"/>
    <mergeCell ref="AF159:AF163"/>
    <mergeCell ref="AG159:AG163"/>
    <mergeCell ref="AH159:AH163"/>
    <mergeCell ref="AI159:AI163"/>
    <mergeCell ref="AJ159:AJ163"/>
    <mergeCell ref="Y159:Y163"/>
    <mergeCell ref="Z159:Z163"/>
    <mergeCell ref="AA159:AA163"/>
    <mergeCell ref="AB159:AB163"/>
    <mergeCell ref="AC159:AC163"/>
    <mergeCell ref="AD159:AD163"/>
    <mergeCell ref="D175:G175"/>
    <mergeCell ref="AE175:AG175"/>
    <mergeCell ref="AH175:AQ175"/>
    <mergeCell ref="D176:G176"/>
    <mergeCell ref="AE176:AG176"/>
    <mergeCell ref="AH176:AQ176"/>
    <mergeCell ref="D173:G173"/>
    <mergeCell ref="AE173:AG173"/>
    <mergeCell ref="AH173:AQ173"/>
    <mergeCell ref="D174:G174"/>
    <mergeCell ref="AE174:AG174"/>
    <mergeCell ref="AH174:AQ174"/>
    <mergeCell ref="D179:G179"/>
    <mergeCell ref="AE179:AG179"/>
    <mergeCell ref="AH179:AQ179"/>
    <mergeCell ref="D180:G180"/>
    <mergeCell ref="AE180:AG180"/>
    <mergeCell ref="AH180:AQ180"/>
    <mergeCell ref="D177:G177"/>
    <mergeCell ref="AE177:AG177"/>
    <mergeCell ref="AH177:AQ177"/>
    <mergeCell ref="D178:G178"/>
    <mergeCell ref="AE178:AG178"/>
    <mergeCell ref="AH178:AQ178"/>
    <mergeCell ref="D183:G183"/>
    <mergeCell ref="AE183:AG183"/>
    <mergeCell ref="AH183:AQ183"/>
    <mergeCell ref="D184:G184"/>
    <mergeCell ref="AE184:AG184"/>
    <mergeCell ref="AH184:AQ184"/>
    <mergeCell ref="D181:G181"/>
    <mergeCell ref="AE181:AG181"/>
    <mergeCell ref="AH181:AQ181"/>
    <mergeCell ref="D182:G182"/>
    <mergeCell ref="AE182:AG182"/>
    <mergeCell ref="AH182:AQ182"/>
    <mergeCell ref="D187:G187"/>
    <mergeCell ref="AE187:AG187"/>
    <mergeCell ref="AH187:AQ187"/>
    <mergeCell ref="D188:G188"/>
    <mergeCell ref="AE188:AG188"/>
    <mergeCell ref="AH188:AQ188"/>
    <mergeCell ref="D185:G185"/>
    <mergeCell ref="AE185:AG185"/>
    <mergeCell ref="AH185:AQ185"/>
    <mergeCell ref="D186:G186"/>
    <mergeCell ref="AE186:AG186"/>
    <mergeCell ref="AH186:AQ186"/>
    <mergeCell ref="D191:G191"/>
    <mergeCell ref="AE191:AG191"/>
    <mergeCell ref="AH191:AQ191"/>
    <mergeCell ref="D192:G192"/>
    <mergeCell ref="AE192:AG192"/>
    <mergeCell ref="AH192:AQ192"/>
    <mergeCell ref="D189:G189"/>
    <mergeCell ref="AE189:AG189"/>
    <mergeCell ref="AH189:AQ189"/>
    <mergeCell ref="D190:G190"/>
    <mergeCell ref="AE190:AG190"/>
    <mergeCell ref="AH190:AQ190"/>
    <mergeCell ref="D195:G195"/>
    <mergeCell ref="AE195:AG195"/>
    <mergeCell ref="AH195:AQ195"/>
    <mergeCell ref="D196:G196"/>
    <mergeCell ref="AE196:AG196"/>
    <mergeCell ref="AH196:AQ196"/>
    <mergeCell ref="D193:G193"/>
    <mergeCell ref="AE193:AG193"/>
    <mergeCell ref="AH193:AQ193"/>
    <mergeCell ref="D194:G194"/>
    <mergeCell ref="AE194:AG194"/>
    <mergeCell ref="AH194:AQ194"/>
    <mergeCell ref="D199:G199"/>
    <mergeCell ref="AE199:AG199"/>
    <mergeCell ref="AH199:AQ199"/>
    <mergeCell ref="D200:G200"/>
    <mergeCell ref="AE200:AG200"/>
    <mergeCell ref="AH200:AQ200"/>
    <mergeCell ref="D197:G197"/>
    <mergeCell ref="AE197:AG197"/>
    <mergeCell ref="AH197:AQ197"/>
    <mergeCell ref="D198:G198"/>
    <mergeCell ref="AE198:AG198"/>
    <mergeCell ref="AH198:AQ198"/>
    <mergeCell ref="D203:G203"/>
    <mergeCell ref="AE203:AG203"/>
    <mergeCell ref="AH203:AQ203"/>
    <mergeCell ref="D204:G204"/>
    <mergeCell ref="AE204:AG204"/>
    <mergeCell ref="AH204:AQ204"/>
    <mergeCell ref="D201:G201"/>
    <mergeCell ref="AE201:AG201"/>
    <mergeCell ref="AH201:AQ201"/>
    <mergeCell ref="D202:G202"/>
    <mergeCell ref="AE202:AG202"/>
    <mergeCell ref="AH202:AQ202"/>
    <mergeCell ref="D207:G207"/>
    <mergeCell ref="AE207:AG207"/>
    <mergeCell ref="AH207:AQ207"/>
    <mergeCell ref="D208:G208"/>
    <mergeCell ref="AE208:AG208"/>
    <mergeCell ref="AH208:AQ208"/>
    <mergeCell ref="D205:G205"/>
    <mergeCell ref="AE205:AG205"/>
    <mergeCell ref="AH205:AQ205"/>
    <mergeCell ref="D206:G206"/>
    <mergeCell ref="AE206:AG206"/>
    <mergeCell ref="AH206:AQ206"/>
  </mergeCells>
  <phoneticPr fontId="1" type="noConversion"/>
  <dataValidations disablePrompts="1" count="3">
    <dataValidation type="list" allowBlank="1" showInputMessage="1" showErrorMessage="1" sqref="AK169" xr:uid="{928FF679-9A3B-8E44-8ACC-94030A1199D7}">
      <formula1>"MacOS,GNU(Linux)"</formula1>
    </dataValidation>
    <dataValidation type="list" allowBlank="1" showInputMessage="1" showErrorMessage="1" sqref="H147:AQ149 H156:AQ158" xr:uid="{9B012129-C21E-074F-B502-449FD5ADDBD5}">
      <formula1>"-,正常,異常,警告"</formula1>
    </dataValidation>
    <dataValidation type="list" allowBlank="1" showInputMessage="1" showErrorMessage="1" sqref="AO9:AQ20" xr:uid="{36D527B3-2663-1643-AEFF-EABBFB5AA1F4}">
      <formula1>"-,大文字,小文字"</formula1>
    </dataValidation>
  </dataValidations>
  <hyperlinks>
    <hyperlink ref="AL5" location="詳細設計!A1" display="詳細設計" xr:uid="{8D0A2F03-A208-5C4D-818A-CC6C24FA5A0C}"/>
  </hyperlinks>
  <pageMargins left="0.7" right="0.7" top="0.75" bottom="0.75" header="0.3" footer="0.3"/>
  <pageSetup paperSize="9" scale="51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3EB66-3F2C-7244-9126-719EC3BB1771}">
  <sheetPr>
    <tabColor theme="5" tint="0.79998168889431442"/>
  </sheetPr>
  <dimension ref="B2:BU195"/>
  <sheetViews>
    <sheetView showGridLines="0" view="pageBreakPreview" zoomScaleNormal="100" zoomScaleSheetLayoutView="100" workbookViewId="0">
      <selection activeCell="AE186" sqref="AE186:AQ186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9" width="2.7109375" style="5" customWidth="1"/>
    <col min="10" max="11" width="2.7109375" style="5"/>
    <col min="12" max="12" width="2.7109375" style="5" customWidth="1"/>
    <col min="13" max="15" width="2.7109375" style="5"/>
    <col min="16" max="17" width="2.7109375" style="5" customWidth="1"/>
    <col min="18" max="18" width="2.7109375" style="5"/>
    <col min="19" max="19" width="2.7109375" style="5" customWidth="1"/>
    <col min="20" max="21" width="2.7109375" style="5"/>
    <col min="22" max="22" width="2.7109375" style="5" customWidth="1"/>
    <col min="23" max="23" width="2.7109375" style="5"/>
    <col min="24" max="24" width="2.7109375" style="5" customWidth="1"/>
    <col min="25" max="25" width="2.7109375" style="5"/>
    <col min="26" max="26" width="2.7109375" style="5" customWidth="1"/>
    <col min="27" max="29" width="2.7109375" style="5"/>
    <col min="30" max="30" width="2.7109375" style="5" customWidth="1"/>
    <col min="31" max="38" width="2.7109375" style="5"/>
    <col min="39" max="39" width="2.7109375" style="5" customWidth="1"/>
    <col min="40" max="46" width="2.7109375" style="5"/>
    <col min="47" max="50" width="2.7109375" style="5" customWidth="1"/>
    <col min="51" max="51" width="2.7109375" style="5"/>
    <col min="52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64" width="2.7109375" style="5"/>
    <col min="65" max="65" width="2.7109375" style="5" customWidth="1"/>
    <col min="66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db_check_data_validate_config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695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'COLUMN_COUNTS="1"' &gt; `pwd`/config/db_data_config.txt</v>
      </c>
      <c r="H9" s="24"/>
      <c r="M9" s="24"/>
      <c r="AC9" s="5" t="s">
        <v>230</v>
      </c>
      <c r="AD9" s="55" t="str" cm="1">
        <f t="array" ref="AD9">INDEX($E:$E,ROW($E$31)+3*(ROW()-ROW($AC$9)),1)</f>
        <v>COLUMN_COUNTS</v>
      </c>
      <c r="AE9" s="56"/>
      <c r="AF9" s="56"/>
      <c r="AG9" s="56"/>
      <c r="AH9" s="56"/>
      <c r="AI9" s="56"/>
      <c r="AJ9" s="57"/>
      <c r="AK9" s="55">
        <v>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20" si="0">"echo '"&amp;$AD10&amp;"="""&amp;$AK10&amp;"""' &gt;&gt; `pwd`/config/"&amp;$K$7</f>
        <v>echo 'COLUMN_DATA_TYPE="char"' &gt;&gt; `pwd`/config/db_data_config.txt</v>
      </c>
      <c r="H10" s="24"/>
      <c r="M10" s="24"/>
      <c r="AC10" s="5" t="s">
        <v>230</v>
      </c>
      <c r="AD10" s="55" t="str" cm="1">
        <f t="array" ref="AD10">INDEX($E:$E,ROW($E$31)+3*(ROW()-ROW($AC$9)),1)</f>
        <v>COLUMN_DATA_TYPE</v>
      </c>
      <c r="AE10" s="56"/>
      <c r="AF10" s="56"/>
      <c r="AG10" s="56"/>
      <c r="AH10" s="56"/>
      <c r="AI10" s="56"/>
      <c r="AJ10" s="57"/>
      <c r="AK10" s="55" t="s">
        <v>716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'COLUMN_DATA_LENGTH="3"' &gt;&gt; `pwd`/config/db_data_config.txt</v>
      </c>
      <c r="H11" s="24"/>
      <c r="M11" s="24"/>
      <c r="AC11" s="5" t="s">
        <v>230</v>
      </c>
      <c r="AD11" s="55" t="str" cm="1">
        <f t="array" ref="AD11">INDEX($E:$E,ROW($E$31)+3*(ROW()-ROW($AC$9)),1)</f>
        <v>COLUMN_DATA_LENGTH</v>
      </c>
      <c r="AE11" s="56"/>
      <c r="AF11" s="56"/>
      <c r="AG11" s="56"/>
      <c r="AH11" s="56"/>
      <c r="AI11" s="56"/>
      <c r="AJ11" s="57"/>
      <c r="AK11" s="55">
        <v>3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'COLUMN_DATA_TRIM="NONE"' &gt;&gt; `pwd`/config/db_data_config.txt</v>
      </c>
      <c r="H12" s="24"/>
      <c r="M12" s="24"/>
      <c r="AC12" s="5" t="s">
        <v>230</v>
      </c>
      <c r="AD12" s="55" t="str" cm="1">
        <f t="array" ref="AD12">INDEX($E:$E,ROW($E$31)+3*(ROW()-ROW($AC$9)),1)</f>
        <v>COLUMN_DATA_TRIM</v>
      </c>
      <c r="AE12" s="56"/>
      <c r="AF12" s="56"/>
      <c r="AG12" s="56"/>
      <c r="AH12" s="56"/>
      <c r="AI12" s="56"/>
      <c r="AJ12" s="57"/>
      <c r="AK12" s="55" t="s">
        <v>811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'COLUMN_DATA_SIGNED="0"' &gt;&gt; `pwd`/config/db_data_config.txt</v>
      </c>
      <c r="H13" s="24"/>
      <c r="M13" s="24"/>
      <c r="AC13" s="5" t="s">
        <v>230</v>
      </c>
      <c r="AD13" s="55" t="str" cm="1">
        <f t="array" ref="AD13">INDEX($E:$E,ROW($E$31)+3*(ROW()-ROW($AC$9)),1)</f>
        <v>COLUMN_DATA_SIGNED</v>
      </c>
      <c r="AE13" s="56"/>
      <c r="AF13" s="56"/>
      <c r="AG13" s="56"/>
      <c r="AH13" s="56"/>
      <c r="AI13" s="56"/>
      <c r="AJ13" s="57"/>
      <c r="AK13" s="55">
        <v>0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'SIGN_DIGIT="0"' &gt;&gt; `pwd`/config/db_data_config.txt</v>
      </c>
      <c r="H14" s="24"/>
      <c r="M14" s="24"/>
      <c r="AC14" s="5" t="s">
        <v>230</v>
      </c>
      <c r="AD14" s="55" t="str" cm="1">
        <f t="array" ref="AD14">INDEX($E:$E,ROW($E$31)+3*(ROW()-ROW($AC$9)),1)</f>
        <v>SIGN_DIGIT</v>
      </c>
      <c r="AE14" s="56"/>
      <c r="AF14" s="56"/>
      <c r="AG14" s="56"/>
      <c r="AH14" s="56"/>
      <c r="AI14" s="56"/>
      <c r="AJ14" s="57"/>
      <c r="AK14" s="55">
        <v>0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'DATE_SEPARATOR="/"' &gt;&gt; `pwd`/config/db_data_config.txt</v>
      </c>
      <c r="H15" s="24"/>
      <c r="M15" s="24"/>
      <c r="AC15" s="5" t="s">
        <v>230</v>
      </c>
      <c r="AD15" s="55" t="str" cm="1">
        <f t="array" ref="AD15">INDEX($E:$E,ROW($E$31)+3*(ROW()-ROW($AC$9)),1)</f>
        <v>DATE_SEPARATOR</v>
      </c>
      <c r="AE15" s="56"/>
      <c r="AF15" s="56"/>
      <c r="AG15" s="56"/>
      <c r="AH15" s="56"/>
      <c r="AI15" s="56"/>
      <c r="AJ15" s="57"/>
      <c r="AK15" s="55" t="s">
        <v>232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'TIME_SEPARATOR=":"' &gt;&gt; `pwd`/config/db_data_config.txt</v>
      </c>
      <c r="H16" s="24"/>
      <c r="M16" s="24"/>
      <c r="AC16" s="5" t="s">
        <v>230</v>
      </c>
      <c r="AD16" s="55" t="str" cm="1">
        <f t="array" ref="AD16">INDEX($E:$E,ROW($E$31)+3*(ROW()-ROW($AC$9)),1)</f>
        <v>TIME_SEPARATOR</v>
      </c>
      <c r="AE16" s="56"/>
      <c r="AF16" s="56"/>
      <c r="AG16" s="56"/>
      <c r="AH16" s="56"/>
      <c r="AI16" s="56"/>
      <c r="AJ16" s="57"/>
      <c r="AK16" s="55" t="s">
        <v>235</v>
      </c>
      <c r="AL16" s="56"/>
      <c r="AM16" s="56"/>
      <c r="AN16" s="57"/>
      <c r="AO16" s="99" t="s">
        <v>234</v>
      </c>
      <c r="AP16" s="100"/>
      <c r="AQ16" s="101"/>
    </row>
    <row r="17" spans="3:43" ht="18" customHeight="1">
      <c r="D17" s="5" t="s">
        <v>290</v>
      </c>
      <c r="E17" s="24" t="str">
        <f t="shared" si="0"/>
        <v>echo 'SEPARATOR_DATE_TIME="SPACE"' &gt;&gt; `pwd`/config/db_data_config.txt</v>
      </c>
      <c r="H17" s="24"/>
      <c r="M17" s="24"/>
      <c r="AC17" s="5" t="s">
        <v>230</v>
      </c>
      <c r="AD17" s="55" t="str" cm="1">
        <f t="array" ref="AD17">INDEX($E:$E,ROW($E$31)+3*(ROW()-ROW($AC$9)),1)</f>
        <v>SEPARATOR_DATE_TIME</v>
      </c>
      <c r="AE17" s="56"/>
      <c r="AF17" s="56"/>
      <c r="AG17" s="56"/>
      <c r="AH17" s="56"/>
      <c r="AI17" s="56"/>
      <c r="AJ17" s="57"/>
      <c r="AK17" s="55" t="s">
        <v>701</v>
      </c>
      <c r="AL17" s="56"/>
      <c r="AM17" s="56"/>
      <c r="AN17" s="57"/>
      <c r="AO17" s="99" t="s">
        <v>234</v>
      </c>
      <c r="AP17" s="100"/>
      <c r="AQ17" s="101"/>
    </row>
    <row r="18" spans="3:43" ht="18" customHeight="1">
      <c r="D18" s="5" t="s">
        <v>290</v>
      </c>
      <c r="E18" s="24" t="str">
        <f t="shared" si="0"/>
        <v>echo 'REFERENCE_DATE="2024/12/31"' &gt;&gt; `pwd`/config/db_data_config.txt</v>
      </c>
      <c r="H18" s="24"/>
      <c r="M18" s="24"/>
      <c r="AC18" s="5" t="s">
        <v>230</v>
      </c>
      <c r="AD18" s="55" t="str" cm="1">
        <f t="array" ref="AD18">INDEX($E:$E,ROW($E$31)+3*(ROW()-ROW($AC$9)),1)</f>
        <v>REFERENCE_DATE</v>
      </c>
      <c r="AE18" s="56"/>
      <c r="AF18" s="56"/>
      <c r="AG18" s="56"/>
      <c r="AH18" s="56"/>
      <c r="AI18" s="56"/>
      <c r="AJ18" s="57"/>
      <c r="AK18" s="58" t="s">
        <v>710</v>
      </c>
      <c r="AL18" s="56"/>
      <c r="AM18" s="56"/>
      <c r="AN18" s="57"/>
      <c r="AO18" s="99" t="s">
        <v>234</v>
      </c>
      <c r="AP18" s="100"/>
      <c r="AQ18" s="101"/>
    </row>
    <row r="19" spans="3:43" ht="18" customHeight="1">
      <c r="D19" s="5" t="s">
        <v>290</v>
      </c>
      <c r="E19" s="24" t="str">
        <f t="shared" si="0"/>
        <v>echo 'CASE_MODE="UPPER"' &gt;&gt; `pwd`/config/db_data_config.txt</v>
      </c>
      <c r="H19" s="24"/>
      <c r="M19" s="24"/>
      <c r="AC19" s="5" t="s">
        <v>230</v>
      </c>
      <c r="AD19" s="55" t="str" cm="1">
        <f t="array" ref="AD19">INDEX($E:$E,ROW($E$31)+3*(ROW()-ROW($AC$9)),1)</f>
        <v>CASE_MODE</v>
      </c>
      <c r="AE19" s="56"/>
      <c r="AF19" s="56"/>
      <c r="AG19" s="56"/>
      <c r="AH19" s="56"/>
      <c r="AI19" s="56"/>
      <c r="AJ19" s="57"/>
      <c r="AK19" s="55" t="s">
        <v>390</v>
      </c>
      <c r="AL19" s="56"/>
      <c r="AM19" s="56"/>
      <c r="AN19" s="57"/>
      <c r="AO19" s="99" t="s">
        <v>234</v>
      </c>
      <c r="AP19" s="100"/>
      <c r="AQ19" s="101"/>
    </row>
    <row r="20" spans="3:43" ht="18" customHeight="1">
      <c r="D20" s="5" t="s">
        <v>290</v>
      </c>
      <c r="E20" s="24" t="str">
        <f t="shared" si="0"/>
        <v>echo 'MULTIBYTE_STRING="あ"' &gt;&gt; `pwd`/config/db_data_config.txt</v>
      </c>
      <c r="H20" s="24"/>
      <c r="M20" s="24"/>
      <c r="AC20" s="5" t="s">
        <v>230</v>
      </c>
      <c r="AD20" s="55" t="str" cm="1">
        <f t="array" ref="AD20">INDEX($E:$E,ROW($E$31)+3*(ROW()-ROW($AC$9)),1)</f>
        <v>MULTIBYTE_STRING</v>
      </c>
      <c r="AE20" s="56"/>
      <c r="AF20" s="56"/>
      <c r="AG20" s="56"/>
      <c r="AH20" s="56"/>
      <c r="AI20" s="56"/>
      <c r="AJ20" s="57"/>
      <c r="AK20" s="55" t="s">
        <v>711</v>
      </c>
      <c r="AL20" s="56"/>
      <c r="AM20" s="56"/>
      <c r="AN20" s="57"/>
      <c r="AO20" s="99" t="s">
        <v>234</v>
      </c>
      <c r="AP20" s="100"/>
      <c r="AQ20" s="101"/>
    </row>
    <row r="21" spans="3:43" ht="18" customHeight="1">
      <c r="H21" s="24"/>
      <c r="M21" s="24"/>
    </row>
    <row r="22" spans="3:43" ht="18" customHeight="1">
      <c r="C22" s="5" t="s">
        <v>28</v>
      </c>
      <c r="D22" s="5" t="s">
        <v>425</v>
      </c>
    </row>
    <row r="24" spans="3:43" ht="18" customHeight="1">
      <c r="D24" s="5" t="s">
        <v>24</v>
      </c>
      <c r="E24" s="5" t="s">
        <v>426</v>
      </c>
      <c r="L24" s="5" t="s">
        <v>13</v>
      </c>
      <c r="M24" s="5" t="s">
        <v>400</v>
      </c>
    </row>
    <row r="25" spans="3:43" ht="18" customHeight="1">
      <c r="D25" s="5" t="s">
        <v>24</v>
      </c>
      <c r="E25" s="5" t="s">
        <v>399</v>
      </c>
      <c r="L25" s="5" t="s">
        <v>13</v>
      </c>
      <c r="M25" s="5" t="s">
        <v>401</v>
      </c>
    </row>
    <row r="26" spans="3:43" ht="18" customHeight="1">
      <c r="E26" s="5" t="s">
        <v>290</v>
      </c>
      <c r="F26" s="5" t="s">
        <v>402</v>
      </c>
      <c r="G26" s="5" t="s">
        <v>13</v>
      </c>
      <c r="H26" s="24" t="str">
        <f>IF($E22="","clear; ","")&amp;"mkdir -pv ./output/logs/; export "&amp;$E25&amp;"=""`pwd`/output/logs/"";"</f>
        <v>clear; mkdir -pv ./output/logs/; export LOG_DIR="`pwd`/output/logs/";</v>
      </c>
    </row>
    <row r="27" spans="3:43" ht="18" customHeight="1">
      <c r="H27" s="24" t="str">
        <f>"echo """&amp;$E25&amp;"=${"&amp;$E25&amp;"}""; echo;"</f>
        <v>echo "LOG_DIR=${LOG_DIR}"; echo;</v>
      </c>
    </row>
    <row r="28" spans="3:43" ht="18" customHeight="1">
      <c r="D28" s="5" t="s">
        <v>24</v>
      </c>
      <c r="E28" s="5" t="s">
        <v>502</v>
      </c>
      <c r="L28" s="5" t="s">
        <v>13</v>
      </c>
      <c r="M28" s="5" t="s">
        <v>504</v>
      </c>
    </row>
    <row r="29" spans="3:43" ht="18" customHeight="1">
      <c r="E29" s="5" t="s">
        <v>290</v>
      </c>
      <c r="F29" s="5" t="s">
        <v>402</v>
      </c>
      <c r="G29" s="5" t="s">
        <v>13</v>
      </c>
      <c r="H29" s="24" t="str">
        <f>IF($E25="","clear; ","")&amp;"mkdir -pv ./config/; export "&amp;$E28&amp;"=""`pwd`/config/"";"</f>
        <v>mkdir -pv ./config/; export CONFIG_DIR="`pwd`/config/";</v>
      </c>
    </row>
    <row r="30" spans="3:43" ht="18" customHeight="1">
      <c r="H30" s="24" t="str">
        <f>"echo """&amp;$E28&amp;"=${"&amp;$E28&amp;"}""; echo;"</f>
        <v>echo "CONFIG_DIR=${CONFIG_DIR}"; echo;</v>
      </c>
    </row>
    <row r="31" spans="3:43" ht="18" customHeight="1">
      <c r="D31" s="5" t="s">
        <v>24</v>
      </c>
      <c r="E31" s="5" t="s">
        <v>99</v>
      </c>
      <c r="L31" s="5" t="s">
        <v>13</v>
      </c>
      <c r="M31" s="5" t="s">
        <v>518</v>
      </c>
    </row>
    <row r="32" spans="3:43" ht="18" customHeight="1">
      <c r="E32" s="5" t="s">
        <v>290</v>
      </c>
      <c r="F32" s="5" t="s">
        <v>402</v>
      </c>
      <c r="G32" s="5" t="s">
        <v>13</v>
      </c>
      <c r="H32" s="24" t="str">
        <f>IF($E28="","clear; ","")&amp;"export "&amp;"$(cat ${CONFIG_DIR}"&amp;$K$7&amp;" | grep "&amp;$E31&amp;" | sed 's/""//g'"&amp;IF(VLOOKUP($E31,$AD$9:$AQ$20,12,FALSE)="大文字"," | tr '[:lower:]' '[:upper:]'",IF(VLOOKUP($E31,$AD$9:$AQ$20,12,FALSE)="小文字"," | tr '[:upper:]' '[:lower:]'",""))&amp;");"</f>
        <v>export $(cat ${CONFIG_DIR}db_data_config.txt | grep COLUMN_COUNTS | sed 's/"//g');</v>
      </c>
    </row>
    <row r="33" spans="4:13" ht="18" customHeight="1">
      <c r="H33" s="24" t="str">
        <f>"echo """&amp;$E31&amp;"=${"&amp;$E31&amp;"}""; echo;"</f>
        <v>echo "COLUMN_COUNTS=${COLUMN_COUNTS}"; echo;</v>
      </c>
    </row>
    <row r="34" spans="4:13" ht="18" customHeight="1">
      <c r="D34" s="5" t="s">
        <v>24</v>
      </c>
      <c r="E34" s="5" t="s">
        <v>100</v>
      </c>
      <c r="L34" s="5" t="s">
        <v>13</v>
      </c>
      <c r="M34" s="5" t="s">
        <v>520</v>
      </c>
    </row>
    <row r="35" spans="4:13" ht="18" customHeight="1">
      <c r="E35" s="5" t="s">
        <v>290</v>
      </c>
      <c r="F35" s="5" t="s">
        <v>402</v>
      </c>
      <c r="G35" s="5" t="s">
        <v>13</v>
      </c>
      <c r="H35" s="24" t="str">
        <f>IF($E31="","clear; ","")&amp;"export "&amp;"$(cat ${CONFIG_DIR}"&amp;$K$7&amp;" | grep "&amp;$E34&amp;" | sed 's/""//g'"&amp;IF(VLOOKUP($E34,$AD$9:$AQ$20,12,FALSE)="大文字"," | tr '[:lower:]' '[:upper:]'",IF(VLOOKUP($E34,$AD$9:$AQ$20,12,FALSE)="小文字"," | tr '[:upper:]' '[:lower:]'",""))&amp;");"</f>
        <v>export $(cat ${CONFIG_DIR}db_data_config.txt | grep COLUMN_DATA_TYPE | sed 's/"//g');</v>
      </c>
      <c r="M35" s="24"/>
    </row>
    <row r="36" spans="4:13" ht="18" customHeight="1">
      <c r="H36" s="24" t="str">
        <f>"echo """&amp;$E34&amp;"=${"&amp;$E34&amp;"}""; echo;"</f>
        <v>echo "COLUMN_DATA_TYPE=${COLUMN_DATA_TYPE}"; echo;</v>
      </c>
    </row>
    <row r="37" spans="4:13" ht="18" customHeight="1">
      <c r="D37" s="5" t="s">
        <v>24</v>
      </c>
      <c r="E37" s="5" t="s">
        <v>101</v>
      </c>
      <c r="L37" s="5" t="s">
        <v>13</v>
      </c>
      <c r="M37" s="5" t="s">
        <v>521</v>
      </c>
    </row>
    <row r="38" spans="4:13" ht="18" customHeight="1">
      <c r="E38" s="5" t="s">
        <v>290</v>
      </c>
      <c r="F38" s="5" t="s">
        <v>402</v>
      </c>
      <c r="G38" s="5" t="s">
        <v>13</v>
      </c>
      <c r="H38" s="24" t="str">
        <f>IF($E34="","clear; ","")&amp;"export "&amp;"$(cat ${CONFIG_DIR}"&amp;$K$7&amp;" | grep "&amp;$E37&amp;" | sed 's/""//g'"&amp;IF(VLOOKUP($E37,$AD$9:$AQ$20,12,FALSE)="大文字"," | tr '[:lower:]' '[:upper:]'",IF(VLOOKUP($E37,$AD$9:$AQ$20,12,FALSE)="小文字"," | tr '[:upper:]' '[:lower:]'",""))&amp;");"</f>
        <v>export $(cat ${CONFIG_DIR}db_data_config.txt | grep COLUMN_DATA_LENGTH | sed 's/"//g');</v>
      </c>
      <c r="M38" s="24"/>
    </row>
    <row r="39" spans="4:13" ht="18" customHeight="1">
      <c r="H39" s="24" t="str">
        <f>"echo """&amp;$E37&amp;"=${"&amp;$E37&amp;"}""; echo;"</f>
        <v>echo "COLUMN_DATA_LENGTH=${COLUMN_DATA_LENGTH}"; echo;</v>
      </c>
      <c r="M39" s="24"/>
    </row>
    <row r="40" spans="4:13" ht="18" customHeight="1">
      <c r="D40" s="5" t="s">
        <v>24</v>
      </c>
      <c r="E40" s="5" t="s">
        <v>718</v>
      </c>
      <c r="L40" s="5" t="s">
        <v>13</v>
      </c>
      <c r="M40" s="5" t="s">
        <v>721</v>
      </c>
    </row>
    <row r="41" spans="4:13" ht="18" customHeight="1">
      <c r="E41" s="5" t="s">
        <v>290</v>
      </c>
      <c r="F41" s="5" t="s">
        <v>402</v>
      </c>
      <c r="G41" s="5" t="s">
        <v>13</v>
      </c>
      <c r="H41" s="24" t="str">
        <f>IF($E37="","clear; ","")&amp;"export "&amp;"$(cat ${CONFIG_DIR}"&amp;$K$7&amp;" | grep "&amp;$E40&amp;" | sed 's/""//g'"&amp;IF(VLOOKUP($E40,$AD$9:$AQ$20,12,FALSE)="大文字"," | tr '[:lower:]' '[:upper:]'",IF(VLOOKUP($E40,$AD$9:$AQ$20,12,FALSE)="小文字"," | tr '[:upper:]' '[:lower:]'",""))&amp;");"</f>
        <v>export $(cat ${CONFIG_DIR}db_data_config.txt | grep COLUMN_DATA_TRIM | sed 's/"//g');</v>
      </c>
      <c r="M41" s="24"/>
    </row>
    <row r="42" spans="4:13" ht="18" customHeight="1">
      <c r="H42" s="24" t="str">
        <f>"echo """&amp;$E40&amp;"=${"&amp;$E40&amp;"}""; echo;"</f>
        <v>echo "COLUMN_DATA_TRIM=${COLUMN_DATA_TRIM}"; echo;</v>
      </c>
      <c r="M42" s="24"/>
    </row>
    <row r="43" spans="4:13" ht="18" customHeight="1">
      <c r="D43" s="5" t="s">
        <v>24</v>
      </c>
      <c r="E43" s="5" t="s">
        <v>576</v>
      </c>
      <c r="L43" s="5" t="s">
        <v>13</v>
      </c>
      <c r="M43" s="5" t="s">
        <v>692</v>
      </c>
    </row>
    <row r="44" spans="4:1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","")&amp;"export "&amp;"$(cat ${CONFIG_DIR}"&amp;$K$7&amp;" | grep "&amp;$E43&amp;" | sed 's/""//g'"&amp;IF(VLOOKUP($E43,$AD$9:$AQ$20,12,FALSE)="大文字"," | tr '[:lower:]' '[:upper:]'",IF(VLOOKUP($E43,$AD$9:$AQ$20,12,FALSE)="小文字"," | tr '[:upper:]' '[:lower:]'",""))&amp;");"</f>
        <v>export $(cat ${CONFIG_DIR}db_data_config.txt | grep COLUMN_DATA_SIGNED | sed 's/"//g');</v>
      </c>
      <c r="M44" s="24"/>
    </row>
    <row r="45" spans="4:13" ht="18" customHeight="1">
      <c r="H45" s="24" t="str">
        <f>"echo """&amp;$E43&amp;"=${"&amp;$E43&amp;"}""; echo;"</f>
        <v>echo "COLUMN_DATA_SIGNED=${COLUMN_DATA_SIGNED}"; echo;</v>
      </c>
      <c r="M45" s="24"/>
    </row>
    <row r="46" spans="4:13" ht="18" customHeight="1">
      <c r="D46" s="5" t="s">
        <v>24</v>
      </c>
      <c r="E46" s="5" t="s">
        <v>667</v>
      </c>
      <c r="L46" s="5" t="s">
        <v>13</v>
      </c>
      <c r="M46" s="5" t="s">
        <v>693</v>
      </c>
    </row>
    <row r="47" spans="4:1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","")&amp;"export "&amp;"$(cat ${CONFIG_DIR}"&amp;$K$7&amp;" | grep "&amp;$E46&amp;" | sed 's/""//g'"&amp;IF(VLOOKUP($E46,$AD$9:$AQ$20,12,FALSE)="大文字"," | tr '[:lower:]' '[:upper:]'",IF(VLOOKUP($E46,$AD$9:$AQ$20,12,FALSE)="小文字"," | tr '[:upper:]' '[:lower:]'",""))&amp;");"</f>
        <v>export $(cat ${CONFIG_DIR}db_data_config.txt | grep SIGN_DIGIT | sed 's/"//g');</v>
      </c>
      <c r="M47" s="24"/>
    </row>
    <row r="48" spans="4:13" ht="18" customHeight="1">
      <c r="H48" s="24" t="str">
        <f>"echo """&amp;$E46&amp;"=${"&amp;$E46&amp;"}""; echo;"</f>
        <v>echo "SIGN_DIGIT=${SIGN_DIGIT}"; echo;</v>
      </c>
      <c r="M48" s="24"/>
    </row>
    <row r="49" spans="4:13" ht="18" customHeight="1">
      <c r="D49" s="5" t="s">
        <v>24</v>
      </c>
      <c r="E49" s="5" t="s">
        <v>102</v>
      </c>
      <c r="L49" s="5" t="s">
        <v>13</v>
      </c>
      <c r="M49" s="5" t="s">
        <v>522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's/""//g'"&amp;IF(VLOOKUP($E49,$AD$9:$AQ$20,12,FALSE)="大文字"," | tr '[:lower:]' '[:upper:]'",IF(VLOOKUP($E49,$AD$9:$AQ$20,12,FALSE)="小文字"," | tr '[:upper:]' '[:lower:]'",""))&amp;");"</f>
        <v>export $(cat ${CONFIG_DIR}db_data_config.txt | grep DATE_SEPARATOR | sed 's/"//g');</v>
      </c>
      <c r="M50" s="24"/>
    </row>
    <row r="51" spans="4:13" ht="18" customHeight="1">
      <c r="H51" s="24" t="str">
        <f>"echo """&amp;$E49&amp;"=${"&amp;$E49&amp;"}""; echo;"</f>
        <v>echo "DATE_SEPARATOR=${DATE_SEPARATOR}"; echo;</v>
      </c>
      <c r="M51" s="24"/>
    </row>
    <row r="52" spans="4:13" ht="18" customHeight="1">
      <c r="D52" s="5" t="s">
        <v>24</v>
      </c>
      <c r="E52" s="5" t="s">
        <v>103</v>
      </c>
      <c r="L52" s="5" t="s">
        <v>13</v>
      </c>
      <c r="M52" s="5" t="s">
        <v>523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's/""//g'"&amp;IF(VLOOKUP($E52,$AD$9:$AQ$20,12,FALSE)="大文字"," | tr '[:lower:]' '[:upper:]'",IF(VLOOKUP($E52,$AD$9:$AQ$20,12,FALSE)="小文字"," | tr '[:upper:]' '[:lower:]'",""))&amp;");"</f>
        <v>export $(cat ${CONFIG_DIR}db_data_config.txt | grep TIME_SEPARATOR | sed 's/"//g');</v>
      </c>
      <c r="M53" s="24"/>
    </row>
    <row r="54" spans="4:13" ht="18" customHeight="1">
      <c r="H54" s="24" t="str">
        <f>"echo """&amp;$E52&amp;"=${"&amp;$E52&amp;"}""; echo;"</f>
        <v>echo "TIME_SEPARATOR=${TIME_SEPARATOR}"; echo;</v>
      </c>
      <c r="M54" s="24"/>
    </row>
    <row r="55" spans="4:13" ht="18" customHeight="1">
      <c r="D55" s="5" t="s">
        <v>24</v>
      </c>
      <c r="E55" s="5" t="s">
        <v>519</v>
      </c>
      <c r="L55" s="5" t="s">
        <v>13</v>
      </c>
      <c r="M55" s="5" t="s">
        <v>524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's/""//g'"&amp;IF(VLOOKUP($E55,$AD$9:$AQ$20,12,FALSE)="大文字"," | tr '[:lower:]' '[:upper:]'",IF(VLOOKUP($E55,$AD$9:$AQ$20,12,FALSE)="小文字"," | tr '[:upper:]' '[:lower:]'",""))&amp;");"</f>
        <v>export $(cat ${CONFIG_DIR}db_data_config.txt | grep SEPARATOR_DATE_TIME | sed 's/"//g');</v>
      </c>
      <c r="M56" s="24"/>
    </row>
    <row r="57" spans="4:13" ht="18" customHeight="1">
      <c r="H57" s="24" t="str">
        <f>"echo """&amp;$E55&amp;"=${"&amp;$E55&amp;"}""; echo;"</f>
        <v>echo "SEPARATOR_DATE_TIME=${SEPARATOR_DATE_TIME}"; echo;</v>
      </c>
      <c r="M57" s="24"/>
    </row>
    <row r="58" spans="4:13" ht="18" customHeight="1">
      <c r="D58" s="5" t="s">
        <v>24</v>
      </c>
      <c r="E58" s="5" t="s">
        <v>104</v>
      </c>
      <c r="L58" s="5" t="s">
        <v>13</v>
      </c>
      <c r="M58" s="5" t="s">
        <v>525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's/""//g'"&amp;IF(VLOOKUP($E58,$AD$9:$AQ$20,12,FALSE)="大文字"," | tr '[:lower:]' '[:upper:]'",IF(VLOOKUP($E58,$AD$9:$AQ$20,12,FALSE)="小文字"," | tr '[:upper:]' '[:lower:]'",""))&amp;");"</f>
        <v>export $(cat ${CONFIG_DIR}db_data_config.txt | grep REFERENCE_DATE | sed 's/"//g');</v>
      </c>
      <c r="M59" s="24"/>
    </row>
    <row r="60" spans="4:13" ht="18" customHeight="1">
      <c r="H60" s="24" t="str">
        <f>"echo """&amp;$E58&amp;"=${"&amp;$E58&amp;"}""; echo;"</f>
        <v>echo "REFERENCE_DATE=${REFERENCE_DATE}"; echo;</v>
      </c>
      <c r="M60" s="24"/>
    </row>
    <row r="61" spans="4:13" ht="18" customHeight="1">
      <c r="D61" s="5" t="s">
        <v>24</v>
      </c>
      <c r="E61" s="5" t="s">
        <v>105</v>
      </c>
      <c r="L61" s="5" t="s">
        <v>13</v>
      </c>
      <c r="M61" s="5" t="s">
        <v>526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's/""//g'"&amp;IF(VLOOKUP($E61,$AD$9:$AQ$20,12,FALSE)="大文字"," | tr '[:lower:]' '[:upper:]'",IF(VLOOKUP($E61,$AD$9:$AQ$20,12,FALSE)="小文字"," | tr '[:upper:]' '[:lower:]'",""))&amp;");"</f>
        <v>export $(cat ${CONFIG_DIR}db_data_config.txt | grep CASE_MODE | sed 's/"//g');</v>
      </c>
      <c r="M62" s="24"/>
    </row>
    <row r="63" spans="4:13" ht="18" customHeight="1">
      <c r="H63" s="24" t="str">
        <f>"echo """&amp;$E61&amp;"=${"&amp;$E61&amp;"}""; echo;"</f>
        <v>echo "CASE_MODE=${CASE_MODE}"; echo;</v>
      </c>
      <c r="M63" s="24"/>
    </row>
    <row r="64" spans="4:13" ht="18" customHeight="1">
      <c r="D64" s="5" t="s">
        <v>24</v>
      </c>
      <c r="E64" s="5" t="s">
        <v>696</v>
      </c>
      <c r="L64" s="5" t="s">
        <v>13</v>
      </c>
      <c r="M64" s="5" t="s">
        <v>708</v>
      </c>
    </row>
    <row r="65" spans="3:60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's/""//g'"&amp;IF(VLOOKUP($E64,$AD$9:$AQ$20,12,FALSE)="大文字"," | tr '[:lower:]' '[:upper:]'",IF(VLOOKUP($E64,$AD$9:$AQ$20,12,FALSE)="小文字"," | tr '[:upper:]' '[:lower:]'",""))&amp;");"</f>
        <v>export $(cat ${CONFIG_DIR}db_data_config.txt | grep MULTIBYTE_STRING | sed 's/"//g');</v>
      </c>
      <c r="M65" s="24"/>
    </row>
    <row r="66" spans="3:60" ht="18" customHeight="1">
      <c r="H66" s="24" t="str">
        <f>"echo """&amp;$E64&amp;"=${"&amp;$E64&amp;"}""; echo;"</f>
        <v>echo "MULTIBYTE_STRING=${MULTIBYTE_STRING}"; echo;</v>
      </c>
      <c r="M66" s="24"/>
    </row>
    <row r="67" spans="3:60" ht="18" customHeight="1">
      <c r="K67" s="24"/>
    </row>
    <row r="68" spans="3:60" ht="18" customHeight="1">
      <c r="C68" s="5" t="s">
        <v>30</v>
      </c>
      <c r="D68" s="5" t="s">
        <v>404</v>
      </c>
    </row>
    <row r="70" spans="3:60" ht="18" customHeight="1">
      <c r="D70" s="105" t="s">
        <v>404</v>
      </c>
      <c r="E70" s="106"/>
      <c r="F70" s="106"/>
      <c r="G70" s="107"/>
      <c r="H70" s="121">
        <f>db_check_data_validate_config1!AQ$70+1</f>
        <v>37</v>
      </c>
      <c r="I70" s="121">
        <f>H$70+1</f>
        <v>38</v>
      </c>
      <c r="J70" s="121">
        <f t="shared" ref="J70:AQ70" si="1">I$70+1</f>
        <v>39</v>
      </c>
      <c r="K70" s="121">
        <f t="shared" si="1"/>
        <v>40</v>
      </c>
      <c r="L70" s="121">
        <f t="shared" si="1"/>
        <v>41</v>
      </c>
      <c r="M70" s="121">
        <f t="shared" si="1"/>
        <v>42</v>
      </c>
      <c r="N70" s="121">
        <f t="shared" si="1"/>
        <v>43</v>
      </c>
      <c r="O70" s="121">
        <f t="shared" si="1"/>
        <v>44</v>
      </c>
      <c r="P70" s="121">
        <f t="shared" si="1"/>
        <v>45</v>
      </c>
      <c r="Q70" s="121">
        <f t="shared" si="1"/>
        <v>46</v>
      </c>
      <c r="R70" s="121">
        <f t="shared" si="1"/>
        <v>47</v>
      </c>
      <c r="S70" s="121">
        <f t="shared" si="1"/>
        <v>48</v>
      </c>
      <c r="T70" s="121">
        <f t="shared" si="1"/>
        <v>49</v>
      </c>
      <c r="U70" s="121">
        <f t="shared" si="1"/>
        <v>50</v>
      </c>
      <c r="V70" s="121">
        <f t="shared" si="1"/>
        <v>51</v>
      </c>
      <c r="W70" s="121">
        <f t="shared" si="1"/>
        <v>52</v>
      </c>
      <c r="X70" s="121">
        <f t="shared" si="1"/>
        <v>53</v>
      </c>
      <c r="Y70" s="121">
        <f t="shared" si="1"/>
        <v>54</v>
      </c>
      <c r="Z70" s="121">
        <f t="shared" si="1"/>
        <v>55</v>
      </c>
      <c r="AA70" s="121">
        <f t="shared" si="1"/>
        <v>56</v>
      </c>
      <c r="AB70" s="121">
        <f t="shared" si="1"/>
        <v>57</v>
      </c>
      <c r="AC70" s="121">
        <f t="shared" si="1"/>
        <v>58</v>
      </c>
      <c r="AD70" s="121">
        <f t="shared" si="1"/>
        <v>59</v>
      </c>
      <c r="AE70" s="121">
        <f t="shared" si="1"/>
        <v>60</v>
      </c>
      <c r="AF70" s="121">
        <f t="shared" si="1"/>
        <v>61</v>
      </c>
      <c r="AG70" s="121">
        <f t="shared" si="1"/>
        <v>62</v>
      </c>
      <c r="AH70" s="121">
        <f t="shared" si="1"/>
        <v>63</v>
      </c>
      <c r="AI70" s="121">
        <f t="shared" si="1"/>
        <v>64</v>
      </c>
      <c r="AJ70" s="121">
        <f t="shared" si="1"/>
        <v>65</v>
      </c>
      <c r="AK70" s="121">
        <f t="shared" si="1"/>
        <v>66</v>
      </c>
      <c r="AL70" s="121">
        <f t="shared" si="1"/>
        <v>67</v>
      </c>
      <c r="AM70" s="121">
        <f t="shared" si="1"/>
        <v>68</v>
      </c>
      <c r="AN70" s="121">
        <f t="shared" si="1"/>
        <v>69</v>
      </c>
      <c r="AO70" s="121">
        <f t="shared" si="1"/>
        <v>70</v>
      </c>
      <c r="AP70" s="121">
        <f t="shared" si="1"/>
        <v>71</v>
      </c>
      <c r="AQ70" s="121">
        <f t="shared" si="1"/>
        <v>72</v>
      </c>
    </row>
    <row r="71" spans="3:60" ht="18" customHeight="1">
      <c r="D71" s="118"/>
      <c r="E71" s="119"/>
      <c r="F71" s="119"/>
      <c r="G71" s="120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</row>
    <row r="72" spans="3:60" ht="18" customHeight="1">
      <c r="D72" s="108"/>
      <c r="E72" s="109"/>
      <c r="F72" s="109"/>
      <c r="G72" s="110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</row>
    <row r="73" spans="3:60" ht="18" customHeight="1">
      <c r="D73" s="37" t="s">
        <v>694</v>
      </c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43"/>
    </row>
    <row r="74" spans="3:60" ht="18" customHeight="1">
      <c r="D74" s="33"/>
      <c r="E74" s="140" t="s">
        <v>70</v>
      </c>
      <c r="F74" s="141"/>
      <c r="G74" s="14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U74" s="19"/>
      <c r="AV74" s="19"/>
    </row>
    <row r="75" spans="3:60" ht="18" customHeight="1">
      <c r="D75" s="37" t="str">
        <f>E31</f>
        <v>COLUMN_COUNTS</v>
      </c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43"/>
      <c r="AW75" s="148"/>
      <c r="AX75" s="148"/>
      <c r="AY75" s="148"/>
      <c r="AZ75" s="148"/>
      <c r="BA75" s="60"/>
      <c r="BB75" s="60"/>
      <c r="BC75" s="60"/>
      <c r="BD75" s="60"/>
      <c r="BE75" s="60"/>
      <c r="BF75" s="60"/>
      <c r="BG75" s="60"/>
      <c r="BH75" s="60"/>
    </row>
    <row r="76" spans="3:60" ht="18" customHeight="1">
      <c r="D76" s="33"/>
      <c r="E76" s="140" t="s">
        <v>70</v>
      </c>
      <c r="F76" s="141"/>
      <c r="G76" s="142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</row>
    <row r="77" spans="3:60" ht="18" customHeight="1">
      <c r="D77" s="33"/>
      <c r="E77" s="140">
        <v>1</v>
      </c>
      <c r="F77" s="141"/>
      <c r="G77" s="142"/>
      <c r="H77" s="33" t="s">
        <v>24</v>
      </c>
      <c r="I77" s="33" t="s">
        <v>24</v>
      </c>
      <c r="J77" s="33" t="s">
        <v>24</v>
      </c>
      <c r="K77" s="33" t="s">
        <v>24</v>
      </c>
      <c r="L77" s="33" t="s">
        <v>24</v>
      </c>
      <c r="M77" s="33" t="s">
        <v>24</v>
      </c>
      <c r="N77" s="33" t="s">
        <v>24</v>
      </c>
      <c r="O77" s="33" t="s">
        <v>24</v>
      </c>
      <c r="P77" s="33" t="s">
        <v>24</v>
      </c>
      <c r="Q77" s="33" t="s">
        <v>24</v>
      </c>
      <c r="R77" s="33" t="s">
        <v>24</v>
      </c>
      <c r="S77" s="33" t="s">
        <v>24</v>
      </c>
      <c r="T77" s="33" t="s">
        <v>24</v>
      </c>
      <c r="U77" s="33" t="s">
        <v>24</v>
      </c>
      <c r="V77" s="33" t="s">
        <v>24</v>
      </c>
      <c r="W77" s="33" t="s">
        <v>24</v>
      </c>
      <c r="X77" s="33" t="s">
        <v>24</v>
      </c>
      <c r="Y77" s="33" t="s">
        <v>24</v>
      </c>
      <c r="Z77" s="33" t="s">
        <v>24</v>
      </c>
      <c r="AA77" s="33" t="s">
        <v>24</v>
      </c>
      <c r="AB77" s="33" t="s">
        <v>24</v>
      </c>
      <c r="AC77" s="33" t="s">
        <v>24</v>
      </c>
      <c r="AD77" s="33" t="s">
        <v>24</v>
      </c>
      <c r="AE77" s="33" t="s">
        <v>24</v>
      </c>
      <c r="AF77" s="33" t="s">
        <v>24</v>
      </c>
      <c r="AG77" s="33" t="s">
        <v>24</v>
      </c>
      <c r="AH77" s="33" t="s">
        <v>24</v>
      </c>
      <c r="AI77" s="33" t="s">
        <v>24</v>
      </c>
      <c r="AJ77" s="33" t="s">
        <v>24</v>
      </c>
      <c r="AK77" s="33" t="s">
        <v>24</v>
      </c>
      <c r="AL77" s="33" t="s">
        <v>24</v>
      </c>
      <c r="AM77" s="33" t="s">
        <v>24</v>
      </c>
      <c r="AN77" s="33" t="s">
        <v>24</v>
      </c>
      <c r="AO77" s="33" t="s">
        <v>24</v>
      </c>
      <c r="AP77" s="33" t="s">
        <v>24</v>
      </c>
      <c r="AQ77" s="33" t="s">
        <v>24</v>
      </c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</row>
    <row r="78" spans="3:60" ht="18" customHeight="1">
      <c r="D78" s="33"/>
      <c r="E78" s="140" t="s">
        <v>828</v>
      </c>
      <c r="F78" s="141"/>
      <c r="G78" s="142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</row>
    <row r="79" spans="3:60" ht="18" customHeight="1">
      <c r="D79" s="37" t="str">
        <f>E34</f>
        <v>COLUMN_DATA_TYPE</v>
      </c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43"/>
    </row>
    <row r="80" spans="3:60" ht="18" customHeight="1">
      <c r="D80" s="33"/>
      <c r="E80" s="140" t="s">
        <v>70</v>
      </c>
      <c r="F80" s="141"/>
      <c r="G80" s="142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4:43" ht="18" customHeight="1">
      <c r="D81" s="33"/>
      <c r="E81" s="140" t="s">
        <v>716</v>
      </c>
      <c r="F81" s="141"/>
      <c r="G81" s="142"/>
      <c r="H81" s="33" t="s">
        <v>24</v>
      </c>
      <c r="I81" s="33" t="s">
        <v>24</v>
      </c>
      <c r="J81" s="33" t="s">
        <v>24</v>
      </c>
      <c r="K81" s="33" t="s">
        <v>24</v>
      </c>
      <c r="L81" s="33" t="s">
        <v>24</v>
      </c>
      <c r="M81" s="33" t="s">
        <v>24</v>
      </c>
      <c r="N81" s="33" t="s">
        <v>24</v>
      </c>
      <c r="O81" s="33" t="s">
        <v>24</v>
      </c>
      <c r="P81" s="33" t="s">
        <v>24</v>
      </c>
      <c r="Q81" s="33" t="s">
        <v>24</v>
      </c>
      <c r="R81" s="33" t="s">
        <v>24</v>
      </c>
      <c r="S81" s="33" t="s">
        <v>24</v>
      </c>
      <c r="T81" s="33" t="s">
        <v>24</v>
      </c>
      <c r="U81" s="33" t="s">
        <v>24</v>
      </c>
      <c r="V81" s="33" t="s">
        <v>24</v>
      </c>
      <c r="W81" s="33" t="s">
        <v>24</v>
      </c>
      <c r="X81" s="33" t="s">
        <v>24</v>
      </c>
      <c r="Y81" s="33" t="s">
        <v>24</v>
      </c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</row>
    <row r="82" spans="4:43" ht="18" customHeight="1">
      <c r="D82" s="33"/>
      <c r="E82" s="140" t="s">
        <v>709</v>
      </c>
      <c r="F82" s="141"/>
      <c r="G82" s="142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 t="s">
        <v>24</v>
      </c>
      <c r="AA82" s="33" t="s">
        <v>24</v>
      </c>
      <c r="AB82" s="33" t="s">
        <v>24</v>
      </c>
      <c r="AC82" s="33" t="s">
        <v>24</v>
      </c>
      <c r="AD82" s="33" t="s">
        <v>24</v>
      </c>
      <c r="AE82" s="33" t="s">
        <v>24</v>
      </c>
      <c r="AF82" s="33" t="s">
        <v>24</v>
      </c>
      <c r="AG82" s="33" t="s">
        <v>24</v>
      </c>
      <c r="AH82" s="33" t="s">
        <v>24</v>
      </c>
      <c r="AI82" s="33" t="s">
        <v>24</v>
      </c>
      <c r="AJ82" s="33" t="s">
        <v>24</v>
      </c>
      <c r="AK82" s="33" t="s">
        <v>24</v>
      </c>
      <c r="AL82" s="33" t="s">
        <v>24</v>
      </c>
      <c r="AM82" s="33" t="s">
        <v>24</v>
      </c>
      <c r="AN82" s="33" t="s">
        <v>24</v>
      </c>
      <c r="AO82" s="33" t="s">
        <v>24</v>
      </c>
      <c r="AP82" s="33" t="s">
        <v>24</v>
      </c>
      <c r="AQ82" s="33" t="s">
        <v>24</v>
      </c>
    </row>
    <row r="83" spans="4:43" ht="18" customHeight="1">
      <c r="D83" s="33"/>
      <c r="E83" s="140" t="s">
        <v>828</v>
      </c>
      <c r="F83" s="141"/>
      <c r="G83" s="142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4:43" ht="18" customHeight="1">
      <c r="D84" s="82" t="str">
        <f>E37</f>
        <v>COLUMN_DATA_LENGTH</v>
      </c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43"/>
    </row>
    <row r="85" spans="4:43" ht="18" customHeight="1">
      <c r="D85" s="33"/>
      <c r="E85" s="140" t="s">
        <v>70</v>
      </c>
      <c r="F85" s="141"/>
      <c r="G85" s="142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</row>
    <row r="86" spans="4:43" ht="18" customHeight="1">
      <c r="D86" s="33"/>
      <c r="E86" s="140">
        <v>0</v>
      </c>
      <c r="F86" s="141"/>
      <c r="G86" s="142"/>
      <c r="H86" s="33" t="s">
        <v>24</v>
      </c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 t="s">
        <v>24</v>
      </c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</row>
    <row r="87" spans="4:43" ht="18" customHeight="1">
      <c r="D87" s="33"/>
      <c r="E87" s="140">
        <v>1</v>
      </c>
      <c r="F87" s="141"/>
      <c r="G87" s="142"/>
      <c r="H87" s="33"/>
      <c r="I87" s="33" t="s">
        <v>24</v>
      </c>
      <c r="J87" s="33"/>
      <c r="K87" s="33"/>
      <c r="L87" s="33" t="s">
        <v>24</v>
      </c>
      <c r="M87" s="33"/>
      <c r="N87" s="33"/>
      <c r="O87" s="33" t="s">
        <v>24</v>
      </c>
      <c r="P87" s="33"/>
      <c r="Q87" s="33"/>
      <c r="R87" s="33" t="s">
        <v>24</v>
      </c>
      <c r="S87" s="33"/>
      <c r="T87" s="33"/>
      <c r="U87" s="33" t="s">
        <v>24</v>
      </c>
      <c r="V87" s="33"/>
      <c r="W87" s="33"/>
      <c r="X87" s="33"/>
      <c r="Y87" s="33"/>
      <c r="Z87" s="33"/>
      <c r="AA87" s="33" t="s">
        <v>24</v>
      </c>
      <c r="AB87" s="33"/>
      <c r="AC87" s="33"/>
      <c r="AD87" s="33" t="s">
        <v>24</v>
      </c>
      <c r="AE87" s="33"/>
      <c r="AF87" s="33"/>
      <c r="AG87" s="33" t="s">
        <v>24</v>
      </c>
      <c r="AH87" s="33"/>
      <c r="AI87" s="33"/>
      <c r="AJ87" s="33" t="s">
        <v>24</v>
      </c>
      <c r="AK87" s="33"/>
      <c r="AL87" s="33"/>
      <c r="AM87" s="33" t="s">
        <v>24</v>
      </c>
      <c r="AN87" s="33"/>
      <c r="AO87" s="33"/>
      <c r="AP87" s="33"/>
      <c r="AQ87" s="33"/>
    </row>
    <row r="88" spans="4:43" ht="18" customHeight="1">
      <c r="D88" s="33"/>
      <c r="E88" s="140">
        <v>2</v>
      </c>
      <c r="F88" s="141"/>
      <c r="G88" s="142"/>
      <c r="H88" s="33"/>
      <c r="I88" s="33"/>
      <c r="J88" s="33" t="s">
        <v>24</v>
      </c>
      <c r="K88" s="33"/>
      <c r="L88" s="33"/>
      <c r="M88" s="33" t="s">
        <v>24</v>
      </c>
      <c r="N88" s="33"/>
      <c r="O88" s="33"/>
      <c r="P88" s="33" t="s">
        <v>24</v>
      </c>
      <c r="Q88" s="33"/>
      <c r="R88" s="33"/>
      <c r="S88" s="33" t="s">
        <v>24</v>
      </c>
      <c r="T88" s="33"/>
      <c r="U88" s="33"/>
      <c r="V88" s="33" t="s">
        <v>24</v>
      </c>
      <c r="W88" s="33"/>
      <c r="X88" s="33"/>
      <c r="Y88" s="33"/>
      <c r="Z88" s="33"/>
      <c r="AA88" s="33"/>
      <c r="AB88" s="33" t="s">
        <v>24</v>
      </c>
      <c r="AC88" s="33"/>
      <c r="AD88" s="33"/>
      <c r="AE88" s="33" t="s">
        <v>24</v>
      </c>
      <c r="AF88" s="33"/>
      <c r="AG88" s="33"/>
      <c r="AH88" s="33" t="s">
        <v>24</v>
      </c>
      <c r="AI88" s="33"/>
      <c r="AJ88" s="33"/>
      <c r="AK88" s="33" t="s">
        <v>24</v>
      </c>
      <c r="AL88" s="33"/>
      <c r="AM88" s="33"/>
      <c r="AN88" s="33" t="s">
        <v>24</v>
      </c>
      <c r="AO88" s="33"/>
      <c r="AP88" s="33"/>
      <c r="AQ88" s="33"/>
    </row>
    <row r="89" spans="4:43" ht="18" customHeight="1">
      <c r="D89" s="33"/>
      <c r="E89" s="140">
        <v>3</v>
      </c>
      <c r="F89" s="141"/>
      <c r="G89" s="142"/>
      <c r="H89" s="33"/>
      <c r="I89" s="33"/>
      <c r="J89" s="33"/>
      <c r="K89" s="33" t="s">
        <v>24</v>
      </c>
      <c r="L89" s="33"/>
      <c r="M89" s="33"/>
      <c r="N89" s="33" t="s">
        <v>24</v>
      </c>
      <c r="O89" s="33"/>
      <c r="P89" s="33"/>
      <c r="Q89" s="33" t="s">
        <v>24</v>
      </c>
      <c r="R89" s="33"/>
      <c r="S89" s="33"/>
      <c r="T89" s="33" t="s">
        <v>24</v>
      </c>
      <c r="U89" s="33"/>
      <c r="V89" s="33"/>
      <c r="W89" s="33" t="s">
        <v>24</v>
      </c>
      <c r="X89" s="33"/>
      <c r="Y89" s="33"/>
      <c r="Z89" s="33"/>
      <c r="AA89" s="33"/>
      <c r="AB89" s="33"/>
      <c r="AC89" s="33" t="s">
        <v>24</v>
      </c>
      <c r="AD89" s="33"/>
      <c r="AE89" s="33"/>
      <c r="AF89" s="33" t="s">
        <v>24</v>
      </c>
      <c r="AG89" s="33"/>
      <c r="AH89" s="33"/>
      <c r="AI89" s="33" t="s">
        <v>24</v>
      </c>
      <c r="AJ89" s="33"/>
      <c r="AK89" s="33"/>
      <c r="AL89" s="33" t="s">
        <v>24</v>
      </c>
      <c r="AM89" s="33"/>
      <c r="AN89" s="33"/>
      <c r="AO89" s="33" t="s">
        <v>24</v>
      </c>
      <c r="AP89" s="33"/>
      <c r="AQ89" s="33"/>
    </row>
    <row r="90" spans="4:43" ht="18" customHeight="1">
      <c r="D90" s="33"/>
      <c r="E90" s="140">
        <v>38.700000000000003</v>
      </c>
      <c r="F90" s="141"/>
      <c r="G90" s="142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 t="s">
        <v>24</v>
      </c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 t="s">
        <v>24</v>
      </c>
      <c r="AQ90" s="33"/>
    </row>
    <row r="91" spans="4:43" ht="18" customHeight="1">
      <c r="D91" s="33"/>
      <c r="E91" s="140" t="s">
        <v>559</v>
      </c>
      <c r="F91" s="141"/>
      <c r="G91" s="142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 t="s">
        <v>24</v>
      </c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 t="s">
        <v>24</v>
      </c>
    </row>
    <row r="92" spans="4:43" ht="18" customHeight="1">
      <c r="D92" s="33"/>
      <c r="E92" s="140" t="s">
        <v>828</v>
      </c>
      <c r="F92" s="141"/>
      <c r="G92" s="142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4:43" ht="18" customHeight="1">
      <c r="D93" s="37" t="str">
        <f>E40</f>
        <v>COLUMN_DATA_TRIM</v>
      </c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</row>
    <row r="94" spans="4:43" ht="18" customHeight="1">
      <c r="D94" s="33"/>
      <c r="E94" s="140" t="s">
        <v>70</v>
      </c>
      <c r="F94" s="141"/>
      <c r="G94" s="142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</row>
    <row r="95" spans="4:43" ht="18" customHeight="1">
      <c r="D95" s="33"/>
      <c r="E95" s="140" t="s">
        <v>723</v>
      </c>
      <c r="F95" s="141"/>
      <c r="G95" s="142"/>
      <c r="H95" s="33"/>
      <c r="I95" s="33" t="s">
        <v>24</v>
      </c>
      <c r="J95" s="33" t="s">
        <v>24</v>
      </c>
      <c r="K95" s="33" t="s">
        <v>24</v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 t="s">
        <v>24</v>
      </c>
      <c r="AB95" s="33" t="s">
        <v>24</v>
      </c>
      <c r="AC95" s="33" t="s">
        <v>24</v>
      </c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4:43" ht="18" customHeight="1">
      <c r="D96" s="33"/>
      <c r="E96" s="140" t="s">
        <v>724</v>
      </c>
      <c r="F96" s="141"/>
      <c r="G96" s="142"/>
      <c r="H96" s="33"/>
      <c r="I96" s="33"/>
      <c r="J96" s="33"/>
      <c r="K96" s="33"/>
      <c r="L96" s="33" t="s">
        <v>24</v>
      </c>
      <c r="M96" s="33" t="s">
        <v>24</v>
      </c>
      <c r="N96" s="33" t="s">
        <v>24</v>
      </c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 t="s">
        <v>24</v>
      </c>
      <c r="AE96" s="33" t="s">
        <v>24</v>
      </c>
      <c r="AF96" s="33" t="s">
        <v>24</v>
      </c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</row>
    <row r="97" spans="4:43" ht="18" customHeight="1">
      <c r="D97" s="33"/>
      <c r="E97" s="140" t="s">
        <v>725</v>
      </c>
      <c r="F97" s="141"/>
      <c r="G97" s="142"/>
      <c r="H97" s="33"/>
      <c r="I97" s="33"/>
      <c r="J97" s="33"/>
      <c r="K97" s="33"/>
      <c r="L97" s="33"/>
      <c r="M97" s="33"/>
      <c r="N97" s="33"/>
      <c r="O97" s="33" t="s">
        <v>24</v>
      </c>
      <c r="P97" s="33" t="s">
        <v>24</v>
      </c>
      <c r="Q97" s="33" t="s">
        <v>24</v>
      </c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 t="s">
        <v>24</v>
      </c>
      <c r="AH97" s="33" t="s">
        <v>24</v>
      </c>
      <c r="AI97" s="33" t="s">
        <v>24</v>
      </c>
      <c r="AJ97" s="33"/>
      <c r="AK97" s="33"/>
      <c r="AL97" s="33"/>
      <c r="AM97" s="33"/>
      <c r="AN97" s="33"/>
      <c r="AO97" s="33"/>
      <c r="AP97" s="33"/>
      <c r="AQ97" s="33"/>
    </row>
    <row r="98" spans="4:43" ht="18" customHeight="1">
      <c r="D98" s="33"/>
      <c r="E98" s="140" t="s">
        <v>726</v>
      </c>
      <c r="F98" s="141"/>
      <c r="G98" s="142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 t="s">
        <v>24</v>
      </c>
      <c r="S98" s="33" t="s">
        <v>24</v>
      </c>
      <c r="T98" s="33" t="s">
        <v>24</v>
      </c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 t="s">
        <v>24</v>
      </c>
      <c r="AK98" s="33" t="s">
        <v>24</v>
      </c>
      <c r="AL98" s="33" t="s">
        <v>24</v>
      </c>
      <c r="AM98" s="33"/>
      <c r="AN98" s="33"/>
      <c r="AO98" s="33"/>
      <c r="AP98" s="33"/>
      <c r="AQ98" s="33"/>
    </row>
    <row r="99" spans="4:43" ht="18" customHeight="1">
      <c r="D99" s="33"/>
      <c r="E99" s="140" t="s">
        <v>722</v>
      </c>
      <c r="F99" s="141"/>
      <c r="G99" s="142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 t="s">
        <v>24</v>
      </c>
      <c r="V99" s="33" t="s">
        <v>24</v>
      </c>
      <c r="W99" s="33" t="s">
        <v>24</v>
      </c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 t="s">
        <v>24</v>
      </c>
      <c r="AN99" s="33" t="s">
        <v>24</v>
      </c>
      <c r="AO99" s="33" t="s">
        <v>24</v>
      </c>
      <c r="AP99" s="33"/>
      <c r="AQ99" s="33"/>
    </row>
    <row r="100" spans="4:43" ht="18" customHeight="1">
      <c r="D100" s="33"/>
      <c r="E100" s="140" t="s">
        <v>811</v>
      </c>
      <c r="F100" s="141"/>
      <c r="G100" s="142"/>
      <c r="H100" s="33" t="s">
        <v>24</v>
      </c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 t="s">
        <v>24</v>
      </c>
      <c r="Y100" s="33" t="s">
        <v>24</v>
      </c>
      <c r="Z100" s="33" t="s">
        <v>24</v>
      </c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 t="s">
        <v>24</v>
      </c>
      <c r="AQ100" s="33" t="s">
        <v>24</v>
      </c>
    </row>
    <row r="101" spans="4:43" ht="18" customHeight="1">
      <c r="D101" s="37" t="str">
        <f>E43</f>
        <v>COLUMN_DATA_SIGNED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43"/>
    </row>
    <row r="102" spans="4:43" ht="18" customHeight="1">
      <c r="D102" s="33"/>
      <c r="E102" s="140" t="s">
        <v>70</v>
      </c>
      <c r="F102" s="141"/>
      <c r="G102" s="142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</row>
    <row r="103" spans="4:43" ht="18" customHeight="1">
      <c r="D103" s="33"/>
      <c r="E103" s="140">
        <v>0</v>
      </c>
      <c r="F103" s="141"/>
      <c r="G103" s="142"/>
      <c r="H103" s="33" t="s">
        <v>24</v>
      </c>
      <c r="I103" s="33" t="s">
        <v>24</v>
      </c>
      <c r="J103" s="33" t="s">
        <v>24</v>
      </c>
      <c r="K103" s="33" t="s">
        <v>24</v>
      </c>
      <c r="L103" s="33" t="s">
        <v>24</v>
      </c>
      <c r="M103" s="33" t="s">
        <v>24</v>
      </c>
      <c r="N103" s="33" t="s">
        <v>24</v>
      </c>
      <c r="O103" s="33" t="s">
        <v>24</v>
      </c>
      <c r="P103" s="33" t="s">
        <v>24</v>
      </c>
      <c r="Q103" s="33" t="s">
        <v>24</v>
      </c>
      <c r="R103" s="33" t="s">
        <v>24</v>
      </c>
      <c r="S103" s="33" t="s">
        <v>24</v>
      </c>
      <c r="T103" s="33" t="s">
        <v>24</v>
      </c>
      <c r="U103" s="33" t="s">
        <v>24</v>
      </c>
      <c r="V103" s="33" t="s">
        <v>24</v>
      </c>
      <c r="W103" s="33" t="s">
        <v>24</v>
      </c>
      <c r="X103" s="33" t="s">
        <v>24</v>
      </c>
      <c r="Y103" s="33" t="s">
        <v>24</v>
      </c>
      <c r="Z103" s="33" t="s">
        <v>24</v>
      </c>
      <c r="AA103" s="33" t="s">
        <v>24</v>
      </c>
      <c r="AB103" s="33" t="s">
        <v>24</v>
      </c>
      <c r="AC103" s="33" t="s">
        <v>24</v>
      </c>
      <c r="AD103" s="33" t="s">
        <v>24</v>
      </c>
      <c r="AE103" s="33" t="s">
        <v>24</v>
      </c>
      <c r="AF103" s="33" t="s">
        <v>24</v>
      </c>
      <c r="AG103" s="33" t="s">
        <v>24</v>
      </c>
      <c r="AH103" s="33" t="s">
        <v>24</v>
      </c>
      <c r="AI103" s="33" t="s">
        <v>24</v>
      </c>
      <c r="AJ103" s="33" t="s">
        <v>24</v>
      </c>
      <c r="AK103" s="33" t="s">
        <v>24</v>
      </c>
      <c r="AL103" s="33" t="s">
        <v>24</v>
      </c>
      <c r="AM103" s="33" t="s">
        <v>24</v>
      </c>
      <c r="AN103" s="33" t="s">
        <v>24</v>
      </c>
      <c r="AO103" s="33" t="s">
        <v>24</v>
      </c>
      <c r="AP103" s="33" t="s">
        <v>24</v>
      </c>
      <c r="AQ103" s="33" t="s">
        <v>24</v>
      </c>
    </row>
    <row r="104" spans="4:43" ht="18" customHeight="1">
      <c r="D104" s="33"/>
      <c r="E104" s="140" t="s">
        <v>828</v>
      </c>
      <c r="F104" s="141"/>
      <c r="G104" s="142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</row>
    <row r="105" spans="4:43" ht="18" customHeight="1">
      <c r="D105" s="37" t="str">
        <f>E46</f>
        <v>SIGN_DIGIT</v>
      </c>
      <c r="E105" s="38"/>
      <c r="F105" s="38"/>
      <c r="G105" s="38"/>
      <c r="H105" s="38"/>
      <c r="I105" s="38"/>
      <c r="J105" s="38"/>
      <c r="K105" s="43"/>
      <c r="L105" s="38"/>
      <c r="M105" s="38"/>
      <c r="N105" s="38"/>
      <c r="O105" s="43"/>
      <c r="P105" s="38"/>
      <c r="Q105" s="38"/>
      <c r="R105" s="38"/>
      <c r="S105" s="43"/>
      <c r="T105" s="38"/>
      <c r="U105" s="38"/>
      <c r="V105" s="38"/>
      <c r="W105" s="43"/>
      <c r="X105" s="38"/>
      <c r="Y105" s="38"/>
      <c r="Z105" s="38"/>
      <c r="AA105" s="43"/>
      <c r="AB105" s="38"/>
      <c r="AC105" s="38"/>
      <c r="AD105" s="38"/>
      <c r="AE105" s="43"/>
      <c r="AF105" s="38"/>
      <c r="AG105" s="38"/>
      <c r="AH105" s="38"/>
      <c r="AI105" s="43"/>
      <c r="AJ105" s="38"/>
      <c r="AK105" s="38"/>
      <c r="AL105" s="38"/>
      <c r="AM105" s="43"/>
      <c r="AN105" s="38"/>
      <c r="AO105" s="38"/>
      <c r="AP105" s="38"/>
      <c r="AQ105" s="43"/>
    </row>
    <row r="106" spans="4:43" ht="18" customHeight="1">
      <c r="D106" s="33"/>
      <c r="E106" s="140" t="s">
        <v>70</v>
      </c>
      <c r="F106" s="141"/>
      <c r="G106" s="142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</row>
    <row r="107" spans="4:43" ht="18" customHeight="1">
      <c r="D107" s="33"/>
      <c r="E107" s="140">
        <v>0</v>
      </c>
      <c r="F107" s="141"/>
      <c r="G107" s="142"/>
      <c r="H107" s="33" t="s">
        <v>24</v>
      </c>
      <c r="I107" s="33" t="s">
        <v>24</v>
      </c>
      <c r="J107" s="33" t="s">
        <v>24</v>
      </c>
      <c r="K107" s="33" t="s">
        <v>24</v>
      </c>
      <c r="L107" s="33" t="s">
        <v>24</v>
      </c>
      <c r="M107" s="33" t="s">
        <v>24</v>
      </c>
      <c r="N107" s="33" t="s">
        <v>24</v>
      </c>
      <c r="O107" s="33" t="s">
        <v>24</v>
      </c>
      <c r="P107" s="33" t="s">
        <v>24</v>
      </c>
      <c r="Q107" s="33" t="s">
        <v>24</v>
      </c>
      <c r="R107" s="33" t="s">
        <v>24</v>
      </c>
      <c r="S107" s="33" t="s">
        <v>24</v>
      </c>
      <c r="T107" s="33" t="s">
        <v>24</v>
      </c>
      <c r="U107" s="33" t="s">
        <v>24</v>
      </c>
      <c r="V107" s="33" t="s">
        <v>24</v>
      </c>
      <c r="W107" s="33" t="s">
        <v>24</v>
      </c>
      <c r="X107" s="33" t="s">
        <v>24</v>
      </c>
      <c r="Y107" s="33" t="s">
        <v>24</v>
      </c>
      <c r="Z107" s="33" t="s">
        <v>24</v>
      </c>
      <c r="AA107" s="33" t="s">
        <v>24</v>
      </c>
      <c r="AB107" s="33" t="s">
        <v>24</v>
      </c>
      <c r="AC107" s="33" t="s">
        <v>24</v>
      </c>
      <c r="AD107" s="33" t="s">
        <v>24</v>
      </c>
      <c r="AE107" s="33" t="s">
        <v>24</v>
      </c>
      <c r="AF107" s="33" t="s">
        <v>24</v>
      </c>
      <c r="AG107" s="33" t="s">
        <v>24</v>
      </c>
      <c r="AH107" s="33" t="s">
        <v>24</v>
      </c>
      <c r="AI107" s="33" t="s">
        <v>24</v>
      </c>
      <c r="AJ107" s="33" t="s">
        <v>24</v>
      </c>
      <c r="AK107" s="33" t="s">
        <v>24</v>
      </c>
      <c r="AL107" s="33" t="s">
        <v>24</v>
      </c>
      <c r="AM107" s="33" t="s">
        <v>24</v>
      </c>
      <c r="AN107" s="33" t="s">
        <v>24</v>
      </c>
      <c r="AO107" s="33" t="s">
        <v>24</v>
      </c>
      <c r="AP107" s="33" t="s">
        <v>24</v>
      </c>
      <c r="AQ107" s="33" t="s">
        <v>24</v>
      </c>
    </row>
    <row r="108" spans="4:43" ht="18" customHeight="1">
      <c r="D108" s="33"/>
      <c r="E108" s="140" t="s">
        <v>828</v>
      </c>
      <c r="F108" s="141"/>
      <c r="G108" s="142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4:43" ht="18" customHeight="1">
      <c r="D109" s="37" t="str">
        <f>E49</f>
        <v>DATE_SEPARATOR</v>
      </c>
      <c r="E109" s="38"/>
      <c r="F109" s="38"/>
      <c r="G109" s="38"/>
      <c r="H109" s="38"/>
      <c r="I109" s="38"/>
      <c r="J109" s="38"/>
      <c r="K109" s="43"/>
      <c r="L109" s="38"/>
      <c r="M109" s="38"/>
      <c r="N109" s="38"/>
      <c r="O109" s="43"/>
      <c r="P109" s="38"/>
      <c r="Q109" s="38"/>
      <c r="R109" s="38"/>
      <c r="S109" s="43"/>
      <c r="T109" s="38"/>
      <c r="U109" s="38"/>
      <c r="V109" s="38"/>
      <c r="W109" s="43"/>
      <c r="X109" s="38"/>
      <c r="Y109" s="38"/>
      <c r="Z109" s="38"/>
      <c r="AA109" s="43"/>
      <c r="AB109" s="38"/>
      <c r="AC109" s="38"/>
      <c r="AD109" s="38"/>
      <c r="AE109" s="43"/>
      <c r="AF109" s="38"/>
      <c r="AG109" s="38"/>
      <c r="AH109" s="38"/>
      <c r="AI109" s="43"/>
      <c r="AJ109" s="38"/>
      <c r="AK109" s="38"/>
      <c r="AL109" s="38"/>
      <c r="AM109" s="43"/>
      <c r="AN109" s="38"/>
      <c r="AO109" s="38"/>
      <c r="AP109" s="38"/>
      <c r="AQ109" s="43"/>
    </row>
    <row r="110" spans="4:43" ht="18" customHeight="1">
      <c r="D110" s="33"/>
      <c r="E110" s="140" t="s">
        <v>70</v>
      </c>
      <c r="F110" s="141"/>
      <c r="G110" s="142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</row>
    <row r="111" spans="4:43" ht="18" customHeight="1">
      <c r="D111" s="33"/>
      <c r="E111" s="140" t="s">
        <v>232</v>
      </c>
      <c r="F111" s="141"/>
      <c r="G111" s="142"/>
      <c r="H111" s="33" t="s">
        <v>24</v>
      </c>
      <c r="I111" s="33" t="s">
        <v>24</v>
      </c>
      <c r="J111" s="33" t="s">
        <v>24</v>
      </c>
      <c r="K111" s="33" t="s">
        <v>24</v>
      </c>
      <c r="L111" s="33" t="s">
        <v>24</v>
      </c>
      <c r="M111" s="33" t="s">
        <v>24</v>
      </c>
      <c r="N111" s="33" t="s">
        <v>24</v>
      </c>
      <c r="O111" s="33" t="s">
        <v>24</v>
      </c>
      <c r="P111" s="33" t="s">
        <v>24</v>
      </c>
      <c r="Q111" s="33" t="s">
        <v>24</v>
      </c>
      <c r="R111" s="33" t="s">
        <v>24</v>
      </c>
      <c r="S111" s="33" t="s">
        <v>24</v>
      </c>
      <c r="T111" s="33" t="s">
        <v>24</v>
      </c>
      <c r="U111" s="33" t="s">
        <v>24</v>
      </c>
      <c r="V111" s="33" t="s">
        <v>24</v>
      </c>
      <c r="W111" s="33" t="s">
        <v>24</v>
      </c>
      <c r="X111" s="33" t="s">
        <v>24</v>
      </c>
      <c r="Y111" s="33" t="s">
        <v>24</v>
      </c>
      <c r="Z111" s="33" t="s">
        <v>24</v>
      </c>
      <c r="AA111" s="33" t="s">
        <v>24</v>
      </c>
      <c r="AB111" s="33" t="s">
        <v>24</v>
      </c>
      <c r="AC111" s="33" t="s">
        <v>24</v>
      </c>
      <c r="AD111" s="33" t="s">
        <v>24</v>
      </c>
      <c r="AE111" s="33" t="s">
        <v>24</v>
      </c>
      <c r="AF111" s="33" t="s">
        <v>24</v>
      </c>
      <c r="AG111" s="33" t="s">
        <v>24</v>
      </c>
      <c r="AH111" s="33" t="s">
        <v>24</v>
      </c>
      <c r="AI111" s="33" t="s">
        <v>24</v>
      </c>
      <c r="AJ111" s="33" t="s">
        <v>24</v>
      </c>
      <c r="AK111" s="33" t="s">
        <v>24</v>
      </c>
      <c r="AL111" s="33" t="s">
        <v>24</v>
      </c>
      <c r="AM111" s="33" t="s">
        <v>24</v>
      </c>
      <c r="AN111" s="33" t="s">
        <v>24</v>
      </c>
      <c r="AO111" s="33" t="s">
        <v>24</v>
      </c>
      <c r="AP111" s="33" t="s">
        <v>24</v>
      </c>
      <c r="AQ111" s="33" t="s">
        <v>24</v>
      </c>
    </row>
    <row r="112" spans="4:43" ht="18" customHeight="1">
      <c r="D112" s="33"/>
      <c r="E112" s="140" t="s">
        <v>828</v>
      </c>
      <c r="F112" s="141"/>
      <c r="G112" s="142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</row>
    <row r="113" spans="4:43" ht="18" customHeight="1">
      <c r="D113" s="37" t="str">
        <f>E52</f>
        <v>TIME_SEPARATOR</v>
      </c>
      <c r="E113" s="38"/>
      <c r="F113" s="38"/>
      <c r="G113" s="38"/>
      <c r="H113" s="38"/>
      <c r="I113" s="38"/>
      <c r="J113" s="38"/>
      <c r="K113" s="43"/>
      <c r="L113" s="38"/>
      <c r="M113" s="38"/>
      <c r="N113" s="38"/>
      <c r="O113" s="43"/>
      <c r="P113" s="38"/>
      <c r="Q113" s="38"/>
      <c r="R113" s="38"/>
      <c r="S113" s="43"/>
      <c r="T113" s="38"/>
      <c r="U113" s="38"/>
      <c r="V113" s="38"/>
      <c r="W113" s="43"/>
      <c r="X113" s="38"/>
      <c r="Y113" s="38"/>
      <c r="Z113" s="38"/>
      <c r="AA113" s="43"/>
      <c r="AB113" s="38"/>
      <c r="AC113" s="38"/>
      <c r="AD113" s="38"/>
      <c r="AE113" s="43"/>
      <c r="AF113" s="38"/>
      <c r="AG113" s="38"/>
      <c r="AH113" s="38"/>
      <c r="AI113" s="43"/>
      <c r="AJ113" s="38"/>
      <c r="AK113" s="38"/>
      <c r="AL113" s="38"/>
      <c r="AM113" s="43"/>
      <c r="AN113" s="38"/>
      <c r="AO113" s="38"/>
      <c r="AP113" s="38"/>
      <c r="AQ113" s="43"/>
    </row>
    <row r="114" spans="4:43" ht="18" customHeight="1">
      <c r="D114" s="33"/>
      <c r="E114" s="140" t="s">
        <v>70</v>
      </c>
      <c r="F114" s="141"/>
      <c r="G114" s="142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</row>
    <row r="115" spans="4:43" ht="18" customHeight="1">
      <c r="D115" s="33"/>
      <c r="E115" s="140" t="s">
        <v>235</v>
      </c>
      <c r="F115" s="141"/>
      <c r="G115" s="142"/>
      <c r="H115" s="33" t="s">
        <v>24</v>
      </c>
      <c r="I115" s="33" t="s">
        <v>24</v>
      </c>
      <c r="J115" s="33" t="s">
        <v>24</v>
      </c>
      <c r="K115" s="33" t="s">
        <v>24</v>
      </c>
      <c r="L115" s="33" t="s">
        <v>24</v>
      </c>
      <c r="M115" s="33" t="s">
        <v>24</v>
      </c>
      <c r="N115" s="33" t="s">
        <v>24</v>
      </c>
      <c r="O115" s="33" t="s">
        <v>24</v>
      </c>
      <c r="P115" s="33" t="s">
        <v>24</v>
      </c>
      <c r="Q115" s="33" t="s">
        <v>24</v>
      </c>
      <c r="R115" s="33" t="s">
        <v>24</v>
      </c>
      <c r="S115" s="33" t="s">
        <v>24</v>
      </c>
      <c r="T115" s="33" t="s">
        <v>24</v>
      </c>
      <c r="U115" s="33" t="s">
        <v>24</v>
      </c>
      <c r="V115" s="33" t="s">
        <v>24</v>
      </c>
      <c r="W115" s="33" t="s">
        <v>24</v>
      </c>
      <c r="X115" s="33" t="s">
        <v>24</v>
      </c>
      <c r="Y115" s="33" t="s">
        <v>24</v>
      </c>
      <c r="Z115" s="33" t="s">
        <v>24</v>
      </c>
      <c r="AA115" s="33" t="s">
        <v>24</v>
      </c>
      <c r="AB115" s="33" t="s">
        <v>24</v>
      </c>
      <c r="AC115" s="33" t="s">
        <v>24</v>
      </c>
      <c r="AD115" s="33" t="s">
        <v>24</v>
      </c>
      <c r="AE115" s="33" t="s">
        <v>24</v>
      </c>
      <c r="AF115" s="33" t="s">
        <v>24</v>
      </c>
      <c r="AG115" s="33" t="s">
        <v>24</v>
      </c>
      <c r="AH115" s="33" t="s">
        <v>24</v>
      </c>
      <c r="AI115" s="33" t="s">
        <v>24</v>
      </c>
      <c r="AJ115" s="33" t="s">
        <v>24</v>
      </c>
      <c r="AK115" s="33" t="s">
        <v>24</v>
      </c>
      <c r="AL115" s="33" t="s">
        <v>24</v>
      </c>
      <c r="AM115" s="33" t="s">
        <v>24</v>
      </c>
      <c r="AN115" s="33" t="s">
        <v>24</v>
      </c>
      <c r="AO115" s="33" t="s">
        <v>24</v>
      </c>
      <c r="AP115" s="33" t="s">
        <v>24</v>
      </c>
      <c r="AQ115" s="33" t="s">
        <v>24</v>
      </c>
    </row>
    <row r="116" spans="4:43" ht="18" customHeight="1">
      <c r="D116" s="33"/>
      <c r="E116" s="140" t="s">
        <v>828</v>
      </c>
      <c r="F116" s="141"/>
      <c r="G116" s="142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</row>
    <row r="117" spans="4:43" ht="18" customHeight="1">
      <c r="D117" s="37" t="str">
        <f>E55</f>
        <v>SEPARATOR_DATE_TIME</v>
      </c>
      <c r="E117" s="38"/>
      <c r="F117" s="38"/>
      <c r="G117" s="38"/>
      <c r="H117" s="38"/>
      <c r="I117" s="38"/>
      <c r="J117" s="38"/>
      <c r="K117" s="43"/>
      <c r="L117" s="38"/>
      <c r="M117" s="38"/>
      <c r="N117" s="38"/>
      <c r="O117" s="43"/>
      <c r="P117" s="38"/>
      <c r="Q117" s="38"/>
      <c r="R117" s="38"/>
      <c r="S117" s="43"/>
      <c r="T117" s="38"/>
      <c r="U117" s="38"/>
      <c r="V117" s="38"/>
      <c r="W117" s="43"/>
      <c r="X117" s="38"/>
      <c r="Y117" s="38"/>
      <c r="Z117" s="38"/>
      <c r="AA117" s="43"/>
      <c r="AB117" s="38"/>
      <c r="AC117" s="38"/>
      <c r="AD117" s="38"/>
      <c r="AE117" s="43"/>
      <c r="AF117" s="38"/>
      <c r="AG117" s="38"/>
      <c r="AH117" s="38"/>
      <c r="AI117" s="43"/>
      <c r="AJ117" s="38"/>
      <c r="AK117" s="38"/>
      <c r="AL117" s="38"/>
      <c r="AM117" s="43"/>
      <c r="AN117" s="38"/>
      <c r="AO117" s="38"/>
      <c r="AP117" s="38"/>
      <c r="AQ117" s="43"/>
    </row>
    <row r="118" spans="4:43" ht="18" customHeight="1">
      <c r="D118" s="33"/>
      <c r="E118" s="140" t="s">
        <v>70</v>
      </c>
      <c r="F118" s="141"/>
      <c r="G118" s="142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</row>
    <row r="119" spans="4:43" ht="18" customHeight="1">
      <c r="D119" s="33"/>
      <c r="E119" s="140" t="s">
        <v>701</v>
      </c>
      <c r="F119" s="141"/>
      <c r="G119" s="142"/>
      <c r="H119" s="33" t="s">
        <v>24</v>
      </c>
      <c r="I119" s="33" t="s">
        <v>24</v>
      </c>
      <c r="J119" s="33" t="s">
        <v>24</v>
      </c>
      <c r="K119" s="33" t="s">
        <v>24</v>
      </c>
      <c r="L119" s="33" t="s">
        <v>24</v>
      </c>
      <c r="M119" s="33" t="s">
        <v>24</v>
      </c>
      <c r="N119" s="33" t="s">
        <v>24</v>
      </c>
      <c r="O119" s="33" t="s">
        <v>24</v>
      </c>
      <c r="P119" s="33" t="s">
        <v>24</v>
      </c>
      <c r="Q119" s="33" t="s">
        <v>24</v>
      </c>
      <c r="R119" s="33" t="s">
        <v>24</v>
      </c>
      <c r="S119" s="33" t="s">
        <v>24</v>
      </c>
      <c r="T119" s="33" t="s">
        <v>24</v>
      </c>
      <c r="U119" s="33" t="s">
        <v>24</v>
      </c>
      <c r="V119" s="33" t="s">
        <v>24</v>
      </c>
      <c r="W119" s="33" t="s">
        <v>24</v>
      </c>
      <c r="X119" s="33" t="s">
        <v>24</v>
      </c>
      <c r="Y119" s="33" t="s">
        <v>24</v>
      </c>
      <c r="Z119" s="33" t="s">
        <v>24</v>
      </c>
      <c r="AA119" s="33" t="s">
        <v>24</v>
      </c>
      <c r="AB119" s="33" t="s">
        <v>24</v>
      </c>
      <c r="AC119" s="33" t="s">
        <v>24</v>
      </c>
      <c r="AD119" s="33" t="s">
        <v>24</v>
      </c>
      <c r="AE119" s="33" t="s">
        <v>24</v>
      </c>
      <c r="AF119" s="33" t="s">
        <v>24</v>
      </c>
      <c r="AG119" s="33" t="s">
        <v>24</v>
      </c>
      <c r="AH119" s="33" t="s">
        <v>24</v>
      </c>
      <c r="AI119" s="33" t="s">
        <v>24</v>
      </c>
      <c r="AJ119" s="33" t="s">
        <v>24</v>
      </c>
      <c r="AK119" s="33" t="s">
        <v>24</v>
      </c>
      <c r="AL119" s="33" t="s">
        <v>24</v>
      </c>
      <c r="AM119" s="33" t="s">
        <v>24</v>
      </c>
      <c r="AN119" s="33" t="s">
        <v>24</v>
      </c>
      <c r="AO119" s="33" t="s">
        <v>24</v>
      </c>
      <c r="AP119" s="33" t="s">
        <v>24</v>
      </c>
      <c r="AQ119" s="33" t="s">
        <v>24</v>
      </c>
    </row>
    <row r="120" spans="4:43" ht="18" customHeight="1">
      <c r="D120" s="33"/>
      <c r="E120" s="140" t="s">
        <v>828</v>
      </c>
      <c r="F120" s="141"/>
      <c r="G120" s="142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</row>
    <row r="121" spans="4:43" ht="18" customHeight="1">
      <c r="D121" s="37" t="str">
        <f>E58</f>
        <v>REFERENCE_DATE</v>
      </c>
      <c r="E121" s="38"/>
      <c r="F121" s="38"/>
      <c r="G121" s="38"/>
      <c r="H121" s="38"/>
      <c r="I121" s="38"/>
      <c r="J121" s="38"/>
      <c r="K121" s="43"/>
      <c r="L121" s="38"/>
      <c r="M121" s="38"/>
      <c r="N121" s="38"/>
      <c r="O121" s="43"/>
      <c r="P121" s="38"/>
      <c r="Q121" s="38"/>
      <c r="R121" s="38"/>
      <c r="S121" s="43"/>
      <c r="T121" s="38"/>
      <c r="U121" s="38"/>
      <c r="V121" s="38"/>
      <c r="W121" s="43"/>
      <c r="X121" s="38"/>
      <c r="Y121" s="38"/>
      <c r="Z121" s="38"/>
      <c r="AA121" s="43"/>
      <c r="AB121" s="38"/>
      <c r="AC121" s="38"/>
      <c r="AD121" s="38"/>
      <c r="AE121" s="43"/>
      <c r="AF121" s="38"/>
      <c r="AG121" s="38"/>
      <c r="AH121" s="38"/>
      <c r="AI121" s="43"/>
      <c r="AJ121" s="38"/>
      <c r="AK121" s="38"/>
      <c r="AL121" s="38"/>
      <c r="AM121" s="43"/>
      <c r="AN121" s="38"/>
      <c r="AO121" s="38"/>
      <c r="AP121" s="38"/>
      <c r="AQ121" s="43"/>
    </row>
    <row r="122" spans="4:43" ht="18" customHeight="1">
      <c r="D122" s="33"/>
      <c r="E122" s="140" t="s">
        <v>70</v>
      </c>
      <c r="F122" s="141"/>
      <c r="G122" s="142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</row>
    <row r="123" spans="4:43" ht="18" customHeight="1">
      <c r="D123" s="33"/>
      <c r="E123" s="147" t="s">
        <v>710</v>
      </c>
      <c r="F123" s="141"/>
      <c r="G123" s="142"/>
      <c r="H123" s="33" t="s">
        <v>24</v>
      </c>
      <c r="I123" s="33" t="s">
        <v>24</v>
      </c>
      <c r="J123" s="33" t="s">
        <v>24</v>
      </c>
      <c r="K123" s="33" t="s">
        <v>24</v>
      </c>
      <c r="L123" s="33" t="s">
        <v>24</v>
      </c>
      <c r="M123" s="33" t="s">
        <v>24</v>
      </c>
      <c r="N123" s="33" t="s">
        <v>24</v>
      </c>
      <c r="O123" s="33" t="s">
        <v>24</v>
      </c>
      <c r="P123" s="33" t="s">
        <v>24</v>
      </c>
      <c r="Q123" s="33" t="s">
        <v>24</v>
      </c>
      <c r="R123" s="33" t="s">
        <v>24</v>
      </c>
      <c r="S123" s="33" t="s">
        <v>24</v>
      </c>
      <c r="T123" s="33" t="s">
        <v>24</v>
      </c>
      <c r="U123" s="33" t="s">
        <v>24</v>
      </c>
      <c r="V123" s="33" t="s">
        <v>24</v>
      </c>
      <c r="W123" s="33" t="s">
        <v>24</v>
      </c>
      <c r="X123" s="33" t="s">
        <v>24</v>
      </c>
      <c r="Y123" s="33" t="s">
        <v>24</v>
      </c>
      <c r="Z123" s="33" t="s">
        <v>24</v>
      </c>
      <c r="AA123" s="33" t="s">
        <v>24</v>
      </c>
      <c r="AB123" s="33" t="s">
        <v>24</v>
      </c>
      <c r="AC123" s="33" t="s">
        <v>24</v>
      </c>
      <c r="AD123" s="33" t="s">
        <v>24</v>
      </c>
      <c r="AE123" s="33" t="s">
        <v>24</v>
      </c>
      <c r="AF123" s="33" t="s">
        <v>24</v>
      </c>
      <c r="AG123" s="33" t="s">
        <v>24</v>
      </c>
      <c r="AH123" s="33" t="s">
        <v>24</v>
      </c>
      <c r="AI123" s="33" t="s">
        <v>24</v>
      </c>
      <c r="AJ123" s="33" t="s">
        <v>24</v>
      </c>
      <c r="AK123" s="33" t="s">
        <v>24</v>
      </c>
      <c r="AL123" s="33" t="s">
        <v>24</v>
      </c>
      <c r="AM123" s="33" t="s">
        <v>24</v>
      </c>
      <c r="AN123" s="33" t="s">
        <v>24</v>
      </c>
      <c r="AO123" s="33" t="s">
        <v>24</v>
      </c>
      <c r="AP123" s="33" t="s">
        <v>24</v>
      </c>
      <c r="AQ123" s="33" t="s">
        <v>24</v>
      </c>
    </row>
    <row r="124" spans="4:43" ht="18" customHeight="1">
      <c r="D124" s="33"/>
      <c r="E124" s="140" t="s">
        <v>828</v>
      </c>
      <c r="F124" s="141"/>
      <c r="G124" s="142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</row>
    <row r="125" spans="4:43" ht="18" customHeight="1">
      <c r="D125" s="37" t="str">
        <f>E61</f>
        <v>CASE_MODE</v>
      </c>
      <c r="E125" s="38"/>
      <c r="F125" s="38"/>
      <c r="G125" s="38"/>
      <c r="H125" s="38"/>
      <c r="I125" s="38"/>
      <c r="J125" s="38"/>
      <c r="K125" s="43"/>
      <c r="L125" s="38"/>
      <c r="M125" s="38"/>
      <c r="N125" s="38"/>
      <c r="O125" s="43"/>
      <c r="P125" s="38"/>
      <c r="Q125" s="38"/>
      <c r="R125" s="38"/>
      <c r="S125" s="43"/>
      <c r="T125" s="38"/>
      <c r="U125" s="38"/>
      <c r="V125" s="38"/>
      <c r="W125" s="43"/>
      <c r="X125" s="38"/>
      <c r="Y125" s="38"/>
      <c r="Z125" s="38"/>
      <c r="AA125" s="43"/>
      <c r="AB125" s="38"/>
      <c r="AC125" s="38"/>
      <c r="AD125" s="38"/>
      <c r="AE125" s="43"/>
      <c r="AF125" s="38"/>
      <c r="AG125" s="38"/>
      <c r="AH125" s="38"/>
      <c r="AI125" s="43"/>
      <c r="AJ125" s="38"/>
      <c r="AK125" s="38"/>
      <c r="AL125" s="38"/>
      <c r="AM125" s="43"/>
      <c r="AN125" s="38"/>
      <c r="AO125" s="38"/>
      <c r="AP125" s="38"/>
      <c r="AQ125" s="43"/>
    </row>
    <row r="126" spans="4:43" ht="18" customHeight="1">
      <c r="D126" s="33"/>
      <c r="E126" s="140" t="s">
        <v>70</v>
      </c>
      <c r="F126" s="141"/>
      <c r="G126" s="142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</row>
    <row r="127" spans="4:43" ht="18" customHeight="1">
      <c r="D127" s="33"/>
      <c r="E127" s="140" t="s">
        <v>390</v>
      </c>
      <c r="F127" s="141"/>
      <c r="G127" s="142"/>
      <c r="H127" s="33" t="s">
        <v>24</v>
      </c>
      <c r="I127" s="33" t="s">
        <v>24</v>
      </c>
      <c r="J127" s="33" t="s">
        <v>24</v>
      </c>
      <c r="K127" s="33" t="s">
        <v>24</v>
      </c>
      <c r="L127" s="33" t="s">
        <v>24</v>
      </c>
      <c r="M127" s="33" t="s">
        <v>24</v>
      </c>
      <c r="N127" s="33" t="s">
        <v>24</v>
      </c>
      <c r="O127" s="33" t="s">
        <v>24</v>
      </c>
      <c r="P127" s="33" t="s">
        <v>24</v>
      </c>
      <c r="Q127" s="33" t="s">
        <v>24</v>
      </c>
      <c r="R127" s="33" t="s">
        <v>24</v>
      </c>
      <c r="S127" s="33" t="s">
        <v>24</v>
      </c>
      <c r="T127" s="33" t="s">
        <v>24</v>
      </c>
      <c r="U127" s="33" t="s">
        <v>24</v>
      </c>
      <c r="V127" s="33" t="s">
        <v>24</v>
      </c>
      <c r="W127" s="33" t="s">
        <v>24</v>
      </c>
      <c r="X127" s="33" t="s">
        <v>24</v>
      </c>
      <c r="Y127" s="33" t="s">
        <v>24</v>
      </c>
      <c r="Z127" s="33" t="s">
        <v>24</v>
      </c>
      <c r="AA127" s="33" t="s">
        <v>24</v>
      </c>
      <c r="AB127" s="33" t="s">
        <v>24</v>
      </c>
      <c r="AC127" s="33" t="s">
        <v>24</v>
      </c>
      <c r="AD127" s="33" t="s">
        <v>24</v>
      </c>
      <c r="AE127" s="33" t="s">
        <v>24</v>
      </c>
      <c r="AF127" s="33" t="s">
        <v>24</v>
      </c>
      <c r="AG127" s="33" t="s">
        <v>24</v>
      </c>
      <c r="AH127" s="33" t="s">
        <v>24</v>
      </c>
      <c r="AI127" s="33" t="s">
        <v>24</v>
      </c>
      <c r="AJ127" s="33" t="s">
        <v>24</v>
      </c>
      <c r="AK127" s="33" t="s">
        <v>24</v>
      </c>
      <c r="AL127" s="33" t="s">
        <v>24</v>
      </c>
      <c r="AM127" s="33" t="s">
        <v>24</v>
      </c>
      <c r="AN127" s="33" t="s">
        <v>24</v>
      </c>
      <c r="AO127" s="33" t="s">
        <v>24</v>
      </c>
      <c r="AP127" s="33" t="s">
        <v>24</v>
      </c>
      <c r="AQ127" s="33" t="s">
        <v>24</v>
      </c>
    </row>
    <row r="128" spans="4:43" ht="18" customHeight="1">
      <c r="D128" s="33"/>
      <c r="E128" s="140" t="s">
        <v>828</v>
      </c>
      <c r="F128" s="141"/>
      <c r="G128" s="142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</row>
    <row r="129" spans="4:43" ht="18" customHeight="1">
      <c r="D129" s="37" t="str">
        <f>E64</f>
        <v>MULTIBYTE_STRING</v>
      </c>
      <c r="E129" s="38"/>
      <c r="F129" s="38"/>
      <c r="G129" s="38"/>
      <c r="H129" s="38"/>
      <c r="I129" s="38"/>
      <c r="J129" s="38"/>
      <c r="K129" s="43"/>
      <c r="L129" s="38"/>
      <c r="M129" s="38"/>
      <c r="N129" s="38"/>
      <c r="O129" s="43"/>
      <c r="P129" s="38"/>
      <c r="Q129" s="38"/>
      <c r="R129" s="38"/>
      <c r="S129" s="43"/>
      <c r="T129" s="38"/>
      <c r="U129" s="38"/>
      <c r="V129" s="38"/>
      <c r="W129" s="43"/>
      <c r="X129" s="38"/>
      <c r="Y129" s="38"/>
      <c r="Z129" s="38"/>
      <c r="AA129" s="43"/>
      <c r="AB129" s="38"/>
      <c r="AC129" s="38"/>
      <c r="AD129" s="38"/>
      <c r="AE129" s="43"/>
      <c r="AF129" s="38"/>
      <c r="AG129" s="38"/>
      <c r="AH129" s="38"/>
      <c r="AI129" s="43"/>
      <c r="AJ129" s="38"/>
      <c r="AK129" s="38"/>
      <c r="AL129" s="38"/>
      <c r="AM129" s="43"/>
      <c r="AN129" s="38"/>
      <c r="AO129" s="38"/>
      <c r="AP129" s="38"/>
      <c r="AQ129" s="43"/>
    </row>
    <row r="130" spans="4:43" ht="18" customHeight="1">
      <c r="D130" s="33"/>
      <c r="E130" s="140" t="s">
        <v>70</v>
      </c>
      <c r="F130" s="141"/>
      <c r="G130" s="142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</row>
    <row r="131" spans="4:43" ht="18" customHeight="1">
      <c r="D131" s="33"/>
      <c r="E131" s="140" t="s">
        <v>711</v>
      </c>
      <c r="F131" s="141"/>
      <c r="G131" s="142"/>
      <c r="H131" s="33" t="s">
        <v>24</v>
      </c>
      <c r="I131" s="33" t="s">
        <v>24</v>
      </c>
      <c r="J131" s="33" t="s">
        <v>24</v>
      </c>
      <c r="K131" s="33" t="s">
        <v>24</v>
      </c>
      <c r="L131" s="33" t="s">
        <v>24</v>
      </c>
      <c r="M131" s="33" t="s">
        <v>24</v>
      </c>
      <c r="N131" s="33" t="s">
        <v>24</v>
      </c>
      <c r="O131" s="33" t="s">
        <v>24</v>
      </c>
      <c r="P131" s="33" t="s">
        <v>24</v>
      </c>
      <c r="Q131" s="33" t="s">
        <v>24</v>
      </c>
      <c r="R131" s="33" t="s">
        <v>24</v>
      </c>
      <c r="S131" s="33" t="s">
        <v>24</v>
      </c>
      <c r="T131" s="33" t="s">
        <v>24</v>
      </c>
      <c r="U131" s="33" t="s">
        <v>24</v>
      </c>
      <c r="V131" s="33" t="s">
        <v>24</v>
      </c>
      <c r="W131" s="33" t="s">
        <v>24</v>
      </c>
      <c r="X131" s="33" t="s">
        <v>24</v>
      </c>
      <c r="Y131" s="33" t="s">
        <v>24</v>
      </c>
      <c r="Z131" s="33" t="s">
        <v>24</v>
      </c>
      <c r="AA131" s="33" t="s">
        <v>24</v>
      </c>
      <c r="AB131" s="33" t="s">
        <v>24</v>
      </c>
      <c r="AC131" s="33" t="s">
        <v>24</v>
      </c>
      <c r="AD131" s="33" t="s">
        <v>24</v>
      </c>
      <c r="AE131" s="33" t="s">
        <v>24</v>
      </c>
      <c r="AF131" s="33" t="s">
        <v>24</v>
      </c>
      <c r="AG131" s="33" t="s">
        <v>24</v>
      </c>
      <c r="AH131" s="33" t="s">
        <v>24</v>
      </c>
      <c r="AI131" s="33" t="s">
        <v>24</v>
      </c>
      <c r="AJ131" s="33" t="s">
        <v>24</v>
      </c>
      <c r="AK131" s="33" t="s">
        <v>24</v>
      </c>
      <c r="AL131" s="33" t="s">
        <v>24</v>
      </c>
      <c r="AM131" s="33" t="s">
        <v>24</v>
      </c>
      <c r="AN131" s="33" t="s">
        <v>24</v>
      </c>
      <c r="AO131" s="33" t="s">
        <v>24</v>
      </c>
      <c r="AP131" s="33" t="s">
        <v>24</v>
      </c>
      <c r="AQ131" s="33" t="s">
        <v>24</v>
      </c>
    </row>
    <row r="132" spans="4:43" ht="18" customHeight="1">
      <c r="D132" s="33"/>
      <c r="E132" s="140" t="s">
        <v>739</v>
      </c>
      <c r="F132" s="141"/>
      <c r="G132" s="142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</row>
    <row r="133" spans="4:43" ht="18" customHeight="1">
      <c r="D133" s="32" t="s">
        <v>417</v>
      </c>
      <c r="E133" s="29"/>
      <c r="F133" s="29"/>
      <c r="G133" s="29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9"/>
      <c r="AJ133" s="30"/>
      <c r="AK133" s="30"/>
      <c r="AL133" s="30"/>
      <c r="AM133" s="30"/>
      <c r="AN133" s="30"/>
      <c r="AO133" s="30"/>
      <c r="AP133" s="30"/>
      <c r="AQ133" s="44"/>
    </row>
    <row r="134" spans="4:43" ht="18" customHeight="1">
      <c r="D134" s="130" t="s">
        <v>406</v>
      </c>
      <c r="E134" s="106"/>
      <c r="F134" s="106"/>
      <c r="G134" s="107"/>
      <c r="H134" s="124" t="s">
        <v>410</v>
      </c>
      <c r="I134" s="124" t="s">
        <v>410</v>
      </c>
      <c r="J134" s="124" t="s">
        <v>410</v>
      </c>
      <c r="K134" s="124" t="s">
        <v>407</v>
      </c>
      <c r="L134" s="124" t="s">
        <v>410</v>
      </c>
      <c r="M134" s="124" t="s">
        <v>407</v>
      </c>
      <c r="N134" s="124" t="s">
        <v>407</v>
      </c>
      <c r="O134" s="124" t="s">
        <v>410</v>
      </c>
      <c r="P134" s="124" t="s">
        <v>410</v>
      </c>
      <c r="Q134" s="124" t="s">
        <v>407</v>
      </c>
      <c r="R134" s="124" t="s">
        <v>410</v>
      </c>
      <c r="S134" s="124" t="s">
        <v>407</v>
      </c>
      <c r="T134" s="124" t="s">
        <v>407</v>
      </c>
      <c r="U134" s="124" t="s">
        <v>410</v>
      </c>
      <c r="V134" s="124" t="s">
        <v>410</v>
      </c>
      <c r="W134" s="124" t="s">
        <v>407</v>
      </c>
      <c r="X134" s="124" t="s">
        <v>410</v>
      </c>
      <c r="Y134" s="124" t="s">
        <v>410</v>
      </c>
      <c r="Z134" s="124" t="s">
        <v>410</v>
      </c>
      <c r="AA134" s="124" t="s">
        <v>410</v>
      </c>
      <c r="AB134" s="124" t="s">
        <v>410</v>
      </c>
      <c r="AC134" s="124" t="s">
        <v>407</v>
      </c>
      <c r="AD134" s="124" t="s">
        <v>410</v>
      </c>
      <c r="AE134" s="124" t="s">
        <v>407</v>
      </c>
      <c r="AF134" s="124" t="s">
        <v>407</v>
      </c>
      <c r="AG134" s="124" t="s">
        <v>410</v>
      </c>
      <c r="AH134" s="124" t="s">
        <v>410</v>
      </c>
      <c r="AI134" s="124" t="s">
        <v>407</v>
      </c>
      <c r="AJ134" s="124" t="s">
        <v>410</v>
      </c>
      <c r="AK134" s="124" t="s">
        <v>407</v>
      </c>
      <c r="AL134" s="124" t="s">
        <v>407</v>
      </c>
      <c r="AM134" s="124" t="s">
        <v>410</v>
      </c>
      <c r="AN134" s="124" t="s">
        <v>410</v>
      </c>
      <c r="AO134" s="124" t="s">
        <v>407</v>
      </c>
      <c r="AP134" s="124" t="s">
        <v>410</v>
      </c>
      <c r="AQ134" s="124" t="s">
        <v>410</v>
      </c>
    </row>
    <row r="135" spans="4:43" ht="18" customHeight="1">
      <c r="D135" s="118"/>
      <c r="E135" s="119"/>
      <c r="F135" s="119"/>
      <c r="G135" s="120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</row>
    <row r="136" spans="4:43" ht="18" customHeight="1">
      <c r="D136" s="108"/>
      <c r="E136" s="109"/>
      <c r="F136" s="109"/>
      <c r="G136" s="110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</row>
    <row r="137" spans="4:43" ht="18" customHeight="1">
      <c r="D137" s="105" t="s">
        <v>408</v>
      </c>
      <c r="E137" s="106"/>
      <c r="F137" s="106"/>
      <c r="G137" s="107"/>
      <c r="H137" s="127">
        <v>220130</v>
      </c>
      <c r="I137" s="127">
        <v>220131</v>
      </c>
      <c r="J137" s="127">
        <v>220131</v>
      </c>
      <c r="K137" s="127">
        <v>220001</v>
      </c>
      <c r="L137" s="127">
        <v>220132</v>
      </c>
      <c r="M137" s="127">
        <v>220001</v>
      </c>
      <c r="N137" s="127">
        <v>220001</v>
      </c>
      <c r="O137" s="127">
        <v>220131</v>
      </c>
      <c r="P137" s="127">
        <v>220131</v>
      </c>
      <c r="Q137" s="127">
        <v>220001</v>
      </c>
      <c r="R137" s="127">
        <v>220132</v>
      </c>
      <c r="S137" s="127">
        <v>220001</v>
      </c>
      <c r="T137" s="127">
        <v>220001</v>
      </c>
      <c r="U137" s="127">
        <v>220131</v>
      </c>
      <c r="V137" s="127">
        <v>220131</v>
      </c>
      <c r="W137" s="127">
        <v>220001</v>
      </c>
      <c r="X137" s="127">
        <v>220130</v>
      </c>
      <c r="Y137" s="127">
        <v>220130</v>
      </c>
      <c r="Z137" s="127">
        <v>220133</v>
      </c>
      <c r="AA137" s="127">
        <v>220134</v>
      </c>
      <c r="AB137" s="127">
        <v>220134</v>
      </c>
      <c r="AC137" s="127">
        <v>220001</v>
      </c>
      <c r="AD137" s="127">
        <v>220135</v>
      </c>
      <c r="AE137" s="127">
        <v>220001</v>
      </c>
      <c r="AF137" s="127">
        <v>220001</v>
      </c>
      <c r="AG137" s="127">
        <v>220134</v>
      </c>
      <c r="AH137" s="127">
        <v>220134</v>
      </c>
      <c r="AI137" s="127">
        <v>220001</v>
      </c>
      <c r="AJ137" s="127">
        <v>220135</v>
      </c>
      <c r="AK137" s="127">
        <v>220001</v>
      </c>
      <c r="AL137" s="127">
        <v>220001</v>
      </c>
      <c r="AM137" s="127">
        <v>220134</v>
      </c>
      <c r="AN137" s="127">
        <v>220134</v>
      </c>
      <c r="AO137" s="127">
        <v>220001</v>
      </c>
      <c r="AP137" s="127">
        <v>220133</v>
      </c>
      <c r="AQ137" s="127">
        <v>220133</v>
      </c>
    </row>
    <row r="138" spans="4:43" ht="18" customHeight="1">
      <c r="D138" s="118"/>
      <c r="E138" s="119"/>
      <c r="F138" s="119"/>
      <c r="G138" s="120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</row>
    <row r="139" spans="4:43" ht="18" customHeight="1">
      <c r="D139" s="118"/>
      <c r="E139" s="119"/>
      <c r="F139" s="119"/>
      <c r="G139" s="120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</row>
    <row r="140" spans="4:43" ht="18" customHeight="1">
      <c r="D140" s="118"/>
      <c r="E140" s="119"/>
      <c r="F140" s="119"/>
      <c r="G140" s="120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</row>
    <row r="141" spans="4:43" ht="18" customHeight="1">
      <c r="D141" s="108"/>
      <c r="E141" s="109"/>
      <c r="F141" s="109"/>
      <c r="G141" s="110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</row>
    <row r="142" spans="4:43" ht="18" customHeight="1">
      <c r="D142" s="32" t="s">
        <v>418</v>
      </c>
      <c r="E142" s="29"/>
      <c r="F142" s="29"/>
      <c r="G142" s="29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9"/>
      <c r="AJ142" s="30"/>
      <c r="AK142" s="30"/>
      <c r="AL142" s="30"/>
      <c r="AM142" s="30"/>
      <c r="AN142" s="30"/>
      <c r="AO142" s="30"/>
      <c r="AP142" s="30"/>
      <c r="AQ142" s="44"/>
    </row>
    <row r="143" spans="4:43" ht="18" customHeight="1">
      <c r="D143" s="130" t="s">
        <v>409</v>
      </c>
      <c r="E143" s="106"/>
      <c r="F143" s="106"/>
      <c r="G143" s="107"/>
      <c r="H143" s="124" t="s">
        <v>410</v>
      </c>
      <c r="I143" s="124" t="s">
        <v>410</v>
      </c>
      <c r="J143" s="124" t="s">
        <v>410</v>
      </c>
      <c r="K143" s="124" t="s">
        <v>407</v>
      </c>
      <c r="L143" s="124" t="s">
        <v>410</v>
      </c>
      <c r="M143" s="124" t="s">
        <v>407</v>
      </c>
      <c r="N143" s="124" t="s">
        <v>407</v>
      </c>
      <c r="O143" s="124" t="s">
        <v>410</v>
      </c>
      <c r="P143" s="124" t="s">
        <v>410</v>
      </c>
      <c r="Q143" s="124" t="s">
        <v>407</v>
      </c>
      <c r="R143" s="124" t="s">
        <v>410</v>
      </c>
      <c r="S143" s="124" t="s">
        <v>407</v>
      </c>
      <c r="T143" s="124" t="s">
        <v>407</v>
      </c>
      <c r="U143" s="124" t="s">
        <v>410</v>
      </c>
      <c r="V143" s="124" t="s">
        <v>410</v>
      </c>
      <c r="W143" s="124" t="s">
        <v>407</v>
      </c>
      <c r="X143" s="124" t="s">
        <v>410</v>
      </c>
      <c r="Y143" s="124" t="s">
        <v>410</v>
      </c>
      <c r="Z143" s="124" t="s">
        <v>410</v>
      </c>
      <c r="AA143" s="124" t="s">
        <v>410</v>
      </c>
      <c r="AB143" s="124" t="s">
        <v>410</v>
      </c>
      <c r="AC143" s="124" t="s">
        <v>407</v>
      </c>
      <c r="AD143" s="124" t="s">
        <v>410</v>
      </c>
      <c r="AE143" s="124" t="s">
        <v>407</v>
      </c>
      <c r="AF143" s="124" t="s">
        <v>407</v>
      </c>
      <c r="AG143" s="124" t="s">
        <v>410</v>
      </c>
      <c r="AH143" s="124" t="s">
        <v>410</v>
      </c>
      <c r="AI143" s="124" t="s">
        <v>407</v>
      </c>
      <c r="AJ143" s="124" t="s">
        <v>410</v>
      </c>
      <c r="AK143" s="124" t="s">
        <v>407</v>
      </c>
      <c r="AL143" s="124" t="s">
        <v>407</v>
      </c>
      <c r="AM143" s="124" t="s">
        <v>410</v>
      </c>
      <c r="AN143" s="124" t="s">
        <v>410</v>
      </c>
      <c r="AO143" s="124" t="s">
        <v>407</v>
      </c>
      <c r="AP143" s="124" t="s">
        <v>410</v>
      </c>
      <c r="AQ143" s="124" t="s">
        <v>410</v>
      </c>
    </row>
    <row r="144" spans="4:43" ht="18" customHeight="1">
      <c r="D144" s="118"/>
      <c r="E144" s="119"/>
      <c r="F144" s="119"/>
      <c r="G144" s="120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</row>
    <row r="145" spans="3:73" ht="18" customHeight="1">
      <c r="D145" s="108"/>
      <c r="E145" s="109"/>
      <c r="F145" s="109"/>
      <c r="G145" s="110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</row>
    <row r="146" spans="3:73" ht="18" customHeight="1">
      <c r="D146" s="130" t="s">
        <v>421</v>
      </c>
      <c r="E146" s="106"/>
      <c r="F146" s="106"/>
      <c r="G146" s="107"/>
      <c r="H146" s="131">
        <v>45741</v>
      </c>
      <c r="I146" s="131">
        <v>45741</v>
      </c>
      <c r="J146" s="131">
        <v>45741</v>
      </c>
      <c r="K146" s="131">
        <v>45741</v>
      </c>
      <c r="L146" s="131">
        <v>45741</v>
      </c>
      <c r="M146" s="131">
        <v>45741</v>
      </c>
      <c r="N146" s="131">
        <v>45741</v>
      </c>
      <c r="O146" s="131">
        <v>45741</v>
      </c>
      <c r="P146" s="131">
        <v>45741</v>
      </c>
      <c r="Q146" s="131">
        <v>45741</v>
      </c>
      <c r="R146" s="131">
        <v>45741</v>
      </c>
      <c r="S146" s="131">
        <v>45741</v>
      </c>
      <c r="T146" s="131">
        <v>45741</v>
      </c>
      <c r="U146" s="131">
        <v>45741</v>
      </c>
      <c r="V146" s="131">
        <v>45741</v>
      </c>
      <c r="W146" s="131">
        <v>45741</v>
      </c>
      <c r="X146" s="131">
        <v>45741</v>
      </c>
      <c r="Y146" s="131">
        <v>45741</v>
      </c>
      <c r="Z146" s="131">
        <v>45741</v>
      </c>
      <c r="AA146" s="131">
        <v>45741</v>
      </c>
      <c r="AB146" s="131">
        <v>45741</v>
      </c>
      <c r="AC146" s="131">
        <v>45741</v>
      </c>
      <c r="AD146" s="131">
        <v>45741</v>
      </c>
      <c r="AE146" s="131">
        <v>45741</v>
      </c>
      <c r="AF146" s="131">
        <v>45741</v>
      </c>
      <c r="AG146" s="131">
        <v>45741</v>
      </c>
      <c r="AH146" s="131">
        <v>45741</v>
      </c>
      <c r="AI146" s="131">
        <v>45741</v>
      </c>
      <c r="AJ146" s="131">
        <v>45741</v>
      </c>
      <c r="AK146" s="131">
        <v>45741</v>
      </c>
      <c r="AL146" s="131">
        <v>45741</v>
      </c>
      <c r="AM146" s="131">
        <v>45741</v>
      </c>
      <c r="AN146" s="131">
        <v>45741</v>
      </c>
      <c r="AO146" s="131">
        <v>45741</v>
      </c>
      <c r="AP146" s="131">
        <v>45741</v>
      </c>
      <c r="AQ146" s="131">
        <v>45741</v>
      </c>
    </row>
    <row r="147" spans="3:73" ht="18" customHeight="1">
      <c r="D147" s="132"/>
      <c r="E147" s="119"/>
      <c r="F147" s="119"/>
      <c r="G147" s="120"/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131"/>
      <c r="AH147" s="131"/>
      <c r="AI147" s="131"/>
      <c r="AJ147" s="131"/>
      <c r="AK147" s="131"/>
      <c r="AL147" s="131"/>
      <c r="AM147" s="131"/>
      <c r="AN147" s="131"/>
      <c r="AO147" s="131"/>
      <c r="AP147" s="131"/>
      <c r="AQ147" s="131"/>
    </row>
    <row r="148" spans="3:73" ht="18" customHeight="1">
      <c r="D148" s="132"/>
      <c r="E148" s="119"/>
      <c r="F148" s="119"/>
      <c r="G148" s="120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131"/>
      <c r="AH148" s="131"/>
      <c r="AI148" s="131"/>
      <c r="AJ148" s="131"/>
      <c r="AK148" s="131"/>
      <c r="AL148" s="131"/>
      <c r="AM148" s="131"/>
      <c r="AN148" s="131"/>
      <c r="AO148" s="131"/>
      <c r="AP148" s="131"/>
      <c r="AQ148" s="131"/>
    </row>
    <row r="149" spans="3:73" ht="18" customHeight="1">
      <c r="D149" s="118"/>
      <c r="E149" s="119"/>
      <c r="F149" s="119"/>
      <c r="G149" s="120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</row>
    <row r="150" spans="3:73" ht="18" customHeight="1">
      <c r="D150" s="108"/>
      <c r="E150" s="109"/>
      <c r="F150" s="109"/>
      <c r="G150" s="110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</row>
    <row r="151" spans="3:73" ht="18" customHeight="1">
      <c r="O151" s="19"/>
      <c r="AJ151" s="36"/>
      <c r="AL151" s="19"/>
    </row>
    <row r="152" spans="3:73" ht="18" customHeight="1">
      <c r="D152" s="5" t="s">
        <v>230</v>
      </c>
      <c r="E152" s="5" t="s">
        <v>406</v>
      </c>
      <c r="I152" s="5" t="s">
        <v>13</v>
      </c>
      <c r="J152" s="5" t="s">
        <v>422</v>
      </c>
      <c r="O152" s="19"/>
      <c r="AJ152" s="36"/>
      <c r="AL152" s="19"/>
    </row>
    <row r="153" spans="3:73" ht="18" customHeight="1">
      <c r="J153" s="5" t="s">
        <v>423</v>
      </c>
      <c r="O153" s="19"/>
      <c r="AJ153" s="36"/>
      <c r="AL153" s="19"/>
    </row>
    <row r="154" spans="3:73" ht="18" customHeight="1">
      <c r="J154" s="5" t="s">
        <v>424</v>
      </c>
      <c r="O154" s="19"/>
      <c r="AJ154" s="36"/>
      <c r="AL154" s="19"/>
    </row>
    <row r="155" spans="3:73" ht="18" customHeight="1">
      <c r="O155" s="19"/>
      <c r="AJ155" s="36"/>
      <c r="AL155" s="19"/>
    </row>
    <row r="156" spans="3:73" ht="18" customHeight="1">
      <c r="C156" s="5" t="s">
        <v>32</v>
      </c>
      <c r="D156" s="5" t="s">
        <v>427</v>
      </c>
      <c r="AE156" s="5" t="s">
        <v>230</v>
      </c>
      <c r="AF156" s="5" t="s">
        <v>714</v>
      </c>
      <c r="AJ156" s="5" t="s">
        <v>307</v>
      </c>
      <c r="AK156" s="119" t="s">
        <v>715</v>
      </c>
      <c r="AL156" s="119"/>
      <c r="AM156" s="119"/>
      <c r="AN156" s="119"/>
    </row>
    <row r="158" spans="3:73" ht="18" customHeight="1">
      <c r="D158" s="105" t="s">
        <v>403</v>
      </c>
      <c r="E158" s="106"/>
      <c r="F158" s="106"/>
      <c r="G158" s="107"/>
      <c r="H158" s="111" t="s">
        <v>730</v>
      </c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3"/>
      <c r="AE158" s="117" t="s">
        <v>434</v>
      </c>
      <c r="AF158" s="112"/>
      <c r="AG158" s="113"/>
      <c r="AH158" s="111" t="s">
        <v>411</v>
      </c>
      <c r="AI158" s="112"/>
      <c r="AJ158" s="112"/>
      <c r="AK158" s="112"/>
      <c r="AL158" s="112"/>
      <c r="AM158" s="112"/>
      <c r="AN158" s="112"/>
      <c r="AO158" s="112"/>
      <c r="AP158" s="112"/>
      <c r="AQ158" s="113"/>
      <c r="AS158" s="62" t="s">
        <v>444</v>
      </c>
      <c r="AT158" s="63"/>
      <c r="AU158" s="64"/>
      <c r="AW158" s="71" t="str">
        <f>$D$75</f>
        <v>COLUMN_COUNTS</v>
      </c>
      <c r="AX158" s="71" t="str">
        <f>$D$75</f>
        <v>COLUMN_COUNTS</v>
      </c>
      <c r="AY158" s="71" t="str">
        <f>$D$79</f>
        <v>COLUMN_DATA_TYPE</v>
      </c>
      <c r="AZ158" s="71" t="str">
        <f>$D$79</f>
        <v>COLUMN_DATA_TYPE</v>
      </c>
      <c r="BA158" s="71" t="str">
        <f>$D$84</f>
        <v>COLUMN_DATA_LENGTH</v>
      </c>
      <c r="BB158" s="71" t="str">
        <f>$D$84</f>
        <v>COLUMN_DATA_LENGTH</v>
      </c>
      <c r="BC158" s="71" t="str">
        <f>$D$93</f>
        <v>COLUMN_DATA_TRIM</v>
      </c>
      <c r="BD158" s="71" t="str">
        <f>$D$93</f>
        <v>COLUMN_DATA_TRIM</v>
      </c>
      <c r="BE158" s="71" t="str">
        <f>$D$101</f>
        <v>COLUMN_DATA_SIGNED</v>
      </c>
      <c r="BF158" s="71" t="str">
        <f>$D$101</f>
        <v>COLUMN_DATA_SIGNED</v>
      </c>
      <c r="BG158" s="71" t="str">
        <f>$D$105</f>
        <v>SIGN_DIGIT</v>
      </c>
      <c r="BH158" s="71" t="str">
        <f>$D$105</f>
        <v>SIGN_DIGIT</v>
      </c>
      <c r="BI158" s="71" t="str">
        <f>$D$109</f>
        <v>DATE_SEPARATOR</v>
      </c>
      <c r="BJ158" s="71" t="str">
        <f>$D$109</f>
        <v>DATE_SEPARATOR</v>
      </c>
      <c r="BK158" s="71" t="str">
        <f>$D$113</f>
        <v>TIME_SEPARATOR</v>
      </c>
      <c r="BL158" s="71" t="str">
        <f>$D$113</f>
        <v>TIME_SEPARATOR</v>
      </c>
      <c r="BM158" s="71" t="str">
        <f>$D$117</f>
        <v>SEPARATOR_DATE_TIME</v>
      </c>
      <c r="BN158" s="71" t="str">
        <f>$D$117</f>
        <v>SEPARATOR_DATE_TIME</v>
      </c>
      <c r="BO158" s="71" t="str">
        <f>$D$121</f>
        <v>REFERENCE_DATE</v>
      </c>
      <c r="BP158" s="71" t="str">
        <f>$D$121</f>
        <v>REFERENCE_DATE</v>
      </c>
      <c r="BQ158" s="71" t="str">
        <f>$D$125</f>
        <v>CASE_MODE</v>
      </c>
      <c r="BR158" s="71" t="str">
        <f>$D$125</f>
        <v>CASE_MODE</v>
      </c>
      <c r="BS158" s="71" t="str">
        <f>$D$129</f>
        <v>MULTIBYTE_STRING</v>
      </c>
      <c r="BT158" s="71" t="str">
        <f>$D$129</f>
        <v>MULTIBYTE_STRING</v>
      </c>
      <c r="BU158" s="60" t="s">
        <v>1068</v>
      </c>
    </row>
    <row r="159" spans="3:73" ht="18" customHeight="1">
      <c r="D159" s="108"/>
      <c r="E159" s="109"/>
      <c r="F159" s="109"/>
      <c r="G159" s="110"/>
      <c r="H159" s="114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6"/>
      <c r="AE159" s="114"/>
      <c r="AF159" s="115"/>
      <c r="AG159" s="116"/>
      <c r="AH159" s="114"/>
      <c r="AI159" s="115"/>
      <c r="AJ159" s="115"/>
      <c r="AK159" s="115"/>
      <c r="AL159" s="115"/>
      <c r="AM159" s="115"/>
      <c r="AN159" s="115"/>
      <c r="AO159" s="115"/>
      <c r="AP159" s="115"/>
      <c r="AQ159" s="116"/>
      <c r="AS159" s="65" t="s">
        <v>445</v>
      </c>
      <c r="AT159" s="66"/>
      <c r="AU159" s="67"/>
      <c r="AW159" s="72" t="s">
        <v>732</v>
      </c>
      <c r="AX159" s="72" t="s">
        <v>733</v>
      </c>
      <c r="AY159" s="72" t="s">
        <v>732</v>
      </c>
      <c r="AZ159" s="72" t="s">
        <v>733</v>
      </c>
      <c r="BA159" s="72" t="s">
        <v>732</v>
      </c>
      <c r="BB159" s="72" t="s">
        <v>733</v>
      </c>
      <c r="BC159" s="72" t="s">
        <v>732</v>
      </c>
      <c r="BD159" s="72" t="s">
        <v>733</v>
      </c>
      <c r="BE159" s="72" t="s">
        <v>732</v>
      </c>
      <c r="BF159" s="72" t="s">
        <v>733</v>
      </c>
      <c r="BG159" s="72" t="s">
        <v>732</v>
      </c>
      <c r="BH159" s="72" t="s">
        <v>733</v>
      </c>
      <c r="BI159" s="72" t="s">
        <v>732</v>
      </c>
      <c r="BJ159" s="72" t="s">
        <v>733</v>
      </c>
      <c r="BK159" s="72" t="s">
        <v>732</v>
      </c>
      <c r="BL159" s="72" t="s">
        <v>733</v>
      </c>
      <c r="BM159" s="72" t="s">
        <v>732</v>
      </c>
      <c r="BN159" s="72" t="s">
        <v>733</v>
      </c>
      <c r="BO159" s="72" t="s">
        <v>732</v>
      </c>
      <c r="BP159" s="72" t="s">
        <v>733</v>
      </c>
      <c r="BQ159" s="72" t="s">
        <v>732</v>
      </c>
      <c r="BR159" s="72" t="s">
        <v>733</v>
      </c>
      <c r="BS159" s="72" t="s">
        <v>732</v>
      </c>
      <c r="BT159" s="72" t="s">
        <v>733</v>
      </c>
      <c r="BU159" s="60" t="s">
        <v>1068</v>
      </c>
    </row>
    <row r="160" spans="3:73" ht="36" customHeight="1">
      <c r="D160" s="96">
        <f>$H$70</f>
        <v>37</v>
      </c>
      <c r="E160" s="97"/>
      <c r="F160" s="97"/>
      <c r="G160" s="98"/>
      <c r="H160" s="45" t="str">
        <f ca="1">SUBSTITUTE(SUBSTITUTE("clear; echo "&amp;"テストケース"&amp;TEXT($D160,"000")&amp;"; "&amp;AW160&amp;AY160&amp;BA160&amp;BC160&amp;BE160&amp;BG160&amp;BI160&amp;BK160&amp;BM160&amp;BO160&amp;BQ160&amp;BS160&amp;"sh ./script/"&amp;$B$2&amp;".sh; "&amp;AX160&amp;AZ160&amp;BB160&amp;BD160&amp;BF160&amp;BH160&amp;BJ160&amp;BL160&amp;BN160&amp;BP160&amp;BR160&amp;BT160,"なし",""),""",""",",")</f>
        <v>clear; echo テストケース037; sed -i '' 's#COLUMN_DATA_LENGTH="3"#COLUMN_DATA_LENGTH="0"#g' ${CONFIG_DIR}db_data_config.txt; export COLUMN_DATA_LENGTH="0";sh ./script/db_check_data_validate_config.sh; sed -i '' 's#COLUMN_DATA_LENGTH="0"#COLUMN_DATA_LENGTH="3"#g' ${CONFIG_DIR}db_data_config.txt; export COLUMN_DATA_LENGTH="3";</v>
      </c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7"/>
      <c r="AE160" s="99" t="str" cm="1">
        <f t="array" ref="AE160">SUBSTITUTE(INDEX($H$134:$AQ$134, , MATCH($D160, $70:$70, 0)-7),"-","")</f>
        <v>異常</v>
      </c>
      <c r="AF160" s="100"/>
      <c r="AG160" s="101"/>
      <c r="AH160" s="143" t="s">
        <v>880</v>
      </c>
      <c r="AI160" s="144"/>
      <c r="AJ160" s="144"/>
      <c r="AK160" s="144"/>
      <c r="AL160" s="144"/>
      <c r="AM160" s="144"/>
      <c r="AN160" s="144"/>
      <c r="AO160" s="144"/>
      <c r="AP160" s="144"/>
      <c r="AQ160" s="145"/>
      <c r="AS160" s="68" t="str" cm="1">
        <f t="array" ref="AS160">SUBSTITUTE(TEXT(INDEX($H$137:$AQ$137,1,$D160-36),"000000"),"-","")</f>
        <v>220130</v>
      </c>
      <c r="AT160" s="69"/>
      <c r="AU160" s="70"/>
      <c r="AW160" s="71" t="str">
        <f>SUBSTITUTE(IF(VLOOKUP(AW$158,$AD$9:$AN$20,8,FALSE)=INDEX($E$76:$G$78,MATCH("●",INDEX($H$76:$AQ$78,,MATCH($D160,$70:$70,0)-7),0),1),"","sed -i "&amp;IF($AK$156="MacOS","'' ","")&amp;"'s#"&amp;AW$158&amp;"="""&amp;VLOOKUP(AW$158,$AD$9:$AN$20,8,FALSE)&amp;""""&amp;"#"&amp;AW$158&amp;"="&amp;""""&amp;INDEX($E$76:$G$78,MATCH("●",INDEX($H$76:$AQ$78,,MATCH($D160,$70:$70,0)-7),0),1)&amp;""""&amp;"#g'"&amp;" ${CONFIG_DIR}"&amp;$K$7&amp;"; export "&amp;AW$158&amp;"="&amp;""""&amp;INDEX($E$76:$G$78,MATCH("●",INDEX($H$76:$AQ$78,,MATCH($D160,$70:$70,0)-7),0),1)&amp;""";"),",",""",""")</f>
        <v/>
      </c>
      <c r="AX160" s="71" t="str">
        <f>SUBSTITUTE(IF(INDEX($E$76:$G$78,MATCH("●",INDEX($H$76:$AQ$78,,MATCH($D160,$70:$70,0)-7),0),1)=VLOOKUP(AX$158,$AD$9:$AN$20,8,FALSE),"","sed -i "&amp;IF($AK$156="MacOS","'' ","")&amp;"'s#"&amp;AX$158&amp;"="""&amp;INDEX($E$76:$G$78,MATCH("●",INDEX($H$76:$AQ$78,,MATCH($D160,$70:$70,0)-7),0),1)&amp;""""&amp;"#"&amp;AX$158&amp;"="&amp;""""&amp;VLOOKUP(AX$158,$AD$9:$AN$20,8,FALSE)&amp;""""&amp;"#g'"&amp;"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0" s="71" t="str">
        <f>SUBSTITUTE(IF(VLOOKUP(AY$158,$AD$9:$AN$20,8,FALSE)=INDEX($E$80:$G$83,MATCH("●",INDEX($H$80:$AQ$83,,MATCH($D160,$70:$70,0)-7),0),1),"","sed -i "&amp;IF($AK$156="MacOS","'' ","")&amp;"'s#"&amp;AY$158&amp;"="""&amp;VLOOKUP(AY$158,$AD$9:$AN$20,8,FALSE)&amp;""""&amp;"#"&amp;AY$158&amp;"="&amp;""""&amp;INDEX($E$80:$G$83,MATCH("●",INDEX($H$80:$AQ$83,,MATCH($D160,$70:$70,0)-7),0),1)&amp;""""&amp;"#g'"&amp;" ${CONFIG_DIR}"&amp;$K$7&amp;"; export "&amp;AY$158&amp;"="&amp;""""&amp;INDEX($E$80:$G$83,MATCH("●",INDEX($H$80:$AQ$83,,MATCH($D160,$70:$70,0)-7),0),1)&amp;""";"),",",""",""")</f>
        <v/>
      </c>
      <c r="AZ160" s="71" t="str">
        <f>SUBSTITUTE(IF(INDEX($E$80:$G$83,MATCH("●",INDEX($H$80:$AQ$83,,MATCH($D160,$70:$70,0)-7),0),1)=VLOOKUP(AZ$158,$AD$9:$AN$20,8,FALSE),"","sed -i "&amp;IF($AK$156="MacOS","'' ","")&amp;"'s#"&amp;AZ$158&amp;"="""&amp;INDEX($E$80:$G$83,MATCH("●",INDEX($H$80:$AQ$83,,MATCH($D160,$70:$70,0)-7),0),1)&amp;""""&amp;"#"&amp;AZ$158&amp;"="&amp;""""&amp;VLOOKUP(AZ$158,$AD$9:$AN$20,8,FALSE)&amp;""""&amp;"#g'"&amp;"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0" s="71" t="str">
        <f>SUBSTITUTE(IF(VLOOKUP(BA$158,$AD$9:$AN$20,8,FALSE)=INDEX($E$85:$G$92,MATCH("●",INDEX($H$85:$AQ$92,,MATCH($D160,$70:$70,0)-7),0),1),"","sed -i "&amp;IF($AK$156="MacOS","'' ","")&amp;"'s#"&amp;BA$158&amp;"="""&amp;VLOOKUP(BA$158,$AD$9:$AN$20,8,FALSE)&amp;""""&amp;"#"&amp;BA$158&amp;"="&amp;""""&amp;INDEX($E$85:$G$92,MATCH("●",INDEX($H$85:$AQ$92,,MATCH($D160,$70:$70,0)-7),0),1)&amp;""""&amp;"#g'"&amp;" ${CONFIG_DIR}"&amp;$K$7&amp;"; export "&amp;BA$158&amp;"="&amp;""""&amp;INDEX($E$85:$G$92,MATCH("●",INDEX($H$85:$AQ$92,,MATCH($D160,$70:$70,0)-7),0),1)&amp;""";"),",",""",""")</f>
        <v>sed -i '' 's#COLUMN_DATA_LENGTH="3"#COLUMN_DATA_LENGTH="0"#g' ${CONFIG_DIR}db_data_config.txt; export COLUMN_DATA_LENGTH="0";</v>
      </c>
      <c r="BB160" s="71" t="str">
        <f>SUBSTITUTE(IF(INDEX($E$85:$G$92,MATCH("●",INDEX($H$85:$AQ$92,,MATCH($D160,$70:$70,0)-7),0),1)=VLOOKUP(BB$158,$AD$9:$AN$20,8,FALSE),"","sed -i "&amp;IF($AK$156="MacOS","'' ","")&amp;"'s#"&amp;BB$158&amp;"="""&amp;INDEX($E$85:$G$92,MATCH("●",INDEX($H$85:$AQ$92,,MATCH($D160,$70:$70,0)-7),0),1)&amp;""""&amp;"#"&amp;BB$158&amp;"="&amp;""""&amp;VLOOKUP(BB$158,$AD$9:$AN$20,8,FALSE)&amp;""""&amp;"#g'"&amp;"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's#COLUMN_DATA_LENGTH="0"#COLUMN_DATA_LENGTH="3"#g' ${CONFIG_DIR}db_data_config.txt; export COLUMN_DATA_LENGTH="3";</v>
      </c>
      <c r="BC160" s="71" t="str">
        <f>SUBSTITUTE(IF(VLOOKUP(BC$158,$AD$9:$AN$20,8,FALSE)=INDEX($E$94:$G$100,MATCH("●",INDEX($H$94:$AQ$100,,MATCH($D160,$70:$70,0)-7),0),1),"","sed -i "&amp;IF($AK$156="MacOS","'' ","")&amp;"'s#"&amp;BC$158&amp;"="""&amp;VLOOKUP(BC$158,$AD$9:$AN$20,8,FALSE)&amp;""""&amp;"#"&amp;BC$158&amp;"="&amp;""""&amp;INDEX($E$94:$G$100,MATCH("●",INDEX($H$94:$AQ$100,,MATCH($D160,$70:$70,0)-7),0),1)&amp;""""&amp;"#g'"&amp;" ${CONFIG_DIR}"&amp;$K$7&amp;"; export "&amp;BC$158&amp;"="&amp;""""&amp;INDEX($E$94:$G$100,MATCH("●",INDEX($H$94:$AQ$100,,MATCH($D160,$70:$70,0)-7),0),1)&amp;""";"),",",""",""")</f>
        <v/>
      </c>
      <c r="BD160" s="71" t="str">
        <f>SUBSTITUTE(IF(INDEX($E$94:$G$100,MATCH("●",INDEX($H$94:$AQ$100,,MATCH($D160,$70:$70,0)-7),0),1)=VLOOKUP(BD$158,$AD$9:$AN$20,8,FALSE),"","sed -i "&amp;IF($AK$156="MacOS","'' ","")&amp;"'s#"&amp;BD$158&amp;"="""&amp;INDEX($E$94:$G$100,MATCH("●",INDEX($H$94:$AQ$100,,MATCH($D160,$70:$70,0)-7),0),1)&amp;""""&amp;"#"&amp;BD$158&amp;"="&amp;""""&amp;VLOOKUP(BD$158,$AD$9:$AN$20,8,FALSE)&amp;""""&amp;"#g'"&amp;" ${CONFIG_DIR}"&amp;$K$7&amp;"; export "&amp;BD$158&amp;"="&amp;""""&amp;VLOOKUP(BD$158,$AD$9:$AN$20,8,FALSE)&amp;""";"),",",""",""")</f>
        <v/>
      </c>
      <c r="BE160" s="71" t="str">
        <f>SUBSTITUTE(IF(VLOOKUP(BE$158,$AD$9:$AN$20,8,FALSE)=INDEX($E$102:$G$104,MATCH("●",INDEX($H$102:$AQ$104,,MATCH($D160,$70:$70,0)-7),0),1),"","sed -i "&amp;IF($AK$156="MacOS","'' ","")&amp;"'s#"&amp;BE$158&amp;"="""&amp;VLOOKUP(BE$158,$AD$9:$AN$20,8,FALSE)&amp;""""&amp;"#"&amp;BE$158&amp;"="&amp;""""&amp;INDEX($E$102:$G$104,MATCH("●",INDEX($H$102:$AQ$104,,MATCH($D160,$70:$70,0)-7),0),1)&amp;""""&amp;"#g'"&amp;" ${CONFIG_DIR}"&amp;$K$7&amp;"; export "&amp;BE$158&amp;"="&amp;""""&amp;INDEX($E$102:$G$104,MATCH("●",INDEX($H$102:$AQ$104,,MATCH($D160,$70:$70,0)-7),0),1)&amp;""";"),",",""",""")</f>
        <v/>
      </c>
      <c r="BF160" s="71" t="str">
        <f>SUBSTITUTE(IF(INDEX($E$102:$G$104,MATCH("●",INDEX($H$102:$AQ$104,,MATCH($D160,$70:$70,0)-7),0),1)=VLOOKUP(BF$158,$AD$9:$AN$20,8,FALSE),"","sed -i "&amp;IF($AK$156="MacOS","'' ","")&amp;"'s#"&amp;BF$158&amp;"="""&amp;INDEX($E$102:$G$104,MATCH("●",INDEX($H$102:$AQ$104,,MATCH($D160,$70:$70,0)-7),0),1)&amp;""""&amp;"#"&amp;BF$158&amp;"="&amp;""""&amp;VLOOKUP(BF$158,$AD$9:$AN$20,8,FALSE)&amp;""""&amp;"#g'"&amp;"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0" s="71" t="str">
        <f>SUBSTITUTE(IF(VLOOKUP(BG$158,$AD$9:$AN$20,8,FALSE)=INDEX($E$106:$G$108,MATCH("●",INDEX($H$106:$AQ$108,,MATCH($D160,$70:$70,0)-7),0),1),"","sed -i "&amp;IF($AK$156="MacOS","'' ","")&amp;"'s#"&amp;BG$158&amp;"="""&amp;VLOOKUP(BG$158,$AD$9:$AN$20,8,FALSE)&amp;""""&amp;"#"&amp;BG$158&amp;"="&amp;""""&amp;INDEX($E$106:$G$108,MATCH("●",INDEX($H$106:$AQ$108,,MATCH($D160,$70:$70,0)-7),0),1)&amp;""""&amp;"#g'"&amp;" ${CONFIG_DIR}"&amp;$K$7&amp;"; export "&amp;BG$158&amp;"="&amp;""""&amp;INDEX($E$106:$G$108,MATCH("●",INDEX($H$106:$AQ$108,,MATCH($D160,$70:$70,0)-7),0),1)&amp;""";"),",",""",""")</f>
        <v/>
      </c>
      <c r="BH160" s="71" t="str">
        <f>SUBSTITUTE(IF(INDEX($E$106:$G$108,MATCH("●",INDEX($H$106:$AQ$108,,MATCH($D160,$70:$70,0)-7),0),1)=VLOOKUP(BH$158,$AD$9:$AN$20,8,FALSE),"","sed -i "&amp;IF($AK$156="MacOS","'' ","")&amp;"'s#"&amp;BH$158&amp;"="""&amp;INDEX($E$106:$G$108,MATCH("●",INDEX($H$106:$AQ$108,,MATCH($D160,$70:$70,0)-7),0),1)&amp;""""&amp;"#"&amp;BH$158&amp;"="&amp;""""&amp;VLOOKUP(BH$158,$AD$9:$AN$20,8,FALSE)&amp;""""&amp;"#g'"&amp;"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0" s="71" t="str">
        <f>SUBSTITUTE(IF(VLOOKUP(BI$158,$AD$9:$AN$20,8,FALSE)=INDEX($E$110:$G$112,MATCH("●",INDEX($H$110:$AQ$112,,MATCH($D160,$70:$70,0)-7),0),1),"","sed -i "&amp;IF($AK$156="MacOS","'' ","")&amp;"'s#"&amp;BI$158&amp;"="""&amp;VLOOKUP(BI$158,$AD$9:$AN$20,8,FALSE)&amp;""""&amp;"#"&amp;BI$158&amp;"="&amp;""""&amp;INDEX($E$110:$G$112,MATCH("●",INDEX($H$110:$AQ$112,,MATCH($D160,$70:$70,0)-7),0),1)&amp;""""&amp;"#g'"&amp;" ${CONFIG_DIR}"&amp;$K$7&amp;"; export "&amp;BI$158&amp;"="&amp;""""&amp;INDEX($E$110:$G$112,MATCH("●",INDEX($H$110:$AQ$112,,MATCH($D160,$70:$70,0)-7),0),1)&amp;""";"),",",""",""")</f>
        <v/>
      </c>
      <c r="BJ160" s="71" t="str">
        <f>SUBSTITUTE(IF(INDEX($E$110:$G$112,MATCH("●",INDEX($H$110:$AQ$112,,MATCH($D160,$70:$70,0)-7),0),1)=VLOOKUP(BJ$158,$AD$9:$AN$20,8,FALSE),"","sed -i "&amp;IF($AK$156="MacOS","'' ","")&amp;"'s#"&amp;BJ$158&amp;"="""&amp;INDEX($E$110:$G$112,MATCH("●",INDEX($H$110:$AQ$112,,MATCH($D160,$70:$70,0)-7),0),1)&amp;""""&amp;"#"&amp;BJ$158&amp;"="&amp;""""&amp;VLOOKUP(BJ$158,$AD$9:$AN$20,8,FALSE)&amp;""""&amp;"#g'"&amp;"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0" s="71" t="str">
        <f>SUBSTITUTE(IF(VLOOKUP(BK$158,$AD$9:$AN$20,8,FALSE)=INDEX($E$114:$G$116,MATCH("●",INDEX($H$114:$AQ$116,,MATCH($D160,$70:$70,0)-7),0),1),"","sed -i "&amp;IF($AK$156="MacOS","'' ","")&amp;"'s#"&amp;BK$158&amp;"="""&amp;VLOOKUP(BK$158,$AD$9:$AN$20,8,FALSE)&amp;""""&amp;"#"&amp;BK$158&amp;"="&amp;""""&amp;INDEX($E$114:$G$116,MATCH("●",INDEX($H$114:$AQ$116,,MATCH($D160,$70:$70,0)-7),0),1)&amp;""""&amp;"#g'"&amp;" ${CONFIG_DIR}"&amp;$K$7&amp;"; export "&amp;BK$158&amp;"="&amp;""""&amp;INDEX($E$114:$G$116,MATCH("●",INDEX($H$114:$AQ$116,,MATCH($D160,$70:$70,0)-7),0),1)&amp;""";"),",",""",""")</f>
        <v/>
      </c>
      <c r="BL160" s="71" t="str">
        <f>SUBSTITUTE(IF(INDEX($E$114:$G$116,MATCH("●",INDEX($H$114:$AQ$116,,MATCH($D160,$70:$70,0)-7),0),1)=VLOOKUP(BL$158,$AD$9:$AN$20,8,FALSE),"","sed -i "&amp;IF($AK$156="MacOS","'' ","")&amp;"'s#"&amp;BL$158&amp;"="""&amp;INDEX($E$114:$G$116,MATCH("●",INDEX($H$114:$AQ$116,,MATCH($D160,$70:$70,0)-7),0),1)&amp;""""&amp;"#"&amp;BL$158&amp;"="&amp;""""&amp;VLOOKUP(BL$158,$AD$9:$AN$20,8,FALSE)&amp;""""&amp;"#g'"&amp;"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0" s="71" t="str">
        <f>SUBSTITUTE(IF(VLOOKUP(BM$158,$AD$9:$AN$20,8,FALSE)=INDEX($E$118:$G$120,MATCH("●",INDEX($H$118:$AQ$120,,MATCH($D160,$70:$70,0)-7),0),1),"","sed -i "&amp;IF($AK$156="MacOS","'' ","")&amp;"'s#"&amp;BM$158&amp;"="""&amp;VLOOKUP(BM$158,$AD$9:$AN$20,8,FALSE)&amp;""""&amp;"#"&amp;BM$158&amp;"="&amp;""""&amp;INDEX($E$118:$G$120,MATCH("●",INDEX($H$118:$AQ$120,,MATCH($D160,$70:$70,0)-7),0),1)&amp;""""&amp;"#g'"&amp;" ${CONFIG_DIR}"&amp;$K$7&amp;"; export "&amp;BM$158&amp;"="&amp;""""&amp;INDEX($E$118:$G$120,MATCH("●",INDEX($H$118:$AQ$120,,MATCH($D160,$70:$70,0)-7),0),1)&amp;""";"),",",""",""")</f>
        <v/>
      </c>
      <c r="BN160" s="71" t="str">
        <f>SUBSTITUTE(IF(INDEX($E$118:$G$120,MATCH("●",INDEX($H$118:$AQ$120,,MATCH($D160,$70:$70,0)-7),0),1)=VLOOKUP(BN$158,$AD$9:$AN$20,8,FALSE),"","sed -i "&amp;IF($AK$156="MacOS","'' ","")&amp;"'s#"&amp;BN$158&amp;"="""&amp;INDEX($E$118:$G$120,MATCH("●",INDEX($H$118:$AQ$120,,MATCH($D160,$70:$70,0)-7),0),1)&amp;""""&amp;"#"&amp;BN$158&amp;"="&amp;""""&amp;VLOOKUP(BN$158,$AD$9:$AN$20,8,FALSE)&amp;""""&amp;"#g'"&amp;"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0" s="71" t="str">
        <f>SUBSTITUTE(IF(VLOOKUP(BO$158,$AD$9:$AN$20,8,FALSE)=INDEX($E$122:$G$124,MATCH("●",INDEX($H$122:$AQ$124,,MATCH($D160,$70:$70,0)-7),0),1),"","sed -i "&amp;IF($AK$156="MacOS","'' ","")&amp;"'s#"&amp;BO$158&amp;"="""&amp;VLOOKUP(BO$158,$AD$9:$AN$20,8,FALSE)&amp;""""&amp;"#"&amp;BO$158&amp;"="&amp;""""&amp;INDEX($E$122:$G$124,MATCH("●",INDEX($H$122:$AQ$124,,MATCH($D160,$70:$70,0)-7),0),1)&amp;""""&amp;"#g'"&amp;" ${CONFIG_DIR}"&amp;$K$7&amp;"; export "&amp;BO$158&amp;"="&amp;""""&amp;INDEX($E$122:$G$124,MATCH("●",INDEX($H$122:$AQ$124,,MATCH($D160,$70:$70,0)-7),0),1)&amp;""";"),",",""",""")</f>
        <v/>
      </c>
      <c r="BP160" s="71" t="str">
        <f>SUBSTITUTE(IF(INDEX($E$122:$G$124,MATCH("●",INDEX($H$122:$AQ$124,,MATCH($D160,$70:$70,0)-7),0),1)=VLOOKUP(BP$158,$AD$9:$AN$20,8,FALSE),"","sed -i "&amp;IF($AK$156="MacOS","'' ","")&amp;"'s#"&amp;BP$158&amp;"="""&amp;INDEX($E$122:$G$124,MATCH("●",INDEX($H$122:$AQ$124,,MATCH($D160,$70:$70,0)-7),0),1)&amp;""""&amp;"#"&amp;BP$158&amp;"="&amp;""""&amp;VLOOKUP(BP$158,$AD$9:$AN$20,8,FALSE)&amp;""""&amp;"#g'"&amp;"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0" s="71" t="str">
        <f>SUBSTITUTE(IF(VLOOKUP(BQ$158,$AD$9:$AN$20,8,FALSE)=INDEX($E$126:$G$128,MATCH("●",INDEX($H$126:$AQ$128,,MATCH($D160,$70:$70,0)-7),0),1),"","sed -i "&amp;IF($AK$156="MacOS","'' ","")&amp;"'s#"&amp;BQ$158&amp;"="""&amp;VLOOKUP(BQ$158,$AD$9:$AN$20,8,FALSE)&amp;""""&amp;"#"&amp;BQ$158&amp;"="&amp;""""&amp;INDEX($E$126:$G$128,MATCH("●",INDEX($H$126:$AQ$128,,MATCH($D160,$70:$70,0)-7),0),1)&amp;""""&amp;"#g'"&amp;" ${CONFIG_DIR}"&amp;$K$7&amp;"; export "&amp;BQ$158&amp;"="&amp;""""&amp;INDEX($E$126:$G$128,MATCH("●",INDEX($H$126:$AQ$128,,MATCH($D160,$70:$70,0)-7),0),1)&amp;""";"),",",""",""")</f>
        <v/>
      </c>
      <c r="BR160" s="71" t="str">
        <f>SUBSTITUTE(IF(INDEX($E$126:$G$128,MATCH("●",INDEX($H$126:$AQ$128,,MATCH($D160,$70:$70,0)-7),0),1)=VLOOKUP(BR$158,$AD$9:$AN$20,8,FALSE),"","sed -i "&amp;IF($AK$156="MacOS","'' ","")&amp;"'s#"&amp;BR$158&amp;"="""&amp;INDEX($E$126:$G$128,MATCH("●",INDEX($H$126:$AQ$128,,MATCH($D160,$70:$70,0)-7),0),1)&amp;""""&amp;"#"&amp;BR$158&amp;"="&amp;""""&amp;VLOOKUP(BR$158,$AD$9:$AN$20,8,FALSE)&amp;""""&amp;"#g'"&amp;"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0" s="71" t="str">
        <f>SUBSTITUTE(IF(VLOOKUP(BS$158,$AD$9:$AN$20,8,FALSE)=INDEX($E$130:$G$132,MATCH("●",INDEX($H$130:$AQ$132,,MATCH($D160,$70:$70,0)-7),0),1),"","sed -i "&amp;IF($AK$156="MacOS","'' ","")&amp;"'s#"&amp;BS$158&amp;"="""&amp;VLOOKUP(BS$158,$AD$9:$AN$20,8,FALSE)&amp;""""&amp;"#"&amp;BS$158&amp;"="&amp;""""&amp;INDEX($E$130:$G$132,MATCH("●",INDEX($H$130:$AQ$132,,MATCH($D160,$70:$70,0)-7),0),1)&amp;""""&amp;"#g'"&amp;" ${CONFIG_DIR}"&amp;$K$7&amp;"; export "&amp;BS$158&amp;"="&amp;""""&amp;INDEX($E$130:$G$132,MATCH("●",INDEX($H$130:$AQ$132,,MATCH($D160,$70:$70,0)-7),0),1)&amp;""";"),",",""",""")</f>
        <v/>
      </c>
      <c r="BT160" s="71" t="str">
        <f>SUBSTITUTE(IF(INDEX($E$130:$G$132,MATCH("●",INDEX($H$130:$AQ$132,,MATCH($D160,$70:$70,0)-7),0),1)=VLOOKUP(BT$158,$AD$9:$AN$20,8,FALSE),"","sed -i "&amp;IF($AK$156="MacOS","'' ","")&amp;"'s#"&amp;BT$158&amp;"="""&amp;INDEX($E$130:$G$132,MATCH("●",INDEX($H$130:$AQ$132,,MATCH($D160,$70:$70,0)-7),0),1)&amp;""""&amp;"#"&amp;BT$158&amp;"="&amp;""""&amp;VLOOKUP(BT$158,$AD$9:$AN$20,8,FALSE)&amp;""""&amp;"#g'"&amp;"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0" s="60" t="s">
        <v>1068</v>
      </c>
    </row>
    <row r="161" spans="4:73" ht="54" customHeight="1">
      <c r="D161" s="96">
        <f>$D160+1</f>
        <v>38</v>
      </c>
      <c r="E161" s="97"/>
      <c r="F161" s="97"/>
      <c r="G161" s="98"/>
      <c r="H161" s="45" t="str">
        <f t="shared" ref="H161:H195" ca="1" si="2">SUBSTITUTE(SUBSTITUTE("clear; echo "&amp;"テストケース"&amp;TEXT($D161,"000")&amp;"; "&amp;AW161&amp;AY161&amp;BA161&amp;BC161&amp;BE161&amp;BG161&amp;BI161&amp;BK161&amp;BM161&amp;BO161&amp;BQ161&amp;BS161&amp;"sh ./script/"&amp;$B$2&amp;".sh; "&amp;AX161&amp;AZ161&amp;BB161&amp;BD161&amp;BF161&amp;BH161&amp;BJ161&amp;BL161&amp;BN161&amp;BP161&amp;BR161&amp;BT161,"なし",""),""",""",",")</f>
        <v>clear; echo テストケース038; sed -i '' 's#COLUMN_DATA_LENGTH="3"#COLUMN_DATA_LENGTH="1"#g' ${CONFIG_DIR}db_data_config.txt; export COLUMN_DATA_LENGTH="1";sed -i '' 's#COLUMN_DATA_TRIM="NONE"#COLUMN_DATA_TRIM="FT"#g' ${CONFIG_DIR}db_data_config.txt; export COLUMN_DATA_TRIM="FT";sh ./script/db_check_data_validate_config.sh; sed -i '' 's#COLUMN_DATA_LENGTH="1"#COLUMN_DATA_LENGTH="3"#g' ${CONFIG_DIR}db_data_config.txt; export COLUMN_DATA_LENGTH="3";sed -i '' 's#COLUMN_DATA_TRIM="FT"#COLUMN_DATA_TRIM="NONE"#g' ${CONFIG_DIR}db_data_config.txt; export COLUMN_DATA_TRIM="NONE";</v>
      </c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7"/>
      <c r="AE161" s="99" t="str" cm="1">
        <f t="array" ref="AE161">SUBSTITUTE(INDEX($H$134:$AQ$134, , MATCH($D161, $70:$70, 0)-7),"-","")</f>
        <v>異常</v>
      </c>
      <c r="AF161" s="100"/>
      <c r="AG161" s="101"/>
      <c r="AH161" s="143" t="s">
        <v>884</v>
      </c>
      <c r="AI161" s="144"/>
      <c r="AJ161" s="144"/>
      <c r="AK161" s="144"/>
      <c r="AL161" s="144"/>
      <c r="AM161" s="144"/>
      <c r="AN161" s="144"/>
      <c r="AO161" s="144"/>
      <c r="AP161" s="144"/>
      <c r="AQ161" s="145"/>
      <c r="AS161" s="68" t="str" cm="1">
        <f t="array" ref="AS161">SUBSTITUTE(TEXT(INDEX($H$137:$AQ$137,1,$D161-36),"000000"),"-","")</f>
        <v>220131</v>
      </c>
      <c r="AT161" s="69"/>
      <c r="AU161" s="70"/>
      <c r="AW161" s="71" t="str">
        <f>SUBSTITUTE(IF(VLOOKUP(AW$158,$AD$9:$AN$20,8,FALSE)=INDEX($E$76:$G$78,MATCH("●",INDEX($H$76:$AQ$78,,MATCH($D161,$70:$70,0)-7),0),1),"","sed -i "&amp;IF($AK$156="MacOS","'' ","")&amp;"'s#"&amp;AW$158&amp;"="""&amp;VLOOKUP(AW$158,$AD$9:$AN$20,8,FALSE)&amp;""""&amp;"#"&amp;AW$158&amp;"="&amp;""""&amp;INDEX($E$76:$G$78,MATCH("●",INDEX($H$76:$AQ$78,,MATCH($D161,$70:$70,0)-7),0),1)&amp;""""&amp;"#g'"&amp;" ${CONFIG_DIR}"&amp;$K$7&amp;"; export "&amp;AW$158&amp;"="&amp;""""&amp;INDEX($E$76:$G$78,MATCH("●",INDEX($H$76:$AQ$78,,MATCH($D161,$70:$70,0)-7),0),1)&amp;""";"),",",""",""")</f>
        <v/>
      </c>
      <c r="AX161" s="71" t="str">
        <f>SUBSTITUTE(IF(INDEX($E$76:$G$78,MATCH("●",INDEX($H$76:$AQ$78,,MATCH($D161,$70:$70,0)-7),0),1)=VLOOKUP(AX$158,$AD$9:$AN$20,8,FALSE),"","sed -i "&amp;IF($AK$156="MacOS","'' ","")&amp;"'s#"&amp;AX$158&amp;"="""&amp;INDEX($E$76:$G$78,MATCH("●",INDEX($H$76:$AQ$78,,MATCH($D161,$70:$70,0)-7),0),1)&amp;""""&amp;"#"&amp;AX$158&amp;"="&amp;""""&amp;VLOOKUP(AX$158,$AD$9:$AN$20,8,FALSE)&amp;""""&amp;"#g'"&amp;"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1" s="71" t="str">
        <f>SUBSTITUTE(IF(VLOOKUP(AY$158,$AD$9:$AN$20,8,FALSE)=INDEX($E$80:$G$83,MATCH("●",INDEX($H$80:$AQ$83,,MATCH($D161,$70:$70,0)-7),0),1),"","sed -i "&amp;IF($AK$156="MacOS","'' ","")&amp;"'s#"&amp;AY$158&amp;"="""&amp;VLOOKUP(AY$158,$AD$9:$AN$20,8,FALSE)&amp;""""&amp;"#"&amp;AY$158&amp;"="&amp;""""&amp;INDEX($E$80:$G$83,MATCH("●",INDEX($H$80:$AQ$83,,MATCH($D161,$70:$70,0)-7),0),1)&amp;""""&amp;"#g'"&amp;" ${CONFIG_DIR}"&amp;$K$7&amp;"; export "&amp;AY$158&amp;"="&amp;""""&amp;INDEX($E$80:$G$83,MATCH("●",INDEX($H$80:$AQ$83,,MATCH($D161,$70:$70,0)-7),0),1)&amp;""";"),",",""",""")</f>
        <v/>
      </c>
      <c r="AZ161" s="71" t="str">
        <f>SUBSTITUTE(IF(INDEX($E$80:$G$83,MATCH("●",INDEX($H$80:$AQ$83,,MATCH($D161,$70:$70,0)-7),0),1)=VLOOKUP(AZ$158,$AD$9:$AN$20,8,FALSE),"","sed -i "&amp;IF($AK$156="MacOS","'' ","")&amp;"'s#"&amp;AZ$158&amp;"="""&amp;INDEX($E$80:$G$83,MATCH("●",INDEX($H$80:$AQ$83,,MATCH($D161,$70:$70,0)-7),0),1)&amp;""""&amp;"#"&amp;AZ$158&amp;"="&amp;""""&amp;VLOOKUP(AZ$158,$AD$9:$AN$20,8,FALSE)&amp;""""&amp;"#g'"&amp;"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1" s="71" t="str">
        <f>SUBSTITUTE(IF(VLOOKUP(BA$158,$AD$9:$AN$20,8,FALSE)=INDEX($E$85:$G$92,MATCH("●",INDEX($H$85:$AQ$92,,MATCH($D161,$70:$70,0)-7),0),1),"","sed -i "&amp;IF($AK$156="MacOS","'' ","")&amp;"'s#"&amp;BA$158&amp;"="""&amp;VLOOKUP(BA$158,$AD$9:$AN$20,8,FALSE)&amp;""""&amp;"#"&amp;BA$158&amp;"="&amp;""""&amp;INDEX($E$85:$G$92,MATCH("●",INDEX($H$85:$AQ$92,,MATCH($D161,$70:$70,0)-7),0),1)&amp;""""&amp;"#g'"&amp;" ${CONFIG_DIR}"&amp;$K$7&amp;"; export "&amp;BA$158&amp;"="&amp;""""&amp;INDEX($E$85:$G$92,MATCH("●",INDEX($H$85:$AQ$92,,MATCH($D161,$70:$70,0)-7),0),1)&amp;""";"),",",""",""")</f>
        <v>sed -i '' 's#COLUMN_DATA_LENGTH="3"#COLUMN_DATA_LENGTH="1"#g' ${CONFIG_DIR}db_data_config.txt; export COLUMN_DATA_LENGTH="1";</v>
      </c>
      <c r="BB161" s="71" t="str">
        <f>SUBSTITUTE(IF(INDEX($E$85:$G$92,MATCH("●",INDEX($H$85:$AQ$92,,MATCH($D161,$70:$70,0)-7),0),1)=VLOOKUP(BB$158,$AD$9:$AN$20,8,FALSE),"","sed -i "&amp;IF($AK$156="MacOS","'' ","")&amp;"'s#"&amp;BB$158&amp;"="""&amp;INDEX($E$85:$G$92,MATCH("●",INDEX($H$85:$AQ$92,,MATCH($D161,$70:$70,0)-7),0),1)&amp;""""&amp;"#"&amp;BB$158&amp;"="&amp;""""&amp;VLOOKUP(BB$158,$AD$9:$AN$20,8,FALSE)&amp;""""&amp;"#g'"&amp;"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61" s="71" t="str">
        <f>SUBSTITUTE(IF(VLOOKUP(BC$158,$AD$9:$AN$20,8,FALSE)=INDEX($E$94:$G$100,MATCH("●",INDEX($H$94:$AQ$100,,MATCH($D161,$70:$70,0)-7),0),1),"","sed -i "&amp;IF($AK$156="MacOS","'' ","")&amp;"'s#"&amp;BC$158&amp;"="""&amp;VLOOKUP(BC$158,$AD$9:$AN$20,8,FALSE)&amp;""""&amp;"#"&amp;BC$158&amp;"="&amp;""""&amp;INDEX($E$94:$G$100,MATCH("●",INDEX($H$94:$AQ$100,,MATCH($D161,$70:$70,0)-7),0),1)&amp;""""&amp;"#g'"&amp;" ${CONFIG_DIR}"&amp;$K$7&amp;"; export "&amp;BC$158&amp;"="&amp;""""&amp;INDEX($E$94:$G$100,MATCH("●",INDEX($H$94:$AQ$100,,MATCH($D161,$70:$70,0)-7),0),1)&amp;""";"),",",""",""")</f>
        <v>sed -i '' 's#COLUMN_DATA_TRIM="NONE"#COLUMN_DATA_TRIM="FT"#g' ${CONFIG_DIR}db_data_config.txt; export COLUMN_DATA_TRIM="FT";</v>
      </c>
      <c r="BD161" s="71" t="str">
        <f>SUBSTITUTE(IF(INDEX($E$94:$G$100,MATCH("●",INDEX($H$94:$AQ$100,,MATCH($D161,$70:$70,0)-7),0),1)=VLOOKUP(BD$158,$AD$9:$AN$20,8,FALSE),"","sed -i "&amp;IF($AK$156="MacOS","'' ","")&amp;"'s#"&amp;BD$158&amp;"="""&amp;INDEX($E$94:$G$100,MATCH("●",INDEX($H$94:$AQ$100,,MATCH($D161,$70:$70,0)-7),0),1)&amp;""""&amp;"#"&amp;BD$158&amp;"="&amp;""""&amp;VLOOKUP(BD$158,$AD$9:$AN$20,8,FALSE)&amp;""""&amp;"#g'"&amp;"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61" s="71" t="str">
        <f>SUBSTITUTE(IF(VLOOKUP(BE$158,$AD$9:$AN$20,8,FALSE)=INDEX($E$102:$G$104,MATCH("●",INDEX($H$102:$AQ$104,,MATCH($D161,$70:$70,0)-7),0),1),"","sed -i "&amp;IF($AK$156="MacOS","'' ","")&amp;"'s#"&amp;BE$158&amp;"="""&amp;VLOOKUP(BE$158,$AD$9:$AN$20,8,FALSE)&amp;""""&amp;"#"&amp;BE$158&amp;"="&amp;""""&amp;INDEX($E$102:$G$104,MATCH("●",INDEX($H$102:$AQ$104,,MATCH($D161,$70:$70,0)-7),0),1)&amp;""""&amp;"#g'"&amp;" ${CONFIG_DIR}"&amp;$K$7&amp;"; export "&amp;BE$158&amp;"="&amp;""""&amp;INDEX($E$102:$G$104,MATCH("●",INDEX($H$102:$AQ$104,,MATCH($D161,$70:$70,0)-7),0),1)&amp;""";"),",",""",""")</f>
        <v/>
      </c>
      <c r="BF161" s="71" t="str">
        <f>SUBSTITUTE(IF(INDEX($E$102:$G$104,MATCH("●",INDEX($H$102:$AQ$104,,MATCH($D161,$70:$70,0)-7),0),1)=VLOOKUP(BF$158,$AD$9:$AN$20,8,FALSE),"","sed -i "&amp;IF($AK$156="MacOS","'' ","")&amp;"'s#"&amp;BF$158&amp;"="""&amp;INDEX($E$102:$G$104,MATCH("●",INDEX($H$102:$AQ$104,,MATCH($D161,$70:$70,0)-7),0),1)&amp;""""&amp;"#"&amp;BF$158&amp;"="&amp;""""&amp;VLOOKUP(BF$158,$AD$9:$AN$20,8,FALSE)&amp;""""&amp;"#g'"&amp;"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1" s="71" t="str">
        <f>SUBSTITUTE(IF(VLOOKUP(BG$158,$AD$9:$AN$20,8,FALSE)=INDEX($E$106:$G$108,MATCH("●",INDEX($H$106:$AQ$108,,MATCH($D161,$70:$70,0)-7),0),1),"","sed -i "&amp;IF($AK$156="MacOS","'' ","")&amp;"'s#"&amp;BG$158&amp;"="""&amp;VLOOKUP(BG$158,$AD$9:$AN$20,8,FALSE)&amp;""""&amp;"#"&amp;BG$158&amp;"="&amp;""""&amp;INDEX($E$106:$G$108,MATCH("●",INDEX($H$106:$AQ$108,,MATCH($D161,$70:$70,0)-7),0),1)&amp;""""&amp;"#g'"&amp;" ${CONFIG_DIR}"&amp;$K$7&amp;"; export "&amp;BG$158&amp;"="&amp;""""&amp;INDEX($E$106:$G$108,MATCH("●",INDEX($H$106:$AQ$108,,MATCH($D161,$70:$70,0)-7),0),1)&amp;""";"),",",""",""")</f>
        <v/>
      </c>
      <c r="BH161" s="71" t="str">
        <f>SUBSTITUTE(IF(INDEX($E$106:$G$108,MATCH("●",INDEX($H$106:$AQ$108,,MATCH($D161,$70:$70,0)-7),0),1)=VLOOKUP(BH$158,$AD$9:$AN$20,8,FALSE),"","sed -i "&amp;IF($AK$156="MacOS","'' ","")&amp;"'s#"&amp;BH$158&amp;"="""&amp;INDEX($E$106:$G$108,MATCH("●",INDEX($H$106:$AQ$108,,MATCH($D161,$70:$70,0)-7),0),1)&amp;""""&amp;"#"&amp;BH$158&amp;"="&amp;""""&amp;VLOOKUP(BH$158,$AD$9:$AN$20,8,FALSE)&amp;""""&amp;"#g'"&amp;"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1" s="71" t="str">
        <f>SUBSTITUTE(IF(VLOOKUP(BI$158,$AD$9:$AN$20,8,FALSE)=INDEX($E$110:$G$112,MATCH("●",INDEX($H$110:$AQ$112,,MATCH($D161,$70:$70,0)-7),0),1),"","sed -i "&amp;IF($AK$156="MacOS","'' ","")&amp;"'s#"&amp;BI$158&amp;"="""&amp;VLOOKUP(BI$158,$AD$9:$AN$20,8,FALSE)&amp;""""&amp;"#"&amp;BI$158&amp;"="&amp;""""&amp;INDEX($E$110:$G$112,MATCH("●",INDEX($H$110:$AQ$112,,MATCH($D161,$70:$70,0)-7),0),1)&amp;""""&amp;"#g'"&amp;" ${CONFIG_DIR}"&amp;$K$7&amp;"; export "&amp;BI$158&amp;"="&amp;""""&amp;INDEX($E$110:$G$112,MATCH("●",INDEX($H$110:$AQ$112,,MATCH($D161,$70:$70,0)-7),0),1)&amp;""";"),",",""",""")</f>
        <v/>
      </c>
      <c r="BJ161" s="71" t="str">
        <f>SUBSTITUTE(IF(INDEX($E$110:$G$112,MATCH("●",INDEX($H$110:$AQ$112,,MATCH($D161,$70:$70,0)-7),0),1)=VLOOKUP(BJ$158,$AD$9:$AN$20,8,FALSE),"","sed -i "&amp;IF($AK$156="MacOS","'' ","")&amp;"'s#"&amp;BJ$158&amp;"="""&amp;INDEX($E$110:$G$112,MATCH("●",INDEX($H$110:$AQ$112,,MATCH($D161,$70:$70,0)-7),0),1)&amp;""""&amp;"#"&amp;BJ$158&amp;"="&amp;""""&amp;VLOOKUP(BJ$158,$AD$9:$AN$20,8,FALSE)&amp;""""&amp;"#g'"&amp;"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1" s="71" t="str">
        <f>SUBSTITUTE(IF(VLOOKUP(BK$158,$AD$9:$AN$20,8,FALSE)=INDEX($E$114:$G$116,MATCH("●",INDEX($H$114:$AQ$116,,MATCH($D161,$70:$70,0)-7),0),1),"","sed -i "&amp;IF($AK$156="MacOS","'' ","")&amp;"'s#"&amp;BK$158&amp;"="""&amp;VLOOKUP(BK$158,$AD$9:$AN$20,8,FALSE)&amp;""""&amp;"#"&amp;BK$158&amp;"="&amp;""""&amp;INDEX($E$114:$G$116,MATCH("●",INDEX($H$114:$AQ$116,,MATCH($D161,$70:$70,0)-7),0),1)&amp;""""&amp;"#g'"&amp;" ${CONFIG_DIR}"&amp;$K$7&amp;"; export "&amp;BK$158&amp;"="&amp;""""&amp;INDEX($E$114:$G$116,MATCH("●",INDEX($H$114:$AQ$116,,MATCH($D161,$70:$70,0)-7),0),1)&amp;""";"),",",""",""")</f>
        <v/>
      </c>
      <c r="BL161" s="71" t="str">
        <f>SUBSTITUTE(IF(INDEX($E$114:$G$116,MATCH("●",INDEX($H$114:$AQ$116,,MATCH($D161,$70:$70,0)-7),0),1)=VLOOKUP(BL$158,$AD$9:$AN$20,8,FALSE),"","sed -i "&amp;IF($AK$156="MacOS","'' ","")&amp;"'s#"&amp;BL$158&amp;"="""&amp;INDEX($E$114:$G$116,MATCH("●",INDEX($H$114:$AQ$116,,MATCH($D161,$70:$70,0)-7),0),1)&amp;""""&amp;"#"&amp;BL$158&amp;"="&amp;""""&amp;VLOOKUP(BL$158,$AD$9:$AN$20,8,FALSE)&amp;""""&amp;"#g'"&amp;"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1" s="71" t="str">
        <f>SUBSTITUTE(IF(VLOOKUP(BM$158,$AD$9:$AN$20,8,FALSE)=INDEX($E$118:$G$120,MATCH("●",INDEX($H$118:$AQ$120,,MATCH($D161,$70:$70,0)-7),0),1),"","sed -i "&amp;IF($AK$156="MacOS","'' ","")&amp;"'s#"&amp;BM$158&amp;"="""&amp;VLOOKUP(BM$158,$AD$9:$AN$20,8,FALSE)&amp;""""&amp;"#"&amp;BM$158&amp;"="&amp;""""&amp;INDEX($E$118:$G$120,MATCH("●",INDEX($H$118:$AQ$120,,MATCH($D161,$70:$70,0)-7),0),1)&amp;""""&amp;"#g'"&amp;" ${CONFIG_DIR}"&amp;$K$7&amp;"; export "&amp;BM$158&amp;"="&amp;""""&amp;INDEX($E$118:$G$120,MATCH("●",INDEX($H$118:$AQ$120,,MATCH($D161,$70:$70,0)-7),0),1)&amp;""";"),",",""",""")</f>
        <v/>
      </c>
      <c r="BN161" s="71" t="str">
        <f>SUBSTITUTE(IF(INDEX($E$118:$G$120,MATCH("●",INDEX($H$118:$AQ$120,,MATCH($D161,$70:$70,0)-7),0),1)=VLOOKUP(BN$158,$AD$9:$AN$20,8,FALSE),"","sed -i "&amp;IF($AK$156="MacOS","'' ","")&amp;"'s#"&amp;BN$158&amp;"="""&amp;INDEX($E$118:$G$120,MATCH("●",INDEX($H$118:$AQ$120,,MATCH($D161,$70:$70,0)-7),0),1)&amp;""""&amp;"#"&amp;BN$158&amp;"="&amp;""""&amp;VLOOKUP(BN$158,$AD$9:$AN$20,8,FALSE)&amp;""""&amp;"#g'"&amp;"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1" s="71" t="str">
        <f>SUBSTITUTE(IF(VLOOKUP(BO$158,$AD$9:$AN$20,8,FALSE)=INDEX($E$122:$G$124,MATCH("●",INDEX($H$122:$AQ$124,,MATCH($D161,$70:$70,0)-7),0),1),"","sed -i "&amp;IF($AK$156="MacOS","'' ","")&amp;"'s#"&amp;BO$158&amp;"="""&amp;VLOOKUP(BO$158,$AD$9:$AN$20,8,FALSE)&amp;""""&amp;"#"&amp;BO$158&amp;"="&amp;""""&amp;INDEX($E$122:$G$124,MATCH("●",INDEX($H$122:$AQ$124,,MATCH($D161,$70:$70,0)-7),0),1)&amp;""""&amp;"#g'"&amp;" ${CONFIG_DIR}"&amp;$K$7&amp;"; export "&amp;BO$158&amp;"="&amp;""""&amp;INDEX($E$122:$G$124,MATCH("●",INDEX($H$122:$AQ$124,,MATCH($D161,$70:$70,0)-7),0),1)&amp;""";"),",",""",""")</f>
        <v/>
      </c>
      <c r="BP161" s="71" t="str">
        <f>SUBSTITUTE(IF(INDEX($E$122:$G$124,MATCH("●",INDEX($H$122:$AQ$124,,MATCH($D161,$70:$70,0)-7),0),1)=VLOOKUP(BP$158,$AD$9:$AN$20,8,FALSE),"","sed -i "&amp;IF($AK$156="MacOS","'' ","")&amp;"'s#"&amp;BP$158&amp;"="""&amp;INDEX($E$122:$G$124,MATCH("●",INDEX($H$122:$AQ$124,,MATCH($D161,$70:$70,0)-7),0),1)&amp;""""&amp;"#"&amp;BP$158&amp;"="&amp;""""&amp;VLOOKUP(BP$158,$AD$9:$AN$20,8,FALSE)&amp;""""&amp;"#g'"&amp;"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1" s="71" t="str">
        <f>SUBSTITUTE(IF(VLOOKUP(BQ$158,$AD$9:$AN$20,8,FALSE)=INDEX($E$126:$G$128,MATCH("●",INDEX($H$126:$AQ$128,,MATCH($D161,$70:$70,0)-7),0),1),"","sed -i "&amp;IF($AK$156="MacOS","'' ","")&amp;"'s#"&amp;BQ$158&amp;"="""&amp;VLOOKUP(BQ$158,$AD$9:$AN$20,8,FALSE)&amp;""""&amp;"#"&amp;BQ$158&amp;"="&amp;""""&amp;INDEX($E$126:$G$128,MATCH("●",INDEX($H$126:$AQ$128,,MATCH($D161,$70:$70,0)-7),0),1)&amp;""""&amp;"#g'"&amp;" ${CONFIG_DIR}"&amp;$K$7&amp;"; export "&amp;BQ$158&amp;"="&amp;""""&amp;INDEX($E$126:$G$128,MATCH("●",INDEX($H$126:$AQ$128,,MATCH($D161,$70:$70,0)-7),0),1)&amp;""";"),",",""",""")</f>
        <v/>
      </c>
      <c r="BR161" s="71" t="str">
        <f>SUBSTITUTE(IF(INDEX($E$126:$G$128,MATCH("●",INDEX($H$126:$AQ$128,,MATCH($D161,$70:$70,0)-7),0),1)=VLOOKUP(BR$158,$AD$9:$AN$20,8,FALSE),"","sed -i "&amp;IF($AK$156="MacOS","'' ","")&amp;"'s#"&amp;BR$158&amp;"="""&amp;INDEX($E$126:$G$128,MATCH("●",INDEX($H$126:$AQ$128,,MATCH($D161,$70:$70,0)-7),0),1)&amp;""""&amp;"#"&amp;BR$158&amp;"="&amp;""""&amp;VLOOKUP(BR$158,$AD$9:$AN$20,8,FALSE)&amp;""""&amp;"#g'"&amp;"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1" s="71" t="str">
        <f>SUBSTITUTE(IF(VLOOKUP(BS$158,$AD$9:$AN$20,8,FALSE)=INDEX($E$130:$G$132,MATCH("●",INDEX($H$130:$AQ$132,,MATCH($D161,$70:$70,0)-7),0),1),"","sed -i "&amp;IF($AK$156="MacOS","'' ","")&amp;"'s#"&amp;BS$158&amp;"="""&amp;VLOOKUP(BS$158,$AD$9:$AN$20,8,FALSE)&amp;""""&amp;"#"&amp;BS$158&amp;"="&amp;""""&amp;INDEX($E$130:$G$132,MATCH("●",INDEX($H$130:$AQ$132,,MATCH($D161,$70:$70,0)-7),0),1)&amp;""""&amp;"#g'"&amp;" ${CONFIG_DIR}"&amp;$K$7&amp;"; export "&amp;BS$158&amp;"="&amp;""""&amp;INDEX($E$130:$G$132,MATCH("●",INDEX($H$130:$AQ$132,,MATCH($D161,$70:$70,0)-7),0),1)&amp;""";"),",",""",""")</f>
        <v/>
      </c>
      <c r="BT161" s="71" t="str">
        <f>SUBSTITUTE(IF(INDEX($E$130:$G$132,MATCH("●",INDEX($H$130:$AQ$132,,MATCH($D161,$70:$70,0)-7),0),1)=VLOOKUP(BT$158,$AD$9:$AN$20,8,FALSE),"","sed -i "&amp;IF($AK$156="MacOS","'' ","")&amp;"'s#"&amp;BT$158&amp;"="""&amp;INDEX($E$130:$G$132,MATCH("●",INDEX($H$130:$AQ$132,,MATCH($D161,$70:$70,0)-7),0),1)&amp;""""&amp;"#"&amp;BT$158&amp;"="&amp;""""&amp;VLOOKUP(BT$158,$AD$9:$AN$20,8,FALSE)&amp;""""&amp;"#g'"&amp;"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1" s="60" t="s">
        <v>1068</v>
      </c>
    </row>
    <row r="162" spans="4:73" ht="54" customHeight="1">
      <c r="D162" s="96">
        <f>$D161+1</f>
        <v>39</v>
      </c>
      <c r="E162" s="97"/>
      <c r="F162" s="97"/>
      <c r="G162" s="98"/>
      <c r="H162" s="45" t="str">
        <f t="shared" ca="1" si="2"/>
        <v>clear; echo テストケース039; sed -i '' 's#COLUMN_DATA_LENGTH="3"#COLUMN_DATA_LENGTH="2"#g' ${CONFIG_DIR}db_data_config.txt; export COLUMN_DATA_LENGTH="2";sed -i '' 's#COLUMN_DATA_TRIM="NONE"#COLUMN_DATA_TRIM="FT"#g' ${CONFIG_DIR}db_data_config.txt; export COLUMN_DATA_TRIM="FT";sh ./script/db_check_data_validate_config.sh; sed -i '' 's#COLUMN_DATA_LENGTH="2"#COLUMN_DATA_LENGTH="3"#g' ${CONFIG_DIR}db_data_config.txt; export COLUMN_DATA_LENGTH="3";sed -i '' 's#COLUMN_DATA_TRIM="FT"#COLUMN_DATA_TRIM="NONE"#g' ${CONFIG_DIR}db_data_config.txt; export COLUMN_DATA_TRIM="NONE";</v>
      </c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7"/>
      <c r="AE162" s="99" t="str" cm="1">
        <f t="array" ref="AE162">SUBSTITUTE(INDEX($H$134:$AQ$134, , MATCH($D162, $70:$70, 0)-7),"-","")</f>
        <v>異常</v>
      </c>
      <c r="AF162" s="100"/>
      <c r="AG162" s="101"/>
      <c r="AH162" s="143" t="s">
        <v>885</v>
      </c>
      <c r="AI162" s="144"/>
      <c r="AJ162" s="144"/>
      <c r="AK162" s="144"/>
      <c r="AL162" s="144"/>
      <c r="AM162" s="144"/>
      <c r="AN162" s="144"/>
      <c r="AO162" s="144"/>
      <c r="AP162" s="144"/>
      <c r="AQ162" s="145"/>
      <c r="AS162" s="68" t="str" cm="1">
        <f t="array" ref="AS162">SUBSTITUTE(TEXT(INDEX($H$137:$AQ$137,1,$D162-36),"000000"),"-","")</f>
        <v>220131</v>
      </c>
      <c r="AT162" s="69"/>
      <c r="AU162" s="70"/>
      <c r="AW162" s="71" t="str">
        <f>SUBSTITUTE(IF(VLOOKUP(AW$158,$AD$9:$AN$20,8,FALSE)=INDEX($E$76:$G$78,MATCH("●",INDEX($H$76:$AQ$78,,MATCH($D162,$70:$70,0)-7),0),1),"","sed -i "&amp;IF($AK$156="MacOS","'' ","")&amp;"'s#"&amp;AW$158&amp;"="""&amp;VLOOKUP(AW$158,$AD$9:$AN$20,8,FALSE)&amp;""""&amp;"#"&amp;AW$158&amp;"="&amp;""""&amp;INDEX($E$76:$G$78,MATCH("●",INDEX($H$76:$AQ$78,,MATCH($D162,$70:$70,0)-7),0),1)&amp;""""&amp;"#g'"&amp;" ${CONFIG_DIR}"&amp;$K$7&amp;"; export "&amp;AW$158&amp;"="&amp;""""&amp;INDEX($E$76:$G$78,MATCH("●",INDEX($H$76:$AQ$78,,MATCH($D162,$70:$70,0)-7),0),1)&amp;""";"),",",""",""")</f>
        <v/>
      </c>
      <c r="AX162" s="71" t="str">
        <f>SUBSTITUTE(IF(INDEX($E$76:$G$78,MATCH("●",INDEX($H$76:$AQ$78,,MATCH($D162,$70:$70,0)-7),0),1)=VLOOKUP(AX$158,$AD$9:$AN$20,8,FALSE),"","sed -i "&amp;IF($AK$156="MacOS","'' ","")&amp;"'s#"&amp;AX$158&amp;"="""&amp;INDEX($E$76:$G$78,MATCH("●",INDEX($H$76:$AQ$78,,MATCH($D162,$70:$70,0)-7),0),1)&amp;""""&amp;"#"&amp;AX$158&amp;"="&amp;""""&amp;VLOOKUP(AX$158,$AD$9:$AN$20,8,FALSE)&amp;""""&amp;"#g'"&amp;"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2" s="71" t="str">
        <f>SUBSTITUTE(IF(VLOOKUP(AY$158,$AD$9:$AN$20,8,FALSE)=INDEX($E$80:$G$83,MATCH("●",INDEX($H$80:$AQ$83,,MATCH($D162,$70:$70,0)-7),0),1),"","sed -i "&amp;IF($AK$156="MacOS","'' ","")&amp;"'s#"&amp;AY$158&amp;"="""&amp;VLOOKUP(AY$158,$AD$9:$AN$20,8,FALSE)&amp;""""&amp;"#"&amp;AY$158&amp;"="&amp;""""&amp;INDEX($E$80:$G$83,MATCH("●",INDEX($H$80:$AQ$83,,MATCH($D162,$70:$70,0)-7),0),1)&amp;""""&amp;"#g'"&amp;" ${CONFIG_DIR}"&amp;$K$7&amp;"; export "&amp;AY$158&amp;"="&amp;""""&amp;INDEX($E$80:$G$83,MATCH("●",INDEX($H$80:$AQ$83,,MATCH($D162,$70:$70,0)-7),0),1)&amp;""";"),",",""",""")</f>
        <v/>
      </c>
      <c r="AZ162" s="71" t="str">
        <f>SUBSTITUTE(IF(INDEX($E$80:$G$83,MATCH("●",INDEX($H$80:$AQ$83,,MATCH($D162,$70:$70,0)-7),0),1)=VLOOKUP(AZ$158,$AD$9:$AN$20,8,FALSE),"","sed -i "&amp;IF($AK$156="MacOS","'' ","")&amp;"'s#"&amp;AZ$158&amp;"="""&amp;INDEX($E$80:$G$83,MATCH("●",INDEX($H$80:$AQ$83,,MATCH($D162,$70:$70,0)-7),0),1)&amp;""""&amp;"#"&amp;AZ$158&amp;"="&amp;""""&amp;VLOOKUP(AZ$158,$AD$9:$AN$20,8,FALSE)&amp;""""&amp;"#g'"&amp;"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2" s="71" t="str">
        <f>SUBSTITUTE(IF(VLOOKUP(BA$158,$AD$9:$AN$20,8,FALSE)=INDEX($E$85:$G$92,MATCH("●",INDEX($H$85:$AQ$92,,MATCH($D162,$70:$70,0)-7),0),1),"","sed -i "&amp;IF($AK$156="MacOS","'' ","")&amp;"'s#"&amp;BA$158&amp;"="""&amp;VLOOKUP(BA$158,$AD$9:$AN$20,8,FALSE)&amp;""""&amp;"#"&amp;BA$158&amp;"="&amp;""""&amp;INDEX($E$85:$G$92,MATCH("●",INDEX($H$85:$AQ$92,,MATCH($D162,$70:$70,0)-7),0),1)&amp;""""&amp;"#g'"&amp;" ${CONFIG_DIR}"&amp;$K$7&amp;"; export "&amp;BA$158&amp;"="&amp;""""&amp;INDEX($E$85:$G$92,MATCH("●",INDEX($H$85:$AQ$92,,MATCH($D162,$70:$70,0)-7),0),1)&amp;""";"),",",""",""")</f>
        <v>sed -i '' 's#COLUMN_DATA_LENGTH="3"#COLUMN_DATA_LENGTH="2"#g' ${CONFIG_DIR}db_data_config.txt; export COLUMN_DATA_LENGTH="2";</v>
      </c>
      <c r="BB162" s="71" t="str">
        <f>SUBSTITUTE(IF(INDEX($E$85:$G$92,MATCH("●",INDEX($H$85:$AQ$92,,MATCH($D162,$70:$70,0)-7),0),1)=VLOOKUP(BB$158,$AD$9:$AN$20,8,FALSE),"","sed -i "&amp;IF($AK$156="MacOS","'' ","")&amp;"'s#"&amp;BB$158&amp;"="""&amp;INDEX($E$85:$G$92,MATCH("●",INDEX($H$85:$AQ$92,,MATCH($D162,$70:$70,0)-7),0),1)&amp;""""&amp;"#"&amp;BB$158&amp;"="&amp;""""&amp;VLOOKUP(BB$158,$AD$9:$AN$20,8,FALSE)&amp;""""&amp;"#g'"&amp;"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62" s="71" t="str">
        <f>SUBSTITUTE(IF(VLOOKUP(BC$158,$AD$9:$AN$20,8,FALSE)=INDEX($E$94:$G$100,MATCH("●",INDEX($H$94:$AQ$100,,MATCH($D162,$70:$70,0)-7),0),1),"","sed -i "&amp;IF($AK$156="MacOS","'' ","")&amp;"'s#"&amp;BC$158&amp;"="""&amp;VLOOKUP(BC$158,$AD$9:$AN$20,8,FALSE)&amp;""""&amp;"#"&amp;BC$158&amp;"="&amp;""""&amp;INDEX($E$94:$G$100,MATCH("●",INDEX($H$94:$AQ$100,,MATCH($D162,$70:$70,0)-7),0),1)&amp;""""&amp;"#g'"&amp;" ${CONFIG_DIR}"&amp;$K$7&amp;"; export "&amp;BC$158&amp;"="&amp;""""&amp;INDEX($E$94:$G$100,MATCH("●",INDEX($H$94:$AQ$100,,MATCH($D162,$70:$70,0)-7),0),1)&amp;""";"),",",""",""")</f>
        <v>sed -i '' 's#COLUMN_DATA_TRIM="NONE"#COLUMN_DATA_TRIM="FT"#g' ${CONFIG_DIR}db_data_config.txt; export COLUMN_DATA_TRIM="FT";</v>
      </c>
      <c r="BD162" s="71" t="str">
        <f>SUBSTITUTE(IF(INDEX($E$94:$G$100,MATCH("●",INDEX($H$94:$AQ$100,,MATCH($D162,$70:$70,0)-7),0),1)=VLOOKUP(BD$158,$AD$9:$AN$20,8,FALSE),"","sed -i "&amp;IF($AK$156="MacOS","'' ","")&amp;"'s#"&amp;BD$158&amp;"="""&amp;INDEX($E$94:$G$100,MATCH("●",INDEX($H$94:$AQ$100,,MATCH($D162,$70:$70,0)-7),0),1)&amp;""""&amp;"#"&amp;BD$158&amp;"="&amp;""""&amp;VLOOKUP(BD$158,$AD$9:$AN$20,8,FALSE)&amp;""""&amp;"#g'"&amp;"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62" s="71" t="str">
        <f>SUBSTITUTE(IF(VLOOKUP(BE$158,$AD$9:$AN$20,8,FALSE)=INDEX($E$102:$G$104,MATCH("●",INDEX($H$102:$AQ$104,,MATCH($D162,$70:$70,0)-7),0),1),"","sed -i "&amp;IF($AK$156="MacOS","'' ","")&amp;"'s#"&amp;BE$158&amp;"="""&amp;VLOOKUP(BE$158,$AD$9:$AN$20,8,FALSE)&amp;""""&amp;"#"&amp;BE$158&amp;"="&amp;""""&amp;INDEX($E$102:$G$104,MATCH("●",INDEX($H$102:$AQ$104,,MATCH($D162,$70:$70,0)-7),0),1)&amp;""""&amp;"#g'"&amp;" ${CONFIG_DIR}"&amp;$K$7&amp;"; export "&amp;BE$158&amp;"="&amp;""""&amp;INDEX($E$102:$G$104,MATCH("●",INDEX($H$102:$AQ$104,,MATCH($D162,$70:$70,0)-7),0),1)&amp;""";"),",",""",""")</f>
        <v/>
      </c>
      <c r="BF162" s="71" t="str">
        <f>SUBSTITUTE(IF(INDEX($E$102:$G$104,MATCH("●",INDEX($H$102:$AQ$104,,MATCH($D162,$70:$70,0)-7),0),1)=VLOOKUP(BF$158,$AD$9:$AN$20,8,FALSE),"","sed -i "&amp;IF($AK$156="MacOS","'' ","")&amp;"'s#"&amp;BF$158&amp;"="""&amp;INDEX($E$102:$G$104,MATCH("●",INDEX($H$102:$AQ$104,,MATCH($D162,$70:$70,0)-7),0),1)&amp;""""&amp;"#"&amp;BF$158&amp;"="&amp;""""&amp;VLOOKUP(BF$158,$AD$9:$AN$20,8,FALSE)&amp;""""&amp;"#g'"&amp;"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2" s="71" t="str">
        <f>SUBSTITUTE(IF(VLOOKUP(BG$158,$AD$9:$AN$20,8,FALSE)=INDEX($E$106:$G$108,MATCH("●",INDEX($H$106:$AQ$108,,MATCH($D162,$70:$70,0)-7),0),1),"","sed -i "&amp;IF($AK$156="MacOS","'' ","")&amp;"'s#"&amp;BG$158&amp;"="""&amp;VLOOKUP(BG$158,$AD$9:$AN$20,8,FALSE)&amp;""""&amp;"#"&amp;BG$158&amp;"="&amp;""""&amp;INDEX($E$106:$G$108,MATCH("●",INDEX($H$106:$AQ$108,,MATCH($D162,$70:$70,0)-7),0),1)&amp;""""&amp;"#g'"&amp;" ${CONFIG_DIR}"&amp;$K$7&amp;"; export "&amp;BG$158&amp;"="&amp;""""&amp;INDEX($E$106:$G$108,MATCH("●",INDEX($H$106:$AQ$108,,MATCH($D162,$70:$70,0)-7),0),1)&amp;""";"),",",""",""")</f>
        <v/>
      </c>
      <c r="BH162" s="71" t="str">
        <f>SUBSTITUTE(IF(INDEX($E$106:$G$108,MATCH("●",INDEX($H$106:$AQ$108,,MATCH($D162,$70:$70,0)-7),0),1)=VLOOKUP(BH$158,$AD$9:$AN$20,8,FALSE),"","sed -i "&amp;IF($AK$156="MacOS","'' ","")&amp;"'s#"&amp;BH$158&amp;"="""&amp;INDEX($E$106:$G$108,MATCH("●",INDEX($H$106:$AQ$108,,MATCH($D162,$70:$70,0)-7),0),1)&amp;""""&amp;"#"&amp;BH$158&amp;"="&amp;""""&amp;VLOOKUP(BH$158,$AD$9:$AN$20,8,FALSE)&amp;""""&amp;"#g'"&amp;"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2" s="71" t="str">
        <f>SUBSTITUTE(IF(VLOOKUP(BI$158,$AD$9:$AN$20,8,FALSE)=INDEX($E$110:$G$112,MATCH("●",INDEX($H$110:$AQ$112,,MATCH($D162,$70:$70,0)-7),0),1),"","sed -i "&amp;IF($AK$156="MacOS","'' ","")&amp;"'s#"&amp;BI$158&amp;"="""&amp;VLOOKUP(BI$158,$AD$9:$AN$20,8,FALSE)&amp;""""&amp;"#"&amp;BI$158&amp;"="&amp;""""&amp;INDEX($E$110:$G$112,MATCH("●",INDEX($H$110:$AQ$112,,MATCH($D162,$70:$70,0)-7),0),1)&amp;""""&amp;"#g'"&amp;" ${CONFIG_DIR}"&amp;$K$7&amp;"; export "&amp;BI$158&amp;"="&amp;""""&amp;INDEX($E$110:$G$112,MATCH("●",INDEX($H$110:$AQ$112,,MATCH($D162,$70:$70,0)-7),0),1)&amp;""";"),",",""",""")</f>
        <v/>
      </c>
      <c r="BJ162" s="71" t="str">
        <f>SUBSTITUTE(IF(INDEX($E$110:$G$112,MATCH("●",INDEX($H$110:$AQ$112,,MATCH($D162,$70:$70,0)-7),0),1)=VLOOKUP(BJ$158,$AD$9:$AN$20,8,FALSE),"","sed -i "&amp;IF($AK$156="MacOS","'' ","")&amp;"'s#"&amp;BJ$158&amp;"="""&amp;INDEX($E$110:$G$112,MATCH("●",INDEX($H$110:$AQ$112,,MATCH($D162,$70:$70,0)-7),0),1)&amp;""""&amp;"#"&amp;BJ$158&amp;"="&amp;""""&amp;VLOOKUP(BJ$158,$AD$9:$AN$20,8,FALSE)&amp;""""&amp;"#g'"&amp;"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2" s="71" t="str">
        <f>SUBSTITUTE(IF(VLOOKUP(BK$158,$AD$9:$AN$20,8,FALSE)=INDEX($E$114:$G$116,MATCH("●",INDEX($H$114:$AQ$116,,MATCH($D162,$70:$70,0)-7),0),1),"","sed -i "&amp;IF($AK$156="MacOS","'' ","")&amp;"'s#"&amp;BK$158&amp;"="""&amp;VLOOKUP(BK$158,$AD$9:$AN$20,8,FALSE)&amp;""""&amp;"#"&amp;BK$158&amp;"="&amp;""""&amp;INDEX($E$114:$G$116,MATCH("●",INDEX($H$114:$AQ$116,,MATCH($D162,$70:$70,0)-7),0),1)&amp;""""&amp;"#g'"&amp;" ${CONFIG_DIR}"&amp;$K$7&amp;"; export "&amp;BK$158&amp;"="&amp;""""&amp;INDEX($E$114:$G$116,MATCH("●",INDEX($H$114:$AQ$116,,MATCH($D162,$70:$70,0)-7),0),1)&amp;""";"),",",""",""")</f>
        <v/>
      </c>
      <c r="BL162" s="71" t="str">
        <f>SUBSTITUTE(IF(INDEX($E$114:$G$116,MATCH("●",INDEX($H$114:$AQ$116,,MATCH($D162,$70:$70,0)-7),0),1)=VLOOKUP(BL$158,$AD$9:$AN$20,8,FALSE),"","sed -i "&amp;IF($AK$156="MacOS","'' ","")&amp;"'s#"&amp;BL$158&amp;"="""&amp;INDEX($E$114:$G$116,MATCH("●",INDEX($H$114:$AQ$116,,MATCH($D162,$70:$70,0)-7),0),1)&amp;""""&amp;"#"&amp;BL$158&amp;"="&amp;""""&amp;VLOOKUP(BL$158,$AD$9:$AN$20,8,FALSE)&amp;""""&amp;"#g'"&amp;"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2" s="71" t="str">
        <f>SUBSTITUTE(IF(VLOOKUP(BM$158,$AD$9:$AN$20,8,FALSE)=INDEX($E$118:$G$120,MATCH("●",INDEX($H$118:$AQ$120,,MATCH($D162,$70:$70,0)-7),0),1),"","sed -i "&amp;IF($AK$156="MacOS","'' ","")&amp;"'s#"&amp;BM$158&amp;"="""&amp;VLOOKUP(BM$158,$AD$9:$AN$20,8,FALSE)&amp;""""&amp;"#"&amp;BM$158&amp;"="&amp;""""&amp;INDEX($E$118:$G$120,MATCH("●",INDEX($H$118:$AQ$120,,MATCH($D162,$70:$70,0)-7),0),1)&amp;""""&amp;"#g'"&amp;" ${CONFIG_DIR}"&amp;$K$7&amp;"; export "&amp;BM$158&amp;"="&amp;""""&amp;INDEX($E$118:$G$120,MATCH("●",INDEX($H$118:$AQ$120,,MATCH($D162,$70:$70,0)-7),0),1)&amp;""";"),",",""",""")</f>
        <v/>
      </c>
      <c r="BN162" s="71" t="str">
        <f>SUBSTITUTE(IF(INDEX($E$118:$G$120,MATCH("●",INDEX($H$118:$AQ$120,,MATCH($D162,$70:$70,0)-7),0),1)=VLOOKUP(BN$158,$AD$9:$AN$20,8,FALSE),"","sed -i "&amp;IF($AK$156="MacOS","'' ","")&amp;"'s#"&amp;BN$158&amp;"="""&amp;INDEX($E$118:$G$120,MATCH("●",INDEX($H$118:$AQ$120,,MATCH($D162,$70:$70,0)-7),0),1)&amp;""""&amp;"#"&amp;BN$158&amp;"="&amp;""""&amp;VLOOKUP(BN$158,$AD$9:$AN$20,8,FALSE)&amp;""""&amp;"#g'"&amp;"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2" s="71" t="str">
        <f>SUBSTITUTE(IF(VLOOKUP(BO$158,$AD$9:$AN$20,8,FALSE)=INDEX($E$122:$G$124,MATCH("●",INDEX($H$122:$AQ$124,,MATCH($D162,$70:$70,0)-7),0),1),"","sed -i "&amp;IF($AK$156="MacOS","'' ","")&amp;"'s#"&amp;BO$158&amp;"="""&amp;VLOOKUP(BO$158,$AD$9:$AN$20,8,FALSE)&amp;""""&amp;"#"&amp;BO$158&amp;"="&amp;""""&amp;INDEX($E$122:$G$124,MATCH("●",INDEX($H$122:$AQ$124,,MATCH($D162,$70:$70,0)-7),0),1)&amp;""""&amp;"#g'"&amp;" ${CONFIG_DIR}"&amp;$K$7&amp;"; export "&amp;BO$158&amp;"="&amp;""""&amp;INDEX($E$122:$G$124,MATCH("●",INDEX($H$122:$AQ$124,,MATCH($D162,$70:$70,0)-7),0),1)&amp;""";"),",",""",""")</f>
        <v/>
      </c>
      <c r="BP162" s="71" t="str">
        <f>SUBSTITUTE(IF(INDEX($E$122:$G$124,MATCH("●",INDEX($H$122:$AQ$124,,MATCH($D162,$70:$70,0)-7),0),1)=VLOOKUP(BP$158,$AD$9:$AN$20,8,FALSE),"","sed -i "&amp;IF($AK$156="MacOS","'' ","")&amp;"'s#"&amp;BP$158&amp;"="""&amp;INDEX($E$122:$G$124,MATCH("●",INDEX($H$122:$AQ$124,,MATCH($D162,$70:$70,0)-7),0),1)&amp;""""&amp;"#"&amp;BP$158&amp;"="&amp;""""&amp;VLOOKUP(BP$158,$AD$9:$AN$20,8,FALSE)&amp;""""&amp;"#g'"&amp;"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2" s="71" t="str">
        <f>SUBSTITUTE(IF(VLOOKUP(BQ$158,$AD$9:$AN$20,8,FALSE)=INDEX($E$126:$G$128,MATCH("●",INDEX($H$126:$AQ$128,,MATCH($D162,$70:$70,0)-7),0),1),"","sed -i "&amp;IF($AK$156="MacOS","'' ","")&amp;"'s#"&amp;BQ$158&amp;"="""&amp;VLOOKUP(BQ$158,$AD$9:$AN$20,8,FALSE)&amp;""""&amp;"#"&amp;BQ$158&amp;"="&amp;""""&amp;INDEX($E$126:$G$128,MATCH("●",INDEX($H$126:$AQ$128,,MATCH($D162,$70:$70,0)-7),0),1)&amp;""""&amp;"#g'"&amp;" ${CONFIG_DIR}"&amp;$K$7&amp;"; export "&amp;BQ$158&amp;"="&amp;""""&amp;INDEX($E$126:$G$128,MATCH("●",INDEX($H$126:$AQ$128,,MATCH($D162,$70:$70,0)-7),0),1)&amp;""";"),",",""",""")</f>
        <v/>
      </c>
      <c r="BR162" s="71" t="str">
        <f>SUBSTITUTE(IF(INDEX($E$126:$G$128,MATCH("●",INDEX($H$126:$AQ$128,,MATCH($D162,$70:$70,0)-7),0),1)=VLOOKUP(BR$158,$AD$9:$AN$20,8,FALSE),"","sed -i "&amp;IF($AK$156="MacOS","'' ","")&amp;"'s#"&amp;BR$158&amp;"="""&amp;INDEX($E$126:$G$128,MATCH("●",INDEX($H$126:$AQ$128,,MATCH($D162,$70:$70,0)-7),0),1)&amp;""""&amp;"#"&amp;BR$158&amp;"="&amp;""""&amp;VLOOKUP(BR$158,$AD$9:$AN$20,8,FALSE)&amp;""""&amp;"#g'"&amp;"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2" s="71" t="str">
        <f>SUBSTITUTE(IF(VLOOKUP(BS$158,$AD$9:$AN$20,8,FALSE)=INDEX($E$130:$G$132,MATCH("●",INDEX($H$130:$AQ$132,,MATCH($D162,$70:$70,0)-7),0),1),"","sed -i "&amp;IF($AK$156="MacOS","'' ","")&amp;"'s#"&amp;BS$158&amp;"="""&amp;VLOOKUP(BS$158,$AD$9:$AN$20,8,FALSE)&amp;""""&amp;"#"&amp;BS$158&amp;"="&amp;""""&amp;INDEX($E$130:$G$132,MATCH("●",INDEX($H$130:$AQ$132,,MATCH($D162,$70:$70,0)-7),0),1)&amp;""""&amp;"#g'"&amp;" ${CONFIG_DIR}"&amp;$K$7&amp;"; export "&amp;BS$158&amp;"="&amp;""""&amp;INDEX($E$130:$G$132,MATCH("●",INDEX($H$130:$AQ$132,,MATCH($D162,$70:$70,0)-7),0),1)&amp;""";"),",",""",""")</f>
        <v/>
      </c>
      <c r="BT162" s="71" t="str">
        <f>SUBSTITUTE(IF(INDEX($E$130:$G$132,MATCH("●",INDEX($H$130:$AQ$132,,MATCH($D162,$70:$70,0)-7),0),1)=VLOOKUP(BT$158,$AD$9:$AN$20,8,FALSE),"","sed -i "&amp;IF($AK$156="MacOS","'' ","")&amp;"'s#"&amp;BT$158&amp;"="""&amp;INDEX($E$130:$G$132,MATCH("●",INDEX($H$130:$AQ$132,,MATCH($D162,$70:$70,0)-7),0),1)&amp;""""&amp;"#"&amp;BT$158&amp;"="&amp;""""&amp;VLOOKUP(BT$158,$AD$9:$AN$20,8,FALSE)&amp;""""&amp;"#g'"&amp;"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2" s="60" t="s">
        <v>1068</v>
      </c>
    </row>
    <row r="163" spans="4:73" ht="54" customHeight="1">
      <c r="D163" s="96">
        <f t="shared" ref="D163:D195" si="3">$D162+1</f>
        <v>40</v>
      </c>
      <c r="E163" s="97"/>
      <c r="F163" s="97"/>
      <c r="G163" s="98"/>
      <c r="H163" s="45" t="str">
        <f t="shared" ca="1" si="2"/>
        <v>clear; echo テストケース040; sed -i '' 's#COLUMN_DATA_TRIM="NONE"#COLUMN_DATA_TRIM="FT"#g' ${CONFIG_DIR}db_data_config.txt; export COLUMN_DATA_TRIM="FT";sh ./script/db_check_data_validate_config.sh; sed -i '' 's#COLUMN_DATA_TRIM="FT"#COLUMN_DATA_TRIM="NONE"#g' ${CONFIG_DIR}db_data_config.txt; export COLUMN_DATA_TRIM="NONE";</v>
      </c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  <c r="AE163" s="99" t="str" cm="1">
        <f t="array" ref="AE163">SUBSTITUTE(INDEX($H$134:$AQ$134, , MATCH($D163, $70:$70, 0)-7),"-","")</f>
        <v>正常</v>
      </c>
      <c r="AF163" s="100"/>
      <c r="AG163" s="101"/>
      <c r="AH163" s="143" t="s">
        <v>886</v>
      </c>
      <c r="AI163" s="144"/>
      <c r="AJ163" s="144"/>
      <c r="AK163" s="144"/>
      <c r="AL163" s="144"/>
      <c r="AM163" s="144"/>
      <c r="AN163" s="144"/>
      <c r="AO163" s="144"/>
      <c r="AP163" s="144"/>
      <c r="AQ163" s="145"/>
      <c r="AS163" s="68" t="str" cm="1">
        <f t="array" ref="AS163">SUBSTITUTE(TEXT(INDEX($H$137:$AQ$137,1,$D163-36),"000000"),"-","")</f>
        <v>220001</v>
      </c>
      <c r="AT163" s="69"/>
      <c r="AU163" s="70"/>
      <c r="AW163" s="71" t="str">
        <f>SUBSTITUTE(IF(VLOOKUP(AW$158,$AD$9:$AN$20,8,FALSE)=INDEX($E$76:$G$78,MATCH("●",INDEX($H$76:$AQ$78,,MATCH($D163,$70:$70,0)-7),0),1),"","sed -i "&amp;IF($AK$156="MacOS","'' ","")&amp;"'s#"&amp;AW$158&amp;"="""&amp;VLOOKUP(AW$158,$AD$9:$AN$20,8,FALSE)&amp;""""&amp;"#"&amp;AW$158&amp;"="&amp;""""&amp;INDEX($E$76:$G$78,MATCH("●",INDEX($H$76:$AQ$78,,MATCH($D163,$70:$70,0)-7),0),1)&amp;""""&amp;"#g'"&amp;" ${CONFIG_DIR}"&amp;$K$7&amp;"; export "&amp;AW$158&amp;"="&amp;""""&amp;INDEX($E$76:$G$78,MATCH("●",INDEX($H$76:$AQ$78,,MATCH($D163,$70:$70,0)-7),0),1)&amp;""";"),",",""",""")</f>
        <v/>
      </c>
      <c r="AX163" s="71" t="str">
        <f>SUBSTITUTE(IF(INDEX($E$76:$G$78,MATCH("●",INDEX($H$76:$AQ$78,,MATCH($D163,$70:$70,0)-7),0),1)=VLOOKUP(AX$158,$AD$9:$AN$20,8,FALSE),"","sed -i "&amp;IF($AK$156="MacOS","'' ","")&amp;"'s#"&amp;AX$158&amp;"="""&amp;INDEX($E$76:$G$78,MATCH("●",INDEX($H$76:$AQ$78,,MATCH($D163,$70:$70,0)-7),0),1)&amp;""""&amp;"#"&amp;AX$158&amp;"="&amp;""""&amp;VLOOKUP(AX$158,$AD$9:$AN$20,8,FALSE)&amp;""""&amp;"#g'"&amp;"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3" s="71" t="str">
        <f>SUBSTITUTE(IF(VLOOKUP(AY$158,$AD$9:$AN$20,8,FALSE)=INDEX($E$80:$G$83,MATCH("●",INDEX($H$80:$AQ$83,,MATCH($D163,$70:$70,0)-7),0),1),"","sed -i "&amp;IF($AK$156="MacOS","'' ","")&amp;"'s#"&amp;AY$158&amp;"="""&amp;VLOOKUP(AY$158,$AD$9:$AN$20,8,FALSE)&amp;""""&amp;"#"&amp;AY$158&amp;"="&amp;""""&amp;INDEX($E$80:$G$83,MATCH("●",INDEX($H$80:$AQ$83,,MATCH($D163,$70:$70,0)-7),0),1)&amp;""""&amp;"#g'"&amp;" ${CONFIG_DIR}"&amp;$K$7&amp;"; export "&amp;AY$158&amp;"="&amp;""""&amp;INDEX($E$80:$G$83,MATCH("●",INDEX($H$80:$AQ$83,,MATCH($D163,$70:$70,0)-7),0),1)&amp;""";"),",",""",""")</f>
        <v/>
      </c>
      <c r="AZ163" s="71" t="str">
        <f>SUBSTITUTE(IF(INDEX($E$80:$G$83,MATCH("●",INDEX($H$80:$AQ$83,,MATCH($D163,$70:$70,0)-7),0),1)=VLOOKUP(AZ$158,$AD$9:$AN$20,8,FALSE),"","sed -i "&amp;IF($AK$156="MacOS","'' ","")&amp;"'s#"&amp;AZ$158&amp;"="""&amp;INDEX($E$80:$G$83,MATCH("●",INDEX($H$80:$AQ$83,,MATCH($D163,$70:$70,0)-7),0),1)&amp;""""&amp;"#"&amp;AZ$158&amp;"="&amp;""""&amp;VLOOKUP(AZ$158,$AD$9:$AN$20,8,FALSE)&amp;""""&amp;"#g'"&amp;"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3" s="71" t="str">
        <f>SUBSTITUTE(IF(VLOOKUP(BA$158,$AD$9:$AN$20,8,FALSE)=INDEX($E$85:$G$92,MATCH("●",INDEX($H$85:$AQ$92,,MATCH($D163,$70:$70,0)-7),0),1),"","sed -i "&amp;IF($AK$156="MacOS","'' ","")&amp;"'s#"&amp;BA$158&amp;"="""&amp;VLOOKUP(BA$158,$AD$9:$AN$20,8,FALSE)&amp;""""&amp;"#"&amp;BA$158&amp;"="&amp;""""&amp;INDEX($E$85:$G$92,MATCH("●",INDEX($H$85:$AQ$92,,MATCH($D163,$70:$70,0)-7),0),1)&amp;""""&amp;"#g'"&amp;" ${CONFIG_DIR}"&amp;$K$7&amp;"; export "&amp;BA$158&amp;"="&amp;""""&amp;INDEX($E$85:$G$92,MATCH("●",INDEX($H$85:$AQ$92,,MATCH($D163,$70:$70,0)-7),0),1)&amp;""";"),",",""",""")</f>
        <v/>
      </c>
      <c r="BB163" s="71" t="str">
        <f>SUBSTITUTE(IF(INDEX($E$85:$G$92,MATCH("●",INDEX($H$85:$AQ$92,,MATCH($D163,$70:$70,0)-7),0),1)=VLOOKUP(BB$158,$AD$9:$AN$20,8,FALSE),"","sed -i "&amp;IF($AK$156="MacOS","'' ","")&amp;"'s#"&amp;BB$158&amp;"="""&amp;INDEX($E$85:$G$92,MATCH("●",INDEX($H$85:$AQ$92,,MATCH($D163,$70:$70,0)-7),0),1)&amp;""""&amp;"#"&amp;BB$158&amp;"="&amp;""""&amp;VLOOKUP(BB$158,$AD$9:$AN$20,8,FALSE)&amp;""""&amp;"#g'"&amp;"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63" s="71" t="str">
        <f>SUBSTITUTE(IF(VLOOKUP(BC$158,$AD$9:$AN$20,8,FALSE)=INDEX($E$94:$G$100,MATCH("●",INDEX($H$94:$AQ$100,,MATCH($D163,$70:$70,0)-7),0),1),"","sed -i "&amp;IF($AK$156="MacOS","'' ","")&amp;"'s#"&amp;BC$158&amp;"="""&amp;VLOOKUP(BC$158,$AD$9:$AN$20,8,FALSE)&amp;""""&amp;"#"&amp;BC$158&amp;"="&amp;""""&amp;INDEX($E$94:$G$100,MATCH("●",INDEX($H$94:$AQ$100,,MATCH($D163,$70:$70,0)-7),0),1)&amp;""""&amp;"#g'"&amp;" ${CONFIG_DIR}"&amp;$K$7&amp;"; export "&amp;BC$158&amp;"="&amp;""""&amp;INDEX($E$94:$G$100,MATCH("●",INDEX($H$94:$AQ$100,,MATCH($D163,$70:$70,0)-7),0),1)&amp;""";"),",",""",""")</f>
        <v>sed -i '' 's#COLUMN_DATA_TRIM="NONE"#COLUMN_DATA_TRIM="FT"#g' ${CONFIG_DIR}db_data_config.txt; export COLUMN_DATA_TRIM="FT";</v>
      </c>
      <c r="BD163" s="71" t="str">
        <f>SUBSTITUTE(IF(INDEX($E$94:$G$100,MATCH("●",INDEX($H$94:$AQ$100,,MATCH($D163,$70:$70,0)-7),0),1)=VLOOKUP(BD$158,$AD$9:$AN$20,8,FALSE),"","sed -i "&amp;IF($AK$156="MacOS","'' ","")&amp;"'s#"&amp;BD$158&amp;"="""&amp;INDEX($E$94:$G$100,MATCH("●",INDEX($H$94:$AQ$100,,MATCH($D163,$70:$70,0)-7),0),1)&amp;""""&amp;"#"&amp;BD$158&amp;"="&amp;""""&amp;VLOOKUP(BD$158,$AD$9:$AN$20,8,FALSE)&amp;""""&amp;"#g'"&amp;"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63" s="71" t="str">
        <f>SUBSTITUTE(IF(VLOOKUP(BE$158,$AD$9:$AN$20,8,FALSE)=INDEX($E$102:$G$104,MATCH("●",INDEX($H$102:$AQ$104,,MATCH($D163,$70:$70,0)-7),0),1),"","sed -i "&amp;IF($AK$156="MacOS","'' ","")&amp;"'s#"&amp;BE$158&amp;"="""&amp;VLOOKUP(BE$158,$AD$9:$AN$20,8,FALSE)&amp;""""&amp;"#"&amp;BE$158&amp;"="&amp;""""&amp;INDEX($E$102:$G$104,MATCH("●",INDEX($H$102:$AQ$104,,MATCH($D163,$70:$70,0)-7),0),1)&amp;""""&amp;"#g'"&amp;" ${CONFIG_DIR}"&amp;$K$7&amp;"; export "&amp;BE$158&amp;"="&amp;""""&amp;INDEX($E$102:$G$104,MATCH("●",INDEX($H$102:$AQ$104,,MATCH($D163,$70:$70,0)-7),0),1)&amp;""";"),",",""",""")</f>
        <v/>
      </c>
      <c r="BF163" s="71" t="str">
        <f>SUBSTITUTE(IF(INDEX($E$102:$G$104,MATCH("●",INDEX($H$102:$AQ$104,,MATCH($D163,$70:$70,0)-7),0),1)=VLOOKUP(BF$158,$AD$9:$AN$20,8,FALSE),"","sed -i "&amp;IF($AK$156="MacOS","'' ","")&amp;"'s#"&amp;BF$158&amp;"="""&amp;INDEX($E$102:$G$104,MATCH("●",INDEX($H$102:$AQ$104,,MATCH($D163,$70:$70,0)-7),0),1)&amp;""""&amp;"#"&amp;BF$158&amp;"="&amp;""""&amp;VLOOKUP(BF$158,$AD$9:$AN$20,8,FALSE)&amp;""""&amp;"#g'"&amp;"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3" s="71" t="str">
        <f>SUBSTITUTE(IF(VLOOKUP(BG$158,$AD$9:$AN$20,8,FALSE)=INDEX($E$106:$G$108,MATCH("●",INDEX($H$106:$AQ$108,,MATCH($D163,$70:$70,0)-7),0),1),"","sed -i "&amp;IF($AK$156="MacOS","'' ","")&amp;"'s#"&amp;BG$158&amp;"="""&amp;VLOOKUP(BG$158,$AD$9:$AN$20,8,FALSE)&amp;""""&amp;"#"&amp;BG$158&amp;"="&amp;""""&amp;INDEX($E$106:$G$108,MATCH("●",INDEX($H$106:$AQ$108,,MATCH($D163,$70:$70,0)-7),0),1)&amp;""""&amp;"#g'"&amp;" ${CONFIG_DIR}"&amp;$K$7&amp;"; export "&amp;BG$158&amp;"="&amp;""""&amp;INDEX($E$106:$G$108,MATCH("●",INDEX($H$106:$AQ$108,,MATCH($D163,$70:$70,0)-7),0),1)&amp;""";"),",",""",""")</f>
        <v/>
      </c>
      <c r="BH163" s="71" t="str">
        <f>SUBSTITUTE(IF(INDEX($E$106:$G$108,MATCH("●",INDEX($H$106:$AQ$108,,MATCH($D163,$70:$70,0)-7),0),1)=VLOOKUP(BH$158,$AD$9:$AN$20,8,FALSE),"","sed -i "&amp;IF($AK$156="MacOS","'' ","")&amp;"'s#"&amp;BH$158&amp;"="""&amp;INDEX($E$106:$G$108,MATCH("●",INDEX($H$106:$AQ$108,,MATCH($D163,$70:$70,0)-7),0),1)&amp;""""&amp;"#"&amp;BH$158&amp;"="&amp;""""&amp;VLOOKUP(BH$158,$AD$9:$AN$20,8,FALSE)&amp;""""&amp;"#g'"&amp;"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3" s="71" t="str">
        <f>SUBSTITUTE(IF(VLOOKUP(BI$158,$AD$9:$AN$20,8,FALSE)=INDEX($E$110:$G$112,MATCH("●",INDEX($H$110:$AQ$112,,MATCH($D163,$70:$70,0)-7),0),1),"","sed -i "&amp;IF($AK$156="MacOS","'' ","")&amp;"'s#"&amp;BI$158&amp;"="""&amp;VLOOKUP(BI$158,$AD$9:$AN$20,8,FALSE)&amp;""""&amp;"#"&amp;BI$158&amp;"="&amp;""""&amp;INDEX($E$110:$G$112,MATCH("●",INDEX($H$110:$AQ$112,,MATCH($D163,$70:$70,0)-7),0),1)&amp;""""&amp;"#g'"&amp;" ${CONFIG_DIR}"&amp;$K$7&amp;"; export "&amp;BI$158&amp;"="&amp;""""&amp;INDEX($E$110:$G$112,MATCH("●",INDEX($H$110:$AQ$112,,MATCH($D163,$70:$70,0)-7),0),1)&amp;""";"),",",""",""")</f>
        <v/>
      </c>
      <c r="BJ163" s="71" t="str">
        <f>SUBSTITUTE(IF(INDEX($E$110:$G$112,MATCH("●",INDEX($H$110:$AQ$112,,MATCH($D163,$70:$70,0)-7),0),1)=VLOOKUP(BJ$158,$AD$9:$AN$20,8,FALSE),"","sed -i "&amp;IF($AK$156="MacOS","'' ","")&amp;"'s#"&amp;BJ$158&amp;"="""&amp;INDEX($E$110:$G$112,MATCH("●",INDEX($H$110:$AQ$112,,MATCH($D163,$70:$70,0)-7),0),1)&amp;""""&amp;"#"&amp;BJ$158&amp;"="&amp;""""&amp;VLOOKUP(BJ$158,$AD$9:$AN$20,8,FALSE)&amp;""""&amp;"#g'"&amp;"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3" s="71" t="str">
        <f>SUBSTITUTE(IF(VLOOKUP(BK$158,$AD$9:$AN$20,8,FALSE)=INDEX($E$114:$G$116,MATCH("●",INDEX($H$114:$AQ$116,,MATCH($D163,$70:$70,0)-7),0),1),"","sed -i "&amp;IF($AK$156="MacOS","'' ","")&amp;"'s#"&amp;BK$158&amp;"="""&amp;VLOOKUP(BK$158,$AD$9:$AN$20,8,FALSE)&amp;""""&amp;"#"&amp;BK$158&amp;"="&amp;""""&amp;INDEX($E$114:$G$116,MATCH("●",INDEX($H$114:$AQ$116,,MATCH($D163,$70:$70,0)-7),0),1)&amp;""""&amp;"#g'"&amp;" ${CONFIG_DIR}"&amp;$K$7&amp;"; export "&amp;BK$158&amp;"="&amp;""""&amp;INDEX($E$114:$G$116,MATCH("●",INDEX($H$114:$AQ$116,,MATCH($D163,$70:$70,0)-7),0),1)&amp;""";"),",",""",""")</f>
        <v/>
      </c>
      <c r="BL163" s="71" t="str">
        <f>SUBSTITUTE(IF(INDEX($E$114:$G$116,MATCH("●",INDEX($H$114:$AQ$116,,MATCH($D163,$70:$70,0)-7),0),1)=VLOOKUP(BL$158,$AD$9:$AN$20,8,FALSE),"","sed -i "&amp;IF($AK$156="MacOS","'' ","")&amp;"'s#"&amp;BL$158&amp;"="""&amp;INDEX($E$114:$G$116,MATCH("●",INDEX($H$114:$AQ$116,,MATCH($D163,$70:$70,0)-7),0),1)&amp;""""&amp;"#"&amp;BL$158&amp;"="&amp;""""&amp;VLOOKUP(BL$158,$AD$9:$AN$20,8,FALSE)&amp;""""&amp;"#g'"&amp;"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3" s="71" t="str">
        <f>SUBSTITUTE(IF(VLOOKUP(BM$158,$AD$9:$AN$20,8,FALSE)=INDEX($E$118:$G$120,MATCH("●",INDEX($H$118:$AQ$120,,MATCH($D163,$70:$70,0)-7),0),1),"","sed -i "&amp;IF($AK$156="MacOS","'' ","")&amp;"'s#"&amp;BM$158&amp;"="""&amp;VLOOKUP(BM$158,$AD$9:$AN$20,8,FALSE)&amp;""""&amp;"#"&amp;BM$158&amp;"="&amp;""""&amp;INDEX($E$118:$G$120,MATCH("●",INDEX($H$118:$AQ$120,,MATCH($D163,$70:$70,0)-7),0),1)&amp;""""&amp;"#g'"&amp;" ${CONFIG_DIR}"&amp;$K$7&amp;"; export "&amp;BM$158&amp;"="&amp;""""&amp;INDEX($E$118:$G$120,MATCH("●",INDEX($H$118:$AQ$120,,MATCH($D163,$70:$70,0)-7),0),1)&amp;""";"),",",""",""")</f>
        <v/>
      </c>
      <c r="BN163" s="71" t="str">
        <f>SUBSTITUTE(IF(INDEX($E$118:$G$120,MATCH("●",INDEX($H$118:$AQ$120,,MATCH($D163,$70:$70,0)-7),0),1)=VLOOKUP(BN$158,$AD$9:$AN$20,8,FALSE),"","sed -i "&amp;IF($AK$156="MacOS","'' ","")&amp;"'s#"&amp;BN$158&amp;"="""&amp;INDEX($E$118:$G$120,MATCH("●",INDEX($H$118:$AQ$120,,MATCH($D163,$70:$70,0)-7),0),1)&amp;""""&amp;"#"&amp;BN$158&amp;"="&amp;""""&amp;VLOOKUP(BN$158,$AD$9:$AN$20,8,FALSE)&amp;""""&amp;"#g'"&amp;"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3" s="71" t="str">
        <f>SUBSTITUTE(IF(VLOOKUP(BO$158,$AD$9:$AN$20,8,FALSE)=INDEX($E$122:$G$124,MATCH("●",INDEX($H$122:$AQ$124,,MATCH($D163,$70:$70,0)-7),0),1),"","sed -i "&amp;IF($AK$156="MacOS","'' ","")&amp;"'s#"&amp;BO$158&amp;"="""&amp;VLOOKUP(BO$158,$AD$9:$AN$20,8,FALSE)&amp;""""&amp;"#"&amp;BO$158&amp;"="&amp;""""&amp;INDEX($E$122:$G$124,MATCH("●",INDEX($H$122:$AQ$124,,MATCH($D163,$70:$70,0)-7),0),1)&amp;""""&amp;"#g'"&amp;" ${CONFIG_DIR}"&amp;$K$7&amp;"; export "&amp;BO$158&amp;"="&amp;""""&amp;INDEX($E$122:$G$124,MATCH("●",INDEX($H$122:$AQ$124,,MATCH($D163,$70:$70,0)-7),0),1)&amp;""";"),",",""",""")</f>
        <v/>
      </c>
      <c r="BP163" s="71" t="str">
        <f>SUBSTITUTE(IF(INDEX($E$122:$G$124,MATCH("●",INDEX($H$122:$AQ$124,,MATCH($D163,$70:$70,0)-7),0),1)=VLOOKUP(BP$158,$AD$9:$AN$20,8,FALSE),"","sed -i "&amp;IF($AK$156="MacOS","'' ","")&amp;"'s#"&amp;BP$158&amp;"="""&amp;INDEX($E$122:$G$124,MATCH("●",INDEX($H$122:$AQ$124,,MATCH($D163,$70:$70,0)-7),0),1)&amp;""""&amp;"#"&amp;BP$158&amp;"="&amp;""""&amp;VLOOKUP(BP$158,$AD$9:$AN$20,8,FALSE)&amp;""""&amp;"#g'"&amp;"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3" s="71" t="str">
        <f>SUBSTITUTE(IF(VLOOKUP(BQ$158,$AD$9:$AN$20,8,FALSE)=INDEX($E$126:$G$128,MATCH("●",INDEX($H$126:$AQ$128,,MATCH($D163,$70:$70,0)-7),0),1),"","sed -i "&amp;IF($AK$156="MacOS","'' ","")&amp;"'s#"&amp;BQ$158&amp;"="""&amp;VLOOKUP(BQ$158,$AD$9:$AN$20,8,FALSE)&amp;""""&amp;"#"&amp;BQ$158&amp;"="&amp;""""&amp;INDEX($E$126:$G$128,MATCH("●",INDEX($H$126:$AQ$128,,MATCH($D163,$70:$70,0)-7),0),1)&amp;""""&amp;"#g'"&amp;" ${CONFIG_DIR}"&amp;$K$7&amp;"; export "&amp;BQ$158&amp;"="&amp;""""&amp;INDEX($E$126:$G$128,MATCH("●",INDEX($H$126:$AQ$128,,MATCH($D163,$70:$70,0)-7),0),1)&amp;""";"),",",""",""")</f>
        <v/>
      </c>
      <c r="BR163" s="71" t="str">
        <f>SUBSTITUTE(IF(INDEX($E$126:$G$128,MATCH("●",INDEX($H$126:$AQ$128,,MATCH($D163,$70:$70,0)-7),0),1)=VLOOKUP(BR$158,$AD$9:$AN$20,8,FALSE),"","sed -i "&amp;IF($AK$156="MacOS","'' ","")&amp;"'s#"&amp;BR$158&amp;"="""&amp;INDEX($E$126:$G$128,MATCH("●",INDEX($H$126:$AQ$128,,MATCH($D163,$70:$70,0)-7),0),1)&amp;""""&amp;"#"&amp;BR$158&amp;"="&amp;""""&amp;VLOOKUP(BR$158,$AD$9:$AN$20,8,FALSE)&amp;""""&amp;"#g'"&amp;"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3" s="71" t="str">
        <f>SUBSTITUTE(IF(VLOOKUP(BS$158,$AD$9:$AN$20,8,FALSE)=INDEX($E$130:$G$132,MATCH("●",INDEX($H$130:$AQ$132,,MATCH($D163,$70:$70,0)-7),0),1),"","sed -i "&amp;IF($AK$156="MacOS","'' ","")&amp;"'s#"&amp;BS$158&amp;"="""&amp;VLOOKUP(BS$158,$AD$9:$AN$20,8,FALSE)&amp;""""&amp;"#"&amp;BS$158&amp;"="&amp;""""&amp;INDEX($E$130:$G$132,MATCH("●",INDEX($H$130:$AQ$132,,MATCH($D163,$70:$70,0)-7),0),1)&amp;""""&amp;"#g'"&amp;" ${CONFIG_DIR}"&amp;$K$7&amp;"; export "&amp;BS$158&amp;"="&amp;""""&amp;INDEX($E$130:$G$132,MATCH("●",INDEX($H$130:$AQ$132,,MATCH($D163,$70:$70,0)-7),0),1)&amp;""";"),",",""",""")</f>
        <v/>
      </c>
      <c r="BT163" s="71" t="str">
        <f>SUBSTITUTE(IF(INDEX($E$130:$G$132,MATCH("●",INDEX($H$130:$AQ$132,,MATCH($D163,$70:$70,0)-7),0),1)=VLOOKUP(BT$158,$AD$9:$AN$20,8,FALSE),"","sed -i "&amp;IF($AK$156="MacOS","'' ","")&amp;"'s#"&amp;BT$158&amp;"="""&amp;INDEX($E$130:$G$132,MATCH("●",INDEX($H$130:$AQ$132,,MATCH($D163,$70:$70,0)-7),0),1)&amp;""""&amp;"#"&amp;BT$158&amp;"="&amp;""""&amp;VLOOKUP(BT$158,$AD$9:$AN$20,8,FALSE)&amp;""""&amp;"#g'"&amp;"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3" s="60" t="s">
        <v>1068</v>
      </c>
    </row>
    <row r="164" spans="4:73" ht="54" customHeight="1">
      <c r="D164" s="96">
        <f t="shared" si="3"/>
        <v>41</v>
      </c>
      <c r="E164" s="97"/>
      <c r="F164" s="97"/>
      <c r="G164" s="98"/>
      <c r="H164" s="45" t="str">
        <f t="shared" ca="1" si="2"/>
        <v>clear; echo テストケース041; sed -i '' 's#COLUMN_DATA_LENGTH="3"#COLUMN_DATA_LENGTH="1"#g' ${CONFIG_DIR}db_data_config.txt; export COLUMN_DATA_LENGTH="1";sed -i '' 's#COLUMN_DATA_TRIM="NONE"#COLUMN_DATA_TRIM="ft"#g' ${CONFIG_DIR}db_data_config.txt; export COLUMN_DATA_TRIM="ft";sh ./script/db_check_data_validate_config.sh; sed -i '' 's#COLUMN_DATA_LENGTH="1"#COLUMN_DATA_LENGTH="3"#g' ${CONFIG_DIR}db_data_config.txt; export COLUMN_DATA_LENGTH="3";sed -i '' 's#COLUMN_DATA_TRIM="ft"#COLUMN_DATA_TRIM="NONE"#g' ${CONFIG_DIR}db_data_config.txt; export COLUMN_DATA_TRIM="NONE";</v>
      </c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7"/>
      <c r="AE164" s="99" t="str" cm="1">
        <f t="array" ref="AE164">SUBSTITUTE(INDEX($H$134:$AQ$134, , MATCH($D164, $70:$70, 0)-7),"-","")</f>
        <v>異常</v>
      </c>
      <c r="AF164" s="100"/>
      <c r="AG164" s="101"/>
      <c r="AH164" s="143" t="s">
        <v>887</v>
      </c>
      <c r="AI164" s="144"/>
      <c r="AJ164" s="144"/>
      <c r="AK164" s="144"/>
      <c r="AL164" s="144"/>
      <c r="AM164" s="144"/>
      <c r="AN164" s="144"/>
      <c r="AO164" s="144"/>
      <c r="AP164" s="144"/>
      <c r="AQ164" s="145"/>
      <c r="AS164" s="68" t="str" cm="1">
        <f t="array" ref="AS164">SUBSTITUTE(TEXT(INDEX($H$137:$AQ$137,1,$D164-36),"000000"),"-","")</f>
        <v>220132</v>
      </c>
      <c r="AT164" s="69"/>
      <c r="AU164" s="70"/>
      <c r="AW164" s="71" t="str">
        <f>SUBSTITUTE(IF(VLOOKUP(AW$158,$AD$9:$AN$20,8,FALSE)=INDEX($E$76:$G$78,MATCH("●",INDEX($H$76:$AQ$78,,MATCH($D164,$70:$70,0)-7),0),1),"","sed -i "&amp;IF($AK$156="MacOS","'' ","")&amp;"'s#"&amp;AW$158&amp;"="""&amp;VLOOKUP(AW$158,$AD$9:$AN$20,8,FALSE)&amp;""""&amp;"#"&amp;AW$158&amp;"="&amp;""""&amp;INDEX($E$76:$G$78,MATCH("●",INDEX($H$76:$AQ$78,,MATCH($D164,$70:$70,0)-7),0),1)&amp;""""&amp;"#g'"&amp;" ${CONFIG_DIR}"&amp;$K$7&amp;"; export "&amp;AW$158&amp;"="&amp;""""&amp;INDEX($E$76:$G$78,MATCH("●",INDEX($H$76:$AQ$78,,MATCH($D164,$70:$70,0)-7),0),1)&amp;""";"),",",""",""")</f>
        <v/>
      </c>
      <c r="AX164" s="71" t="str">
        <f>SUBSTITUTE(IF(INDEX($E$76:$G$78,MATCH("●",INDEX($H$76:$AQ$78,,MATCH($D164,$70:$70,0)-7),0),1)=VLOOKUP(AX$158,$AD$9:$AN$20,8,FALSE),"","sed -i "&amp;IF($AK$156="MacOS","'' ","")&amp;"'s#"&amp;AX$158&amp;"="""&amp;INDEX($E$76:$G$78,MATCH("●",INDEX($H$76:$AQ$78,,MATCH($D164,$70:$70,0)-7),0),1)&amp;""""&amp;"#"&amp;AX$158&amp;"="&amp;""""&amp;VLOOKUP(AX$158,$AD$9:$AN$20,8,FALSE)&amp;""""&amp;"#g'"&amp;"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4" s="71" t="str">
        <f>SUBSTITUTE(IF(VLOOKUP(AY$158,$AD$9:$AN$20,8,FALSE)=INDEX($E$80:$G$83,MATCH("●",INDEX($H$80:$AQ$83,,MATCH($D164,$70:$70,0)-7),0),1),"","sed -i "&amp;IF($AK$156="MacOS","'' ","")&amp;"'s#"&amp;AY$158&amp;"="""&amp;VLOOKUP(AY$158,$AD$9:$AN$20,8,FALSE)&amp;""""&amp;"#"&amp;AY$158&amp;"="&amp;""""&amp;INDEX($E$80:$G$83,MATCH("●",INDEX($H$80:$AQ$83,,MATCH($D164,$70:$70,0)-7),0),1)&amp;""""&amp;"#g'"&amp;" ${CONFIG_DIR}"&amp;$K$7&amp;"; export "&amp;AY$158&amp;"="&amp;""""&amp;INDEX($E$80:$G$83,MATCH("●",INDEX($H$80:$AQ$83,,MATCH($D164,$70:$70,0)-7),0),1)&amp;""";"),",",""",""")</f>
        <v/>
      </c>
      <c r="AZ164" s="71" t="str">
        <f>SUBSTITUTE(IF(INDEX($E$80:$G$83,MATCH("●",INDEX($H$80:$AQ$83,,MATCH($D164,$70:$70,0)-7),0),1)=VLOOKUP(AZ$158,$AD$9:$AN$20,8,FALSE),"","sed -i "&amp;IF($AK$156="MacOS","'' ","")&amp;"'s#"&amp;AZ$158&amp;"="""&amp;INDEX($E$80:$G$83,MATCH("●",INDEX($H$80:$AQ$83,,MATCH($D164,$70:$70,0)-7),0),1)&amp;""""&amp;"#"&amp;AZ$158&amp;"="&amp;""""&amp;VLOOKUP(AZ$158,$AD$9:$AN$20,8,FALSE)&amp;""""&amp;"#g'"&amp;"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4" s="71" t="str">
        <f>SUBSTITUTE(IF(VLOOKUP(BA$158,$AD$9:$AN$20,8,FALSE)=INDEX($E$85:$G$92,MATCH("●",INDEX($H$85:$AQ$92,,MATCH($D164,$70:$70,0)-7),0),1),"","sed -i "&amp;IF($AK$156="MacOS","'' ","")&amp;"'s#"&amp;BA$158&amp;"="""&amp;VLOOKUP(BA$158,$AD$9:$AN$20,8,FALSE)&amp;""""&amp;"#"&amp;BA$158&amp;"="&amp;""""&amp;INDEX($E$85:$G$92,MATCH("●",INDEX($H$85:$AQ$92,,MATCH($D164,$70:$70,0)-7),0),1)&amp;""""&amp;"#g'"&amp;" ${CONFIG_DIR}"&amp;$K$7&amp;"; export "&amp;BA$158&amp;"="&amp;""""&amp;INDEX($E$85:$G$92,MATCH("●",INDEX($H$85:$AQ$92,,MATCH($D164,$70:$70,0)-7),0),1)&amp;""";"),",",""",""")</f>
        <v>sed -i '' 's#COLUMN_DATA_LENGTH="3"#COLUMN_DATA_LENGTH="1"#g' ${CONFIG_DIR}db_data_config.txt; export COLUMN_DATA_LENGTH="1";</v>
      </c>
      <c r="BB164" s="71" t="str">
        <f>SUBSTITUTE(IF(INDEX($E$85:$G$92,MATCH("●",INDEX($H$85:$AQ$92,,MATCH($D164,$70:$70,0)-7),0),1)=VLOOKUP(BB$158,$AD$9:$AN$20,8,FALSE),"","sed -i "&amp;IF($AK$156="MacOS","'' ","")&amp;"'s#"&amp;BB$158&amp;"="""&amp;INDEX($E$85:$G$92,MATCH("●",INDEX($H$85:$AQ$92,,MATCH($D164,$70:$70,0)-7),0),1)&amp;""""&amp;"#"&amp;BB$158&amp;"="&amp;""""&amp;VLOOKUP(BB$158,$AD$9:$AN$20,8,FALSE)&amp;""""&amp;"#g'"&amp;"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64" s="71" t="str">
        <f>SUBSTITUTE(IF(VLOOKUP(BC$158,$AD$9:$AN$20,8,FALSE)=INDEX($E$94:$G$100,MATCH("●",INDEX($H$94:$AQ$100,,MATCH($D164,$70:$70,0)-7),0),1),"","sed -i "&amp;IF($AK$156="MacOS","'' ","")&amp;"'s#"&amp;BC$158&amp;"="""&amp;VLOOKUP(BC$158,$AD$9:$AN$20,8,FALSE)&amp;""""&amp;"#"&amp;BC$158&amp;"="&amp;""""&amp;INDEX($E$94:$G$100,MATCH("●",INDEX($H$94:$AQ$100,,MATCH($D164,$70:$70,0)-7),0),1)&amp;""""&amp;"#g'"&amp;" ${CONFIG_DIR}"&amp;$K$7&amp;"; export "&amp;BC$158&amp;"="&amp;""""&amp;INDEX($E$94:$G$100,MATCH("●",INDEX($H$94:$AQ$100,,MATCH($D164,$70:$70,0)-7),0),1)&amp;""";"),",",""",""")</f>
        <v>sed -i '' 's#COLUMN_DATA_TRIM="NONE"#COLUMN_DATA_TRIM="ft"#g' ${CONFIG_DIR}db_data_config.txt; export COLUMN_DATA_TRIM="ft";</v>
      </c>
      <c r="BD164" s="71" t="str">
        <f>SUBSTITUTE(IF(INDEX($E$94:$G$100,MATCH("●",INDEX($H$94:$AQ$100,,MATCH($D164,$70:$70,0)-7),0),1)=VLOOKUP(BD$158,$AD$9:$AN$20,8,FALSE),"","sed -i "&amp;IF($AK$156="MacOS","'' ","")&amp;"'s#"&amp;BD$158&amp;"="""&amp;INDEX($E$94:$G$100,MATCH("●",INDEX($H$94:$AQ$100,,MATCH($D164,$70:$70,0)-7),0),1)&amp;""""&amp;"#"&amp;BD$158&amp;"="&amp;""""&amp;VLOOKUP(BD$158,$AD$9:$AN$20,8,FALSE)&amp;""""&amp;"#g'"&amp;"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64" s="71" t="str">
        <f>SUBSTITUTE(IF(VLOOKUP(BE$158,$AD$9:$AN$20,8,FALSE)=INDEX($E$102:$G$104,MATCH("●",INDEX($H$102:$AQ$104,,MATCH($D164,$70:$70,0)-7),0),1),"","sed -i "&amp;IF($AK$156="MacOS","'' ","")&amp;"'s#"&amp;BE$158&amp;"="""&amp;VLOOKUP(BE$158,$AD$9:$AN$20,8,FALSE)&amp;""""&amp;"#"&amp;BE$158&amp;"="&amp;""""&amp;INDEX($E$102:$G$104,MATCH("●",INDEX($H$102:$AQ$104,,MATCH($D164,$70:$70,0)-7),0),1)&amp;""""&amp;"#g'"&amp;" ${CONFIG_DIR}"&amp;$K$7&amp;"; export "&amp;BE$158&amp;"="&amp;""""&amp;INDEX($E$102:$G$104,MATCH("●",INDEX($H$102:$AQ$104,,MATCH($D164,$70:$70,0)-7),0),1)&amp;""";"),",",""",""")</f>
        <v/>
      </c>
      <c r="BF164" s="71" t="str">
        <f>SUBSTITUTE(IF(INDEX($E$102:$G$104,MATCH("●",INDEX($H$102:$AQ$104,,MATCH($D164,$70:$70,0)-7),0),1)=VLOOKUP(BF$158,$AD$9:$AN$20,8,FALSE),"","sed -i "&amp;IF($AK$156="MacOS","'' ","")&amp;"'s#"&amp;BF$158&amp;"="""&amp;INDEX($E$102:$G$104,MATCH("●",INDEX($H$102:$AQ$104,,MATCH($D164,$70:$70,0)-7),0),1)&amp;""""&amp;"#"&amp;BF$158&amp;"="&amp;""""&amp;VLOOKUP(BF$158,$AD$9:$AN$20,8,FALSE)&amp;""""&amp;"#g'"&amp;"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4" s="71" t="str">
        <f>SUBSTITUTE(IF(VLOOKUP(BG$158,$AD$9:$AN$20,8,FALSE)=INDEX($E$106:$G$108,MATCH("●",INDEX($H$106:$AQ$108,,MATCH($D164,$70:$70,0)-7),0),1),"","sed -i "&amp;IF($AK$156="MacOS","'' ","")&amp;"'s#"&amp;BG$158&amp;"="""&amp;VLOOKUP(BG$158,$AD$9:$AN$20,8,FALSE)&amp;""""&amp;"#"&amp;BG$158&amp;"="&amp;""""&amp;INDEX($E$106:$G$108,MATCH("●",INDEX($H$106:$AQ$108,,MATCH($D164,$70:$70,0)-7),0),1)&amp;""""&amp;"#g'"&amp;" ${CONFIG_DIR}"&amp;$K$7&amp;"; export "&amp;BG$158&amp;"="&amp;""""&amp;INDEX($E$106:$G$108,MATCH("●",INDEX($H$106:$AQ$108,,MATCH($D164,$70:$70,0)-7),0),1)&amp;""";"),",",""",""")</f>
        <v/>
      </c>
      <c r="BH164" s="71" t="str">
        <f>SUBSTITUTE(IF(INDEX($E$106:$G$108,MATCH("●",INDEX($H$106:$AQ$108,,MATCH($D164,$70:$70,0)-7),0),1)=VLOOKUP(BH$158,$AD$9:$AN$20,8,FALSE),"","sed -i "&amp;IF($AK$156="MacOS","'' ","")&amp;"'s#"&amp;BH$158&amp;"="""&amp;INDEX($E$106:$G$108,MATCH("●",INDEX($H$106:$AQ$108,,MATCH($D164,$70:$70,0)-7),0),1)&amp;""""&amp;"#"&amp;BH$158&amp;"="&amp;""""&amp;VLOOKUP(BH$158,$AD$9:$AN$20,8,FALSE)&amp;""""&amp;"#g'"&amp;"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4" s="71" t="str">
        <f>SUBSTITUTE(IF(VLOOKUP(BI$158,$AD$9:$AN$20,8,FALSE)=INDEX($E$110:$G$112,MATCH("●",INDEX($H$110:$AQ$112,,MATCH($D164,$70:$70,0)-7),0),1),"","sed -i "&amp;IF($AK$156="MacOS","'' ","")&amp;"'s#"&amp;BI$158&amp;"="""&amp;VLOOKUP(BI$158,$AD$9:$AN$20,8,FALSE)&amp;""""&amp;"#"&amp;BI$158&amp;"="&amp;""""&amp;INDEX($E$110:$G$112,MATCH("●",INDEX($H$110:$AQ$112,,MATCH($D164,$70:$70,0)-7),0),1)&amp;""""&amp;"#g'"&amp;" ${CONFIG_DIR}"&amp;$K$7&amp;"; export "&amp;BI$158&amp;"="&amp;""""&amp;INDEX($E$110:$G$112,MATCH("●",INDEX($H$110:$AQ$112,,MATCH($D164,$70:$70,0)-7),0),1)&amp;""";"),",",""",""")</f>
        <v/>
      </c>
      <c r="BJ164" s="71" t="str">
        <f>SUBSTITUTE(IF(INDEX($E$110:$G$112,MATCH("●",INDEX($H$110:$AQ$112,,MATCH($D164,$70:$70,0)-7),0),1)=VLOOKUP(BJ$158,$AD$9:$AN$20,8,FALSE),"","sed -i "&amp;IF($AK$156="MacOS","'' ","")&amp;"'s#"&amp;BJ$158&amp;"="""&amp;INDEX($E$110:$G$112,MATCH("●",INDEX($H$110:$AQ$112,,MATCH($D164,$70:$70,0)-7),0),1)&amp;""""&amp;"#"&amp;BJ$158&amp;"="&amp;""""&amp;VLOOKUP(BJ$158,$AD$9:$AN$20,8,FALSE)&amp;""""&amp;"#g'"&amp;"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4" s="71" t="str">
        <f>SUBSTITUTE(IF(VLOOKUP(BK$158,$AD$9:$AN$20,8,FALSE)=INDEX($E$114:$G$116,MATCH("●",INDEX($H$114:$AQ$116,,MATCH($D164,$70:$70,0)-7),0),1),"","sed -i "&amp;IF($AK$156="MacOS","'' ","")&amp;"'s#"&amp;BK$158&amp;"="""&amp;VLOOKUP(BK$158,$AD$9:$AN$20,8,FALSE)&amp;""""&amp;"#"&amp;BK$158&amp;"="&amp;""""&amp;INDEX($E$114:$G$116,MATCH("●",INDEX($H$114:$AQ$116,,MATCH($D164,$70:$70,0)-7),0),1)&amp;""""&amp;"#g'"&amp;" ${CONFIG_DIR}"&amp;$K$7&amp;"; export "&amp;BK$158&amp;"="&amp;""""&amp;INDEX($E$114:$G$116,MATCH("●",INDEX($H$114:$AQ$116,,MATCH($D164,$70:$70,0)-7),0),1)&amp;""";"),",",""",""")</f>
        <v/>
      </c>
      <c r="BL164" s="71" t="str">
        <f>SUBSTITUTE(IF(INDEX($E$114:$G$116,MATCH("●",INDEX($H$114:$AQ$116,,MATCH($D164,$70:$70,0)-7),0),1)=VLOOKUP(BL$158,$AD$9:$AN$20,8,FALSE),"","sed -i "&amp;IF($AK$156="MacOS","'' ","")&amp;"'s#"&amp;BL$158&amp;"="""&amp;INDEX($E$114:$G$116,MATCH("●",INDEX($H$114:$AQ$116,,MATCH($D164,$70:$70,0)-7),0),1)&amp;""""&amp;"#"&amp;BL$158&amp;"="&amp;""""&amp;VLOOKUP(BL$158,$AD$9:$AN$20,8,FALSE)&amp;""""&amp;"#g'"&amp;"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4" s="71" t="str">
        <f>SUBSTITUTE(IF(VLOOKUP(BM$158,$AD$9:$AN$20,8,FALSE)=INDEX($E$118:$G$120,MATCH("●",INDEX($H$118:$AQ$120,,MATCH($D164,$70:$70,0)-7),0),1),"","sed -i "&amp;IF($AK$156="MacOS","'' ","")&amp;"'s#"&amp;BM$158&amp;"="""&amp;VLOOKUP(BM$158,$AD$9:$AN$20,8,FALSE)&amp;""""&amp;"#"&amp;BM$158&amp;"="&amp;""""&amp;INDEX($E$118:$G$120,MATCH("●",INDEX($H$118:$AQ$120,,MATCH($D164,$70:$70,0)-7),0),1)&amp;""""&amp;"#g'"&amp;" ${CONFIG_DIR}"&amp;$K$7&amp;"; export "&amp;BM$158&amp;"="&amp;""""&amp;INDEX($E$118:$G$120,MATCH("●",INDEX($H$118:$AQ$120,,MATCH($D164,$70:$70,0)-7),0),1)&amp;""";"),",",""",""")</f>
        <v/>
      </c>
      <c r="BN164" s="71" t="str">
        <f>SUBSTITUTE(IF(INDEX($E$118:$G$120,MATCH("●",INDEX($H$118:$AQ$120,,MATCH($D164,$70:$70,0)-7),0),1)=VLOOKUP(BN$158,$AD$9:$AN$20,8,FALSE),"","sed -i "&amp;IF($AK$156="MacOS","'' ","")&amp;"'s#"&amp;BN$158&amp;"="""&amp;INDEX($E$118:$G$120,MATCH("●",INDEX($H$118:$AQ$120,,MATCH($D164,$70:$70,0)-7),0),1)&amp;""""&amp;"#"&amp;BN$158&amp;"="&amp;""""&amp;VLOOKUP(BN$158,$AD$9:$AN$20,8,FALSE)&amp;""""&amp;"#g'"&amp;"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4" s="71" t="str">
        <f>SUBSTITUTE(IF(VLOOKUP(BO$158,$AD$9:$AN$20,8,FALSE)=INDEX($E$122:$G$124,MATCH("●",INDEX($H$122:$AQ$124,,MATCH($D164,$70:$70,0)-7),0),1),"","sed -i "&amp;IF($AK$156="MacOS","'' ","")&amp;"'s#"&amp;BO$158&amp;"="""&amp;VLOOKUP(BO$158,$AD$9:$AN$20,8,FALSE)&amp;""""&amp;"#"&amp;BO$158&amp;"="&amp;""""&amp;INDEX($E$122:$G$124,MATCH("●",INDEX($H$122:$AQ$124,,MATCH($D164,$70:$70,0)-7),0),1)&amp;""""&amp;"#g'"&amp;" ${CONFIG_DIR}"&amp;$K$7&amp;"; export "&amp;BO$158&amp;"="&amp;""""&amp;INDEX($E$122:$G$124,MATCH("●",INDEX($H$122:$AQ$124,,MATCH($D164,$70:$70,0)-7),0),1)&amp;""";"),",",""",""")</f>
        <v/>
      </c>
      <c r="BP164" s="71" t="str">
        <f>SUBSTITUTE(IF(INDEX($E$122:$G$124,MATCH("●",INDEX($H$122:$AQ$124,,MATCH($D164,$70:$70,0)-7),0),1)=VLOOKUP(BP$158,$AD$9:$AN$20,8,FALSE),"","sed -i "&amp;IF($AK$156="MacOS","'' ","")&amp;"'s#"&amp;BP$158&amp;"="""&amp;INDEX($E$122:$G$124,MATCH("●",INDEX($H$122:$AQ$124,,MATCH($D164,$70:$70,0)-7),0),1)&amp;""""&amp;"#"&amp;BP$158&amp;"="&amp;""""&amp;VLOOKUP(BP$158,$AD$9:$AN$20,8,FALSE)&amp;""""&amp;"#g'"&amp;"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4" s="71" t="str">
        <f>SUBSTITUTE(IF(VLOOKUP(BQ$158,$AD$9:$AN$20,8,FALSE)=INDEX($E$126:$G$128,MATCH("●",INDEX($H$126:$AQ$128,,MATCH($D164,$70:$70,0)-7),0),1),"","sed -i "&amp;IF($AK$156="MacOS","'' ","")&amp;"'s#"&amp;BQ$158&amp;"="""&amp;VLOOKUP(BQ$158,$AD$9:$AN$20,8,FALSE)&amp;""""&amp;"#"&amp;BQ$158&amp;"="&amp;""""&amp;INDEX($E$126:$G$128,MATCH("●",INDEX($H$126:$AQ$128,,MATCH($D164,$70:$70,0)-7),0),1)&amp;""""&amp;"#g'"&amp;" ${CONFIG_DIR}"&amp;$K$7&amp;"; export "&amp;BQ$158&amp;"="&amp;""""&amp;INDEX($E$126:$G$128,MATCH("●",INDEX($H$126:$AQ$128,,MATCH($D164,$70:$70,0)-7),0),1)&amp;""";"),",",""",""")</f>
        <v/>
      </c>
      <c r="BR164" s="71" t="str">
        <f>SUBSTITUTE(IF(INDEX($E$126:$G$128,MATCH("●",INDEX($H$126:$AQ$128,,MATCH($D164,$70:$70,0)-7),0),1)=VLOOKUP(BR$158,$AD$9:$AN$20,8,FALSE),"","sed -i "&amp;IF($AK$156="MacOS","'' ","")&amp;"'s#"&amp;BR$158&amp;"="""&amp;INDEX($E$126:$G$128,MATCH("●",INDEX($H$126:$AQ$128,,MATCH($D164,$70:$70,0)-7),0),1)&amp;""""&amp;"#"&amp;BR$158&amp;"="&amp;""""&amp;VLOOKUP(BR$158,$AD$9:$AN$20,8,FALSE)&amp;""""&amp;"#g'"&amp;"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4" s="71" t="str">
        <f>SUBSTITUTE(IF(VLOOKUP(BS$158,$AD$9:$AN$20,8,FALSE)=INDEX($E$130:$G$132,MATCH("●",INDEX($H$130:$AQ$132,,MATCH($D164,$70:$70,0)-7),0),1),"","sed -i "&amp;IF($AK$156="MacOS","'' ","")&amp;"'s#"&amp;BS$158&amp;"="""&amp;VLOOKUP(BS$158,$AD$9:$AN$20,8,FALSE)&amp;""""&amp;"#"&amp;BS$158&amp;"="&amp;""""&amp;INDEX($E$130:$G$132,MATCH("●",INDEX($H$130:$AQ$132,,MATCH($D164,$70:$70,0)-7),0),1)&amp;""""&amp;"#g'"&amp;" ${CONFIG_DIR}"&amp;$K$7&amp;"; export "&amp;BS$158&amp;"="&amp;""""&amp;INDEX($E$130:$G$132,MATCH("●",INDEX($H$130:$AQ$132,,MATCH($D164,$70:$70,0)-7),0),1)&amp;""";"),",",""",""")</f>
        <v/>
      </c>
      <c r="BT164" s="71" t="str">
        <f>SUBSTITUTE(IF(INDEX($E$130:$G$132,MATCH("●",INDEX($H$130:$AQ$132,,MATCH($D164,$70:$70,0)-7),0),1)=VLOOKUP(BT$158,$AD$9:$AN$20,8,FALSE),"","sed -i "&amp;IF($AK$156="MacOS","'' ","")&amp;"'s#"&amp;BT$158&amp;"="""&amp;INDEX($E$130:$G$132,MATCH("●",INDEX($H$130:$AQ$132,,MATCH($D164,$70:$70,0)-7),0),1)&amp;""""&amp;"#"&amp;BT$158&amp;"="&amp;""""&amp;VLOOKUP(BT$158,$AD$9:$AN$20,8,FALSE)&amp;""""&amp;"#g'"&amp;"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4" s="60" t="s">
        <v>1068</v>
      </c>
    </row>
    <row r="165" spans="4:73" ht="54" customHeight="1">
      <c r="D165" s="96">
        <f t="shared" si="3"/>
        <v>42</v>
      </c>
      <c r="E165" s="97"/>
      <c r="F165" s="97"/>
      <c r="G165" s="98"/>
      <c r="H165" s="45" t="str">
        <f t="shared" ca="1" si="2"/>
        <v>clear; echo テストケース042; sed -i '' 's#COLUMN_DATA_LENGTH="3"#COLUMN_DATA_LENGTH="2"#g' ${CONFIG_DIR}db_data_config.txt; export COLUMN_DATA_LENGTH="2";sed -i '' 's#COLUMN_DATA_TRIM="NONE"#COLUMN_DATA_TRIM="ft"#g' ${CONFIG_DIR}db_data_config.txt; export COLUMN_DATA_TRIM="ft";sh ./script/db_check_data_validate_config.sh; sed -i '' 's#COLUMN_DATA_LENGTH="2"#COLUMN_DATA_LENGTH="3"#g' ${CONFIG_DIR}db_data_config.txt; export COLUMN_DATA_LENGTH="3";sed -i '' 's#COLUMN_DATA_TRIM="ft"#COLUMN_DATA_TRIM="NONE"#g' ${CONFIG_DIR}db_data_config.txt; export COLUMN_DATA_TRIM="NONE";</v>
      </c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  <c r="AE165" s="99" t="str" cm="1">
        <f t="array" ref="AE165">SUBSTITUTE(INDEX($H$134:$AQ$134, , MATCH($D165, $70:$70, 0)-7),"-","")</f>
        <v>正常</v>
      </c>
      <c r="AF165" s="100"/>
      <c r="AG165" s="101"/>
      <c r="AH165" s="143" t="s">
        <v>888</v>
      </c>
      <c r="AI165" s="144"/>
      <c r="AJ165" s="144"/>
      <c r="AK165" s="144"/>
      <c r="AL165" s="144"/>
      <c r="AM165" s="144"/>
      <c r="AN165" s="144"/>
      <c r="AO165" s="144"/>
      <c r="AP165" s="144"/>
      <c r="AQ165" s="145"/>
      <c r="AS165" s="68" t="str" cm="1">
        <f t="array" ref="AS165">SUBSTITUTE(TEXT(INDEX($H$137:$AQ$137,1,$D165-36),"000000"),"-","")</f>
        <v>220001</v>
      </c>
      <c r="AT165" s="69"/>
      <c r="AU165" s="70"/>
      <c r="AW165" s="71" t="str">
        <f>SUBSTITUTE(IF(VLOOKUP(AW$158,$AD$9:$AN$20,8,FALSE)=INDEX($E$76:$G$78,MATCH("●",INDEX($H$76:$AQ$78,,MATCH($D165,$70:$70,0)-7),0),1),"","sed -i "&amp;IF($AK$156="MacOS","'' ","")&amp;"'s#"&amp;AW$158&amp;"="""&amp;VLOOKUP(AW$158,$AD$9:$AN$20,8,FALSE)&amp;""""&amp;"#"&amp;AW$158&amp;"="&amp;""""&amp;INDEX($E$76:$G$78,MATCH("●",INDEX($H$76:$AQ$78,,MATCH($D165,$70:$70,0)-7),0),1)&amp;""""&amp;"#g'"&amp;" ${CONFIG_DIR}"&amp;$K$7&amp;"; export "&amp;AW$158&amp;"="&amp;""""&amp;INDEX($E$76:$G$78,MATCH("●",INDEX($H$76:$AQ$78,,MATCH($D165,$70:$70,0)-7),0),1)&amp;""";"),",",""",""")</f>
        <v/>
      </c>
      <c r="AX165" s="71" t="str">
        <f>SUBSTITUTE(IF(INDEX($E$76:$G$78,MATCH("●",INDEX($H$76:$AQ$78,,MATCH($D165,$70:$70,0)-7),0),1)=VLOOKUP(AX$158,$AD$9:$AN$20,8,FALSE),"","sed -i "&amp;IF($AK$156="MacOS","'' ","")&amp;"'s#"&amp;AX$158&amp;"="""&amp;INDEX($E$76:$G$78,MATCH("●",INDEX($H$76:$AQ$78,,MATCH($D165,$70:$70,0)-7),0),1)&amp;""""&amp;"#"&amp;AX$158&amp;"="&amp;""""&amp;VLOOKUP(AX$158,$AD$9:$AN$20,8,FALSE)&amp;""""&amp;"#g'"&amp;"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5" s="71" t="str">
        <f>SUBSTITUTE(IF(VLOOKUP(AY$158,$AD$9:$AN$20,8,FALSE)=INDEX($E$80:$G$83,MATCH("●",INDEX($H$80:$AQ$83,,MATCH($D165,$70:$70,0)-7),0),1),"","sed -i "&amp;IF($AK$156="MacOS","'' ","")&amp;"'s#"&amp;AY$158&amp;"="""&amp;VLOOKUP(AY$158,$AD$9:$AN$20,8,FALSE)&amp;""""&amp;"#"&amp;AY$158&amp;"="&amp;""""&amp;INDEX($E$80:$G$83,MATCH("●",INDEX($H$80:$AQ$83,,MATCH($D165,$70:$70,0)-7),0),1)&amp;""""&amp;"#g'"&amp;" ${CONFIG_DIR}"&amp;$K$7&amp;"; export "&amp;AY$158&amp;"="&amp;""""&amp;INDEX($E$80:$G$83,MATCH("●",INDEX($H$80:$AQ$83,,MATCH($D165,$70:$70,0)-7),0),1)&amp;""";"),",",""",""")</f>
        <v/>
      </c>
      <c r="AZ165" s="71" t="str">
        <f>SUBSTITUTE(IF(INDEX($E$80:$G$83,MATCH("●",INDEX($H$80:$AQ$83,,MATCH($D165,$70:$70,0)-7),0),1)=VLOOKUP(AZ$158,$AD$9:$AN$20,8,FALSE),"","sed -i "&amp;IF($AK$156="MacOS","'' ","")&amp;"'s#"&amp;AZ$158&amp;"="""&amp;INDEX($E$80:$G$83,MATCH("●",INDEX($H$80:$AQ$83,,MATCH($D165,$70:$70,0)-7),0),1)&amp;""""&amp;"#"&amp;AZ$158&amp;"="&amp;""""&amp;VLOOKUP(AZ$158,$AD$9:$AN$20,8,FALSE)&amp;""""&amp;"#g'"&amp;"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5" s="71" t="str">
        <f>SUBSTITUTE(IF(VLOOKUP(BA$158,$AD$9:$AN$20,8,FALSE)=INDEX($E$85:$G$92,MATCH("●",INDEX($H$85:$AQ$92,,MATCH($D165,$70:$70,0)-7),0),1),"","sed -i "&amp;IF($AK$156="MacOS","'' ","")&amp;"'s#"&amp;BA$158&amp;"="""&amp;VLOOKUP(BA$158,$AD$9:$AN$20,8,FALSE)&amp;""""&amp;"#"&amp;BA$158&amp;"="&amp;""""&amp;INDEX($E$85:$G$92,MATCH("●",INDEX($H$85:$AQ$92,,MATCH($D165,$70:$70,0)-7),0),1)&amp;""""&amp;"#g'"&amp;" ${CONFIG_DIR}"&amp;$K$7&amp;"; export "&amp;BA$158&amp;"="&amp;""""&amp;INDEX($E$85:$G$92,MATCH("●",INDEX($H$85:$AQ$92,,MATCH($D165,$70:$70,0)-7),0),1)&amp;""";"),",",""",""")</f>
        <v>sed -i '' 's#COLUMN_DATA_LENGTH="3"#COLUMN_DATA_LENGTH="2"#g' ${CONFIG_DIR}db_data_config.txt; export COLUMN_DATA_LENGTH="2";</v>
      </c>
      <c r="BB165" s="71" t="str">
        <f>SUBSTITUTE(IF(INDEX($E$85:$G$92,MATCH("●",INDEX($H$85:$AQ$92,,MATCH($D165,$70:$70,0)-7),0),1)=VLOOKUP(BB$158,$AD$9:$AN$20,8,FALSE),"","sed -i "&amp;IF($AK$156="MacOS","'' ","")&amp;"'s#"&amp;BB$158&amp;"="""&amp;INDEX($E$85:$G$92,MATCH("●",INDEX($H$85:$AQ$92,,MATCH($D165,$70:$70,0)-7),0),1)&amp;""""&amp;"#"&amp;BB$158&amp;"="&amp;""""&amp;VLOOKUP(BB$158,$AD$9:$AN$20,8,FALSE)&amp;""""&amp;"#g'"&amp;"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65" s="71" t="str">
        <f>SUBSTITUTE(IF(VLOOKUP(BC$158,$AD$9:$AN$20,8,FALSE)=INDEX($E$94:$G$100,MATCH("●",INDEX($H$94:$AQ$100,,MATCH($D165,$70:$70,0)-7),0),1),"","sed -i "&amp;IF($AK$156="MacOS","'' ","")&amp;"'s#"&amp;BC$158&amp;"="""&amp;VLOOKUP(BC$158,$AD$9:$AN$20,8,FALSE)&amp;""""&amp;"#"&amp;BC$158&amp;"="&amp;""""&amp;INDEX($E$94:$G$100,MATCH("●",INDEX($H$94:$AQ$100,,MATCH($D165,$70:$70,0)-7),0),1)&amp;""""&amp;"#g'"&amp;" ${CONFIG_DIR}"&amp;$K$7&amp;"; export "&amp;BC$158&amp;"="&amp;""""&amp;INDEX($E$94:$G$100,MATCH("●",INDEX($H$94:$AQ$100,,MATCH($D165,$70:$70,0)-7),0),1)&amp;""";"),",",""",""")</f>
        <v>sed -i '' 's#COLUMN_DATA_TRIM="NONE"#COLUMN_DATA_TRIM="ft"#g' ${CONFIG_DIR}db_data_config.txt; export COLUMN_DATA_TRIM="ft";</v>
      </c>
      <c r="BD165" s="71" t="str">
        <f>SUBSTITUTE(IF(INDEX($E$94:$G$100,MATCH("●",INDEX($H$94:$AQ$100,,MATCH($D165,$70:$70,0)-7),0),1)=VLOOKUP(BD$158,$AD$9:$AN$20,8,FALSE),"","sed -i "&amp;IF($AK$156="MacOS","'' ","")&amp;"'s#"&amp;BD$158&amp;"="""&amp;INDEX($E$94:$G$100,MATCH("●",INDEX($H$94:$AQ$100,,MATCH($D165,$70:$70,0)-7),0),1)&amp;""""&amp;"#"&amp;BD$158&amp;"="&amp;""""&amp;VLOOKUP(BD$158,$AD$9:$AN$20,8,FALSE)&amp;""""&amp;"#g'"&amp;"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65" s="71" t="str">
        <f>SUBSTITUTE(IF(VLOOKUP(BE$158,$AD$9:$AN$20,8,FALSE)=INDEX($E$102:$G$104,MATCH("●",INDEX($H$102:$AQ$104,,MATCH($D165,$70:$70,0)-7),0),1),"","sed -i "&amp;IF($AK$156="MacOS","'' ","")&amp;"'s#"&amp;BE$158&amp;"="""&amp;VLOOKUP(BE$158,$AD$9:$AN$20,8,FALSE)&amp;""""&amp;"#"&amp;BE$158&amp;"="&amp;""""&amp;INDEX($E$102:$G$104,MATCH("●",INDEX($H$102:$AQ$104,,MATCH($D165,$70:$70,0)-7),0),1)&amp;""""&amp;"#g'"&amp;" ${CONFIG_DIR}"&amp;$K$7&amp;"; export "&amp;BE$158&amp;"="&amp;""""&amp;INDEX($E$102:$G$104,MATCH("●",INDEX($H$102:$AQ$104,,MATCH($D165,$70:$70,0)-7),0),1)&amp;""";"),",",""",""")</f>
        <v/>
      </c>
      <c r="BF165" s="71" t="str">
        <f>SUBSTITUTE(IF(INDEX($E$102:$G$104,MATCH("●",INDEX($H$102:$AQ$104,,MATCH($D165,$70:$70,0)-7),0),1)=VLOOKUP(BF$158,$AD$9:$AN$20,8,FALSE),"","sed -i "&amp;IF($AK$156="MacOS","'' ","")&amp;"'s#"&amp;BF$158&amp;"="""&amp;INDEX($E$102:$G$104,MATCH("●",INDEX($H$102:$AQ$104,,MATCH($D165,$70:$70,0)-7),0),1)&amp;""""&amp;"#"&amp;BF$158&amp;"="&amp;""""&amp;VLOOKUP(BF$158,$AD$9:$AN$20,8,FALSE)&amp;""""&amp;"#g'"&amp;"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5" s="71" t="str">
        <f>SUBSTITUTE(IF(VLOOKUP(BG$158,$AD$9:$AN$20,8,FALSE)=INDEX($E$106:$G$108,MATCH("●",INDEX($H$106:$AQ$108,,MATCH($D165,$70:$70,0)-7),0),1),"","sed -i "&amp;IF($AK$156="MacOS","'' ","")&amp;"'s#"&amp;BG$158&amp;"="""&amp;VLOOKUP(BG$158,$AD$9:$AN$20,8,FALSE)&amp;""""&amp;"#"&amp;BG$158&amp;"="&amp;""""&amp;INDEX($E$106:$G$108,MATCH("●",INDEX($H$106:$AQ$108,,MATCH($D165,$70:$70,0)-7),0),1)&amp;""""&amp;"#g'"&amp;" ${CONFIG_DIR}"&amp;$K$7&amp;"; export "&amp;BG$158&amp;"="&amp;""""&amp;INDEX($E$106:$G$108,MATCH("●",INDEX($H$106:$AQ$108,,MATCH($D165,$70:$70,0)-7),0),1)&amp;""";"),",",""",""")</f>
        <v/>
      </c>
      <c r="BH165" s="71" t="str">
        <f>SUBSTITUTE(IF(INDEX($E$106:$G$108,MATCH("●",INDEX($H$106:$AQ$108,,MATCH($D165,$70:$70,0)-7),0),1)=VLOOKUP(BH$158,$AD$9:$AN$20,8,FALSE),"","sed -i "&amp;IF($AK$156="MacOS","'' ","")&amp;"'s#"&amp;BH$158&amp;"="""&amp;INDEX($E$106:$G$108,MATCH("●",INDEX($H$106:$AQ$108,,MATCH($D165,$70:$70,0)-7),0),1)&amp;""""&amp;"#"&amp;BH$158&amp;"="&amp;""""&amp;VLOOKUP(BH$158,$AD$9:$AN$20,8,FALSE)&amp;""""&amp;"#g'"&amp;"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5" s="71" t="str">
        <f>SUBSTITUTE(IF(VLOOKUP(BI$158,$AD$9:$AN$20,8,FALSE)=INDEX($E$110:$G$112,MATCH("●",INDEX($H$110:$AQ$112,,MATCH($D165,$70:$70,0)-7),0),1),"","sed -i "&amp;IF($AK$156="MacOS","'' ","")&amp;"'s#"&amp;BI$158&amp;"="""&amp;VLOOKUP(BI$158,$AD$9:$AN$20,8,FALSE)&amp;""""&amp;"#"&amp;BI$158&amp;"="&amp;""""&amp;INDEX($E$110:$G$112,MATCH("●",INDEX($H$110:$AQ$112,,MATCH($D165,$70:$70,0)-7),0),1)&amp;""""&amp;"#g'"&amp;" ${CONFIG_DIR}"&amp;$K$7&amp;"; export "&amp;BI$158&amp;"="&amp;""""&amp;INDEX($E$110:$G$112,MATCH("●",INDEX($H$110:$AQ$112,,MATCH($D165,$70:$70,0)-7),0),1)&amp;""";"),",",""",""")</f>
        <v/>
      </c>
      <c r="BJ165" s="71" t="str">
        <f>SUBSTITUTE(IF(INDEX($E$110:$G$112,MATCH("●",INDEX($H$110:$AQ$112,,MATCH($D165,$70:$70,0)-7),0),1)=VLOOKUP(BJ$158,$AD$9:$AN$20,8,FALSE),"","sed -i "&amp;IF($AK$156="MacOS","'' ","")&amp;"'s#"&amp;BJ$158&amp;"="""&amp;INDEX($E$110:$G$112,MATCH("●",INDEX($H$110:$AQ$112,,MATCH($D165,$70:$70,0)-7),0),1)&amp;""""&amp;"#"&amp;BJ$158&amp;"="&amp;""""&amp;VLOOKUP(BJ$158,$AD$9:$AN$20,8,FALSE)&amp;""""&amp;"#g'"&amp;"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5" s="71" t="str">
        <f>SUBSTITUTE(IF(VLOOKUP(BK$158,$AD$9:$AN$20,8,FALSE)=INDEX($E$114:$G$116,MATCH("●",INDEX($H$114:$AQ$116,,MATCH($D165,$70:$70,0)-7),0),1),"","sed -i "&amp;IF($AK$156="MacOS","'' ","")&amp;"'s#"&amp;BK$158&amp;"="""&amp;VLOOKUP(BK$158,$AD$9:$AN$20,8,FALSE)&amp;""""&amp;"#"&amp;BK$158&amp;"="&amp;""""&amp;INDEX($E$114:$G$116,MATCH("●",INDEX($H$114:$AQ$116,,MATCH($D165,$70:$70,0)-7),0),1)&amp;""""&amp;"#g'"&amp;" ${CONFIG_DIR}"&amp;$K$7&amp;"; export "&amp;BK$158&amp;"="&amp;""""&amp;INDEX($E$114:$G$116,MATCH("●",INDEX($H$114:$AQ$116,,MATCH($D165,$70:$70,0)-7),0),1)&amp;""";"),",",""",""")</f>
        <v/>
      </c>
      <c r="BL165" s="71" t="str">
        <f>SUBSTITUTE(IF(INDEX($E$114:$G$116,MATCH("●",INDEX($H$114:$AQ$116,,MATCH($D165,$70:$70,0)-7),0),1)=VLOOKUP(BL$158,$AD$9:$AN$20,8,FALSE),"","sed -i "&amp;IF($AK$156="MacOS","'' ","")&amp;"'s#"&amp;BL$158&amp;"="""&amp;INDEX($E$114:$G$116,MATCH("●",INDEX($H$114:$AQ$116,,MATCH($D165,$70:$70,0)-7),0),1)&amp;""""&amp;"#"&amp;BL$158&amp;"="&amp;""""&amp;VLOOKUP(BL$158,$AD$9:$AN$20,8,FALSE)&amp;""""&amp;"#g'"&amp;"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5" s="71" t="str">
        <f>SUBSTITUTE(IF(VLOOKUP(BM$158,$AD$9:$AN$20,8,FALSE)=INDEX($E$118:$G$120,MATCH("●",INDEX($H$118:$AQ$120,,MATCH($D165,$70:$70,0)-7),0),1),"","sed -i "&amp;IF($AK$156="MacOS","'' ","")&amp;"'s#"&amp;BM$158&amp;"="""&amp;VLOOKUP(BM$158,$AD$9:$AN$20,8,FALSE)&amp;""""&amp;"#"&amp;BM$158&amp;"="&amp;""""&amp;INDEX($E$118:$G$120,MATCH("●",INDEX($H$118:$AQ$120,,MATCH($D165,$70:$70,0)-7),0),1)&amp;""""&amp;"#g'"&amp;" ${CONFIG_DIR}"&amp;$K$7&amp;"; export "&amp;BM$158&amp;"="&amp;""""&amp;INDEX($E$118:$G$120,MATCH("●",INDEX($H$118:$AQ$120,,MATCH($D165,$70:$70,0)-7),0),1)&amp;""";"),",",""",""")</f>
        <v/>
      </c>
      <c r="BN165" s="71" t="str">
        <f>SUBSTITUTE(IF(INDEX($E$118:$G$120,MATCH("●",INDEX($H$118:$AQ$120,,MATCH($D165,$70:$70,0)-7),0),1)=VLOOKUP(BN$158,$AD$9:$AN$20,8,FALSE),"","sed -i "&amp;IF($AK$156="MacOS","'' ","")&amp;"'s#"&amp;BN$158&amp;"="""&amp;INDEX($E$118:$G$120,MATCH("●",INDEX($H$118:$AQ$120,,MATCH($D165,$70:$70,0)-7),0),1)&amp;""""&amp;"#"&amp;BN$158&amp;"="&amp;""""&amp;VLOOKUP(BN$158,$AD$9:$AN$20,8,FALSE)&amp;""""&amp;"#g'"&amp;"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5" s="71" t="str">
        <f>SUBSTITUTE(IF(VLOOKUP(BO$158,$AD$9:$AN$20,8,FALSE)=INDEX($E$122:$G$124,MATCH("●",INDEX($H$122:$AQ$124,,MATCH($D165,$70:$70,0)-7),0),1),"","sed -i "&amp;IF($AK$156="MacOS","'' ","")&amp;"'s#"&amp;BO$158&amp;"="""&amp;VLOOKUP(BO$158,$AD$9:$AN$20,8,FALSE)&amp;""""&amp;"#"&amp;BO$158&amp;"="&amp;""""&amp;INDEX($E$122:$G$124,MATCH("●",INDEX($H$122:$AQ$124,,MATCH($D165,$70:$70,0)-7),0),1)&amp;""""&amp;"#g'"&amp;" ${CONFIG_DIR}"&amp;$K$7&amp;"; export "&amp;BO$158&amp;"="&amp;""""&amp;INDEX($E$122:$G$124,MATCH("●",INDEX($H$122:$AQ$124,,MATCH($D165,$70:$70,0)-7),0),1)&amp;""";"),",",""",""")</f>
        <v/>
      </c>
      <c r="BP165" s="71" t="str">
        <f>SUBSTITUTE(IF(INDEX($E$122:$G$124,MATCH("●",INDEX($H$122:$AQ$124,,MATCH($D165,$70:$70,0)-7),0),1)=VLOOKUP(BP$158,$AD$9:$AN$20,8,FALSE),"","sed -i "&amp;IF($AK$156="MacOS","'' ","")&amp;"'s#"&amp;BP$158&amp;"="""&amp;INDEX($E$122:$G$124,MATCH("●",INDEX($H$122:$AQ$124,,MATCH($D165,$70:$70,0)-7),0),1)&amp;""""&amp;"#"&amp;BP$158&amp;"="&amp;""""&amp;VLOOKUP(BP$158,$AD$9:$AN$20,8,FALSE)&amp;""""&amp;"#g'"&amp;"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5" s="71" t="str">
        <f>SUBSTITUTE(IF(VLOOKUP(BQ$158,$AD$9:$AN$20,8,FALSE)=INDEX($E$126:$G$128,MATCH("●",INDEX($H$126:$AQ$128,,MATCH($D165,$70:$70,0)-7),0),1),"","sed -i "&amp;IF($AK$156="MacOS","'' ","")&amp;"'s#"&amp;BQ$158&amp;"="""&amp;VLOOKUP(BQ$158,$AD$9:$AN$20,8,FALSE)&amp;""""&amp;"#"&amp;BQ$158&amp;"="&amp;""""&amp;INDEX($E$126:$G$128,MATCH("●",INDEX($H$126:$AQ$128,,MATCH($D165,$70:$70,0)-7),0),1)&amp;""""&amp;"#g'"&amp;" ${CONFIG_DIR}"&amp;$K$7&amp;"; export "&amp;BQ$158&amp;"="&amp;""""&amp;INDEX($E$126:$G$128,MATCH("●",INDEX($H$126:$AQ$128,,MATCH($D165,$70:$70,0)-7),0),1)&amp;""";"),",",""",""")</f>
        <v/>
      </c>
      <c r="BR165" s="71" t="str">
        <f>SUBSTITUTE(IF(INDEX($E$126:$G$128,MATCH("●",INDEX($H$126:$AQ$128,,MATCH($D165,$70:$70,0)-7),0),1)=VLOOKUP(BR$158,$AD$9:$AN$20,8,FALSE),"","sed -i "&amp;IF($AK$156="MacOS","'' ","")&amp;"'s#"&amp;BR$158&amp;"="""&amp;INDEX($E$126:$G$128,MATCH("●",INDEX($H$126:$AQ$128,,MATCH($D165,$70:$70,0)-7),0),1)&amp;""""&amp;"#"&amp;BR$158&amp;"="&amp;""""&amp;VLOOKUP(BR$158,$AD$9:$AN$20,8,FALSE)&amp;""""&amp;"#g'"&amp;"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5" s="71" t="str">
        <f>SUBSTITUTE(IF(VLOOKUP(BS$158,$AD$9:$AN$20,8,FALSE)=INDEX($E$130:$G$132,MATCH("●",INDEX($H$130:$AQ$132,,MATCH($D165,$70:$70,0)-7),0),1),"","sed -i "&amp;IF($AK$156="MacOS","'' ","")&amp;"'s#"&amp;BS$158&amp;"="""&amp;VLOOKUP(BS$158,$AD$9:$AN$20,8,FALSE)&amp;""""&amp;"#"&amp;BS$158&amp;"="&amp;""""&amp;INDEX($E$130:$G$132,MATCH("●",INDEX($H$130:$AQ$132,,MATCH($D165,$70:$70,0)-7),0),1)&amp;""""&amp;"#g'"&amp;" ${CONFIG_DIR}"&amp;$K$7&amp;"; export "&amp;BS$158&amp;"="&amp;""""&amp;INDEX($E$130:$G$132,MATCH("●",INDEX($H$130:$AQ$132,,MATCH($D165,$70:$70,0)-7),0),1)&amp;""";"),",",""",""")</f>
        <v/>
      </c>
      <c r="BT165" s="71" t="str">
        <f>SUBSTITUTE(IF(INDEX($E$130:$G$132,MATCH("●",INDEX($H$130:$AQ$132,,MATCH($D165,$70:$70,0)-7),0),1)=VLOOKUP(BT$158,$AD$9:$AN$20,8,FALSE),"","sed -i "&amp;IF($AK$156="MacOS","'' ","")&amp;"'s#"&amp;BT$158&amp;"="""&amp;INDEX($E$130:$G$132,MATCH("●",INDEX($H$130:$AQ$132,,MATCH($D165,$70:$70,0)-7),0),1)&amp;""""&amp;"#"&amp;BT$158&amp;"="&amp;""""&amp;VLOOKUP(BT$158,$AD$9:$AN$20,8,FALSE)&amp;""""&amp;"#g'"&amp;"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5" s="60" t="s">
        <v>1068</v>
      </c>
    </row>
    <row r="166" spans="4:73" ht="54" customHeight="1">
      <c r="D166" s="96">
        <f t="shared" si="3"/>
        <v>43</v>
      </c>
      <c r="E166" s="97"/>
      <c r="F166" s="97"/>
      <c r="G166" s="98"/>
      <c r="H166" s="45" t="str">
        <f t="shared" ca="1" si="2"/>
        <v>clear; echo テストケース043; sed -i '' 's#COLUMN_DATA_TRIM="NONE"#COLUMN_DATA_TRIM="ft"#g' ${CONFIG_DIR}db_data_config.txt; export COLUMN_DATA_TRIM="ft";sh ./script/db_check_data_validate_config.sh; sed -i '' 's#COLUMN_DATA_TRIM="ft"#COLUMN_DATA_TRIM="NONE"#g' ${CONFIG_DIR}db_data_config.txt; export COLUMN_DATA_TRIM="NONE";</v>
      </c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7"/>
      <c r="AE166" s="99" t="str" cm="1">
        <f t="array" ref="AE166">SUBSTITUTE(INDEX($H$134:$AQ$134, , MATCH($D166, $70:$70, 0)-7),"-","")</f>
        <v>正常</v>
      </c>
      <c r="AF166" s="100"/>
      <c r="AG166" s="101"/>
      <c r="AH166" s="143" t="s">
        <v>889</v>
      </c>
      <c r="AI166" s="144"/>
      <c r="AJ166" s="144"/>
      <c r="AK166" s="144"/>
      <c r="AL166" s="144"/>
      <c r="AM166" s="144"/>
      <c r="AN166" s="144"/>
      <c r="AO166" s="144"/>
      <c r="AP166" s="144"/>
      <c r="AQ166" s="145"/>
      <c r="AS166" s="68" t="str" cm="1">
        <f t="array" ref="AS166">SUBSTITUTE(TEXT(INDEX($H$137:$AQ$137,1,$D166-36),"000000"),"-","")</f>
        <v>220001</v>
      </c>
      <c r="AT166" s="69"/>
      <c r="AU166" s="70"/>
      <c r="AW166" s="71" t="str">
        <f>SUBSTITUTE(IF(VLOOKUP(AW$158,$AD$9:$AN$20,8,FALSE)=INDEX($E$76:$G$78,MATCH("●",INDEX($H$76:$AQ$78,,MATCH($D166,$70:$70,0)-7),0),1),"","sed -i "&amp;IF($AK$156="MacOS","'' ","")&amp;"'s#"&amp;AW$158&amp;"="""&amp;VLOOKUP(AW$158,$AD$9:$AN$20,8,FALSE)&amp;""""&amp;"#"&amp;AW$158&amp;"="&amp;""""&amp;INDEX($E$76:$G$78,MATCH("●",INDEX($H$76:$AQ$78,,MATCH($D166,$70:$70,0)-7),0),1)&amp;""""&amp;"#g'"&amp;" ${CONFIG_DIR}"&amp;$K$7&amp;"; export "&amp;AW$158&amp;"="&amp;""""&amp;INDEX($E$76:$G$78,MATCH("●",INDEX($H$76:$AQ$78,,MATCH($D166,$70:$70,0)-7),0),1)&amp;""";"),",",""",""")</f>
        <v/>
      </c>
      <c r="AX166" s="71" t="str">
        <f>SUBSTITUTE(IF(INDEX($E$76:$G$78,MATCH("●",INDEX($H$76:$AQ$78,,MATCH($D166,$70:$70,0)-7),0),1)=VLOOKUP(AX$158,$AD$9:$AN$20,8,FALSE),"","sed -i "&amp;IF($AK$156="MacOS","'' ","")&amp;"'s#"&amp;AX$158&amp;"="""&amp;INDEX($E$76:$G$78,MATCH("●",INDEX($H$76:$AQ$78,,MATCH($D166,$70:$70,0)-7),0),1)&amp;""""&amp;"#"&amp;AX$158&amp;"="&amp;""""&amp;VLOOKUP(AX$158,$AD$9:$AN$20,8,FALSE)&amp;""""&amp;"#g'"&amp;"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6" s="71" t="str">
        <f>SUBSTITUTE(IF(VLOOKUP(AY$158,$AD$9:$AN$20,8,FALSE)=INDEX($E$80:$G$83,MATCH("●",INDEX($H$80:$AQ$83,,MATCH($D166,$70:$70,0)-7),0),1),"","sed -i "&amp;IF($AK$156="MacOS","'' ","")&amp;"'s#"&amp;AY$158&amp;"="""&amp;VLOOKUP(AY$158,$AD$9:$AN$20,8,FALSE)&amp;""""&amp;"#"&amp;AY$158&amp;"="&amp;""""&amp;INDEX($E$80:$G$83,MATCH("●",INDEX($H$80:$AQ$83,,MATCH($D166,$70:$70,0)-7),0),1)&amp;""""&amp;"#g'"&amp;" ${CONFIG_DIR}"&amp;$K$7&amp;"; export "&amp;AY$158&amp;"="&amp;""""&amp;INDEX($E$80:$G$83,MATCH("●",INDEX($H$80:$AQ$83,,MATCH($D166,$70:$70,0)-7),0),1)&amp;""";"),",",""",""")</f>
        <v/>
      </c>
      <c r="AZ166" s="71" t="str">
        <f>SUBSTITUTE(IF(INDEX($E$80:$G$83,MATCH("●",INDEX($H$80:$AQ$83,,MATCH($D166,$70:$70,0)-7),0),1)=VLOOKUP(AZ$158,$AD$9:$AN$20,8,FALSE),"","sed -i "&amp;IF($AK$156="MacOS","'' ","")&amp;"'s#"&amp;AZ$158&amp;"="""&amp;INDEX($E$80:$G$83,MATCH("●",INDEX($H$80:$AQ$83,,MATCH($D166,$70:$70,0)-7),0),1)&amp;""""&amp;"#"&amp;AZ$158&amp;"="&amp;""""&amp;VLOOKUP(AZ$158,$AD$9:$AN$20,8,FALSE)&amp;""""&amp;"#g'"&amp;"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6" s="71" t="str">
        <f>SUBSTITUTE(IF(VLOOKUP(BA$158,$AD$9:$AN$20,8,FALSE)=INDEX($E$85:$G$92,MATCH("●",INDEX($H$85:$AQ$92,,MATCH($D166,$70:$70,0)-7),0),1),"","sed -i "&amp;IF($AK$156="MacOS","'' ","")&amp;"'s#"&amp;BA$158&amp;"="""&amp;VLOOKUP(BA$158,$AD$9:$AN$20,8,FALSE)&amp;""""&amp;"#"&amp;BA$158&amp;"="&amp;""""&amp;INDEX($E$85:$G$92,MATCH("●",INDEX($H$85:$AQ$92,,MATCH($D166,$70:$70,0)-7),0),1)&amp;""""&amp;"#g'"&amp;" ${CONFIG_DIR}"&amp;$K$7&amp;"; export "&amp;BA$158&amp;"="&amp;""""&amp;INDEX($E$85:$G$92,MATCH("●",INDEX($H$85:$AQ$92,,MATCH($D166,$70:$70,0)-7),0),1)&amp;""";"),",",""",""")</f>
        <v/>
      </c>
      <c r="BB166" s="71" t="str">
        <f>SUBSTITUTE(IF(INDEX($E$85:$G$92,MATCH("●",INDEX($H$85:$AQ$92,,MATCH($D166,$70:$70,0)-7),0),1)=VLOOKUP(BB$158,$AD$9:$AN$20,8,FALSE),"","sed -i "&amp;IF($AK$156="MacOS","'' ","")&amp;"'s#"&amp;BB$158&amp;"="""&amp;INDEX($E$85:$G$92,MATCH("●",INDEX($H$85:$AQ$92,,MATCH($D166,$70:$70,0)-7),0),1)&amp;""""&amp;"#"&amp;BB$158&amp;"="&amp;""""&amp;VLOOKUP(BB$158,$AD$9:$AN$20,8,FALSE)&amp;""""&amp;"#g'"&amp;"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66" s="71" t="str">
        <f>SUBSTITUTE(IF(VLOOKUP(BC$158,$AD$9:$AN$20,8,FALSE)=INDEX($E$94:$G$100,MATCH("●",INDEX($H$94:$AQ$100,,MATCH($D166,$70:$70,0)-7),0),1),"","sed -i "&amp;IF($AK$156="MacOS","'' ","")&amp;"'s#"&amp;BC$158&amp;"="""&amp;VLOOKUP(BC$158,$AD$9:$AN$20,8,FALSE)&amp;""""&amp;"#"&amp;BC$158&amp;"="&amp;""""&amp;INDEX($E$94:$G$100,MATCH("●",INDEX($H$94:$AQ$100,,MATCH($D166,$70:$70,0)-7),0),1)&amp;""""&amp;"#g'"&amp;" ${CONFIG_DIR}"&amp;$K$7&amp;"; export "&amp;BC$158&amp;"="&amp;""""&amp;INDEX($E$94:$G$100,MATCH("●",INDEX($H$94:$AQ$100,,MATCH($D166,$70:$70,0)-7),0),1)&amp;""";"),",",""",""")</f>
        <v>sed -i '' 's#COLUMN_DATA_TRIM="NONE"#COLUMN_DATA_TRIM="ft"#g' ${CONFIG_DIR}db_data_config.txt; export COLUMN_DATA_TRIM="ft";</v>
      </c>
      <c r="BD166" s="71" t="str">
        <f>SUBSTITUTE(IF(INDEX($E$94:$G$100,MATCH("●",INDEX($H$94:$AQ$100,,MATCH($D166,$70:$70,0)-7),0),1)=VLOOKUP(BD$158,$AD$9:$AN$20,8,FALSE),"","sed -i "&amp;IF($AK$156="MacOS","'' ","")&amp;"'s#"&amp;BD$158&amp;"="""&amp;INDEX($E$94:$G$100,MATCH("●",INDEX($H$94:$AQ$100,,MATCH($D166,$70:$70,0)-7),0),1)&amp;""""&amp;"#"&amp;BD$158&amp;"="&amp;""""&amp;VLOOKUP(BD$158,$AD$9:$AN$20,8,FALSE)&amp;""""&amp;"#g'"&amp;"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66" s="71" t="str">
        <f>SUBSTITUTE(IF(VLOOKUP(BE$158,$AD$9:$AN$20,8,FALSE)=INDEX($E$102:$G$104,MATCH("●",INDEX($H$102:$AQ$104,,MATCH($D166,$70:$70,0)-7),0),1),"","sed -i "&amp;IF($AK$156="MacOS","'' ","")&amp;"'s#"&amp;BE$158&amp;"="""&amp;VLOOKUP(BE$158,$AD$9:$AN$20,8,FALSE)&amp;""""&amp;"#"&amp;BE$158&amp;"="&amp;""""&amp;INDEX($E$102:$G$104,MATCH("●",INDEX($H$102:$AQ$104,,MATCH($D166,$70:$70,0)-7),0),1)&amp;""""&amp;"#g'"&amp;" ${CONFIG_DIR}"&amp;$K$7&amp;"; export "&amp;BE$158&amp;"="&amp;""""&amp;INDEX($E$102:$G$104,MATCH("●",INDEX($H$102:$AQ$104,,MATCH($D166,$70:$70,0)-7),0),1)&amp;""";"),",",""",""")</f>
        <v/>
      </c>
      <c r="BF166" s="71" t="str">
        <f>SUBSTITUTE(IF(INDEX($E$102:$G$104,MATCH("●",INDEX($H$102:$AQ$104,,MATCH($D166,$70:$70,0)-7),0),1)=VLOOKUP(BF$158,$AD$9:$AN$20,8,FALSE),"","sed -i "&amp;IF($AK$156="MacOS","'' ","")&amp;"'s#"&amp;BF$158&amp;"="""&amp;INDEX($E$102:$G$104,MATCH("●",INDEX($H$102:$AQ$104,,MATCH($D166,$70:$70,0)-7),0),1)&amp;""""&amp;"#"&amp;BF$158&amp;"="&amp;""""&amp;VLOOKUP(BF$158,$AD$9:$AN$20,8,FALSE)&amp;""""&amp;"#g'"&amp;"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6" s="71" t="str">
        <f>SUBSTITUTE(IF(VLOOKUP(BG$158,$AD$9:$AN$20,8,FALSE)=INDEX($E$106:$G$108,MATCH("●",INDEX($H$106:$AQ$108,,MATCH($D166,$70:$70,0)-7),0),1),"","sed -i "&amp;IF($AK$156="MacOS","'' ","")&amp;"'s#"&amp;BG$158&amp;"="""&amp;VLOOKUP(BG$158,$AD$9:$AN$20,8,FALSE)&amp;""""&amp;"#"&amp;BG$158&amp;"="&amp;""""&amp;INDEX($E$106:$G$108,MATCH("●",INDEX($H$106:$AQ$108,,MATCH($D166,$70:$70,0)-7),0),1)&amp;""""&amp;"#g'"&amp;" ${CONFIG_DIR}"&amp;$K$7&amp;"; export "&amp;BG$158&amp;"="&amp;""""&amp;INDEX($E$106:$G$108,MATCH("●",INDEX($H$106:$AQ$108,,MATCH($D166,$70:$70,0)-7),0),1)&amp;""";"),",",""",""")</f>
        <v/>
      </c>
      <c r="BH166" s="71" t="str">
        <f>SUBSTITUTE(IF(INDEX($E$106:$G$108,MATCH("●",INDEX($H$106:$AQ$108,,MATCH($D166,$70:$70,0)-7),0),1)=VLOOKUP(BH$158,$AD$9:$AN$20,8,FALSE),"","sed -i "&amp;IF($AK$156="MacOS","'' ","")&amp;"'s#"&amp;BH$158&amp;"="""&amp;INDEX($E$106:$G$108,MATCH("●",INDEX($H$106:$AQ$108,,MATCH($D166,$70:$70,0)-7),0),1)&amp;""""&amp;"#"&amp;BH$158&amp;"="&amp;""""&amp;VLOOKUP(BH$158,$AD$9:$AN$20,8,FALSE)&amp;""""&amp;"#g'"&amp;"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6" s="71" t="str">
        <f>SUBSTITUTE(IF(VLOOKUP(BI$158,$AD$9:$AN$20,8,FALSE)=INDEX($E$110:$G$112,MATCH("●",INDEX($H$110:$AQ$112,,MATCH($D166,$70:$70,0)-7),0),1),"","sed -i "&amp;IF($AK$156="MacOS","'' ","")&amp;"'s#"&amp;BI$158&amp;"="""&amp;VLOOKUP(BI$158,$AD$9:$AN$20,8,FALSE)&amp;""""&amp;"#"&amp;BI$158&amp;"="&amp;""""&amp;INDEX($E$110:$G$112,MATCH("●",INDEX($H$110:$AQ$112,,MATCH($D166,$70:$70,0)-7),0),1)&amp;""""&amp;"#g'"&amp;" ${CONFIG_DIR}"&amp;$K$7&amp;"; export "&amp;BI$158&amp;"="&amp;""""&amp;INDEX($E$110:$G$112,MATCH("●",INDEX($H$110:$AQ$112,,MATCH($D166,$70:$70,0)-7),0),1)&amp;""";"),",",""",""")</f>
        <v/>
      </c>
      <c r="BJ166" s="71" t="str">
        <f>SUBSTITUTE(IF(INDEX($E$110:$G$112,MATCH("●",INDEX($H$110:$AQ$112,,MATCH($D166,$70:$70,0)-7),0),1)=VLOOKUP(BJ$158,$AD$9:$AN$20,8,FALSE),"","sed -i "&amp;IF($AK$156="MacOS","'' ","")&amp;"'s#"&amp;BJ$158&amp;"="""&amp;INDEX($E$110:$G$112,MATCH("●",INDEX($H$110:$AQ$112,,MATCH($D166,$70:$70,0)-7),0),1)&amp;""""&amp;"#"&amp;BJ$158&amp;"="&amp;""""&amp;VLOOKUP(BJ$158,$AD$9:$AN$20,8,FALSE)&amp;""""&amp;"#g'"&amp;"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6" s="71" t="str">
        <f>SUBSTITUTE(IF(VLOOKUP(BK$158,$AD$9:$AN$20,8,FALSE)=INDEX($E$114:$G$116,MATCH("●",INDEX($H$114:$AQ$116,,MATCH($D166,$70:$70,0)-7),0),1),"","sed -i "&amp;IF($AK$156="MacOS","'' ","")&amp;"'s#"&amp;BK$158&amp;"="""&amp;VLOOKUP(BK$158,$AD$9:$AN$20,8,FALSE)&amp;""""&amp;"#"&amp;BK$158&amp;"="&amp;""""&amp;INDEX($E$114:$G$116,MATCH("●",INDEX($H$114:$AQ$116,,MATCH($D166,$70:$70,0)-7),0),1)&amp;""""&amp;"#g'"&amp;" ${CONFIG_DIR}"&amp;$K$7&amp;"; export "&amp;BK$158&amp;"="&amp;""""&amp;INDEX($E$114:$G$116,MATCH("●",INDEX($H$114:$AQ$116,,MATCH($D166,$70:$70,0)-7),0),1)&amp;""";"),",",""",""")</f>
        <v/>
      </c>
      <c r="BL166" s="71" t="str">
        <f>SUBSTITUTE(IF(INDEX($E$114:$G$116,MATCH("●",INDEX($H$114:$AQ$116,,MATCH($D166,$70:$70,0)-7),0),1)=VLOOKUP(BL$158,$AD$9:$AN$20,8,FALSE),"","sed -i "&amp;IF($AK$156="MacOS","'' ","")&amp;"'s#"&amp;BL$158&amp;"="""&amp;INDEX($E$114:$G$116,MATCH("●",INDEX($H$114:$AQ$116,,MATCH($D166,$70:$70,0)-7),0),1)&amp;""""&amp;"#"&amp;BL$158&amp;"="&amp;""""&amp;VLOOKUP(BL$158,$AD$9:$AN$20,8,FALSE)&amp;""""&amp;"#g'"&amp;"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6" s="71" t="str">
        <f>SUBSTITUTE(IF(VLOOKUP(BM$158,$AD$9:$AN$20,8,FALSE)=INDEX($E$118:$G$120,MATCH("●",INDEX($H$118:$AQ$120,,MATCH($D166,$70:$70,0)-7),0),1),"","sed -i "&amp;IF($AK$156="MacOS","'' ","")&amp;"'s#"&amp;BM$158&amp;"="""&amp;VLOOKUP(BM$158,$AD$9:$AN$20,8,FALSE)&amp;""""&amp;"#"&amp;BM$158&amp;"="&amp;""""&amp;INDEX($E$118:$G$120,MATCH("●",INDEX($H$118:$AQ$120,,MATCH($D166,$70:$70,0)-7),0),1)&amp;""""&amp;"#g'"&amp;" ${CONFIG_DIR}"&amp;$K$7&amp;"; export "&amp;BM$158&amp;"="&amp;""""&amp;INDEX($E$118:$G$120,MATCH("●",INDEX($H$118:$AQ$120,,MATCH($D166,$70:$70,0)-7),0),1)&amp;""";"),",",""",""")</f>
        <v/>
      </c>
      <c r="BN166" s="71" t="str">
        <f>SUBSTITUTE(IF(INDEX($E$118:$G$120,MATCH("●",INDEX($H$118:$AQ$120,,MATCH($D166,$70:$70,0)-7),0),1)=VLOOKUP(BN$158,$AD$9:$AN$20,8,FALSE),"","sed -i "&amp;IF($AK$156="MacOS","'' ","")&amp;"'s#"&amp;BN$158&amp;"="""&amp;INDEX($E$118:$G$120,MATCH("●",INDEX($H$118:$AQ$120,,MATCH($D166,$70:$70,0)-7),0),1)&amp;""""&amp;"#"&amp;BN$158&amp;"="&amp;""""&amp;VLOOKUP(BN$158,$AD$9:$AN$20,8,FALSE)&amp;""""&amp;"#g'"&amp;"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6" s="71" t="str">
        <f>SUBSTITUTE(IF(VLOOKUP(BO$158,$AD$9:$AN$20,8,FALSE)=INDEX($E$122:$G$124,MATCH("●",INDEX($H$122:$AQ$124,,MATCH($D166,$70:$70,0)-7),0),1),"","sed -i "&amp;IF($AK$156="MacOS","'' ","")&amp;"'s#"&amp;BO$158&amp;"="""&amp;VLOOKUP(BO$158,$AD$9:$AN$20,8,FALSE)&amp;""""&amp;"#"&amp;BO$158&amp;"="&amp;""""&amp;INDEX($E$122:$G$124,MATCH("●",INDEX($H$122:$AQ$124,,MATCH($D166,$70:$70,0)-7),0),1)&amp;""""&amp;"#g'"&amp;" ${CONFIG_DIR}"&amp;$K$7&amp;"; export "&amp;BO$158&amp;"="&amp;""""&amp;INDEX($E$122:$G$124,MATCH("●",INDEX($H$122:$AQ$124,,MATCH($D166,$70:$70,0)-7),0),1)&amp;""";"),",",""",""")</f>
        <v/>
      </c>
      <c r="BP166" s="71" t="str">
        <f>SUBSTITUTE(IF(INDEX($E$122:$G$124,MATCH("●",INDEX($H$122:$AQ$124,,MATCH($D166,$70:$70,0)-7),0),1)=VLOOKUP(BP$158,$AD$9:$AN$20,8,FALSE),"","sed -i "&amp;IF($AK$156="MacOS","'' ","")&amp;"'s#"&amp;BP$158&amp;"="""&amp;INDEX($E$122:$G$124,MATCH("●",INDEX($H$122:$AQ$124,,MATCH($D166,$70:$70,0)-7),0),1)&amp;""""&amp;"#"&amp;BP$158&amp;"="&amp;""""&amp;VLOOKUP(BP$158,$AD$9:$AN$20,8,FALSE)&amp;""""&amp;"#g'"&amp;"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6" s="71" t="str">
        <f>SUBSTITUTE(IF(VLOOKUP(BQ$158,$AD$9:$AN$20,8,FALSE)=INDEX($E$126:$G$128,MATCH("●",INDEX($H$126:$AQ$128,,MATCH($D166,$70:$70,0)-7),0),1),"","sed -i "&amp;IF($AK$156="MacOS","'' ","")&amp;"'s#"&amp;BQ$158&amp;"="""&amp;VLOOKUP(BQ$158,$AD$9:$AN$20,8,FALSE)&amp;""""&amp;"#"&amp;BQ$158&amp;"="&amp;""""&amp;INDEX($E$126:$G$128,MATCH("●",INDEX($H$126:$AQ$128,,MATCH($D166,$70:$70,0)-7),0),1)&amp;""""&amp;"#g'"&amp;" ${CONFIG_DIR}"&amp;$K$7&amp;"; export "&amp;BQ$158&amp;"="&amp;""""&amp;INDEX($E$126:$G$128,MATCH("●",INDEX($H$126:$AQ$128,,MATCH($D166,$70:$70,0)-7),0),1)&amp;""";"),",",""",""")</f>
        <v/>
      </c>
      <c r="BR166" s="71" t="str">
        <f>SUBSTITUTE(IF(INDEX($E$126:$G$128,MATCH("●",INDEX($H$126:$AQ$128,,MATCH($D166,$70:$70,0)-7),0),1)=VLOOKUP(BR$158,$AD$9:$AN$20,8,FALSE),"","sed -i "&amp;IF($AK$156="MacOS","'' ","")&amp;"'s#"&amp;BR$158&amp;"="""&amp;INDEX($E$126:$G$128,MATCH("●",INDEX($H$126:$AQ$128,,MATCH($D166,$70:$70,0)-7),0),1)&amp;""""&amp;"#"&amp;BR$158&amp;"="&amp;""""&amp;VLOOKUP(BR$158,$AD$9:$AN$20,8,FALSE)&amp;""""&amp;"#g'"&amp;"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6" s="71" t="str">
        <f>SUBSTITUTE(IF(VLOOKUP(BS$158,$AD$9:$AN$20,8,FALSE)=INDEX($E$130:$G$132,MATCH("●",INDEX($H$130:$AQ$132,,MATCH($D166,$70:$70,0)-7),0),1),"","sed -i "&amp;IF($AK$156="MacOS","'' ","")&amp;"'s#"&amp;BS$158&amp;"="""&amp;VLOOKUP(BS$158,$AD$9:$AN$20,8,FALSE)&amp;""""&amp;"#"&amp;BS$158&amp;"="&amp;""""&amp;INDEX($E$130:$G$132,MATCH("●",INDEX($H$130:$AQ$132,,MATCH($D166,$70:$70,0)-7),0),1)&amp;""""&amp;"#g'"&amp;" ${CONFIG_DIR}"&amp;$K$7&amp;"; export "&amp;BS$158&amp;"="&amp;""""&amp;INDEX($E$130:$G$132,MATCH("●",INDEX($H$130:$AQ$132,,MATCH($D166,$70:$70,0)-7),0),1)&amp;""";"),",",""",""")</f>
        <v/>
      </c>
      <c r="BT166" s="71" t="str">
        <f>SUBSTITUTE(IF(INDEX($E$130:$G$132,MATCH("●",INDEX($H$130:$AQ$132,,MATCH($D166,$70:$70,0)-7),0),1)=VLOOKUP(BT$158,$AD$9:$AN$20,8,FALSE),"","sed -i "&amp;IF($AK$156="MacOS","'' ","")&amp;"'s#"&amp;BT$158&amp;"="""&amp;INDEX($E$130:$G$132,MATCH("●",INDEX($H$130:$AQ$132,,MATCH($D166,$70:$70,0)-7),0),1)&amp;""""&amp;"#"&amp;BT$158&amp;"="&amp;""""&amp;VLOOKUP(BT$158,$AD$9:$AN$20,8,FALSE)&amp;""""&amp;"#g'"&amp;"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6" s="60" t="s">
        <v>1068</v>
      </c>
    </row>
    <row r="167" spans="4:73" ht="54" customHeight="1">
      <c r="D167" s="96">
        <f t="shared" si="3"/>
        <v>44</v>
      </c>
      <c r="E167" s="97"/>
      <c r="F167" s="97"/>
      <c r="G167" s="98"/>
      <c r="H167" s="45" t="str">
        <f t="shared" ca="1" si="2"/>
        <v>clear; echo テストケース044; sed -i '' 's#COLUMN_DATA_LENGTH="3"#COLUMN_DATA_LENGTH="1"#g' ${CONFIG_DIR}db_data_config.txt; export COLUMN_DATA_LENGTH="1";sed -i '' 's#COLUMN_DATA_TRIM="NONE"#COLUMN_DATA_TRIM="BT"#g' ${CONFIG_DIR}db_data_config.txt; export COLUMN_DATA_TRIM="BT";sh ./script/db_check_data_validate_config.sh; sed -i '' 's#COLUMN_DATA_LENGTH="1"#COLUMN_DATA_LENGTH="3"#g' ${CONFIG_DIR}db_data_config.txt; export COLUMN_DATA_LENGTH="3";sed -i '' 's#COLUMN_DATA_TRIM="BT"#COLUMN_DATA_TRIM="NONE"#g' ${CONFIG_DIR}db_data_config.txt; export COLUMN_DATA_TRIM="NONE";</v>
      </c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  <c r="AE167" s="99" t="str" cm="1">
        <f t="array" ref="AE167">SUBSTITUTE(INDEX($H$134:$AQ$134, , MATCH($D167, $70:$70, 0)-7),"-","")</f>
        <v>異常</v>
      </c>
      <c r="AF167" s="100"/>
      <c r="AG167" s="101"/>
      <c r="AH167" s="143" t="s">
        <v>890</v>
      </c>
      <c r="AI167" s="144"/>
      <c r="AJ167" s="144"/>
      <c r="AK167" s="144"/>
      <c r="AL167" s="144"/>
      <c r="AM167" s="144"/>
      <c r="AN167" s="144"/>
      <c r="AO167" s="144"/>
      <c r="AP167" s="144"/>
      <c r="AQ167" s="145"/>
      <c r="AS167" s="68" t="str" cm="1">
        <f t="array" ref="AS167">SUBSTITUTE(TEXT(INDEX($H$137:$AQ$137,1,$D167-36),"000000"),"-","")</f>
        <v>220131</v>
      </c>
      <c r="AT167" s="69"/>
      <c r="AU167" s="70"/>
      <c r="AW167" s="71" t="str">
        <f>SUBSTITUTE(IF(VLOOKUP(AW$158,$AD$9:$AN$20,8,FALSE)=INDEX($E$76:$G$78,MATCH("●",INDEX($H$76:$AQ$78,,MATCH($D167,$70:$70,0)-7),0),1),"","sed -i "&amp;IF($AK$156="MacOS","'' ","")&amp;"'s#"&amp;AW$158&amp;"="""&amp;VLOOKUP(AW$158,$AD$9:$AN$20,8,FALSE)&amp;""""&amp;"#"&amp;AW$158&amp;"="&amp;""""&amp;INDEX($E$76:$G$78,MATCH("●",INDEX($H$76:$AQ$78,,MATCH($D167,$70:$70,0)-7),0),1)&amp;""""&amp;"#g'"&amp;" ${CONFIG_DIR}"&amp;$K$7&amp;"; export "&amp;AW$158&amp;"="&amp;""""&amp;INDEX($E$76:$G$78,MATCH("●",INDEX($H$76:$AQ$78,,MATCH($D167,$70:$70,0)-7),0),1)&amp;""";"),",",""",""")</f>
        <v/>
      </c>
      <c r="AX167" s="71" t="str">
        <f>SUBSTITUTE(IF(INDEX($E$76:$G$78,MATCH("●",INDEX($H$76:$AQ$78,,MATCH($D167,$70:$70,0)-7),0),1)=VLOOKUP(AX$158,$AD$9:$AN$20,8,FALSE),"","sed -i "&amp;IF($AK$156="MacOS","'' ","")&amp;"'s#"&amp;AX$158&amp;"="""&amp;INDEX($E$76:$G$78,MATCH("●",INDEX($H$76:$AQ$78,,MATCH($D167,$70:$70,0)-7),0),1)&amp;""""&amp;"#"&amp;AX$158&amp;"="&amp;""""&amp;VLOOKUP(AX$158,$AD$9:$AN$20,8,FALSE)&amp;""""&amp;"#g'"&amp;"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7" s="71" t="str">
        <f>SUBSTITUTE(IF(VLOOKUP(AY$158,$AD$9:$AN$20,8,FALSE)=INDEX($E$80:$G$83,MATCH("●",INDEX($H$80:$AQ$83,,MATCH($D167,$70:$70,0)-7),0),1),"","sed -i "&amp;IF($AK$156="MacOS","'' ","")&amp;"'s#"&amp;AY$158&amp;"="""&amp;VLOOKUP(AY$158,$AD$9:$AN$20,8,FALSE)&amp;""""&amp;"#"&amp;AY$158&amp;"="&amp;""""&amp;INDEX($E$80:$G$83,MATCH("●",INDEX($H$80:$AQ$83,,MATCH($D167,$70:$70,0)-7),0),1)&amp;""""&amp;"#g'"&amp;" ${CONFIG_DIR}"&amp;$K$7&amp;"; export "&amp;AY$158&amp;"="&amp;""""&amp;INDEX($E$80:$G$83,MATCH("●",INDEX($H$80:$AQ$83,,MATCH($D167,$70:$70,0)-7),0),1)&amp;""";"),",",""",""")</f>
        <v/>
      </c>
      <c r="AZ167" s="71" t="str">
        <f>SUBSTITUTE(IF(INDEX($E$80:$G$83,MATCH("●",INDEX($H$80:$AQ$83,,MATCH($D167,$70:$70,0)-7),0),1)=VLOOKUP(AZ$158,$AD$9:$AN$20,8,FALSE),"","sed -i "&amp;IF($AK$156="MacOS","'' ","")&amp;"'s#"&amp;AZ$158&amp;"="""&amp;INDEX($E$80:$G$83,MATCH("●",INDEX($H$80:$AQ$83,,MATCH($D167,$70:$70,0)-7),0),1)&amp;""""&amp;"#"&amp;AZ$158&amp;"="&amp;""""&amp;VLOOKUP(AZ$158,$AD$9:$AN$20,8,FALSE)&amp;""""&amp;"#g'"&amp;"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7" s="71" t="str">
        <f>SUBSTITUTE(IF(VLOOKUP(BA$158,$AD$9:$AN$20,8,FALSE)=INDEX($E$85:$G$92,MATCH("●",INDEX($H$85:$AQ$92,,MATCH($D167,$70:$70,0)-7),0),1),"","sed -i "&amp;IF($AK$156="MacOS","'' ","")&amp;"'s#"&amp;BA$158&amp;"="""&amp;VLOOKUP(BA$158,$AD$9:$AN$20,8,FALSE)&amp;""""&amp;"#"&amp;BA$158&amp;"="&amp;""""&amp;INDEX($E$85:$G$92,MATCH("●",INDEX($H$85:$AQ$92,,MATCH($D167,$70:$70,0)-7),0),1)&amp;""""&amp;"#g'"&amp;" ${CONFIG_DIR}"&amp;$K$7&amp;"; export "&amp;BA$158&amp;"="&amp;""""&amp;INDEX($E$85:$G$92,MATCH("●",INDEX($H$85:$AQ$92,,MATCH($D167,$70:$70,0)-7),0),1)&amp;""";"),",",""",""")</f>
        <v>sed -i '' 's#COLUMN_DATA_LENGTH="3"#COLUMN_DATA_LENGTH="1"#g' ${CONFIG_DIR}db_data_config.txt; export COLUMN_DATA_LENGTH="1";</v>
      </c>
      <c r="BB167" s="71" t="str">
        <f>SUBSTITUTE(IF(INDEX($E$85:$G$92,MATCH("●",INDEX($H$85:$AQ$92,,MATCH($D167,$70:$70,0)-7),0),1)=VLOOKUP(BB$158,$AD$9:$AN$20,8,FALSE),"","sed -i "&amp;IF($AK$156="MacOS","'' ","")&amp;"'s#"&amp;BB$158&amp;"="""&amp;INDEX($E$85:$G$92,MATCH("●",INDEX($H$85:$AQ$92,,MATCH($D167,$70:$70,0)-7),0),1)&amp;""""&amp;"#"&amp;BB$158&amp;"="&amp;""""&amp;VLOOKUP(BB$158,$AD$9:$AN$20,8,FALSE)&amp;""""&amp;"#g'"&amp;"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67" s="71" t="str">
        <f>SUBSTITUTE(IF(VLOOKUP(BC$158,$AD$9:$AN$20,8,FALSE)=INDEX($E$94:$G$100,MATCH("●",INDEX($H$94:$AQ$100,,MATCH($D167,$70:$70,0)-7),0),1),"","sed -i "&amp;IF($AK$156="MacOS","'' ","")&amp;"'s#"&amp;BC$158&amp;"="""&amp;VLOOKUP(BC$158,$AD$9:$AN$20,8,FALSE)&amp;""""&amp;"#"&amp;BC$158&amp;"="&amp;""""&amp;INDEX($E$94:$G$100,MATCH("●",INDEX($H$94:$AQ$100,,MATCH($D167,$70:$70,0)-7),0),1)&amp;""""&amp;"#g'"&amp;" ${CONFIG_DIR}"&amp;$K$7&amp;"; export "&amp;BC$158&amp;"="&amp;""""&amp;INDEX($E$94:$G$100,MATCH("●",INDEX($H$94:$AQ$100,,MATCH($D167,$70:$70,0)-7),0),1)&amp;""";"),",",""",""")</f>
        <v>sed -i '' 's#COLUMN_DATA_TRIM="NONE"#COLUMN_DATA_TRIM="BT"#g' ${CONFIG_DIR}db_data_config.txt; export COLUMN_DATA_TRIM="BT";</v>
      </c>
      <c r="BD167" s="71" t="str">
        <f>SUBSTITUTE(IF(INDEX($E$94:$G$100,MATCH("●",INDEX($H$94:$AQ$100,,MATCH($D167,$70:$70,0)-7),0),1)=VLOOKUP(BD$158,$AD$9:$AN$20,8,FALSE),"","sed -i "&amp;IF($AK$156="MacOS","'' ","")&amp;"'s#"&amp;BD$158&amp;"="""&amp;INDEX($E$94:$G$100,MATCH("●",INDEX($H$94:$AQ$100,,MATCH($D167,$70:$70,0)-7),0),1)&amp;""""&amp;"#"&amp;BD$158&amp;"="&amp;""""&amp;VLOOKUP(BD$158,$AD$9:$AN$20,8,FALSE)&amp;""""&amp;"#g'"&amp;"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67" s="71" t="str">
        <f>SUBSTITUTE(IF(VLOOKUP(BE$158,$AD$9:$AN$20,8,FALSE)=INDEX($E$102:$G$104,MATCH("●",INDEX($H$102:$AQ$104,,MATCH($D167,$70:$70,0)-7),0),1),"","sed -i "&amp;IF($AK$156="MacOS","'' ","")&amp;"'s#"&amp;BE$158&amp;"="""&amp;VLOOKUP(BE$158,$AD$9:$AN$20,8,FALSE)&amp;""""&amp;"#"&amp;BE$158&amp;"="&amp;""""&amp;INDEX($E$102:$G$104,MATCH("●",INDEX($H$102:$AQ$104,,MATCH($D167,$70:$70,0)-7),0),1)&amp;""""&amp;"#g'"&amp;" ${CONFIG_DIR}"&amp;$K$7&amp;"; export "&amp;BE$158&amp;"="&amp;""""&amp;INDEX($E$102:$G$104,MATCH("●",INDEX($H$102:$AQ$104,,MATCH($D167,$70:$70,0)-7),0),1)&amp;""";"),",",""",""")</f>
        <v/>
      </c>
      <c r="BF167" s="71" t="str">
        <f>SUBSTITUTE(IF(INDEX($E$102:$G$104,MATCH("●",INDEX($H$102:$AQ$104,,MATCH($D167,$70:$70,0)-7),0),1)=VLOOKUP(BF$158,$AD$9:$AN$20,8,FALSE),"","sed -i "&amp;IF($AK$156="MacOS","'' ","")&amp;"'s#"&amp;BF$158&amp;"="""&amp;INDEX($E$102:$G$104,MATCH("●",INDEX($H$102:$AQ$104,,MATCH($D167,$70:$70,0)-7),0),1)&amp;""""&amp;"#"&amp;BF$158&amp;"="&amp;""""&amp;VLOOKUP(BF$158,$AD$9:$AN$20,8,FALSE)&amp;""""&amp;"#g'"&amp;"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7" s="71" t="str">
        <f>SUBSTITUTE(IF(VLOOKUP(BG$158,$AD$9:$AN$20,8,FALSE)=INDEX($E$106:$G$108,MATCH("●",INDEX($H$106:$AQ$108,,MATCH($D167,$70:$70,0)-7),0),1),"","sed -i "&amp;IF($AK$156="MacOS","'' ","")&amp;"'s#"&amp;BG$158&amp;"="""&amp;VLOOKUP(BG$158,$AD$9:$AN$20,8,FALSE)&amp;""""&amp;"#"&amp;BG$158&amp;"="&amp;""""&amp;INDEX($E$106:$G$108,MATCH("●",INDEX($H$106:$AQ$108,,MATCH($D167,$70:$70,0)-7),0),1)&amp;""""&amp;"#g'"&amp;" ${CONFIG_DIR}"&amp;$K$7&amp;"; export "&amp;BG$158&amp;"="&amp;""""&amp;INDEX($E$106:$G$108,MATCH("●",INDEX($H$106:$AQ$108,,MATCH($D167,$70:$70,0)-7),0),1)&amp;""";"),",",""",""")</f>
        <v/>
      </c>
      <c r="BH167" s="71" t="str">
        <f>SUBSTITUTE(IF(INDEX($E$106:$G$108,MATCH("●",INDEX($H$106:$AQ$108,,MATCH($D167,$70:$70,0)-7),0),1)=VLOOKUP(BH$158,$AD$9:$AN$20,8,FALSE),"","sed -i "&amp;IF($AK$156="MacOS","'' ","")&amp;"'s#"&amp;BH$158&amp;"="""&amp;INDEX($E$106:$G$108,MATCH("●",INDEX($H$106:$AQ$108,,MATCH($D167,$70:$70,0)-7),0),1)&amp;""""&amp;"#"&amp;BH$158&amp;"="&amp;""""&amp;VLOOKUP(BH$158,$AD$9:$AN$20,8,FALSE)&amp;""""&amp;"#g'"&amp;"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7" s="71" t="str">
        <f>SUBSTITUTE(IF(VLOOKUP(BI$158,$AD$9:$AN$20,8,FALSE)=INDEX($E$110:$G$112,MATCH("●",INDEX($H$110:$AQ$112,,MATCH($D167,$70:$70,0)-7),0),1),"","sed -i "&amp;IF($AK$156="MacOS","'' ","")&amp;"'s#"&amp;BI$158&amp;"="""&amp;VLOOKUP(BI$158,$AD$9:$AN$20,8,FALSE)&amp;""""&amp;"#"&amp;BI$158&amp;"="&amp;""""&amp;INDEX($E$110:$G$112,MATCH("●",INDEX($H$110:$AQ$112,,MATCH($D167,$70:$70,0)-7),0),1)&amp;""""&amp;"#g'"&amp;" ${CONFIG_DIR}"&amp;$K$7&amp;"; export "&amp;BI$158&amp;"="&amp;""""&amp;INDEX($E$110:$G$112,MATCH("●",INDEX($H$110:$AQ$112,,MATCH($D167,$70:$70,0)-7),0),1)&amp;""";"),",",""",""")</f>
        <v/>
      </c>
      <c r="BJ167" s="71" t="str">
        <f>SUBSTITUTE(IF(INDEX($E$110:$G$112,MATCH("●",INDEX($H$110:$AQ$112,,MATCH($D167,$70:$70,0)-7),0),1)=VLOOKUP(BJ$158,$AD$9:$AN$20,8,FALSE),"","sed -i "&amp;IF($AK$156="MacOS","'' ","")&amp;"'s#"&amp;BJ$158&amp;"="""&amp;INDEX($E$110:$G$112,MATCH("●",INDEX($H$110:$AQ$112,,MATCH($D167,$70:$70,0)-7),0),1)&amp;""""&amp;"#"&amp;BJ$158&amp;"="&amp;""""&amp;VLOOKUP(BJ$158,$AD$9:$AN$20,8,FALSE)&amp;""""&amp;"#g'"&amp;"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7" s="71" t="str">
        <f>SUBSTITUTE(IF(VLOOKUP(BK$158,$AD$9:$AN$20,8,FALSE)=INDEX($E$114:$G$116,MATCH("●",INDEX($H$114:$AQ$116,,MATCH($D167,$70:$70,0)-7),0),1),"","sed -i "&amp;IF($AK$156="MacOS","'' ","")&amp;"'s#"&amp;BK$158&amp;"="""&amp;VLOOKUP(BK$158,$AD$9:$AN$20,8,FALSE)&amp;""""&amp;"#"&amp;BK$158&amp;"="&amp;""""&amp;INDEX($E$114:$G$116,MATCH("●",INDEX($H$114:$AQ$116,,MATCH($D167,$70:$70,0)-7),0),1)&amp;""""&amp;"#g'"&amp;" ${CONFIG_DIR}"&amp;$K$7&amp;"; export "&amp;BK$158&amp;"="&amp;""""&amp;INDEX($E$114:$G$116,MATCH("●",INDEX($H$114:$AQ$116,,MATCH($D167,$70:$70,0)-7),0),1)&amp;""";"),",",""",""")</f>
        <v/>
      </c>
      <c r="BL167" s="71" t="str">
        <f>SUBSTITUTE(IF(INDEX($E$114:$G$116,MATCH("●",INDEX($H$114:$AQ$116,,MATCH($D167,$70:$70,0)-7),0),1)=VLOOKUP(BL$158,$AD$9:$AN$20,8,FALSE),"","sed -i "&amp;IF($AK$156="MacOS","'' ","")&amp;"'s#"&amp;BL$158&amp;"="""&amp;INDEX($E$114:$G$116,MATCH("●",INDEX($H$114:$AQ$116,,MATCH($D167,$70:$70,0)-7),0),1)&amp;""""&amp;"#"&amp;BL$158&amp;"="&amp;""""&amp;VLOOKUP(BL$158,$AD$9:$AN$20,8,FALSE)&amp;""""&amp;"#g'"&amp;"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7" s="71" t="str">
        <f>SUBSTITUTE(IF(VLOOKUP(BM$158,$AD$9:$AN$20,8,FALSE)=INDEX($E$118:$G$120,MATCH("●",INDEX($H$118:$AQ$120,,MATCH($D167,$70:$70,0)-7),0),1),"","sed -i "&amp;IF($AK$156="MacOS","'' ","")&amp;"'s#"&amp;BM$158&amp;"="""&amp;VLOOKUP(BM$158,$AD$9:$AN$20,8,FALSE)&amp;""""&amp;"#"&amp;BM$158&amp;"="&amp;""""&amp;INDEX($E$118:$G$120,MATCH("●",INDEX($H$118:$AQ$120,,MATCH($D167,$70:$70,0)-7),0),1)&amp;""""&amp;"#g'"&amp;" ${CONFIG_DIR}"&amp;$K$7&amp;"; export "&amp;BM$158&amp;"="&amp;""""&amp;INDEX($E$118:$G$120,MATCH("●",INDEX($H$118:$AQ$120,,MATCH($D167,$70:$70,0)-7),0),1)&amp;""";"),",",""",""")</f>
        <v/>
      </c>
      <c r="BN167" s="71" t="str">
        <f>SUBSTITUTE(IF(INDEX($E$118:$G$120,MATCH("●",INDEX($H$118:$AQ$120,,MATCH($D167,$70:$70,0)-7),0),1)=VLOOKUP(BN$158,$AD$9:$AN$20,8,FALSE),"","sed -i "&amp;IF($AK$156="MacOS","'' ","")&amp;"'s#"&amp;BN$158&amp;"="""&amp;INDEX($E$118:$G$120,MATCH("●",INDEX($H$118:$AQ$120,,MATCH($D167,$70:$70,0)-7),0),1)&amp;""""&amp;"#"&amp;BN$158&amp;"="&amp;""""&amp;VLOOKUP(BN$158,$AD$9:$AN$20,8,FALSE)&amp;""""&amp;"#g'"&amp;"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7" s="71" t="str">
        <f>SUBSTITUTE(IF(VLOOKUP(BO$158,$AD$9:$AN$20,8,FALSE)=INDEX($E$122:$G$124,MATCH("●",INDEX($H$122:$AQ$124,,MATCH($D167,$70:$70,0)-7),0),1),"","sed -i "&amp;IF($AK$156="MacOS","'' ","")&amp;"'s#"&amp;BO$158&amp;"="""&amp;VLOOKUP(BO$158,$AD$9:$AN$20,8,FALSE)&amp;""""&amp;"#"&amp;BO$158&amp;"="&amp;""""&amp;INDEX($E$122:$G$124,MATCH("●",INDEX($H$122:$AQ$124,,MATCH($D167,$70:$70,0)-7),0),1)&amp;""""&amp;"#g'"&amp;" ${CONFIG_DIR}"&amp;$K$7&amp;"; export "&amp;BO$158&amp;"="&amp;""""&amp;INDEX($E$122:$G$124,MATCH("●",INDEX($H$122:$AQ$124,,MATCH($D167,$70:$70,0)-7),0),1)&amp;""";"),",",""",""")</f>
        <v/>
      </c>
      <c r="BP167" s="71" t="str">
        <f>SUBSTITUTE(IF(INDEX($E$122:$G$124,MATCH("●",INDEX($H$122:$AQ$124,,MATCH($D167,$70:$70,0)-7),0),1)=VLOOKUP(BP$158,$AD$9:$AN$20,8,FALSE),"","sed -i "&amp;IF($AK$156="MacOS","'' ","")&amp;"'s#"&amp;BP$158&amp;"="""&amp;INDEX($E$122:$G$124,MATCH("●",INDEX($H$122:$AQ$124,,MATCH($D167,$70:$70,0)-7),0),1)&amp;""""&amp;"#"&amp;BP$158&amp;"="&amp;""""&amp;VLOOKUP(BP$158,$AD$9:$AN$20,8,FALSE)&amp;""""&amp;"#g'"&amp;"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7" s="71" t="str">
        <f>SUBSTITUTE(IF(VLOOKUP(BQ$158,$AD$9:$AN$20,8,FALSE)=INDEX($E$126:$G$128,MATCH("●",INDEX($H$126:$AQ$128,,MATCH($D167,$70:$70,0)-7),0),1),"","sed -i "&amp;IF($AK$156="MacOS","'' ","")&amp;"'s#"&amp;BQ$158&amp;"="""&amp;VLOOKUP(BQ$158,$AD$9:$AN$20,8,FALSE)&amp;""""&amp;"#"&amp;BQ$158&amp;"="&amp;""""&amp;INDEX($E$126:$G$128,MATCH("●",INDEX($H$126:$AQ$128,,MATCH($D167,$70:$70,0)-7),0),1)&amp;""""&amp;"#g'"&amp;" ${CONFIG_DIR}"&amp;$K$7&amp;"; export "&amp;BQ$158&amp;"="&amp;""""&amp;INDEX($E$126:$G$128,MATCH("●",INDEX($H$126:$AQ$128,,MATCH($D167,$70:$70,0)-7),0),1)&amp;""";"),",",""",""")</f>
        <v/>
      </c>
      <c r="BR167" s="71" t="str">
        <f>SUBSTITUTE(IF(INDEX($E$126:$G$128,MATCH("●",INDEX($H$126:$AQ$128,,MATCH($D167,$70:$70,0)-7),0),1)=VLOOKUP(BR$158,$AD$9:$AN$20,8,FALSE),"","sed -i "&amp;IF($AK$156="MacOS","'' ","")&amp;"'s#"&amp;BR$158&amp;"="""&amp;INDEX($E$126:$G$128,MATCH("●",INDEX($H$126:$AQ$128,,MATCH($D167,$70:$70,0)-7),0),1)&amp;""""&amp;"#"&amp;BR$158&amp;"="&amp;""""&amp;VLOOKUP(BR$158,$AD$9:$AN$20,8,FALSE)&amp;""""&amp;"#g'"&amp;"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7" s="71" t="str">
        <f>SUBSTITUTE(IF(VLOOKUP(BS$158,$AD$9:$AN$20,8,FALSE)=INDEX($E$130:$G$132,MATCH("●",INDEX($H$130:$AQ$132,,MATCH($D167,$70:$70,0)-7),0),1),"","sed -i "&amp;IF($AK$156="MacOS","'' ","")&amp;"'s#"&amp;BS$158&amp;"="""&amp;VLOOKUP(BS$158,$AD$9:$AN$20,8,FALSE)&amp;""""&amp;"#"&amp;BS$158&amp;"="&amp;""""&amp;INDEX($E$130:$G$132,MATCH("●",INDEX($H$130:$AQ$132,,MATCH($D167,$70:$70,0)-7),0),1)&amp;""""&amp;"#g'"&amp;" ${CONFIG_DIR}"&amp;$K$7&amp;"; export "&amp;BS$158&amp;"="&amp;""""&amp;INDEX($E$130:$G$132,MATCH("●",INDEX($H$130:$AQ$132,,MATCH($D167,$70:$70,0)-7),0),1)&amp;""";"),",",""",""")</f>
        <v/>
      </c>
      <c r="BT167" s="71" t="str">
        <f>SUBSTITUTE(IF(INDEX($E$130:$G$132,MATCH("●",INDEX($H$130:$AQ$132,,MATCH($D167,$70:$70,0)-7),0),1)=VLOOKUP(BT$158,$AD$9:$AN$20,8,FALSE),"","sed -i "&amp;IF($AK$156="MacOS","'' ","")&amp;"'s#"&amp;BT$158&amp;"="""&amp;INDEX($E$130:$G$132,MATCH("●",INDEX($H$130:$AQ$132,,MATCH($D167,$70:$70,0)-7),0),1)&amp;""""&amp;"#"&amp;BT$158&amp;"="&amp;""""&amp;VLOOKUP(BT$158,$AD$9:$AN$20,8,FALSE)&amp;""""&amp;"#g'"&amp;"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7" s="60" t="s">
        <v>1068</v>
      </c>
    </row>
    <row r="168" spans="4:73" ht="54" customHeight="1">
      <c r="D168" s="96">
        <f t="shared" si="3"/>
        <v>45</v>
      </c>
      <c r="E168" s="97"/>
      <c r="F168" s="97"/>
      <c r="G168" s="98"/>
      <c r="H168" s="45" t="str">
        <f t="shared" ca="1" si="2"/>
        <v>clear; echo テストケース045; sed -i '' 's#COLUMN_DATA_LENGTH="3"#COLUMN_DATA_LENGTH="2"#g' ${CONFIG_DIR}db_data_config.txt; export COLUMN_DATA_LENGTH="2";sed -i '' 's#COLUMN_DATA_TRIM="NONE"#COLUMN_DATA_TRIM="BT"#g' ${CONFIG_DIR}db_data_config.txt; export COLUMN_DATA_TRIM="BT";sh ./script/db_check_data_validate_config.sh; sed -i '' 's#COLUMN_DATA_LENGTH="2"#COLUMN_DATA_LENGTH="3"#g' ${CONFIG_DIR}db_data_config.txt; export COLUMN_DATA_LENGTH="3";sed -i '' 's#COLUMN_DATA_TRIM="BT"#COLUMN_DATA_TRIM="NONE"#g' ${CONFIG_DIR}db_data_config.txt; export COLUMN_DATA_TRIM="NONE";</v>
      </c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7"/>
      <c r="AE168" s="99" t="str" cm="1">
        <f t="array" ref="AE168">SUBSTITUTE(INDEX($H$134:$AQ$134, , MATCH($D168, $70:$70, 0)-7),"-","")</f>
        <v>異常</v>
      </c>
      <c r="AF168" s="100"/>
      <c r="AG168" s="101"/>
      <c r="AH168" s="143" t="s">
        <v>891</v>
      </c>
      <c r="AI168" s="144"/>
      <c r="AJ168" s="144"/>
      <c r="AK168" s="144"/>
      <c r="AL168" s="144"/>
      <c r="AM168" s="144"/>
      <c r="AN168" s="144"/>
      <c r="AO168" s="144"/>
      <c r="AP168" s="144"/>
      <c r="AQ168" s="145"/>
      <c r="AS168" s="68" t="str" cm="1">
        <f t="array" ref="AS168">SUBSTITUTE(TEXT(INDEX($H$137:$AQ$137,1,$D168-36),"000000"),"-","")</f>
        <v>220131</v>
      </c>
      <c r="AT168" s="69"/>
      <c r="AU168" s="70"/>
      <c r="AW168" s="71" t="str">
        <f>SUBSTITUTE(IF(VLOOKUP(AW$158,$AD$9:$AN$20,8,FALSE)=INDEX($E$76:$G$78,MATCH("●",INDEX($H$76:$AQ$78,,MATCH($D168,$70:$70,0)-7),0),1),"","sed -i "&amp;IF($AK$156="MacOS","'' ","")&amp;"'s#"&amp;AW$158&amp;"="""&amp;VLOOKUP(AW$158,$AD$9:$AN$20,8,FALSE)&amp;""""&amp;"#"&amp;AW$158&amp;"="&amp;""""&amp;INDEX($E$76:$G$78,MATCH("●",INDEX($H$76:$AQ$78,,MATCH($D168,$70:$70,0)-7),0),1)&amp;""""&amp;"#g'"&amp;" ${CONFIG_DIR}"&amp;$K$7&amp;"; export "&amp;AW$158&amp;"="&amp;""""&amp;INDEX($E$76:$G$78,MATCH("●",INDEX($H$76:$AQ$78,,MATCH($D168,$70:$70,0)-7),0),1)&amp;""";"),",",""",""")</f>
        <v/>
      </c>
      <c r="AX168" s="71" t="str">
        <f>SUBSTITUTE(IF(INDEX($E$76:$G$78,MATCH("●",INDEX($H$76:$AQ$78,,MATCH($D168,$70:$70,0)-7),0),1)=VLOOKUP(AX$158,$AD$9:$AN$20,8,FALSE),"","sed -i "&amp;IF($AK$156="MacOS","'' ","")&amp;"'s#"&amp;AX$158&amp;"="""&amp;INDEX($E$76:$G$78,MATCH("●",INDEX($H$76:$AQ$78,,MATCH($D168,$70:$70,0)-7),0),1)&amp;""""&amp;"#"&amp;AX$158&amp;"="&amp;""""&amp;VLOOKUP(AX$158,$AD$9:$AN$20,8,FALSE)&amp;""""&amp;"#g'"&amp;"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8" s="71" t="str">
        <f>SUBSTITUTE(IF(VLOOKUP(AY$158,$AD$9:$AN$20,8,FALSE)=INDEX($E$80:$G$83,MATCH("●",INDEX($H$80:$AQ$83,,MATCH($D168,$70:$70,0)-7),0),1),"","sed -i "&amp;IF($AK$156="MacOS","'' ","")&amp;"'s#"&amp;AY$158&amp;"="""&amp;VLOOKUP(AY$158,$AD$9:$AN$20,8,FALSE)&amp;""""&amp;"#"&amp;AY$158&amp;"="&amp;""""&amp;INDEX($E$80:$G$83,MATCH("●",INDEX($H$80:$AQ$83,,MATCH($D168,$70:$70,0)-7),0),1)&amp;""""&amp;"#g'"&amp;" ${CONFIG_DIR}"&amp;$K$7&amp;"; export "&amp;AY$158&amp;"="&amp;""""&amp;INDEX($E$80:$G$83,MATCH("●",INDEX($H$80:$AQ$83,,MATCH($D168,$70:$70,0)-7),0),1)&amp;""";"),",",""",""")</f>
        <v/>
      </c>
      <c r="AZ168" s="71" t="str">
        <f>SUBSTITUTE(IF(INDEX($E$80:$G$83,MATCH("●",INDEX($H$80:$AQ$83,,MATCH($D168,$70:$70,0)-7),0),1)=VLOOKUP(AZ$158,$AD$9:$AN$20,8,FALSE),"","sed -i "&amp;IF($AK$156="MacOS","'' ","")&amp;"'s#"&amp;AZ$158&amp;"="""&amp;INDEX($E$80:$G$83,MATCH("●",INDEX($H$80:$AQ$83,,MATCH($D168,$70:$70,0)-7),0),1)&amp;""""&amp;"#"&amp;AZ$158&amp;"="&amp;""""&amp;VLOOKUP(AZ$158,$AD$9:$AN$20,8,FALSE)&amp;""""&amp;"#g'"&amp;"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8" s="71" t="str">
        <f>SUBSTITUTE(IF(VLOOKUP(BA$158,$AD$9:$AN$20,8,FALSE)=INDEX($E$85:$G$92,MATCH("●",INDEX($H$85:$AQ$92,,MATCH($D168,$70:$70,0)-7),0),1),"","sed -i "&amp;IF($AK$156="MacOS","'' ","")&amp;"'s#"&amp;BA$158&amp;"="""&amp;VLOOKUP(BA$158,$AD$9:$AN$20,8,FALSE)&amp;""""&amp;"#"&amp;BA$158&amp;"="&amp;""""&amp;INDEX($E$85:$G$92,MATCH("●",INDEX($H$85:$AQ$92,,MATCH($D168,$70:$70,0)-7),0),1)&amp;""""&amp;"#g'"&amp;" ${CONFIG_DIR}"&amp;$K$7&amp;"; export "&amp;BA$158&amp;"="&amp;""""&amp;INDEX($E$85:$G$92,MATCH("●",INDEX($H$85:$AQ$92,,MATCH($D168,$70:$70,0)-7),0),1)&amp;""";"),",",""",""")</f>
        <v>sed -i '' 's#COLUMN_DATA_LENGTH="3"#COLUMN_DATA_LENGTH="2"#g' ${CONFIG_DIR}db_data_config.txt; export COLUMN_DATA_LENGTH="2";</v>
      </c>
      <c r="BB168" s="71" t="str">
        <f>SUBSTITUTE(IF(INDEX($E$85:$G$92,MATCH("●",INDEX($H$85:$AQ$92,,MATCH($D168,$70:$70,0)-7),0),1)=VLOOKUP(BB$158,$AD$9:$AN$20,8,FALSE),"","sed -i "&amp;IF($AK$156="MacOS","'' ","")&amp;"'s#"&amp;BB$158&amp;"="""&amp;INDEX($E$85:$G$92,MATCH("●",INDEX($H$85:$AQ$92,,MATCH($D168,$70:$70,0)-7),0),1)&amp;""""&amp;"#"&amp;BB$158&amp;"="&amp;""""&amp;VLOOKUP(BB$158,$AD$9:$AN$20,8,FALSE)&amp;""""&amp;"#g'"&amp;"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68" s="71" t="str">
        <f>SUBSTITUTE(IF(VLOOKUP(BC$158,$AD$9:$AN$20,8,FALSE)=INDEX($E$94:$G$100,MATCH("●",INDEX($H$94:$AQ$100,,MATCH($D168,$70:$70,0)-7),0),1),"","sed -i "&amp;IF($AK$156="MacOS","'' ","")&amp;"'s#"&amp;BC$158&amp;"="""&amp;VLOOKUP(BC$158,$AD$9:$AN$20,8,FALSE)&amp;""""&amp;"#"&amp;BC$158&amp;"="&amp;""""&amp;INDEX($E$94:$G$100,MATCH("●",INDEX($H$94:$AQ$100,,MATCH($D168,$70:$70,0)-7),0),1)&amp;""""&amp;"#g'"&amp;" ${CONFIG_DIR}"&amp;$K$7&amp;"; export "&amp;BC$158&amp;"="&amp;""""&amp;INDEX($E$94:$G$100,MATCH("●",INDEX($H$94:$AQ$100,,MATCH($D168,$70:$70,0)-7),0),1)&amp;""";"),",",""",""")</f>
        <v>sed -i '' 's#COLUMN_DATA_TRIM="NONE"#COLUMN_DATA_TRIM="BT"#g' ${CONFIG_DIR}db_data_config.txt; export COLUMN_DATA_TRIM="BT";</v>
      </c>
      <c r="BD168" s="71" t="str">
        <f>SUBSTITUTE(IF(INDEX($E$94:$G$100,MATCH("●",INDEX($H$94:$AQ$100,,MATCH($D168,$70:$70,0)-7),0),1)=VLOOKUP(BD$158,$AD$9:$AN$20,8,FALSE),"","sed -i "&amp;IF($AK$156="MacOS","'' ","")&amp;"'s#"&amp;BD$158&amp;"="""&amp;INDEX($E$94:$G$100,MATCH("●",INDEX($H$94:$AQ$100,,MATCH($D168,$70:$70,0)-7),0),1)&amp;""""&amp;"#"&amp;BD$158&amp;"="&amp;""""&amp;VLOOKUP(BD$158,$AD$9:$AN$20,8,FALSE)&amp;""""&amp;"#g'"&amp;"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68" s="71" t="str">
        <f>SUBSTITUTE(IF(VLOOKUP(BE$158,$AD$9:$AN$20,8,FALSE)=INDEX($E$102:$G$104,MATCH("●",INDEX($H$102:$AQ$104,,MATCH($D168,$70:$70,0)-7),0),1),"","sed -i "&amp;IF($AK$156="MacOS","'' ","")&amp;"'s#"&amp;BE$158&amp;"="""&amp;VLOOKUP(BE$158,$AD$9:$AN$20,8,FALSE)&amp;""""&amp;"#"&amp;BE$158&amp;"="&amp;""""&amp;INDEX($E$102:$G$104,MATCH("●",INDEX($H$102:$AQ$104,,MATCH($D168,$70:$70,0)-7),0),1)&amp;""""&amp;"#g'"&amp;" ${CONFIG_DIR}"&amp;$K$7&amp;"; export "&amp;BE$158&amp;"="&amp;""""&amp;INDEX($E$102:$G$104,MATCH("●",INDEX($H$102:$AQ$104,,MATCH($D168,$70:$70,0)-7),0),1)&amp;""";"),",",""",""")</f>
        <v/>
      </c>
      <c r="BF168" s="71" t="str">
        <f>SUBSTITUTE(IF(INDEX($E$102:$G$104,MATCH("●",INDEX($H$102:$AQ$104,,MATCH($D168,$70:$70,0)-7),0),1)=VLOOKUP(BF$158,$AD$9:$AN$20,8,FALSE),"","sed -i "&amp;IF($AK$156="MacOS","'' ","")&amp;"'s#"&amp;BF$158&amp;"="""&amp;INDEX($E$102:$G$104,MATCH("●",INDEX($H$102:$AQ$104,,MATCH($D168,$70:$70,0)-7),0),1)&amp;""""&amp;"#"&amp;BF$158&amp;"="&amp;""""&amp;VLOOKUP(BF$158,$AD$9:$AN$20,8,FALSE)&amp;""""&amp;"#g'"&amp;"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8" s="71" t="str">
        <f>SUBSTITUTE(IF(VLOOKUP(BG$158,$AD$9:$AN$20,8,FALSE)=INDEX($E$106:$G$108,MATCH("●",INDEX($H$106:$AQ$108,,MATCH($D168,$70:$70,0)-7),0),1),"","sed -i "&amp;IF($AK$156="MacOS","'' ","")&amp;"'s#"&amp;BG$158&amp;"="""&amp;VLOOKUP(BG$158,$AD$9:$AN$20,8,FALSE)&amp;""""&amp;"#"&amp;BG$158&amp;"="&amp;""""&amp;INDEX($E$106:$G$108,MATCH("●",INDEX($H$106:$AQ$108,,MATCH($D168,$70:$70,0)-7),0),1)&amp;""""&amp;"#g'"&amp;" ${CONFIG_DIR}"&amp;$K$7&amp;"; export "&amp;BG$158&amp;"="&amp;""""&amp;INDEX($E$106:$G$108,MATCH("●",INDEX($H$106:$AQ$108,,MATCH($D168,$70:$70,0)-7),0),1)&amp;""";"),",",""",""")</f>
        <v/>
      </c>
      <c r="BH168" s="71" t="str">
        <f>SUBSTITUTE(IF(INDEX($E$106:$G$108,MATCH("●",INDEX($H$106:$AQ$108,,MATCH($D168,$70:$70,0)-7),0),1)=VLOOKUP(BH$158,$AD$9:$AN$20,8,FALSE),"","sed -i "&amp;IF($AK$156="MacOS","'' ","")&amp;"'s#"&amp;BH$158&amp;"="""&amp;INDEX($E$106:$G$108,MATCH("●",INDEX($H$106:$AQ$108,,MATCH($D168,$70:$70,0)-7),0),1)&amp;""""&amp;"#"&amp;BH$158&amp;"="&amp;""""&amp;VLOOKUP(BH$158,$AD$9:$AN$20,8,FALSE)&amp;""""&amp;"#g'"&amp;"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8" s="71" t="str">
        <f>SUBSTITUTE(IF(VLOOKUP(BI$158,$AD$9:$AN$20,8,FALSE)=INDEX($E$110:$G$112,MATCH("●",INDEX($H$110:$AQ$112,,MATCH($D168,$70:$70,0)-7),0),1),"","sed -i "&amp;IF($AK$156="MacOS","'' ","")&amp;"'s#"&amp;BI$158&amp;"="""&amp;VLOOKUP(BI$158,$AD$9:$AN$20,8,FALSE)&amp;""""&amp;"#"&amp;BI$158&amp;"="&amp;""""&amp;INDEX($E$110:$G$112,MATCH("●",INDEX($H$110:$AQ$112,,MATCH($D168,$70:$70,0)-7),0),1)&amp;""""&amp;"#g'"&amp;" ${CONFIG_DIR}"&amp;$K$7&amp;"; export "&amp;BI$158&amp;"="&amp;""""&amp;INDEX($E$110:$G$112,MATCH("●",INDEX($H$110:$AQ$112,,MATCH($D168,$70:$70,0)-7),0),1)&amp;""";"),",",""",""")</f>
        <v/>
      </c>
      <c r="BJ168" s="71" t="str">
        <f>SUBSTITUTE(IF(INDEX($E$110:$G$112,MATCH("●",INDEX($H$110:$AQ$112,,MATCH($D168,$70:$70,0)-7),0),1)=VLOOKUP(BJ$158,$AD$9:$AN$20,8,FALSE),"","sed -i "&amp;IF($AK$156="MacOS","'' ","")&amp;"'s#"&amp;BJ$158&amp;"="""&amp;INDEX($E$110:$G$112,MATCH("●",INDEX($H$110:$AQ$112,,MATCH($D168,$70:$70,0)-7),0),1)&amp;""""&amp;"#"&amp;BJ$158&amp;"="&amp;""""&amp;VLOOKUP(BJ$158,$AD$9:$AN$20,8,FALSE)&amp;""""&amp;"#g'"&amp;"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8" s="71" t="str">
        <f>SUBSTITUTE(IF(VLOOKUP(BK$158,$AD$9:$AN$20,8,FALSE)=INDEX($E$114:$G$116,MATCH("●",INDEX($H$114:$AQ$116,,MATCH($D168,$70:$70,0)-7),0),1),"","sed -i "&amp;IF($AK$156="MacOS","'' ","")&amp;"'s#"&amp;BK$158&amp;"="""&amp;VLOOKUP(BK$158,$AD$9:$AN$20,8,FALSE)&amp;""""&amp;"#"&amp;BK$158&amp;"="&amp;""""&amp;INDEX($E$114:$G$116,MATCH("●",INDEX($H$114:$AQ$116,,MATCH($D168,$70:$70,0)-7),0),1)&amp;""""&amp;"#g'"&amp;" ${CONFIG_DIR}"&amp;$K$7&amp;"; export "&amp;BK$158&amp;"="&amp;""""&amp;INDEX($E$114:$G$116,MATCH("●",INDEX($H$114:$AQ$116,,MATCH($D168,$70:$70,0)-7),0),1)&amp;""";"),",",""",""")</f>
        <v/>
      </c>
      <c r="BL168" s="71" t="str">
        <f>SUBSTITUTE(IF(INDEX($E$114:$G$116,MATCH("●",INDEX($H$114:$AQ$116,,MATCH($D168,$70:$70,0)-7),0),1)=VLOOKUP(BL$158,$AD$9:$AN$20,8,FALSE),"","sed -i "&amp;IF($AK$156="MacOS","'' ","")&amp;"'s#"&amp;BL$158&amp;"="""&amp;INDEX($E$114:$G$116,MATCH("●",INDEX($H$114:$AQ$116,,MATCH($D168,$70:$70,0)-7),0),1)&amp;""""&amp;"#"&amp;BL$158&amp;"="&amp;""""&amp;VLOOKUP(BL$158,$AD$9:$AN$20,8,FALSE)&amp;""""&amp;"#g'"&amp;"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8" s="71" t="str">
        <f>SUBSTITUTE(IF(VLOOKUP(BM$158,$AD$9:$AN$20,8,FALSE)=INDEX($E$118:$G$120,MATCH("●",INDEX($H$118:$AQ$120,,MATCH($D168,$70:$70,0)-7),0),1),"","sed -i "&amp;IF($AK$156="MacOS","'' ","")&amp;"'s#"&amp;BM$158&amp;"="""&amp;VLOOKUP(BM$158,$AD$9:$AN$20,8,FALSE)&amp;""""&amp;"#"&amp;BM$158&amp;"="&amp;""""&amp;INDEX($E$118:$G$120,MATCH("●",INDEX($H$118:$AQ$120,,MATCH($D168,$70:$70,0)-7),0),1)&amp;""""&amp;"#g'"&amp;" ${CONFIG_DIR}"&amp;$K$7&amp;"; export "&amp;BM$158&amp;"="&amp;""""&amp;INDEX($E$118:$G$120,MATCH("●",INDEX($H$118:$AQ$120,,MATCH($D168,$70:$70,0)-7),0),1)&amp;""";"),",",""",""")</f>
        <v/>
      </c>
      <c r="BN168" s="71" t="str">
        <f>SUBSTITUTE(IF(INDEX($E$118:$G$120,MATCH("●",INDEX($H$118:$AQ$120,,MATCH($D168,$70:$70,0)-7),0),1)=VLOOKUP(BN$158,$AD$9:$AN$20,8,FALSE),"","sed -i "&amp;IF($AK$156="MacOS","'' ","")&amp;"'s#"&amp;BN$158&amp;"="""&amp;INDEX($E$118:$G$120,MATCH("●",INDEX($H$118:$AQ$120,,MATCH($D168,$70:$70,0)-7),0),1)&amp;""""&amp;"#"&amp;BN$158&amp;"="&amp;""""&amp;VLOOKUP(BN$158,$AD$9:$AN$20,8,FALSE)&amp;""""&amp;"#g'"&amp;"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8" s="71" t="str">
        <f>SUBSTITUTE(IF(VLOOKUP(BO$158,$AD$9:$AN$20,8,FALSE)=INDEX($E$122:$G$124,MATCH("●",INDEX($H$122:$AQ$124,,MATCH($D168,$70:$70,0)-7),0),1),"","sed -i "&amp;IF($AK$156="MacOS","'' ","")&amp;"'s#"&amp;BO$158&amp;"="""&amp;VLOOKUP(BO$158,$AD$9:$AN$20,8,FALSE)&amp;""""&amp;"#"&amp;BO$158&amp;"="&amp;""""&amp;INDEX($E$122:$G$124,MATCH("●",INDEX($H$122:$AQ$124,,MATCH($D168,$70:$70,0)-7),0),1)&amp;""""&amp;"#g'"&amp;" ${CONFIG_DIR}"&amp;$K$7&amp;"; export "&amp;BO$158&amp;"="&amp;""""&amp;INDEX($E$122:$G$124,MATCH("●",INDEX($H$122:$AQ$124,,MATCH($D168,$70:$70,0)-7),0),1)&amp;""";"),",",""",""")</f>
        <v/>
      </c>
      <c r="BP168" s="71" t="str">
        <f>SUBSTITUTE(IF(INDEX($E$122:$G$124,MATCH("●",INDEX($H$122:$AQ$124,,MATCH($D168,$70:$70,0)-7),0),1)=VLOOKUP(BP$158,$AD$9:$AN$20,8,FALSE),"","sed -i "&amp;IF($AK$156="MacOS","'' ","")&amp;"'s#"&amp;BP$158&amp;"="""&amp;INDEX($E$122:$G$124,MATCH("●",INDEX($H$122:$AQ$124,,MATCH($D168,$70:$70,0)-7),0),1)&amp;""""&amp;"#"&amp;BP$158&amp;"="&amp;""""&amp;VLOOKUP(BP$158,$AD$9:$AN$20,8,FALSE)&amp;""""&amp;"#g'"&amp;"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8" s="71" t="str">
        <f>SUBSTITUTE(IF(VLOOKUP(BQ$158,$AD$9:$AN$20,8,FALSE)=INDEX($E$126:$G$128,MATCH("●",INDEX($H$126:$AQ$128,,MATCH($D168,$70:$70,0)-7),0),1),"","sed -i "&amp;IF($AK$156="MacOS","'' ","")&amp;"'s#"&amp;BQ$158&amp;"="""&amp;VLOOKUP(BQ$158,$AD$9:$AN$20,8,FALSE)&amp;""""&amp;"#"&amp;BQ$158&amp;"="&amp;""""&amp;INDEX($E$126:$G$128,MATCH("●",INDEX($H$126:$AQ$128,,MATCH($D168,$70:$70,0)-7),0),1)&amp;""""&amp;"#g'"&amp;" ${CONFIG_DIR}"&amp;$K$7&amp;"; export "&amp;BQ$158&amp;"="&amp;""""&amp;INDEX($E$126:$G$128,MATCH("●",INDEX($H$126:$AQ$128,,MATCH($D168,$70:$70,0)-7),0),1)&amp;""";"),",",""",""")</f>
        <v/>
      </c>
      <c r="BR168" s="71" t="str">
        <f>SUBSTITUTE(IF(INDEX($E$126:$G$128,MATCH("●",INDEX($H$126:$AQ$128,,MATCH($D168,$70:$70,0)-7),0),1)=VLOOKUP(BR$158,$AD$9:$AN$20,8,FALSE),"","sed -i "&amp;IF($AK$156="MacOS","'' ","")&amp;"'s#"&amp;BR$158&amp;"="""&amp;INDEX($E$126:$G$128,MATCH("●",INDEX($H$126:$AQ$128,,MATCH($D168,$70:$70,0)-7),0),1)&amp;""""&amp;"#"&amp;BR$158&amp;"="&amp;""""&amp;VLOOKUP(BR$158,$AD$9:$AN$20,8,FALSE)&amp;""""&amp;"#g'"&amp;"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8" s="71" t="str">
        <f>SUBSTITUTE(IF(VLOOKUP(BS$158,$AD$9:$AN$20,8,FALSE)=INDEX($E$130:$G$132,MATCH("●",INDEX($H$130:$AQ$132,,MATCH($D168,$70:$70,0)-7),0),1),"","sed -i "&amp;IF($AK$156="MacOS","'' ","")&amp;"'s#"&amp;BS$158&amp;"="""&amp;VLOOKUP(BS$158,$AD$9:$AN$20,8,FALSE)&amp;""""&amp;"#"&amp;BS$158&amp;"="&amp;""""&amp;INDEX($E$130:$G$132,MATCH("●",INDEX($H$130:$AQ$132,,MATCH($D168,$70:$70,0)-7),0),1)&amp;""""&amp;"#g'"&amp;" ${CONFIG_DIR}"&amp;$K$7&amp;"; export "&amp;BS$158&amp;"="&amp;""""&amp;INDEX($E$130:$G$132,MATCH("●",INDEX($H$130:$AQ$132,,MATCH($D168,$70:$70,0)-7),0),1)&amp;""";"),",",""",""")</f>
        <v/>
      </c>
      <c r="BT168" s="71" t="str">
        <f>SUBSTITUTE(IF(INDEX($E$130:$G$132,MATCH("●",INDEX($H$130:$AQ$132,,MATCH($D168,$70:$70,0)-7),0),1)=VLOOKUP(BT$158,$AD$9:$AN$20,8,FALSE),"","sed -i "&amp;IF($AK$156="MacOS","'' ","")&amp;"'s#"&amp;BT$158&amp;"="""&amp;INDEX($E$130:$G$132,MATCH("●",INDEX($H$130:$AQ$132,,MATCH($D168,$70:$70,0)-7),0),1)&amp;""""&amp;"#"&amp;BT$158&amp;"="&amp;""""&amp;VLOOKUP(BT$158,$AD$9:$AN$20,8,FALSE)&amp;""""&amp;"#g'"&amp;"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8" s="60" t="s">
        <v>1068</v>
      </c>
    </row>
    <row r="169" spans="4:73" ht="54" customHeight="1">
      <c r="D169" s="96">
        <f t="shared" si="3"/>
        <v>46</v>
      </c>
      <c r="E169" s="97"/>
      <c r="F169" s="97"/>
      <c r="G169" s="98"/>
      <c r="H169" s="45" t="str">
        <f t="shared" ca="1" si="2"/>
        <v>clear; echo テストケース046; sed -i '' 's#COLUMN_DATA_TRIM="NONE"#COLUMN_DATA_TRIM="BT"#g' ${CONFIG_DIR}db_data_config.txt; export COLUMN_DATA_TRIM="BT";sh ./script/db_check_data_validate_config.sh; sed -i '' 's#COLUMN_DATA_TRIM="BT"#COLUMN_DATA_TRIM="NONE"#g' ${CONFIG_DIR}db_data_config.txt; export COLUMN_DATA_TRIM="NONE";</v>
      </c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  <c r="AE169" s="99" t="str" cm="1">
        <f t="array" ref="AE169">SUBSTITUTE(INDEX($H$134:$AQ$134, , MATCH($D169, $70:$70, 0)-7),"-","")</f>
        <v>正常</v>
      </c>
      <c r="AF169" s="100"/>
      <c r="AG169" s="101"/>
      <c r="AH169" s="143" t="s">
        <v>892</v>
      </c>
      <c r="AI169" s="144"/>
      <c r="AJ169" s="144"/>
      <c r="AK169" s="144"/>
      <c r="AL169" s="144"/>
      <c r="AM169" s="144"/>
      <c r="AN169" s="144"/>
      <c r="AO169" s="144"/>
      <c r="AP169" s="144"/>
      <c r="AQ169" s="145"/>
      <c r="AS169" s="68" t="str" cm="1">
        <f t="array" ref="AS169">SUBSTITUTE(TEXT(INDEX($H$137:$AQ$137,1,$D169-36),"000000"),"-","")</f>
        <v>220001</v>
      </c>
      <c r="AT169" s="69"/>
      <c r="AU169" s="70"/>
      <c r="AW169" s="71" t="str">
        <f>SUBSTITUTE(IF(VLOOKUP(AW$158,$AD$9:$AN$20,8,FALSE)=INDEX($E$76:$G$78,MATCH("●",INDEX($H$76:$AQ$78,,MATCH($D169,$70:$70,0)-7),0),1),"","sed -i "&amp;IF($AK$156="MacOS","'' ","")&amp;"'s#"&amp;AW$158&amp;"="""&amp;VLOOKUP(AW$158,$AD$9:$AN$20,8,FALSE)&amp;""""&amp;"#"&amp;AW$158&amp;"="&amp;""""&amp;INDEX($E$76:$G$78,MATCH("●",INDEX($H$76:$AQ$78,,MATCH($D169,$70:$70,0)-7),0),1)&amp;""""&amp;"#g'"&amp;" ${CONFIG_DIR}"&amp;$K$7&amp;"; export "&amp;AW$158&amp;"="&amp;""""&amp;INDEX($E$76:$G$78,MATCH("●",INDEX($H$76:$AQ$78,,MATCH($D169,$70:$70,0)-7),0),1)&amp;""";"),",",""",""")</f>
        <v/>
      </c>
      <c r="AX169" s="71" t="str">
        <f>SUBSTITUTE(IF(INDEX($E$76:$G$78,MATCH("●",INDEX($H$76:$AQ$78,,MATCH($D169,$70:$70,0)-7),0),1)=VLOOKUP(AX$158,$AD$9:$AN$20,8,FALSE),"","sed -i "&amp;IF($AK$156="MacOS","'' ","")&amp;"'s#"&amp;AX$158&amp;"="""&amp;INDEX($E$76:$G$78,MATCH("●",INDEX($H$76:$AQ$78,,MATCH($D169,$70:$70,0)-7),0),1)&amp;""""&amp;"#"&amp;AX$158&amp;"="&amp;""""&amp;VLOOKUP(AX$158,$AD$9:$AN$20,8,FALSE)&amp;""""&amp;"#g'"&amp;"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69" s="71" t="str">
        <f>SUBSTITUTE(IF(VLOOKUP(AY$158,$AD$9:$AN$20,8,FALSE)=INDEX($E$80:$G$83,MATCH("●",INDEX($H$80:$AQ$83,,MATCH($D169,$70:$70,0)-7),0),1),"","sed -i "&amp;IF($AK$156="MacOS","'' ","")&amp;"'s#"&amp;AY$158&amp;"="""&amp;VLOOKUP(AY$158,$AD$9:$AN$20,8,FALSE)&amp;""""&amp;"#"&amp;AY$158&amp;"="&amp;""""&amp;INDEX($E$80:$G$83,MATCH("●",INDEX($H$80:$AQ$83,,MATCH($D169,$70:$70,0)-7),0),1)&amp;""""&amp;"#g'"&amp;" ${CONFIG_DIR}"&amp;$K$7&amp;"; export "&amp;AY$158&amp;"="&amp;""""&amp;INDEX($E$80:$G$83,MATCH("●",INDEX($H$80:$AQ$83,,MATCH($D169,$70:$70,0)-7),0),1)&amp;""";"),",",""",""")</f>
        <v/>
      </c>
      <c r="AZ169" s="71" t="str">
        <f>SUBSTITUTE(IF(INDEX($E$80:$G$83,MATCH("●",INDEX($H$80:$AQ$83,,MATCH($D169,$70:$70,0)-7),0),1)=VLOOKUP(AZ$158,$AD$9:$AN$20,8,FALSE),"","sed -i "&amp;IF($AK$156="MacOS","'' ","")&amp;"'s#"&amp;AZ$158&amp;"="""&amp;INDEX($E$80:$G$83,MATCH("●",INDEX($H$80:$AQ$83,,MATCH($D169,$70:$70,0)-7),0),1)&amp;""""&amp;"#"&amp;AZ$158&amp;"="&amp;""""&amp;VLOOKUP(AZ$158,$AD$9:$AN$20,8,FALSE)&amp;""""&amp;"#g'"&amp;"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69" s="71" t="str">
        <f>SUBSTITUTE(IF(VLOOKUP(BA$158,$AD$9:$AN$20,8,FALSE)=INDEX($E$85:$G$92,MATCH("●",INDEX($H$85:$AQ$92,,MATCH($D169,$70:$70,0)-7),0),1),"","sed -i "&amp;IF($AK$156="MacOS","'' ","")&amp;"'s#"&amp;BA$158&amp;"="""&amp;VLOOKUP(BA$158,$AD$9:$AN$20,8,FALSE)&amp;""""&amp;"#"&amp;BA$158&amp;"="&amp;""""&amp;INDEX($E$85:$G$92,MATCH("●",INDEX($H$85:$AQ$92,,MATCH($D169,$70:$70,0)-7),0),1)&amp;""""&amp;"#g'"&amp;" ${CONFIG_DIR}"&amp;$K$7&amp;"; export "&amp;BA$158&amp;"="&amp;""""&amp;INDEX($E$85:$G$92,MATCH("●",INDEX($H$85:$AQ$92,,MATCH($D169,$70:$70,0)-7),0),1)&amp;""";"),",",""",""")</f>
        <v/>
      </c>
      <c r="BB169" s="71" t="str">
        <f>SUBSTITUTE(IF(INDEX($E$85:$G$92,MATCH("●",INDEX($H$85:$AQ$92,,MATCH($D169,$70:$70,0)-7),0),1)=VLOOKUP(BB$158,$AD$9:$AN$20,8,FALSE),"","sed -i "&amp;IF($AK$156="MacOS","'' ","")&amp;"'s#"&amp;BB$158&amp;"="""&amp;INDEX($E$85:$G$92,MATCH("●",INDEX($H$85:$AQ$92,,MATCH($D169,$70:$70,0)-7),0),1)&amp;""""&amp;"#"&amp;BB$158&amp;"="&amp;""""&amp;VLOOKUP(BB$158,$AD$9:$AN$20,8,FALSE)&amp;""""&amp;"#g'"&amp;"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69" s="71" t="str">
        <f>SUBSTITUTE(IF(VLOOKUP(BC$158,$AD$9:$AN$20,8,FALSE)=INDEX($E$94:$G$100,MATCH("●",INDEX($H$94:$AQ$100,,MATCH($D169,$70:$70,0)-7),0),1),"","sed -i "&amp;IF($AK$156="MacOS","'' ","")&amp;"'s#"&amp;BC$158&amp;"="""&amp;VLOOKUP(BC$158,$AD$9:$AN$20,8,FALSE)&amp;""""&amp;"#"&amp;BC$158&amp;"="&amp;""""&amp;INDEX($E$94:$G$100,MATCH("●",INDEX($H$94:$AQ$100,,MATCH($D169,$70:$70,0)-7),0),1)&amp;""""&amp;"#g'"&amp;" ${CONFIG_DIR}"&amp;$K$7&amp;"; export "&amp;BC$158&amp;"="&amp;""""&amp;INDEX($E$94:$G$100,MATCH("●",INDEX($H$94:$AQ$100,,MATCH($D169,$70:$70,0)-7),0),1)&amp;""";"),",",""",""")</f>
        <v>sed -i '' 's#COLUMN_DATA_TRIM="NONE"#COLUMN_DATA_TRIM="BT"#g' ${CONFIG_DIR}db_data_config.txt; export COLUMN_DATA_TRIM="BT";</v>
      </c>
      <c r="BD169" s="71" t="str">
        <f>SUBSTITUTE(IF(INDEX($E$94:$G$100,MATCH("●",INDEX($H$94:$AQ$100,,MATCH($D169,$70:$70,0)-7),0),1)=VLOOKUP(BD$158,$AD$9:$AN$20,8,FALSE),"","sed -i "&amp;IF($AK$156="MacOS","'' ","")&amp;"'s#"&amp;BD$158&amp;"="""&amp;INDEX($E$94:$G$100,MATCH("●",INDEX($H$94:$AQ$100,,MATCH($D169,$70:$70,0)-7),0),1)&amp;""""&amp;"#"&amp;BD$158&amp;"="&amp;""""&amp;VLOOKUP(BD$158,$AD$9:$AN$20,8,FALSE)&amp;""""&amp;"#g'"&amp;"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69" s="71" t="str">
        <f>SUBSTITUTE(IF(VLOOKUP(BE$158,$AD$9:$AN$20,8,FALSE)=INDEX($E$102:$G$104,MATCH("●",INDEX($H$102:$AQ$104,,MATCH($D169,$70:$70,0)-7),0),1),"","sed -i "&amp;IF($AK$156="MacOS","'' ","")&amp;"'s#"&amp;BE$158&amp;"="""&amp;VLOOKUP(BE$158,$AD$9:$AN$20,8,FALSE)&amp;""""&amp;"#"&amp;BE$158&amp;"="&amp;""""&amp;INDEX($E$102:$G$104,MATCH("●",INDEX($H$102:$AQ$104,,MATCH($D169,$70:$70,0)-7),0),1)&amp;""""&amp;"#g'"&amp;" ${CONFIG_DIR}"&amp;$K$7&amp;"; export "&amp;BE$158&amp;"="&amp;""""&amp;INDEX($E$102:$G$104,MATCH("●",INDEX($H$102:$AQ$104,,MATCH($D169,$70:$70,0)-7),0),1)&amp;""";"),",",""",""")</f>
        <v/>
      </c>
      <c r="BF169" s="71" t="str">
        <f>SUBSTITUTE(IF(INDEX($E$102:$G$104,MATCH("●",INDEX($H$102:$AQ$104,,MATCH($D169,$70:$70,0)-7),0),1)=VLOOKUP(BF$158,$AD$9:$AN$20,8,FALSE),"","sed -i "&amp;IF($AK$156="MacOS","'' ","")&amp;"'s#"&amp;BF$158&amp;"="""&amp;INDEX($E$102:$G$104,MATCH("●",INDEX($H$102:$AQ$104,,MATCH($D169,$70:$70,0)-7),0),1)&amp;""""&amp;"#"&amp;BF$158&amp;"="&amp;""""&amp;VLOOKUP(BF$158,$AD$9:$AN$20,8,FALSE)&amp;""""&amp;"#g'"&amp;"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69" s="71" t="str">
        <f>SUBSTITUTE(IF(VLOOKUP(BG$158,$AD$9:$AN$20,8,FALSE)=INDEX($E$106:$G$108,MATCH("●",INDEX($H$106:$AQ$108,,MATCH($D169,$70:$70,0)-7),0),1),"","sed -i "&amp;IF($AK$156="MacOS","'' ","")&amp;"'s#"&amp;BG$158&amp;"="""&amp;VLOOKUP(BG$158,$AD$9:$AN$20,8,FALSE)&amp;""""&amp;"#"&amp;BG$158&amp;"="&amp;""""&amp;INDEX($E$106:$G$108,MATCH("●",INDEX($H$106:$AQ$108,,MATCH($D169,$70:$70,0)-7),0),1)&amp;""""&amp;"#g'"&amp;" ${CONFIG_DIR}"&amp;$K$7&amp;"; export "&amp;BG$158&amp;"="&amp;""""&amp;INDEX($E$106:$G$108,MATCH("●",INDEX($H$106:$AQ$108,,MATCH($D169,$70:$70,0)-7),0),1)&amp;""";"),",",""",""")</f>
        <v/>
      </c>
      <c r="BH169" s="71" t="str">
        <f>SUBSTITUTE(IF(INDEX($E$106:$G$108,MATCH("●",INDEX($H$106:$AQ$108,,MATCH($D169,$70:$70,0)-7),0),1)=VLOOKUP(BH$158,$AD$9:$AN$20,8,FALSE),"","sed -i "&amp;IF($AK$156="MacOS","'' ","")&amp;"'s#"&amp;BH$158&amp;"="""&amp;INDEX($E$106:$G$108,MATCH("●",INDEX($H$106:$AQ$108,,MATCH($D169,$70:$70,0)-7),0),1)&amp;""""&amp;"#"&amp;BH$158&amp;"="&amp;""""&amp;VLOOKUP(BH$158,$AD$9:$AN$20,8,FALSE)&amp;""""&amp;"#g'"&amp;"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69" s="71" t="str">
        <f>SUBSTITUTE(IF(VLOOKUP(BI$158,$AD$9:$AN$20,8,FALSE)=INDEX($E$110:$G$112,MATCH("●",INDEX($H$110:$AQ$112,,MATCH($D169,$70:$70,0)-7),0),1),"","sed -i "&amp;IF($AK$156="MacOS","'' ","")&amp;"'s#"&amp;BI$158&amp;"="""&amp;VLOOKUP(BI$158,$AD$9:$AN$20,8,FALSE)&amp;""""&amp;"#"&amp;BI$158&amp;"="&amp;""""&amp;INDEX($E$110:$G$112,MATCH("●",INDEX($H$110:$AQ$112,,MATCH($D169,$70:$70,0)-7),0),1)&amp;""""&amp;"#g'"&amp;" ${CONFIG_DIR}"&amp;$K$7&amp;"; export "&amp;BI$158&amp;"="&amp;""""&amp;INDEX($E$110:$G$112,MATCH("●",INDEX($H$110:$AQ$112,,MATCH($D169,$70:$70,0)-7),0),1)&amp;""";"),",",""",""")</f>
        <v/>
      </c>
      <c r="BJ169" s="71" t="str">
        <f>SUBSTITUTE(IF(INDEX($E$110:$G$112,MATCH("●",INDEX($H$110:$AQ$112,,MATCH($D169,$70:$70,0)-7),0),1)=VLOOKUP(BJ$158,$AD$9:$AN$20,8,FALSE),"","sed -i "&amp;IF($AK$156="MacOS","'' ","")&amp;"'s#"&amp;BJ$158&amp;"="""&amp;INDEX($E$110:$G$112,MATCH("●",INDEX($H$110:$AQ$112,,MATCH($D169,$70:$70,0)-7),0),1)&amp;""""&amp;"#"&amp;BJ$158&amp;"="&amp;""""&amp;VLOOKUP(BJ$158,$AD$9:$AN$20,8,FALSE)&amp;""""&amp;"#g'"&amp;"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69" s="71" t="str">
        <f>SUBSTITUTE(IF(VLOOKUP(BK$158,$AD$9:$AN$20,8,FALSE)=INDEX($E$114:$G$116,MATCH("●",INDEX($H$114:$AQ$116,,MATCH($D169,$70:$70,0)-7),0),1),"","sed -i "&amp;IF($AK$156="MacOS","'' ","")&amp;"'s#"&amp;BK$158&amp;"="""&amp;VLOOKUP(BK$158,$AD$9:$AN$20,8,FALSE)&amp;""""&amp;"#"&amp;BK$158&amp;"="&amp;""""&amp;INDEX($E$114:$G$116,MATCH("●",INDEX($H$114:$AQ$116,,MATCH($D169,$70:$70,0)-7),0),1)&amp;""""&amp;"#g'"&amp;" ${CONFIG_DIR}"&amp;$K$7&amp;"; export "&amp;BK$158&amp;"="&amp;""""&amp;INDEX($E$114:$G$116,MATCH("●",INDEX($H$114:$AQ$116,,MATCH($D169,$70:$70,0)-7),0),1)&amp;""";"),",",""",""")</f>
        <v/>
      </c>
      <c r="BL169" s="71" t="str">
        <f>SUBSTITUTE(IF(INDEX($E$114:$G$116,MATCH("●",INDEX($H$114:$AQ$116,,MATCH($D169,$70:$70,0)-7),0),1)=VLOOKUP(BL$158,$AD$9:$AN$20,8,FALSE),"","sed -i "&amp;IF($AK$156="MacOS","'' ","")&amp;"'s#"&amp;BL$158&amp;"="""&amp;INDEX($E$114:$G$116,MATCH("●",INDEX($H$114:$AQ$116,,MATCH($D169,$70:$70,0)-7),0),1)&amp;""""&amp;"#"&amp;BL$158&amp;"="&amp;""""&amp;VLOOKUP(BL$158,$AD$9:$AN$20,8,FALSE)&amp;""""&amp;"#g'"&amp;"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69" s="71" t="str">
        <f>SUBSTITUTE(IF(VLOOKUP(BM$158,$AD$9:$AN$20,8,FALSE)=INDEX($E$118:$G$120,MATCH("●",INDEX($H$118:$AQ$120,,MATCH($D169,$70:$70,0)-7),0),1),"","sed -i "&amp;IF($AK$156="MacOS","'' ","")&amp;"'s#"&amp;BM$158&amp;"="""&amp;VLOOKUP(BM$158,$AD$9:$AN$20,8,FALSE)&amp;""""&amp;"#"&amp;BM$158&amp;"="&amp;""""&amp;INDEX($E$118:$G$120,MATCH("●",INDEX($H$118:$AQ$120,,MATCH($D169,$70:$70,0)-7),0),1)&amp;""""&amp;"#g'"&amp;" ${CONFIG_DIR}"&amp;$K$7&amp;"; export "&amp;BM$158&amp;"="&amp;""""&amp;INDEX($E$118:$G$120,MATCH("●",INDEX($H$118:$AQ$120,,MATCH($D169,$70:$70,0)-7),0),1)&amp;""";"),",",""",""")</f>
        <v/>
      </c>
      <c r="BN169" s="71" t="str">
        <f>SUBSTITUTE(IF(INDEX($E$118:$G$120,MATCH("●",INDEX($H$118:$AQ$120,,MATCH($D169,$70:$70,0)-7),0),1)=VLOOKUP(BN$158,$AD$9:$AN$20,8,FALSE),"","sed -i "&amp;IF($AK$156="MacOS","'' ","")&amp;"'s#"&amp;BN$158&amp;"="""&amp;INDEX($E$118:$G$120,MATCH("●",INDEX($H$118:$AQ$120,,MATCH($D169,$70:$70,0)-7),0),1)&amp;""""&amp;"#"&amp;BN$158&amp;"="&amp;""""&amp;VLOOKUP(BN$158,$AD$9:$AN$20,8,FALSE)&amp;""""&amp;"#g'"&amp;"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69" s="71" t="str">
        <f>SUBSTITUTE(IF(VLOOKUP(BO$158,$AD$9:$AN$20,8,FALSE)=INDEX($E$122:$G$124,MATCH("●",INDEX($H$122:$AQ$124,,MATCH($D169,$70:$70,0)-7),0),1),"","sed -i "&amp;IF($AK$156="MacOS","'' ","")&amp;"'s#"&amp;BO$158&amp;"="""&amp;VLOOKUP(BO$158,$AD$9:$AN$20,8,FALSE)&amp;""""&amp;"#"&amp;BO$158&amp;"="&amp;""""&amp;INDEX($E$122:$G$124,MATCH("●",INDEX($H$122:$AQ$124,,MATCH($D169,$70:$70,0)-7),0),1)&amp;""""&amp;"#g'"&amp;" ${CONFIG_DIR}"&amp;$K$7&amp;"; export "&amp;BO$158&amp;"="&amp;""""&amp;INDEX($E$122:$G$124,MATCH("●",INDEX($H$122:$AQ$124,,MATCH($D169,$70:$70,0)-7),0),1)&amp;""";"),",",""",""")</f>
        <v/>
      </c>
      <c r="BP169" s="71" t="str">
        <f>SUBSTITUTE(IF(INDEX($E$122:$G$124,MATCH("●",INDEX($H$122:$AQ$124,,MATCH($D169,$70:$70,0)-7),0),1)=VLOOKUP(BP$158,$AD$9:$AN$20,8,FALSE),"","sed -i "&amp;IF($AK$156="MacOS","'' ","")&amp;"'s#"&amp;BP$158&amp;"="""&amp;INDEX($E$122:$G$124,MATCH("●",INDEX($H$122:$AQ$124,,MATCH($D169,$70:$70,0)-7),0),1)&amp;""""&amp;"#"&amp;BP$158&amp;"="&amp;""""&amp;VLOOKUP(BP$158,$AD$9:$AN$20,8,FALSE)&amp;""""&amp;"#g'"&amp;"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69" s="71" t="str">
        <f>SUBSTITUTE(IF(VLOOKUP(BQ$158,$AD$9:$AN$20,8,FALSE)=INDEX($E$126:$G$128,MATCH("●",INDEX($H$126:$AQ$128,,MATCH($D169,$70:$70,0)-7),0),1),"","sed -i "&amp;IF($AK$156="MacOS","'' ","")&amp;"'s#"&amp;BQ$158&amp;"="""&amp;VLOOKUP(BQ$158,$AD$9:$AN$20,8,FALSE)&amp;""""&amp;"#"&amp;BQ$158&amp;"="&amp;""""&amp;INDEX($E$126:$G$128,MATCH("●",INDEX($H$126:$AQ$128,,MATCH($D169,$70:$70,0)-7),0),1)&amp;""""&amp;"#g'"&amp;" ${CONFIG_DIR}"&amp;$K$7&amp;"; export "&amp;BQ$158&amp;"="&amp;""""&amp;INDEX($E$126:$G$128,MATCH("●",INDEX($H$126:$AQ$128,,MATCH($D169,$70:$70,0)-7),0),1)&amp;""";"),",",""",""")</f>
        <v/>
      </c>
      <c r="BR169" s="71" t="str">
        <f>SUBSTITUTE(IF(INDEX($E$126:$G$128,MATCH("●",INDEX($H$126:$AQ$128,,MATCH($D169,$70:$70,0)-7),0),1)=VLOOKUP(BR$158,$AD$9:$AN$20,8,FALSE),"","sed -i "&amp;IF($AK$156="MacOS","'' ","")&amp;"'s#"&amp;BR$158&amp;"="""&amp;INDEX($E$126:$G$128,MATCH("●",INDEX($H$126:$AQ$128,,MATCH($D169,$70:$70,0)-7),0),1)&amp;""""&amp;"#"&amp;BR$158&amp;"="&amp;""""&amp;VLOOKUP(BR$158,$AD$9:$AN$20,8,FALSE)&amp;""""&amp;"#g'"&amp;"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69" s="71" t="str">
        <f>SUBSTITUTE(IF(VLOOKUP(BS$158,$AD$9:$AN$20,8,FALSE)=INDEX($E$130:$G$132,MATCH("●",INDEX($H$130:$AQ$132,,MATCH($D169,$70:$70,0)-7),0),1),"","sed -i "&amp;IF($AK$156="MacOS","'' ","")&amp;"'s#"&amp;BS$158&amp;"="""&amp;VLOOKUP(BS$158,$AD$9:$AN$20,8,FALSE)&amp;""""&amp;"#"&amp;BS$158&amp;"="&amp;""""&amp;INDEX($E$130:$G$132,MATCH("●",INDEX($H$130:$AQ$132,,MATCH($D169,$70:$70,0)-7),0),1)&amp;""""&amp;"#g'"&amp;" ${CONFIG_DIR}"&amp;$K$7&amp;"; export "&amp;BS$158&amp;"="&amp;""""&amp;INDEX($E$130:$G$132,MATCH("●",INDEX($H$130:$AQ$132,,MATCH($D169,$70:$70,0)-7),0),1)&amp;""";"),",",""",""")</f>
        <v/>
      </c>
      <c r="BT169" s="71" t="str">
        <f>SUBSTITUTE(IF(INDEX($E$130:$G$132,MATCH("●",INDEX($H$130:$AQ$132,,MATCH($D169,$70:$70,0)-7),0),1)=VLOOKUP(BT$158,$AD$9:$AN$20,8,FALSE),"","sed -i "&amp;IF($AK$156="MacOS","'' ","")&amp;"'s#"&amp;BT$158&amp;"="""&amp;INDEX($E$130:$G$132,MATCH("●",INDEX($H$130:$AQ$132,,MATCH($D169,$70:$70,0)-7),0),1)&amp;""""&amp;"#"&amp;BT$158&amp;"="&amp;""""&amp;VLOOKUP(BT$158,$AD$9:$AN$20,8,FALSE)&amp;""""&amp;"#g'"&amp;"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69" s="60" t="s">
        <v>1068</v>
      </c>
    </row>
    <row r="170" spans="4:73" ht="54" customHeight="1">
      <c r="D170" s="96">
        <f t="shared" si="3"/>
        <v>47</v>
      </c>
      <c r="E170" s="97"/>
      <c r="F170" s="97"/>
      <c r="G170" s="98"/>
      <c r="H170" s="45" t="str">
        <f t="shared" ca="1" si="2"/>
        <v>clear; echo テストケース047; sed -i '' 's#COLUMN_DATA_LENGTH="3"#COLUMN_DATA_LENGTH="1"#g' ${CONFIG_DIR}db_data_config.txt; export COLUMN_DATA_LENGTH="1";sed -i '' 's#COLUMN_DATA_TRIM="NONE"#COLUMN_DATA_TRIM="bt"#g' ${CONFIG_DIR}db_data_config.txt; export COLUMN_DATA_TRIM="bt";sh ./script/db_check_data_validate_config.sh; sed -i '' 's#COLUMN_DATA_LENGTH="1"#COLUMN_DATA_LENGTH="3"#g' ${CONFIG_DIR}db_data_config.txt; export COLUMN_DATA_LENGTH="3";sed -i '' 's#COLUMN_DATA_TRIM="bt"#COLUMN_DATA_TRIM="NONE"#g' ${CONFIG_DIR}db_data_config.txt; export COLUMN_DATA_TRIM="NONE";</v>
      </c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7"/>
      <c r="AE170" s="99" t="str" cm="1">
        <f t="array" ref="AE170">SUBSTITUTE(INDEX($H$134:$AQ$134, , MATCH($D170, $70:$70, 0)-7),"-","")</f>
        <v>異常</v>
      </c>
      <c r="AF170" s="100"/>
      <c r="AG170" s="101"/>
      <c r="AH170" s="143" t="s">
        <v>893</v>
      </c>
      <c r="AI170" s="144"/>
      <c r="AJ170" s="144"/>
      <c r="AK170" s="144"/>
      <c r="AL170" s="144"/>
      <c r="AM170" s="144"/>
      <c r="AN170" s="144"/>
      <c r="AO170" s="144"/>
      <c r="AP170" s="144"/>
      <c r="AQ170" s="145"/>
      <c r="AS170" s="68" t="str" cm="1">
        <f t="array" ref="AS170">SUBSTITUTE(TEXT(INDEX($H$137:$AQ$137,1,$D170-36),"000000"),"-","")</f>
        <v>220132</v>
      </c>
      <c r="AT170" s="69"/>
      <c r="AU170" s="70"/>
      <c r="AW170" s="71" t="str">
        <f>SUBSTITUTE(IF(VLOOKUP(AW$158,$AD$9:$AN$20,8,FALSE)=INDEX($E$76:$G$78,MATCH("●",INDEX($H$76:$AQ$78,,MATCH($D170,$70:$70,0)-7),0),1),"","sed -i "&amp;IF($AK$156="MacOS","'' ","")&amp;"'s#"&amp;AW$158&amp;"="""&amp;VLOOKUP(AW$158,$AD$9:$AN$20,8,FALSE)&amp;""""&amp;"#"&amp;AW$158&amp;"="&amp;""""&amp;INDEX($E$76:$G$78,MATCH("●",INDEX($H$76:$AQ$78,,MATCH($D170,$70:$70,0)-7),0),1)&amp;""""&amp;"#g'"&amp;" ${CONFIG_DIR}"&amp;$K$7&amp;"; export "&amp;AW$158&amp;"="&amp;""""&amp;INDEX($E$76:$G$78,MATCH("●",INDEX($H$76:$AQ$78,,MATCH($D170,$70:$70,0)-7),0),1)&amp;""";"),",",""",""")</f>
        <v/>
      </c>
      <c r="AX170" s="71" t="str">
        <f>SUBSTITUTE(IF(INDEX($E$76:$G$78,MATCH("●",INDEX($H$76:$AQ$78,,MATCH($D170,$70:$70,0)-7),0),1)=VLOOKUP(AX$158,$AD$9:$AN$20,8,FALSE),"","sed -i "&amp;IF($AK$156="MacOS","'' ","")&amp;"'s#"&amp;AX$158&amp;"="""&amp;INDEX($E$76:$G$78,MATCH("●",INDEX($H$76:$AQ$78,,MATCH($D170,$70:$70,0)-7),0),1)&amp;""""&amp;"#"&amp;AX$158&amp;"="&amp;""""&amp;VLOOKUP(AX$158,$AD$9:$AN$20,8,FALSE)&amp;""""&amp;"#g'"&amp;"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0" s="71" t="str">
        <f>SUBSTITUTE(IF(VLOOKUP(AY$158,$AD$9:$AN$20,8,FALSE)=INDEX($E$80:$G$83,MATCH("●",INDEX($H$80:$AQ$83,,MATCH($D170,$70:$70,0)-7),0),1),"","sed -i "&amp;IF($AK$156="MacOS","'' ","")&amp;"'s#"&amp;AY$158&amp;"="""&amp;VLOOKUP(AY$158,$AD$9:$AN$20,8,FALSE)&amp;""""&amp;"#"&amp;AY$158&amp;"="&amp;""""&amp;INDEX($E$80:$G$83,MATCH("●",INDEX($H$80:$AQ$83,,MATCH($D170,$70:$70,0)-7),0),1)&amp;""""&amp;"#g'"&amp;" ${CONFIG_DIR}"&amp;$K$7&amp;"; export "&amp;AY$158&amp;"="&amp;""""&amp;INDEX($E$80:$G$83,MATCH("●",INDEX($H$80:$AQ$83,,MATCH($D170,$70:$70,0)-7),0),1)&amp;""";"),",",""",""")</f>
        <v/>
      </c>
      <c r="AZ170" s="71" t="str">
        <f>SUBSTITUTE(IF(INDEX($E$80:$G$83,MATCH("●",INDEX($H$80:$AQ$83,,MATCH($D170,$70:$70,0)-7),0),1)=VLOOKUP(AZ$158,$AD$9:$AN$20,8,FALSE),"","sed -i "&amp;IF($AK$156="MacOS","'' ","")&amp;"'s#"&amp;AZ$158&amp;"="""&amp;INDEX($E$80:$G$83,MATCH("●",INDEX($H$80:$AQ$83,,MATCH($D170,$70:$70,0)-7),0),1)&amp;""""&amp;"#"&amp;AZ$158&amp;"="&amp;""""&amp;VLOOKUP(AZ$158,$AD$9:$AN$20,8,FALSE)&amp;""""&amp;"#g'"&amp;"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70" s="71" t="str">
        <f>SUBSTITUTE(IF(VLOOKUP(BA$158,$AD$9:$AN$20,8,FALSE)=INDEX($E$85:$G$92,MATCH("●",INDEX($H$85:$AQ$92,,MATCH($D170,$70:$70,0)-7),0),1),"","sed -i "&amp;IF($AK$156="MacOS","'' ","")&amp;"'s#"&amp;BA$158&amp;"="""&amp;VLOOKUP(BA$158,$AD$9:$AN$20,8,FALSE)&amp;""""&amp;"#"&amp;BA$158&amp;"="&amp;""""&amp;INDEX($E$85:$G$92,MATCH("●",INDEX($H$85:$AQ$92,,MATCH($D170,$70:$70,0)-7),0),1)&amp;""""&amp;"#g'"&amp;" ${CONFIG_DIR}"&amp;$K$7&amp;"; export "&amp;BA$158&amp;"="&amp;""""&amp;INDEX($E$85:$G$92,MATCH("●",INDEX($H$85:$AQ$92,,MATCH($D170,$70:$70,0)-7),0),1)&amp;""";"),",",""",""")</f>
        <v>sed -i '' 's#COLUMN_DATA_LENGTH="3"#COLUMN_DATA_LENGTH="1"#g' ${CONFIG_DIR}db_data_config.txt; export COLUMN_DATA_LENGTH="1";</v>
      </c>
      <c r="BB170" s="71" t="str">
        <f>SUBSTITUTE(IF(INDEX($E$85:$G$92,MATCH("●",INDEX($H$85:$AQ$92,,MATCH($D170,$70:$70,0)-7),0),1)=VLOOKUP(BB$158,$AD$9:$AN$20,8,FALSE),"","sed -i "&amp;IF($AK$156="MacOS","'' ","")&amp;"'s#"&amp;BB$158&amp;"="""&amp;INDEX($E$85:$G$92,MATCH("●",INDEX($H$85:$AQ$92,,MATCH($D170,$70:$70,0)-7),0),1)&amp;""""&amp;"#"&amp;BB$158&amp;"="&amp;""""&amp;VLOOKUP(BB$158,$AD$9:$AN$20,8,FALSE)&amp;""""&amp;"#g'"&amp;"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70" s="71" t="str">
        <f>SUBSTITUTE(IF(VLOOKUP(BC$158,$AD$9:$AN$20,8,FALSE)=INDEX($E$94:$G$100,MATCH("●",INDEX($H$94:$AQ$100,,MATCH($D170,$70:$70,0)-7),0),1),"","sed -i "&amp;IF($AK$156="MacOS","'' ","")&amp;"'s#"&amp;BC$158&amp;"="""&amp;VLOOKUP(BC$158,$AD$9:$AN$20,8,FALSE)&amp;""""&amp;"#"&amp;BC$158&amp;"="&amp;""""&amp;INDEX($E$94:$G$100,MATCH("●",INDEX($H$94:$AQ$100,,MATCH($D170,$70:$70,0)-7),0),1)&amp;""""&amp;"#g'"&amp;" ${CONFIG_DIR}"&amp;$K$7&amp;"; export "&amp;BC$158&amp;"="&amp;""""&amp;INDEX($E$94:$G$100,MATCH("●",INDEX($H$94:$AQ$100,,MATCH($D170,$70:$70,0)-7),0),1)&amp;""";"),",",""",""")</f>
        <v>sed -i '' 's#COLUMN_DATA_TRIM="NONE"#COLUMN_DATA_TRIM="bt"#g' ${CONFIG_DIR}db_data_config.txt; export COLUMN_DATA_TRIM="bt";</v>
      </c>
      <c r="BD170" s="71" t="str">
        <f>SUBSTITUTE(IF(INDEX($E$94:$G$100,MATCH("●",INDEX($H$94:$AQ$100,,MATCH($D170,$70:$70,0)-7),0),1)=VLOOKUP(BD$158,$AD$9:$AN$20,8,FALSE),"","sed -i "&amp;IF($AK$156="MacOS","'' ","")&amp;"'s#"&amp;BD$158&amp;"="""&amp;INDEX($E$94:$G$100,MATCH("●",INDEX($H$94:$AQ$100,,MATCH($D170,$70:$70,0)-7),0),1)&amp;""""&amp;"#"&amp;BD$158&amp;"="&amp;""""&amp;VLOOKUP(BD$158,$AD$9:$AN$20,8,FALSE)&amp;""""&amp;"#g'"&amp;"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70" s="71" t="str">
        <f>SUBSTITUTE(IF(VLOOKUP(BE$158,$AD$9:$AN$20,8,FALSE)=INDEX($E$102:$G$104,MATCH("●",INDEX($H$102:$AQ$104,,MATCH($D170,$70:$70,0)-7),0),1),"","sed -i "&amp;IF($AK$156="MacOS","'' ","")&amp;"'s#"&amp;BE$158&amp;"="""&amp;VLOOKUP(BE$158,$AD$9:$AN$20,8,FALSE)&amp;""""&amp;"#"&amp;BE$158&amp;"="&amp;""""&amp;INDEX($E$102:$G$104,MATCH("●",INDEX($H$102:$AQ$104,,MATCH($D170,$70:$70,0)-7),0),1)&amp;""""&amp;"#g'"&amp;" ${CONFIG_DIR}"&amp;$K$7&amp;"; export "&amp;BE$158&amp;"="&amp;""""&amp;INDEX($E$102:$G$104,MATCH("●",INDEX($H$102:$AQ$104,,MATCH($D170,$70:$70,0)-7),0),1)&amp;""";"),",",""",""")</f>
        <v/>
      </c>
      <c r="BF170" s="71" t="str">
        <f>SUBSTITUTE(IF(INDEX($E$102:$G$104,MATCH("●",INDEX($H$102:$AQ$104,,MATCH($D170,$70:$70,0)-7),0),1)=VLOOKUP(BF$158,$AD$9:$AN$20,8,FALSE),"","sed -i "&amp;IF($AK$156="MacOS","'' ","")&amp;"'s#"&amp;BF$158&amp;"="""&amp;INDEX($E$102:$G$104,MATCH("●",INDEX($H$102:$AQ$104,,MATCH($D170,$70:$70,0)-7),0),1)&amp;""""&amp;"#"&amp;BF$158&amp;"="&amp;""""&amp;VLOOKUP(BF$158,$AD$9:$AN$20,8,FALSE)&amp;""""&amp;"#g'"&amp;"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0" s="71" t="str">
        <f>SUBSTITUTE(IF(VLOOKUP(BG$158,$AD$9:$AN$20,8,FALSE)=INDEX($E$106:$G$108,MATCH("●",INDEX($H$106:$AQ$108,,MATCH($D170,$70:$70,0)-7),0),1),"","sed -i "&amp;IF($AK$156="MacOS","'' ","")&amp;"'s#"&amp;BG$158&amp;"="""&amp;VLOOKUP(BG$158,$AD$9:$AN$20,8,FALSE)&amp;""""&amp;"#"&amp;BG$158&amp;"="&amp;""""&amp;INDEX($E$106:$G$108,MATCH("●",INDEX($H$106:$AQ$108,,MATCH($D170,$70:$70,0)-7),0),1)&amp;""""&amp;"#g'"&amp;" ${CONFIG_DIR}"&amp;$K$7&amp;"; export "&amp;BG$158&amp;"="&amp;""""&amp;INDEX($E$106:$G$108,MATCH("●",INDEX($H$106:$AQ$108,,MATCH($D170,$70:$70,0)-7),0),1)&amp;""";"),",",""",""")</f>
        <v/>
      </c>
      <c r="BH170" s="71" t="str">
        <f>SUBSTITUTE(IF(INDEX($E$106:$G$108,MATCH("●",INDEX($H$106:$AQ$108,,MATCH($D170,$70:$70,0)-7),0),1)=VLOOKUP(BH$158,$AD$9:$AN$20,8,FALSE),"","sed -i "&amp;IF($AK$156="MacOS","'' ","")&amp;"'s#"&amp;BH$158&amp;"="""&amp;INDEX($E$106:$G$108,MATCH("●",INDEX($H$106:$AQ$108,,MATCH($D170,$70:$70,0)-7),0),1)&amp;""""&amp;"#"&amp;BH$158&amp;"="&amp;""""&amp;VLOOKUP(BH$158,$AD$9:$AN$20,8,FALSE)&amp;""""&amp;"#g'"&amp;"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0" s="71" t="str">
        <f>SUBSTITUTE(IF(VLOOKUP(BI$158,$AD$9:$AN$20,8,FALSE)=INDEX($E$110:$G$112,MATCH("●",INDEX($H$110:$AQ$112,,MATCH($D170,$70:$70,0)-7),0),1),"","sed -i "&amp;IF($AK$156="MacOS","'' ","")&amp;"'s#"&amp;BI$158&amp;"="""&amp;VLOOKUP(BI$158,$AD$9:$AN$20,8,FALSE)&amp;""""&amp;"#"&amp;BI$158&amp;"="&amp;""""&amp;INDEX($E$110:$G$112,MATCH("●",INDEX($H$110:$AQ$112,,MATCH($D170,$70:$70,0)-7),0),1)&amp;""""&amp;"#g'"&amp;" ${CONFIG_DIR}"&amp;$K$7&amp;"; export "&amp;BI$158&amp;"="&amp;""""&amp;INDEX($E$110:$G$112,MATCH("●",INDEX($H$110:$AQ$112,,MATCH($D170,$70:$70,0)-7),0),1)&amp;""";"),",",""",""")</f>
        <v/>
      </c>
      <c r="BJ170" s="71" t="str">
        <f>SUBSTITUTE(IF(INDEX($E$110:$G$112,MATCH("●",INDEX($H$110:$AQ$112,,MATCH($D170,$70:$70,0)-7),0),1)=VLOOKUP(BJ$158,$AD$9:$AN$20,8,FALSE),"","sed -i "&amp;IF($AK$156="MacOS","'' ","")&amp;"'s#"&amp;BJ$158&amp;"="""&amp;INDEX($E$110:$G$112,MATCH("●",INDEX($H$110:$AQ$112,,MATCH($D170,$70:$70,0)-7),0),1)&amp;""""&amp;"#"&amp;BJ$158&amp;"="&amp;""""&amp;VLOOKUP(BJ$158,$AD$9:$AN$20,8,FALSE)&amp;""""&amp;"#g'"&amp;"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0" s="71" t="str">
        <f>SUBSTITUTE(IF(VLOOKUP(BK$158,$AD$9:$AN$20,8,FALSE)=INDEX($E$114:$G$116,MATCH("●",INDEX($H$114:$AQ$116,,MATCH($D170,$70:$70,0)-7),0),1),"","sed -i "&amp;IF($AK$156="MacOS","'' ","")&amp;"'s#"&amp;BK$158&amp;"="""&amp;VLOOKUP(BK$158,$AD$9:$AN$20,8,FALSE)&amp;""""&amp;"#"&amp;BK$158&amp;"="&amp;""""&amp;INDEX($E$114:$G$116,MATCH("●",INDEX($H$114:$AQ$116,,MATCH($D170,$70:$70,0)-7),0),1)&amp;""""&amp;"#g'"&amp;" ${CONFIG_DIR}"&amp;$K$7&amp;"; export "&amp;BK$158&amp;"="&amp;""""&amp;INDEX($E$114:$G$116,MATCH("●",INDEX($H$114:$AQ$116,,MATCH($D170,$70:$70,0)-7),0),1)&amp;""";"),",",""",""")</f>
        <v/>
      </c>
      <c r="BL170" s="71" t="str">
        <f>SUBSTITUTE(IF(INDEX($E$114:$G$116,MATCH("●",INDEX($H$114:$AQ$116,,MATCH($D170,$70:$70,0)-7),0),1)=VLOOKUP(BL$158,$AD$9:$AN$20,8,FALSE),"","sed -i "&amp;IF($AK$156="MacOS","'' ","")&amp;"'s#"&amp;BL$158&amp;"="""&amp;INDEX($E$114:$G$116,MATCH("●",INDEX($H$114:$AQ$116,,MATCH($D170,$70:$70,0)-7),0),1)&amp;""""&amp;"#"&amp;BL$158&amp;"="&amp;""""&amp;VLOOKUP(BL$158,$AD$9:$AN$20,8,FALSE)&amp;""""&amp;"#g'"&amp;"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0" s="71" t="str">
        <f>SUBSTITUTE(IF(VLOOKUP(BM$158,$AD$9:$AN$20,8,FALSE)=INDEX($E$118:$G$120,MATCH("●",INDEX($H$118:$AQ$120,,MATCH($D170,$70:$70,0)-7),0),1),"","sed -i "&amp;IF($AK$156="MacOS","'' ","")&amp;"'s#"&amp;BM$158&amp;"="""&amp;VLOOKUP(BM$158,$AD$9:$AN$20,8,FALSE)&amp;""""&amp;"#"&amp;BM$158&amp;"="&amp;""""&amp;INDEX($E$118:$G$120,MATCH("●",INDEX($H$118:$AQ$120,,MATCH($D170,$70:$70,0)-7),0),1)&amp;""""&amp;"#g'"&amp;" ${CONFIG_DIR}"&amp;$K$7&amp;"; export "&amp;BM$158&amp;"="&amp;""""&amp;INDEX($E$118:$G$120,MATCH("●",INDEX($H$118:$AQ$120,,MATCH($D170,$70:$70,0)-7),0),1)&amp;""";"),",",""",""")</f>
        <v/>
      </c>
      <c r="BN170" s="71" t="str">
        <f>SUBSTITUTE(IF(INDEX($E$118:$G$120,MATCH("●",INDEX($H$118:$AQ$120,,MATCH($D170,$70:$70,0)-7),0),1)=VLOOKUP(BN$158,$AD$9:$AN$20,8,FALSE),"","sed -i "&amp;IF($AK$156="MacOS","'' ","")&amp;"'s#"&amp;BN$158&amp;"="""&amp;INDEX($E$118:$G$120,MATCH("●",INDEX($H$118:$AQ$120,,MATCH($D170,$70:$70,0)-7),0),1)&amp;""""&amp;"#"&amp;BN$158&amp;"="&amp;""""&amp;VLOOKUP(BN$158,$AD$9:$AN$20,8,FALSE)&amp;""""&amp;"#g'"&amp;"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0" s="71" t="str">
        <f>SUBSTITUTE(IF(VLOOKUP(BO$158,$AD$9:$AN$20,8,FALSE)=INDEX($E$122:$G$124,MATCH("●",INDEX($H$122:$AQ$124,,MATCH($D170,$70:$70,0)-7),0),1),"","sed -i "&amp;IF($AK$156="MacOS","'' ","")&amp;"'s#"&amp;BO$158&amp;"="""&amp;VLOOKUP(BO$158,$AD$9:$AN$20,8,FALSE)&amp;""""&amp;"#"&amp;BO$158&amp;"="&amp;""""&amp;INDEX($E$122:$G$124,MATCH("●",INDEX($H$122:$AQ$124,,MATCH($D170,$70:$70,0)-7),0),1)&amp;""""&amp;"#g'"&amp;" ${CONFIG_DIR}"&amp;$K$7&amp;"; export "&amp;BO$158&amp;"="&amp;""""&amp;INDEX($E$122:$G$124,MATCH("●",INDEX($H$122:$AQ$124,,MATCH($D170,$70:$70,0)-7),0),1)&amp;""";"),",",""",""")</f>
        <v/>
      </c>
      <c r="BP170" s="71" t="str">
        <f>SUBSTITUTE(IF(INDEX($E$122:$G$124,MATCH("●",INDEX($H$122:$AQ$124,,MATCH($D170,$70:$70,0)-7),0),1)=VLOOKUP(BP$158,$AD$9:$AN$20,8,FALSE),"","sed -i "&amp;IF($AK$156="MacOS","'' ","")&amp;"'s#"&amp;BP$158&amp;"="""&amp;INDEX($E$122:$G$124,MATCH("●",INDEX($H$122:$AQ$124,,MATCH($D170,$70:$70,0)-7),0),1)&amp;""""&amp;"#"&amp;BP$158&amp;"="&amp;""""&amp;VLOOKUP(BP$158,$AD$9:$AN$20,8,FALSE)&amp;""""&amp;"#g'"&amp;"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0" s="71" t="str">
        <f>SUBSTITUTE(IF(VLOOKUP(BQ$158,$AD$9:$AN$20,8,FALSE)=INDEX($E$126:$G$128,MATCH("●",INDEX($H$126:$AQ$128,,MATCH($D170,$70:$70,0)-7),0),1),"","sed -i "&amp;IF($AK$156="MacOS","'' ","")&amp;"'s#"&amp;BQ$158&amp;"="""&amp;VLOOKUP(BQ$158,$AD$9:$AN$20,8,FALSE)&amp;""""&amp;"#"&amp;BQ$158&amp;"="&amp;""""&amp;INDEX($E$126:$G$128,MATCH("●",INDEX($H$126:$AQ$128,,MATCH($D170,$70:$70,0)-7),0),1)&amp;""""&amp;"#g'"&amp;" ${CONFIG_DIR}"&amp;$K$7&amp;"; export "&amp;BQ$158&amp;"="&amp;""""&amp;INDEX($E$126:$G$128,MATCH("●",INDEX($H$126:$AQ$128,,MATCH($D170,$70:$70,0)-7),0),1)&amp;""";"),",",""",""")</f>
        <v/>
      </c>
      <c r="BR170" s="71" t="str">
        <f>SUBSTITUTE(IF(INDEX($E$126:$G$128,MATCH("●",INDEX($H$126:$AQ$128,,MATCH($D170,$70:$70,0)-7),0),1)=VLOOKUP(BR$158,$AD$9:$AN$20,8,FALSE),"","sed -i "&amp;IF($AK$156="MacOS","'' ","")&amp;"'s#"&amp;BR$158&amp;"="""&amp;INDEX($E$126:$G$128,MATCH("●",INDEX($H$126:$AQ$128,,MATCH($D170,$70:$70,0)-7),0),1)&amp;""""&amp;"#"&amp;BR$158&amp;"="&amp;""""&amp;VLOOKUP(BR$158,$AD$9:$AN$20,8,FALSE)&amp;""""&amp;"#g'"&amp;"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0" s="71" t="str">
        <f>SUBSTITUTE(IF(VLOOKUP(BS$158,$AD$9:$AN$20,8,FALSE)=INDEX($E$130:$G$132,MATCH("●",INDEX($H$130:$AQ$132,,MATCH($D170,$70:$70,0)-7),0),1),"","sed -i "&amp;IF($AK$156="MacOS","'' ","")&amp;"'s#"&amp;BS$158&amp;"="""&amp;VLOOKUP(BS$158,$AD$9:$AN$20,8,FALSE)&amp;""""&amp;"#"&amp;BS$158&amp;"="&amp;""""&amp;INDEX($E$130:$G$132,MATCH("●",INDEX($H$130:$AQ$132,,MATCH($D170,$70:$70,0)-7),0),1)&amp;""""&amp;"#g'"&amp;" ${CONFIG_DIR}"&amp;$K$7&amp;"; export "&amp;BS$158&amp;"="&amp;""""&amp;INDEX($E$130:$G$132,MATCH("●",INDEX($H$130:$AQ$132,,MATCH($D170,$70:$70,0)-7),0),1)&amp;""";"),",",""",""")</f>
        <v/>
      </c>
      <c r="BT170" s="71" t="str">
        <f>SUBSTITUTE(IF(INDEX($E$130:$G$132,MATCH("●",INDEX($H$130:$AQ$132,,MATCH($D170,$70:$70,0)-7),0),1)=VLOOKUP(BT$158,$AD$9:$AN$20,8,FALSE),"","sed -i "&amp;IF($AK$156="MacOS","'' ","")&amp;"'s#"&amp;BT$158&amp;"="""&amp;INDEX($E$130:$G$132,MATCH("●",INDEX($H$130:$AQ$132,,MATCH($D170,$70:$70,0)-7),0),1)&amp;""""&amp;"#"&amp;BT$158&amp;"="&amp;""""&amp;VLOOKUP(BT$158,$AD$9:$AN$20,8,FALSE)&amp;""""&amp;"#g'"&amp;"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70" s="60" t="s">
        <v>1068</v>
      </c>
    </row>
    <row r="171" spans="4:73" ht="54" customHeight="1">
      <c r="D171" s="96">
        <f t="shared" si="3"/>
        <v>48</v>
      </c>
      <c r="E171" s="97"/>
      <c r="F171" s="97"/>
      <c r="G171" s="98"/>
      <c r="H171" s="45" t="str">
        <f t="shared" ca="1" si="2"/>
        <v>clear; echo テストケース048; sed -i '' 's#COLUMN_DATA_LENGTH="3"#COLUMN_DATA_LENGTH="2"#g' ${CONFIG_DIR}db_data_config.txt; export COLUMN_DATA_LENGTH="2";sed -i '' 's#COLUMN_DATA_TRIM="NONE"#COLUMN_DATA_TRIM="bt"#g' ${CONFIG_DIR}db_data_config.txt; export COLUMN_DATA_TRIM="bt";sh ./script/db_check_data_validate_config.sh; sed -i '' 's#COLUMN_DATA_LENGTH="2"#COLUMN_DATA_LENGTH="3"#g' ${CONFIG_DIR}db_data_config.txt; export COLUMN_DATA_LENGTH="3";sed -i '' 's#COLUMN_DATA_TRIM="bt"#COLUMN_DATA_TRIM="NONE"#g' ${CONFIG_DIR}db_data_config.txt; export COLUMN_DATA_TRIM="NONE";</v>
      </c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  <c r="AE171" s="99" t="str" cm="1">
        <f t="array" ref="AE171">SUBSTITUTE(INDEX($H$134:$AQ$134, , MATCH($D171, $70:$70, 0)-7),"-","")</f>
        <v>正常</v>
      </c>
      <c r="AF171" s="100"/>
      <c r="AG171" s="101"/>
      <c r="AH171" s="143" t="s">
        <v>894</v>
      </c>
      <c r="AI171" s="144"/>
      <c r="AJ171" s="144"/>
      <c r="AK171" s="144"/>
      <c r="AL171" s="144"/>
      <c r="AM171" s="144"/>
      <c r="AN171" s="144"/>
      <c r="AO171" s="144"/>
      <c r="AP171" s="144"/>
      <c r="AQ171" s="145"/>
      <c r="AS171" s="68" t="str" cm="1">
        <f t="array" ref="AS171">SUBSTITUTE(TEXT(INDEX($H$137:$AQ$137,1,$D171-36),"000000"),"-","")</f>
        <v>220001</v>
      </c>
      <c r="AT171" s="69"/>
      <c r="AU171" s="70"/>
      <c r="AW171" s="71" t="str">
        <f>SUBSTITUTE(IF(VLOOKUP(AW$158,$AD$9:$AN$20,8,FALSE)=INDEX($E$76:$G$78,MATCH("●",INDEX($H$76:$AQ$78,,MATCH($D171,$70:$70,0)-7),0),1),"","sed -i "&amp;IF($AK$156="MacOS","'' ","")&amp;"'s#"&amp;AW$158&amp;"="""&amp;VLOOKUP(AW$158,$AD$9:$AN$20,8,FALSE)&amp;""""&amp;"#"&amp;AW$158&amp;"="&amp;""""&amp;INDEX($E$76:$G$78,MATCH("●",INDEX($H$76:$AQ$78,,MATCH($D171,$70:$70,0)-7),0),1)&amp;""""&amp;"#g'"&amp;" ${CONFIG_DIR}"&amp;$K$7&amp;"; export "&amp;AW$158&amp;"="&amp;""""&amp;INDEX($E$76:$G$78,MATCH("●",INDEX($H$76:$AQ$78,,MATCH($D171,$70:$70,0)-7),0),1)&amp;""";"),",",""",""")</f>
        <v/>
      </c>
      <c r="AX171" s="71" t="str">
        <f>SUBSTITUTE(IF(INDEX($E$76:$G$78,MATCH("●",INDEX($H$76:$AQ$78,,MATCH($D171,$70:$70,0)-7),0),1)=VLOOKUP(AX$158,$AD$9:$AN$20,8,FALSE),"","sed -i "&amp;IF($AK$156="MacOS","'' ","")&amp;"'s#"&amp;AX$158&amp;"="""&amp;INDEX($E$76:$G$78,MATCH("●",INDEX($H$76:$AQ$78,,MATCH($D171,$70:$70,0)-7),0),1)&amp;""""&amp;"#"&amp;AX$158&amp;"="&amp;""""&amp;VLOOKUP(AX$158,$AD$9:$AN$20,8,FALSE)&amp;""""&amp;"#g'"&amp;"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1" s="71" t="str">
        <f>SUBSTITUTE(IF(VLOOKUP(AY$158,$AD$9:$AN$20,8,FALSE)=INDEX($E$80:$G$83,MATCH("●",INDEX($H$80:$AQ$83,,MATCH($D171,$70:$70,0)-7),0),1),"","sed -i "&amp;IF($AK$156="MacOS","'' ","")&amp;"'s#"&amp;AY$158&amp;"="""&amp;VLOOKUP(AY$158,$AD$9:$AN$20,8,FALSE)&amp;""""&amp;"#"&amp;AY$158&amp;"="&amp;""""&amp;INDEX($E$80:$G$83,MATCH("●",INDEX($H$80:$AQ$83,,MATCH($D171,$70:$70,0)-7),0),1)&amp;""""&amp;"#g'"&amp;" ${CONFIG_DIR}"&amp;$K$7&amp;"; export "&amp;AY$158&amp;"="&amp;""""&amp;INDEX($E$80:$G$83,MATCH("●",INDEX($H$80:$AQ$83,,MATCH($D171,$70:$70,0)-7),0),1)&amp;""";"),",",""",""")</f>
        <v/>
      </c>
      <c r="AZ171" s="71" t="str">
        <f>SUBSTITUTE(IF(INDEX($E$80:$G$83,MATCH("●",INDEX($H$80:$AQ$83,,MATCH($D171,$70:$70,0)-7),0),1)=VLOOKUP(AZ$158,$AD$9:$AN$20,8,FALSE),"","sed -i "&amp;IF($AK$156="MacOS","'' ","")&amp;"'s#"&amp;AZ$158&amp;"="""&amp;INDEX($E$80:$G$83,MATCH("●",INDEX($H$80:$AQ$83,,MATCH($D171,$70:$70,0)-7),0),1)&amp;""""&amp;"#"&amp;AZ$158&amp;"="&amp;""""&amp;VLOOKUP(AZ$158,$AD$9:$AN$20,8,FALSE)&amp;""""&amp;"#g'"&amp;"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71" s="71" t="str">
        <f>SUBSTITUTE(IF(VLOOKUP(BA$158,$AD$9:$AN$20,8,FALSE)=INDEX($E$85:$G$92,MATCH("●",INDEX($H$85:$AQ$92,,MATCH($D171,$70:$70,0)-7),0),1),"","sed -i "&amp;IF($AK$156="MacOS","'' ","")&amp;"'s#"&amp;BA$158&amp;"="""&amp;VLOOKUP(BA$158,$AD$9:$AN$20,8,FALSE)&amp;""""&amp;"#"&amp;BA$158&amp;"="&amp;""""&amp;INDEX($E$85:$G$92,MATCH("●",INDEX($H$85:$AQ$92,,MATCH($D171,$70:$70,0)-7),0),1)&amp;""""&amp;"#g'"&amp;" ${CONFIG_DIR}"&amp;$K$7&amp;"; export "&amp;BA$158&amp;"="&amp;""""&amp;INDEX($E$85:$G$92,MATCH("●",INDEX($H$85:$AQ$92,,MATCH($D171,$70:$70,0)-7),0),1)&amp;""";"),",",""",""")</f>
        <v>sed -i '' 's#COLUMN_DATA_LENGTH="3"#COLUMN_DATA_LENGTH="2"#g' ${CONFIG_DIR}db_data_config.txt; export COLUMN_DATA_LENGTH="2";</v>
      </c>
      <c r="BB171" s="71" t="str">
        <f>SUBSTITUTE(IF(INDEX($E$85:$G$92,MATCH("●",INDEX($H$85:$AQ$92,,MATCH($D171,$70:$70,0)-7),0),1)=VLOOKUP(BB$158,$AD$9:$AN$20,8,FALSE),"","sed -i "&amp;IF($AK$156="MacOS","'' ","")&amp;"'s#"&amp;BB$158&amp;"="""&amp;INDEX($E$85:$G$92,MATCH("●",INDEX($H$85:$AQ$92,,MATCH($D171,$70:$70,0)-7),0),1)&amp;""""&amp;"#"&amp;BB$158&amp;"="&amp;""""&amp;VLOOKUP(BB$158,$AD$9:$AN$20,8,FALSE)&amp;""""&amp;"#g'"&amp;"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71" s="71" t="str">
        <f>SUBSTITUTE(IF(VLOOKUP(BC$158,$AD$9:$AN$20,8,FALSE)=INDEX($E$94:$G$100,MATCH("●",INDEX($H$94:$AQ$100,,MATCH($D171,$70:$70,0)-7),0),1),"","sed -i "&amp;IF($AK$156="MacOS","'' ","")&amp;"'s#"&amp;BC$158&amp;"="""&amp;VLOOKUP(BC$158,$AD$9:$AN$20,8,FALSE)&amp;""""&amp;"#"&amp;BC$158&amp;"="&amp;""""&amp;INDEX($E$94:$G$100,MATCH("●",INDEX($H$94:$AQ$100,,MATCH($D171,$70:$70,0)-7),0),1)&amp;""""&amp;"#g'"&amp;" ${CONFIG_DIR}"&amp;$K$7&amp;"; export "&amp;BC$158&amp;"="&amp;""""&amp;INDEX($E$94:$G$100,MATCH("●",INDEX($H$94:$AQ$100,,MATCH($D171,$70:$70,0)-7),0),1)&amp;""";"),",",""",""")</f>
        <v>sed -i '' 's#COLUMN_DATA_TRIM="NONE"#COLUMN_DATA_TRIM="bt"#g' ${CONFIG_DIR}db_data_config.txt; export COLUMN_DATA_TRIM="bt";</v>
      </c>
      <c r="BD171" s="71" t="str">
        <f>SUBSTITUTE(IF(INDEX($E$94:$G$100,MATCH("●",INDEX($H$94:$AQ$100,,MATCH($D171,$70:$70,0)-7),0),1)=VLOOKUP(BD$158,$AD$9:$AN$20,8,FALSE),"","sed -i "&amp;IF($AK$156="MacOS","'' ","")&amp;"'s#"&amp;BD$158&amp;"="""&amp;INDEX($E$94:$G$100,MATCH("●",INDEX($H$94:$AQ$100,,MATCH($D171,$70:$70,0)-7),0),1)&amp;""""&amp;"#"&amp;BD$158&amp;"="&amp;""""&amp;VLOOKUP(BD$158,$AD$9:$AN$20,8,FALSE)&amp;""""&amp;"#g'"&amp;"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71" s="71" t="str">
        <f>SUBSTITUTE(IF(VLOOKUP(BE$158,$AD$9:$AN$20,8,FALSE)=INDEX($E$102:$G$104,MATCH("●",INDEX($H$102:$AQ$104,,MATCH($D171,$70:$70,0)-7),0),1),"","sed -i "&amp;IF($AK$156="MacOS","'' ","")&amp;"'s#"&amp;BE$158&amp;"="""&amp;VLOOKUP(BE$158,$AD$9:$AN$20,8,FALSE)&amp;""""&amp;"#"&amp;BE$158&amp;"="&amp;""""&amp;INDEX($E$102:$G$104,MATCH("●",INDEX($H$102:$AQ$104,,MATCH($D171,$70:$70,0)-7),0),1)&amp;""""&amp;"#g'"&amp;" ${CONFIG_DIR}"&amp;$K$7&amp;"; export "&amp;BE$158&amp;"="&amp;""""&amp;INDEX($E$102:$G$104,MATCH("●",INDEX($H$102:$AQ$104,,MATCH($D171,$70:$70,0)-7),0),1)&amp;""";"),",",""",""")</f>
        <v/>
      </c>
      <c r="BF171" s="71" t="str">
        <f>SUBSTITUTE(IF(INDEX($E$102:$G$104,MATCH("●",INDEX($H$102:$AQ$104,,MATCH($D171,$70:$70,0)-7),0),1)=VLOOKUP(BF$158,$AD$9:$AN$20,8,FALSE),"","sed -i "&amp;IF($AK$156="MacOS","'' ","")&amp;"'s#"&amp;BF$158&amp;"="""&amp;INDEX($E$102:$G$104,MATCH("●",INDEX($H$102:$AQ$104,,MATCH($D171,$70:$70,0)-7),0),1)&amp;""""&amp;"#"&amp;BF$158&amp;"="&amp;""""&amp;VLOOKUP(BF$158,$AD$9:$AN$20,8,FALSE)&amp;""""&amp;"#g'"&amp;"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1" s="71" t="str">
        <f>SUBSTITUTE(IF(VLOOKUP(BG$158,$AD$9:$AN$20,8,FALSE)=INDEX($E$106:$G$108,MATCH("●",INDEX($H$106:$AQ$108,,MATCH($D171,$70:$70,0)-7),0),1),"","sed -i "&amp;IF($AK$156="MacOS","'' ","")&amp;"'s#"&amp;BG$158&amp;"="""&amp;VLOOKUP(BG$158,$AD$9:$AN$20,8,FALSE)&amp;""""&amp;"#"&amp;BG$158&amp;"="&amp;""""&amp;INDEX($E$106:$G$108,MATCH("●",INDEX($H$106:$AQ$108,,MATCH($D171,$70:$70,0)-7),0),1)&amp;""""&amp;"#g'"&amp;" ${CONFIG_DIR}"&amp;$K$7&amp;"; export "&amp;BG$158&amp;"="&amp;""""&amp;INDEX($E$106:$G$108,MATCH("●",INDEX($H$106:$AQ$108,,MATCH($D171,$70:$70,0)-7),0),1)&amp;""";"),",",""",""")</f>
        <v/>
      </c>
      <c r="BH171" s="71" t="str">
        <f>SUBSTITUTE(IF(INDEX($E$106:$G$108,MATCH("●",INDEX($H$106:$AQ$108,,MATCH($D171,$70:$70,0)-7),0),1)=VLOOKUP(BH$158,$AD$9:$AN$20,8,FALSE),"","sed -i "&amp;IF($AK$156="MacOS","'' ","")&amp;"'s#"&amp;BH$158&amp;"="""&amp;INDEX($E$106:$G$108,MATCH("●",INDEX($H$106:$AQ$108,,MATCH($D171,$70:$70,0)-7),0),1)&amp;""""&amp;"#"&amp;BH$158&amp;"="&amp;""""&amp;VLOOKUP(BH$158,$AD$9:$AN$20,8,FALSE)&amp;""""&amp;"#g'"&amp;"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1" s="71" t="str">
        <f>SUBSTITUTE(IF(VLOOKUP(BI$158,$AD$9:$AN$20,8,FALSE)=INDEX($E$110:$G$112,MATCH("●",INDEX($H$110:$AQ$112,,MATCH($D171,$70:$70,0)-7),0),1),"","sed -i "&amp;IF($AK$156="MacOS","'' ","")&amp;"'s#"&amp;BI$158&amp;"="""&amp;VLOOKUP(BI$158,$AD$9:$AN$20,8,FALSE)&amp;""""&amp;"#"&amp;BI$158&amp;"="&amp;""""&amp;INDEX($E$110:$G$112,MATCH("●",INDEX($H$110:$AQ$112,,MATCH($D171,$70:$70,0)-7),0),1)&amp;""""&amp;"#g'"&amp;" ${CONFIG_DIR}"&amp;$K$7&amp;"; export "&amp;BI$158&amp;"="&amp;""""&amp;INDEX($E$110:$G$112,MATCH("●",INDEX($H$110:$AQ$112,,MATCH($D171,$70:$70,0)-7),0),1)&amp;""";"),",",""",""")</f>
        <v/>
      </c>
      <c r="BJ171" s="71" t="str">
        <f>SUBSTITUTE(IF(INDEX($E$110:$G$112,MATCH("●",INDEX($H$110:$AQ$112,,MATCH($D171,$70:$70,0)-7),0),1)=VLOOKUP(BJ$158,$AD$9:$AN$20,8,FALSE),"","sed -i "&amp;IF($AK$156="MacOS","'' ","")&amp;"'s#"&amp;BJ$158&amp;"="""&amp;INDEX($E$110:$G$112,MATCH("●",INDEX($H$110:$AQ$112,,MATCH($D171,$70:$70,0)-7),0),1)&amp;""""&amp;"#"&amp;BJ$158&amp;"="&amp;""""&amp;VLOOKUP(BJ$158,$AD$9:$AN$20,8,FALSE)&amp;""""&amp;"#g'"&amp;"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1" s="71" t="str">
        <f>SUBSTITUTE(IF(VLOOKUP(BK$158,$AD$9:$AN$20,8,FALSE)=INDEX($E$114:$G$116,MATCH("●",INDEX($H$114:$AQ$116,,MATCH($D171,$70:$70,0)-7),0),1),"","sed -i "&amp;IF($AK$156="MacOS","'' ","")&amp;"'s#"&amp;BK$158&amp;"="""&amp;VLOOKUP(BK$158,$AD$9:$AN$20,8,FALSE)&amp;""""&amp;"#"&amp;BK$158&amp;"="&amp;""""&amp;INDEX($E$114:$G$116,MATCH("●",INDEX($H$114:$AQ$116,,MATCH($D171,$70:$70,0)-7),0),1)&amp;""""&amp;"#g'"&amp;" ${CONFIG_DIR}"&amp;$K$7&amp;"; export "&amp;BK$158&amp;"="&amp;""""&amp;INDEX($E$114:$G$116,MATCH("●",INDEX($H$114:$AQ$116,,MATCH($D171,$70:$70,0)-7),0),1)&amp;""";"),",",""",""")</f>
        <v/>
      </c>
      <c r="BL171" s="71" t="str">
        <f>SUBSTITUTE(IF(INDEX($E$114:$G$116,MATCH("●",INDEX($H$114:$AQ$116,,MATCH($D171,$70:$70,0)-7),0),1)=VLOOKUP(BL$158,$AD$9:$AN$20,8,FALSE),"","sed -i "&amp;IF($AK$156="MacOS","'' ","")&amp;"'s#"&amp;BL$158&amp;"="""&amp;INDEX($E$114:$G$116,MATCH("●",INDEX($H$114:$AQ$116,,MATCH($D171,$70:$70,0)-7),0),1)&amp;""""&amp;"#"&amp;BL$158&amp;"="&amp;""""&amp;VLOOKUP(BL$158,$AD$9:$AN$20,8,FALSE)&amp;""""&amp;"#g'"&amp;"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1" s="71" t="str">
        <f>SUBSTITUTE(IF(VLOOKUP(BM$158,$AD$9:$AN$20,8,FALSE)=INDEX($E$118:$G$120,MATCH("●",INDEX($H$118:$AQ$120,,MATCH($D171,$70:$70,0)-7),0),1),"","sed -i "&amp;IF($AK$156="MacOS","'' ","")&amp;"'s#"&amp;BM$158&amp;"="""&amp;VLOOKUP(BM$158,$AD$9:$AN$20,8,FALSE)&amp;""""&amp;"#"&amp;BM$158&amp;"="&amp;""""&amp;INDEX($E$118:$G$120,MATCH("●",INDEX($H$118:$AQ$120,,MATCH($D171,$70:$70,0)-7),0),1)&amp;""""&amp;"#g'"&amp;" ${CONFIG_DIR}"&amp;$K$7&amp;"; export "&amp;BM$158&amp;"="&amp;""""&amp;INDEX($E$118:$G$120,MATCH("●",INDEX($H$118:$AQ$120,,MATCH($D171,$70:$70,0)-7),0),1)&amp;""";"),",",""",""")</f>
        <v/>
      </c>
      <c r="BN171" s="71" t="str">
        <f>SUBSTITUTE(IF(INDEX($E$118:$G$120,MATCH("●",INDEX($H$118:$AQ$120,,MATCH($D171,$70:$70,0)-7),0),1)=VLOOKUP(BN$158,$AD$9:$AN$20,8,FALSE),"","sed -i "&amp;IF($AK$156="MacOS","'' ","")&amp;"'s#"&amp;BN$158&amp;"="""&amp;INDEX($E$118:$G$120,MATCH("●",INDEX($H$118:$AQ$120,,MATCH($D171,$70:$70,0)-7),0),1)&amp;""""&amp;"#"&amp;BN$158&amp;"="&amp;""""&amp;VLOOKUP(BN$158,$AD$9:$AN$20,8,FALSE)&amp;""""&amp;"#g'"&amp;"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1" s="71" t="str">
        <f>SUBSTITUTE(IF(VLOOKUP(BO$158,$AD$9:$AN$20,8,FALSE)=INDEX($E$122:$G$124,MATCH("●",INDEX($H$122:$AQ$124,,MATCH($D171,$70:$70,0)-7),0),1),"","sed -i "&amp;IF($AK$156="MacOS","'' ","")&amp;"'s#"&amp;BO$158&amp;"="""&amp;VLOOKUP(BO$158,$AD$9:$AN$20,8,FALSE)&amp;""""&amp;"#"&amp;BO$158&amp;"="&amp;""""&amp;INDEX($E$122:$G$124,MATCH("●",INDEX($H$122:$AQ$124,,MATCH($D171,$70:$70,0)-7),0),1)&amp;""""&amp;"#g'"&amp;" ${CONFIG_DIR}"&amp;$K$7&amp;"; export "&amp;BO$158&amp;"="&amp;""""&amp;INDEX($E$122:$G$124,MATCH("●",INDEX($H$122:$AQ$124,,MATCH($D171,$70:$70,0)-7),0),1)&amp;""";"),",",""",""")</f>
        <v/>
      </c>
      <c r="BP171" s="71" t="str">
        <f>SUBSTITUTE(IF(INDEX($E$122:$G$124,MATCH("●",INDEX($H$122:$AQ$124,,MATCH($D171,$70:$70,0)-7),0),1)=VLOOKUP(BP$158,$AD$9:$AN$20,8,FALSE),"","sed -i "&amp;IF($AK$156="MacOS","'' ","")&amp;"'s#"&amp;BP$158&amp;"="""&amp;INDEX($E$122:$G$124,MATCH("●",INDEX($H$122:$AQ$124,,MATCH($D171,$70:$70,0)-7),0),1)&amp;""""&amp;"#"&amp;BP$158&amp;"="&amp;""""&amp;VLOOKUP(BP$158,$AD$9:$AN$20,8,FALSE)&amp;""""&amp;"#g'"&amp;"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1" s="71" t="str">
        <f>SUBSTITUTE(IF(VLOOKUP(BQ$158,$AD$9:$AN$20,8,FALSE)=INDEX($E$126:$G$128,MATCH("●",INDEX($H$126:$AQ$128,,MATCH($D171,$70:$70,0)-7),0),1),"","sed -i "&amp;IF($AK$156="MacOS","'' ","")&amp;"'s#"&amp;BQ$158&amp;"="""&amp;VLOOKUP(BQ$158,$AD$9:$AN$20,8,FALSE)&amp;""""&amp;"#"&amp;BQ$158&amp;"="&amp;""""&amp;INDEX($E$126:$G$128,MATCH("●",INDEX($H$126:$AQ$128,,MATCH($D171,$70:$70,0)-7),0),1)&amp;""""&amp;"#g'"&amp;" ${CONFIG_DIR}"&amp;$K$7&amp;"; export "&amp;BQ$158&amp;"="&amp;""""&amp;INDEX($E$126:$G$128,MATCH("●",INDEX($H$126:$AQ$128,,MATCH($D171,$70:$70,0)-7),0),1)&amp;""";"),",",""",""")</f>
        <v/>
      </c>
      <c r="BR171" s="71" t="str">
        <f>SUBSTITUTE(IF(INDEX($E$126:$G$128,MATCH("●",INDEX($H$126:$AQ$128,,MATCH($D171,$70:$70,0)-7),0),1)=VLOOKUP(BR$158,$AD$9:$AN$20,8,FALSE),"","sed -i "&amp;IF($AK$156="MacOS","'' ","")&amp;"'s#"&amp;BR$158&amp;"="""&amp;INDEX($E$126:$G$128,MATCH("●",INDEX($H$126:$AQ$128,,MATCH($D171,$70:$70,0)-7),0),1)&amp;""""&amp;"#"&amp;BR$158&amp;"="&amp;""""&amp;VLOOKUP(BR$158,$AD$9:$AN$20,8,FALSE)&amp;""""&amp;"#g'"&amp;"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1" s="71" t="str">
        <f>SUBSTITUTE(IF(VLOOKUP(BS$158,$AD$9:$AN$20,8,FALSE)=INDEX($E$130:$G$132,MATCH("●",INDEX($H$130:$AQ$132,,MATCH($D171,$70:$70,0)-7),0),1),"","sed -i "&amp;IF($AK$156="MacOS","'' ","")&amp;"'s#"&amp;BS$158&amp;"="""&amp;VLOOKUP(BS$158,$AD$9:$AN$20,8,FALSE)&amp;""""&amp;"#"&amp;BS$158&amp;"="&amp;""""&amp;INDEX($E$130:$G$132,MATCH("●",INDEX($H$130:$AQ$132,,MATCH($D171,$70:$70,0)-7),0),1)&amp;""""&amp;"#g'"&amp;" ${CONFIG_DIR}"&amp;$K$7&amp;"; export "&amp;BS$158&amp;"="&amp;""""&amp;INDEX($E$130:$G$132,MATCH("●",INDEX($H$130:$AQ$132,,MATCH($D171,$70:$70,0)-7),0),1)&amp;""";"),",",""",""")</f>
        <v/>
      </c>
      <c r="BT171" s="71" t="str">
        <f>SUBSTITUTE(IF(INDEX($E$130:$G$132,MATCH("●",INDEX($H$130:$AQ$132,,MATCH($D171,$70:$70,0)-7),0),1)=VLOOKUP(BT$158,$AD$9:$AN$20,8,FALSE),"","sed -i "&amp;IF($AK$156="MacOS","'' ","")&amp;"'s#"&amp;BT$158&amp;"="""&amp;INDEX($E$130:$G$132,MATCH("●",INDEX($H$130:$AQ$132,,MATCH($D171,$70:$70,0)-7),0),1)&amp;""""&amp;"#"&amp;BT$158&amp;"="&amp;""""&amp;VLOOKUP(BT$158,$AD$9:$AN$20,8,FALSE)&amp;""""&amp;"#g'"&amp;"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71" s="60" t="s">
        <v>1068</v>
      </c>
    </row>
    <row r="172" spans="4:73" ht="54" customHeight="1">
      <c r="D172" s="96">
        <f t="shared" si="3"/>
        <v>49</v>
      </c>
      <c r="E172" s="97"/>
      <c r="F172" s="97"/>
      <c r="G172" s="98"/>
      <c r="H172" s="45" t="str">
        <f t="shared" ca="1" si="2"/>
        <v>clear; echo テストケース049; sed -i '' 's#COLUMN_DATA_TRIM="NONE"#COLUMN_DATA_TRIM="bt"#g' ${CONFIG_DIR}db_data_config.txt; export COLUMN_DATA_TRIM="bt";sh ./script/db_check_data_validate_config.sh; sed -i '' 's#COLUMN_DATA_TRIM="bt"#COLUMN_DATA_TRIM="NONE"#g' ${CONFIG_DIR}db_data_config.txt; export COLUMN_DATA_TRIM="NONE";</v>
      </c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7"/>
      <c r="AE172" s="99" t="str" cm="1">
        <f t="array" ref="AE172">SUBSTITUTE(INDEX($H$134:$AQ$134, , MATCH($D172, $70:$70, 0)-7),"-","")</f>
        <v>正常</v>
      </c>
      <c r="AF172" s="100"/>
      <c r="AG172" s="101"/>
      <c r="AH172" s="143" t="s">
        <v>895</v>
      </c>
      <c r="AI172" s="144"/>
      <c r="AJ172" s="144"/>
      <c r="AK172" s="144"/>
      <c r="AL172" s="144"/>
      <c r="AM172" s="144"/>
      <c r="AN172" s="144"/>
      <c r="AO172" s="144"/>
      <c r="AP172" s="144"/>
      <c r="AQ172" s="145"/>
      <c r="AS172" s="68" t="str" cm="1">
        <f t="array" ref="AS172">SUBSTITUTE(TEXT(INDEX($H$137:$AQ$137,1,$D172-36),"000000"),"-","")</f>
        <v>220001</v>
      </c>
      <c r="AT172" s="69"/>
      <c r="AU172" s="70"/>
      <c r="AW172" s="71" t="str">
        <f>SUBSTITUTE(IF(VLOOKUP(AW$158,$AD$9:$AN$20,8,FALSE)=INDEX($E$76:$G$78,MATCH("●",INDEX($H$76:$AQ$78,,MATCH($D172,$70:$70,0)-7),0),1),"","sed -i "&amp;IF($AK$156="MacOS","'' ","")&amp;"'s#"&amp;AW$158&amp;"="""&amp;VLOOKUP(AW$158,$AD$9:$AN$20,8,FALSE)&amp;""""&amp;"#"&amp;AW$158&amp;"="&amp;""""&amp;INDEX($E$76:$G$78,MATCH("●",INDEX($H$76:$AQ$78,,MATCH($D172,$70:$70,0)-7),0),1)&amp;""""&amp;"#g'"&amp;" ${CONFIG_DIR}"&amp;$K$7&amp;"; export "&amp;AW$158&amp;"="&amp;""""&amp;INDEX($E$76:$G$78,MATCH("●",INDEX($H$76:$AQ$78,,MATCH($D172,$70:$70,0)-7),0),1)&amp;""";"),",",""",""")</f>
        <v/>
      </c>
      <c r="AX172" s="71" t="str">
        <f>SUBSTITUTE(IF(INDEX($E$76:$G$78,MATCH("●",INDEX($H$76:$AQ$78,,MATCH($D172,$70:$70,0)-7),0),1)=VLOOKUP(AX$158,$AD$9:$AN$20,8,FALSE),"","sed -i "&amp;IF($AK$156="MacOS","'' ","")&amp;"'s#"&amp;AX$158&amp;"="""&amp;INDEX($E$76:$G$78,MATCH("●",INDEX($H$76:$AQ$78,,MATCH($D172,$70:$70,0)-7),0),1)&amp;""""&amp;"#"&amp;AX$158&amp;"="&amp;""""&amp;VLOOKUP(AX$158,$AD$9:$AN$20,8,FALSE)&amp;""""&amp;"#g'"&amp;"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2" s="71" t="str">
        <f>SUBSTITUTE(IF(VLOOKUP(AY$158,$AD$9:$AN$20,8,FALSE)=INDEX($E$80:$G$83,MATCH("●",INDEX($H$80:$AQ$83,,MATCH($D172,$70:$70,0)-7),0),1),"","sed -i "&amp;IF($AK$156="MacOS","'' ","")&amp;"'s#"&amp;AY$158&amp;"="""&amp;VLOOKUP(AY$158,$AD$9:$AN$20,8,FALSE)&amp;""""&amp;"#"&amp;AY$158&amp;"="&amp;""""&amp;INDEX($E$80:$G$83,MATCH("●",INDEX($H$80:$AQ$83,,MATCH($D172,$70:$70,0)-7),0),1)&amp;""""&amp;"#g'"&amp;" ${CONFIG_DIR}"&amp;$K$7&amp;"; export "&amp;AY$158&amp;"="&amp;""""&amp;INDEX($E$80:$G$83,MATCH("●",INDEX($H$80:$AQ$83,,MATCH($D172,$70:$70,0)-7),0),1)&amp;""";"),",",""",""")</f>
        <v/>
      </c>
      <c r="AZ172" s="71" t="str">
        <f>SUBSTITUTE(IF(INDEX($E$80:$G$83,MATCH("●",INDEX($H$80:$AQ$83,,MATCH($D172,$70:$70,0)-7),0),1)=VLOOKUP(AZ$158,$AD$9:$AN$20,8,FALSE),"","sed -i "&amp;IF($AK$156="MacOS","'' ","")&amp;"'s#"&amp;AZ$158&amp;"="""&amp;INDEX($E$80:$G$83,MATCH("●",INDEX($H$80:$AQ$83,,MATCH($D172,$70:$70,0)-7),0),1)&amp;""""&amp;"#"&amp;AZ$158&amp;"="&amp;""""&amp;VLOOKUP(AZ$158,$AD$9:$AN$20,8,FALSE)&amp;""""&amp;"#g'"&amp;"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72" s="71" t="str">
        <f>SUBSTITUTE(IF(VLOOKUP(BA$158,$AD$9:$AN$20,8,FALSE)=INDEX($E$85:$G$92,MATCH("●",INDEX($H$85:$AQ$92,,MATCH($D172,$70:$70,0)-7),0),1),"","sed -i "&amp;IF($AK$156="MacOS","'' ","")&amp;"'s#"&amp;BA$158&amp;"="""&amp;VLOOKUP(BA$158,$AD$9:$AN$20,8,FALSE)&amp;""""&amp;"#"&amp;BA$158&amp;"="&amp;""""&amp;INDEX($E$85:$G$92,MATCH("●",INDEX($H$85:$AQ$92,,MATCH($D172,$70:$70,0)-7),0),1)&amp;""""&amp;"#g'"&amp;" ${CONFIG_DIR}"&amp;$K$7&amp;"; export "&amp;BA$158&amp;"="&amp;""""&amp;INDEX($E$85:$G$92,MATCH("●",INDEX($H$85:$AQ$92,,MATCH($D172,$70:$70,0)-7),0),1)&amp;""";"),",",""",""")</f>
        <v/>
      </c>
      <c r="BB172" s="71" t="str">
        <f>SUBSTITUTE(IF(INDEX($E$85:$G$92,MATCH("●",INDEX($H$85:$AQ$92,,MATCH($D172,$70:$70,0)-7),0),1)=VLOOKUP(BB$158,$AD$9:$AN$20,8,FALSE),"","sed -i "&amp;IF($AK$156="MacOS","'' ","")&amp;"'s#"&amp;BB$158&amp;"="""&amp;INDEX($E$85:$G$92,MATCH("●",INDEX($H$85:$AQ$92,,MATCH($D172,$70:$70,0)-7),0),1)&amp;""""&amp;"#"&amp;BB$158&amp;"="&amp;""""&amp;VLOOKUP(BB$158,$AD$9:$AN$20,8,FALSE)&amp;""""&amp;"#g'"&amp;"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72" s="71" t="str">
        <f>SUBSTITUTE(IF(VLOOKUP(BC$158,$AD$9:$AN$20,8,FALSE)=INDEX($E$94:$G$100,MATCH("●",INDEX($H$94:$AQ$100,,MATCH($D172,$70:$70,0)-7),0),1),"","sed -i "&amp;IF($AK$156="MacOS","'' ","")&amp;"'s#"&amp;BC$158&amp;"="""&amp;VLOOKUP(BC$158,$AD$9:$AN$20,8,FALSE)&amp;""""&amp;"#"&amp;BC$158&amp;"="&amp;""""&amp;INDEX($E$94:$G$100,MATCH("●",INDEX($H$94:$AQ$100,,MATCH($D172,$70:$70,0)-7),0),1)&amp;""""&amp;"#g'"&amp;" ${CONFIG_DIR}"&amp;$K$7&amp;"; export "&amp;BC$158&amp;"="&amp;""""&amp;INDEX($E$94:$G$100,MATCH("●",INDEX($H$94:$AQ$100,,MATCH($D172,$70:$70,0)-7),0),1)&amp;""";"),",",""",""")</f>
        <v>sed -i '' 's#COLUMN_DATA_TRIM="NONE"#COLUMN_DATA_TRIM="bt"#g' ${CONFIG_DIR}db_data_config.txt; export COLUMN_DATA_TRIM="bt";</v>
      </c>
      <c r="BD172" s="71" t="str">
        <f>SUBSTITUTE(IF(INDEX($E$94:$G$100,MATCH("●",INDEX($H$94:$AQ$100,,MATCH($D172,$70:$70,0)-7),0),1)=VLOOKUP(BD$158,$AD$9:$AN$20,8,FALSE),"","sed -i "&amp;IF($AK$156="MacOS","'' ","")&amp;"'s#"&amp;BD$158&amp;"="""&amp;INDEX($E$94:$G$100,MATCH("●",INDEX($H$94:$AQ$100,,MATCH($D172,$70:$70,0)-7),0),1)&amp;""""&amp;"#"&amp;BD$158&amp;"="&amp;""""&amp;VLOOKUP(BD$158,$AD$9:$AN$20,8,FALSE)&amp;""""&amp;"#g'"&amp;"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72" s="71" t="str">
        <f>SUBSTITUTE(IF(VLOOKUP(BE$158,$AD$9:$AN$20,8,FALSE)=INDEX($E$102:$G$104,MATCH("●",INDEX($H$102:$AQ$104,,MATCH($D172,$70:$70,0)-7),0),1),"","sed -i "&amp;IF($AK$156="MacOS","'' ","")&amp;"'s#"&amp;BE$158&amp;"="""&amp;VLOOKUP(BE$158,$AD$9:$AN$20,8,FALSE)&amp;""""&amp;"#"&amp;BE$158&amp;"="&amp;""""&amp;INDEX($E$102:$G$104,MATCH("●",INDEX($H$102:$AQ$104,,MATCH($D172,$70:$70,0)-7),0),1)&amp;""""&amp;"#g'"&amp;" ${CONFIG_DIR}"&amp;$K$7&amp;"; export "&amp;BE$158&amp;"="&amp;""""&amp;INDEX($E$102:$G$104,MATCH("●",INDEX($H$102:$AQ$104,,MATCH($D172,$70:$70,0)-7),0),1)&amp;""";"),",",""",""")</f>
        <v/>
      </c>
      <c r="BF172" s="71" t="str">
        <f>SUBSTITUTE(IF(INDEX($E$102:$G$104,MATCH("●",INDEX($H$102:$AQ$104,,MATCH($D172,$70:$70,0)-7),0),1)=VLOOKUP(BF$158,$AD$9:$AN$20,8,FALSE),"","sed -i "&amp;IF($AK$156="MacOS","'' ","")&amp;"'s#"&amp;BF$158&amp;"="""&amp;INDEX($E$102:$G$104,MATCH("●",INDEX($H$102:$AQ$104,,MATCH($D172,$70:$70,0)-7),0),1)&amp;""""&amp;"#"&amp;BF$158&amp;"="&amp;""""&amp;VLOOKUP(BF$158,$AD$9:$AN$20,8,FALSE)&amp;""""&amp;"#g'"&amp;"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2" s="71" t="str">
        <f>SUBSTITUTE(IF(VLOOKUP(BG$158,$AD$9:$AN$20,8,FALSE)=INDEX($E$106:$G$108,MATCH("●",INDEX($H$106:$AQ$108,,MATCH($D172,$70:$70,0)-7),0),1),"","sed -i "&amp;IF($AK$156="MacOS","'' ","")&amp;"'s#"&amp;BG$158&amp;"="""&amp;VLOOKUP(BG$158,$AD$9:$AN$20,8,FALSE)&amp;""""&amp;"#"&amp;BG$158&amp;"="&amp;""""&amp;INDEX($E$106:$G$108,MATCH("●",INDEX($H$106:$AQ$108,,MATCH($D172,$70:$70,0)-7),0),1)&amp;""""&amp;"#g'"&amp;" ${CONFIG_DIR}"&amp;$K$7&amp;"; export "&amp;BG$158&amp;"="&amp;""""&amp;INDEX($E$106:$G$108,MATCH("●",INDEX($H$106:$AQ$108,,MATCH($D172,$70:$70,0)-7),0),1)&amp;""";"),",",""",""")</f>
        <v/>
      </c>
      <c r="BH172" s="71" t="str">
        <f>SUBSTITUTE(IF(INDEX($E$106:$G$108,MATCH("●",INDEX($H$106:$AQ$108,,MATCH($D172,$70:$70,0)-7),0),1)=VLOOKUP(BH$158,$AD$9:$AN$20,8,FALSE),"","sed -i "&amp;IF($AK$156="MacOS","'' ","")&amp;"'s#"&amp;BH$158&amp;"="""&amp;INDEX($E$106:$G$108,MATCH("●",INDEX($H$106:$AQ$108,,MATCH($D172,$70:$70,0)-7),0),1)&amp;""""&amp;"#"&amp;BH$158&amp;"="&amp;""""&amp;VLOOKUP(BH$158,$AD$9:$AN$20,8,FALSE)&amp;""""&amp;"#g'"&amp;"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2" s="71" t="str">
        <f>SUBSTITUTE(IF(VLOOKUP(BI$158,$AD$9:$AN$20,8,FALSE)=INDEX($E$110:$G$112,MATCH("●",INDEX($H$110:$AQ$112,,MATCH($D172,$70:$70,0)-7),0),1),"","sed -i "&amp;IF($AK$156="MacOS","'' ","")&amp;"'s#"&amp;BI$158&amp;"="""&amp;VLOOKUP(BI$158,$AD$9:$AN$20,8,FALSE)&amp;""""&amp;"#"&amp;BI$158&amp;"="&amp;""""&amp;INDEX($E$110:$G$112,MATCH("●",INDEX($H$110:$AQ$112,,MATCH($D172,$70:$70,0)-7),0),1)&amp;""""&amp;"#g'"&amp;" ${CONFIG_DIR}"&amp;$K$7&amp;"; export "&amp;BI$158&amp;"="&amp;""""&amp;INDEX($E$110:$G$112,MATCH("●",INDEX($H$110:$AQ$112,,MATCH($D172,$70:$70,0)-7),0),1)&amp;""";"),",",""",""")</f>
        <v/>
      </c>
      <c r="BJ172" s="71" t="str">
        <f>SUBSTITUTE(IF(INDEX($E$110:$G$112,MATCH("●",INDEX($H$110:$AQ$112,,MATCH($D172,$70:$70,0)-7),0),1)=VLOOKUP(BJ$158,$AD$9:$AN$20,8,FALSE),"","sed -i "&amp;IF($AK$156="MacOS","'' ","")&amp;"'s#"&amp;BJ$158&amp;"="""&amp;INDEX($E$110:$G$112,MATCH("●",INDEX($H$110:$AQ$112,,MATCH($D172,$70:$70,0)-7),0),1)&amp;""""&amp;"#"&amp;BJ$158&amp;"="&amp;""""&amp;VLOOKUP(BJ$158,$AD$9:$AN$20,8,FALSE)&amp;""""&amp;"#g'"&amp;"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2" s="71" t="str">
        <f>SUBSTITUTE(IF(VLOOKUP(BK$158,$AD$9:$AN$20,8,FALSE)=INDEX($E$114:$G$116,MATCH("●",INDEX($H$114:$AQ$116,,MATCH($D172,$70:$70,0)-7),0),1),"","sed -i "&amp;IF($AK$156="MacOS","'' ","")&amp;"'s#"&amp;BK$158&amp;"="""&amp;VLOOKUP(BK$158,$AD$9:$AN$20,8,FALSE)&amp;""""&amp;"#"&amp;BK$158&amp;"="&amp;""""&amp;INDEX($E$114:$G$116,MATCH("●",INDEX($H$114:$AQ$116,,MATCH($D172,$70:$70,0)-7),0),1)&amp;""""&amp;"#g'"&amp;" ${CONFIG_DIR}"&amp;$K$7&amp;"; export "&amp;BK$158&amp;"="&amp;""""&amp;INDEX($E$114:$G$116,MATCH("●",INDEX($H$114:$AQ$116,,MATCH($D172,$70:$70,0)-7),0),1)&amp;""";"),",",""",""")</f>
        <v/>
      </c>
      <c r="BL172" s="71" t="str">
        <f>SUBSTITUTE(IF(INDEX($E$114:$G$116,MATCH("●",INDEX($H$114:$AQ$116,,MATCH($D172,$70:$70,0)-7),0),1)=VLOOKUP(BL$158,$AD$9:$AN$20,8,FALSE),"","sed -i "&amp;IF($AK$156="MacOS","'' ","")&amp;"'s#"&amp;BL$158&amp;"="""&amp;INDEX($E$114:$G$116,MATCH("●",INDEX($H$114:$AQ$116,,MATCH($D172,$70:$70,0)-7),0),1)&amp;""""&amp;"#"&amp;BL$158&amp;"="&amp;""""&amp;VLOOKUP(BL$158,$AD$9:$AN$20,8,FALSE)&amp;""""&amp;"#g'"&amp;"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2" s="71" t="str">
        <f>SUBSTITUTE(IF(VLOOKUP(BM$158,$AD$9:$AN$20,8,FALSE)=INDEX($E$118:$G$120,MATCH("●",INDEX($H$118:$AQ$120,,MATCH($D172,$70:$70,0)-7),0),1),"","sed -i "&amp;IF($AK$156="MacOS","'' ","")&amp;"'s#"&amp;BM$158&amp;"="""&amp;VLOOKUP(BM$158,$AD$9:$AN$20,8,FALSE)&amp;""""&amp;"#"&amp;BM$158&amp;"="&amp;""""&amp;INDEX($E$118:$G$120,MATCH("●",INDEX($H$118:$AQ$120,,MATCH($D172,$70:$70,0)-7),0),1)&amp;""""&amp;"#g'"&amp;" ${CONFIG_DIR}"&amp;$K$7&amp;"; export "&amp;BM$158&amp;"="&amp;""""&amp;INDEX($E$118:$G$120,MATCH("●",INDEX($H$118:$AQ$120,,MATCH($D172,$70:$70,0)-7),0),1)&amp;""";"),",",""",""")</f>
        <v/>
      </c>
      <c r="BN172" s="71" t="str">
        <f>SUBSTITUTE(IF(INDEX($E$118:$G$120,MATCH("●",INDEX($H$118:$AQ$120,,MATCH($D172,$70:$70,0)-7),0),1)=VLOOKUP(BN$158,$AD$9:$AN$20,8,FALSE),"","sed -i "&amp;IF($AK$156="MacOS","'' ","")&amp;"'s#"&amp;BN$158&amp;"="""&amp;INDEX($E$118:$G$120,MATCH("●",INDEX($H$118:$AQ$120,,MATCH($D172,$70:$70,0)-7),0),1)&amp;""""&amp;"#"&amp;BN$158&amp;"="&amp;""""&amp;VLOOKUP(BN$158,$AD$9:$AN$20,8,FALSE)&amp;""""&amp;"#g'"&amp;"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2" s="71" t="str">
        <f>SUBSTITUTE(IF(VLOOKUP(BO$158,$AD$9:$AN$20,8,FALSE)=INDEX($E$122:$G$124,MATCH("●",INDEX($H$122:$AQ$124,,MATCH($D172,$70:$70,0)-7),0),1),"","sed -i "&amp;IF($AK$156="MacOS","'' ","")&amp;"'s#"&amp;BO$158&amp;"="""&amp;VLOOKUP(BO$158,$AD$9:$AN$20,8,FALSE)&amp;""""&amp;"#"&amp;BO$158&amp;"="&amp;""""&amp;INDEX($E$122:$G$124,MATCH("●",INDEX($H$122:$AQ$124,,MATCH($D172,$70:$70,0)-7),0),1)&amp;""""&amp;"#g'"&amp;" ${CONFIG_DIR}"&amp;$K$7&amp;"; export "&amp;BO$158&amp;"="&amp;""""&amp;INDEX($E$122:$G$124,MATCH("●",INDEX($H$122:$AQ$124,,MATCH($D172,$70:$70,0)-7),0),1)&amp;""";"),",",""",""")</f>
        <v/>
      </c>
      <c r="BP172" s="71" t="str">
        <f>SUBSTITUTE(IF(INDEX($E$122:$G$124,MATCH("●",INDEX($H$122:$AQ$124,,MATCH($D172,$70:$70,0)-7),0),1)=VLOOKUP(BP$158,$AD$9:$AN$20,8,FALSE),"","sed -i "&amp;IF($AK$156="MacOS","'' ","")&amp;"'s#"&amp;BP$158&amp;"="""&amp;INDEX($E$122:$G$124,MATCH("●",INDEX($H$122:$AQ$124,,MATCH($D172,$70:$70,0)-7),0),1)&amp;""""&amp;"#"&amp;BP$158&amp;"="&amp;""""&amp;VLOOKUP(BP$158,$AD$9:$AN$20,8,FALSE)&amp;""""&amp;"#g'"&amp;"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2" s="71" t="str">
        <f>SUBSTITUTE(IF(VLOOKUP(BQ$158,$AD$9:$AN$20,8,FALSE)=INDEX($E$126:$G$128,MATCH("●",INDEX($H$126:$AQ$128,,MATCH($D172,$70:$70,0)-7),0),1),"","sed -i "&amp;IF($AK$156="MacOS","'' ","")&amp;"'s#"&amp;BQ$158&amp;"="""&amp;VLOOKUP(BQ$158,$AD$9:$AN$20,8,FALSE)&amp;""""&amp;"#"&amp;BQ$158&amp;"="&amp;""""&amp;INDEX($E$126:$G$128,MATCH("●",INDEX($H$126:$AQ$128,,MATCH($D172,$70:$70,0)-7),0),1)&amp;""""&amp;"#g'"&amp;" ${CONFIG_DIR}"&amp;$K$7&amp;"; export "&amp;BQ$158&amp;"="&amp;""""&amp;INDEX($E$126:$G$128,MATCH("●",INDEX($H$126:$AQ$128,,MATCH($D172,$70:$70,0)-7),0),1)&amp;""";"),",",""",""")</f>
        <v/>
      </c>
      <c r="BR172" s="71" t="str">
        <f>SUBSTITUTE(IF(INDEX($E$126:$G$128,MATCH("●",INDEX($H$126:$AQ$128,,MATCH($D172,$70:$70,0)-7),0),1)=VLOOKUP(BR$158,$AD$9:$AN$20,8,FALSE),"","sed -i "&amp;IF($AK$156="MacOS","'' ","")&amp;"'s#"&amp;BR$158&amp;"="""&amp;INDEX($E$126:$G$128,MATCH("●",INDEX($H$126:$AQ$128,,MATCH($D172,$70:$70,0)-7),0),1)&amp;""""&amp;"#"&amp;BR$158&amp;"="&amp;""""&amp;VLOOKUP(BR$158,$AD$9:$AN$20,8,FALSE)&amp;""""&amp;"#g'"&amp;"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2" s="71" t="str">
        <f>SUBSTITUTE(IF(VLOOKUP(BS$158,$AD$9:$AN$20,8,FALSE)=INDEX($E$130:$G$132,MATCH("●",INDEX($H$130:$AQ$132,,MATCH($D172,$70:$70,0)-7),0),1),"","sed -i "&amp;IF($AK$156="MacOS","'' ","")&amp;"'s#"&amp;BS$158&amp;"="""&amp;VLOOKUP(BS$158,$AD$9:$AN$20,8,FALSE)&amp;""""&amp;"#"&amp;BS$158&amp;"="&amp;""""&amp;INDEX($E$130:$G$132,MATCH("●",INDEX($H$130:$AQ$132,,MATCH($D172,$70:$70,0)-7),0),1)&amp;""""&amp;"#g'"&amp;" ${CONFIG_DIR}"&amp;$K$7&amp;"; export "&amp;BS$158&amp;"="&amp;""""&amp;INDEX($E$130:$G$132,MATCH("●",INDEX($H$130:$AQ$132,,MATCH($D172,$70:$70,0)-7),0),1)&amp;""";"),",",""",""")</f>
        <v/>
      </c>
      <c r="BT172" s="71" t="str">
        <f>SUBSTITUTE(IF(INDEX($E$130:$G$132,MATCH("●",INDEX($H$130:$AQ$132,,MATCH($D172,$70:$70,0)-7),0),1)=VLOOKUP(BT$158,$AD$9:$AN$20,8,FALSE),"","sed -i "&amp;IF($AK$156="MacOS","'' ","")&amp;"'s#"&amp;BT$158&amp;"="""&amp;INDEX($E$130:$G$132,MATCH("●",INDEX($H$130:$AQ$132,,MATCH($D172,$70:$70,0)-7),0),1)&amp;""""&amp;"#"&amp;BT$158&amp;"="&amp;""""&amp;VLOOKUP(BT$158,$AD$9:$AN$20,8,FALSE)&amp;""""&amp;"#g'"&amp;"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72" s="60" t="s">
        <v>1068</v>
      </c>
    </row>
    <row r="173" spans="4:73" ht="54" customHeight="1">
      <c r="D173" s="96">
        <f t="shared" si="3"/>
        <v>50</v>
      </c>
      <c r="E173" s="97"/>
      <c r="F173" s="97"/>
      <c r="G173" s="98"/>
      <c r="H173" s="45" t="str">
        <f t="shared" ca="1" si="2"/>
        <v>clear; echo テストケース050; sed -i '' 's#COLUMN_DATA_LENGTH="3"#COLUMN_DATA_LENGTH="1"#g' ${CONFIG_DIR}db_data_config.txt; export COLUMN_DATA_LENGTH="1";sed -i '' 's#COLUMN_DATA_TRIM="NONE"#COLUMN_DATA_TRIM="FTftBTbt"#g' ${CONFIG_DIR}db_data_config.txt; export COLUMN_DATA_TRIM="FTftBTbt";sh ./script/db_check_data_validate_config.sh; sed -i '' 's#COLUMN_DATA_LENGTH="1"#COLUMN_DATA_LENGTH="3"#g' ${CONFIG_DIR}db_data_config.txt; export COLUMN_DATA_LENGTH="3";sed -i '' 's#COLUMN_DATA_TRIM="FTftBTbt"#COLUMN_DATA_TRIM="NONE"#g' ${CONFIG_DIR}db_data_config.txt; export COLUMN_DATA_TRIM="NONE";</v>
      </c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  <c r="AE173" s="99" t="str" cm="1">
        <f t="array" ref="AE173">SUBSTITUTE(INDEX($H$134:$AQ$134, , MATCH($D173, $70:$70, 0)-7),"-","")</f>
        <v>異常</v>
      </c>
      <c r="AF173" s="100"/>
      <c r="AG173" s="101"/>
      <c r="AH173" s="143" t="s">
        <v>896</v>
      </c>
      <c r="AI173" s="144"/>
      <c r="AJ173" s="144"/>
      <c r="AK173" s="144"/>
      <c r="AL173" s="144"/>
      <c r="AM173" s="144"/>
      <c r="AN173" s="144"/>
      <c r="AO173" s="144"/>
      <c r="AP173" s="144"/>
      <c r="AQ173" s="145"/>
      <c r="AS173" s="68" t="str" cm="1">
        <f t="array" ref="AS173">SUBSTITUTE(TEXT(INDEX($H$137:$AQ$137,1,$D173-36),"000000"),"-","")</f>
        <v>220131</v>
      </c>
      <c r="AT173" s="69"/>
      <c r="AU173" s="70"/>
      <c r="AW173" s="71" t="str">
        <f>SUBSTITUTE(IF(VLOOKUP(AW$158,$AD$9:$AN$20,8,FALSE)=INDEX($E$76:$G$78,MATCH("●",INDEX($H$76:$AQ$78,,MATCH($D173,$70:$70,0)-7),0),1),"","sed -i "&amp;IF($AK$156="MacOS","'' ","")&amp;"'s#"&amp;AW$158&amp;"="""&amp;VLOOKUP(AW$158,$AD$9:$AN$20,8,FALSE)&amp;""""&amp;"#"&amp;AW$158&amp;"="&amp;""""&amp;INDEX($E$76:$G$78,MATCH("●",INDEX($H$76:$AQ$78,,MATCH($D173,$70:$70,0)-7),0),1)&amp;""""&amp;"#g'"&amp;" ${CONFIG_DIR}"&amp;$K$7&amp;"; export "&amp;AW$158&amp;"="&amp;""""&amp;INDEX($E$76:$G$78,MATCH("●",INDEX($H$76:$AQ$78,,MATCH($D173,$70:$70,0)-7),0),1)&amp;""";"),",",""",""")</f>
        <v/>
      </c>
      <c r="AX173" s="71" t="str">
        <f>SUBSTITUTE(IF(INDEX($E$76:$G$78,MATCH("●",INDEX($H$76:$AQ$78,,MATCH($D173,$70:$70,0)-7),0),1)=VLOOKUP(AX$158,$AD$9:$AN$20,8,FALSE),"","sed -i "&amp;IF($AK$156="MacOS","'' ","")&amp;"'s#"&amp;AX$158&amp;"="""&amp;INDEX($E$76:$G$78,MATCH("●",INDEX($H$76:$AQ$78,,MATCH($D173,$70:$70,0)-7),0),1)&amp;""""&amp;"#"&amp;AX$158&amp;"="&amp;""""&amp;VLOOKUP(AX$158,$AD$9:$AN$20,8,FALSE)&amp;""""&amp;"#g'"&amp;"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3" s="71" t="str">
        <f>SUBSTITUTE(IF(VLOOKUP(AY$158,$AD$9:$AN$20,8,FALSE)=INDEX($E$80:$G$83,MATCH("●",INDEX($H$80:$AQ$83,,MATCH($D173,$70:$70,0)-7),0),1),"","sed -i "&amp;IF($AK$156="MacOS","'' ","")&amp;"'s#"&amp;AY$158&amp;"="""&amp;VLOOKUP(AY$158,$AD$9:$AN$20,8,FALSE)&amp;""""&amp;"#"&amp;AY$158&amp;"="&amp;""""&amp;INDEX($E$80:$G$83,MATCH("●",INDEX($H$80:$AQ$83,,MATCH($D173,$70:$70,0)-7),0),1)&amp;""""&amp;"#g'"&amp;" ${CONFIG_DIR}"&amp;$K$7&amp;"; export "&amp;AY$158&amp;"="&amp;""""&amp;INDEX($E$80:$G$83,MATCH("●",INDEX($H$80:$AQ$83,,MATCH($D173,$70:$70,0)-7),0),1)&amp;""";"),",",""",""")</f>
        <v/>
      </c>
      <c r="AZ173" s="71" t="str">
        <f>SUBSTITUTE(IF(INDEX($E$80:$G$83,MATCH("●",INDEX($H$80:$AQ$83,,MATCH($D173,$70:$70,0)-7),0),1)=VLOOKUP(AZ$158,$AD$9:$AN$20,8,FALSE),"","sed -i "&amp;IF($AK$156="MacOS","'' ","")&amp;"'s#"&amp;AZ$158&amp;"="""&amp;INDEX($E$80:$G$83,MATCH("●",INDEX($H$80:$AQ$83,,MATCH($D173,$70:$70,0)-7),0),1)&amp;""""&amp;"#"&amp;AZ$158&amp;"="&amp;""""&amp;VLOOKUP(AZ$158,$AD$9:$AN$20,8,FALSE)&amp;""""&amp;"#g'"&amp;"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73" s="71" t="str">
        <f>SUBSTITUTE(IF(VLOOKUP(BA$158,$AD$9:$AN$20,8,FALSE)=INDEX($E$85:$G$92,MATCH("●",INDEX($H$85:$AQ$92,,MATCH($D173,$70:$70,0)-7),0),1),"","sed -i "&amp;IF($AK$156="MacOS","'' ","")&amp;"'s#"&amp;BA$158&amp;"="""&amp;VLOOKUP(BA$158,$AD$9:$AN$20,8,FALSE)&amp;""""&amp;"#"&amp;BA$158&amp;"="&amp;""""&amp;INDEX($E$85:$G$92,MATCH("●",INDEX($H$85:$AQ$92,,MATCH($D173,$70:$70,0)-7),0),1)&amp;""""&amp;"#g'"&amp;" ${CONFIG_DIR}"&amp;$K$7&amp;"; export "&amp;BA$158&amp;"="&amp;""""&amp;INDEX($E$85:$G$92,MATCH("●",INDEX($H$85:$AQ$92,,MATCH($D173,$70:$70,0)-7),0),1)&amp;""";"),",",""",""")</f>
        <v>sed -i '' 's#COLUMN_DATA_LENGTH="3"#COLUMN_DATA_LENGTH="1"#g' ${CONFIG_DIR}db_data_config.txt; export COLUMN_DATA_LENGTH="1";</v>
      </c>
      <c r="BB173" s="71" t="str">
        <f>SUBSTITUTE(IF(INDEX($E$85:$G$92,MATCH("●",INDEX($H$85:$AQ$92,,MATCH($D173,$70:$70,0)-7),0),1)=VLOOKUP(BB$158,$AD$9:$AN$20,8,FALSE),"","sed -i "&amp;IF($AK$156="MacOS","'' ","")&amp;"'s#"&amp;BB$158&amp;"="""&amp;INDEX($E$85:$G$92,MATCH("●",INDEX($H$85:$AQ$92,,MATCH($D173,$70:$70,0)-7),0),1)&amp;""""&amp;"#"&amp;BB$158&amp;"="&amp;""""&amp;VLOOKUP(BB$158,$AD$9:$AN$20,8,FALSE)&amp;""""&amp;"#g'"&amp;"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73" s="71" t="str">
        <f>SUBSTITUTE(IF(VLOOKUP(BC$158,$AD$9:$AN$20,8,FALSE)=INDEX($E$94:$G$100,MATCH("●",INDEX($H$94:$AQ$100,,MATCH($D173,$70:$70,0)-7),0),1),"","sed -i "&amp;IF($AK$156="MacOS","'' ","")&amp;"'s#"&amp;BC$158&amp;"="""&amp;VLOOKUP(BC$158,$AD$9:$AN$20,8,FALSE)&amp;""""&amp;"#"&amp;BC$158&amp;"="&amp;""""&amp;INDEX($E$94:$G$100,MATCH("●",INDEX($H$94:$AQ$100,,MATCH($D173,$70:$70,0)-7),0),1)&amp;""""&amp;"#g'"&amp;" ${CONFIG_DIR}"&amp;$K$7&amp;"; export "&amp;BC$158&amp;"="&amp;""""&amp;INDEX($E$94:$G$100,MATCH("●",INDEX($H$94:$AQ$100,,MATCH($D173,$70:$70,0)-7),0),1)&amp;""";"),",",""",""")</f>
        <v>sed -i '' 's#COLUMN_DATA_TRIM="NONE"#COLUMN_DATA_TRIM="FTftBTbt"#g' ${CONFIG_DIR}db_data_config.txt; export COLUMN_DATA_TRIM="FTftBTbt";</v>
      </c>
      <c r="BD173" s="71" t="str">
        <f>SUBSTITUTE(IF(INDEX($E$94:$G$100,MATCH("●",INDEX($H$94:$AQ$100,,MATCH($D173,$70:$70,0)-7),0),1)=VLOOKUP(BD$158,$AD$9:$AN$20,8,FALSE),"","sed -i "&amp;IF($AK$156="MacOS","'' ","")&amp;"'s#"&amp;BD$158&amp;"="""&amp;INDEX($E$94:$G$100,MATCH("●",INDEX($H$94:$AQ$100,,MATCH($D173,$70:$70,0)-7),0),1)&amp;""""&amp;"#"&amp;BD$158&amp;"="&amp;""""&amp;VLOOKUP(BD$158,$AD$9:$AN$20,8,FALSE)&amp;""""&amp;"#g'"&amp;"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's#COLUMN_DATA_TRIM="FTftBTbt"#COLUMN_DATA_TRIM="NONE"#g' ${CONFIG_DIR}db_data_config.txt; export COLUMN_DATA_TRIM="NONE";</v>
      </c>
      <c r="BE173" s="71" t="str">
        <f>SUBSTITUTE(IF(VLOOKUP(BE$158,$AD$9:$AN$20,8,FALSE)=INDEX($E$102:$G$104,MATCH("●",INDEX($H$102:$AQ$104,,MATCH($D173,$70:$70,0)-7),0),1),"","sed -i "&amp;IF($AK$156="MacOS","'' ","")&amp;"'s#"&amp;BE$158&amp;"="""&amp;VLOOKUP(BE$158,$AD$9:$AN$20,8,FALSE)&amp;""""&amp;"#"&amp;BE$158&amp;"="&amp;""""&amp;INDEX($E$102:$G$104,MATCH("●",INDEX($H$102:$AQ$104,,MATCH($D173,$70:$70,0)-7),0),1)&amp;""""&amp;"#g'"&amp;" ${CONFIG_DIR}"&amp;$K$7&amp;"; export "&amp;BE$158&amp;"="&amp;""""&amp;INDEX($E$102:$G$104,MATCH("●",INDEX($H$102:$AQ$104,,MATCH($D173,$70:$70,0)-7),0),1)&amp;""";"),",",""",""")</f>
        <v/>
      </c>
      <c r="BF173" s="71" t="str">
        <f>SUBSTITUTE(IF(INDEX($E$102:$G$104,MATCH("●",INDEX($H$102:$AQ$104,,MATCH($D173,$70:$70,0)-7),0),1)=VLOOKUP(BF$158,$AD$9:$AN$20,8,FALSE),"","sed -i "&amp;IF($AK$156="MacOS","'' ","")&amp;"'s#"&amp;BF$158&amp;"="""&amp;INDEX($E$102:$G$104,MATCH("●",INDEX($H$102:$AQ$104,,MATCH($D173,$70:$70,0)-7),0),1)&amp;""""&amp;"#"&amp;BF$158&amp;"="&amp;""""&amp;VLOOKUP(BF$158,$AD$9:$AN$20,8,FALSE)&amp;""""&amp;"#g'"&amp;"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3" s="71" t="str">
        <f>SUBSTITUTE(IF(VLOOKUP(BG$158,$AD$9:$AN$20,8,FALSE)=INDEX($E$106:$G$108,MATCH("●",INDEX($H$106:$AQ$108,,MATCH($D173,$70:$70,0)-7),0),1),"","sed -i "&amp;IF($AK$156="MacOS","'' ","")&amp;"'s#"&amp;BG$158&amp;"="""&amp;VLOOKUP(BG$158,$AD$9:$AN$20,8,FALSE)&amp;""""&amp;"#"&amp;BG$158&amp;"="&amp;""""&amp;INDEX($E$106:$G$108,MATCH("●",INDEX($H$106:$AQ$108,,MATCH($D173,$70:$70,0)-7),0),1)&amp;""""&amp;"#g'"&amp;" ${CONFIG_DIR}"&amp;$K$7&amp;"; export "&amp;BG$158&amp;"="&amp;""""&amp;INDEX($E$106:$G$108,MATCH("●",INDEX($H$106:$AQ$108,,MATCH($D173,$70:$70,0)-7),0),1)&amp;""";"),",",""",""")</f>
        <v/>
      </c>
      <c r="BH173" s="71" t="str">
        <f>SUBSTITUTE(IF(INDEX($E$106:$G$108,MATCH("●",INDEX($H$106:$AQ$108,,MATCH($D173,$70:$70,0)-7),0),1)=VLOOKUP(BH$158,$AD$9:$AN$20,8,FALSE),"","sed -i "&amp;IF($AK$156="MacOS","'' ","")&amp;"'s#"&amp;BH$158&amp;"="""&amp;INDEX($E$106:$G$108,MATCH("●",INDEX($H$106:$AQ$108,,MATCH($D173,$70:$70,0)-7),0),1)&amp;""""&amp;"#"&amp;BH$158&amp;"="&amp;""""&amp;VLOOKUP(BH$158,$AD$9:$AN$20,8,FALSE)&amp;""""&amp;"#g'"&amp;"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3" s="71" t="str">
        <f>SUBSTITUTE(IF(VLOOKUP(BI$158,$AD$9:$AN$20,8,FALSE)=INDEX($E$110:$G$112,MATCH("●",INDEX($H$110:$AQ$112,,MATCH($D173,$70:$70,0)-7),0),1),"","sed -i "&amp;IF($AK$156="MacOS","'' ","")&amp;"'s#"&amp;BI$158&amp;"="""&amp;VLOOKUP(BI$158,$AD$9:$AN$20,8,FALSE)&amp;""""&amp;"#"&amp;BI$158&amp;"="&amp;""""&amp;INDEX($E$110:$G$112,MATCH("●",INDEX($H$110:$AQ$112,,MATCH($D173,$70:$70,0)-7),0),1)&amp;""""&amp;"#g'"&amp;" ${CONFIG_DIR}"&amp;$K$7&amp;"; export "&amp;BI$158&amp;"="&amp;""""&amp;INDEX($E$110:$G$112,MATCH("●",INDEX($H$110:$AQ$112,,MATCH($D173,$70:$70,0)-7),0),1)&amp;""";"),",",""",""")</f>
        <v/>
      </c>
      <c r="BJ173" s="71" t="str">
        <f>SUBSTITUTE(IF(INDEX($E$110:$G$112,MATCH("●",INDEX($H$110:$AQ$112,,MATCH($D173,$70:$70,0)-7),0),1)=VLOOKUP(BJ$158,$AD$9:$AN$20,8,FALSE),"","sed -i "&amp;IF($AK$156="MacOS","'' ","")&amp;"'s#"&amp;BJ$158&amp;"="""&amp;INDEX($E$110:$G$112,MATCH("●",INDEX($H$110:$AQ$112,,MATCH($D173,$70:$70,0)-7),0),1)&amp;""""&amp;"#"&amp;BJ$158&amp;"="&amp;""""&amp;VLOOKUP(BJ$158,$AD$9:$AN$20,8,FALSE)&amp;""""&amp;"#g'"&amp;"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3" s="71" t="str">
        <f>SUBSTITUTE(IF(VLOOKUP(BK$158,$AD$9:$AN$20,8,FALSE)=INDEX($E$114:$G$116,MATCH("●",INDEX($H$114:$AQ$116,,MATCH($D173,$70:$70,0)-7),0),1),"","sed -i "&amp;IF($AK$156="MacOS","'' ","")&amp;"'s#"&amp;BK$158&amp;"="""&amp;VLOOKUP(BK$158,$AD$9:$AN$20,8,FALSE)&amp;""""&amp;"#"&amp;BK$158&amp;"="&amp;""""&amp;INDEX($E$114:$G$116,MATCH("●",INDEX($H$114:$AQ$116,,MATCH($D173,$70:$70,0)-7),0),1)&amp;""""&amp;"#g'"&amp;" ${CONFIG_DIR}"&amp;$K$7&amp;"; export "&amp;BK$158&amp;"="&amp;""""&amp;INDEX($E$114:$G$116,MATCH("●",INDEX($H$114:$AQ$116,,MATCH($D173,$70:$70,0)-7),0),1)&amp;""";"),",",""",""")</f>
        <v/>
      </c>
      <c r="BL173" s="71" t="str">
        <f>SUBSTITUTE(IF(INDEX($E$114:$G$116,MATCH("●",INDEX($H$114:$AQ$116,,MATCH($D173,$70:$70,0)-7),0),1)=VLOOKUP(BL$158,$AD$9:$AN$20,8,FALSE),"","sed -i "&amp;IF($AK$156="MacOS","'' ","")&amp;"'s#"&amp;BL$158&amp;"="""&amp;INDEX($E$114:$G$116,MATCH("●",INDEX($H$114:$AQ$116,,MATCH($D173,$70:$70,0)-7),0),1)&amp;""""&amp;"#"&amp;BL$158&amp;"="&amp;""""&amp;VLOOKUP(BL$158,$AD$9:$AN$20,8,FALSE)&amp;""""&amp;"#g'"&amp;"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3" s="71" t="str">
        <f>SUBSTITUTE(IF(VLOOKUP(BM$158,$AD$9:$AN$20,8,FALSE)=INDEX($E$118:$G$120,MATCH("●",INDEX($H$118:$AQ$120,,MATCH($D173,$70:$70,0)-7),0),1),"","sed -i "&amp;IF($AK$156="MacOS","'' ","")&amp;"'s#"&amp;BM$158&amp;"="""&amp;VLOOKUP(BM$158,$AD$9:$AN$20,8,FALSE)&amp;""""&amp;"#"&amp;BM$158&amp;"="&amp;""""&amp;INDEX($E$118:$G$120,MATCH("●",INDEX($H$118:$AQ$120,,MATCH($D173,$70:$70,0)-7),0),1)&amp;""""&amp;"#g'"&amp;" ${CONFIG_DIR}"&amp;$K$7&amp;"; export "&amp;BM$158&amp;"="&amp;""""&amp;INDEX($E$118:$G$120,MATCH("●",INDEX($H$118:$AQ$120,,MATCH($D173,$70:$70,0)-7),0),1)&amp;""";"),",",""",""")</f>
        <v/>
      </c>
      <c r="BN173" s="71" t="str">
        <f>SUBSTITUTE(IF(INDEX($E$118:$G$120,MATCH("●",INDEX($H$118:$AQ$120,,MATCH($D173,$70:$70,0)-7),0),1)=VLOOKUP(BN$158,$AD$9:$AN$20,8,FALSE),"","sed -i "&amp;IF($AK$156="MacOS","'' ","")&amp;"'s#"&amp;BN$158&amp;"="""&amp;INDEX($E$118:$G$120,MATCH("●",INDEX($H$118:$AQ$120,,MATCH($D173,$70:$70,0)-7),0),1)&amp;""""&amp;"#"&amp;BN$158&amp;"="&amp;""""&amp;VLOOKUP(BN$158,$AD$9:$AN$20,8,FALSE)&amp;""""&amp;"#g'"&amp;"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3" s="71" t="str">
        <f>SUBSTITUTE(IF(VLOOKUP(BO$158,$AD$9:$AN$20,8,FALSE)=INDEX($E$122:$G$124,MATCH("●",INDEX($H$122:$AQ$124,,MATCH($D173,$70:$70,0)-7),0),1),"","sed -i "&amp;IF($AK$156="MacOS","'' ","")&amp;"'s#"&amp;BO$158&amp;"="""&amp;VLOOKUP(BO$158,$AD$9:$AN$20,8,FALSE)&amp;""""&amp;"#"&amp;BO$158&amp;"="&amp;""""&amp;INDEX($E$122:$G$124,MATCH("●",INDEX($H$122:$AQ$124,,MATCH($D173,$70:$70,0)-7),0),1)&amp;""""&amp;"#g'"&amp;" ${CONFIG_DIR}"&amp;$K$7&amp;"; export "&amp;BO$158&amp;"="&amp;""""&amp;INDEX($E$122:$G$124,MATCH("●",INDEX($H$122:$AQ$124,,MATCH($D173,$70:$70,0)-7),0),1)&amp;""";"),",",""",""")</f>
        <v/>
      </c>
      <c r="BP173" s="71" t="str">
        <f>SUBSTITUTE(IF(INDEX($E$122:$G$124,MATCH("●",INDEX($H$122:$AQ$124,,MATCH($D173,$70:$70,0)-7),0),1)=VLOOKUP(BP$158,$AD$9:$AN$20,8,FALSE),"","sed -i "&amp;IF($AK$156="MacOS","'' ","")&amp;"'s#"&amp;BP$158&amp;"="""&amp;INDEX($E$122:$G$124,MATCH("●",INDEX($H$122:$AQ$124,,MATCH($D173,$70:$70,0)-7),0),1)&amp;""""&amp;"#"&amp;BP$158&amp;"="&amp;""""&amp;VLOOKUP(BP$158,$AD$9:$AN$20,8,FALSE)&amp;""""&amp;"#g'"&amp;"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3" s="71" t="str">
        <f>SUBSTITUTE(IF(VLOOKUP(BQ$158,$AD$9:$AN$20,8,FALSE)=INDEX($E$126:$G$128,MATCH("●",INDEX($H$126:$AQ$128,,MATCH($D173,$70:$70,0)-7),0),1),"","sed -i "&amp;IF($AK$156="MacOS","'' ","")&amp;"'s#"&amp;BQ$158&amp;"="""&amp;VLOOKUP(BQ$158,$AD$9:$AN$20,8,FALSE)&amp;""""&amp;"#"&amp;BQ$158&amp;"="&amp;""""&amp;INDEX($E$126:$G$128,MATCH("●",INDEX($H$126:$AQ$128,,MATCH($D173,$70:$70,0)-7),0),1)&amp;""""&amp;"#g'"&amp;" ${CONFIG_DIR}"&amp;$K$7&amp;"; export "&amp;BQ$158&amp;"="&amp;""""&amp;INDEX($E$126:$G$128,MATCH("●",INDEX($H$126:$AQ$128,,MATCH($D173,$70:$70,0)-7),0),1)&amp;""";"),",",""",""")</f>
        <v/>
      </c>
      <c r="BR173" s="71" t="str">
        <f>SUBSTITUTE(IF(INDEX($E$126:$G$128,MATCH("●",INDEX($H$126:$AQ$128,,MATCH($D173,$70:$70,0)-7),0),1)=VLOOKUP(BR$158,$AD$9:$AN$20,8,FALSE),"","sed -i "&amp;IF($AK$156="MacOS","'' ","")&amp;"'s#"&amp;BR$158&amp;"="""&amp;INDEX($E$126:$G$128,MATCH("●",INDEX($H$126:$AQ$128,,MATCH($D173,$70:$70,0)-7),0),1)&amp;""""&amp;"#"&amp;BR$158&amp;"="&amp;""""&amp;VLOOKUP(BR$158,$AD$9:$AN$20,8,FALSE)&amp;""""&amp;"#g'"&amp;"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3" s="71" t="str">
        <f>SUBSTITUTE(IF(VLOOKUP(BS$158,$AD$9:$AN$20,8,FALSE)=INDEX($E$130:$G$132,MATCH("●",INDEX($H$130:$AQ$132,,MATCH($D173,$70:$70,0)-7),0),1),"","sed -i "&amp;IF($AK$156="MacOS","'' ","")&amp;"'s#"&amp;BS$158&amp;"="""&amp;VLOOKUP(BS$158,$AD$9:$AN$20,8,FALSE)&amp;""""&amp;"#"&amp;BS$158&amp;"="&amp;""""&amp;INDEX($E$130:$G$132,MATCH("●",INDEX($H$130:$AQ$132,,MATCH($D173,$70:$70,0)-7),0),1)&amp;""""&amp;"#g'"&amp;" ${CONFIG_DIR}"&amp;$K$7&amp;"; export "&amp;BS$158&amp;"="&amp;""""&amp;INDEX($E$130:$G$132,MATCH("●",INDEX($H$130:$AQ$132,,MATCH($D173,$70:$70,0)-7),0),1)&amp;""";"),",",""",""")</f>
        <v/>
      </c>
      <c r="BT173" s="71" t="str">
        <f>SUBSTITUTE(IF(INDEX($E$130:$G$132,MATCH("●",INDEX($H$130:$AQ$132,,MATCH($D173,$70:$70,0)-7),0),1)=VLOOKUP(BT$158,$AD$9:$AN$20,8,FALSE),"","sed -i "&amp;IF($AK$156="MacOS","'' ","")&amp;"'s#"&amp;BT$158&amp;"="""&amp;INDEX($E$130:$G$132,MATCH("●",INDEX($H$130:$AQ$132,,MATCH($D173,$70:$70,0)-7),0),1)&amp;""""&amp;"#"&amp;BT$158&amp;"="&amp;""""&amp;VLOOKUP(BT$158,$AD$9:$AN$20,8,FALSE)&amp;""""&amp;"#g'"&amp;"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73" s="60" t="s">
        <v>1068</v>
      </c>
    </row>
    <row r="174" spans="4:73" ht="54" customHeight="1">
      <c r="D174" s="96">
        <f t="shared" si="3"/>
        <v>51</v>
      </c>
      <c r="E174" s="97"/>
      <c r="F174" s="97"/>
      <c r="G174" s="98"/>
      <c r="H174" s="45" t="str">
        <f t="shared" ca="1" si="2"/>
        <v>clear; echo テストケース051; sed -i '' 's#COLUMN_DATA_LENGTH="3"#COLUMN_DATA_LENGTH="2"#g' ${CONFIG_DIR}db_data_config.txt; export COLUMN_DATA_LENGTH="2";sed -i '' 's#COLUMN_DATA_TRIM="NONE"#COLUMN_DATA_TRIM="FTftBTbt"#g' ${CONFIG_DIR}db_data_config.txt; export COLUMN_DATA_TRIM="FTftBTbt";sh ./script/db_check_data_validate_config.sh; sed -i '' 's#COLUMN_DATA_LENGTH="2"#COLUMN_DATA_LENGTH="3"#g' ${CONFIG_DIR}db_data_config.txt; export COLUMN_DATA_LENGTH="3";sed -i '' 's#COLUMN_DATA_TRIM="FTftBTbt"#COLUMN_DATA_TRIM="NONE"#g' ${CONFIG_DIR}db_data_config.txt; export COLUMN_DATA_TRIM="NONE";</v>
      </c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7"/>
      <c r="AE174" s="99" t="str" cm="1">
        <f t="array" ref="AE174">SUBSTITUTE(INDEX($H$134:$AQ$134, , MATCH($D174, $70:$70, 0)-7),"-","")</f>
        <v>異常</v>
      </c>
      <c r="AF174" s="100"/>
      <c r="AG174" s="101"/>
      <c r="AH174" s="143" t="s">
        <v>897</v>
      </c>
      <c r="AI174" s="144"/>
      <c r="AJ174" s="144"/>
      <c r="AK174" s="144"/>
      <c r="AL174" s="144"/>
      <c r="AM174" s="144"/>
      <c r="AN174" s="144"/>
      <c r="AO174" s="144"/>
      <c r="AP174" s="144"/>
      <c r="AQ174" s="145"/>
      <c r="AS174" s="68" t="str" cm="1">
        <f t="array" ref="AS174">SUBSTITUTE(TEXT(INDEX($H$137:$AQ$137,1,$D174-36),"000000"),"-","")</f>
        <v>220131</v>
      </c>
      <c r="AT174" s="69"/>
      <c r="AU174" s="70"/>
      <c r="AW174" s="71" t="str">
        <f>SUBSTITUTE(IF(VLOOKUP(AW$158,$AD$9:$AN$20,8,FALSE)=INDEX($E$76:$G$78,MATCH("●",INDEX($H$76:$AQ$78,,MATCH($D174,$70:$70,0)-7),0),1),"","sed -i "&amp;IF($AK$156="MacOS","'' ","")&amp;"'s#"&amp;AW$158&amp;"="""&amp;VLOOKUP(AW$158,$AD$9:$AN$20,8,FALSE)&amp;""""&amp;"#"&amp;AW$158&amp;"="&amp;""""&amp;INDEX($E$76:$G$78,MATCH("●",INDEX($H$76:$AQ$78,,MATCH($D174,$70:$70,0)-7),0),1)&amp;""""&amp;"#g'"&amp;" ${CONFIG_DIR}"&amp;$K$7&amp;"; export "&amp;AW$158&amp;"="&amp;""""&amp;INDEX($E$76:$G$78,MATCH("●",INDEX($H$76:$AQ$78,,MATCH($D174,$70:$70,0)-7),0),1)&amp;""";"),",",""",""")</f>
        <v/>
      </c>
      <c r="AX174" s="71" t="str">
        <f>SUBSTITUTE(IF(INDEX($E$76:$G$78,MATCH("●",INDEX($H$76:$AQ$78,,MATCH($D174,$70:$70,0)-7),0),1)=VLOOKUP(AX$158,$AD$9:$AN$20,8,FALSE),"","sed -i "&amp;IF($AK$156="MacOS","'' ","")&amp;"'s#"&amp;AX$158&amp;"="""&amp;INDEX($E$76:$G$78,MATCH("●",INDEX($H$76:$AQ$78,,MATCH($D174,$70:$70,0)-7),0),1)&amp;""""&amp;"#"&amp;AX$158&amp;"="&amp;""""&amp;VLOOKUP(AX$158,$AD$9:$AN$20,8,FALSE)&amp;""""&amp;"#g'"&amp;"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4" s="71" t="str">
        <f>SUBSTITUTE(IF(VLOOKUP(AY$158,$AD$9:$AN$20,8,FALSE)=INDEX($E$80:$G$83,MATCH("●",INDEX($H$80:$AQ$83,,MATCH($D174,$70:$70,0)-7),0),1),"","sed -i "&amp;IF($AK$156="MacOS","'' ","")&amp;"'s#"&amp;AY$158&amp;"="""&amp;VLOOKUP(AY$158,$AD$9:$AN$20,8,FALSE)&amp;""""&amp;"#"&amp;AY$158&amp;"="&amp;""""&amp;INDEX($E$80:$G$83,MATCH("●",INDEX($H$80:$AQ$83,,MATCH($D174,$70:$70,0)-7),0),1)&amp;""""&amp;"#g'"&amp;" ${CONFIG_DIR}"&amp;$K$7&amp;"; export "&amp;AY$158&amp;"="&amp;""""&amp;INDEX($E$80:$G$83,MATCH("●",INDEX($H$80:$AQ$83,,MATCH($D174,$70:$70,0)-7),0),1)&amp;""";"),",",""",""")</f>
        <v/>
      </c>
      <c r="AZ174" s="71" t="str">
        <f>SUBSTITUTE(IF(INDEX($E$80:$G$83,MATCH("●",INDEX($H$80:$AQ$83,,MATCH($D174,$70:$70,0)-7),0),1)=VLOOKUP(AZ$158,$AD$9:$AN$20,8,FALSE),"","sed -i "&amp;IF($AK$156="MacOS","'' ","")&amp;"'s#"&amp;AZ$158&amp;"="""&amp;INDEX($E$80:$G$83,MATCH("●",INDEX($H$80:$AQ$83,,MATCH($D174,$70:$70,0)-7),0),1)&amp;""""&amp;"#"&amp;AZ$158&amp;"="&amp;""""&amp;VLOOKUP(AZ$158,$AD$9:$AN$20,8,FALSE)&amp;""""&amp;"#g'"&amp;"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74" s="71" t="str">
        <f>SUBSTITUTE(IF(VLOOKUP(BA$158,$AD$9:$AN$20,8,FALSE)=INDEX($E$85:$G$92,MATCH("●",INDEX($H$85:$AQ$92,,MATCH($D174,$70:$70,0)-7),0),1),"","sed -i "&amp;IF($AK$156="MacOS","'' ","")&amp;"'s#"&amp;BA$158&amp;"="""&amp;VLOOKUP(BA$158,$AD$9:$AN$20,8,FALSE)&amp;""""&amp;"#"&amp;BA$158&amp;"="&amp;""""&amp;INDEX($E$85:$G$92,MATCH("●",INDEX($H$85:$AQ$92,,MATCH($D174,$70:$70,0)-7),0),1)&amp;""""&amp;"#g'"&amp;" ${CONFIG_DIR}"&amp;$K$7&amp;"; export "&amp;BA$158&amp;"="&amp;""""&amp;INDEX($E$85:$G$92,MATCH("●",INDEX($H$85:$AQ$92,,MATCH($D174,$70:$70,0)-7),0),1)&amp;""";"),",",""",""")</f>
        <v>sed -i '' 's#COLUMN_DATA_LENGTH="3"#COLUMN_DATA_LENGTH="2"#g' ${CONFIG_DIR}db_data_config.txt; export COLUMN_DATA_LENGTH="2";</v>
      </c>
      <c r="BB174" s="71" t="str">
        <f>SUBSTITUTE(IF(INDEX($E$85:$G$92,MATCH("●",INDEX($H$85:$AQ$92,,MATCH($D174,$70:$70,0)-7),0),1)=VLOOKUP(BB$158,$AD$9:$AN$20,8,FALSE),"","sed -i "&amp;IF($AK$156="MacOS","'' ","")&amp;"'s#"&amp;BB$158&amp;"="""&amp;INDEX($E$85:$G$92,MATCH("●",INDEX($H$85:$AQ$92,,MATCH($D174,$70:$70,0)-7),0),1)&amp;""""&amp;"#"&amp;BB$158&amp;"="&amp;""""&amp;VLOOKUP(BB$158,$AD$9:$AN$20,8,FALSE)&amp;""""&amp;"#g'"&amp;"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74" s="71" t="str">
        <f>SUBSTITUTE(IF(VLOOKUP(BC$158,$AD$9:$AN$20,8,FALSE)=INDEX($E$94:$G$100,MATCH("●",INDEX($H$94:$AQ$100,,MATCH($D174,$70:$70,0)-7),0),1),"","sed -i "&amp;IF($AK$156="MacOS","'' ","")&amp;"'s#"&amp;BC$158&amp;"="""&amp;VLOOKUP(BC$158,$AD$9:$AN$20,8,FALSE)&amp;""""&amp;"#"&amp;BC$158&amp;"="&amp;""""&amp;INDEX($E$94:$G$100,MATCH("●",INDEX($H$94:$AQ$100,,MATCH($D174,$70:$70,0)-7),0),1)&amp;""""&amp;"#g'"&amp;" ${CONFIG_DIR}"&amp;$K$7&amp;"; export "&amp;BC$158&amp;"="&amp;""""&amp;INDEX($E$94:$G$100,MATCH("●",INDEX($H$94:$AQ$100,,MATCH($D174,$70:$70,0)-7),0),1)&amp;""";"),",",""",""")</f>
        <v>sed -i '' 's#COLUMN_DATA_TRIM="NONE"#COLUMN_DATA_TRIM="FTftBTbt"#g' ${CONFIG_DIR}db_data_config.txt; export COLUMN_DATA_TRIM="FTftBTbt";</v>
      </c>
      <c r="BD174" s="71" t="str">
        <f>SUBSTITUTE(IF(INDEX($E$94:$G$100,MATCH("●",INDEX($H$94:$AQ$100,,MATCH($D174,$70:$70,0)-7),0),1)=VLOOKUP(BD$158,$AD$9:$AN$20,8,FALSE),"","sed -i "&amp;IF($AK$156="MacOS","'' ","")&amp;"'s#"&amp;BD$158&amp;"="""&amp;INDEX($E$94:$G$100,MATCH("●",INDEX($H$94:$AQ$100,,MATCH($D174,$70:$70,0)-7),0),1)&amp;""""&amp;"#"&amp;BD$158&amp;"="&amp;""""&amp;VLOOKUP(BD$158,$AD$9:$AN$20,8,FALSE)&amp;""""&amp;"#g'"&amp;"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's#COLUMN_DATA_TRIM="FTftBTbt"#COLUMN_DATA_TRIM="NONE"#g' ${CONFIG_DIR}db_data_config.txt; export COLUMN_DATA_TRIM="NONE";</v>
      </c>
      <c r="BE174" s="71" t="str">
        <f>SUBSTITUTE(IF(VLOOKUP(BE$158,$AD$9:$AN$20,8,FALSE)=INDEX($E$102:$G$104,MATCH("●",INDEX($H$102:$AQ$104,,MATCH($D174,$70:$70,0)-7),0),1),"","sed -i "&amp;IF($AK$156="MacOS","'' ","")&amp;"'s#"&amp;BE$158&amp;"="""&amp;VLOOKUP(BE$158,$AD$9:$AN$20,8,FALSE)&amp;""""&amp;"#"&amp;BE$158&amp;"="&amp;""""&amp;INDEX($E$102:$G$104,MATCH("●",INDEX($H$102:$AQ$104,,MATCH($D174,$70:$70,0)-7),0),1)&amp;""""&amp;"#g'"&amp;" ${CONFIG_DIR}"&amp;$K$7&amp;"; export "&amp;BE$158&amp;"="&amp;""""&amp;INDEX($E$102:$G$104,MATCH("●",INDEX($H$102:$AQ$104,,MATCH($D174,$70:$70,0)-7),0),1)&amp;""";"),",",""",""")</f>
        <v/>
      </c>
      <c r="BF174" s="71" t="str">
        <f>SUBSTITUTE(IF(INDEX($E$102:$G$104,MATCH("●",INDEX($H$102:$AQ$104,,MATCH($D174,$70:$70,0)-7),0),1)=VLOOKUP(BF$158,$AD$9:$AN$20,8,FALSE),"","sed -i "&amp;IF($AK$156="MacOS","'' ","")&amp;"'s#"&amp;BF$158&amp;"="""&amp;INDEX($E$102:$G$104,MATCH("●",INDEX($H$102:$AQ$104,,MATCH($D174,$70:$70,0)-7),0),1)&amp;""""&amp;"#"&amp;BF$158&amp;"="&amp;""""&amp;VLOOKUP(BF$158,$AD$9:$AN$20,8,FALSE)&amp;""""&amp;"#g'"&amp;"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4" s="71" t="str">
        <f>SUBSTITUTE(IF(VLOOKUP(BG$158,$AD$9:$AN$20,8,FALSE)=INDEX($E$106:$G$108,MATCH("●",INDEX($H$106:$AQ$108,,MATCH($D174,$70:$70,0)-7),0),1),"","sed -i "&amp;IF($AK$156="MacOS","'' ","")&amp;"'s#"&amp;BG$158&amp;"="""&amp;VLOOKUP(BG$158,$AD$9:$AN$20,8,FALSE)&amp;""""&amp;"#"&amp;BG$158&amp;"="&amp;""""&amp;INDEX($E$106:$G$108,MATCH("●",INDEX($H$106:$AQ$108,,MATCH($D174,$70:$70,0)-7),0),1)&amp;""""&amp;"#g'"&amp;" ${CONFIG_DIR}"&amp;$K$7&amp;"; export "&amp;BG$158&amp;"="&amp;""""&amp;INDEX($E$106:$G$108,MATCH("●",INDEX($H$106:$AQ$108,,MATCH($D174,$70:$70,0)-7),0),1)&amp;""";"),",",""",""")</f>
        <v/>
      </c>
      <c r="BH174" s="71" t="str">
        <f>SUBSTITUTE(IF(INDEX($E$106:$G$108,MATCH("●",INDEX($H$106:$AQ$108,,MATCH($D174,$70:$70,0)-7),0),1)=VLOOKUP(BH$158,$AD$9:$AN$20,8,FALSE),"","sed -i "&amp;IF($AK$156="MacOS","'' ","")&amp;"'s#"&amp;BH$158&amp;"="""&amp;INDEX($E$106:$G$108,MATCH("●",INDEX($H$106:$AQ$108,,MATCH($D174,$70:$70,0)-7),0),1)&amp;""""&amp;"#"&amp;BH$158&amp;"="&amp;""""&amp;VLOOKUP(BH$158,$AD$9:$AN$20,8,FALSE)&amp;""""&amp;"#g'"&amp;"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4" s="71" t="str">
        <f>SUBSTITUTE(IF(VLOOKUP(BI$158,$AD$9:$AN$20,8,FALSE)=INDEX($E$110:$G$112,MATCH("●",INDEX($H$110:$AQ$112,,MATCH($D174,$70:$70,0)-7),0),1),"","sed -i "&amp;IF($AK$156="MacOS","'' ","")&amp;"'s#"&amp;BI$158&amp;"="""&amp;VLOOKUP(BI$158,$AD$9:$AN$20,8,FALSE)&amp;""""&amp;"#"&amp;BI$158&amp;"="&amp;""""&amp;INDEX($E$110:$G$112,MATCH("●",INDEX($H$110:$AQ$112,,MATCH($D174,$70:$70,0)-7),0),1)&amp;""""&amp;"#g'"&amp;" ${CONFIG_DIR}"&amp;$K$7&amp;"; export "&amp;BI$158&amp;"="&amp;""""&amp;INDEX($E$110:$G$112,MATCH("●",INDEX($H$110:$AQ$112,,MATCH($D174,$70:$70,0)-7),0),1)&amp;""";"),",",""",""")</f>
        <v/>
      </c>
      <c r="BJ174" s="71" t="str">
        <f>SUBSTITUTE(IF(INDEX($E$110:$G$112,MATCH("●",INDEX($H$110:$AQ$112,,MATCH($D174,$70:$70,0)-7),0),1)=VLOOKUP(BJ$158,$AD$9:$AN$20,8,FALSE),"","sed -i "&amp;IF($AK$156="MacOS","'' ","")&amp;"'s#"&amp;BJ$158&amp;"="""&amp;INDEX($E$110:$G$112,MATCH("●",INDEX($H$110:$AQ$112,,MATCH($D174,$70:$70,0)-7),0),1)&amp;""""&amp;"#"&amp;BJ$158&amp;"="&amp;""""&amp;VLOOKUP(BJ$158,$AD$9:$AN$20,8,FALSE)&amp;""""&amp;"#g'"&amp;"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4" s="71" t="str">
        <f>SUBSTITUTE(IF(VLOOKUP(BK$158,$AD$9:$AN$20,8,FALSE)=INDEX($E$114:$G$116,MATCH("●",INDEX($H$114:$AQ$116,,MATCH($D174,$70:$70,0)-7),0),1),"","sed -i "&amp;IF($AK$156="MacOS","'' ","")&amp;"'s#"&amp;BK$158&amp;"="""&amp;VLOOKUP(BK$158,$AD$9:$AN$20,8,FALSE)&amp;""""&amp;"#"&amp;BK$158&amp;"="&amp;""""&amp;INDEX($E$114:$G$116,MATCH("●",INDEX($H$114:$AQ$116,,MATCH($D174,$70:$70,0)-7),0),1)&amp;""""&amp;"#g'"&amp;" ${CONFIG_DIR}"&amp;$K$7&amp;"; export "&amp;BK$158&amp;"="&amp;""""&amp;INDEX($E$114:$G$116,MATCH("●",INDEX($H$114:$AQ$116,,MATCH($D174,$70:$70,0)-7),0),1)&amp;""";"),",",""",""")</f>
        <v/>
      </c>
      <c r="BL174" s="71" t="str">
        <f>SUBSTITUTE(IF(INDEX($E$114:$G$116,MATCH("●",INDEX($H$114:$AQ$116,,MATCH($D174,$70:$70,0)-7),0),1)=VLOOKUP(BL$158,$AD$9:$AN$20,8,FALSE),"","sed -i "&amp;IF($AK$156="MacOS","'' ","")&amp;"'s#"&amp;BL$158&amp;"="""&amp;INDEX($E$114:$G$116,MATCH("●",INDEX($H$114:$AQ$116,,MATCH($D174,$70:$70,0)-7),0),1)&amp;""""&amp;"#"&amp;BL$158&amp;"="&amp;""""&amp;VLOOKUP(BL$158,$AD$9:$AN$20,8,FALSE)&amp;""""&amp;"#g'"&amp;"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4" s="71" t="str">
        <f>SUBSTITUTE(IF(VLOOKUP(BM$158,$AD$9:$AN$20,8,FALSE)=INDEX($E$118:$G$120,MATCH("●",INDEX($H$118:$AQ$120,,MATCH($D174,$70:$70,0)-7),0),1),"","sed -i "&amp;IF($AK$156="MacOS","'' ","")&amp;"'s#"&amp;BM$158&amp;"="""&amp;VLOOKUP(BM$158,$AD$9:$AN$20,8,FALSE)&amp;""""&amp;"#"&amp;BM$158&amp;"="&amp;""""&amp;INDEX($E$118:$G$120,MATCH("●",INDEX($H$118:$AQ$120,,MATCH($D174,$70:$70,0)-7),0),1)&amp;""""&amp;"#g'"&amp;" ${CONFIG_DIR}"&amp;$K$7&amp;"; export "&amp;BM$158&amp;"="&amp;""""&amp;INDEX($E$118:$G$120,MATCH("●",INDEX($H$118:$AQ$120,,MATCH($D174,$70:$70,0)-7),0),1)&amp;""";"),",",""",""")</f>
        <v/>
      </c>
      <c r="BN174" s="71" t="str">
        <f>SUBSTITUTE(IF(INDEX($E$118:$G$120,MATCH("●",INDEX($H$118:$AQ$120,,MATCH($D174,$70:$70,0)-7),0),1)=VLOOKUP(BN$158,$AD$9:$AN$20,8,FALSE),"","sed -i "&amp;IF($AK$156="MacOS","'' ","")&amp;"'s#"&amp;BN$158&amp;"="""&amp;INDEX($E$118:$G$120,MATCH("●",INDEX($H$118:$AQ$120,,MATCH($D174,$70:$70,0)-7),0),1)&amp;""""&amp;"#"&amp;BN$158&amp;"="&amp;""""&amp;VLOOKUP(BN$158,$AD$9:$AN$20,8,FALSE)&amp;""""&amp;"#g'"&amp;"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4" s="71" t="str">
        <f>SUBSTITUTE(IF(VLOOKUP(BO$158,$AD$9:$AN$20,8,FALSE)=INDEX($E$122:$G$124,MATCH("●",INDEX($H$122:$AQ$124,,MATCH($D174,$70:$70,0)-7),0),1),"","sed -i "&amp;IF($AK$156="MacOS","'' ","")&amp;"'s#"&amp;BO$158&amp;"="""&amp;VLOOKUP(BO$158,$AD$9:$AN$20,8,FALSE)&amp;""""&amp;"#"&amp;BO$158&amp;"="&amp;""""&amp;INDEX($E$122:$G$124,MATCH("●",INDEX($H$122:$AQ$124,,MATCH($D174,$70:$70,0)-7),0),1)&amp;""""&amp;"#g'"&amp;" ${CONFIG_DIR}"&amp;$K$7&amp;"; export "&amp;BO$158&amp;"="&amp;""""&amp;INDEX($E$122:$G$124,MATCH("●",INDEX($H$122:$AQ$124,,MATCH($D174,$70:$70,0)-7),0),1)&amp;""";"),",",""",""")</f>
        <v/>
      </c>
      <c r="BP174" s="71" t="str">
        <f>SUBSTITUTE(IF(INDEX($E$122:$G$124,MATCH("●",INDEX($H$122:$AQ$124,,MATCH($D174,$70:$70,0)-7),0),1)=VLOOKUP(BP$158,$AD$9:$AN$20,8,FALSE),"","sed -i "&amp;IF($AK$156="MacOS","'' ","")&amp;"'s#"&amp;BP$158&amp;"="""&amp;INDEX($E$122:$G$124,MATCH("●",INDEX($H$122:$AQ$124,,MATCH($D174,$70:$70,0)-7),0),1)&amp;""""&amp;"#"&amp;BP$158&amp;"="&amp;""""&amp;VLOOKUP(BP$158,$AD$9:$AN$20,8,FALSE)&amp;""""&amp;"#g'"&amp;"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4" s="71" t="str">
        <f>SUBSTITUTE(IF(VLOOKUP(BQ$158,$AD$9:$AN$20,8,FALSE)=INDEX($E$126:$G$128,MATCH("●",INDEX($H$126:$AQ$128,,MATCH($D174,$70:$70,0)-7),0),1),"","sed -i "&amp;IF($AK$156="MacOS","'' ","")&amp;"'s#"&amp;BQ$158&amp;"="""&amp;VLOOKUP(BQ$158,$AD$9:$AN$20,8,FALSE)&amp;""""&amp;"#"&amp;BQ$158&amp;"="&amp;""""&amp;INDEX($E$126:$G$128,MATCH("●",INDEX($H$126:$AQ$128,,MATCH($D174,$70:$70,0)-7),0),1)&amp;""""&amp;"#g'"&amp;" ${CONFIG_DIR}"&amp;$K$7&amp;"; export "&amp;BQ$158&amp;"="&amp;""""&amp;INDEX($E$126:$G$128,MATCH("●",INDEX($H$126:$AQ$128,,MATCH($D174,$70:$70,0)-7),0),1)&amp;""";"),",",""",""")</f>
        <v/>
      </c>
      <c r="BR174" s="71" t="str">
        <f>SUBSTITUTE(IF(INDEX($E$126:$G$128,MATCH("●",INDEX($H$126:$AQ$128,,MATCH($D174,$70:$70,0)-7),0),1)=VLOOKUP(BR$158,$AD$9:$AN$20,8,FALSE),"","sed -i "&amp;IF($AK$156="MacOS","'' ","")&amp;"'s#"&amp;BR$158&amp;"="""&amp;INDEX($E$126:$G$128,MATCH("●",INDEX($H$126:$AQ$128,,MATCH($D174,$70:$70,0)-7),0),1)&amp;""""&amp;"#"&amp;BR$158&amp;"="&amp;""""&amp;VLOOKUP(BR$158,$AD$9:$AN$20,8,FALSE)&amp;""""&amp;"#g'"&amp;"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4" s="71" t="str">
        <f>SUBSTITUTE(IF(VLOOKUP(BS$158,$AD$9:$AN$20,8,FALSE)=INDEX($E$130:$G$132,MATCH("●",INDEX($H$130:$AQ$132,,MATCH($D174,$70:$70,0)-7),0),1),"","sed -i "&amp;IF($AK$156="MacOS","'' ","")&amp;"'s#"&amp;BS$158&amp;"="""&amp;VLOOKUP(BS$158,$AD$9:$AN$20,8,FALSE)&amp;""""&amp;"#"&amp;BS$158&amp;"="&amp;""""&amp;INDEX($E$130:$G$132,MATCH("●",INDEX($H$130:$AQ$132,,MATCH($D174,$70:$70,0)-7),0),1)&amp;""""&amp;"#g'"&amp;" ${CONFIG_DIR}"&amp;$K$7&amp;"; export "&amp;BS$158&amp;"="&amp;""""&amp;INDEX($E$130:$G$132,MATCH("●",INDEX($H$130:$AQ$132,,MATCH($D174,$70:$70,0)-7),0),1)&amp;""";"),",",""",""")</f>
        <v/>
      </c>
      <c r="BT174" s="71" t="str">
        <f>SUBSTITUTE(IF(INDEX($E$130:$G$132,MATCH("●",INDEX($H$130:$AQ$132,,MATCH($D174,$70:$70,0)-7),0),1)=VLOOKUP(BT$158,$AD$9:$AN$20,8,FALSE),"","sed -i "&amp;IF($AK$156="MacOS","'' ","")&amp;"'s#"&amp;BT$158&amp;"="""&amp;INDEX($E$130:$G$132,MATCH("●",INDEX($H$130:$AQ$132,,MATCH($D174,$70:$70,0)-7),0),1)&amp;""""&amp;"#"&amp;BT$158&amp;"="&amp;""""&amp;VLOOKUP(BT$158,$AD$9:$AN$20,8,FALSE)&amp;""""&amp;"#g'"&amp;"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74" s="60" t="s">
        <v>1068</v>
      </c>
    </row>
    <row r="175" spans="4:73" ht="54" customHeight="1">
      <c r="D175" s="96">
        <f t="shared" si="3"/>
        <v>52</v>
      </c>
      <c r="E175" s="97"/>
      <c r="F175" s="97"/>
      <c r="G175" s="98"/>
      <c r="H175" s="45" t="str">
        <f t="shared" ca="1" si="2"/>
        <v>clear; echo テストケース052; sed -i '' 's#COLUMN_DATA_TRIM="NONE"#COLUMN_DATA_TRIM="FTftBTbt"#g' ${CONFIG_DIR}db_data_config.txt; export COLUMN_DATA_TRIM="FTftBTbt";sh ./script/db_check_data_validate_config.sh; sed -i '' 's#COLUMN_DATA_TRIM="FTftBTbt"#COLUMN_DATA_TRIM="NONE"#g' ${CONFIG_DIR}db_data_config.txt; export COLUMN_DATA_TRIM="NONE";</v>
      </c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  <c r="AE175" s="99" t="str" cm="1">
        <f t="array" ref="AE175">SUBSTITUTE(INDEX($H$134:$AQ$134, , MATCH($D175, $70:$70, 0)-7),"-","")</f>
        <v>正常</v>
      </c>
      <c r="AF175" s="100"/>
      <c r="AG175" s="101"/>
      <c r="AH175" s="143" t="s">
        <v>898</v>
      </c>
      <c r="AI175" s="144"/>
      <c r="AJ175" s="144"/>
      <c r="AK175" s="144"/>
      <c r="AL175" s="144"/>
      <c r="AM175" s="144"/>
      <c r="AN175" s="144"/>
      <c r="AO175" s="144"/>
      <c r="AP175" s="144"/>
      <c r="AQ175" s="145"/>
      <c r="AS175" s="68" t="str" cm="1">
        <f t="array" ref="AS175">SUBSTITUTE(TEXT(INDEX($H$137:$AQ$137,1,$D175-36),"000000"),"-","")</f>
        <v>220001</v>
      </c>
      <c r="AT175" s="69"/>
      <c r="AU175" s="70"/>
      <c r="AW175" s="71" t="str">
        <f>SUBSTITUTE(IF(VLOOKUP(AW$158,$AD$9:$AN$20,8,FALSE)=INDEX($E$76:$G$78,MATCH("●",INDEX($H$76:$AQ$78,,MATCH($D175,$70:$70,0)-7),0),1),"","sed -i "&amp;IF($AK$156="MacOS","'' ","")&amp;"'s#"&amp;AW$158&amp;"="""&amp;VLOOKUP(AW$158,$AD$9:$AN$20,8,FALSE)&amp;""""&amp;"#"&amp;AW$158&amp;"="&amp;""""&amp;INDEX($E$76:$G$78,MATCH("●",INDEX($H$76:$AQ$78,,MATCH($D175,$70:$70,0)-7),0),1)&amp;""""&amp;"#g'"&amp;" ${CONFIG_DIR}"&amp;$K$7&amp;"; export "&amp;AW$158&amp;"="&amp;""""&amp;INDEX($E$76:$G$78,MATCH("●",INDEX($H$76:$AQ$78,,MATCH($D175,$70:$70,0)-7),0),1)&amp;""";"),",",""",""")</f>
        <v/>
      </c>
      <c r="AX175" s="71" t="str">
        <f>SUBSTITUTE(IF(INDEX($E$76:$G$78,MATCH("●",INDEX($H$76:$AQ$78,,MATCH($D175,$70:$70,0)-7),0),1)=VLOOKUP(AX$158,$AD$9:$AN$20,8,FALSE),"","sed -i "&amp;IF($AK$156="MacOS","'' ","")&amp;"'s#"&amp;AX$158&amp;"="""&amp;INDEX($E$76:$G$78,MATCH("●",INDEX($H$76:$AQ$78,,MATCH($D175,$70:$70,0)-7),0),1)&amp;""""&amp;"#"&amp;AX$158&amp;"="&amp;""""&amp;VLOOKUP(AX$158,$AD$9:$AN$20,8,FALSE)&amp;""""&amp;"#g'"&amp;"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5" s="71" t="str">
        <f>SUBSTITUTE(IF(VLOOKUP(AY$158,$AD$9:$AN$20,8,FALSE)=INDEX($E$80:$G$83,MATCH("●",INDEX($H$80:$AQ$83,,MATCH($D175,$70:$70,0)-7),0),1),"","sed -i "&amp;IF($AK$156="MacOS","'' ","")&amp;"'s#"&amp;AY$158&amp;"="""&amp;VLOOKUP(AY$158,$AD$9:$AN$20,8,FALSE)&amp;""""&amp;"#"&amp;AY$158&amp;"="&amp;""""&amp;INDEX($E$80:$G$83,MATCH("●",INDEX($H$80:$AQ$83,,MATCH($D175,$70:$70,0)-7),0),1)&amp;""""&amp;"#g'"&amp;" ${CONFIG_DIR}"&amp;$K$7&amp;"; export "&amp;AY$158&amp;"="&amp;""""&amp;INDEX($E$80:$G$83,MATCH("●",INDEX($H$80:$AQ$83,,MATCH($D175,$70:$70,0)-7),0),1)&amp;""";"),",",""",""")</f>
        <v/>
      </c>
      <c r="AZ175" s="71" t="str">
        <f>SUBSTITUTE(IF(INDEX($E$80:$G$83,MATCH("●",INDEX($H$80:$AQ$83,,MATCH($D175,$70:$70,0)-7),0),1)=VLOOKUP(AZ$158,$AD$9:$AN$20,8,FALSE),"","sed -i "&amp;IF($AK$156="MacOS","'' ","")&amp;"'s#"&amp;AZ$158&amp;"="""&amp;INDEX($E$80:$G$83,MATCH("●",INDEX($H$80:$AQ$83,,MATCH($D175,$70:$70,0)-7),0),1)&amp;""""&amp;"#"&amp;AZ$158&amp;"="&amp;""""&amp;VLOOKUP(AZ$158,$AD$9:$AN$20,8,FALSE)&amp;""""&amp;"#g'"&amp;"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75" s="71" t="str">
        <f>SUBSTITUTE(IF(VLOOKUP(BA$158,$AD$9:$AN$20,8,FALSE)=INDEX($E$85:$G$92,MATCH("●",INDEX($H$85:$AQ$92,,MATCH($D175,$70:$70,0)-7),0),1),"","sed -i "&amp;IF($AK$156="MacOS","'' ","")&amp;"'s#"&amp;BA$158&amp;"="""&amp;VLOOKUP(BA$158,$AD$9:$AN$20,8,FALSE)&amp;""""&amp;"#"&amp;BA$158&amp;"="&amp;""""&amp;INDEX($E$85:$G$92,MATCH("●",INDEX($H$85:$AQ$92,,MATCH($D175,$70:$70,0)-7),0),1)&amp;""""&amp;"#g'"&amp;" ${CONFIG_DIR}"&amp;$K$7&amp;"; export "&amp;BA$158&amp;"="&amp;""""&amp;INDEX($E$85:$G$92,MATCH("●",INDEX($H$85:$AQ$92,,MATCH($D175,$70:$70,0)-7),0),1)&amp;""";"),",",""",""")</f>
        <v/>
      </c>
      <c r="BB175" s="71" t="str">
        <f>SUBSTITUTE(IF(INDEX($E$85:$G$92,MATCH("●",INDEX($H$85:$AQ$92,,MATCH($D175,$70:$70,0)-7),0),1)=VLOOKUP(BB$158,$AD$9:$AN$20,8,FALSE),"","sed -i "&amp;IF($AK$156="MacOS","'' ","")&amp;"'s#"&amp;BB$158&amp;"="""&amp;INDEX($E$85:$G$92,MATCH("●",INDEX($H$85:$AQ$92,,MATCH($D175,$70:$70,0)-7),0),1)&amp;""""&amp;"#"&amp;BB$158&amp;"="&amp;""""&amp;VLOOKUP(BB$158,$AD$9:$AN$20,8,FALSE)&amp;""""&amp;"#g'"&amp;"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75" s="71" t="str">
        <f>SUBSTITUTE(IF(VLOOKUP(BC$158,$AD$9:$AN$20,8,FALSE)=INDEX($E$94:$G$100,MATCH("●",INDEX($H$94:$AQ$100,,MATCH($D175,$70:$70,0)-7),0),1),"","sed -i "&amp;IF($AK$156="MacOS","'' ","")&amp;"'s#"&amp;BC$158&amp;"="""&amp;VLOOKUP(BC$158,$AD$9:$AN$20,8,FALSE)&amp;""""&amp;"#"&amp;BC$158&amp;"="&amp;""""&amp;INDEX($E$94:$G$100,MATCH("●",INDEX($H$94:$AQ$100,,MATCH($D175,$70:$70,0)-7),0),1)&amp;""""&amp;"#g'"&amp;" ${CONFIG_DIR}"&amp;$K$7&amp;"; export "&amp;BC$158&amp;"="&amp;""""&amp;INDEX($E$94:$G$100,MATCH("●",INDEX($H$94:$AQ$100,,MATCH($D175,$70:$70,0)-7),0),1)&amp;""";"),",",""",""")</f>
        <v>sed -i '' 's#COLUMN_DATA_TRIM="NONE"#COLUMN_DATA_TRIM="FTftBTbt"#g' ${CONFIG_DIR}db_data_config.txt; export COLUMN_DATA_TRIM="FTftBTbt";</v>
      </c>
      <c r="BD175" s="71" t="str">
        <f>SUBSTITUTE(IF(INDEX($E$94:$G$100,MATCH("●",INDEX($H$94:$AQ$100,,MATCH($D175,$70:$70,0)-7),0),1)=VLOOKUP(BD$158,$AD$9:$AN$20,8,FALSE),"","sed -i "&amp;IF($AK$156="MacOS","'' ","")&amp;"'s#"&amp;BD$158&amp;"="""&amp;INDEX($E$94:$G$100,MATCH("●",INDEX($H$94:$AQ$100,,MATCH($D175,$70:$70,0)-7),0),1)&amp;""""&amp;"#"&amp;BD$158&amp;"="&amp;""""&amp;VLOOKUP(BD$158,$AD$9:$AN$20,8,FALSE)&amp;""""&amp;"#g'"&amp;"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's#COLUMN_DATA_TRIM="FTftBTbt"#COLUMN_DATA_TRIM="NONE"#g' ${CONFIG_DIR}db_data_config.txt; export COLUMN_DATA_TRIM="NONE";</v>
      </c>
      <c r="BE175" s="71" t="str">
        <f>SUBSTITUTE(IF(VLOOKUP(BE$158,$AD$9:$AN$20,8,FALSE)=INDEX($E$102:$G$104,MATCH("●",INDEX($H$102:$AQ$104,,MATCH($D175,$70:$70,0)-7),0),1),"","sed -i "&amp;IF($AK$156="MacOS","'' ","")&amp;"'s#"&amp;BE$158&amp;"="""&amp;VLOOKUP(BE$158,$AD$9:$AN$20,8,FALSE)&amp;""""&amp;"#"&amp;BE$158&amp;"="&amp;""""&amp;INDEX($E$102:$G$104,MATCH("●",INDEX($H$102:$AQ$104,,MATCH($D175,$70:$70,0)-7),0),1)&amp;""""&amp;"#g'"&amp;" ${CONFIG_DIR}"&amp;$K$7&amp;"; export "&amp;BE$158&amp;"="&amp;""""&amp;INDEX($E$102:$G$104,MATCH("●",INDEX($H$102:$AQ$104,,MATCH($D175,$70:$70,0)-7),0),1)&amp;""";"),",",""",""")</f>
        <v/>
      </c>
      <c r="BF175" s="71" t="str">
        <f>SUBSTITUTE(IF(INDEX($E$102:$G$104,MATCH("●",INDEX($H$102:$AQ$104,,MATCH($D175,$70:$70,0)-7),0),1)=VLOOKUP(BF$158,$AD$9:$AN$20,8,FALSE),"","sed -i "&amp;IF($AK$156="MacOS","'' ","")&amp;"'s#"&amp;BF$158&amp;"="""&amp;INDEX($E$102:$G$104,MATCH("●",INDEX($H$102:$AQ$104,,MATCH($D175,$70:$70,0)-7),0),1)&amp;""""&amp;"#"&amp;BF$158&amp;"="&amp;""""&amp;VLOOKUP(BF$158,$AD$9:$AN$20,8,FALSE)&amp;""""&amp;"#g'"&amp;"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5" s="71" t="str">
        <f>SUBSTITUTE(IF(VLOOKUP(BG$158,$AD$9:$AN$20,8,FALSE)=INDEX($E$106:$G$108,MATCH("●",INDEX($H$106:$AQ$108,,MATCH($D175,$70:$70,0)-7),0),1),"","sed -i "&amp;IF($AK$156="MacOS","'' ","")&amp;"'s#"&amp;BG$158&amp;"="""&amp;VLOOKUP(BG$158,$AD$9:$AN$20,8,FALSE)&amp;""""&amp;"#"&amp;BG$158&amp;"="&amp;""""&amp;INDEX($E$106:$G$108,MATCH("●",INDEX($H$106:$AQ$108,,MATCH($D175,$70:$70,0)-7),0),1)&amp;""""&amp;"#g'"&amp;" ${CONFIG_DIR}"&amp;$K$7&amp;"; export "&amp;BG$158&amp;"="&amp;""""&amp;INDEX($E$106:$G$108,MATCH("●",INDEX($H$106:$AQ$108,,MATCH($D175,$70:$70,0)-7),0),1)&amp;""";"),",",""",""")</f>
        <v/>
      </c>
      <c r="BH175" s="71" t="str">
        <f>SUBSTITUTE(IF(INDEX($E$106:$G$108,MATCH("●",INDEX($H$106:$AQ$108,,MATCH($D175,$70:$70,0)-7),0),1)=VLOOKUP(BH$158,$AD$9:$AN$20,8,FALSE),"","sed -i "&amp;IF($AK$156="MacOS","'' ","")&amp;"'s#"&amp;BH$158&amp;"="""&amp;INDEX($E$106:$G$108,MATCH("●",INDEX($H$106:$AQ$108,,MATCH($D175,$70:$70,0)-7),0),1)&amp;""""&amp;"#"&amp;BH$158&amp;"="&amp;""""&amp;VLOOKUP(BH$158,$AD$9:$AN$20,8,FALSE)&amp;""""&amp;"#g'"&amp;"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5" s="71" t="str">
        <f>SUBSTITUTE(IF(VLOOKUP(BI$158,$AD$9:$AN$20,8,FALSE)=INDEX($E$110:$G$112,MATCH("●",INDEX($H$110:$AQ$112,,MATCH($D175,$70:$70,0)-7),0),1),"","sed -i "&amp;IF($AK$156="MacOS","'' ","")&amp;"'s#"&amp;BI$158&amp;"="""&amp;VLOOKUP(BI$158,$AD$9:$AN$20,8,FALSE)&amp;""""&amp;"#"&amp;BI$158&amp;"="&amp;""""&amp;INDEX($E$110:$G$112,MATCH("●",INDEX($H$110:$AQ$112,,MATCH($D175,$70:$70,0)-7),0),1)&amp;""""&amp;"#g'"&amp;" ${CONFIG_DIR}"&amp;$K$7&amp;"; export "&amp;BI$158&amp;"="&amp;""""&amp;INDEX($E$110:$G$112,MATCH("●",INDEX($H$110:$AQ$112,,MATCH($D175,$70:$70,0)-7),0),1)&amp;""";"),",",""",""")</f>
        <v/>
      </c>
      <c r="BJ175" s="71" t="str">
        <f>SUBSTITUTE(IF(INDEX($E$110:$G$112,MATCH("●",INDEX($H$110:$AQ$112,,MATCH($D175,$70:$70,0)-7),0),1)=VLOOKUP(BJ$158,$AD$9:$AN$20,8,FALSE),"","sed -i "&amp;IF($AK$156="MacOS","'' ","")&amp;"'s#"&amp;BJ$158&amp;"="""&amp;INDEX($E$110:$G$112,MATCH("●",INDEX($H$110:$AQ$112,,MATCH($D175,$70:$70,0)-7),0),1)&amp;""""&amp;"#"&amp;BJ$158&amp;"="&amp;""""&amp;VLOOKUP(BJ$158,$AD$9:$AN$20,8,FALSE)&amp;""""&amp;"#g'"&amp;"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5" s="71" t="str">
        <f>SUBSTITUTE(IF(VLOOKUP(BK$158,$AD$9:$AN$20,8,FALSE)=INDEX($E$114:$G$116,MATCH("●",INDEX($H$114:$AQ$116,,MATCH($D175,$70:$70,0)-7),0),1),"","sed -i "&amp;IF($AK$156="MacOS","'' ","")&amp;"'s#"&amp;BK$158&amp;"="""&amp;VLOOKUP(BK$158,$AD$9:$AN$20,8,FALSE)&amp;""""&amp;"#"&amp;BK$158&amp;"="&amp;""""&amp;INDEX($E$114:$G$116,MATCH("●",INDEX($H$114:$AQ$116,,MATCH($D175,$70:$70,0)-7),0),1)&amp;""""&amp;"#g'"&amp;" ${CONFIG_DIR}"&amp;$K$7&amp;"; export "&amp;BK$158&amp;"="&amp;""""&amp;INDEX($E$114:$G$116,MATCH("●",INDEX($H$114:$AQ$116,,MATCH($D175,$70:$70,0)-7),0),1)&amp;""";"),",",""",""")</f>
        <v/>
      </c>
      <c r="BL175" s="71" t="str">
        <f>SUBSTITUTE(IF(INDEX($E$114:$G$116,MATCH("●",INDEX($H$114:$AQ$116,,MATCH($D175,$70:$70,0)-7),0),1)=VLOOKUP(BL$158,$AD$9:$AN$20,8,FALSE),"","sed -i "&amp;IF($AK$156="MacOS","'' ","")&amp;"'s#"&amp;BL$158&amp;"="""&amp;INDEX($E$114:$G$116,MATCH("●",INDEX($H$114:$AQ$116,,MATCH($D175,$70:$70,0)-7),0),1)&amp;""""&amp;"#"&amp;BL$158&amp;"="&amp;""""&amp;VLOOKUP(BL$158,$AD$9:$AN$20,8,FALSE)&amp;""""&amp;"#g'"&amp;"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5" s="71" t="str">
        <f>SUBSTITUTE(IF(VLOOKUP(BM$158,$AD$9:$AN$20,8,FALSE)=INDEX($E$118:$G$120,MATCH("●",INDEX($H$118:$AQ$120,,MATCH($D175,$70:$70,0)-7),0),1),"","sed -i "&amp;IF($AK$156="MacOS","'' ","")&amp;"'s#"&amp;BM$158&amp;"="""&amp;VLOOKUP(BM$158,$AD$9:$AN$20,8,FALSE)&amp;""""&amp;"#"&amp;BM$158&amp;"="&amp;""""&amp;INDEX($E$118:$G$120,MATCH("●",INDEX($H$118:$AQ$120,,MATCH($D175,$70:$70,0)-7),0),1)&amp;""""&amp;"#g'"&amp;" ${CONFIG_DIR}"&amp;$K$7&amp;"; export "&amp;BM$158&amp;"="&amp;""""&amp;INDEX($E$118:$G$120,MATCH("●",INDEX($H$118:$AQ$120,,MATCH($D175,$70:$70,0)-7),0),1)&amp;""";"),",",""",""")</f>
        <v/>
      </c>
      <c r="BN175" s="71" t="str">
        <f>SUBSTITUTE(IF(INDEX($E$118:$G$120,MATCH("●",INDEX($H$118:$AQ$120,,MATCH($D175,$70:$70,0)-7),0),1)=VLOOKUP(BN$158,$AD$9:$AN$20,8,FALSE),"","sed -i "&amp;IF($AK$156="MacOS","'' ","")&amp;"'s#"&amp;BN$158&amp;"="""&amp;INDEX($E$118:$G$120,MATCH("●",INDEX($H$118:$AQ$120,,MATCH($D175,$70:$70,0)-7),0),1)&amp;""""&amp;"#"&amp;BN$158&amp;"="&amp;""""&amp;VLOOKUP(BN$158,$AD$9:$AN$20,8,FALSE)&amp;""""&amp;"#g'"&amp;"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5" s="71" t="str">
        <f>SUBSTITUTE(IF(VLOOKUP(BO$158,$AD$9:$AN$20,8,FALSE)=INDEX($E$122:$G$124,MATCH("●",INDEX($H$122:$AQ$124,,MATCH($D175,$70:$70,0)-7),0),1),"","sed -i "&amp;IF($AK$156="MacOS","'' ","")&amp;"'s#"&amp;BO$158&amp;"="""&amp;VLOOKUP(BO$158,$AD$9:$AN$20,8,FALSE)&amp;""""&amp;"#"&amp;BO$158&amp;"="&amp;""""&amp;INDEX($E$122:$G$124,MATCH("●",INDEX($H$122:$AQ$124,,MATCH($D175,$70:$70,0)-7),0),1)&amp;""""&amp;"#g'"&amp;" ${CONFIG_DIR}"&amp;$K$7&amp;"; export "&amp;BO$158&amp;"="&amp;""""&amp;INDEX($E$122:$G$124,MATCH("●",INDEX($H$122:$AQ$124,,MATCH($D175,$70:$70,0)-7),0),1)&amp;""";"),",",""",""")</f>
        <v/>
      </c>
      <c r="BP175" s="71" t="str">
        <f>SUBSTITUTE(IF(INDEX($E$122:$G$124,MATCH("●",INDEX($H$122:$AQ$124,,MATCH($D175,$70:$70,0)-7),0),1)=VLOOKUP(BP$158,$AD$9:$AN$20,8,FALSE),"","sed -i "&amp;IF($AK$156="MacOS","'' ","")&amp;"'s#"&amp;BP$158&amp;"="""&amp;INDEX($E$122:$G$124,MATCH("●",INDEX($H$122:$AQ$124,,MATCH($D175,$70:$70,0)-7),0),1)&amp;""""&amp;"#"&amp;BP$158&amp;"="&amp;""""&amp;VLOOKUP(BP$158,$AD$9:$AN$20,8,FALSE)&amp;""""&amp;"#g'"&amp;"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5" s="71" t="str">
        <f>SUBSTITUTE(IF(VLOOKUP(BQ$158,$AD$9:$AN$20,8,FALSE)=INDEX($E$126:$G$128,MATCH("●",INDEX($H$126:$AQ$128,,MATCH($D175,$70:$70,0)-7),0),1),"","sed -i "&amp;IF($AK$156="MacOS","'' ","")&amp;"'s#"&amp;BQ$158&amp;"="""&amp;VLOOKUP(BQ$158,$AD$9:$AN$20,8,FALSE)&amp;""""&amp;"#"&amp;BQ$158&amp;"="&amp;""""&amp;INDEX($E$126:$G$128,MATCH("●",INDEX($H$126:$AQ$128,,MATCH($D175,$70:$70,0)-7),0),1)&amp;""""&amp;"#g'"&amp;" ${CONFIG_DIR}"&amp;$K$7&amp;"; export "&amp;BQ$158&amp;"="&amp;""""&amp;INDEX($E$126:$G$128,MATCH("●",INDEX($H$126:$AQ$128,,MATCH($D175,$70:$70,0)-7),0),1)&amp;""";"),",",""",""")</f>
        <v/>
      </c>
      <c r="BR175" s="71" t="str">
        <f>SUBSTITUTE(IF(INDEX($E$126:$G$128,MATCH("●",INDEX($H$126:$AQ$128,,MATCH($D175,$70:$70,0)-7),0),1)=VLOOKUP(BR$158,$AD$9:$AN$20,8,FALSE),"","sed -i "&amp;IF($AK$156="MacOS","'' ","")&amp;"'s#"&amp;BR$158&amp;"="""&amp;INDEX($E$126:$G$128,MATCH("●",INDEX($H$126:$AQ$128,,MATCH($D175,$70:$70,0)-7),0),1)&amp;""""&amp;"#"&amp;BR$158&amp;"="&amp;""""&amp;VLOOKUP(BR$158,$AD$9:$AN$20,8,FALSE)&amp;""""&amp;"#g'"&amp;"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5" s="71" t="str">
        <f>SUBSTITUTE(IF(VLOOKUP(BS$158,$AD$9:$AN$20,8,FALSE)=INDEX($E$130:$G$132,MATCH("●",INDEX($H$130:$AQ$132,,MATCH($D175,$70:$70,0)-7),0),1),"","sed -i "&amp;IF($AK$156="MacOS","'' ","")&amp;"'s#"&amp;BS$158&amp;"="""&amp;VLOOKUP(BS$158,$AD$9:$AN$20,8,FALSE)&amp;""""&amp;"#"&amp;BS$158&amp;"="&amp;""""&amp;INDEX($E$130:$G$132,MATCH("●",INDEX($H$130:$AQ$132,,MATCH($D175,$70:$70,0)-7),0),1)&amp;""""&amp;"#g'"&amp;" ${CONFIG_DIR}"&amp;$K$7&amp;"; export "&amp;BS$158&amp;"="&amp;""""&amp;INDEX($E$130:$G$132,MATCH("●",INDEX($H$130:$AQ$132,,MATCH($D175,$70:$70,0)-7),0),1)&amp;""";"),",",""",""")</f>
        <v/>
      </c>
      <c r="BT175" s="71" t="str">
        <f>SUBSTITUTE(IF(INDEX($E$130:$G$132,MATCH("●",INDEX($H$130:$AQ$132,,MATCH($D175,$70:$70,0)-7),0),1)=VLOOKUP(BT$158,$AD$9:$AN$20,8,FALSE),"","sed -i "&amp;IF($AK$156="MacOS","'' ","")&amp;"'s#"&amp;BT$158&amp;"="""&amp;INDEX($E$130:$G$132,MATCH("●",INDEX($H$130:$AQ$132,,MATCH($D175,$70:$70,0)-7),0),1)&amp;""""&amp;"#"&amp;BT$158&amp;"="&amp;""""&amp;VLOOKUP(BT$158,$AD$9:$AN$20,8,FALSE)&amp;""""&amp;"#g'"&amp;"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75" s="60" t="s">
        <v>1068</v>
      </c>
    </row>
    <row r="176" spans="4:73" ht="54" customHeight="1">
      <c r="D176" s="96">
        <f t="shared" si="3"/>
        <v>53</v>
      </c>
      <c r="E176" s="97"/>
      <c r="F176" s="97"/>
      <c r="G176" s="98"/>
      <c r="H176" s="45" t="str">
        <f t="shared" ca="1" si="2"/>
        <v>clear; echo テストケース053; sed -i '' 's#COLUMN_DATA_LENGTH="3"#COLUMN_DATA_LENGTH="38.7"#g' ${CONFIG_DIR}db_data_config.txt; export COLUMN_DATA_LENGTH="38.7";sh ./script/db_check_data_validate_config.sh; sed -i '' 's#COLUMN_DATA_LENGTH="38.7"#COLUMN_DATA_LENGTH="3"#g' ${CONFIG_DIR}db_data_config.txt; export COLUMN_DATA_LENGTH="3";</v>
      </c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7"/>
      <c r="AE176" s="99" t="str" cm="1">
        <f t="array" ref="AE176">SUBSTITUTE(INDEX($H$134:$AQ$134, , MATCH($D176, $70:$70, 0)-7),"-","")</f>
        <v>異常</v>
      </c>
      <c r="AF176" s="100"/>
      <c r="AG176" s="101"/>
      <c r="AH176" s="143" t="s">
        <v>899</v>
      </c>
      <c r="AI176" s="144"/>
      <c r="AJ176" s="144"/>
      <c r="AK176" s="144"/>
      <c r="AL176" s="144"/>
      <c r="AM176" s="144"/>
      <c r="AN176" s="144"/>
      <c r="AO176" s="144"/>
      <c r="AP176" s="144"/>
      <c r="AQ176" s="145"/>
      <c r="AS176" s="68" t="str" cm="1">
        <f t="array" ref="AS176">SUBSTITUTE(TEXT(INDEX($H$137:$AQ$137,1,$D176-36),"000000"),"-","")</f>
        <v>220130</v>
      </c>
      <c r="AT176" s="69"/>
      <c r="AU176" s="70"/>
      <c r="AW176" s="71" t="str">
        <f>SUBSTITUTE(IF(VLOOKUP(AW$158,$AD$9:$AN$20,8,FALSE)=INDEX($E$76:$G$78,MATCH("●",INDEX($H$76:$AQ$78,,MATCH($D176,$70:$70,0)-7),0),1),"","sed -i "&amp;IF($AK$156="MacOS","'' ","")&amp;"'s#"&amp;AW$158&amp;"="""&amp;VLOOKUP(AW$158,$AD$9:$AN$20,8,FALSE)&amp;""""&amp;"#"&amp;AW$158&amp;"="&amp;""""&amp;INDEX($E$76:$G$78,MATCH("●",INDEX($H$76:$AQ$78,,MATCH($D176,$70:$70,0)-7),0),1)&amp;""""&amp;"#g'"&amp;" ${CONFIG_DIR}"&amp;$K$7&amp;"; export "&amp;AW$158&amp;"="&amp;""""&amp;INDEX($E$76:$G$78,MATCH("●",INDEX($H$76:$AQ$78,,MATCH($D176,$70:$70,0)-7),0),1)&amp;""";"),",",""",""")</f>
        <v/>
      </c>
      <c r="AX176" s="71" t="str">
        <f>SUBSTITUTE(IF(INDEX($E$76:$G$78,MATCH("●",INDEX($H$76:$AQ$78,,MATCH($D176,$70:$70,0)-7),0),1)=VLOOKUP(AX$158,$AD$9:$AN$20,8,FALSE),"","sed -i "&amp;IF($AK$156="MacOS","'' ","")&amp;"'s#"&amp;AX$158&amp;"="""&amp;INDEX($E$76:$G$78,MATCH("●",INDEX($H$76:$AQ$78,,MATCH($D176,$70:$70,0)-7),0),1)&amp;""""&amp;"#"&amp;AX$158&amp;"="&amp;""""&amp;VLOOKUP(AX$158,$AD$9:$AN$20,8,FALSE)&amp;""""&amp;"#g'"&amp;"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6" s="71" t="str">
        <f>SUBSTITUTE(IF(VLOOKUP(AY$158,$AD$9:$AN$20,8,FALSE)=INDEX($E$80:$G$83,MATCH("●",INDEX($H$80:$AQ$83,,MATCH($D176,$70:$70,0)-7),0),1),"","sed -i "&amp;IF($AK$156="MacOS","'' ","")&amp;"'s#"&amp;AY$158&amp;"="""&amp;VLOOKUP(AY$158,$AD$9:$AN$20,8,FALSE)&amp;""""&amp;"#"&amp;AY$158&amp;"="&amp;""""&amp;INDEX($E$80:$G$83,MATCH("●",INDEX($H$80:$AQ$83,,MATCH($D176,$70:$70,0)-7),0),1)&amp;""""&amp;"#g'"&amp;" ${CONFIG_DIR}"&amp;$K$7&amp;"; export "&amp;AY$158&amp;"="&amp;""""&amp;INDEX($E$80:$G$83,MATCH("●",INDEX($H$80:$AQ$83,,MATCH($D176,$70:$70,0)-7),0),1)&amp;""";"),",",""",""")</f>
        <v/>
      </c>
      <c r="AZ176" s="71" t="str">
        <f>SUBSTITUTE(IF(INDEX($E$80:$G$83,MATCH("●",INDEX($H$80:$AQ$83,,MATCH($D176,$70:$70,0)-7),0),1)=VLOOKUP(AZ$158,$AD$9:$AN$20,8,FALSE),"","sed -i "&amp;IF($AK$156="MacOS","'' ","")&amp;"'s#"&amp;AZ$158&amp;"="""&amp;INDEX($E$80:$G$83,MATCH("●",INDEX($H$80:$AQ$83,,MATCH($D176,$70:$70,0)-7),0),1)&amp;""""&amp;"#"&amp;AZ$158&amp;"="&amp;""""&amp;VLOOKUP(AZ$158,$AD$9:$AN$20,8,FALSE)&amp;""""&amp;"#g'"&amp;"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76" s="71" t="str">
        <f>SUBSTITUTE(IF(VLOOKUP(BA$158,$AD$9:$AN$20,8,FALSE)=INDEX($E$85:$G$92,MATCH("●",INDEX($H$85:$AQ$92,,MATCH($D176,$70:$70,0)-7),0),1),"","sed -i "&amp;IF($AK$156="MacOS","'' ","")&amp;"'s#"&amp;BA$158&amp;"="""&amp;VLOOKUP(BA$158,$AD$9:$AN$20,8,FALSE)&amp;""""&amp;"#"&amp;BA$158&amp;"="&amp;""""&amp;INDEX($E$85:$G$92,MATCH("●",INDEX($H$85:$AQ$92,,MATCH($D176,$70:$70,0)-7),0),1)&amp;""""&amp;"#g'"&amp;" ${CONFIG_DIR}"&amp;$K$7&amp;"; export "&amp;BA$158&amp;"="&amp;""""&amp;INDEX($E$85:$G$92,MATCH("●",INDEX($H$85:$AQ$92,,MATCH($D176,$70:$70,0)-7),0),1)&amp;""";"),",",""",""")</f>
        <v>sed -i '' 's#COLUMN_DATA_LENGTH="3"#COLUMN_DATA_LENGTH="38.7"#g' ${CONFIG_DIR}db_data_config.txt; export COLUMN_DATA_LENGTH="38.7";</v>
      </c>
      <c r="BB176" s="71" t="str">
        <f>SUBSTITUTE(IF(INDEX($E$85:$G$92,MATCH("●",INDEX($H$85:$AQ$92,,MATCH($D176,$70:$70,0)-7),0),1)=VLOOKUP(BB$158,$AD$9:$AN$20,8,FALSE),"","sed -i "&amp;IF($AK$156="MacOS","'' ","")&amp;"'s#"&amp;BB$158&amp;"="""&amp;INDEX($E$85:$G$92,MATCH("●",INDEX($H$85:$AQ$92,,MATCH($D176,$70:$70,0)-7),0),1)&amp;""""&amp;"#"&amp;BB$158&amp;"="&amp;""""&amp;VLOOKUP(BB$158,$AD$9:$AN$20,8,FALSE)&amp;""""&amp;"#g'"&amp;"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's#COLUMN_DATA_LENGTH="38.7"#COLUMN_DATA_LENGTH="3"#g' ${CONFIG_DIR}db_data_config.txt; export COLUMN_DATA_LENGTH="3";</v>
      </c>
      <c r="BC176" s="71" t="str">
        <f>SUBSTITUTE(IF(VLOOKUP(BC$158,$AD$9:$AN$20,8,FALSE)=INDEX($E$94:$G$100,MATCH("●",INDEX($H$94:$AQ$100,,MATCH($D176,$70:$70,0)-7),0),1),"","sed -i "&amp;IF($AK$156="MacOS","'' ","")&amp;"'s#"&amp;BC$158&amp;"="""&amp;VLOOKUP(BC$158,$AD$9:$AN$20,8,FALSE)&amp;""""&amp;"#"&amp;BC$158&amp;"="&amp;""""&amp;INDEX($E$94:$G$100,MATCH("●",INDEX($H$94:$AQ$100,,MATCH($D176,$70:$70,0)-7),0),1)&amp;""""&amp;"#g'"&amp;" ${CONFIG_DIR}"&amp;$K$7&amp;"; export "&amp;BC$158&amp;"="&amp;""""&amp;INDEX($E$94:$G$100,MATCH("●",INDEX($H$94:$AQ$100,,MATCH($D176,$70:$70,0)-7),0),1)&amp;""";"),",",""",""")</f>
        <v/>
      </c>
      <c r="BD176" s="71" t="str">
        <f>SUBSTITUTE(IF(INDEX($E$94:$G$100,MATCH("●",INDEX($H$94:$AQ$100,,MATCH($D176,$70:$70,0)-7),0),1)=VLOOKUP(BD$158,$AD$9:$AN$20,8,FALSE),"","sed -i "&amp;IF($AK$156="MacOS","'' ","")&amp;"'s#"&amp;BD$158&amp;"="""&amp;INDEX($E$94:$G$100,MATCH("●",INDEX($H$94:$AQ$100,,MATCH($D176,$70:$70,0)-7),0),1)&amp;""""&amp;"#"&amp;BD$158&amp;"="&amp;""""&amp;VLOOKUP(BD$158,$AD$9:$AN$20,8,FALSE)&amp;""""&amp;"#g'"&amp;" ${CONFIG_DIR}"&amp;$K$7&amp;"; export "&amp;BD$158&amp;"="&amp;""""&amp;VLOOKUP(BD$158,$AD$9:$AN$20,8,FALSE)&amp;""";"),",",""",""")</f>
        <v/>
      </c>
      <c r="BE176" s="71" t="str">
        <f>SUBSTITUTE(IF(VLOOKUP(BE$158,$AD$9:$AN$20,8,FALSE)=INDEX($E$102:$G$104,MATCH("●",INDEX($H$102:$AQ$104,,MATCH($D176,$70:$70,0)-7),0),1),"","sed -i "&amp;IF($AK$156="MacOS","'' ","")&amp;"'s#"&amp;BE$158&amp;"="""&amp;VLOOKUP(BE$158,$AD$9:$AN$20,8,FALSE)&amp;""""&amp;"#"&amp;BE$158&amp;"="&amp;""""&amp;INDEX($E$102:$G$104,MATCH("●",INDEX($H$102:$AQ$104,,MATCH($D176,$70:$70,0)-7),0),1)&amp;""""&amp;"#g'"&amp;" ${CONFIG_DIR}"&amp;$K$7&amp;"; export "&amp;BE$158&amp;"="&amp;""""&amp;INDEX($E$102:$G$104,MATCH("●",INDEX($H$102:$AQ$104,,MATCH($D176,$70:$70,0)-7),0),1)&amp;""";"),",",""",""")</f>
        <v/>
      </c>
      <c r="BF176" s="71" t="str">
        <f>SUBSTITUTE(IF(INDEX($E$102:$G$104,MATCH("●",INDEX($H$102:$AQ$104,,MATCH($D176,$70:$70,0)-7),0),1)=VLOOKUP(BF$158,$AD$9:$AN$20,8,FALSE),"","sed -i "&amp;IF($AK$156="MacOS","'' ","")&amp;"'s#"&amp;BF$158&amp;"="""&amp;INDEX($E$102:$G$104,MATCH("●",INDEX($H$102:$AQ$104,,MATCH($D176,$70:$70,0)-7),0),1)&amp;""""&amp;"#"&amp;BF$158&amp;"="&amp;""""&amp;VLOOKUP(BF$158,$AD$9:$AN$20,8,FALSE)&amp;""""&amp;"#g'"&amp;"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6" s="71" t="str">
        <f>SUBSTITUTE(IF(VLOOKUP(BG$158,$AD$9:$AN$20,8,FALSE)=INDEX($E$106:$G$108,MATCH("●",INDEX($H$106:$AQ$108,,MATCH($D176,$70:$70,0)-7),0),1),"","sed -i "&amp;IF($AK$156="MacOS","'' ","")&amp;"'s#"&amp;BG$158&amp;"="""&amp;VLOOKUP(BG$158,$AD$9:$AN$20,8,FALSE)&amp;""""&amp;"#"&amp;BG$158&amp;"="&amp;""""&amp;INDEX($E$106:$G$108,MATCH("●",INDEX($H$106:$AQ$108,,MATCH($D176,$70:$70,0)-7),0),1)&amp;""""&amp;"#g'"&amp;" ${CONFIG_DIR}"&amp;$K$7&amp;"; export "&amp;BG$158&amp;"="&amp;""""&amp;INDEX($E$106:$G$108,MATCH("●",INDEX($H$106:$AQ$108,,MATCH($D176,$70:$70,0)-7),0),1)&amp;""";"),",",""",""")</f>
        <v/>
      </c>
      <c r="BH176" s="71" t="str">
        <f>SUBSTITUTE(IF(INDEX($E$106:$G$108,MATCH("●",INDEX($H$106:$AQ$108,,MATCH($D176,$70:$70,0)-7),0),1)=VLOOKUP(BH$158,$AD$9:$AN$20,8,FALSE),"","sed -i "&amp;IF($AK$156="MacOS","'' ","")&amp;"'s#"&amp;BH$158&amp;"="""&amp;INDEX($E$106:$G$108,MATCH("●",INDEX($H$106:$AQ$108,,MATCH($D176,$70:$70,0)-7),0),1)&amp;""""&amp;"#"&amp;BH$158&amp;"="&amp;""""&amp;VLOOKUP(BH$158,$AD$9:$AN$20,8,FALSE)&amp;""""&amp;"#g'"&amp;"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6" s="71" t="str">
        <f>SUBSTITUTE(IF(VLOOKUP(BI$158,$AD$9:$AN$20,8,FALSE)=INDEX($E$110:$G$112,MATCH("●",INDEX($H$110:$AQ$112,,MATCH($D176,$70:$70,0)-7),0),1),"","sed -i "&amp;IF($AK$156="MacOS","'' ","")&amp;"'s#"&amp;BI$158&amp;"="""&amp;VLOOKUP(BI$158,$AD$9:$AN$20,8,FALSE)&amp;""""&amp;"#"&amp;BI$158&amp;"="&amp;""""&amp;INDEX($E$110:$G$112,MATCH("●",INDEX($H$110:$AQ$112,,MATCH($D176,$70:$70,0)-7),0),1)&amp;""""&amp;"#g'"&amp;" ${CONFIG_DIR}"&amp;$K$7&amp;"; export "&amp;BI$158&amp;"="&amp;""""&amp;INDEX($E$110:$G$112,MATCH("●",INDEX($H$110:$AQ$112,,MATCH($D176,$70:$70,0)-7),0),1)&amp;""";"),",",""",""")</f>
        <v/>
      </c>
      <c r="BJ176" s="71" t="str">
        <f>SUBSTITUTE(IF(INDEX($E$110:$G$112,MATCH("●",INDEX($H$110:$AQ$112,,MATCH($D176,$70:$70,0)-7),0),1)=VLOOKUP(BJ$158,$AD$9:$AN$20,8,FALSE),"","sed -i "&amp;IF($AK$156="MacOS","'' ","")&amp;"'s#"&amp;BJ$158&amp;"="""&amp;INDEX($E$110:$G$112,MATCH("●",INDEX($H$110:$AQ$112,,MATCH($D176,$70:$70,0)-7),0),1)&amp;""""&amp;"#"&amp;BJ$158&amp;"="&amp;""""&amp;VLOOKUP(BJ$158,$AD$9:$AN$20,8,FALSE)&amp;""""&amp;"#g'"&amp;"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6" s="71" t="str">
        <f>SUBSTITUTE(IF(VLOOKUP(BK$158,$AD$9:$AN$20,8,FALSE)=INDEX($E$114:$G$116,MATCH("●",INDEX($H$114:$AQ$116,,MATCH($D176,$70:$70,0)-7),0),1),"","sed -i "&amp;IF($AK$156="MacOS","'' ","")&amp;"'s#"&amp;BK$158&amp;"="""&amp;VLOOKUP(BK$158,$AD$9:$AN$20,8,FALSE)&amp;""""&amp;"#"&amp;BK$158&amp;"="&amp;""""&amp;INDEX($E$114:$G$116,MATCH("●",INDEX($H$114:$AQ$116,,MATCH($D176,$70:$70,0)-7),0),1)&amp;""""&amp;"#g'"&amp;" ${CONFIG_DIR}"&amp;$K$7&amp;"; export "&amp;BK$158&amp;"="&amp;""""&amp;INDEX($E$114:$G$116,MATCH("●",INDEX($H$114:$AQ$116,,MATCH($D176,$70:$70,0)-7),0),1)&amp;""";"),",",""",""")</f>
        <v/>
      </c>
      <c r="BL176" s="71" t="str">
        <f>SUBSTITUTE(IF(INDEX($E$114:$G$116,MATCH("●",INDEX($H$114:$AQ$116,,MATCH($D176,$70:$70,0)-7),0),1)=VLOOKUP(BL$158,$AD$9:$AN$20,8,FALSE),"","sed -i "&amp;IF($AK$156="MacOS","'' ","")&amp;"'s#"&amp;BL$158&amp;"="""&amp;INDEX($E$114:$G$116,MATCH("●",INDEX($H$114:$AQ$116,,MATCH($D176,$70:$70,0)-7),0),1)&amp;""""&amp;"#"&amp;BL$158&amp;"="&amp;""""&amp;VLOOKUP(BL$158,$AD$9:$AN$20,8,FALSE)&amp;""""&amp;"#g'"&amp;"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6" s="71" t="str">
        <f>SUBSTITUTE(IF(VLOOKUP(BM$158,$AD$9:$AN$20,8,FALSE)=INDEX($E$118:$G$120,MATCH("●",INDEX($H$118:$AQ$120,,MATCH($D176,$70:$70,0)-7),0),1),"","sed -i "&amp;IF($AK$156="MacOS","'' ","")&amp;"'s#"&amp;BM$158&amp;"="""&amp;VLOOKUP(BM$158,$AD$9:$AN$20,8,FALSE)&amp;""""&amp;"#"&amp;BM$158&amp;"="&amp;""""&amp;INDEX($E$118:$G$120,MATCH("●",INDEX($H$118:$AQ$120,,MATCH($D176,$70:$70,0)-7),0),1)&amp;""""&amp;"#g'"&amp;" ${CONFIG_DIR}"&amp;$K$7&amp;"; export "&amp;BM$158&amp;"="&amp;""""&amp;INDEX($E$118:$G$120,MATCH("●",INDEX($H$118:$AQ$120,,MATCH($D176,$70:$70,0)-7),0),1)&amp;""";"),",",""",""")</f>
        <v/>
      </c>
      <c r="BN176" s="71" t="str">
        <f>SUBSTITUTE(IF(INDEX($E$118:$G$120,MATCH("●",INDEX($H$118:$AQ$120,,MATCH($D176,$70:$70,0)-7),0),1)=VLOOKUP(BN$158,$AD$9:$AN$20,8,FALSE),"","sed -i "&amp;IF($AK$156="MacOS","'' ","")&amp;"'s#"&amp;BN$158&amp;"="""&amp;INDEX($E$118:$G$120,MATCH("●",INDEX($H$118:$AQ$120,,MATCH($D176,$70:$70,0)-7),0),1)&amp;""""&amp;"#"&amp;BN$158&amp;"="&amp;""""&amp;VLOOKUP(BN$158,$AD$9:$AN$20,8,FALSE)&amp;""""&amp;"#g'"&amp;"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6" s="71" t="str">
        <f>SUBSTITUTE(IF(VLOOKUP(BO$158,$AD$9:$AN$20,8,FALSE)=INDEX($E$122:$G$124,MATCH("●",INDEX($H$122:$AQ$124,,MATCH($D176,$70:$70,0)-7),0),1),"","sed -i "&amp;IF($AK$156="MacOS","'' ","")&amp;"'s#"&amp;BO$158&amp;"="""&amp;VLOOKUP(BO$158,$AD$9:$AN$20,8,FALSE)&amp;""""&amp;"#"&amp;BO$158&amp;"="&amp;""""&amp;INDEX($E$122:$G$124,MATCH("●",INDEX($H$122:$AQ$124,,MATCH($D176,$70:$70,0)-7),0),1)&amp;""""&amp;"#g'"&amp;" ${CONFIG_DIR}"&amp;$K$7&amp;"; export "&amp;BO$158&amp;"="&amp;""""&amp;INDEX($E$122:$G$124,MATCH("●",INDEX($H$122:$AQ$124,,MATCH($D176,$70:$70,0)-7),0),1)&amp;""";"),",",""",""")</f>
        <v/>
      </c>
      <c r="BP176" s="71" t="str">
        <f>SUBSTITUTE(IF(INDEX($E$122:$G$124,MATCH("●",INDEX($H$122:$AQ$124,,MATCH($D176,$70:$70,0)-7),0),1)=VLOOKUP(BP$158,$AD$9:$AN$20,8,FALSE),"","sed -i "&amp;IF($AK$156="MacOS","'' ","")&amp;"'s#"&amp;BP$158&amp;"="""&amp;INDEX($E$122:$G$124,MATCH("●",INDEX($H$122:$AQ$124,,MATCH($D176,$70:$70,0)-7),0),1)&amp;""""&amp;"#"&amp;BP$158&amp;"="&amp;""""&amp;VLOOKUP(BP$158,$AD$9:$AN$20,8,FALSE)&amp;""""&amp;"#g'"&amp;"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6" s="71" t="str">
        <f>SUBSTITUTE(IF(VLOOKUP(BQ$158,$AD$9:$AN$20,8,FALSE)=INDEX($E$126:$G$128,MATCH("●",INDEX($H$126:$AQ$128,,MATCH($D176,$70:$70,0)-7),0),1),"","sed -i "&amp;IF($AK$156="MacOS","'' ","")&amp;"'s#"&amp;BQ$158&amp;"="""&amp;VLOOKUP(BQ$158,$AD$9:$AN$20,8,FALSE)&amp;""""&amp;"#"&amp;BQ$158&amp;"="&amp;""""&amp;INDEX($E$126:$G$128,MATCH("●",INDEX($H$126:$AQ$128,,MATCH($D176,$70:$70,0)-7),0),1)&amp;""""&amp;"#g'"&amp;" ${CONFIG_DIR}"&amp;$K$7&amp;"; export "&amp;BQ$158&amp;"="&amp;""""&amp;INDEX($E$126:$G$128,MATCH("●",INDEX($H$126:$AQ$128,,MATCH($D176,$70:$70,0)-7),0),1)&amp;""";"),",",""",""")</f>
        <v/>
      </c>
      <c r="BR176" s="71" t="str">
        <f>SUBSTITUTE(IF(INDEX($E$126:$G$128,MATCH("●",INDEX($H$126:$AQ$128,,MATCH($D176,$70:$70,0)-7),0),1)=VLOOKUP(BR$158,$AD$9:$AN$20,8,FALSE),"","sed -i "&amp;IF($AK$156="MacOS","'' ","")&amp;"'s#"&amp;BR$158&amp;"="""&amp;INDEX($E$126:$G$128,MATCH("●",INDEX($H$126:$AQ$128,,MATCH($D176,$70:$70,0)-7),0),1)&amp;""""&amp;"#"&amp;BR$158&amp;"="&amp;""""&amp;VLOOKUP(BR$158,$AD$9:$AN$20,8,FALSE)&amp;""""&amp;"#g'"&amp;"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6" s="71" t="str">
        <f>SUBSTITUTE(IF(VLOOKUP(BS$158,$AD$9:$AN$20,8,FALSE)=INDEX($E$130:$G$132,MATCH("●",INDEX($H$130:$AQ$132,,MATCH($D176,$70:$70,0)-7),0),1),"","sed -i "&amp;IF($AK$156="MacOS","'' ","")&amp;"'s#"&amp;BS$158&amp;"="""&amp;VLOOKUP(BS$158,$AD$9:$AN$20,8,FALSE)&amp;""""&amp;"#"&amp;BS$158&amp;"="&amp;""""&amp;INDEX($E$130:$G$132,MATCH("●",INDEX($H$130:$AQ$132,,MATCH($D176,$70:$70,0)-7),0),1)&amp;""""&amp;"#g'"&amp;" ${CONFIG_DIR}"&amp;$K$7&amp;"; export "&amp;BS$158&amp;"="&amp;""""&amp;INDEX($E$130:$G$132,MATCH("●",INDEX($H$130:$AQ$132,,MATCH($D176,$70:$70,0)-7),0),1)&amp;""";"),",",""",""")</f>
        <v/>
      </c>
      <c r="BT176" s="71" t="str">
        <f>SUBSTITUTE(IF(INDEX($E$130:$G$132,MATCH("●",INDEX($H$130:$AQ$132,,MATCH($D176,$70:$70,0)-7),0),1)=VLOOKUP(BT$158,$AD$9:$AN$20,8,FALSE),"","sed -i "&amp;IF($AK$156="MacOS","'' ","")&amp;"'s#"&amp;BT$158&amp;"="""&amp;INDEX($E$130:$G$132,MATCH("●",INDEX($H$130:$AQ$132,,MATCH($D176,$70:$70,0)-7),0),1)&amp;""""&amp;"#"&amp;BT$158&amp;"="&amp;""""&amp;VLOOKUP(BT$158,$AD$9:$AN$20,8,FALSE)&amp;""""&amp;"#g'"&amp;"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76" s="60" t="s">
        <v>1068</v>
      </c>
    </row>
    <row r="177" spans="4:73" ht="54" customHeight="1">
      <c r="D177" s="96">
        <f t="shared" si="3"/>
        <v>54</v>
      </c>
      <c r="E177" s="97"/>
      <c r="F177" s="97"/>
      <c r="G177" s="98"/>
      <c r="H177" s="45" t="str">
        <f t="shared" ca="1" si="2"/>
        <v>clear; echo テストケース054; sed -i '' 's#COLUMN_DATA_LENGTH="3"#COLUMN_DATA_LENGTH="YYYY"#g' ${CONFIG_DIR}db_data_config.txt; export COLUMN_DATA_LENGTH="YYYY";sh ./script/db_check_data_validate_config.sh; sed -i '' 's#COLUMN_DATA_LENGTH="YYYY"#COLUMN_DATA_LENGTH="3"#g' ${CONFIG_DIR}db_data_config.txt; export COLUMN_DATA_LENGTH="3";</v>
      </c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  <c r="AE177" s="99" t="str" cm="1">
        <f t="array" ref="AE177">SUBSTITUTE(INDEX($H$134:$AQ$134, , MATCH($D177, $70:$70, 0)-7),"-","")</f>
        <v>異常</v>
      </c>
      <c r="AF177" s="100"/>
      <c r="AG177" s="101"/>
      <c r="AH177" s="143" t="s">
        <v>900</v>
      </c>
      <c r="AI177" s="144"/>
      <c r="AJ177" s="144"/>
      <c r="AK177" s="144"/>
      <c r="AL177" s="144"/>
      <c r="AM177" s="144"/>
      <c r="AN177" s="144"/>
      <c r="AO177" s="144"/>
      <c r="AP177" s="144"/>
      <c r="AQ177" s="145"/>
      <c r="AS177" s="68" t="str" cm="1">
        <f t="array" ref="AS177">SUBSTITUTE(TEXT(INDEX($H$137:$AQ$137,1,$D177-36),"000000"),"-","")</f>
        <v>220130</v>
      </c>
      <c r="AT177" s="69"/>
      <c r="AU177" s="70"/>
      <c r="AW177" s="71" t="str">
        <f>SUBSTITUTE(IF(VLOOKUP(AW$158,$AD$9:$AN$20,8,FALSE)=INDEX($E$76:$G$78,MATCH("●",INDEX($H$76:$AQ$78,,MATCH($D177,$70:$70,0)-7),0),1),"","sed -i "&amp;IF($AK$156="MacOS","'' ","")&amp;"'s#"&amp;AW$158&amp;"="""&amp;VLOOKUP(AW$158,$AD$9:$AN$20,8,FALSE)&amp;""""&amp;"#"&amp;AW$158&amp;"="&amp;""""&amp;INDEX($E$76:$G$78,MATCH("●",INDEX($H$76:$AQ$78,,MATCH($D177,$70:$70,0)-7),0),1)&amp;""""&amp;"#g'"&amp;" ${CONFIG_DIR}"&amp;$K$7&amp;"; export "&amp;AW$158&amp;"="&amp;""""&amp;INDEX($E$76:$G$78,MATCH("●",INDEX($H$76:$AQ$78,,MATCH($D177,$70:$70,0)-7),0),1)&amp;""";"),",",""",""")</f>
        <v/>
      </c>
      <c r="AX177" s="71" t="str">
        <f>SUBSTITUTE(IF(INDEX($E$76:$G$78,MATCH("●",INDEX($H$76:$AQ$78,,MATCH($D177,$70:$70,0)-7),0),1)=VLOOKUP(AX$158,$AD$9:$AN$20,8,FALSE),"","sed -i "&amp;IF($AK$156="MacOS","'' ","")&amp;"'s#"&amp;AX$158&amp;"="""&amp;INDEX($E$76:$G$78,MATCH("●",INDEX($H$76:$AQ$78,,MATCH($D177,$70:$70,0)-7),0),1)&amp;""""&amp;"#"&amp;AX$158&amp;"="&amp;""""&amp;VLOOKUP(AX$158,$AD$9:$AN$20,8,FALSE)&amp;""""&amp;"#g'"&amp;"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7" s="71" t="str">
        <f>SUBSTITUTE(IF(VLOOKUP(AY$158,$AD$9:$AN$20,8,FALSE)=INDEX($E$80:$G$83,MATCH("●",INDEX($H$80:$AQ$83,,MATCH($D177,$70:$70,0)-7),0),1),"","sed -i "&amp;IF($AK$156="MacOS","'' ","")&amp;"'s#"&amp;AY$158&amp;"="""&amp;VLOOKUP(AY$158,$AD$9:$AN$20,8,FALSE)&amp;""""&amp;"#"&amp;AY$158&amp;"="&amp;""""&amp;INDEX($E$80:$G$83,MATCH("●",INDEX($H$80:$AQ$83,,MATCH($D177,$70:$70,0)-7),0),1)&amp;""""&amp;"#g'"&amp;" ${CONFIG_DIR}"&amp;$K$7&amp;"; export "&amp;AY$158&amp;"="&amp;""""&amp;INDEX($E$80:$G$83,MATCH("●",INDEX($H$80:$AQ$83,,MATCH($D177,$70:$70,0)-7),0),1)&amp;""";"),",",""",""")</f>
        <v/>
      </c>
      <c r="AZ177" s="71" t="str">
        <f>SUBSTITUTE(IF(INDEX($E$80:$G$83,MATCH("●",INDEX($H$80:$AQ$83,,MATCH($D177,$70:$70,0)-7),0),1)=VLOOKUP(AZ$158,$AD$9:$AN$20,8,FALSE),"","sed -i "&amp;IF($AK$156="MacOS","'' ","")&amp;"'s#"&amp;AZ$158&amp;"="""&amp;INDEX($E$80:$G$83,MATCH("●",INDEX($H$80:$AQ$83,,MATCH($D177,$70:$70,0)-7),0),1)&amp;""""&amp;"#"&amp;AZ$158&amp;"="&amp;""""&amp;VLOOKUP(AZ$158,$AD$9:$AN$20,8,FALSE)&amp;""""&amp;"#g'"&amp;" ${CONFIG_DIR}"&amp;$K$7&amp;"; export "&amp;AZ$158&amp;"="&amp;""""&amp;VLOOKUP(AZ$158,$AD$9:$AN$20,8,FALSE)&amp;""";"),",",""",""")</f>
        <v/>
      </c>
      <c r="BA177" s="71" t="str">
        <f>SUBSTITUTE(IF(VLOOKUP(BA$158,$AD$9:$AN$20,8,FALSE)=INDEX($E$85:$G$92,MATCH("●",INDEX($H$85:$AQ$92,,MATCH($D177,$70:$70,0)-7),0),1),"","sed -i "&amp;IF($AK$156="MacOS","'' ","")&amp;"'s#"&amp;BA$158&amp;"="""&amp;VLOOKUP(BA$158,$AD$9:$AN$20,8,FALSE)&amp;""""&amp;"#"&amp;BA$158&amp;"="&amp;""""&amp;INDEX($E$85:$G$92,MATCH("●",INDEX($H$85:$AQ$92,,MATCH($D177,$70:$70,0)-7),0),1)&amp;""""&amp;"#g'"&amp;" ${CONFIG_DIR}"&amp;$K$7&amp;"; export "&amp;BA$158&amp;"="&amp;""""&amp;INDEX($E$85:$G$92,MATCH("●",INDEX($H$85:$AQ$92,,MATCH($D177,$70:$70,0)-7),0),1)&amp;""";"),",",""",""")</f>
        <v>sed -i '' 's#COLUMN_DATA_LENGTH="3"#COLUMN_DATA_LENGTH="YYYY"#g' ${CONFIG_DIR}db_data_config.txt; export COLUMN_DATA_LENGTH="YYYY";</v>
      </c>
      <c r="BB177" s="71" t="str">
        <f>SUBSTITUTE(IF(INDEX($E$85:$G$92,MATCH("●",INDEX($H$85:$AQ$92,,MATCH($D177,$70:$70,0)-7),0),1)=VLOOKUP(BB$158,$AD$9:$AN$20,8,FALSE),"","sed -i "&amp;IF($AK$156="MacOS","'' ","")&amp;"'s#"&amp;BB$158&amp;"="""&amp;INDEX($E$85:$G$92,MATCH("●",INDEX($H$85:$AQ$92,,MATCH($D177,$70:$70,0)-7),0),1)&amp;""""&amp;"#"&amp;BB$158&amp;"="&amp;""""&amp;VLOOKUP(BB$158,$AD$9:$AN$20,8,FALSE)&amp;""""&amp;"#g'"&amp;"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's#COLUMN_DATA_LENGTH="YYYY"#COLUMN_DATA_LENGTH="3"#g' ${CONFIG_DIR}db_data_config.txt; export COLUMN_DATA_LENGTH="3";</v>
      </c>
      <c r="BC177" s="71" t="str">
        <f>SUBSTITUTE(IF(VLOOKUP(BC$158,$AD$9:$AN$20,8,FALSE)=INDEX($E$94:$G$100,MATCH("●",INDEX($H$94:$AQ$100,,MATCH($D177,$70:$70,0)-7),0),1),"","sed -i "&amp;IF($AK$156="MacOS","'' ","")&amp;"'s#"&amp;BC$158&amp;"="""&amp;VLOOKUP(BC$158,$AD$9:$AN$20,8,FALSE)&amp;""""&amp;"#"&amp;BC$158&amp;"="&amp;""""&amp;INDEX($E$94:$G$100,MATCH("●",INDEX($H$94:$AQ$100,,MATCH($D177,$70:$70,0)-7),0),1)&amp;""""&amp;"#g'"&amp;" ${CONFIG_DIR}"&amp;$K$7&amp;"; export "&amp;BC$158&amp;"="&amp;""""&amp;INDEX($E$94:$G$100,MATCH("●",INDEX($H$94:$AQ$100,,MATCH($D177,$70:$70,0)-7),0),1)&amp;""";"),",",""",""")</f>
        <v/>
      </c>
      <c r="BD177" s="71" t="str">
        <f>SUBSTITUTE(IF(INDEX($E$94:$G$100,MATCH("●",INDEX($H$94:$AQ$100,,MATCH($D177,$70:$70,0)-7),0),1)=VLOOKUP(BD$158,$AD$9:$AN$20,8,FALSE),"","sed -i "&amp;IF($AK$156="MacOS","'' ","")&amp;"'s#"&amp;BD$158&amp;"="""&amp;INDEX($E$94:$G$100,MATCH("●",INDEX($H$94:$AQ$100,,MATCH($D177,$70:$70,0)-7),0),1)&amp;""""&amp;"#"&amp;BD$158&amp;"="&amp;""""&amp;VLOOKUP(BD$158,$AD$9:$AN$20,8,FALSE)&amp;""""&amp;"#g'"&amp;" ${CONFIG_DIR}"&amp;$K$7&amp;"; export "&amp;BD$158&amp;"="&amp;""""&amp;VLOOKUP(BD$158,$AD$9:$AN$20,8,FALSE)&amp;""";"),",",""",""")</f>
        <v/>
      </c>
      <c r="BE177" s="71" t="str">
        <f>SUBSTITUTE(IF(VLOOKUP(BE$158,$AD$9:$AN$20,8,FALSE)=INDEX($E$102:$G$104,MATCH("●",INDEX($H$102:$AQ$104,,MATCH($D177,$70:$70,0)-7),0),1),"","sed -i "&amp;IF($AK$156="MacOS","'' ","")&amp;"'s#"&amp;BE$158&amp;"="""&amp;VLOOKUP(BE$158,$AD$9:$AN$20,8,FALSE)&amp;""""&amp;"#"&amp;BE$158&amp;"="&amp;""""&amp;INDEX($E$102:$G$104,MATCH("●",INDEX($H$102:$AQ$104,,MATCH($D177,$70:$70,0)-7),0),1)&amp;""""&amp;"#g'"&amp;" ${CONFIG_DIR}"&amp;$K$7&amp;"; export "&amp;BE$158&amp;"="&amp;""""&amp;INDEX($E$102:$G$104,MATCH("●",INDEX($H$102:$AQ$104,,MATCH($D177,$70:$70,0)-7),0),1)&amp;""";"),",",""",""")</f>
        <v/>
      </c>
      <c r="BF177" s="71" t="str">
        <f>SUBSTITUTE(IF(INDEX($E$102:$G$104,MATCH("●",INDEX($H$102:$AQ$104,,MATCH($D177,$70:$70,0)-7),0),1)=VLOOKUP(BF$158,$AD$9:$AN$20,8,FALSE),"","sed -i "&amp;IF($AK$156="MacOS","'' ","")&amp;"'s#"&amp;BF$158&amp;"="""&amp;INDEX($E$102:$G$104,MATCH("●",INDEX($H$102:$AQ$104,,MATCH($D177,$70:$70,0)-7),0),1)&amp;""""&amp;"#"&amp;BF$158&amp;"="&amp;""""&amp;VLOOKUP(BF$158,$AD$9:$AN$20,8,FALSE)&amp;""""&amp;"#g'"&amp;"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7" s="71" t="str">
        <f>SUBSTITUTE(IF(VLOOKUP(BG$158,$AD$9:$AN$20,8,FALSE)=INDEX($E$106:$G$108,MATCH("●",INDEX($H$106:$AQ$108,,MATCH($D177,$70:$70,0)-7),0),1),"","sed -i "&amp;IF($AK$156="MacOS","'' ","")&amp;"'s#"&amp;BG$158&amp;"="""&amp;VLOOKUP(BG$158,$AD$9:$AN$20,8,FALSE)&amp;""""&amp;"#"&amp;BG$158&amp;"="&amp;""""&amp;INDEX($E$106:$G$108,MATCH("●",INDEX($H$106:$AQ$108,,MATCH($D177,$70:$70,0)-7),0),1)&amp;""""&amp;"#g'"&amp;" ${CONFIG_DIR}"&amp;$K$7&amp;"; export "&amp;BG$158&amp;"="&amp;""""&amp;INDEX($E$106:$G$108,MATCH("●",INDEX($H$106:$AQ$108,,MATCH($D177,$70:$70,0)-7),0),1)&amp;""";"),",",""",""")</f>
        <v/>
      </c>
      <c r="BH177" s="71" t="str">
        <f>SUBSTITUTE(IF(INDEX($E$106:$G$108,MATCH("●",INDEX($H$106:$AQ$108,,MATCH($D177,$70:$70,0)-7),0),1)=VLOOKUP(BH$158,$AD$9:$AN$20,8,FALSE),"","sed -i "&amp;IF($AK$156="MacOS","'' ","")&amp;"'s#"&amp;BH$158&amp;"="""&amp;INDEX($E$106:$G$108,MATCH("●",INDEX($H$106:$AQ$108,,MATCH($D177,$70:$70,0)-7),0),1)&amp;""""&amp;"#"&amp;BH$158&amp;"="&amp;""""&amp;VLOOKUP(BH$158,$AD$9:$AN$20,8,FALSE)&amp;""""&amp;"#g'"&amp;"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7" s="71" t="str">
        <f>SUBSTITUTE(IF(VLOOKUP(BI$158,$AD$9:$AN$20,8,FALSE)=INDEX($E$110:$G$112,MATCH("●",INDEX($H$110:$AQ$112,,MATCH($D177,$70:$70,0)-7),0),1),"","sed -i "&amp;IF($AK$156="MacOS","'' ","")&amp;"'s#"&amp;BI$158&amp;"="""&amp;VLOOKUP(BI$158,$AD$9:$AN$20,8,FALSE)&amp;""""&amp;"#"&amp;BI$158&amp;"="&amp;""""&amp;INDEX($E$110:$G$112,MATCH("●",INDEX($H$110:$AQ$112,,MATCH($D177,$70:$70,0)-7),0),1)&amp;""""&amp;"#g'"&amp;" ${CONFIG_DIR}"&amp;$K$7&amp;"; export "&amp;BI$158&amp;"="&amp;""""&amp;INDEX($E$110:$G$112,MATCH("●",INDEX($H$110:$AQ$112,,MATCH($D177,$70:$70,0)-7),0),1)&amp;""";"),",",""",""")</f>
        <v/>
      </c>
      <c r="BJ177" s="71" t="str">
        <f>SUBSTITUTE(IF(INDEX($E$110:$G$112,MATCH("●",INDEX($H$110:$AQ$112,,MATCH($D177,$70:$70,0)-7),0),1)=VLOOKUP(BJ$158,$AD$9:$AN$20,8,FALSE),"","sed -i "&amp;IF($AK$156="MacOS","'' ","")&amp;"'s#"&amp;BJ$158&amp;"="""&amp;INDEX($E$110:$G$112,MATCH("●",INDEX($H$110:$AQ$112,,MATCH($D177,$70:$70,0)-7),0),1)&amp;""""&amp;"#"&amp;BJ$158&amp;"="&amp;""""&amp;VLOOKUP(BJ$158,$AD$9:$AN$20,8,FALSE)&amp;""""&amp;"#g'"&amp;"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7" s="71" t="str">
        <f>SUBSTITUTE(IF(VLOOKUP(BK$158,$AD$9:$AN$20,8,FALSE)=INDEX($E$114:$G$116,MATCH("●",INDEX($H$114:$AQ$116,,MATCH($D177,$70:$70,0)-7),0),1),"","sed -i "&amp;IF($AK$156="MacOS","'' ","")&amp;"'s#"&amp;BK$158&amp;"="""&amp;VLOOKUP(BK$158,$AD$9:$AN$20,8,FALSE)&amp;""""&amp;"#"&amp;BK$158&amp;"="&amp;""""&amp;INDEX($E$114:$G$116,MATCH("●",INDEX($H$114:$AQ$116,,MATCH($D177,$70:$70,0)-7),0),1)&amp;""""&amp;"#g'"&amp;" ${CONFIG_DIR}"&amp;$K$7&amp;"; export "&amp;BK$158&amp;"="&amp;""""&amp;INDEX($E$114:$G$116,MATCH("●",INDEX($H$114:$AQ$116,,MATCH($D177,$70:$70,0)-7),0),1)&amp;""";"),",",""",""")</f>
        <v/>
      </c>
      <c r="BL177" s="71" t="str">
        <f>SUBSTITUTE(IF(INDEX($E$114:$G$116,MATCH("●",INDEX($H$114:$AQ$116,,MATCH($D177,$70:$70,0)-7),0),1)=VLOOKUP(BL$158,$AD$9:$AN$20,8,FALSE),"","sed -i "&amp;IF($AK$156="MacOS","'' ","")&amp;"'s#"&amp;BL$158&amp;"="""&amp;INDEX($E$114:$G$116,MATCH("●",INDEX($H$114:$AQ$116,,MATCH($D177,$70:$70,0)-7),0),1)&amp;""""&amp;"#"&amp;BL$158&amp;"="&amp;""""&amp;VLOOKUP(BL$158,$AD$9:$AN$20,8,FALSE)&amp;""""&amp;"#g'"&amp;"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7" s="71" t="str">
        <f>SUBSTITUTE(IF(VLOOKUP(BM$158,$AD$9:$AN$20,8,FALSE)=INDEX($E$118:$G$120,MATCH("●",INDEX($H$118:$AQ$120,,MATCH($D177,$70:$70,0)-7),0),1),"","sed -i "&amp;IF($AK$156="MacOS","'' ","")&amp;"'s#"&amp;BM$158&amp;"="""&amp;VLOOKUP(BM$158,$AD$9:$AN$20,8,FALSE)&amp;""""&amp;"#"&amp;BM$158&amp;"="&amp;""""&amp;INDEX($E$118:$G$120,MATCH("●",INDEX($H$118:$AQ$120,,MATCH($D177,$70:$70,0)-7),0),1)&amp;""""&amp;"#g'"&amp;" ${CONFIG_DIR}"&amp;$K$7&amp;"; export "&amp;BM$158&amp;"="&amp;""""&amp;INDEX($E$118:$G$120,MATCH("●",INDEX($H$118:$AQ$120,,MATCH($D177,$70:$70,0)-7),0),1)&amp;""";"),",",""",""")</f>
        <v/>
      </c>
      <c r="BN177" s="71" t="str">
        <f>SUBSTITUTE(IF(INDEX($E$118:$G$120,MATCH("●",INDEX($H$118:$AQ$120,,MATCH($D177,$70:$70,0)-7),0),1)=VLOOKUP(BN$158,$AD$9:$AN$20,8,FALSE),"","sed -i "&amp;IF($AK$156="MacOS","'' ","")&amp;"'s#"&amp;BN$158&amp;"="""&amp;INDEX($E$118:$G$120,MATCH("●",INDEX($H$118:$AQ$120,,MATCH($D177,$70:$70,0)-7),0),1)&amp;""""&amp;"#"&amp;BN$158&amp;"="&amp;""""&amp;VLOOKUP(BN$158,$AD$9:$AN$20,8,FALSE)&amp;""""&amp;"#g'"&amp;"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7" s="71" t="str">
        <f>SUBSTITUTE(IF(VLOOKUP(BO$158,$AD$9:$AN$20,8,FALSE)=INDEX($E$122:$G$124,MATCH("●",INDEX($H$122:$AQ$124,,MATCH($D177,$70:$70,0)-7),0),1),"","sed -i "&amp;IF($AK$156="MacOS","'' ","")&amp;"'s#"&amp;BO$158&amp;"="""&amp;VLOOKUP(BO$158,$AD$9:$AN$20,8,FALSE)&amp;""""&amp;"#"&amp;BO$158&amp;"="&amp;""""&amp;INDEX($E$122:$G$124,MATCH("●",INDEX($H$122:$AQ$124,,MATCH($D177,$70:$70,0)-7),0),1)&amp;""""&amp;"#g'"&amp;" ${CONFIG_DIR}"&amp;$K$7&amp;"; export "&amp;BO$158&amp;"="&amp;""""&amp;INDEX($E$122:$G$124,MATCH("●",INDEX($H$122:$AQ$124,,MATCH($D177,$70:$70,0)-7),0),1)&amp;""";"),",",""",""")</f>
        <v/>
      </c>
      <c r="BP177" s="71" t="str">
        <f>SUBSTITUTE(IF(INDEX($E$122:$G$124,MATCH("●",INDEX($H$122:$AQ$124,,MATCH($D177,$70:$70,0)-7),0),1)=VLOOKUP(BP$158,$AD$9:$AN$20,8,FALSE),"","sed -i "&amp;IF($AK$156="MacOS","'' ","")&amp;"'s#"&amp;BP$158&amp;"="""&amp;INDEX($E$122:$G$124,MATCH("●",INDEX($H$122:$AQ$124,,MATCH($D177,$70:$70,0)-7),0),1)&amp;""""&amp;"#"&amp;BP$158&amp;"="&amp;""""&amp;VLOOKUP(BP$158,$AD$9:$AN$20,8,FALSE)&amp;""""&amp;"#g'"&amp;"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7" s="71" t="str">
        <f>SUBSTITUTE(IF(VLOOKUP(BQ$158,$AD$9:$AN$20,8,FALSE)=INDEX($E$126:$G$128,MATCH("●",INDEX($H$126:$AQ$128,,MATCH($D177,$70:$70,0)-7),0),1),"","sed -i "&amp;IF($AK$156="MacOS","'' ","")&amp;"'s#"&amp;BQ$158&amp;"="""&amp;VLOOKUP(BQ$158,$AD$9:$AN$20,8,FALSE)&amp;""""&amp;"#"&amp;BQ$158&amp;"="&amp;""""&amp;INDEX($E$126:$G$128,MATCH("●",INDEX($H$126:$AQ$128,,MATCH($D177,$70:$70,0)-7),0),1)&amp;""""&amp;"#g'"&amp;" ${CONFIG_DIR}"&amp;$K$7&amp;"; export "&amp;BQ$158&amp;"="&amp;""""&amp;INDEX($E$126:$G$128,MATCH("●",INDEX($H$126:$AQ$128,,MATCH($D177,$70:$70,0)-7),0),1)&amp;""";"),",",""",""")</f>
        <v/>
      </c>
      <c r="BR177" s="71" t="str">
        <f>SUBSTITUTE(IF(INDEX($E$126:$G$128,MATCH("●",INDEX($H$126:$AQ$128,,MATCH($D177,$70:$70,0)-7),0),1)=VLOOKUP(BR$158,$AD$9:$AN$20,8,FALSE),"","sed -i "&amp;IF($AK$156="MacOS","'' ","")&amp;"'s#"&amp;BR$158&amp;"="""&amp;INDEX($E$126:$G$128,MATCH("●",INDEX($H$126:$AQ$128,,MATCH($D177,$70:$70,0)-7),0),1)&amp;""""&amp;"#"&amp;BR$158&amp;"="&amp;""""&amp;VLOOKUP(BR$158,$AD$9:$AN$20,8,FALSE)&amp;""""&amp;"#g'"&amp;"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7" s="71" t="str">
        <f>SUBSTITUTE(IF(VLOOKUP(BS$158,$AD$9:$AN$20,8,FALSE)=INDEX($E$130:$G$132,MATCH("●",INDEX($H$130:$AQ$132,,MATCH($D177,$70:$70,0)-7),0),1),"","sed -i "&amp;IF($AK$156="MacOS","'' ","")&amp;"'s#"&amp;BS$158&amp;"="""&amp;VLOOKUP(BS$158,$AD$9:$AN$20,8,FALSE)&amp;""""&amp;"#"&amp;BS$158&amp;"="&amp;""""&amp;INDEX($E$130:$G$132,MATCH("●",INDEX($H$130:$AQ$132,,MATCH($D177,$70:$70,0)-7),0),1)&amp;""""&amp;"#g'"&amp;" ${CONFIG_DIR}"&amp;$K$7&amp;"; export "&amp;BS$158&amp;"="&amp;""""&amp;INDEX($E$130:$G$132,MATCH("●",INDEX($H$130:$AQ$132,,MATCH($D177,$70:$70,0)-7),0),1)&amp;""";"),",",""",""")</f>
        <v/>
      </c>
      <c r="BT177" s="71" t="str">
        <f>SUBSTITUTE(IF(INDEX($E$130:$G$132,MATCH("●",INDEX($H$130:$AQ$132,,MATCH($D177,$70:$70,0)-7),0),1)=VLOOKUP(BT$158,$AD$9:$AN$20,8,FALSE),"","sed -i "&amp;IF($AK$156="MacOS","'' ","")&amp;"'s#"&amp;BT$158&amp;"="""&amp;INDEX($E$130:$G$132,MATCH("●",INDEX($H$130:$AQ$132,,MATCH($D177,$70:$70,0)-7),0),1)&amp;""""&amp;"#"&amp;BT$158&amp;"="&amp;""""&amp;VLOOKUP(BT$158,$AD$9:$AN$20,8,FALSE)&amp;""""&amp;"#g'"&amp;"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  <c r="BU177" s="60" t="s">
        <v>1068</v>
      </c>
    </row>
    <row r="178" spans="4:73" ht="54" customHeight="1">
      <c r="D178" s="96">
        <f t="shared" si="3"/>
        <v>55</v>
      </c>
      <c r="E178" s="97"/>
      <c r="F178" s="97"/>
      <c r="G178" s="98"/>
      <c r="H178" s="45" t="str">
        <f t="shared" ca="1" si="2"/>
        <v>clear; echo テストケース055; sed -i '' 's#COLUMN_DATA_TYPE="char"#COLUMN_DATA_TYPE="string"#g' ${CONFIG_DIR}db_data_config.txt; export COLUMN_DATA_TYPE="string";sed -i '' 's#COLUMN_DATA_LENGTH="3"#COLUMN_DATA_LENGTH="0"#g' ${CONFIG_DIR}db_data_config.txt; export COLUMN_DATA_LENGTH="0";sh ./script/db_check_data_validate_config.sh; sed -i '' 's#COLUMN_DATA_TYPE="string"#COLUMN_DATA_TYPE="char"#g' ${CONFIG_DIR}db_data_config.txt; export COLUMN_DATA_TYPE="char";sed -i '' 's#COLUMN_DATA_LENGTH="0"#COLUMN_DATA_LENGTH="3"#g' ${CONFIG_DIR}db_data_config.txt; export COLUMN_DATA_LENGTH="3";</v>
      </c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7"/>
      <c r="AE178" s="99" t="str" cm="1">
        <f t="array" ref="AE178">SUBSTITUTE(INDEX($H$134:$AQ$134, , MATCH($D178, $70:$70, 0)-7),"-","")</f>
        <v>異常</v>
      </c>
      <c r="AF178" s="100"/>
      <c r="AG178" s="101"/>
      <c r="AH178" s="143" t="s">
        <v>901</v>
      </c>
      <c r="AI178" s="144"/>
      <c r="AJ178" s="144"/>
      <c r="AK178" s="144"/>
      <c r="AL178" s="144"/>
      <c r="AM178" s="144"/>
      <c r="AN178" s="144"/>
      <c r="AO178" s="144"/>
      <c r="AP178" s="144"/>
      <c r="AQ178" s="145"/>
      <c r="AS178" s="68" t="str" cm="1">
        <f t="array" ref="AS178">SUBSTITUTE(TEXT(INDEX($H$137:$AQ$137,1,$D178-36),"000000"),"-","")</f>
        <v>220133</v>
      </c>
      <c r="AT178" s="69"/>
      <c r="AU178" s="70"/>
      <c r="AW178" s="71" t="str">
        <f>SUBSTITUTE(IF(VLOOKUP(AW$158,$AD$9:$AN$20,8,FALSE)=INDEX($E$76:$G$78,MATCH("●",INDEX($H$76:$AQ$78,,MATCH($D178,$70:$70,0)-7),0),1),"","sed -i "&amp;IF($AK$156="MacOS","'' ","")&amp;"'s#"&amp;AW$158&amp;"="""&amp;VLOOKUP(AW$158,$AD$9:$AN$20,8,FALSE)&amp;""""&amp;"#"&amp;AW$158&amp;"="&amp;""""&amp;INDEX($E$76:$G$78,MATCH("●",INDEX($H$76:$AQ$78,,MATCH($D178,$70:$70,0)-7),0),1)&amp;""""&amp;"#g'"&amp;" ${CONFIG_DIR}"&amp;$K$7&amp;"; export "&amp;AW$158&amp;"="&amp;""""&amp;INDEX($E$76:$G$78,MATCH("●",INDEX($H$76:$AQ$78,,MATCH($D178,$70:$70,0)-7),0),1)&amp;""";"),",",""",""")</f>
        <v/>
      </c>
      <c r="AX178" s="71" t="str">
        <f>SUBSTITUTE(IF(INDEX($E$76:$G$78,MATCH("●",INDEX($H$76:$AQ$78,,MATCH($D178,$70:$70,0)-7),0),1)=VLOOKUP(AX$158,$AD$9:$AN$20,8,FALSE),"","sed -i "&amp;IF($AK$156="MacOS","'' ","")&amp;"'s#"&amp;AX$158&amp;"="""&amp;INDEX($E$76:$G$78,MATCH("●",INDEX($H$76:$AQ$78,,MATCH($D178,$70:$70,0)-7),0),1)&amp;""""&amp;"#"&amp;AX$158&amp;"="&amp;""""&amp;VLOOKUP(AX$158,$AD$9:$AN$20,8,FALSE)&amp;""""&amp;"#g'"&amp;"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8" s="71" t="str">
        <f>SUBSTITUTE(IF(VLOOKUP(AY$158,$AD$9:$AN$20,8,FALSE)=INDEX($E$80:$G$83,MATCH("●",INDEX($H$80:$AQ$83,,MATCH($D178,$70:$70,0)-7),0),1),"","sed -i "&amp;IF($AK$156="MacOS","'' ","")&amp;"'s#"&amp;AY$158&amp;"="""&amp;VLOOKUP(AY$158,$AD$9:$AN$20,8,FALSE)&amp;""""&amp;"#"&amp;AY$158&amp;"="&amp;""""&amp;INDEX($E$80:$G$83,MATCH("●",INDEX($H$80:$AQ$83,,MATCH($D178,$70:$70,0)-7),0),1)&amp;""""&amp;"#g'"&amp;" ${CONFIG_DIR}"&amp;$K$7&amp;"; export "&amp;AY$158&amp;"="&amp;""""&amp;INDEX($E$80:$G$83,MATCH("●",INDEX($H$80:$AQ$83,,MATCH($D178,$70:$70,0)-7),0),1)&amp;""";"),",",""",""")</f>
        <v>sed -i '' 's#COLUMN_DATA_TYPE="char"#COLUMN_DATA_TYPE="string"#g' ${CONFIG_DIR}db_data_config.txt; export COLUMN_DATA_TYPE="string";</v>
      </c>
      <c r="AZ178" s="71" t="str">
        <f>SUBSTITUTE(IF(INDEX($E$80:$G$83,MATCH("●",INDEX($H$80:$AQ$83,,MATCH($D178,$70:$70,0)-7),0),1)=VLOOKUP(AZ$158,$AD$9:$AN$20,8,FALSE),"","sed -i "&amp;IF($AK$156="MacOS","'' ","")&amp;"'s#"&amp;AZ$158&amp;"="""&amp;INDEX($E$80:$G$83,MATCH("●",INDEX($H$80:$AQ$83,,MATCH($D178,$70:$70,0)-7),0),1)&amp;""""&amp;"#"&amp;AZ$158&amp;"="&amp;""""&amp;VLOOKUP(AZ$158,$AD$9:$AN$20,8,FALSE)&amp;""""&amp;"#g'"&amp;"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78" s="71" t="str">
        <f>SUBSTITUTE(IF(VLOOKUP(BA$158,$AD$9:$AN$20,8,FALSE)=INDEX($E$85:$G$92,MATCH("●",INDEX($H$85:$AQ$92,,MATCH($D178,$70:$70,0)-7),0),1),"","sed -i "&amp;IF($AK$156="MacOS","'' ","")&amp;"'s#"&amp;BA$158&amp;"="""&amp;VLOOKUP(BA$158,$AD$9:$AN$20,8,FALSE)&amp;""""&amp;"#"&amp;BA$158&amp;"="&amp;""""&amp;INDEX($E$85:$G$92,MATCH("●",INDEX($H$85:$AQ$92,,MATCH($D178,$70:$70,0)-7),0),1)&amp;""""&amp;"#g'"&amp;" ${CONFIG_DIR}"&amp;$K$7&amp;"; export "&amp;BA$158&amp;"="&amp;""""&amp;INDEX($E$85:$G$92,MATCH("●",INDEX($H$85:$AQ$92,,MATCH($D178,$70:$70,0)-7),0),1)&amp;""";"),",",""",""")</f>
        <v>sed -i '' 's#COLUMN_DATA_LENGTH="3"#COLUMN_DATA_LENGTH="0"#g' ${CONFIG_DIR}db_data_config.txt; export COLUMN_DATA_LENGTH="0";</v>
      </c>
      <c r="BB178" s="71" t="str">
        <f>SUBSTITUTE(IF(INDEX($E$85:$G$92,MATCH("●",INDEX($H$85:$AQ$92,,MATCH($D178,$70:$70,0)-7),0),1)=VLOOKUP(BB$158,$AD$9:$AN$20,8,FALSE),"","sed -i "&amp;IF($AK$156="MacOS","'' ","")&amp;"'s#"&amp;BB$158&amp;"="""&amp;INDEX($E$85:$G$92,MATCH("●",INDEX($H$85:$AQ$92,,MATCH($D178,$70:$70,0)-7),0),1)&amp;""""&amp;"#"&amp;BB$158&amp;"="&amp;""""&amp;VLOOKUP(BB$158,$AD$9:$AN$20,8,FALSE)&amp;""""&amp;"#g'"&amp;"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's#COLUMN_DATA_LENGTH="0"#COLUMN_DATA_LENGTH="3"#g' ${CONFIG_DIR}db_data_config.txt; export COLUMN_DATA_LENGTH="3";</v>
      </c>
      <c r="BC178" s="71" t="str">
        <f>SUBSTITUTE(IF(VLOOKUP(BC$158,$AD$9:$AN$20,8,FALSE)=INDEX($E$94:$G$100,MATCH("●",INDEX($H$94:$AQ$100,,MATCH($D178,$70:$70,0)-7),0),1),"","sed -i "&amp;IF($AK$156="MacOS","'' ","")&amp;"'s#"&amp;BC$158&amp;"="""&amp;VLOOKUP(BC$158,$AD$9:$AN$20,8,FALSE)&amp;""""&amp;"#"&amp;BC$158&amp;"="&amp;""""&amp;INDEX($E$94:$G$100,MATCH("●",INDEX($H$94:$AQ$100,,MATCH($D178,$70:$70,0)-7),0),1)&amp;""""&amp;"#g'"&amp;" ${CONFIG_DIR}"&amp;$K$7&amp;"; export "&amp;BC$158&amp;"="&amp;""""&amp;INDEX($E$94:$G$100,MATCH("●",INDEX($H$94:$AQ$100,,MATCH($D178,$70:$70,0)-7),0),1)&amp;""";"),",",""",""")</f>
        <v/>
      </c>
      <c r="BD178" s="71" t="str">
        <f>SUBSTITUTE(IF(INDEX($E$94:$G$100,MATCH("●",INDEX($H$94:$AQ$100,,MATCH($D178,$70:$70,0)-7),0),1)=VLOOKUP(BD$158,$AD$9:$AN$20,8,FALSE),"","sed -i "&amp;IF($AK$156="MacOS","'' ","")&amp;"'s#"&amp;BD$158&amp;"="""&amp;INDEX($E$94:$G$100,MATCH("●",INDEX($H$94:$AQ$100,,MATCH($D178,$70:$70,0)-7),0),1)&amp;""""&amp;"#"&amp;BD$158&amp;"="&amp;""""&amp;VLOOKUP(BD$158,$AD$9:$AN$20,8,FALSE)&amp;""""&amp;"#g'"&amp;" ${CONFIG_DIR}"&amp;$K$7&amp;"; export "&amp;BD$158&amp;"="&amp;""""&amp;VLOOKUP(BD$158,$AD$9:$AN$20,8,FALSE)&amp;""";"),",",""",""")</f>
        <v/>
      </c>
      <c r="BE178" s="71" t="str">
        <f>SUBSTITUTE(IF(VLOOKUP(BE$158,$AD$9:$AN$20,8,FALSE)=INDEX($E$102:$G$104,MATCH("●",INDEX($H$102:$AQ$104,,MATCH($D178,$70:$70,0)-7),0),1),"","sed -i "&amp;IF($AK$156="MacOS","'' ","")&amp;"'s#"&amp;BE$158&amp;"="""&amp;VLOOKUP(BE$158,$AD$9:$AN$20,8,FALSE)&amp;""""&amp;"#"&amp;BE$158&amp;"="&amp;""""&amp;INDEX($E$102:$G$104,MATCH("●",INDEX($H$102:$AQ$104,,MATCH($D178,$70:$70,0)-7),0),1)&amp;""""&amp;"#g'"&amp;" ${CONFIG_DIR}"&amp;$K$7&amp;"; export "&amp;BE$158&amp;"="&amp;""""&amp;INDEX($E$102:$G$104,MATCH("●",INDEX($H$102:$AQ$104,,MATCH($D178,$70:$70,0)-7),0),1)&amp;""";"),",",""",""")</f>
        <v/>
      </c>
      <c r="BF178" s="71" t="str">
        <f>SUBSTITUTE(IF(INDEX($E$102:$G$104,MATCH("●",INDEX($H$102:$AQ$104,,MATCH($D178,$70:$70,0)-7),0),1)=VLOOKUP(BF$158,$AD$9:$AN$20,8,FALSE),"","sed -i "&amp;IF($AK$156="MacOS","'' ","")&amp;"'s#"&amp;BF$158&amp;"="""&amp;INDEX($E$102:$G$104,MATCH("●",INDEX($H$102:$AQ$104,,MATCH($D178,$70:$70,0)-7),0),1)&amp;""""&amp;"#"&amp;BF$158&amp;"="&amp;""""&amp;VLOOKUP(BF$158,$AD$9:$AN$20,8,FALSE)&amp;""""&amp;"#g'"&amp;"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8" s="71" t="str">
        <f>SUBSTITUTE(IF(VLOOKUP(BG$158,$AD$9:$AN$20,8,FALSE)=INDEX($E$106:$G$108,MATCH("●",INDEX($H$106:$AQ$108,,MATCH($D178,$70:$70,0)-7),0),1),"","sed -i "&amp;IF($AK$156="MacOS","'' ","")&amp;"'s#"&amp;BG$158&amp;"="""&amp;VLOOKUP(BG$158,$AD$9:$AN$20,8,FALSE)&amp;""""&amp;"#"&amp;BG$158&amp;"="&amp;""""&amp;INDEX($E$106:$G$108,MATCH("●",INDEX($H$106:$AQ$108,,MATCH($D178,$70:$70,0)-7),0),1)&amp;""""&amp;"#g'"&amp;" ${CONFIG_DIR}"&amp;$K$7&amp;"; export "&amp;BG$158&amp;"="&amp;""""&amp;INDEX($E$106:$G$108,MATCH("●",INDEX($H$106:$AQ$108,,MATCH($D178,$70:$70,0)-7),0),1)&amp;""";"),",",""",""")</f>
        <v/>
      </c>
      <c r="BH178" s="71" t="str">
        <f>SUBSTITUTE(IF(INDEX($E$106:$G$108,MATCH("●",INDEX($H$106:$AQ$108,,MATCH($D178,$70:$70,0)-7),0),1)=VLOOKUP(BH$158,$AD$9:$AN$20,8,FALSE),"","sed -i "&amp;IF($AK$156="MacOS","'' ","")&amp;"'s#"&amp;BH$158&amp;"="""&amp;INDEX($E$106:$G$108,MATCH("●",INDEX($H$106:$AQ$108,,MATCH($D178,$70:$70,0)-7),0),1)&amp;""""&amp;"#"&amp;BH$158&amp;"="&amp;""""&amp;VLOOKUP(BH$158,$AD$9:$AN$20,8,FALSE)&amp;""""&amp;"#g'"&amp;"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8" s="71" t="str">
        <f>SUBSTITUTE(IF(VLOOKUP(BI$158,$AD$9:$AN$20,8,FALSE)=INDEX($E$110:$G$112,MATCH("●",INDEX($H$110:$AQ$112,,MATCH($D178,$70:$70,0)-7),0),1),"","sed -i "&amp;IF($AK$156="MacOS","'' ","")&amp;"'s#"&amp;BI$158&amp;"="""&amp;VLOOKUP(BI$158,$AD$9:$AN$20,8,FALSE)&amp;""""&amp;"#"&amp;BI$158&amp;"="&amp;""""&amp;INDEX($E$110:$G$112,MATCH("●",INDEX($H$110:$AQ$112,,MATCH($D178,$70:$70,0)-7),0),1)&amp;""""&amp;"#g'"&amp;" ${CONFIG_DIR}"&amp;$K$7&amp;"; export "&amp;BI$158&amp;"="&amp;""""&amp;INDEX($E$110:$G$112,MATCH("●",INDEX($H$110:$AQ$112,,MATCH($D178,$70:$70,0)-7),0),1)&amp;""";"),",",""",""")</f>
        <v/>
      </c>
      <c r="BJ178" s="71" t="str">
        <f>SUBSTITUTE(IF(INDEX($E$110:$G$112,MATCH("●",INDEX($H$110:$AQ$112,,MATCH($D178,$70:$70,0)-7),0),1)=VLOOKUP(BJ$158,$AD$9:$AN$20,8,FALSE),"","sed -i "&amp;IF($AK$156="MacOS","'' ","")&amp;"'s#"&amp;BJ$158&amp;"="""&amp;INDEX($E$110:$G$112,MATCH("●",INDEX($H$110:$AQ$112,,MATCH($D178,$70:$70,0)-7),0),1)&amp;""""&amp;"#"&amp;BJ$158&amp;"="&amp;""""&amp;VLOOKUP(BJ$158,$AD$9:$AN$20,8,FALSE)&amp;""""&amp;"#g'"&amp;"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8" s="71" t="str">
        <f>SUBSTITUTE(IF(VLOOKUP(BK$158,$AD$9:$AN$20,8,FALSE)=INDEX($E$114:$G$116,MATCH("●",INDEX($H$114:$AQ$116,,MATCH($D178,$70:$70,0)-7),0),1),"","sed -i "&amp;IF($AK$156="MacOS","'' ","")&amp;"'s#"&amp;BK$158&amp;"="""&amp;VLOOKUP(BK$158,$AD$9:$AN$20,8,FALSE)&amp;""""&amp;"#"&amp;BK$158&amp;"="&amp;""""&amp;INDEX($E$114:$G$116,MATCH("●",INDEX($H$114:$AQ$116,,MATCH($D178,$70:$70,0)-7),0),1)&amp;""""&amp;"#g'"&amp;" ${CONFIG_DIR}"&amp;$K$7&amp;"; export "&amp;BK$158&amp;"="&amp;""""&amp;INDEX($E$114:$G$116,MATCH("●",INDEX($H$114:$AQ$116,,MATCH($D178,$70:$70,0)-7),0),1)&amp;""";"),",",""",""")</f>
        <v/>
      </c>
      <c r="BL178" s="71" t="str">
        <f>SUBSTITUTE(IF(INDEX($E$114:$G$116,MATCH("●",INDEX($H$114:$AQ$116,,MATCH($D178,$70:$70,0)-7),0),1)=VLOOKUP(BL$158,$AD$9:$AN$20,8,FALSE),"","sed -i "&amp;IF($AK$156="MacOS","'' ","")&amp;"'s#"&amp;BL$158&amp;"="""&amp;INDEX($E$114:$G$116,MATCH("●",INDEX($H$114:$AQ$116,,MATCH($D178,$70:$70,0)-7),0),1)&amp;""""&amp;"#"&amp;BL$158&amp;"="&amp;""""&amp;VLOOKUP(BL$158,$AD$9:$AN$20,8,FALSE)&amp;""""&amp;"#g'"&amp;"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8" s="71" t="str">
        <f>SUBSTITUTE(IF(VLOOKUP(BM$158,$AD$9:$AN$20,8,FALSE)=INDEX($E$118:$G$120,MATCH("●",INDEX($H$118:$AQ$120,,MATCH($D178,$70:$70,0)-7),0),1),"","sed -i "&amp;IF($AK$156="MacOS","'' ","")&amp;"'s#"&amp;BM$158&amp;"="""&amp;VLOOKUP(BM$158,$AD$9:$AN$20,8,FALSE)&amp;""""&amp;"#"&amp;BM$158&amp;"="&amp;""""&amp;INDEX($E$118:$G$120,MATCH("●",INDEX($H$118:$AQ$120,,MATCH($D178,$70:$70,0)-7),0),1)&amp;""""&amp;"#g'"&amp;" ${CONFIG_DIR}"&amp;$K$7&amp;"; export "&amp;BM$158&amp;"="&amp;""""&amp;INDEX($E$118:$G$120,MATCH("●",INDEX($H$118:$AQ$120,,MATCH($D178,$70:$70,0)-7),0),1)&amp;""";"),",",""",""")</f>
        <v/>
      </c>
      <c r="BN178" s="71" t="str">
        <f>SUBSTITUTE(IF(INDEX($E$118:$G$120,MATCH("●",INDEX($H$118:$AQ$120,,MATCH($D178,$70:$70,0)-7),0),1)=VLOOKUP(BN$158,$AD$9:$AN$20,8,FALSE),"","sed -i "&amp;IF($AK$156="MacOS","'' ","")&amp;"'s#"&amp;BN$158&amp;"="""&amp;INDEX($E$118:$G$120,MATCH("●",INDEX($H$118:$AQ$120,,MATCH($D178,$70:$70,0)-7),0),1)&amp;""""&amp;"#"&amp;BN$158&amp;"="&amp;""""&amp;VLOOKUP(BN$158,$AD$9:$AN$20,8,FALSE)&amp;""""&amp;"#g'"&amp;"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8" s="71" t="str">
        <f>SUBSTITUTE(IF(VLOOKUP(BO$158,$AD$9:$AN$20,8,FALSE)=INDEX($E$122:$G$124,MATCH("●",INDEX($H$122:$AQ$124,,MATCH($D178,$70:$70,0)-7),0),1),"","sed -i "&amp;IF($AK$156="MacOS","'' ","")&amp;"'s#"&amp;BO$158&amp;"="""&amp;VLOOKUP(BO$158,$AD$9:$AN$20,8,FALSE)&amp;""""&amp;"#"&amp;BO$158&amp;"="&amp;""""&amp;INDEX($E$122:$G$124,MATCH("●",INDEX($H$122:$AQ$124,,MATCH($D178,$70:$70,0)-7),0),1)&amp;""""&amp;"#g'"&amp;" ${CONFIG_DIR}"&amp;$K$7&amp;"; export "&amp;BO$158&amp;"="&amp;""""&amp;INDEX($E$122:$G$124,MATCH("●",INDEX($H$122:$AQ$124,,MATCH($D178,$70:$70,0)-7),0),1)&amp;""";"),",",""",""")</f>
        <v/>
      </c>
      <c r="BP178" s="71" t="str">
        <f>SUBSTITUTE(IF(INDEX($E$122:$G$124,MATCH("●",INDEX($H$122:$AQ$124,,MATCH($D178,$70:$70,0)-7),0),1)=VLOOKUP(BP$158,$AD$9:$AN$20,8,FALSE),"","sed -i "&amp;IF($AK$156="MacOS","'' ","")&amp;"'s#"&amp;BP$158&amp;"="""&amp;INDEX($E$122:$G$124,MATCH("●",INDEX($H$122:$AQ$124,,MATCH($D178,$70:$70,0)-7),0),1)&amp;""""&amp;"#"&amp;BP$158&amp;"="&amp;""""&amp;VLOOKUP(BP$158,$AD$9:$AN$20,8,FALSE)&amp;""""&amp;"#g'"&amp;"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8" s="71" t="str">
        <f>SUBSTITUTE(IF(VLOOKUP(BQ$158,$AD$9:$AN$20,8,FALSE)=INDEX($E$126:$G$128,MATCH("●",INDEX($H$126:$AQ$128,,MATCH($D178,$70:$70,0)-7),0),1),"","sed -i "&amp;IF($AK$156="MacOS","'' ","")&amp;"'s#"&amp;BQ$158&amp;"="""&amp;VLOOKUP(BQ$158,$AD$9:$AN$20,8,FALSE)&amp;""""&amp;"#"&amp;BQ$158&amp;"="&amp;""""&amp;INDEX($E$126:$G$128,MATCH("●",INDEX($H$126:$AQ$128,,MATCH($D178,$70:$70,0)-7),0),1)&amp;""""&amp;"#g'"&amp;" ${CONFIG_DIR}"&amp;$K$7&amp;"; export "&amp;BQ$158&amp;"="&amp;""""&amp;INDEX($E$126:$G$128,MATCH("●",INDEX($H$126:$AQ$128,,MATCH($D178,$70:$70,0)-7),0),1)&amp;""";"),",",""",""")</f>
        <v/>
      </c>
      <c r="BR178" s="71" t="str">
        <f>SUBSTITUTE(IF(INDEX($E$126:$G$128,MATCH("●",INDEX($H$126:$AQ$128,,MATCH($D178,$70:$70,0)-7),0),1)=VLOOKUP(BR$158,$AD$9:$AN$20,8,FALSE),"","sed -i "&amp;IF($AK$156="MacOS","'' ","")&amp;"'s#"&amp;BR$158&amp;"="""&amp;INDEX($E$126:$G$128,MATCH("●",INDEX($H$126:$AQ$128,,MATCH($D178,$70:$70,0)-7),0),1)&amp;""""&amp;"#"&amp;BR$158&amp;"="&amp;""""&amp;VLOOKUP(BR$158,$AD$9:$AN$20,8,FALSE)&amp;""""&amp;"#g'"&amp;"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8" s="71" t="str">
        <f>SUBSTITUTE(IF(VLOOKUP(BS$158,$AD$9:$AN$20,8,FALSE)=INDEX($E$130:$G$132,MATCH("●",INDEX($H$130:$AQ$132,,MATCH($D178,$70:$70,0)-7),0),1),"","sed -i "&amp;IF($AK$156="MacOS","'' ","")&amp;"'s#"&amp;BS$158&amp;"="""&amp;VLOOKUP(BS$158,$AD$9:$AN$20,8,FALSE)&amp;""""&amp;"#"&amp;BS$158&amp;"="&amp;""""&amp;INDEX($E$130:$G$132,MATCH("●",INDEX($H$130:$AQ$132,,MATCH($D178,$70:$70,0)-7),0),1)&amp;""""&amp;"#g'"&amp;" ${CONFIG_DIR}"&amp;$K$7&amp;"; export "&amp;BS$158&amp;"="&amp;""""&amp;INDEX($E$130:$G$132,MATCH("●",INDEX($H$130:$AQ$132,,MATCH($D178,$70:$70,0)-7),0),1)&amp;""";"),",",""",""")</f>
        <v/>
      </c>
      <c r="BT178" s="71" t="str">
        <f>SUBSTITUTE(IF(INDEX($E$130:$G$132,MATCH("●",INDEX($H$130:$AQ$132,,MATCH($D178,$70:$70,0)-7),0),1)=VLOOKUP(BT$158,$AD$9:$AN$20,8,FALSE),"","sed -i "&amp;IF($AK$156="MacOS","'' ","")&amp;"'s#"&amp;BT$158&amp;"="""&amp;INDEX($E$130:$G$132,MATCH("●",INDEX($H$130:$AQ$132,,MATCH($D178,$70:$70,0)-7),0),1)&amp;""""&amp;"#"&amp;BT$158&amp;"="&amp;""""&amp;VLOOKUP(BT$158,$AD$9:$AN$20,8,FALSE)&amp;""""&amp;"#g'"&amp;"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79" spans="4:73" ht="54" customHeight="1">
      <c r="D179" s="96">
        <f t="shared" si="3"/>
        <v>56</v>
      </c>
      <c r="E179" s="97"/>
      <c r="F179" s="97"/>
      <c r="G179" s="98"/>
      <c r="H179" s="45" t="str">
        <f t="shared" ca="1" si="2"/>
        <v>clear; echo テストケース056; sed -i '' 's#COLUMN_DATA_TYPE="char"#COLUMN_DATA_TYPE="string"#g' ${CONFIG_DIR}db_data_config.txt; export COLUMN_DATA_TYPE="string";sed -i '' 's#COLUMN_DATA_LENGTH="3"#COLUMN_DATA_LENGTH="1"#g' ${CONFIG_DIR}db_data_config.txt; export COLUMN_DATA_LENGTH="1";sed -i '' 's#COLUMN_DATA_TRIM="NONE"#COLUMN_DATA_TRIM="FT"#g' ${CONFIG_DIR}db_data_config.txt; export COLUMN_DATA_TRIM="FT";sh ./script/db_check_data_validate_config.sh; sed -i '' 's#COLUMN_DATA_TYPE="string"#COLUMN_DATA_TYPE="char"#g' ${CONFIG_DIR}db_data_config.txt; export COLUMN_DATA_TYPE="char";sed -i '' 's#COLUMN_DATA_LENGTH="1"#COLUMN_DATA_LENGTH="3"#g' ${CONFIG_DIR}db_data_config.txt; export COLUMN_DATA_LENGTH="3";sed -i '' 's#COLUMN_DATA_TRIM="FT"#COLUMN_DATA_TRIM="NONE"#g' ${CONFIG_DIR}db_data_config.txt; export COLUMN_DATA_TRIM="NONE";</v>
      </c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  <c r="AE179" s="99" t="str" cm="1">
        <f t="array" ref="AE179">SUBSTITUTE(INDEX($H$134:$AQ$134, , MATCH($D179, $70:$70, 0)-7),"-","")</f>
        <v>異常</v>
      </c>
      <c r="AF179" s="100"/>
      <c r="AG179" s="101"/>
      <c r="AH179" s="143" t="s">
        <v>902</v>
      </c>
      <c r="AI179" s="144"/>
      <c r="AJ179" s="144"/>
      <c r="AK179" s="144"/>
      <c r="AL179" s="144"/>
      <c r="AM179" s="144"/>
      <c r="AN179" s="144"/>
      <c r="AO179" s="144"/>
      <c r="AP179" s="144"/>
      <c r="AQ179" s="145"/>
      <c r="AS179" s="68" t="str" cm="1">
        <f t="array" ref="AS179">SUBSTITUTE(TEXT(INDEX($H$137:$AQ$137,1,$D179-36),"000000"),"-","")</f>
        <v>220134</v>
      </c>
      <c r="AT179" s="69"/>
      <c r="AU179" s="70"/>
      <c r="AW179" s="71" t="str">
        <f>SUBSTITUTE(IF(VLOOKUP(AW$158,$AD$9:$AN$20,8,FALSE)=INDEX($E$76:$G$78,MATCH("●",INDEX($H$76:$AQ$78,,MATCH($D179,$70:$70,0)-7),0),1),"","sed -i "&amp;IF($AK$156="MacOS","'' ","")&amp;"'s#"&amp;AW$158&amp;"="""&amp;VLOOKUP(AW$158,$AD$9:$AN$20,8,FALSE)&amp;""""&amp;"#"&amp;AW$158&amp;"="&amp;""""&amp;INDEX($E$76:$G$78,MATCH("●",INDEX($H$76:$AQ$78,,MATCH($D179,$70:$70,0)-7),0),1)&amp;""""&amp;"#g'"&amp;" ${CONFIG_DIR}"&amp;$K$7&amp;"; export "&amp;AW$158&amp;"="&amp;""""&amp;INDEX($E$76:$G$78,MATCH("●",INDEX($H$76:$AQ$78,,MATCH($D179,$70:$70,0)-7),0),1)&amp;""";"),",",""",""")</f>
        <v/>
      </c>
      <c r="AX179" s="71" t="str">
        <f>SUBSTITUTE(IF(INDEX($E$76:$G$78,MATCH("●",INDEX($H$76:$AQ$78,,MATCH($D179,$70:$70,0)-7),0),1)=VLOOKUP(AX$158,$AD$9:$AN$20,8,FALSE),"","sed -i "&amp;IF($AK$156="MacOS","'' ","")&amp;"'s#"&amp;AX$158&amp;"="""&amp;INDEX($E$76:$G$78,MATCH("●",INDEX($H$76:$AQ$78,,MATCH($D179,$70:$70,0)-7),0),1)&amp;""""&amp;"#"&amp;AX$158&amp;"="&amp;""""&amp;VLOOKUP(AX$158,$AD$9:$AN$20,8,FALSE)&amp;""""&amp;"#g'"&amp;"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79" s="71" t="str">
        <f>SUBSTITUTE(IF(VLOOKUP(AY$158,$AD$9:$AN$20,8,FALSE)=INDEX($E$80:$G$83,MATCH("●",INDEX($H$80:$AQ$83,,MATCH($D179,$70:$70,0)-7),0),1),"","sed -i "&amp;IF($AK$156="MacOS","'' ","")&amp;"'s#"&amp;AY$158&amp;"="""&amp;VLOOKUP(AY$158,$AD$9:$AN$20,8,FALSE)&amp;""""&amp;"#"&amp;AY$158&amp;"="&amp;""""&amp;INDEX($E$80:$G$83,MATCH("●",INDEX($H$80:$AQ$83,,MATCH($D179,$70:$70,0)-7),0),1)&amp;""""&amp;"#g'"&amp;" ${CONFIG_DIR}"&amp;$K$7&amp;"; export "&amp;AY$158&amp;"="&amp;""""&amp;INDEX($E$80:$G$83,MATCH("●",INDEX($H$80:$AQ$83,,MATCH($D179,$70:$70,0)-7),0),1)&amp;""";"),",",""",""")</f>
        <v>sed -i '' 's#COLUMN_DATA_TYPE="char"#COLUMN_DATA_TYPE="string"#g' ${CONFIG_DIR}db_data_config.txt; export COLUMN_DATA_TYPE="string";</v>
      </c>
      <c r="AZ179" s="71" t="str">
        <f>SUBSTITUTE(IF(INDEX($E$80:$G$83,MATCH("●",INDEX($H$80:$AQ$83,,MATCH($D179,$70:$70,0)-7),0),1)=VLOOKUP(AZ$158,$AD$9:$AN$20,8,FALSE),"","sed -i "&amp;IF($AK$156="MacOS","'' ","")&amp;"'s#"&amp;AZ$158&amp;"="""&amp;INDEX($E$80:$G$83,MATCH("●",INDEX($H$80:$AQ$83,,MATCH($D179,$70:$70,0)-7),0),1)&amp;""""&amp;"#"&amp;AZ$158&amp;"="&amp;""""&amp;VLOOKUP(AZ$158,$AD$9:$AN$20,8,FALSE)&amp;""""&amp;"#g'"&amp;"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79" s="71" t="str">
        <f>SUBSTITUTE(IF(VLOOKUP(BA$158,$AD$9:$AN$20,8,FALSE)=INDEX($E$85:$G$92,MATCH("●",INDEX($H$85:$AQ$92,,MATCH($D179,$70:$70,0)-7),0),1),"","sed -i "&amp;IF($AK$156="MacOS","'' ","")&amp;"'s#"&amp;BA$158&amp;"="""&amp;VLOOKUP(BA$158,$AD$9:$AN$20,8,FALSE)&amp;""""&amp;"#"&amp;BA$158&amp;"="&amp;""""&amp;INDEX($E$85:$G$92,MATCH("●",INDEX($H$85:$AQ$92,,MATCH($D179,$70:$70,0)-7),0),1)&amp;""""&amp;"#g'"&amp;" ${CONFIG_DIR}"&amp;$K$7&amp;"; export "&amp;BA$158&amp;"="&amp;""""&amp;INDEX($E$85:$G$92,MATCH("●",INDEX($H$85:$AQ$92,,MATCH($D179,$70:$70,0)-7),0),1)&amp;""";"),",",""",""")</f>
        <v>sed -i '' 's#COLUMN_DATA_LENGTH="3"#COLUMN_DATA_LENGTH="1"#g' ${CONFIG_DIR}db_data_config.txt; export COLUMN_DATA_LENGTH="1";</v>
      </c>
      <c r="BB179" s="71" t="str">
        <f>SUBSTITUTE(IF(INDEX($E$85:$G$92,MATCH("●",INDEX($H$85:$AQ$92,,MATCH($D179,$70:$70,0)-7),0),1)=VLOOKUP(BB$158,$AD$9:$AN$20,8,FALSE),"","sed -i "&amp;IF($AK$156="MacOS","'' ","")&amp;"'s#"&amp;BB$158&amp;"="""&amp;INDEX($E$85:$G$92,MATCH("●",INDEX($H$85:$AQ$92,,MATCH($D179,$70:$70,0)-7),0),1)&amp;""""&amp;"#"&amp;BB$158&amp;"="&amp;""""&amp;VLOOKUP(BB$158,$AD$9:$AN$20,8,FALSE)&amp;""""&amp;"#g'"&amp;"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79" s="71" t="str">
        <f>SUBSTITUTE(IF(VLOOKUP(BC$158,$AD$9:$AN$20,8,FALSE)=INDEX($E$94:$G$100,MATCH("●",INDEX($H$94:$AQ$100,,MATCH($D179,$70:$70,0)-7),0),1),"","sed -i "&amp;IF($AK$156="MacOS","'' ","")&amp;"'s#"&amp;BC$158&amp;"="""&amp;VLOOKUP(BC$158,$AD$9:$AN$20,8,FALSE)&amp;""""&amp;"#"&amp;BC$158&amp;"="&amp;""""&amp;INDEX($E$94:$G$100,MATCH("●",INDEX($H$94:$AQ$100,,MATCH($D179,$70:$70,0)-7),0),1)&amp;""""&amp;"#g'"&amp;" ${CONFIG_DIR}"&amp;$K$7&amp;"; export "&amp;BC$158&amp;"="&amp;""""&amp;INDEX($E$94:$G$100,MATCH("●",INDEX($H$94:$AQ$100,,MATCH($D179,$70:$70,0)-7),0),1)&amp;""";"),",",""",""")</f>
        <v>sed -i '' 's#COLUMN_DATA_TRIM="NONE"#COLUMN_DATA_TRIM="FT"#g' ${CONFIG_DIR}db_data_config.txt; export COLUMN_DATA_TRIM="FT";</v>
      </c>
      <c r="BD179" s="71" t="str">
        <f>SUBSTITUTE(IF(INDEX($E$94:$G$100,MATCH("●",INDEX($H$94:$AQ$100,,MATCH($D179,$70:$70,0)-7),0),1)=VLOOKUP(BD$158,$AD$9:$AN$20,8,FALSE),"","sed -i "&amp;IF($AK$156="MacOS","'' ","")&amp;"'s#"&amp;BD$158&amp;"="""&amp;INDEX($E$94:$G$100,MATCH("●",INDEX($H$94:$AQ$100,,MATCH($D179,$70:$70,0)-7),0),1)&amp;""""&amp;"#"&amp;BD$158&amp;"="&amp;""""&amp;VLOOKUP(BD$158,$AD$9:$AN$20,8,FALSE)&amp;""""&amp;"#g'"&amp;"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79" s="71" t="str">
        <f>SUBSTITUTE(IF(VLOOKUP(BE$158,$AD$9:$AN$20,8,FALSE)=INDEX($E$102:$G$104,MATCH("●",INDEX($H$102:$AQ$104,,MATCH($D179,$70:$70,0)-7),0),1),"","sed -i "&amp;IF($AK$156="MacOS","'' ","")&amp;"'s#"&amp;BE$158&amp;"="""&amp;VLOOKUP(BE$158,$AD$9:$AN$20,8,FALSE)&amp;""""&amp;"#"&amp;BE$158&amp;"="&amp;""""&amp;INDEX($E$102:$G$104,MATCH("●",INDEX($H$102:$AQ$104,,MATCH($D179,$70:$70,0)-7),0),1)&amp;""""&amp;"#g'"&amp;" ${CONFIG_DIR}"&amp;$K$7&amp;"; export "&amp;BE$158&amp;"="&amp;""""&amp;INDEX($E$102:$G$104,MATCH("●",INDEX($H$102:$AQ$104,,MATCH($D179,$70:$70,0)-7),0),1)&amp;""";"),",",""",""")</f>
        <v/>
      </c>
      <c r="BF179" s="71" t="str">
        <f>SUBSTITUTE(IF(INDEX($E$102:$G$104,MATCH("●",INDEX($H$102:$AQ$104,,MATCH($D179,$70:$70,0)-7),0),1)=VLOOKUP(BF$158,$AD$9:$AN$20,8,FALSE),"","sed -i "&amp;IF($AK$156="MacOS","'' ","")&amp;"'s#"&amp;BF$158&amp;"="""&amp;INDEX($E$102:$G$104,MATCH("●",INDEX($H$102:$AQ$104,,MATCH($D179,$70:$70,0)-7),0),1)&amp;""""&amp;"#"&amp;BF$158&amp;"="&amp;""""&amp;VLOOKUP(BF$158,$AD$9:$AN$20,8,FALSE)&amp;""""&amp;"#g'"&amp;"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79" s="71" t="str">
        <f>SUBSTITUTE(IF(VLOOKUP(BG$158,$AD$9:$AN$20,8,FALSE)=INDEX($E$106:$G$108,MATCH("●",INDEX($H$106:$AQ$108,,MATCH($D179,$70:$70,0)-7),0),1),"","sed -i "&amp;IF($AK$156="MacOS","'' ","")&amp;"'s#"&amp;BG$158&amp;"="""&amp;VLOOKUP(BG$158,$AD$9:$AN$20,8,FALSE)&amp;""""&amp;"#"&amp;BG$158&amp;"="&amp;""""&amp;INDEX($E$106:$G$108,MATCH("●",INDEX($H$106:$AQ$108,,MATCH($D179,$70:$70,0)-7),0),1)&amp;""""&amp;"#g'"&amp;" ${CONFIG_DIR}"&amp;$K$7&amp;"; export "&amp;BG$158&amp;"="&amp;""""&amp;INDEX($E$106:$G$108,MATCH("●",INDEX($H$106:$AQ$108,,MATCH($D179,$70:$70,0)-7),0),1)&amp;""";"),",",""",""")</f>
        <v/>
      </c>
      <c r="BH179" s="71" t="str">
        <f>SUBSTITUTE(IF(INDEX($E$106:$G$108,MATCH("●",INDEX($H$106:$AQ$108,,MATCH($D179,$70:$70,0)-7),0),1)=VLOOKUP(BH$158,$AD$9:$AN$20,8,FALSE),"","sed -i "&amp;IF($AK$156="MacOS","'' ","")&amp;"'s#"&amp;BH$158&amp;"="""&amp;INDEX($E$106:$G$108,MATCH("●",INDEX($H$106:$AQ$108,,MATCH($D179,$70:$70,0)-7),0),1)&amp;""""&amp;"#"&amp;BH$158&amp;"="&amp;""""&amp;VLOOKUP(BH$158,$AD$9:$AN$20,8,FALSE)&amp;""""&amp;"#g'"&amp;"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79" s="71" t="str">
        <f>SUBSTITUTE(IF(VLOOKUP(BI$158,$AD$9:$AN$20,8,FALSE)=INDEX($E$110:$G$112,MATCH("●",INDEX($H$110:$AQ$112,,MATCH($D179,$70:$70,0)-7),0),1),"","sed -i "&amp;IF($AK$156="MacOS","'' ","")&amp;"'s#"&amp;BI$158&amp;"="""&amp;VLOOKUP(BI$158,$AD$9:$AN$20,8,FALSE)&amp;""""&amp;"#"&amp;BI$158&amp;"="&amp;""""&amp;INDEX($E$110:$G$112,MATCH("●",INDEX($H$110:$AQ$112,,MATCH($D179,$70:$70,0)-7),0),1)&amp;""""&amp;"#g'"&amp;" ${CONFIG_DIR}"&amp;$K$7&amp;"; export "&amp;BI$158&amp;"="&amp;""""&amp;INDEX($E$110:$G$112,MATCH("●",INDEX($H$110:$AQ$112,,MATCH($D179,$70:$70,0)-7),0),1)&amp;""";"),",",""",""")</f>
        <v/>
      </c>
      <c r="BJ179" s="71" t="str">
        <f>SUBSTITUTE(IF(INDEX($E$110:$G$112,MATCH("●",INDEX($H$110:$AQ$112,,MATCH($D179,$70:$70,0)-7),0),1)=VLOOKUP(BJ$158,$AD$9:$AN$20,8,FALSE),"","sed -i "&amp;IF($AK$156="MacOS","'' ","")&amp;"'s#"&amp;BJ$158&amp;"="""&amp;INDEX($E$110:$G$112,MATCH("●",INDEX($H$110:$AQ$112,,MATCH($D179,$70:$70,0)-7),0),1)&amp;""""&amp;"#"&amp;BJ$158&amp;"="&amp;""""&amp;VLOOKUP(BJ$158,$AD$9:$AN$20,8,FALSE)&amp;""""&amp;"#g'"&amp;"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79" s="71" t="str">
        <f>SUBSTITUTE(IF(VLOOKUP(BK$158,$AD$9:$AN$20,8,FALSE)=INDEX($E$114:$G$116,MATCH("●",INDEX($H$114:$AQ$116,,MATCH($D179,$70:$70,0)-7),0),1),"","sed -i "&amp;IF($AK$156="MacOS","'' ","")&amp;"'s#"&amp;BK$158&amp;"="""&amp;VLOOKUP(BK$158,$AD$9:$AN$20,8,FALSE)&amp;""""&amp;"#"&amp;BK$158&amp;"="&amp;""""&amp;INDEX($E$114:$G$116,MATCH("●",INDEX($H$114:$AQ$116,,MATCH($D179,$70:$70,0)-7),0),1)&amp;""""&amp;"#g'"&amp;" ${CONFIG_DIR}"&amp;$K$7&amp;"; export "&amp;BK$158&amp;"="&amp;""""&amp;INDEX($E$114:$G$116,MATCH("●",INDEX($H$114:$AQ$116,,MATCH($D179,$70:$70,0)-7),0),1)&amp;""";"),",",""",""")</f>
        <v/>
      </c>
      <c r="BL179" s="71" t="str">
        <f>SUBSTITUTE(IF(INDEX($E$114:$G$116,MATCH("●",INDEX($H$114:$AQ$116,,MATCH($D179,$70:$70,0)-7),0),1)=VLOOKUP(BL$158,$AD$9:$AN$20,8,FALSE),"","sed -i "&amp;IF($AK$156="MacOS","'' ","")&amp;"'s#"&amp;BL$158&amp;"="""&amp;INDEX($E$114:$G$116,MATCH("●",INDEX($H$114:$AQ$116,,MATCH($D179,$70:$70,0)-7),0),1)&amp;""""&amp;"#"&amp;BL$158&amp;"="&amp;""""&amp;VLOOKUP(BL$158,$AD$9:$AN$20,8,FALSE)&amp;""""&amp;"#g'"&amp;"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79" s="71" t="str">
        <f>SUBSTITUTE(IF(VLOOKUP(BM$158,$AD$9:$AN$20,8,FALSE)=INDEX($E$118:$G$120,MATCH("●",INDEX($H$118:$AQ$120,,MATCH($D179,$70:$70,0)-7),0),1),"","sed -i "&amp;IF($AK$156="MacOS","'' ","")&amp;"'s#"&amp;BM$158&amp;"="""&amp;VLOOKUP(BM$158,$AD$9:$AN$20,8,FALSE)&amp;""""&amp;"#"&amp;BM$158&amp;"="&amp;""""&amp;INDEX($E$118:$G$120,MATCH("●",INDEX($H$118:$AQ$120,,MATCH($D179,$70:$70,0)-7),0),1)&amp;""""&amp;"#g'"&amp;" ${CONFIG_DIR}"&amp;$K$7&amp;"; export "&amp;BM$158&amp;"="&amp;""""&amp;INDEX($E$118:$G$120,MATCH("●",INDEX($H$118:$AQ$120,,MATCH($D179,$70:$70,0)-7),0),1)&amp;""";"),",",""",""")</f>
        <v/>
      </c>
      <c r="BN179" s="71" t="str">
        <f>SUBSTITUTE(IF(INDEX($E$118:$G$120,MATCH("●",INDEX($H$118:$AQ$120,,MATCH($D179,$70:$70,0)-7),0),1)=VLOOKUP(BN$158,$AD$9:$AN$20,8,FALSE),"","sed -i "&amp;IF($AK$156="MacOS","'' ","")&amp;"'s#"&amp;BN$158&amp;"="""&amp;INDEX($E$118:$G$120,MATCH("●",INDEX($H$118:$AQ$120,,MATCH($D179,$70:$70,0)-7),0),1)&amp;""""&amp;"#"&amp;BN$158&amp;"="&amp;""""&amp;VLOOKUP(BN$158,$AD$9:$AN$20,8,FALSE)&amp;""""&amp;"#g'"&amp;"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79" s="71" t="str">
        <f>SUBSTITUTE(IF(VLOOKUP(BO$158,$AD$9:$AN$20,8,FALSE)=INDEX($E$122:$G$124,MATCH("●",INDEX($H$122:$AQ$124,,MATCH($D179,$70:$70,0)-7),0),1),"","sed -i "&amp;IF($AK$156="MacOS","'' ","")&amp;"'s#"&amp;BO$158&amp;"="""&amp;VLOOKUP(BO$158,$AD$9:$AN$20,8,FALSE)&amp;""""&amp;"#"&amp;BO$158&amp;"="&amp;""""&amp;INDEX($E$122:$G$124,MATCH("●",INDEX($H$122:$AQ$124,,MATCH($D179,$70:$70,0)-7),0),1)&amp;""""&amp;"#g'"&amp;" ${CONFIG_DIR}"&amp;$K$7&amp;"; export "&amp;BO$158&amp;"="&amp;""""&amp;INDEX($E$122:$G$124,MATCH("●",INDEX($H$122:$AQ$124,,MATCH($D179,$70:$70,0)-7),0),1)&amp;""";"),",",""",""")</f>
        <v/>
      </c>
      <c r="BP179" s="71" t="str">
        <f>SUBSTITUTE(IF(INDEX($E$122:$G$124,MATCH("●",INDEX($H$122:$AQ$124,,MATCH($D179,$70:$70,0)-7),0),1)=VLOOKUP(BP$158,$AD$9:$AN$20,8,FALSE),"","sed -i "&amp;IF($AK$156="MacOS","'' ","")&amp;"'s#"&amp;BP$158&amp;"="""&amp;INDEX($E$122:$G$124,MATCH("●",INDEX($H$122:$AQ$124,,MATCH($D179,$70:$70,0)-7),0),1)&amp;""""&amp;"#"&amp;BP$158&amp;"="&amp;""""&amp;VLOOKUP(BP$158,$AD$9:$AN$20,8,FALSE)&amp;""""&amp;"#g'"&amp;"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79" s="71" t="str">
        <f>SUBSTITUTE(IF(VLOOKUP(BQ$158,$AD$9:$AN$20,8,FALSE)=INDEX($E$126:$G$128,MATCH("●",INDEX($H$126:$AQ$128,,MATCH($D179,$70:$70,0)-7),0),1),"","sed -i "&amp;IF($AK$156="MacOS","'' ","")&amp;"'s#"&amp;BQ$158&amp;"="""&amp;VLOOKUP(BQ$158,$AD$9:$AN$20,8,FALSE)&amp;""""&amp;"#"&amp;BQ$158&amp;"="&amp;""""&amp;INDEX($E$126:$G$128,MATCH("●",INDEX($H$126:$AQ$128,,MATCH($D179,$70:$70,0)-7),0),1)&amp;""""&amp;"#g'"&amp;" ${CONFIG_DIR}"&amp;$K$7&amp;"; export "&amp;BQ$158&amp;"="&amp;""""&amp;INDEX($E$126:$G$128,MATCH("●",INDEX($H$126:$AQ$128,,MATCH($D179,$70:$70,0)-7),0),1)&amp;""";"),",",""",""")</f>
        <v/>
      </c>
      <c r="BR179" s="71" t="str">
        <f>SUBSTITUTE(IF(INDEX($E$126:$G$128,MATCH("●",INDEX($H$126:$AQ$128,,MATCH($D179,$70:$70,0)-7),0),1)=VLOOKUP(BR$158,$AD$9:$AN$20,8,FALSE),"","sed -i "&amp;IF($AK$156="MacOS","'' ","")&amp;"'s#"&amp;BR$158&amp;"="""&amp;INDEX($E$126:$G$128,MATCH("●",INDEX($H$126:$AQ$128,,MATCH($D179,$70:$70,0)-7),0),1)&amp;""""&amp;"#"&amp;BR$158&amp;"="&amp;""""&amp;VLOOKUP(BR$158,$AD$9:$AN$20,8,FALSE)&amp;""""&amp;"#g'"&amp;"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79" s="71" t="str">
        <f>SUBSTITUTE(IF(VLOOKUP(BS$158,$AD$9:$AN$20,8,FALSE)=INDEX($E$130:$G$132,MATCH("●",INDEX($H$130:$AQ$132,,MATCH($D179,$70:$70,0)-7),0),1),"","sed -i "&amp;IF($AK$156="MacOS","'' ","")&amp;"'s#"&amp;BS$158&amp;"="""&amp;VLOOKUP(BS$158,$AD$9:$AN$20,8,FALSE)&amp;""""&amp;"#"&amp;BS$158&amp;"="&amp;""""&amp;INDEX($E$130:$G$132,MATCH("●",INDEX($H$130:$AQ$132,,MATCH($D179,$70:$70,0)-7),0),1)&amp;""""&amp;"#g'"&amp;" ${CONFIG_DIR}"&amp;$K$7&amp;"; export "&amp;BS$158&amp;"="&amp;""""&amp;INDEX($E$130:$G$132,MATCH("●",INDEX($H$130:$AQ$132,,MATCH($D179,$70:$70,0)-7),0),1)&amp;""";"),",",""",""")</f>
        <v/>
      </c>
      <c r="BT179" s="71" t="str">
        <f>SUBSTITUTE(IF(INDEX($E$130:$G$132,MATCH("●",INDEX($H$130:$AQ$132,,MATCH($D179,$70:$70,0)-7),0),1)=VLOOKUP(BT$158,$AD$9:$AN$20,8,FALSE),"","sed -i "&amp;IF($AK$156="MacOS","'' ","")&amp;"'s#"&amp;BT$158&amp;"="""&amp;INDEX($E$130:$G$132,MATCH("●",INDEX($H$130:$AQ$132,,MATCH($D179,$70:$70,0)-7),0),1)&amp;""""&amp;"#"&amp;BT$158&amp;"="&amp;""""&amp;VLOOKUP(BT$158,$AD$9:$AN$20,8,FALSE)&amp;""""&amp;"#g'"&amp;"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0" spans="4:73" ht="54" customHeight="1">
      <c r="D180" s="96">
        <f t="shared" si="3"/>
        <v>57</v>
      </c>
      <c r="E180" s="97"/>
      <c r="F180" s="97"/>
      <c r="G180" s="98"/>
      <c r="H180" s="45" t="str">
        <f t="shared" ca="1" si="2"/>
        <v>clear; echo テストケース057; sed -i '' 's#COLUMN_DATA_TYPE="char"#COLUMN_DATA_TYPE="string"#g' ${CONFIG_DIR}db_data_config.txt; export COLUMN_DATA_TYPE="string";sed -i '' 's#COLUMN_DATA_LENGTH="3"#COLUMN_DATA_LENGTH="2"#g' ${CONFIG_DIR}db_data_config.txt; export COLUMN_DATA_LENGTH="2";sed -i '' 's#COLUMN_DATA_TRIM="NONE"#COLUMN_DATA_TRIM="FT"#g' ${CONFIG_DIR}db_data_config.txt; export COLUMN_DATA_TRIM="FT";sh ./script/db_check_data_validate_config.sh; sed -i '' 's#COLUMN_DATA_TYPE="string"#COLUMN_DATA_TYPE="char"#g' ${CONFIG_DIR}db_data_config.txt; export COLUMN_DATA_TYPE="char";sed -i '' 's#COLUMN_DATA_LENGTH="2"#COLUMN_DATA_LENGTH="3"#g' ${CONFIG_DIR}db_data_config.txt; export COLUMN_DATA_LENGTH="3";sed -i '' 's#COLUMN_DATA_TRIM="FT"#COLUMN_DATA_TRIM="NONE"#g' ${CONFIG_DIR}db_data_config.txt; export COLUMN_DATA_TRIM="NONE";</v>
      </c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7"/>
      <c r="AE180" s="99" t="str" cm="1">
        <f t="array" ref="AE180">SUBSTITUTE(INDEX($H$134:$AQ$134, , MATCH($D180, $70:$70, 0)-7),"-","")</f>
        <v>異常</v>
      </c>
      <c r="AF180" s="100"/>
      <c r="AG180" s="101"/>
      <c r="AH180" s="143" t="s">
        <v>903</v>
      </c>
      <c r="AI180" s="144"/>
      <c r="AJ180" s="144"/>
      <c r="AK180" s="144"/>
      <c r="AL180" s="144"/>
      <c r="AM180" s="144"/>
      <c r="AN180" s="144"/>
      <c r="AO180" s="144"/>
      <c r="AP180" s="144"/>
      <c r="AQ180" s="145"/>
      <c r="AS180" s="68" t="str" cm="1">
        <f t="array" ref="AS180">SUBSTITUTE(TEXT(INDEX($H$137:$AQ$137,1,$D180-36),"000000"),"-","")</f>
        <v>220134</v>
      </c>
      <c r="AT180" s="69"/>
      <c r="AU180" s="70"/>
      <c r="AW180" s="71" t="str">
        <f>SUBSTITUTE(IF(VLOOKUP(AW$158,$AD$9:$AN$20,8,FALSE)=INDEX($E$76:$G$78,MATCH("●",INDEX($H$76:$AQ$78,,MATCH($D180,$70:$70,0)-7),0),1),"","sed -i "&amp;IF($AK$156="MacOS","'' ","")&amp;"'s#"&amp;AW$158&amp;"="""&amp;VLOOKUP(AW$158,$AD$9:$AN$20,8,FALSE)&amp;""""&amp;"#"&amp;AW$158&amp;"="&amp;""""&amp;INDEX($E$76:$G$78,MATCH("●",INDEX($H$76:$AQ$78,,MATCH($D180,$70:$70,0)-7),0),1)&amp;""""&amp;"#g'"&amp;" ${CONFIG_DIR}"&amp;$K$7&amp;"; export "&amp;AW$158&amp;"="&amp;""""&amp;INDEX($E$76:$G$78,MATCH("●",INDEX($H$76:$AQ$78,,MATCH($D180,$70:$70,0)-7),0),1)&amp;""";"),",",""",""")</f>
        <v/>
      </c>
      <c r="AX180" s="71" t="str">
        <f>SUBSTITUTE(IF(INDEX($E$76:$G$78,MATCH("●",INDEX($H$76:$AQ$78,,MATCH($D180,$70:$70,0)-7),0),1)=VLOOKUP(AX$158,$AD$9:$AN$20,8,FALSE),"","sed -i "&amp;IF($AK$156="MacOS","'' ","")&amp;"'s#"&amp;AX$158&amp;"="""&amp;INDEX($E$76:$G$78,MATCH("●",INDEX($H$76:$AQ$78,,MATCH($D180,$70:$70,0)-7),0),1)&amp;""""&amp;"#"&amp;AX$158&amp;"="&amp;""""&amp;VLOOKUP(AX$158,$AD$9:$AN$20,8,FALSE)&amp;""""&amp;"#g'"&amp;"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0" s="71" t="str">
        <f>SUBSTITUTE(IF(VLOOKUP(AY$158,$AD$9:$AN$20,8,FALSE)=INDEX($E$80:$G$83,MATCH("●",INDEX($H$80:$AQ$83,,MATCH($D180,$70:$70,0)-7),0),1),"","sed -i "&amp;IF($AK$156="MacOS","'' ","")&amp;"'s#"&amp;AY$158&amp;"="""&amp;VLOOKUP(AY$158,$AD$9:$AN$20,8,FALSE)&amp;""""&amp;"#"&amp;AY$158&amp;"="&amp;""""&amp;INDEX($E$80:$G$83,MATCH("●",INDEX($H$80:$AQ$83,,MATCH($D180,$70:$70,0)-7),0),1)&amp;""""&amp;"#g'"&amp;" ${CONFIG_DIR}"&amp;$K$7&amp;"; export "&amp;AY$158&amp;"="&amp;""""&amp;INDEX($E$80:$G$83,MATCH("●",INDEX($H$80:$AQ$83,,MATCH($D180,$70:$70,0)-7),0),1)&amp;""";"),",",""",""")</f>
        <v>sed -i '' 's#COLUMN_DATA_TYPE="char"#COLUMN_DATA_TYPE="string"#g' ${CONFIG_DIR}db_data_config.txt; export COLUMN_DATA_TYPE="string";</v>
      </c>
      <c r="AZ180" s="71" t="str">
        <f>SUBSTITUTE(IF(INDEX($E$80:$G$83,MATCH("●",INDEX($H$80:$AQ$83,,MATCH($D180,$70:$70,0)-7),0),1)=VLOOKUP(AZ$158,$AD$9:$AN$20,8,FALSE),"","sed -i "&amp;IF($AK$156="MacOS","'' ","")&amp;"'s#"&amp;AZ$158&amp;"="""&amp;INDEX($E$80:$G$83,MATCH("●",INDEX($H$80:$AQ$83,,MATCH($D180,$70:$70,0)-7),0),1)&amp;""""&amp;"#"&amp;AZ$158&amp;"="&amp;""""&amp;VLOOKUP(AZ$158,$AD$9:$AN$20,8,FALSE)&amp;""""&amp;"#g'"&amp;"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0" s="71" t="str">
        <f>SUBSTITUTE(IF(VLOOKUP(BA$158,$AD$9:$AN$20,8,FALSE)=INDEX($E$85:$G$92,MATCH("●",INDEX($H$85:$AQ$92,,MATCH($D180,$70:$70,0)-7),0),1),"","sed -i "&amp;IF($AK$156="MacOS","'' ","")&amp;"'s#"&amp;BA$158&amp;"="""&amp;VLOOKUP(BA$158,$AD$9:$AN$20,8,FALSE)&amp;""""&amp;"#"&amp;BA$158&amp;"="&amp;""""&amp;INDEX($E$85:$G$92,MATCH("●",INDEX($H$85:$AQ$92,,MATCH($D180,$70:$70,0)-7),0),1)&amp;""""&amp;"#g'"&amp;" ${CONFIG_DIR}"&amp;$K$7&amp;"; export "&amp;BA$158&amp;"="&amp;""""&amp;INDEX($E$85:$G$92,MATCH("●",INDEX($H$85:$AQ$92,,MATCH($D180,$70:$70,0)-7),0),1)&amp;""";"),",",""",""")</f>
        <v>sed -i '' 's#COLUMN_DATA_LENGTH="3"#COLUMN_DATA_LENGTH="2"#g' ${CONFIG_DIR}db_data_config.txt; export COLUMN_DATA_LENGTH="2";</v>
      </c>
      <c r="BB180" s="71" t="str">
        <f>SUBSTITUTE(IF(INDEX($E$85:$G$92,MATCH("●",INDEX($H$85:$AQ$92,,MATCH($D180,$70:$70,0)-7),0),1)=VLOOKUP(BB$158,$AD$9:$AN$20,8,FALSE),"","sed -i "&amp;IF($AK$156="MacOS","'' ","")&amp;"'s#"&amp;BB$158&amp;"="""&amp;INDEX($E$85:$G$92,MATCH("●",INDEX($H$85:$AQ$92,,MATCH($D180,$70:$70,0)-7),0),1)&amp;""""&amp;"#"&amp;BB$158&amp;"="&amp;""""&amp;VLOOKUP(BB$158,$AD$9:$AN$20,8,FALSE)&amp;""""&amp;"#g'"&amp;"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80" s="71" t="str">
        <f>SUBSTITUTE(IF(VLOOKUP(BC$158,$AD$9:$AN$20,8,FALSE)=INDEX($E$94:$G$100,MATCH("●",INDEX($H$94:$AQ$100,,MATCH($D180,$70:$70,0)-7),0),1),"","sed -i "&amp;IF($AK$156="MacOS","'' ","")&amp;"'s#"&amp;BC$158&amp;"="""&amp;VLOOKUP(BC$158,$AD$9:$AN$20,8,FALSE)&amp;""""&amp;"#"&amp;BC$158&amp;"="&amp;""""&amp;INDEX($E$94:$G$100,MATCH("●",INDEX($H$94:$AQ$100,,MATCH($D180,$70:$70,0)-7),0),1)&amp;""""&amp;"#g'"&amp;" ${CONFIG_DIR}"&amp;$K$7&amp;"; export "&amp;BC$158&amp;"="&amp;""""&amp;INDEX($E$94:$G$100,MATCH("●",INDEX($H$94:$AQ$100,,MATCH($D180,$70:$70,0)-7),0),1)&amp;""";"),",",""",""")</f>
        <v>sed -i '' 's#COLUMN_DATA_TRIM="NONE"#COLUMN_DATA_TRIM="FT"#g' ${CONFIG_DIR}db_data_config.txt; export COLUMN_DATA_TRIM="FT";</v>
      </c>
      <c r="BD180" s="71" t="str">
        <f>SUBSTITUTE(IF(INDEX($E$94:$G$100,MATCH("●",INDEX($H$94:$AQ$100,,MATCH($D180,$70:$70,0)-7),0),1)=VLOOKUP(BD$158,$AD$9:$AN$20,8,FALSE),"","sed -i "&amp;IF($AK$156="MacOS","'' ","")&amp;"'s#"&amp;BD$158&amp;"="""&amp;INDEX($E$94:$G$100,MATCH("●",INDEX($H$94:$AQ$100,,MATCH($D180,$70:$70,0)-7),0),1)&amp;""""&amp;"#"&amp;BD$158&amp;"="&amp;""""&amp;VLOOKUP(BD$158,$AD$9:$AN$20,8,FALSE)&amp;""""&amp;"#g'"&amp;"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80" s="71" t="str">
        <f>SUBSTITUTE(IF(VLOOKUP(BE$158,$AD$9:$AN$20,8,FALSE)=INDEX($E$102:$G$104,MATCH("●",INDEX($H$102:$AQ$104,,MATCH($D180,$70:$70,0)-7),0),1),"","sed -i "&amp;IF($AK$156="MacOS","'' ","")&amp;"'s#"&amp;BE$158&amp;"="""&amp;VLOOKUP(BE$158,$AD$9:$AN$20,8,FALSE)&amp;""""&amp;"#"&amp;BE$158&amp;"="&amp;""""&amp;INDEX($E$102:$G$104,MATCH("●",INDEX($H$102:$AQ$104,,MATCH($D180,$70:$70,0)-7),0),1)&amp;""""&amp;"#g'"&amp;" ${CONFIG_DIR}"&amp;$K$7&amp;"; export "&amp;BE$158&amp;"="&amp;""""&amp;INDEX($E$102:$G$104,MATCH("●",INDEX($H$102:$AQ$104,,MATCH($D180,$70:$70,0)-7),0),1)&amp;""";"),",",""",""")</f>
        <v/>
      </c>
      <c r="BF180" s="71" t="str">
        <f>SUBSTITUTE(IF(INDEX($E$102:$G$104,MATCH("●",INDEX($H$102:$AQ$104,,MATCH($D180,$70:$70,0)-7),0),1)=VLOOKUP(BF$158,$AD$9:$AN$20,8,FALSE),"","sed -i "&amp;IF($AK$156="MacOS","'' ","")&amp;"'s#"&amp;BF$158&amp;"="""&amp;INDEX($E$102:$G$104,MATCH("●",INDEX($H$102:$AQ$104,,MATCH($D180,$70:$70,0)-7),0),1)&amp;""""&amp;"#"&amp;BF$158&amp;"="&amp;""""&amp;VLOOKUP(BF$158,$AD$9:$AN$20,8,FALSE)&amp;""""&amp;"#g'"&amp;"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0" s="71" t="str">
        <f>SUBSTITUTE(IF(VLOOKUP(BG$158,$AD$9:$AN$20,8,FALSE)=INDEX($E$106:$G$108,MATCH("●",INDEX($H$106:$AQ$108,,MATCH($D180,$70:$70,0)-7),0),1),"","sed -i "&amp;IF($AK$156="MacOS","'' ","")&amp;"'s#"&amp;BG$158&amp;"="""&amp;VLOOKUP(BG$158,$AD$9:$AN$20,8,FALSE)&amp;""""&amp;"#"&amp;BG$158&amp;"="&amp;""""&amp;INDEX($E$106:$G$108,MATCH("●",INDEX($H$106:$AQ$108,,MATCH($D180,$70:$70,0)-7),0),1)&amp;""""&amp;"#g'"&amp;" ${CONFIG_DIR}"&amp;$K$7&amp;"; export "&amp;BG$158&amp;"="&amp;""""&amp;INDEX($E$106:$G$108,MATCH("●",INDEX($H$106:$AQ$108,,MATCH($D180,$70:$70,0)-7),0),1)&amp;""";"),",",""",""")</f>
        <v/>
      </c>
      <c r="BH180" s="71" t="str">
        <f>SUBSTITUTE(IF(INDEX($E$106:$G$108,MATCH("●",INDEX($H$106:$AQ$108,,MATCH($D180,$70:$70,0)-7),0),1)=VLOOKUP(BH$158,$AD$9:$AN$20,8,FALSE),"","sed -i "&amp;IF($AK$156="MacOS","'' ","")&amp;"'s#"&amp;BH$158&amp;"="""&amp;INDEX($E$106:$G$108,MATCH("●",INDEX($H$106:$AQ$108,,MATCH($D180,$70:$70,0)-7),0),1)&amp;""""&amp;"#"&amp;BH$158&amp;"="&amp;""""&amp;VLOOKUP(BH$158,$AD$9:$AN$20,8,FALSE)&amp;""""&amp;"#g'"&amp;"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0" s="71" t="str">
        <f>SUBSTITUTE(IF(VLOOKUP(BI$158,$AD$9:$AN$20,8,FALSE)=INDEX($E$110:$G$112,MATCH("●",INDEX($H$110:$AQ$112,,MATCH($D180,$70:$70,0)-7),0),1),"","sed -i "&amp;IF($AK$156="MacOS","'' ","")&amp;"'s#"&amp;BI$158&amp;"="""&amp;VLOOKUP(BI$158,$AD$9:$AN$20,8,FALSE)&amp;""""&amp;"#"&amp;BI$158&amp;"="&amp;""""&amp;INDEX($E$110:$G$112,MATCH("●",INDEX($H$110:$AQ$112,,MATCH($D180,$70:$70,0)-7),0),1)&amp;""""&amp;"#g'"&amp;" ${CONFIG_DIR}"&amp;$K$7&amp;"; export "&amp;BI$158&amp;"="&amp;""""&amp;INDEX($E$110:$G$112,MATCH("●",INDEX($H$110:$AQ$112,,MATCH($D180,$70:$70,0)-7),0),1)&amp;""";"),",",""",""")</f>
        <v/>
      </c>
      <c r="BJ180" s="71" t="str">
        <f>SUBSTITUTE(IF(INDEX($E$110:$G$112,MATCH("●",INDEX($H$110:$AQ$112,,MATCH($D180,$70:$70,0)-7),0),1)=VLOOKUP(BJ$158,$AD$9:$AN$20,8,FALSE),"","sed -i "&amp;IF($AK$156="MacOS","'' ","")&amp;"'s#"&amp;BJ$158&amp;"="""&amp;INDEX($E$110:$G$112,MATCH("●",INDEX($H$110:$AQ$112,,MATCH($D180,$70:$70,0)-7),0),1)&amp;""""&amp;"#"&amp;BJ$158&amp;"="&amp;""""&amp;VLOOKUP(BJ$158,$AD$9:$AN$20,8,FALSE)&amp;""""&amp;"#g'"&amp;"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0" s="71" t="str">
        <f>SUBSTITUTE(IF(VLOOKUP(BK$158,$AD$9:$AN$20,8,FALSE)=INDEX($E$114:$G$116,MATCH("●",INDEX($H$114:$AQ$116,,MATCH($D180,$70:$70,0)-7),0),1),"","sed -i "&amp;IF($AK$156="MacOS","'' ","")&amp;"'s#"&amp;BK$158&amp;"="""&amp;VLOOKUP(BK$158,$AD$9:$AN$20,8,FALSE)&amp;""""&amp;"#"&amp;BK$158&amp;"="&amp;""""&amp;INDEX($E$114:$G$116,MATCH("●",INDEX($H$114:$AQ$116,,MATCH($D180,$70:$70,0)-7),0),1)&amp;""""&amp;"#g'"&amp;" ${CONFIG_DIR}"&amp;$K$7&amp;"; export "&amp;BK$158&amp;"="&amp;""""&amp;INDEX($E$114:$G$116,MATCH("●",INDEX($H$114:$AQ$116,,MATCH($D180,$70:$70,0)-7),0),1)&amp;""";"),",",""",""")</f>
        <v/>
      </c>
      <c r="BL180" s="71" t="str">
        <f>SUBSTITUTE(IF(INDEX($E$114:$G$116,MATCH("●",INDEX($H$114:$AQ$116,,MATCH($D180,$70:$70,0)-7),0),1)=VLOOKUP(BL$158,$AD$9:$AN$20,8,FALSE),"","sed -i "&amp;IF($AK$156="MacOS","'' ","")&amp;"'s#"&amp;BL$158&amp;"="""&amp;INDEX($E$114:$G$116,MATCH("●",INDEX($H$114:$AQ$116,,MATCH($D180,$70:$70,0)-7),0),1)&amp;""""&amp;"#"&amp;BL$158&amp;"="&amp;""""&amp;VLOOKUP(BL$158,$AD$9:$AN$20,8,FALSE)&amp;""""&amp;"#g'"&amp;"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0" s="71" t="str">
        <f>SUBSTITUTE(IF(VLOOKUP(BM$158,$AD$9:$AN$20,8,FALSE)=INDEX($E$118:$G$120,MATCH("●",INDEX($H$118:$AQ$120,,MATCH($D180,$70:$70,0)-7),0),1),"","sed -i "&amp;IF($AK$156="MacOS","'' ","")&amp;"'s#"&amp;BM$158&amp;"="""&amp;VLOOKUP(BM$158,$AD$9:$AN$20,8,FALSE)&amp;""""&amp;"#"&amp;BM$158&amp;"="&amp;""""&amp;INDEX($E$118:$G$120,MATCH("●",INDEX($H$118:$AQ$120,,MATCH($D180,$70:$70,0)-7),0),1)&amp;""""&amp;"#g'"&amp;" ${CONFIG_DIR}"&amp;$K$7&amp;"; export "&amp;BM$158&amp;"="&amp;""""&amp;INDEX($E$118:$G$120,MATCH("●",INDEX($H$118:$AQ$120,,MATCH($D180,$70:$70,0)-7),0),1)&amp;""";"),",",""",""")</f>
        <v/>
      </c>
      <c r="BN180" s="71" t="str">
        <f>SUBSTITUTE(IF(INDEX($E$118:$G$120,MATCH("●",INDEX($H$118:$AQ$120,,MATCH($D180,$70:$70,0)-7),0),1)=VLOOKUP(BN$158,$AD$9:$AN$20,8,FALSE),"","sed -i "&amp;IF($AK$156="MacOS","'' ","")&amp;"'s#"&amp;BN$158&amp;"="""&amp;INDEX($E$118:$G$120,MATCH("●",INDEX($H$118:$AQ$120,,MATCH($D180,$70:$70,0)-7),0),1)&amp;""""&amp;"#"&amp;BN$158&amp;"="&amp;""""&amp;VLOOKUP(BN$158,$AD$9:$AN$20,8,FALSE)&amp;""""&amp;"#g'"&amp;"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0" s="71" t="str">
        <f>SUBSTITUTE(IF(VLOOKUP(BO$158,$AD$9:$AN$20,8,FALSE)=INDEX($E$122:$G$124,MATCH("●",INDEX($H$122:$AQ$124,,MATCH($D180,$70:$70,0)-7),0),1),"","sed -i "&amp;IF($AK$156="MacOS","'' ","")&amp;"'s#"&amp;BO$158&amp;"="""&amp;VLOOKUP(BO$158,$AD$9:$AN$20,8,FALSE)&amp;""""&amp;"#"&amp;BO$158&amp;"="&amp;""""&amp;INDEX($E$122:$G$124,MATCH("●",INDEX($H$122:$AQ$124,,MATCH($D180,$70:$70,0)-7),0),1)&amp;""""&amp;"#g'"&amp;" ${CONFIG_DIR}"&amp;$K$7&amp;"; export "&amp;BO$158&amp;"="&amp;""""&amp;INDEX($E$122:$G$124,MATCH("●",INDEX($H$122:$AQ$124,,MATCH($D180,$70:$70,0)-7),0),1)&amp;""";"),",",""",""")</f>
        <v/>
      </c>
      <c r="BP180" s="71" t="str">
        <f>SUBSTITUTE(IF(INDEX($E$122:$G$124,MATCH("●",INDEX($H$122:$AQ$124,,MATCH($D180,$70:$70,0)-7),0),1)=VLOOKUP(BP$158,$AD$9:$AN$20,8,FALSE),"","sed -i "&amp;IF($AK$156="MacOS","'' ","")&amp;"'s#"&amp;BP$158&amp;"="""&amp;INDEX($E$122:$G$124,MATCH("●",INDEX($H$122:$AQ$124,,MATCH($D180,$70:$70,0)-7),0),1)&amp;""""&amp;"#"&amp;BP$158&amp;"="&amp;""""&amp;VLOOKUP(BP$158,$AD$9:$AN$20,8,FALSE)&amp;""""&amp;"#g'"&amp;"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0" s="71" t="str">
        <f>SUBSTITUTE(IF(VLOOKUP(BQ$158,$AD$9:$AN$20,8,FALSE)=INDEX($E$126:$G$128,MATCH("●",INDEX($H$126:$AQ$128,,MATCH($D180,$70:$70,0)-7),0),1),"","sed -i "&amp;IF($AK$156="MacOS","'' ","")&amp;"'s#"&amp;BQ$158&amp;"="""&amp;VLOOKUP(BQ$158,$AD$9:$AN$20,8,FALSE)&amp;""""&amp;"#"&amp;BQ$158&amp;"="&amp;""""&amp;INDEX($E$126:$G$128,MATCH("●",INDEX($H$126:$AQ$128,,MATCH($D180,$70:$70,0)-7),0),1)&amp;""""&amp;"#g'"&amp;" ${CONFIG_DIR}"&amp;$K$7&amp;"; export "&amp;BQ$158&amp;"="&amp;""""&amp;INDEX($E$126:$G$128,MATCH("●",INDEX($H$126:$AQ$128,,MATCH($D180,$70:$70,0)-7),0),1)&amp;""";"),",",""",""")</f>
        <v/>
      </c>
      <c r="BR180" s="71" t="str">
        <f>SUBSTITUTE(IF(INDEX($E$126:$G$128,MATCH("●",INDEX($H$126:$AQ$128,,MATCH($D180,$70:$70,0)-7),0),1)=VLOOKUP(BR$158,$AD$9:$AN$20,8,FALSE),"","sed -i "&amp;IF($AK$156="MacOS","'' ","")&amp;"'s#"&amp;BR$158&amp;"="""&amp;INDEX($E$126:$G$128,MATCH("●",INDEX($H$126:$AQ$128,,MATCH($D180,$70:$70,0)-7),0),1)&amp;""""&amp;"#"&amp;BR$158&amp;"="&amp;""""&amp;VLOOKUP(BR$158,$AD$9:$AN$20,8,FALSE)&amp;""""&amp;"#g'"&amp;"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0" s="71" t="str">
        <f>SUBSTITUTE(IF(VLOOKUP(BS$158,$AD$9:$AN$20,8,FALSE)=INDEX($E$130:$G$132,MATCH("●",INDEX($H$130:$AQ$132,,MATCH($D180,$70:$70,0)-7),0),1),"","sed -i "&amp;IF($AK$156="MacOS","'' ","")&amp;"'s#"&amp;BS$158&amp;"="""&amp;VLOOKUP(BS$158,$AD$9:$AN$20,8,FALSE)&amp;""""&amp;"#"&amp;BS$158&amp;"="&amp;""""&amp;INDEX($E$130:$G$132,MATCH("●",INDEX($H$130:$AQ$132,,MATCH($D180,$70:$70,0)-7),0),1)&amp;""""&amp;"#g'"&amp;" ${CONFIG_DIR}"&amp;$K$7&amp;"; export "&amp;BS$158&amp;"="&amp;""""&amp;INDEX($E$130:$G$132,MATCH("●",INDEX($H$130:$AQ$132,,MATCH($D180,$70:$70,0)-7),0),1)&amp;""";"),",",""",""")</f>
        <v/>
      </c>
      <c r="BT180" s="71" t="str">
        <f>SUBSTITUTE(IF(INDEX($E$130:$G$132,MATCH("●",INDEX($H$130:$AQ$132,,MATCH($D180,$70:$70,0)-7),0),1)=VLOOKUP(BT$158,$AD$9:$AN$20,8,FALSE),"","sed -i "&amp;IF($AK$156="MacOS","'' ","")&amp;"'s#"&amp;BT$158&amp;"="""&amp;INDEX($E$130:$G$132,MATCH("●",INDEX($H$130:$AQ$132,,MATCH($D180,$70:$70,0)-7),0),1)&amp;""""&amp;"#"&amp;BT$158&amp;"="&amp;""""&amp;VLOOKUP(BT$158,$AD$9:$AN$20,8,FALSE)&amp;""""&amp;"#g'"&amp;"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1" spans="4:73" ht="54" customHeight="1">
      <c r="D181" s="96">
        <f t="shared" si="3"/>
        <v>58</v>
      </c>
      <c r="E181" s="97"/>
      <c r="F181" s="97"/>
      <c r="G181" s="98"/>
      <c r="H181" s="45" t="str">
        <f t="shared" ca="1" si="2"/>
        <v>clear; echo テストケース058; sed -i '' 's#COLUMN_DATA_TYPE="char"#COLUMN_DATA_TYPE="string"#g' ${CONFIG_DIR}db_data_config.txt; export COLUMN_DATA_TYPE="string";sed -i '' 's#COLUMN_DATA_TRIM="NONE"#COLUMN_DATA_TRIM="FT"#g' ${CONFIG_DIR}db_data_config.txt; export COLUMN_DATA_TRIM="FT";sh ./script/db_check_data_validate_config.sh; sed -i '' 's#COLUMN_DATA_TYPE="string"#COLUMN_DATA_TYPE="char"#g' ${CONFIG_DIR}db_data_config.txt; export COLUMN_DATA_TYPE="char";sed -i '' 's#COLUMN_DATA_TRIM="FT"#COLUMN_DATA_TRIM="NONE"#g' ${CONFIG_DIR}db_data_config.txt; export COLUMN_DATA_TRIM="NONE";</v>
      </c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  <c r="AE181" s="99" t="str" cm="1">
        <f t="array" ref="AE181">SUBSTITUTE(INDEX($H$134:$AQ$134, , MATCH($D181, $70:$70, 0)-7),"-","")</f>
        <v>正常</v>
      </c>
      <c r="AF181" s="100"/>
      <c r="AG181" s="101"/>
      <c r="AH181" s="143" t="s">
        <v>904</v>
      </c>
      <c r="AI181" s="144"/>
      <c r="AJ181" s="144"/>
      <c r="AK181" s="144"/>
      <c r="AL181" s="144"/>
      <c r="AM181" s="144"/>
      <c r="AN181" s="144"/>
      <c r="AO181" s="144"/>
      <c r="AP181" s="144"/>
      <c r="AQ181" s="145"/>
      <c r="AS181" s="68" t="str" cm="1">
        <f t="array" ref="AS181">SUBSTITUTE(TEXT(INDEX($H$137:$AQ$137,1,$D181-36),"000000"),"-","")</f>
        <v>220001</v>
      </c>
      <c r="AT181" s="69"/>
      <c r="AU181" s="70"/>
      <c r="AW181" s="71" t="str">
        <f>SUBSTITUTE(IF(VLOOKUP(AW$158,$AD$9:$AN$20,8,FALSE)=INDEX($E$76:$G$78,MATCH("●",INDEX($H$76:$AQ$78,,MATCH($D181,$70:$70,0)-7),0),1),"","sed -i "&amp;IF($AK$156="MacOS","'' ","")&amp;"'s#"&amp;AW$158&amp;"="""&amp;VLOOKUP(AW$158,$AD$9:$AN$20,8,FALSE)&amp;""""&amp;"#"&amp;AW$158&amp;"="&amp;""""&amp;INDEX($E$76:$G$78,MATCH("●",INDEX($H$76:$AQ$78,,MATCH($D181,$70:$70,0)-7),0),1)&amp;""""&amp;"#g'"&amp;" ${CONFIG_DIR}"&amp;$K$7&amp;"; export "&amp;AW$158&amp;"="&amp;""""&amp;INDEX($E$76:$G$78,MATCH("●",INDEX($H$76:$AQ$78,,MATCH($D181,$70:$70,0)-7),0),1)&amp;""";"),",",""",""")</f>
        <v/>
      </c>
      <c r="AX181" s="71" t="str">
        <f>SUBSTITUTE(IF(INDEX($E$76:$G$78,MATCH("●",INDEX($H$76:$AQ$78,,MATCH($D181,$70:$70,0)-7),0),1)=VLOOKUP(AX$158,$AD$9:$AN$20,8,FALSE),"","sed -i "&amp;IF($AK$156="MacOS","'' ","")&amp;"'s#"&amp;AX$158&amp;"="""&amp;INDEX($E$76:$G$78,MATCH("●",INDEX($H$76:$AQ$78,,MATCH($D181,$70:$70,0)-7),0),1)&amp;""""&amp;"#"&amp;AX$158&amp;"="&amp;""""&amp;VLOOKUP(AX$158,$AD$9:$AN$20,8,FALSE)&amp;""""&amp;"#g'"&amp;"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1" s="71" t="str">
        <f>SUBSTITUTE(IF(VLOOKUP(AY$158,$AD$9:$AN$20,8,FALSE)=INDEX($E$80:$G$83,MATCH("●",INDEX($H$80:$AQ$83,,MATCH($D181,$70:$70,0)-7),0),1),"","sed -i "&amp;IF($AK$156="MacOS","'' ","")&amp;"'s#"&amp;AY$158&amp;"="""&amp;VLOOKUP(AY$158,$AD$9:$AN$20,8,FALSE)&amp;""""&amp;"#"&amp;AY$158&amp;"="&amp;""""&amp;INDEX($E$80:$G$83,MATCH("●",INDEX($H$80:$AQ$83,,MATCH($D181,$70:$70,0)-7),0),1)&amp;""""&amp;"#g'"&amp;" ${CONFIG_DIR}"&amp;$K$7&amp;"; export "&amp;AY$158&amp;"="&amp;""""&amp;INDEX($E$80:$G$83,MATCH("●",INDEX($H$80:$AQ$83,,MATCH($D181,$70:$70,0)-7),0),1)&amp;""";"),",",""",""")</f>
        <v>sed -i '' 's#COLUMN_DATA_TYPE="char"#COLUMN_DATA_TYPE="string"#g' ${CONFIG_DIR}db_data_config.txt; export COLUMN_DATA_TYPE="string";</v>
      </c>
      <c r="AZ181" s="71" t="str">
        <f>SUBSTITUTE(IF(INDEX($E$80:$G$83,MATCH("●",INDEX($H$80:$AQ$83,,MATCH($D181,$70:$70,0)-7),0),1)=VLOOKUP(AZ$158,$AD$9:$AN$20,8,FALSE),"","sed -i "&amp;IF($AK$156="MacOS","'' ","")&amp;"'s#"&amp;AZ$158&amp;"="""&amp;INDEX($E$80:$G$83,MATCH("●",INDEX($H$80:$AQ$83,,MATCH($D181,$70:$70,0)-7),0),1)&amp;""""&amp;"#"&amp;AZ$158&amp;"="&amp;""""&amp;VLOOKUP(AZ$158,$AD$9:$AN$20,8,FALSE)&amp;""""&amp;"#g'"&amp;"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1" s="71" t="str">
        <f>SUBSTITUTE(IF(VLOOKUP(BA$158,$AD$9:$AN$20,8,FALSE)=INDEX($E$85:$G$92,MATCH("●",INDEX($H$85:$AQ$92,,MATCH($D181,$70:$70,0)-7),0),1),"","sed -i "&amp;IF($AK$156="MacOS","'' ","")&amp;"'s#"&amp;BA$158&amp;"="""&amp;VLOOKUP(BA$158,$AD$9:$AN$20,8,FALSE)&amp;""""&amp;"#"&amp;BA$158&amp;"="&amp;""""&amp;INDEX($E$85:$G$92,MATCH("●",INDEX($H$85:$AQ$92,,MATCH($D181,$70:$70,0)-7),0),1)&amp;""""&amp;"#g'"&amp;" ${CONFIG_DIR}"&amp;$K$7&amp;"; export "&amp;BA$158&amp;"="&amp;""""&amp;INDEX($E$85:$G$92,MATCH("●",INDEX($H$85:$AQ$92,,MATCH($D181,$70:$70,0)-7),0),1)&amp;""";"),",",""",""")</f>
        <v/>
      </c>
      <c r="BB181" s="71" t="str">
        <f>SUBSTITUTE(IF(INDEX($E$85:$G$92,MATCH("●",INDEX($H$85:$AQ$92,,MATCH($D181,$70:$70,0)-7),0),1)=VLOOKUP(BB$158,$AD$9:$AN$20,8,FALSE),"","sed -i "&amp;IF($AK$156="MacOS","'' ","")&amp;"'s#"&amp;BB$158&amp;"="""&amp;INDEX($E$85:$G$92,MATCH("●",INDEX($H$85:$AQ$92,,MATCH($D181,$70:$70,0)-7),0),1)&amp;""""&amp;"#"&amp;BB$158&amp;"="&amp;""""&amp;VLOOKUP(BB$158,$AD$9:$AN$20,8,FALSE)&amp;""""&amp;"#g'"&amp;"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81" s="71" t="str">
        <f>SUBSTITUTE(IF(VLOOKUP(BC$158,$AD$9:$AN$20,8,FALSE)=INDEX($E$94:$G$100,MATCH("●",INDEX($H$94:$AQ$100,,MATCH($D181,$70:$70,0)-7),0),1),"","sed -i "&amp;IF($AK$156="MacOS","'' ","")&amp;"'s#"&amp;BC$158&amp;"="""&amp;VLOOKUP(BC$158,$AD$9:$AN$20,8,FALSE)&amp;""""&amp;"#"&amp;BC$158&amp;"="&amp;""""&amp;INDEX($E$94:$G$100,MATCH("●",INDEX($H$94:$AQ$100,,MATCH($D181,$70:$70,0)-7),0),1)&amp;""""&amp;"#g'"&amp;" ${CONFIG_DIR}"&amp;$K$7&amp;"; export "&amp;BC$158&amp;"="&amp;""""&amp;INDEX($E$94:$G$100,MATCH("●",INDEX($H$94:$AQ$100,,MATCH($D181,$70:$70,0)-7),0),1)&amp;""";"),",",""",""")</f>
        <v>sed -i '' 's#COLUMN_DATA_TRIM="NONE"#COLUMN_DATA_TRIM="FT"#g' ${CONFIG_DIR}db_data_config.txt; export COLUMN_DATA_TRIM="FT";</v>
      </c>
      <c r="BD181" s="71" t="str">
        <f>SUBSTITUTE(IF(INDEX($E$94:$G$100,MATCH("●",INDEX($H$94:$AQ$100,,MATCH($D181,$70:$70,0)-7),0),1)=VLOOKUP(BD$158,$AD$9:$AN$20,8,FALSE),"","sed -i "&amp;IF($AK$156="MacOS","'' ","")&amp;"'s#"&amp;BD$158&amp;"="""&amp;INDEX($E$94:$G$100,MATCH("●",INDEX($H$94:$AQ$100,,MATCH($D181,$70:$70,0)-7),0),1)&amp;""""&amp;"#"&amp;BD$158&amp;"="&amp;""""&amp;VLOOKUP(BD$158,$AD$9:$AN$20,8,FALSE)&amp;""""&amp;"#g'"&amp;"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81" s="71" t="str">
        <f>SUBSTITUTE(IF(VLOOKUP(BE$158,$AD$9:$AN$20,8,FALSE)=INDEX($E$102:$G$104,MATCH("●",INDEX($H$102:$AQ$104,,MATCH($D181,$70:$70,0)-7),0),1),"","sed -i "&amp;IF($AK$156="MacOS","'' ","")&amp;"'s#"&amp;BE$158&amp;"="""&amp;VLOOKUP(BE$158,$AD$9:$AN$20,8,FALSE)&amp;""""&amp;"#"&amp;BE$158&amp;"="&amp;""""&amp;INDEX($E$102:$G$104,MATCH("●",INDEX($H$102:$AQ$104,,MATCH($D181,$70:$70,0)-7),0),1)&amp;""""&amp;"#g'"&amp;" ${CONFIG_DIR}"&amp;$K$7&amp;"; export "&amp;BE$158&amp;"="&amp;""""&amp;INDEX($E$102:$G$104,MATCH("●",INDEX($H$102:$AQ$104,,MATCH($D181,$70:$70,0)-7),0),1)&amp;""";"),",",""",""")</f>
        <v/>
      </c>
      <c r="BF181" s="71" t="str">
        <f>SUBSTITUTE(IF(INDEX($E$102:$G$104,MATCH("●",INDEX($H$102:$AQ$104,,MATCH($D181,$70:$70,0)-7),0),1)=VLOOKUP(BF$158,$AD$9:$AN$20,8,FALSE),"","sed -i "&amp;IF($AK$156="MacOS","'' ","")&amp;"'s#"&amp;BF$158&amp;"="""&amp;INDEX($E$102:$G$104,MATCH("●",INDEX($H$102:$AQ$104,,MATCH($D181,$70:$70,0)-7),0),1)&amp;""""&amp;"#"&amp;BF$158&amp;"="&amp;""""&amp;VLOOKUP(BF$158,$AD$9:$AN$20,8,FALSE)&amp;""""&amp;"#g'"&amp;"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1" s="71" t="str">
        <f>SUBSTITUTE(IF(VLOOKUP(BG$158,$AD$9:$AN$20,8,FALSE)=INDEX($E$106:$G$108,MATCH("●",INDEX($H$106:$AQ$108,,MATCH($D181,$70:$70,0)-7),0),1),"","sed -i "&amp;IF($AK$156="MacOS","'' ","")&amp;"'s#"&amp;BG$158&amp;"="""&amp;VLOOKUP(BG$158,$AD$9:$AN$20,8,FALSE)&amp;""""&amp;"#"&amp;BG$158&amp;"="&amp;""""&amp;INDEX($E$106:$G$108,MATCH("●",INDEX($H$106:$AQ$108,,MATCH($D181,$70:$70,0)-7),0),1)&amp;""""&amp;"#g'"&amp;" ${CONFIG_DIR}"&amp;$K$7&amp;"; export "&amp;BG$158&amp;"="&amp;""""&amp;INDEX($E$106:$G$108,MATCH("●",INDEX($H$106:$AQ$108,,MATCH($D181,$70:$70,0)-7),0),1)&amp;""";"),",",""",""")</f>
        <v/>
      </c>
      <c r="BH181" s="71" t="str">
        <f>SUBSTITUTE(IF(INDEX($E$106:$G$108,MATCH("●",INDEX($H$106:$AQ$108,,MATCH($D181,$70:$70,0)-7),0),1)=VLOOKUP(BH$158,$AD$9:$AN$20,8,FALSE),"","sed -i "&amp;IF($AK$156="MacOS","'' ","")&amp;"'s#"&amp;BH$158&amp;"="""&amp;INDEX($E$106:$G$108,MATCH("●",INDEX($H$106:$AQ$108,,MATCH($D181,$70:$70,0)-7),0),1)&amp;""""&amp;"#"&amp;BH$158&amp;"="&amp;""""&amp;VLOOKUP(BH$158,$AD$9:$AN$20,8,FALSE)&amp;""""&amp;"#g'"&amp;"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1" s="71" t="str">
        <f>SUBSTITUTE(IF(VLOOKUP(BI$158,$AD$9:$AN$20,8,FALSE)=INDEX($E$110:$G$112,MATCH("●",INDEX($H$110:$AQ$112,,MATCH($D181,$70:$70,0)-7),0),1),"","sed -i "&amp;IF($AK$156="MacOS","'' ","")&amp;"'s#"&amp;BI$158&amp;"="""&amp;VLOOKUP(BI$158,$AD$9:$AN$20,8,FALSE)&amp;""""&amp;"#"&amp;BI$158&amp;"="&amp;""""&amp;INDEX($E$110:$G$112,MATCH("●",INDEX($H$110:$AQ$112,,MATCH($D181,$70:$70,0)-7),0),1)&amp;""""&amp;"#g'"&amp;" ${CONFIG_DIR}"&amp;$K$7&amp;"; export "&amp;BI$158&amp;"="&amp;""""&amp;INDEX($E$110:$G$112,MATCH("●",INDEX($H$110:$AQ$112,,MATCH($D181,$70:$70,0)-7),0),1)&amp;""";"),",",""",""")</f>
        <v/>
      </c>
      <c r="BJ181" s="71" t="str">
        <f>SUBSTITUTE(IF(INDEX($E$110:$G$112,MATCH("●",INDEX($H$110:$AQ$112,,MATCH($D181,$70:$70,0)-7),0),1)=VLOOKUP(BJ$158,$AD$9:$AN$20,8,FALSE),"","sed -i "&amp;IF($AK$156="MacOS","'' ","")&amp;"'s#"&amp;BJ$158&amp;"="""&amp;INDEX($E$110:$G$112,MATCH("●",INDEX($H$110:$AQ$112,,MATCH($D181,$70:$70,0)-7),0),1)&amp;""""&amp;"#"&amp;BJ$158&amp;"="&amp;""""&amp;VLOOKUP(BJ$158,$AD$9:$AN$20,8,FALSE)&amp;""""&amp;"#g'"&amp;"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1" s="71" t="str">
        <f>SUBSTITUTE(IF(VLOOKUP(BK$158,$AD$9:$AN$20,8,FALSE)=INDEX($E$114:$G$116,MATCH("●",INDEX($H$114:$AQ$116,,MATCH($D181,$70:$70,0)-7),0),1),"","sed -i "&amp;IF($AK$156="MacOS","'' ","")&amp;"'s#"&amp;BK$158&amp;"="""&amp;VLOOKUP(BK$158,$AD$9:$AN$20,8,FALSE)&amp;""""&amp;"#"&amp;BK$158&amp;"="&amp;""""&amp;INDEX($E$114:$G$116,MATCH("●",INDEX($H$114:$AQ$116,,MATCH($D181,$70:$70,0)-7),0),1)&amp;""""&amp;"#g'"&amp;" ${CONFIG_DIR}"&amp;$K$7&amp;"; export "&amp;BK$158&amp;"="&amp;""""&amp;INDEX($E$114:$G$116,MATCH("●",INDEX($H$114:$AQ$116,,MATCH($D181,$70:$70,0)-7),0),1)&amp;""";"),",",""",""")</f>
        <v/>
      </c>
      <c r="BL181" s="71" t="str">
        <f>SUBSTITUTE(IF(INDEX($E$114:$G$116,MATCH("●",INDEX($H$114:$AQ$116,,MATCH($D181,$70:$70,0)-7),0),1)=VLOOKUP(BL$158,$AD$9:$AN$20,8,FALSE),"","sed -i "&amp;IF($AK$156="MacOS","'' ","")&amp;"'s#"&amp;BL$158&amp;"="""&amp;INDEX($E$114:$G$116,MATCH("●",INDEX($H$114:$AQ$116,,MATCH($D181,$70:$70,0)-7),0),1)&amp;""""&amp;"#"&amp;BL$158&amp;"="&amp;""""&amp;VLOOKUP(BL$158,$AD$9:$AN$20,8,FALSE)&amp;""""&amp;"#g'"&amp;"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1" s="71" t="str">
        <f>SUBSTITUTE(IF(VLOOKUP(BM$158,$AD$9:$AN$20,8,FALSE)=INDEX($E$118:$G$120,MATCH("●",INDEX($H$118:$AQ$120,,MATCH($D181,$70:$70,0)-7),0),1),"","sed -i "&amp;IF($AK$156="MacOS","'' ","")&amp;"'s#"&amp;BM$158&amp;"="""&amp;VLOOKUP(BM$158,$AD$9:$AN$20,8,FALSE)&amp;""""&amp;"#"&amp;BM$158&amp;"="&amp;""""&amp;INDEX($E$118:$G$120,MATCH("●",INDEX($H$118:$AQ$120,,MATCH($D181,$70:$70,0)-7),0),1)&amp;""""&amp;"#g'"&amp;" ${CONFIG_DIR}"&amp;$K$7&amp;"; export "&amp;BM$158&amp;"="&amp;""""&amp;INDEX($E$118:$G$120,MATCH("●",INDEX($H$118:$AQ$120,,MATCH($D181,$70:$70,0)-7),0),1)&amp;""";"),",",""",""")</f>
        <v/>
      </c>
      <c r="BN181" s="71" t="str">
        <f>SUBSTITUTE(IF(INDEX($E$118:$G$120,MATCH("●",INDEX($H$118:$AQ$120,,MATCH($D181,$70:$70,0)-7),0),1)=VLOOKUP(BN$158,$AD$9:$AN$20,8,FALSE),"","sed -i "&amp;IF($AK$156="MacOS","'' ","")&amp;"'s#"&amp;BN$158&amp;"="""&amp;INDEX($E$118:$G$120,MATCH("●",INDEX($H$118:$AQ$120,,MATCH($D181,$70:$70,0)-7),0),1)&amp;""""&amp;"#"&amp;BN$158&amp;"="&amp;""""&amp;VLOOKUP(BN$158,$AD$9:$AN$20,8,FALSE)&amp;""""&amp;"#g'"&amp;"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1" s="71" t="str">
        <f>SUBSTITUTE(IF(VLOOKUP(BO$158,$AD$9:$AN$20,8,FALSE)=INDEX($E$122:$G$124,MATCH("●",INDEX($H$122:$AQ$124,,MATCH($D181,$70:$70,0)-7),0),1),"","sed -i "&amp;IF($AK$156="MacOS","'' ","")&amp;"'s#"&amp;BO$158&amp;"="""&amp;VLOOKUP(BO$158,$AD$9:$AN$20,8,FALSE)&amp;""""&amp;"#"&amp;BO$158&amp;"="&amp;""""&amp;INDEX($E$122:$G$124,MATCH("●",INDEX($H$122:$AQ$124,,MATCH($D181,$70:$70,0)-7),0),1)&amp;""""&amp;"#g'"&amp;" ${CONFIG_DIR}"&amp;$K$7&amp;"; export "&amp;BO$158&amp;"="&amp;""""&amp;INDEX($E$122:$G$124,MATCH("●",INDEX($H$122:$AQ$124,,MATCH($D181,$70:$70,0)-7),0),1)&amp;""";"),",",""",""")</f>
        <v/>
      </c>
      <c r="BP181" s="71" t="str">
        <f>SUBSTITUTE(IF(INDEX($E$122:$G$124,MATCH("●",INDEX($H$122:$AQ$124,,MATCH($D181,$70:$70,0)-7),0),1)=VLOOKUP(BP$158,$AD$9:$AN$20,8,FALSE),"","sed -i "&amp;IF($AK$156="MacOS","'' ","")&amp;"'s#"&amp;BP$158&amp;"="""&amp;INDEX($E$122:$G$124,MATCH("●",INDEX($H$122:$AQ$124,,MATCH($D181,$70:$70,0)-7),0),1)&amp;""""&amp;"#"&amp;BP$158&amp;"="&amp;""""&amp;VLOOKUP(BP$158,$AD$9:$AN$20,8,FALSE)&amp;""""&amp;"#g'"&amp;"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1" s="71" t="str">
        <f>SUBSTITUTE(IF(VLOOKUP(BQ$158,$AD$9:$AN$20,8,FALSE)=INDEX($E$126:$G$128,MATCH("●",INDEX($H$126:$AQ$128,,MATCH($D181,$70:$70,0)-7),0),1),"","sed -i "&amp;IF($AK$156="MacOS","'' ","")&amp;"'s#"&amp;BQ$158&amp;"="""&amp;VLOOKUP(BQ$158,$AD$9:$AN$20,8,FALSE)&amp;""""&amp;"#"&amp;BQ$158&amp;"="&amp;""""&amp;INDEX($E$126:$G$128,MATCH("●",INDEX($H$126:$AQ$128,,MATCH($D181,$70:$70,0)-7),0),1)&amp;""""&amp;"#g'"&amp;" ${CONFIG_DIR}"&amp;$K$7&amp;"; export "&amp;BQ$158&amp;"="&amp;""""&amp;INDEX($E$126:$G$128,MATCH("●",INDEX($H$126:$AQ$128,,MATCH($D181,$70:$70,0)-7),0),1)&amp;""";"),",",""",""")</f>
        <v/>
      </c>
      <c r="BR181" s="71" t="str">
        <f>SUBSTITUTE(IF(INDEX($E$126:$G$128,MATCH("●",INDEX($H$126:$AQ$128,,MATCH($D181,$70:$70,0)-7),0),1)=VLOOKUP(BR$158,$AD$9:$AN$20,8,FALSE),"","sed -i "&amp;IF($AK$156="MacOS","'' ","")&amp;"'s#"&amp;BR$158&amp;"="""&amp;INDEX($E$126:$G$128,MATCH("●",INDEX($H$126:$AQ$128,,MATCH($D181,$70:$70,0)-7),0),1)&amp;""""&amp;"#"&amp;BR$158&amp;"="&amp;""""&amp;VLOOKUP(BR$158,$AD$9:$AN$20,8,FALSE)&amp;""""&amp;"#g'"&amp;"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1" s="71" t="str">
        <f>SUBSTITUTE(IF(VLOOKUP(BS$158,$AD$9:$AN$20,8,FALSE)=INDEX($E$130:$G$132,MATCH("●",INDEX($H$130:$AQ$132,,MATCH($D181,$70:$70,0)-7),0),1),"","sed -i "&amp;IF($AK$156="MacOS","'' ","")&amp;"'s#"&amp;BS$158&amp;"="""&amp;VLOOKUP(BS$158,$AD$9:$AN$20,8,FALSE)&amp;""""&amp;"#"&amp;BS$158&amp;"="&amp;""""&amp;INDEX($E$130:$G$132,MATCH("●",INDEX($H$130:$AQ$132,,MATCH($D181,$70:$70,0)-7),0),1)&amp;""""&amp;"#g'"&amp;" ${CONFIG_DIR}"&amp;$K$7&amp;"; export "&amp;BS$158&amp;"="&amp;""""&amp;INDEX($E$130:$G$132,MATCH("●",INDEX($H$130:$AQ$132,,MATCH($D181,$70:$70,0)-7),0),1)&amp;""";"),",",""",""")</f>
        <v/>
      </c>
      <c r="BT181" s="71" t="str">
        <f>SUBSTITUTE(IF(INDEX($E$130:$G$132,MATCH("●",INDEX($H$130:$AQ$132,,MATCH($D181,$70:$70,0)-7),0),1)=VLOOKUP(BT$158,$AD$9:$AN$20,8,FALSE),"","sed -i "&amp;IF($AK$156="MacOS","'' ","")&amp;"'s#"&amp;BT$158&amp;"="""&amp;INDEX($E$130:$G$132,MATCH("●",INDEX($H$130:$AQ$132,,MATCH($D181,$70:$70,0)-7),0),1)&amp;""""&amp;"#"&amp;BT$158&amp;"="&amp;""""&amp;VLOOKUP(BT$158,$AD$9:$AN$20,8,FALSE)&amp;""""&amp;"#g'"&amp;"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2" spans="4:73" ht="54" customHeight="1">
      <c r="D182" s="96">
        <f t="shared" si="3"/>
        <v>59</v>
      </c>
      <c r="E182" s="97"/>
      <c r="F182" s="97"/>
      <c r="G182" s="98"/>
      <c r="H182" s="45" t="str">
        <f t="shared" ca="1" si="2"/>
        <v>clear; echo テストケース059; sed -i '' 's#COLUMN_DATA_TYPE="char"#COLUMN_DATA_TYPE="string"#g' ${CONFIG_DIR}db_data_config.txt; export COLUMN_DATA_TYPE="string";sed -i '' 's#COLUMN_DATA_LENGTH="3"#COLUMN_DATA_LENGTH="1"#g' ${CONFIG_DIR}db_data_config.txt; export COLUMN_DATA_LENGTH="1";sed -i '' 's#COLUMN_DATA_TRIM="NONE"#COLUMN_DATA_TRIM="ft"#g' ${CONFIG_DIR}db_data_config.txt; export COLUMN_DATA_TRIM="ft";sh ./script/db_check_data_validate_config.sh; sed -i '' 's#COLUMN_DATA_TYPE="string"#COLUMN_DATA_TYPE="char"#g' ${CONFIG_DIR}db_data_config.txt; export COLUMN_DATA_TYPE="char";sed -i '' 's#COLUMN_DATA_LENGTH="1"#COLUMN_DATA_LENGTH="3"#g' ${CONFIG_DIR}db_data_config.txt; export COLUMN_DATA_LENGTH="3";sed -i '' 's#COLUMN_DATA_TRIM="ft"#COLUMN_DATA_TRIM="NONE"#g' ${CONFIG_DIR}db_data_config.txt; export COLUMN_DATA_TRIM="NONE";</v>
      </c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7"/>
      <c r="AE182" s="99" t="str" cm="1">
        <f t="array" ref="AE182">SUBSTITUTE(INDEX($H$134:$AQ$134, , MATCH($D182, $70:$70, 0)-7),"-","")</f>
        <v>異常</v>
      </c>
      <c r="AF182" s="100"/>
      <c r="AG182" s="101"/>
      <c r="AH182" s="143" t="s">
        <v>905</v>
      </c>
      <c r="AI182" s="144"/>
      <c r="AJ182" s="144"/>
      <c r="AK182" s="144"/>
      <c r="AL182" s="144"/>
      <c r="AM182" s="144"/>
      <c r="AN182" s="144"/>
      <c r="AO182" s="144"/>
      <c r="AP182" s="144"/>
      <c r="AQ182" s="145"/>
      <c r="AS182" s="68" t="str" cm="1">
        <f t="array" ref="AS182">SUBSTITUTE(TEXT(INDEX($H$137:$AQ$137,1,$D182-36),"000000"),"-","")</f>
        <v>220135</v>
      </c>
      <c r="AT182" s="69"/>
      <c r="AU182" s="70"/>
      <c r="AW182" s="71" t="str">
        <f>SUBSTITUTE(IF(VLOOKUP(AW$158,$AD$9:$AN$20,8,FALSE)=INDEX($E$76:$G$78,MATCH("●",INDEX($H$76:$AQ$78,,MATCH($D182,$70:$70,0)-7),0),1),"","sed -i "&amp;IF($AK$156="MacOS","'' ","")&amp;"'s#"&amp;AW$158&amp;"="""&amp;VLOOKUP(AW$158,$AD$9:$AN$20,8,FALSE)&amp;""""&amp;"#"&amp;AW$158&amp;"="&amp;""""&amp;INDEX($E$76:$G$78,MATCH("●",INDEX($H$76:$AQ$78,,MATCH($D182,$70:$70,0)-7),0),1)&amp;""""&amp;"#g'"&amp;" ${CONFIG_DIR}"&amp;$K$7&amp;"; export "&amp;AW$158&amp;"="&amp;""""&amp;INDEX($E$76:$G$78,MATCH("●",INDEX($H$76:$AQ$78,,MATCH($D182,$70:$70,0)-7),0),1)&amp;""";"),",",""",""")</f>
        <v/>
      </c>
      <c r="AX182" s="71" t="str">
        <f>SUBSTITUTE(IF(INDEX($E$76:$G$78,MATCH("●",INDEX($H$76:$AQ$78,,MATCH($D182,$70:$70,0)-7),0),1)=VLOOKUP(AX$158,$AD$9:$AN$20,8,FALSE),"","sed -i "&amp;IF($AK$156="MacOS","'' ","")&amp;"'s#"&amp;AX$158&amp;"="""&amp;INDEX($E$76:$G$78,MATCH("●",INDEX($H$76:$AQ$78,,MATCH($D182,$70:$70,0)-7),0),1)&amp;""""&amp;"#"&amp;AX$158&amp;"="&amp;""""&amp;VLOOKUP(AX$158,$AD$9:$AN$20,8,FALSE)&amp;""""&amp;"#g'"&amp;"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2" s="71" t="str">
        <f>SUBSTITUTE(IF(VLOOKUP(AY$158,$AD$9:$AN$20,8,FALSE)=INDEX($E$80:$G$83,MATCH("●",INDEX($H$80:$AQ$83,,MATCH($D182,$70:$70,0)-7),0),1),"","sed -i "&amp;IF($AK$156="MacOS","'' ","")&amp;"'s#"&amp;AY$158&amp;"="""&amp;VLOOKUP(AY$158,$AD$9:$AN$20,8,FALSE)&amp;""""&amp;"#"&amp;AY$158&amp;"="&amp;""""&amp;INDEX($E$80:$G$83,MATCH("●",INDEX($H$80:$AQ$83,,MATCH($D182,$70:$70,0)-7),0),1)&amp;""""&amp;"#g'"&amp;" ${CONFIG_DIR}"&amp;$K$7&amp;"; export "&amp;AY$158&amp;"="&amp;""""&amp;INDEX($E$80:$G$83,MATCH("●",INDEX($H$80:$AQ$83,,MATCH($D182,$70:$70,0)-7),0),1)&amp;""";"),",",""",""")</f>
        <v>sed -i '' 's#COLUMN_DATA_TYPE="char"#COLUMN_DATA_TYPE="string"#g' ${CONFIG_DIR}db_data_config.txt; export COLUMN_DATA_TYPE="string";</v>
      </c>
      <c r="AZ182" s="71" t="str">
        <f>SUBSTITUTE(IF(INDEX($E$80:$G$83,MATCH("●",INDEX($H$80:$AQ$83,,MATCH($D182,$70:$70,0)-7),0),1)=VLOOKUP(AZ$158,$AD$9:$AN$20,8,FALSE),"","sed -i "&amp;IF($AK$156="MacOS","'' ","")&amp;"'s#"&amp;AZ$158&amp;"="""&amp;INDEX($E$80:$G$83,MATCH("●",INDEX($H$80:$AQ$83,,MATCH($D182,$70:$70,0)-7),0),1)&amp;""""&amp;"#"&amp;AZ$158&amp;"="&amp;""""&amp;VLOOKUP(AZ$158,$AD$9:$AN$20,8,FALSE)&amp;""""&amp;"#g'"&amp;"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2" s="71" t="str">
        <f>SUBSTITUTE(IF(VLOOKUP(BA$158,$AD$9:$AN$20,8,FALSE)=INDEX($E$85:$G$92,MATCH("●",INDEX($H$85:$AQ$92,,MATCH($D182,$70:$70,0)-7),0),1),"","sed -i "&amp;IF($AK$156="MacOS","'' ","")&amp;"'s#"&amp;BA$158&amp;"="""&amp;VLOOKUP(BA$158,$AD$9:$AN$20,8,FALSE)&amp;""""&amp;"#"&amp;BA$158&amp;"="&amp;""""&amp;INDEX($E$85:$G$92,MATCH("●",INDEX($H$85:$AQ$92,,MATCH($D182,$70:$70,0)-7),0),1)&amp;""""&amp;"#g'"&amp;" ${CONFIG_DIR}"&amp;$K$7&amp;"; export "&amp;BA$158&amp;"="&amp;""""&amp;INDEX($E$85:$G$92,MATCH("●",INDEX($H$85:$AQ$92,,MATCH($D182,$70:$70,0)-7),0),1)&amp;""";"),",",""",""")</f>
        <v>sed -i '' 's#COLUMN_DATA_LENGTH="3"#COLUMN_DATA_LENGTH="1"#g' ${CONFIG_DIR}db_data_config.txt; export COLUMN_DATA_LENGTH="1";</v>
      </c>
      <c r="BB182" s="71" t="str">
        <f>SUBSTITUTE(IF(INDEX($E$85:$G$92,MATCH("●",INDEX($H$85:$AQ$92,,MATCH($D182,$70:$70,0)-7),0),1)=VLOOKUP(BB$158,$AD$9:$AN$20,8,FALSE),"","sed -i "&amp;IF($AK$156="MacOS","'' ","")&amp;"'s#"&amp;BB$158&amp;"="""&amp;INDEX($E$85:$G$92,MATCH("●",INDEX($H$85:$AQ$92,,MATCH($D182,$70:$70,0)-7),0),1)&amp;""""&amp;"#"&amp;BB$158&amp;"="&amp;""""&amp;VLOOKUP(BB$158,$AD$9:$AN$20,8,FALSE)&amp;""""&amp;"#g'"&amp;"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82" s="71" t="str">
        <f>SUBSTITUTE(IF(VLOOKUP(BC$158,$AD$9:$AN$20,8,FALSE)=INDEX($E$94:$G$100,MATCH("●",INDEX($H$94:$AQ$100,,MATCH($D182,$70:$70,0)-7),0),1),"","sed -i "&amp;IF($AK$156="MacOS","'' ","")&amp;"'s#"&amp;BC$158&amp;"="""&amp;VLOOKUP(BC$158,$AD$9:$AN$20,8,FALSE)&amp;""""&amp;"#"&amp;BC$158&amp;"="&amp;""""&amp;INDEX($E$94:$G$100,MATCH("●",INDEX($H$94:$AQ$100,,MATCH($D182,$70:$70,0)-7),0),1)&amp;""""&amp;"#g'"&amp;" ${CONFIG_DIR}"&amp;$K$7&amp;"; export "&amp;BC$158&amp;"="&amp;""""&amp;INDEX($E$94:$G$100,MATCH("●",INDEX($H$94:$AQ$100,,MATCH($D182,$70:$70,0)-7),0),1)&amp;""";"),",",""",""")</f>
        <v>sed -i '' 's#COLUMN_DATA_TRIM="NONE"#COLUMN_DATA_TRIM="ft"#g' ${CONFIG_DIR}db_data_config.txt; export COLUMN_DATA_TRIM="ft";</v>
      </c>
      <c r="BD182" s="71" t="str">
        <f>SUBSTITUTE(IF(INDEX($E$94:$G$100,MATCH("●",INDEX($H$94:$AQ$100,,MATCH($D182,$70:$70,0)-7),0),1)=VLOOKUP(BD$158,$AD$9:$AN$20,8,FALSE),"","sed -i "&amp;IF($AK$156="MacOS","'' ","")&amp;"'s#"&amp;BD$158&amp;"="""&amp;INDEX($E$94:$G$100,MATCH("●",INDEX($H$94:$AQ$100,,MATCH($D182,$70:$70,0)-7),0),1)&amp;""""&amp;"#"&amp;BD$158&amp;"="&amp;""""&amp;VLOOKUP(BD$158,$AD$9:$AN$20,8,FALSE)&amp;""""&amp;"#g'"&amp;"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82" s="71" t="str">
        <f>SUBSTITUTE(IF(VLOOKUP(BE$158,$AD$9:$AN$20,8,FALSE)=INDEX($E$102:$G$104,MATCH("●",INDEX($H$102:$AQ$104,,MATCH($D182,$70:$70,0)-7),0),1),"","sed -i "&amp;IF($AK$156="MacOS","'' ","")&amp;"'s#"&amp;BE$158&amp;"="""&amp;VLOOKUP(BE$158,$AD$9:$AN$20,8,FALSE)&amp;""""&amp;"#"&amp;BE$158&amp;"="&amp;""""&amp;INDEX($E$102:$G$104,MATCH("●",INDEX($H$102:$AQ$104,,MATCH($D182,$70:$70,0)-7),0),1)&amp;""""&amp;"#g'"&amp;" ${CONFIG_DIR}"&amp;$K$7&amp;"; export "&amp;BE$158&amp;"="&amp;""""&amp;INDEX($E$102:$G$104,MATCH("●",INDEX($H$102:$AQ$104,,MATCH($D182,$70:$70,0)-7),0),1)&amp;""";"),",",""",""")</f>
        <v/>
      </c>
      <c r="BF182" s="71" t="str">
        <f>SUBSTITUTE(IF(INDEX($E$102:$G$104,MATCH("●",INDEX($H$102:$AQ$104,,MATCH($D182,$70:$70,0)-7),0),1)=VLOOKUP(BF$158,$AD$9:$AN$20,8,FALSE),"","sed -i "&amp;IF($AK$156="MacOS","'' ","")&amp;"'s#"&amp;BF$158&amp;"="""&amp;INDEX($E$102:$G$104,MATCH("●",INDEX($H$102:$AQ$104,,MATCH($D182,$70:$70,0)-7),0),1)&amp;""""&amp;"#"&amp;BF$158&amp;"="&amp;""""&amp;VLOOKUP(BF$158,$AD$9:$AN$20,8,FALSE)&amp;""""&amp;"#g'"&amp;"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2" s="71" t="str">
        <f>SUBSTITUTE(IF(VLOOKUP(BG$158,$AD$9:$AN$20,8,FALSE)=INDEX($E$106:$G$108,MATCH("●",INDEX($H$106:$AQ$108,,MATCH($D182,$70:$70,0)-7),0),1),"","sed -i "&amp;IF($AK$156="MacOS","'' ","")&amp;"'s#"&amp;BG$158&amp;"="""&amp;VLOOKUP(BG$158,$AD$9:$AN$20,8,FALSE)&amp;""""&amp;"#"&amp;BG$158&amp;"="&amp;""""&amp;INDEX($E$106:$G$108,MATCH("●",INDEX($H$106:$AQ$108,,MATCH($D182,$70:$70,0)-7),0),1)&amp;""""&amp;"#g'"&amp;" ${CONFIG_DIR}"&amp;$K$7&amp;"; export "&amp;BG$158&amp;"="&amp;""""&amp;INDEX($E$106:$G$108,MATCH("●",INDEX($H$106:$AQ$108,,MATCH($D182,$70:$70,0)-7),0),1)&amp;""";"),",",""",""")</f>
        <v/>
      </c>
      <c r="BH182" s="71" t="str">
        <f>SUBSTITUTE(IF(INDEX($E$106:$G$108,MATCH("●",INDEX($H$106:$AQ$108,,MATCH($D182,$70:$70,0)-7),0),1)=VLOOKUP(BH$158,$AD$9:$AN$20,8,FALSE),"","sed -i "&amp;IF($AK$156="MacOS","'' ","")&amp;"'s#"&amp;BH$158&amp;"="""&amp;INDEX($E$106:$G$108,MATCH("●",INDEX($H$106:$AQ$108,,MATCH($D182,$70:$70,0)-7),0),1)&amp;""""&amp;"#"&amp;BH$158&amp;"="&amp;""""&amp;VLOOKUP(BH$158,$AD$9:$AN$20,8,FALSE)&amp;""""&amp;"#g'"&amp;"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2" s="71" t="str">
        <f>SUBSTITUTE(IF(VLOOKUP(BI$158,$AD$9:$AN$20,8,FALSE)=INDEX($E$110:$G$112,MATCH("●",INDEX($H$110:$AQ$112,,MATCH($D182,$70:$70,0)-7),0),1),"","sed -i "&amp;IF($AK$156="MacOS","'' ","")&amp;"'s#"&amp;BI$158&amp;"="""&amp;VLOOKUP(BI$158,$AD$9:$AN$20,8,FALSE)&amp;""""&amp;"#"&amp;BI$158&amp;"="&amp;""""&amp;INDEX($E$110:$G$112,MATCH("●",INDEX($H$110:$AQ$112,,MATCH($D182,$70:$70,0)-7),0),1)&amp;""""&amp;"#g'"&amp;" ${CONFIG_DIR}"&amp;$K$7&amp;"; export "&amp;BI$158&amp;"="&amp;""""&amp;INDEX($E$110:$G$112,MATCH("●",INDEX($H$110:$AQ$112,,MATCH($D182,$70:$70,0)-7),0),1)&amp;""";"),",",""",""")</f>
        <v/>
      </c>
      <c r="BJ182" s="71" t="str">
        <f>SUBSTITUTE(IF(INDEX($E$110:$G$112,MATCH("●",INDEX($H$110:$AQ$112,,MATCH($D182,$70:$70,0)-7),0),1)=VLOOKUP(BJ$158,$AD$9:$AN$20,8,FALSE),"","sed -i "&amp;IF($AK$156="MacOS","'' ","")&amp;"'s#"&amp;BJ$158&amp;"="""&amp;INDEX($E$110:$G$112,MATCH("●",INDEX($H$110:$AQ$112,,MATCH($D182,$70:$70,0)-7),0),1)&amp;""""&amp;"#"&amp;BJ$158&amp;"="&amp;""""&amp;VLOOKUP(BJ$158,$AD$9:$AN$20,8,FALSE)&amp;""""&amp;"#g'"&amp;"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2" s="71" t="str">
        <f>SUBSTITUTE(IF(VLOOKUP(BK$158,$AD$9:$AN$20,8,FALSE)=INDEX($E$114:$G$116,MATCH("●",INDEX($H$114:$AQ$116,,MATCH($D182,$70:$70,0)-7),0),1),"","sed -i "&amp;IF($AK$156="MacOS","'' ","")&amp;"'s#"&amp;BK$158&amp;"="""&amp;VLOOKUP(BK$158,$AD$9:$AN$20,8,FALSE)&amp;""""&amp;"#"&amp;BK$158&amp;"="&amp;""""&amp;INDEX($E$114:$G$116,MATCH("●",INDEX($H$114:$AQ$116,,MATCH($D182,$70:$70,0)-7),0),1)&amp;""""&amp;"#g'"&amp;" ${CONFIG_DIR}"&amp;$K$7&amp;"; export "&amp;BK$158&amp;"="&amp;""""&amp;INDEX($E$114:$G$116,MATCH("●",INDEX($H$114:$AQ$116,,MATCH($D182,$70:$70,0)-7),0),1)&amp;""";"),",",""",""")</f>
        <v/>
      </c>
      <c r="BL182" s="71" t="str">
        <f>SUBSTITUTE(IF(INDEX($E$114:$G$116,MATCH("●",INDEX($H$114:$AQ$116,,MATCH($D182,$70:$70,0)-7),0),1)=VLOOKUP(BL$158,$AD$9:$AN$20,8,FALSE),"","sed -i "&amp;IF($AK$156="MacOS","'' ","")&amp;"'s#"&amp;BL$158&amp;"="""&amp;INDEX($E$114:$G$116,MATCH("●",INDEX($H$114:$AQ$116,,MATCH($D182,$70:$70,0)-7),0),1)&amp;""""&amp;"#"&amp;BL$158&amp;"="&amp;""""&amp;VLOOKUP(BL$158,$AD$9:$AN$20,8,FALSE)&amp;""""&amp;"#g'"&amp;"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2" s="71" t="str">
        <f>SUBSTITUTE(IF(VLOOKUP(BM$158,$AD$9:$AN$20,8,FALSE)=INDEX($E$118:$G$120,MATCH("●",INDEX($H$118:$AQ$120,,MATCH($D182,$70:$70,0)-7),0),1),"","sed -i "&amp;IF($AK$156="MacOS","'' ","")&amp;"'s#"&amp;BM$158&amp;"="""&amp;VLOOKUP(BM$158,$AD$9:$AN$20,8,FALSE)&amp;""""&amp;"#"&amp;BM$158&amp;"="&amp;""""&amp;INDEX($E$118:$G$120,MATCH("●",INDEX($H$118:$AQ$120,,MATCH($D182,$70:$70,0)-7),0),1)&amp;""""&amp;"#g'"&amp;" ${CONFIG_DIR}"&amp;$K$7&amp;"; export "&amp;BM$158&amp;"="&amp;""""&amp;INDEX($E$118:$G$120,MATCH("●",INDEX($H$118:$AQ$120,,MATCH($D182,$70:$70,0)-7),0),1)&amp;""";"),",",""",""")</f>
        <v/>
      </c>
      <c r="BN182" s="71" t="str">
        <f>SUBSTITUTE(IF(INDEX($E$118:$G$120,MATCH("●",INDEX($H$118:$AQ$120,,MATCH($D182,$70:$70,0)-7),0),1)=VLOOKUP(BN$158,$AD$9:$AN$20,8,FALSE),"","sed -i "&amp;IF($AK$156="MacOS","'' ","")&amp;"'s#"&amp;BN$158&amp;"="""&amp;INDEX($E$118:$G$120,MATCH("●",INDEX($H$118:$AQ$120,,MATCH($D182,$70:$70,0)-7),0),1)&amp;""""&amp;"#"&amp;BN$158&amp;"="&amp;""""&amp;VLOOKUP(BN$158,$AD$9:$AN$20,8,FALSE)&amp;""""&amp;"#g'"&amp;"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2" s="71" t="str">
        <f>SUBSTITUTE(IF(VLOOKUP(BO$158,$AD$9:$AN$20,8,FALSE)=INDEX($E$122:$G$124,MATCH("●",INDEX($H$122:$AQ$124,,MATCH($D182,$70:$70,0)-7),0),1),"","sed -i "&amp;IF($AK$156="MacOS","'' ","")&amp;"'s#"&amp;BO$158&amp;"="""&amp;VLOOKUP(BO$158,$AD$9:$AN$20,8,FALSE)&amp;""""&amp;"#"&amp;BO$158&amp;"="&amp;""""&amp;INDEX($E$122:$G$124,MATCH("●",INDEX($H$122:$AQ$124,,MATCH($D182,$70:$70,0)-7),0),1)&amp;""""&amp;"#g'"&amp;" ${CONFIG_DIR}"&amp;$K$7&amp;"; export "&amp;BO$158&amp;"="&amp;""""&amp;INDEX($E$122:$G$124,MATCH("●",INDEX($H$122:$AQ$124,,MATCH($D182,$70:$70,0)-7),0),1)&amp;""";"),",",""",""")</f>
        <v/>
      </c>
      <c r="BP182" s="71" t="str">
        <f>SUBSTITUTE(IF(INDEX($E$122:$G$124,MATCH("●",INDEX($H$122:$AQ$124,,MATCH($D182,$70:$70,0)-7),0),1)=VLOOKUP(BP$158,$AD$9:$AN$20,8,FALSE),"","sed -i "&amp;IF($AK$156="MacOS","'' ","")&amp;"'s#"&amp;BP$158&amp;"="""&amp;INDEX($E$122:$G$124,MATCH("●",INDEX($H$122:$AQ$124,,MATCH($D182,$70:$70,0)-7),0),1)&amp;""""&amp;"#"&amp;BP$158&amp;"="&amp;""""&amp;VLOOKUP(BP$158,$AD$9:$AN$20,8,FALSE)&amp;""""&amp;"#g'"&amp;"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2" s="71" t="str">
        <f>SUBSTITUTE(IF(VLOOKUP(BQ$158,$AD$9:$AN$20,8,FALSE)=INDEX($E$126:$G$128,MATCH("●",INDEX($H$126:$AQ$128,,MATCH($D182,$70:$70,0)-7),0),1),"","sed -i "&amp;IF($AK$156="MacOS","'' ","")&amp;"'s#"&amp;BQ$158&amp;"="""&amp;VLOOKUP(BQ$158,$AD$9:$AN$20,8,FALSE)&amp;""""&amp;"#"&amp;BQ$158&amp;"="&amp;""""&amp;INDEX($E$126:$G$128,MATCH("●",INDEX($H$126:$AQ$128,,MATCH($D182,$70:$70,0)-7),0),1)&amp;""""&amp;"#g'"&amp;" ${CONFIG_DIR}"&amp;$K$7&amp;"; export "&amp;BQ$158&amp;"="&amp;""""&amp;INDEX($E$126:$G$128,MATCH("●",INDEX($H$126:$AQ$128,,MATCH($D182,$70:$70,0)-7),0),1)&amp;""";"),",",""",""")</f>
        <v/>
      </c>
      <c r="BR182" s="71" t="str">
        <f>SUBSTITUTE(IF(INDEX($E$126:$G$128,MATCH("●",INDEX($H$126:$AQ$128,,MATCH($D182,$70:$70,0)-7),0),1)=VLOOKUP(BR$158,$AD$9:$AN$20,8,FALSE),"","sed -i "&amp;IF($AK$156="MacOS","'' ","")&amp;"'s#"&amp;BR$158&amp;"="""&amp;INDEX($E$126:$G$128,MATCH("●",INDEX($H$126:$AQ$128,,MATCH($D182,$70:$70,0)-7),0),1)&amp;""""&amp;"#"&amp;BR$158&amp;"="&amp;""""&amp;VLOOKUP(BR$158,$AD$9:$AN$20,8,FALSE)&amp;""""&amp;"#g'"&amp;"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2" s="71" t="str">
        <f>SUBSTITUTE(IF(VLOOKUP(BS$158,$AD$9:$AN$20,8,FALSE)=INDEX($E$130:$G$132,MATCH("●",INDEX($H$130:$AQ$132,,MATCH($D182,$70:$70,0)-7),0),1),"","sed -i "&amp;IF($AK$156="MacOS","'' ","")&amp;"'s#"&amp;BS$158&amp;"="""&amp;VLOOKUP(BS$158,$AD$9:$AN$20,8,FALSE)&amp;""""&amp;"#"&amp;BS$158&amp;"="&amp;""""&amp;INDEX($E$130:$G$132,MATCH("●",INDEX($H$130:$AQ$132,,MATCH($D182,$70:$70,0)-7),0),1)&amp;""""&amp;"#g'"&amp;" ${CONFIG_DIR}"&amp;$K$7&amp;"; export "&amp;BS$158&amp;"="&amp;""""&amp;INDEX($E$130:$G$132,MATCH("●",INDEX($H$130:$AQ$132,,MATCH($D182,$70:$70,0)-7),0),1)&amp;""";"),",",""",""")</f>
        <v/>
      </c>
      <c r="BT182" s="71" t="str">
        <f>SUBSTITUTE(IF(INDEX($E$130:$G$132,MATCH("●",INDEX($H$130:$AQ$132,,MATCH($D182,$70:$70,0)-7),0),1)=VLOOKUP(BT$158,$AD$9:$AN$20,8,FALSE),"","sed -i "&amp;IF($AK$156="MacOS","'' ","")&amp;"'s#"&amp;BT$158&amp;"="""&amp;INDEX($E$130:$G$132,MATCH("●",INDEX($H$130:$AQ$132,,MATCH($D182,$70:$70,0)-7),0),1)&amp;""""&amp;"#"&amp;BT$158&amp;"="&amp;""""&amp;VLOOKUP(BT$158,$AD$9:$AN$20,8,FALSE)&amp;""""&amp;"#g'"&amp;"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3" spans="4:73" ht="54" customHeight="1">
      <c r="D183" s="96">
        <f t="shared" si="3"/>
        <v>60</v>
      </c>
      <c r="E183" s="97"/>
      <c r="F183" s="97"/>
      <c r="G183" s="98"/>
      <c r="H183" s="45" t="str">
        <f t="shared" ca="1" si="2"/>
        <v>clear; echo テストケース060; sed -i '' 's#COLUMN_DATA_TYPE="char"#COLUMN_DATA_TYPE="string"#g' ${CONFIG_DIR}db_data_config.txt; export COLUMN_DATA_TYPE="string";sed -i '' 's#COLUMN_DATA_LENGTH="3"#COLUMN_DATA_LENGTH="2"#g' ${CONFIG_DIR}db_data_config.txt; export COLUMN_DATA_LENGTH="2";sed -i '' 's#COLUMN_DATA_TRIM="NONE"#COLUMN_DATA_TRIM="ft"#g' ${CONFIG_DIR}db_data_config.txt; export COLUMN_DATA_TRIM="ft";sh ./script/db_check_data_validate_config.sh; sed -i '' 's#COLUMN_DATA_TYPE="string"#COLUMN_DATA_TYPE="char"#g' ${CONFIG_DIR}db_data_config.txt; export COLUMN_DATA_TYPE="char";sed -i '' 's#COLUMN_DATA_LENGTH="2"#COLUMN_DATA_LENGTH="3"#g' ${CONFIG_DIR}db_data_config.txt; export COLUMN_DATA_LENGTH="3";sed -i '' 's#COLUMN_DATA_TRIM="ft"#COLUMN_DATA_TRIM="NONE"#g' ${CONFIG_DIR}db_data_config.txt; export COLUMN_DATA_TRIM="NONE";</v>
      </c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7"/>
      <c r="AE183" s="99" t="str" cm="1">
        <f t="array" ref="AE183">SUBSTITUTE(INDEX($H$134:$AQ$134, , MATCH($D183, $70:$70, 0)-7),"-","")</f>
        <v>正常</v>
      </c>
      <c r="AF183" s="100"/>
      <c r="AG183" s="101"/>
      <c r="AH183" s="143" t="s">
        <v>906</v>
      </c>
      <c r="AI183" s="144"/>
      <c r="AJ183" s="144"/>
      <c r="AK183" s="144"/>
      <c r="AL183" s="144"/>
      <c r="AM183" s="144"/>
      <c r="AN183" s="144"/>
      <c r="AO183" s="144"/>
      <c r="AP183" s="144"/>
      <c r="AQ183" s="145"/>
      <c r="AS183" s="68" t="str" cm="1">
        <f t="array" ref="AS183">SUBSTITUTE(TEXT(INDEX($H$137:$AQ$137,1,$D183-36),"000000"),"-","")</f>
        <v>220001</v>
      </c>
      <c r="AT183" s="69"/>
      <c r="AU183" s="70"/>
      <c r="AW183" s="71" t="str">
        <f>SUBSTITUTE(IF(VLOOKUP(AW$158,$AD$9:$AN$20,8,FALSE)=INDEX($E$76:$G$78,MATCH("●",INDEX($H$76:$AQ$78,,MATCH($D183,$70:$70,0)-7),0),1),"","sed -i "&amp;IF($AK$156="MacOS","'' ","")&amp;"'s#"&amp;AW$158&amp;"="""&amp;VLOOKUP(AW$158,$AD$9:$AN$20,8,FALSE)&amp;""""&amp;"#"&amp;AW$158&amp;"="&amp;""""&amp;INDEX($E$76:$G$78,MATCH("●",INDEX($H$76:$AQ$78,,MATCH($D183,$70:$70,0)-7),0),1)&amp;""""&amp;"#g'"&amp;" ${CONFIG_DIR}"&amp;$K$7&amp;"; export "&amp;AW$158&amp;"="&amp;""""&amp;INDEX($E$76:$G$78,MATCH("●",INDEX($H$76:$AQ$78,,MATCH($D183,$70:$70,0)-7),0),1)&amp;""";"),",",""",""")</f>
        <v/>
      </c>
      <c r="AX183" s="71" t="str">
        <f>SUBSTITUTE(IF(INDEX($E$76:$G$78,MATCH("●",INDEX($H$76:$AQ$78,,MATCH($D183,$70:$70,0)-7),0),1)=VLOOKUP(AX$158,$AD$9:$AN$20,8,FALSE),"","sed -i "&amp;IF($AK$156="MacOS","'' ","")&amp;"'s#"&amp;AX$158&amp;"="""&amp;INDEX($E$76:$G$78,MATCH("●",INDEX($H$76:$AQ$78,,MATCH($D183,$70:$70,0)-7),0),1)&amp;""""&amp;"#"&amp;AX$158&amp;"="&amp;""""&amp;VLOOKUP(AX$158,$AD$9:$AN$20,8,FALSE)&amp;""""&amp;"#g'"&amp;"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3" s="71" t="str">
        <f>SUBSTITUTE(IF(VLOOKUP(AY$158,$AD$9:$AN$20,8,FALSE)=INDEX($E$80:$G$83,MATCH("●",INDEX($H$80:$AQ$83,,MATCH($D183,$70:$70,0)-7),0),1),"","sed -i "&amp;IF($AK$156="MacOS","'' ","")&amp;"'s#"&amp;AY$158&amp;"="""&amp;VLOOKUP(AY$158,$AD$9:$AN$20,8,FALSE)&amp;""""&amp;"#"&amp;AY$158&amp;"="&amp;""""&amp;INDEX($E$80:$G$83,MATCH("●",INDEX($H$80:$AQ$83,,MATCH($D183,$70:$70,0)-7),0),1)&amp;""""&amp;"#g'"&amp;" ${CONFIG_DIR}"&amp;$K$7&amp;"; export "&amp;AY$158&amp;"="&amp;""""&amp;INDEX($E$80:$G$83,MATCH("●",INDEX($H$80:$AQ$83,,MATCH($D183,$70:$70,0)-7),0),1)&amp;""";"),",",""",""")</f>
        <v>sed -i '' 's#COLUMN_DATA_TYPE="char"#COLUMN_DATA_TYPE="string"#g' ${CONFIG_DIR}db_data_config.txt; export COLUMN_DATA_TYPE="string";</v>
      </c>
      <c r="AZ183" s="71" t="str">
        <f>SUBSTITUTE(IF(INDEX($E$80:$G$83,MATCH("●",INDEX($H$80:$AQ$83,,MATCH($D183,$70:$70,0)-7),0),1)=VLOOKUP(AZ$158,$AD$9:$AN$20,8,FALSE),"","sed -i "&amp;IF($AK$156="MacOS","'' ","")&amp;"'s#"&amp;AZ$158&amp;"="""&amp;INDEX($E$80:$G$83,MATCH("●",INDEX($H$80:$AQ$83,,MATCH($D183,$70:$70,0)-7),0),1)&amp;""""&amp;"#"&amp;AZ$158&amp;"="&amp;""""&amp;VLOOKUP(AZ$158,$AD$9:$AN$20,8,FALSE)&amp;""""&amp;"#g'"&amp;"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3" s="71" t="str">
        <f>SUBSTITUTE(IF(VLOOKUP(BA$158,$AD$9:$AN$20,8,FALSE)=INDEX($E$85:$G$92,MATCH("●",INDEX($H$85:$AQ$92,,MATCH($D183,$70:$70,0)-7),0),1),"","sed -i "&amp;IF($AK$156="MacOS","'' ","")&amp;"'s#"&amp;BA$158&amp;"="""&amp;VLOOKUP(BA$158,$AD$9:$AN$20,8,FALSE)&amp;""""&amp;"#"&amp;BA$158&amp;"="&amp;""""&amp;INDEX($E$85:$G$92,MATCH("●",INDEX($H$85:$AQ$92,,MATCH($D183,$70:$70,0)-7),0),1)&amp;""""&amp;"#g'"&amp;" ${CONFIG_DIR}"&amp;$K$7&amp;"; export "&amp;BA$158&amp;"="&amp;""""&amp;INDEX($E$85:$G$92,MATCH("●",INDEX($H$85:$AQ$92,,MATCH($D183,$70:$70,0)-7),0),1)&amp;""";"),",",""",""")</f>
        <v>sed -i '' 's#COLUMN_DATA_LENGTH="3"#COLUMN_DATA_LENGTH="2"#g' ${CONFIG_DIR}db_data_config.txt; export COLUMN_DATA_LENGTH="2";</v>
      </c>
      <c r="BB183" s="71" t="str">
        <f>SUBSTITUTE(IF(INDEX($E$85:$G$92,MATCH("●",INDEX($H$85:$AQ$92,,MATCH($D183,$70:$70,0)-7),0),1)=VLOOKUP(BB$158,$AD$9:$AN$20,8,FALSE),"","sed -i "&amp;IF($AK$156="MacOS","'' ","")&amp;"'s#"&amp;BB$158&amp;"="""&amp;INDEX($E$85:$G$92,MATCH("●",INDEX($H$85:$AQ$92,,MATCH($D183,$70:$70,0)-7),0),1)&amp;""""&amp;"#"&amp;BB$158&amp;"="&amp;""""&amp;VLOOKUP(BB$158,$AD$9:$AN$20,8,FALSE)&amp;""""&amp;"#g'"&amp;"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83" s="71" t="str">
        <f>SUBSTITUTE(IF(VLOOKUP(BC$158,$AD$9:$AN$20,8,FALSE)=INDEX($E$94:$G$100,MATCH("●",INDEX($H$94:$AQ$100,,MATCH($D183,$70:$70,0)-7),0),1),"","sed -i "&amp;IF($AK$156="MacOS","'' ","")&amp;"'s#"&amp;BC$158&amp;"="""&amp;VLOOKUP(BC$158,$AD$9:$AN$20,8,FALSE)&amp;""""&amp;"#"&amp;BC$158&amp;"="&amp;""""&amp;INDEX($E$94:$G$100,MATCH("●",INDEX($H$94:$AQ$100,,MATCH($D183,$70:$70,0)-7),0),1)&amp;""""&amp;"#g'"&amp;" ${CONFIG_DIR}"&amp;$K$7&amp;"; export "&amp;BC$158&amp;"="&amp;""""&amp;INDEX($E$94:$G$100,MATCH("●",INDEX($H$94:$AQ$100,,MATCH($D183,$70:$70,0)-7),0),1)&amp;""";"),",",""",""")</f>
        <v>sed -i '' 's#COLUMN_DATA_TRIM="NONE"#COLUMN_DATA_TRIM="ft"#g' ${CONFIG_DIR}db_data_config.txt; export COLUMN_DATA_TRIM="ft";</v>
      </c>
      <c r="BD183" s="71" t="str">
        <f>SUBSTITUTE(IF(INDEX($E$94:$G$100,MATCH("●",INDEX($H$94:$AQ$100,,MATCH($D183,$70:$70,0)-7),0),1)=VLOOKUP(BD$158,$AD$9:$AN$20,8,FALSE),"","sed -i "&amp;IF($AK$156="MacOS","'' ","")&amp;"'s#"&amp;BD$158&amp;"="""&amp;INDEX($E$94:$G$100,MATCH("●",INDEX($H$94:$AQ$100,,MATCH($D183,$70:$70,0)-7),0),1)&amp;""""&amp;"#"&amp;BD$158&amp;"="&amp;""""&amp;VLOOKUP(BD$158,$AD$9:$AN$20,8,FALSE)&amp;""""&amp;"#g'"&amp;"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83" s="71" t="str">
        <f>SUBSTITUTE(IF(VLOOKUP(BE$158,$AD$9:$AN$20,8,FALSE)=INDEX($E$102:$G$104,MATCH("●",INDEX($H$102:$AQ$104,,MATCH($D183,$70:$70,0)-7),0),1),"","sed -i "&amp;IF($AK$156="MacOS","'' ","")&amp;"'s#"&amp;BE$158&amp;"="""&amp;VLOOKUP(BE$158,$AD$9:$AN$20,8,FALSE)&amp;""""&amp;"#"&amp;BE$158&amp;"="&amp;""""&amp;INDEX($E$102:$G$104,MATCH("●",INDEX($H$102:$AQ$104,,MATCH($D183,$70:$70,0)-7),0),1)&amp;""""&amp;"#g'"&amp;" ${CONFIG_DIR}"&amp;$K$7&amp;"; export "&amp;BE$158&amp;"="&amp;""""&amp;INDEX($E$102:$G$104,MATCH("●",INDEX($H$102:$AQ$104,,MATCH($D183,$70:$70,0)-7),0),1)&amp;""";"),",",""",""")</f>
        <v/>
      </c>
      <c r="BF183" s="71" t="str">
        <f>SUBSTITUTE(IF(INDEX($E$102:$G$104,MATCH("●",INDEX($H$102:$AQ$104,,MATCH($D183,$70:$70,0)-7),0),1)=VLOOKUP(BF$158,$AD$9:$AN$20,8,FALSE),"","sed -i "&amp;IF($AK$156="MacOS","'' ","")&amp;"'s#"&amp;BF$158&amp;"="""&amp;INDEX($E$102:$G$104,MATCH("●",INDEX($H$102:$AQ$104,,MATCH($D183,$70:$70,0)-7),0),1)&amp;""""&amp;"#"&amp;BF$158&amp;"="&amp;""""&amp;VLOOKUP(BF$158,$AD$9:$AN$20,8,FALSE)&amp;""""&amp;"#g'"&amp;"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3" s="71" t="str">
        <f>SUBSTITUTE(IF(VLOOKUP(BG$158,$AD$9:$AN$20,8,FALSE)=INDEX($E$106:$G$108,MATCH("●",INDEX($H$106:$AQ$108,,MATCH($D183,$70:$70,0)-7),0),1),"","sed -i "&amp;IF($AK$156="MacOS","'' ","")&amp;"'s#"&amp;BG$158&amp;"="""&amp;VLOOKUP(BG$158,$AD$9:$AN$20,8,FALSE)&amp;""""&amp;"#"&amp;BG$158&amp;"="&amp;""""&amp;INDEX($E$106:$G$108,MATCH("●",INDEX($H$106:$AQ$108,,MATCH($D183,$70:$70,0)-7),0),1)&amp;""""&amp;"#g'"&amp;" ${CONFIG_DIR}"&amp;$K$7&amp;"; export "&amp;BG$158&amp;"="&amp;""""&amp;INDEX($E$106:$G$108,MATCH("●",INDEX($H$106:$AQ$108,,MATCH($D183,$70:$70,0)-7),0),1)&amp;""";"),",",""",""")</f>
        <v/>
      </c>
      <c r="BH183" s="71" t="str">
        <f>SUBSTITUTE(IF(INDEX($E$106:$G$108,MATCH("●",INDEX($H$106:$AQ$108,,MATCH($D183,$70:$70,0)-7),0),1)=VLOOKUP(BH$158,$AD$9:$AN$20,8,FALSE),"","sed -i "&amp;IF($AK$156="MacOS","'' ","")&amp;"'s#"&amp;BH$158&amp;"="""&amp;INDEX($E$106:$G$108,MATCH("●",INDEX($H$106:$AQ$108,,MATCH($D183,$70:$70,0)-7),0),1)&amp;""""&amp;"#"&amp;BH$158&amp;"="&amp;""""&amp;VLOOKUP(BH$158,$AD$9:$AN$20,8,FALSE)&amp;""""&amp;"#g'"&amp;"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3" s="71" t="str">
        <f>SUBSTITUTE(IF(VLOOKUP(BI$158,$AD$9:$AN$20,8,FALSE)=INDEX($E$110:$G$112,MATCH("●",INDEX($H$110:$AQ$112,,MATCH($D183,$70:$70,0)-7),0),1),"","sed -i "&amp;IF($AK$156="MacOS","'' ","")&amp;"'s#"&amp;BI$158&amp;"="""&amp;VLOOKUP(BI$158,$AD$9:$AN$20,8,FALSE)&amp;""""&amp;"#"&amp;BI$158&amp;"="&amp;""""&amp;INDEX($E$110:$G$112,MATCH("●",INDEX($H$110:$AQ$112,,MATCH($D183,$70:$70,0)-7),0),1)&amp;""""&amp;"#g'"&amp;" ${CONFIG_DIR}"&amp;$K$7&amp;"; export "&amp;BI$158&amp;"="&amp;""""&amp;INDEX($E$110:$G$112,MATCH("●",INDEX($H$110:$AQ$112,,MATCH($D183,$70:$70,0)-7),0),1)&amp;""";"),",",""",""")</f>
        <v/>
      </c>
      <c r="BJ183" s="71" t="str">
        <f>SUBSTITUTE(IF(INDEX($E$110:$G$112,MATCH("●",INDEX($H$110:$AQ$112,,MATCH($D183,$70:$70,0)-7),0),1)=VLOOKUP(BJ$158,$AD$9:$AN$20,8,FALSE),"","sed -i "&amp;IF($AK$156="MacOS","'' ","")&amp;"'s#"&amp;BJ$158&amp;"="""&amp;INDEX($E$110:$G$112,MATCH("●",INDEX($H$110:$AQ$112,,MATCH($D183,$70:$70,0)-7),0),1)&amp;""""&amp;"#"&amp;BJ$158&amp;"="&amp;""""&amp;VLOOKUP(BJ$158,$AD$9:$AN$20,8,FALSE)&amp;""""&amp;"#g'"&amp;"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3" s="71" t="str">
        <f>SUBSTITUTE(IF(VLOOKUP(BK$158,$AD$9:$AN$20,8,FALSE)=INDEX($E$114:$G$116,MATCH("●",INDEX($H$114:$AQ$116,,MATCH($D183,$70:$70,0)-7),0),1),"","sed -i "&amp;IF($AK$156="MacOS","'' ","")&amp;"'s#"&amp;BK$158&amp;"="""&amp;VLOOKUP(BK$158,$AD$9:$AN$20,8,FALSE)&amp;""""&amp;"#"&amp;BK$158&amp;"="&amp;""""&amp;INDEX($E$114:$G$116,MATCH("●",INDEX($H$114:$AQ$116,,MATCH($D183,$70:$70,0)-7),0),1)&amp;""""&amp;"#g'"&amp;" ${CONFIG_DIR}"&amp;$K$7&amp;"; export "&amp;BK$158&amp;"="&amp;""""&amp;INDEX($E$114:$G$116,MATCH("●",INDEX($H$114:$AQ$116,,MATCH($D183,$70:$70,0)-7),0),1)&amp;""";"),",",""",""")</f>
        <v/>
      </c>
      <c r="BL183" s="71" t="str">
        <f>SUBSTITUTE(IF(INDEX($E$114:$G$116,MATCH("●",INDEX($H$114:$AQ$116,,MATCH($D183,$70:$70,0)-7),0),1)=VLOOKUP(BL$158,$AD$9:$AN$20,8,FALSE),"","sed -i "&amp;IF($AK$156="MacOS","'' ","")&amp;"'s#"&amp;BL$158&amp;"="""&amp;INDEX($E$114:$G$116,MATCH("●",INDEX($H$114:$AQ$116,,MATCH($D183,$70:$70,0)-7),0),1)&amp;""""&amp;"#"&amp;BL$158&amp;"="&amp;""""&amp;VLOOKUP(BL$158,$AD$9:$AN$20,8,FALSE)&amp;""""&amp;"#g'"&amp;"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3" s="71" t="str">
        <f>SUBSTITUTE(IF(VLOOKUP(BM$158,$AD$9:$AN$20,8,FALSE)=INDEX($E$118:$G$120,MATCH("●",INDEX($H$118:$AQ$120,,MATCH($D183,$70:$70,0)-7),0),1),"","sed -i "&amp;IF($AK$156="MacOS","'' ","")&amp;"'s#"&amp;BM$158&amp;"="""&amp;VLOOKUP(BM$158,$AD$9:$AN$20,8,FALSE)&amp;""""&amp;"#"&amp;BM$158&amp;"="&amp;""""&amp;INDEX($E$118:$G$120,MATCH("●",INDEX($H$118:$AQ$120,,MATCH($D183,$70:$70,0)-7),0),1)&amp;""""&amp;"#g'"&amp;" ${CONFIG_DIR}"&amp;$K$7&amp;"; export "&amp;BM$158&amp;"="&amp;""""&amp;INDEX($E$118:$G$120,MATCH("●",INDEX($H$118:$AQ$120,,MATCH($D183,$70:$70,0)-7),0),1)&amp;""";"),",",""",""")</f>
        <v/>
      </c>
      <c r="BN183" s="71" t="str">
        <f>SUBSTITUTE(IF(INDEX($E$118:$G$120,MATCH("●",INDEX($H$118:$AQ$120,,MATCH($D183,$70:$70,0)-7),0),1)=VLOOKUP(BN$158,$AD$9:$AN$20,8,FALSE),"","sed -i "&amp;IF($AK$156="MacOS","'' ","")&amp;"'s#"&amp;BN$158&amp;"="""&amp;INDEX($E$118:$G$120,MATCH("●",INDEX($H$118:$AQ$120,,MATCH($D183,$70:$70,0)-7),0),1)&amp;""""&amp;"#"&amp;BN$158&amp;"="&amp;""""&amp;VLOOKUP(BN$158,$AD$9:$AN$20,8,FALSE)&amp;""""&amp;"#g'"&amp;"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3" s="71" t="str">
        <f>SUBSTITUTE(IF(VLOOKUP(BO$158,$AD$9:$AN$20,8,FALSE)=INDEX($E$122:$G$124,MATCH("●",INDEX($H$122:$AQ$124,,MATCH($D183,$70:$70,0)-7),0),1),"","sed -i "&amp;IF($AK$156="MacOS","'' ","")&amp;"'s#"&amp;BO$158&amp;"="""&amp;VLOOKUP(BO$158,$AD$9:$AN$20,8,FALSE)&amp;""""&amp;"#"&amp;BO$158&amp;"="&amp;""""&amp;INDEX($E$122:$G$124,MATCH("●",INDEX($H$122:$AQ$124,,MATCH($D183,$70:$70,0)-7),0),1)&amp;""""&amp;"#g'"&amp;" ${CONFIG_DIR}"&amp;$K$7&amp;"; export "&amp;BO$158&amp;"="&amp;""""&amp;INDEX($E$122:$G$124,MATCH("●",INDEX($H$122:$AQ$124,,MATCH($D183,$70:$70,0)-7),0),1)&amp;""";"),",",""",""")</f>
        <v/>
      </c>
      <c r="BP183" s="71" t="str">
        <f>SUBSTITUTE(IF(INDEX($E$122:$G$124,MATCH("●",INDEX($H$122:$AQ$124,,MATCH($D183,$70:$70,0)-7),0),1)=VLOOKUP(BP$158,$AD$9:$AN$20,8,FALSE),"","sed -i "&amp;IF($AK$156="MacOS","'' ","")&amp;"'s#"&amp;BP$158&amp;"="""&amp;INDEX($E$122:$G$124,MATCH("●",INDEX($H$122:$AQ$124,,MATCH($D183,$70:$70,0)-7),0),1)&amp;""""&amp;"#"&amp;BP$158&amp;"="&amp;""""&amp;VLOOKUP(BP$158,$AD$9:$AN$20,8,FALSE)&amp;""""&amp;"#g'"&amp;"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3" s="71" t="str">
        <f>SUBSTITUTE(IF(VLOOKUP(BQ$158,$AD$9:$AN$20,8,FALSE)=INDEX($E$126:$G$128,MATCH("●",INDEX($H$126:$AQ$128,,MATCH($D183,$70:$70,0)-7),0),1),"","sed -i "&amp;IF($AK$156="MacOS","'' ","")&amp;"'s#"&amp;BQ$158&amp;"="""&amp;VLOOKUP(BQ$158,$AD$9:$AN$20,8,FALSE)&amp;""""&amp;"#"&amp;BQ$158&amp;"="&amp;""""&amp;INDEX($E$126:$G$128,MATCH("●",INDEX($H$126:$AQ$128,,MATCH($D183,$70:$70,0)-7),0),1)&amp;""""&amp;"#g'"&amp;" ${CONFIG_DIR}"&amp;$K$7&amp;"; export "&amp;BQ$158&amp;"="&amp;""""&amp;INDEX($E$126:$G$128,MATCH("●",INDEX($H$126:$AQ$128,,MATCH($D183,$70:$70,0)-7),0),1)&amp;""";"),",",""",""")</f>
        <v/>
      </c>
      <c r="BR183" s="71" t="str">
        <f>SUBSTITUTE(IF(INDEX($E$126:$G$128,MATCH("●",INDEX($H$126:$AQ$128,,MATCH($D183,$70:$70,0)-7),0),1)=VLOOKUP(BR$158,$AD$9:$AN$20,8,FALSE),"","sed -i "&amp;IF($AK$156="MacOS","'' ","")&amp;"'s#"&amp;BR$158&amp;"="""&amp;INDEX($E$126:$G$128,MATCH("●",INDEX($H$126:$AQ$128,,MATCH($D183,$70:$70,0)-7),0),1)&amp;""""&amp;"#"&amp;BR$158&amp;"="&amp;""""&amp;VLOOKUP(BR$158,$AD$9:$AN$20,8,FALSE)&amp;""""&amp;"#g'"&amp;"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3" s="71" t="str">
        <f>SUBSTITUTE(IF(VLOOKUP(BS$158,$AD$9:$AN$20,8,FALSE)=INDEX($E$130:$G$132,MATCH("●",INDEX($H$130:$AQ$132,,MATCH($D183,$70:$70,0)-7),0),1),"","sed -i "&amp;IF($AK$156="MacOS","'' ","")&amp;"'s#"&amp;BS$158&amp;"="""&amp;VLOOKUP(BS$158,$AD$9:$AN$20,8,FALSE)&amp;""""&amp;"#"&amp;BS$158&amp;"="&amp;""""&amp;INDEX($E$130:$G$132,MATCH("●",INDEX($H$130:$AQ$132,,MATCH($D183,$70:$70,0)-7),0),1)&amp;""""&amp;"#g'"&amp;" ${CONFIG_DIR}"&amp;$K$7&amp;"; export "&amp;BS$158&amp;"="&amp;""""&amp;INDEX($E$130:$G$132,MATCH("●",INDEX($H$130:$AQ$132,,MATCH($D183,$70:$70,0)-7),0),1)&amp;""";"),",",""",""")</f>
        <v/>
      </c>
      <c r="BT183" s="71" t="str">
        <f>SUBSTITUTE(IF(INDEX($E$130:$G$132,MATCH("●",INDEX($H$130:$AQ$132,,MATCH($D183,$70:$70,0)-7),0),1)=VLOOKUP(BT$158,$AD$9:$AN$20,8,FALSE),"","sed -i "&amp;IF($AK$156="MacOS","'' ","")&amp;"'s#"&amp;BT$158&amp;"="""&amp;INDEX($E$130:$G$132,MATCH("●",INDEX($H$130:$AQ$132,,MATCH($D183,$70:$70,0)-7),0),1)&amp;""""&amp;"#"&amp;BT$158&amp;"="&amp;""""&amp;VLOOKUP(BT$158,$AD$9:$AN$20,8,FALSE)&amp;""""&amp;"#g'"&amp;"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4" spans="4:73" ht="54" customHeight="1">
      <c r="D184" s="96">
        <f t="shared" si="3"/>
        <v>61</v>
      </c>
      <c r="E184" s="97"/>
      <c r="F184" s="97"/>
      <c r="G184" s="98"/>
      <c r="H184" s="45" t="str">
        <f t="shared" ca="1" si="2"/>
        <v>clear; echo テストケース061; sed -i '' 's#COLUMN_DATA_TYPE="char"#COLUMN_DATA_TYPE="string"#g' ${CONFIG_DIR}db_data_config.txt; export COLUMN_DATA_TYPE="string";sed -i '' 's#COLUMN_DATA_TRIM="NONE"#COLUMN_DATA_TRIM="ft"#g' ${CONFIG_DIR}db_data_config.txt; export COLUMN_DATA_TRIM="ft";sh ./script/db_check_data_validate_config.sh; sed -i '' 's#COLUMN_DATA_TYPE="string"#COLUMN_DATA_TYPE="char"#g' ${CONFIG_DIR}db_data_config.txt; export COLUMN_DATA_TYPE="char";sed -i '' 's#COLUMN_DATA_TRIM="ft"#COLUMN_DATA_TRIM="NONE"#g' ${CONFIG_DIR}db_data_config.txt; export COLUMN_DATA_TRIM="NONE";</v>
      </c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7"/>
      <c r="AE184" s="99" t="str" cm="1">
        <f t="array" ref="AE184">SUBSTITUTE(INDEX($H$134:$AQ$134, , MATCH($D184, $70:$70, 0)-7),"-","")</f>
        <v>正常</v>
      </c>
      <c r="AF184" s="100"/>
      <c r="AG184" s="101"/>
      <c r="AH184" s="143" t="s">
        <v>907</v>
      </c>
      <c r="AI184" s="144"/>
      <c r="AJ184" s="144"/>
      <c r="AK184" s="144"/>
      <c r="AL184" s="144"/>
      <c r="AM184" s="144"/>
      <c r="AN184" s="144"/>
      <c r="AO184" s="144"/>
      <c r="AP184" s="144"/>
      <c r="AQ184" s="145"/>
      <c r="AS184" s="68" t="str" cm="1">
        <f t="array" ref="AS184">SUBSTITUTE(TEXT(INDEX($H$137:$AQ$137,1,$D184-36),"000000"),"-","")</f>
        <v>220001</v>
      </c>
      <c r="AT184" s="69"/>
      <c r="AU184" s="70"/>
      <c r="AW184" s="71" t="str">
        <f>SUBSTITUTE(IF(VLOOKUP(AW$158,$AD$9:$AN$20,8,FALSE)=INDEX($E$76:$G$78,MATCH("●",INDEX($H$76:$AQ$78,,MATCH($D184,$70:$70,0)-7),0),1),"","sed -i "&amp;IF($AK$156="MacOS","'' ","")&amp;"'s#"&amp;AW$158&amp;"="""&amp;VLOOKUP(AW$158,$AD$9:$AN$20,8,FALSE)&amp;""""&amp;"#"&amp;AW$158&amp;"="&amp;""""&amp;INDEX($E$76:$G$78,MATCH("●",INDEX($H$76:$AQ$78,,MATCH($D184,$70:$70,0)-7),0),1)&amp;""""&amp;"#g'"&amp;" ${CONFIG_DIR}"&amp;$K$7&amp;"; export "&amp;AW$158&amp;"="&amp;""""&amp;INDEX($E$76:$G$78,MATCH("●",INDEX($H$76:$AQ$78,,MATCH($D184,$70:$70,0)-7),0),1)&amp;""";"),",",""",""")</f>
        <v/>
      </c>
      <c r="AX184" s="71" t="str">
        <f>SUBSTITUTE(IF(INDEX($E$76:$G$78,MATCH("●",INDEX($H$76:$AQ$78,,MATCH($D184,$70:$70,0)-7),0),1)=VLOOKUP(AX$158,$AD$9:$AN$20,8,FALSE),"","sed -i "&amp;IF($AK$156="MacOS","'' ","")&amp;"'s#"&amp;AX$158&amp;"="""&amp;INDEX($E$76:$G$78,MATCH("●",INDEX($H$76:$AQ$78,,MATCH($D184,$70:$70,0)-7),0),1)&amp;""""&amp;"#"&amp;AX$158&amp;"="&amp;""""&amp;VLOOKUP(AX$158,$AD$9:$AN$20,8,FALSE)&amp;""""&amp;"#g'"&amp;"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4" s="71" t="str">
        <f>SUBSTITUTE(IF(VLOOKUP(AY$158,$AD$9:$AN$20,8,FALSE)=INDEX($E$80:$G$83,MATCH("●",INDEX($H$80:$AQ$83,,MATCH($D184,$70:$70,0)-7),0),1),"","sed -i "&amp;IF($AK$156="MacOS","'' ","")&amp;"'s#"&amp;AY$158&amp;"="""&amp;VLOOKUP(AY$158,$AD$9:$AN$20,8,FALSE)&amp;""""&amp;"#"&amp;AY$158&amp;"="&amp;""""&amp;INDEX($E$80:$G$83,MATCH("●",INDEX($H$80:$AQ$83,,MATCH($D184,$70:$70,0)-7),0),1)&amp;""""&amp;"#g'"&amp;" ${CONFIG_DIR}"&amp;$K$7&amp;"; export "&amp;AY$158&amp;"="&amp;""""&amp;INDEX($E$80:$G$83,MATCH("●",INDEX($H$80:$AQ$83,,MATCH($D184,$70:$70,0)-7),0),1)&amp;""";"),",",""",""")</f>
        <v>sed -i '' 's#COLUMN_DATA_TYPE="char"#COLUMN_DATA_TYPE="string"#g' ${CONFIG_DIR}db_data_config.txt; export COLUMN_DATA_TYPE="string";</v>
      </c>
      <c r="AZ184" s="71" t="str">
        <f>SUBSTITUTE(IF(INDEX($E$80:$G$83,MATCH("●",INDEX($H$80:$AQ$83,,MATCH($D184,$70:$70,0)-7),0),1)=VLOOKUP(AZ$158,$AD$9:$AN$20,8,FALSE),"","sed -i "&amp;IF($AK$156="MacOS","'' ","")&amp;"'s#"&amp;AZ$158&amp;"="""&amp;INDEX($E$80:$G$83,MATCH("●",INDEX($H$80:$AQ$83,,MATCH($D184,$70:$70,0)-7),0),1)&amp;""""&amp;"#"&amp;AZ$158&amp;"="&amp;""""&amp;VLOOKUP(AZ$158,$AD$9:$AN$20,8,FALSE)&amp;""""&amp;"#g'"&amp;"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4" s="71" t="str">
        <f>SUBSTITUTE(IF(VLOOKUP(BA$158,$AD$9:$AN$20,8,FALSE)=INDEX($E$85:$G$92,MATCH("●",INDEX($H$85:$AQ$92,,MATCH($D184,$70:$70,0)-7),0),1),"","sed -i "&amp;IF($AK$156="MacOS","'' ","")&amp;"'s#"&amp;BA$158&amp;"="""&amp;VLOOKUP(BA$158,$AD$9:$AN$20,8,FALSE)&amp;""""&amp;"#"&amp;BA$158&amp;"="&amp;""""&amp;INDEX($E$85:$G$92,MATCH("●",INDEX($H$85:$AQ$92,,MATCH($D184,$70:$70,0)-7),0),1)&amp;""""&amp;"#g'"&amp;" ${CONFIG_DIR}"&amp;$K$7&amp;"; export "&amp;BA$158&amp;"="&amp;""""&amp;INDEX($E$85:$G$92,MATCH("●",INDEX($H$85:$AQ$92,,MATCH($D184,$70:$70,0)-7),0),1)&amp;""";"),",",""",""")</f>
        <v/>
      </c>
      <c r="BB184" s="71" t="str">
        <f>SUBSTITUTE(IF(INDEX($E$85:$G$92,MATCH("●",INDEX($H$85:$AQ$92,,MATCH($D184,$70:$70,0)-7),0),1)=VLOOKUP(BB$158,$AD$9:$AN$20,8,FALSE),"","sed -i "&amp;IF($AK$156="MacOS","'' ","")&amp;"'s#"&amp;BB$158&amp;"="""&amp;INDEX($E$85:$G$92,MATCH("●",INDEX($H$85:$AQ$92,,MATCH($D184,$70:$70,0)-7),0),1)&amp;""""&amp;"#"&amp;BB$158&amp;"="&amp;""""&amp;VLOOKUP(BB$158,$AD$9:$AN$20,8,FALSE)&amp;""""&amp;"#g'"&amp;"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84" s="71" t="str">
        <f>SUBSTITUTE(IF(VLOOKUP(BC$158,$AD$9:$AN$20,8,FALSE)=INDEX($E$94:$G$100,MATCH("●",INDEX($H$94:$AQ$100,,MATCH($D184,$70:$70,0)-7),0),1),"","sed -i "&amp;IF($AK$156="MacOS","'' ","")&amp;"'s#"&amp;BC$158&amp;"="""&amp;VLOOKUP(BC$158,$AD$9:$AN$20,8,FALSE)&amp;""""&amp;"#"&amp;BC$158&amp;"="&amp;""""&amp;INDEX($E$94:$G$100,MATCH("●",INDEX($H$94:$AQ$100,,MATCH($D184,$70:$70,0)-7),0),1)&amp;""""&amp;"#g'"&amp;" ${CONFIG_DIR}"&amp;$K$7&amp;"; export "&amp;BC$158&amp;"="&amp;""""&amp;INDEX($E$94:$G$100,MATCH("●",INDEX($H$94:$AQ$100,,MATCH($D184,$70:$70,0)-7),0),1)&amp;""";"),",",""",""")</f>
        <v>sed -i '' 's#COLUMN_DATA_TRIM="NONE"#COLUMN_DATA_TRIM="ft"#g' ${CONFIG_DIR}db_data_config.txt; export COLUMN_DATA_TRIM="ft";</v>
      </c>
      <c r="BD184" s="71" t="str">
        <f>SUBSTITUTE(IF(INDEX($E$94:$G$100,MATCH("●",INDEX($H$94:$AQ$100,,MATCH($D184,$70:$70,0)-7),0),1)=VLOOKUP(BD$158,$AD$9:$AN$20,8,FALSE),"","sed -i "&amp;IF($AK$156="MacOS","'' ","")&amp;"'s#"&amp;BD$158&amp;"="""&amp;INDEX($E$94:$G$100,MATCH("●",INDEX($H$94:$AQ$100,,MATCH($D184,$70:$70,0)-7),0),1)&amp;""""&amp;"#"&amp;BD$158&amp;"="&amp;""""&amp;VLOOKUP(BD$158,$AD$9:$AN$20,8,FALSE)&amp;""""&amp;"#g'"&amp;"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's#COLUMN_DATA_TRIM="ft"#COLUMN_DATA_TRIM="NONE"#g' ${CONFIG_DIR}db_data_config.txt; export COLUMN_DATA_TRIM="NONE";</v>
      </c>
      <c r="BE184" s="71" t="str">
        <f>SUBSTITUTE(IF(VLOOKUP(BE$158,$AD$9:$AN$20,8,FALSE)=INDEX($E$102:$G$104,MATCH("●",INDEX($H$102:$AQ$104,,MATCH($D184,$70:$70,0)-7),0),1),"","sed -i "&amp;IF($AK$156="MacOS","'' ","")&amp;"'s#"&amp;BE$158&amp;"="""&amp;VLOOKUP(BE$158,$AD$9:$AN$20,8,FALSE)&amp;""""&amp;"#"&amp;BE$158&amp;"="&amp;""""&amp;INDEX($E$102:$G$104,MATCH("●",INDEX($H$102:$AQ$104,,MATCH($D184,$70:$70,0)-7),0),1)&amp;""""&amp;"#g'"&amp;" ${CONFIG_DIR}"&amp;$K$7&amp;"; export "&amp;BE$158&amp;"="&amp;""""&amp;INDEX($E$102:$G$104,MATCH("●",INDEX($H$102:$AQ$104,,MATCH($D184,$70:$70,0)-7),0),1)&amp;""";"),",",""",""")</f>
        <v/>
      </c>
      <c r="BF184" s="71" t="str">
        <f>SUBSTITUTE(IF(INDEX($E$102:$G$104,MATCH("●",INDEX($H$102:$AQ$104,,MATCH($D184,$70:$70,0)-7),0),1)=VLOOKUP(BF$158,$AD$9:$AN$20,8,FALSE),"","sed -i "&amp;IF($AK$156="MacOS","'' ","")&amp;"'s#"&amp;BF$158&amp;"="""&amp;INDEX($E$102:$G$104,MATCH("●",INDEX($H$102:$AQ$104,,MATCH($D184,$70:$70,0)-7),0),1)&amp;""""&amp;"#"&amp;BF$158&amp;"="&amp;""""&amp;VLOOKUP(BF$158,$AD$9:$AN$20,8,FALSE)&amp;""""&amp;"#g'"&amp;"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4" s="71" t="str">
        <f>SUBSTITUTE(IF(VLOOKUP(BG$158,$AD$9:$AN$20,8,FALSE)=INDEX($E$106:$G$108,MATCH("●",INDEX($H$106:$AQ$108,,MATCH($D184,$70:$70,0)-7),0),1),"","sed -i "&amp;IF($AK$156="MacOS","'' ","")&amp;"'s#"&amp;BG$158&amp;"="""&amp;VLOOKUP(BG$158,$AD$9:$AN$20,8,FALSE)&amp;""""&amp;"#"&amp;BG$158&amp;"="&amp;""""&amp;INDEX($E$106:$G$108,MATCH("●",INDEX($H$106:$AQ$108,,MATCH($D184,$70:$70,0)-7),0),1)&amp;""""&amp;"#g'"&amp;" ${CONFIG_DIR}"&amp;$K$7&amp;"; export "&amp;BG$158&amp;"="&amp;""""&amp;INDEX($E$106:$G$108,MATCH("●",INDEX($H$106:$AQ$108,,MATCH($D184,$70:$70,0)-7),0),1)&amp;""";"),",",""",""")</f>
        <v/>
      </c>
      <c r="BH184" s="71" t="str">
        <f>SUBSTITUTE(IF(INDEX($E$106:$G$108,MATCH("●",INDEX($H$106:$AQ$108,,MATCH($D184,$70:$70,0)-7),0),1)=VLOOKUP(BH$158,$AD$9:$AN$20,8,FALSE),"","sed -i "&amp;IF($AK$156="MacOS","'' ","")&amp;"'s#"&amp;BH$158&amp;"="""&amp;INDEX($E$106:$G$108,MATCH("●",INDEX($H$106:$AQ$108,,MATCH($D184,$70:$70,0)-7),0),1)&amp;""""&amp;"#"&amp;BH$158&amp;"="&amp;""""&amp;VLOOKUP(BH$158,$AD$9:$AN$20,8,FALSE)&amp;""""&amp;"#g'"&amp;"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4" s="71" t="str">
        <f>SUBSTITUTE(IF(VLOOKUP(BI$158,$AD$9:$AN$20,8,FALSE)=INDEX($E$110:$G$112,MATCH("●",INDEX($H$110:$AQ$112,,MATCH($D184,$70:$70,0)-7),0),1),"","sed -i "&amp;IF($AK$156="MacOS","'' ","")&amp;"'s#"&amp;BI$158&amp;"="""&amp;VLOOKUP(BI$158,$AD$9:$AN$20,8,FALSE)&amp;""""&amp;"#"&amp;BI$158&amp;"="&amp;""""&amp;INDEX($E$110:$G$112,MATCH("●",INDEX($H$110:$AQ$112,,MATCH($D184,$70:$70,0)-7),0),1)&amp;""""&amp;"#g'"&amp;" ${CONFIG_DIR}"&amp;$K$7&amp;"; export "&amp;BI$158&amp;"="&amp;""""&amp;INDEX($E$110:$G$112,MATCH("●",INDEX($H$110:$AQ$112,,MATCH($D184,$70:$70,0)-7),0),1)&amp;""";"),",",""",""")</f>
        <v/>
      </c>
      <c r="BJ184" s="71" t="str">
        <f>SUBSTITUTE(IF(INDEX($E$110:$G$112,MATCH("●",INDEX($H$110:$AQ$112,,MATCH($D184,$70:$70,0)-7),0),1)=VLOOKUP(BJ$158,$AD$9:$AN$20,8,FALSE),"","sed -i "&amp;IF($AK$156="MacOS","'' ","")&amp;"'s#"&amp;BJ$158&amp;"="""&amp;INDEX($E$110:$G$112,MATCH("●",INDEX($H$110:$AQ$112,,MATCH($D184,$70:$70,0)-7),0),1)&amp;""""&amp;"#"&amp;BJ$158&amp;"="&amp;""""&amp;VLOOKUP(BJ$158,$AD$9:$AN$20,8,FALSE)&amp;""""&amp;"#g'"&amp;"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4" s="71" t="str">
        <f>SUBSTITUTE(IF(VLOOKUP(BK$158,$AD$9:$AN$20,8,FALSE)=INDEX($E$114:$G$116,MATCH("●",INDEX($H$114:$AQ$116,,MATCH($D184,$70:$70,0)-7),0),1),"","sed -i "&amp;IF($AK$156="MacOS","'' ","")&amp;"'s#"&amp;BK$158&amp;"="""&amp;VLOOKUP(BK$158,$AD$9:$AN$20,8,FALSE)&amp;""""&amp;"#"&amp;BK$158&amp;"="&amp;""""&amp;INDEX($E$114:$G$116,MATCH("●",INDEX($H$114:$AQ$116,,MATCH($D184,$70:$70,0)-7),0),1)&amp;""""&amp;"#g'"&amp;" ${CONFIG_DIR}"&amp;$K$7&amp;"; export "&amp;BK$158&amp;"="&amp;""""&amp;INDEX($E$114:$G$116,MATCH("●",INDEX($H$114:$AQ$116,,MATCH($D184,$70:$70,0)-7),0),1)&amp;""";"),",",""",""")</f>
        <v/>
      </c>
      <c r="BL184" s="71" t="str">
        <f>SUBSTITUTE(IF(INDEX($E$114:$G$116,MATCH("●",INDEX($H$114:$AQ$116,,MATCH($D184,$70:$70,0)-7),0),1)=VLOOKUP(BL$158,$AD$9:$AN$20,8,FALSE),"","sed -i "&amp;IF($AK$156="MacOS","'' ","")&amp;"'s#"&amp;BL$158&amp;"="""&amp;INDEX($E$114:$G$116,MATCH("●",INDEX($H$114:$AQ$116,,MATCH($D184,$70:$70,0)-7),0),1)&amp;""""&amp;"#"&amp;BL$158&amp;"="&amp;""""&amp;VLOOKUP(BL$158,$AD$9:$AN$20,8,FALSE)&amp;""""&amp;"#g'"&amp;"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4" s="71" t="str">
        <f>SUBSTITUTE(IF(VLOOKUP(BM$158,$AD$9:$AN$20,8,FALSE)=INDEX($E$118:$G$120,MATCH("●",INDEX($H$118:$AQ$120,,MATCH($D184,$70:$70,0)-7),0),1),"","sed -i "&amp;IF($AK$156="MacOS","'' ","")&amp;"'s#"&amp;BM$158&amp;"="""&amp;VLOOKUP(BM$158,$AD$9:$AN$20,8,FALSE)&amp;""""&amp;"#"&amp;BM$158&amp;"="&amp;""""&amp;INDEX($E$118:$G$120,MATCH("●",INDEX($H$118:$AQ$120,,MATCH($D184,$70:$70,0)-7),0),1)&amp;""""&amp;"#g'"&amp;" ${CONFIG_DIR}"&amp;$K$7&amp;"; export "&amp;BM$158&amp;"="&amp;""""&amp;INDEX($E$118:$G$120,MATCH("●",INDEX($H$118:$AQ$120,,MATCH($D184,$70:$70,0)-7),0),1)&amp;""";"),",",""",""")</f>
        <v/>
      </c>
      <c r="BN184" s="71" t="str">
        <f>SUBSTITUTE(IF(INDEX($E$118:$G$120,MATCH("●",INDEX($H$118:$AQ$120,,MATCH($D184,$70:$70,0)-7),0),1)=VLOOKUP(BN$158,$AD$9:$AN$20,8,FALSE),"","sed -i "&amp;IF($AK$156="MacOS","'' ","")&amp;"'s#"&amp;BN$158&amp;"="""&amp;INDEX($E$118:$G$120,MATCH("●",INDEX($H$118:$AQ$120,,MATCH($D184,$70:$70,0)-7),0),1)&amp;""""&amp;"#"&amp;BN$158&amp;"="&amp;""""&amp;VLOOKUP(BN$158,$AD$9:$AN$20,8,FALSE)&amp;""""&amp;"#g'"&amp;"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4" s="71" t="str">
        <f>SUBSTITUTE(IF(VLOOKUP(BO$158,$AD$9:$AN$20,8,FALSE)=INDEX($E$122:$G$124,MATCH("●",INDEX($H$122:$AQ$124,,MATCH($D184,$70:$70,0)-7),0),1),"","sed -i "&amp;IF($AK$156="MacOS","'' ","")&amp;"'s#"&amp;BO$158&amp;"="""&amp;VLOOKUP(BO$158,$AD$9:$AN$20,8,FALSE)&amp;""""&amp;"#"&amp;BO$158&amp;"="&amp;""""&amp;INDEX($E$122:$G$124,MATCH("●",INDEX($H$122:$AQ$124,,MATCH($D184,$70:$70,0)-7),0),1)&amp;""""&amp;"#g'"&amp;" ${CONFIG_DIR}"&amp;$K$7&amp;"; export "&amp;BO$158&amp;"="&amp;""""&amp;INDEX($E$122:$G$124,MATCH("●",INDEX($H$122:$AQ$124,,MATCH($D184,$70:$70,0)-7),0),1)&amp;""";"),",",""",""")</f>
        <v/>
      </c>
      <c r="BP184" s="71" t="str">
        <f>SUBSTITUTE(IF(INDEX($E$122:$G$124,MATCH("●",INDEX($H$122:$AQ$124,,MATCH($D184,$70:$70,0)-7),0),1)=VLOOKUP(BP$158,$AD$9:$AN$20,8,FALSE),"","sed -i "&amp;IF($AK$156="MacOS","'' ","")&amp;"'s#"&amp;BP$158&amp;"="""&amp;INDEX($E$122:$G$124,MATCH("●",INDEX($H$122:$AQ$124,,MATCH($D184,$70:$70,0)-7),0),1)&amp;""""&amp;"#"&amp;BP$158&amp;"="&amp;""""&amp;VLOOKUP(BP$158,$AD$9:$AN$20,8,FALSE)&amp;""""&amp;"#g'"&amp;"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4" s="71" t="str">
        <f>SUBSTITUTE(IF(VLOOKUP(BQ$158,$AD$9:$AN$20,8,FALSE)=INDEX($E$126:$G$128,MATCH("●",INDEX($H$126:$AQ$128,,MATCH($D184,$70:$70,0)-7),0),1),"","sed -i "&amp;IF($AK$156="MacOS","'' ","")&amp;"'s#"&amp;BQ$158&amp;"="""&amp;VLOOKUP(BQ$158,$AD$9:$AN$20,8,FALSE)&amp;""""&amp;"#"&amp;BQ$158&amp;"="&amp;""""&amp;INDEX($E$126:$G$128,MATCH("●",INDEX($H$126:$AQ$128,,MATCH($D184,$70:$70,0)-7),0),1)&amp;""""&amp;"#g'"&amp;" ${CONFIG_DIR}"&amp;$K$7&amp;"; export "&amp;BQ$158&amp;"="&amp;""""&amp;INDEX($E$126:$G$128,MATCH("●",INDEX($H$126:$AQ$128,,MATCH($D184,$70:$70,0)-7),0),1)&amp;""";"),",",""",""")</f>
        <v/>
      </c>
      <c r="BR184" s="71" t="str">
        <f>SUBSTITUTE(IF(INDEX($E$126:$G$128,MATCH("●",INDEX($H$126:$AQ$128,,MATCH($D184,$70:$70,0)-7),0),1)=VLOOKUP(BR$158,$AD$9:$AN$20,8,FALSE),"","sed -i "&amp;IF($AK$156="MacOS","'' ","")&amp;"'s#"&amp;BR$158&amp;"="""&amp;INDEX($E$126:$G$128,MATCH("●",INDEX($H$126:$AQ$128,,MATCH($D184,$70:$70,0)-7),0),1)&amp;""""&amp;"#"&amp;BR$158&amp;"="&amp;""""&amp;VLOOKUP(BR$158,$AD$9:$AN$20,8,FALSE)&amp;""""&amp;"#g'"&amp;"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4" s="71" t="str">
        <f>SUBSTITUTE(IF(VLOOKUP(BS$158,$AD$9:$AN$20,8,FALSE)=INDEX($E$130:$G$132,MATCH("●",INDEX($H$130:$AQ$132,,MATCH($D184,$70:$70,0)-7),0),1),"","sed -i "&amp;IF($AK$156="MacOS","'' ","")&amp;"'s#"&amp;BS$158&amp;"="""&amp;VLOOKUP(BS$158,$AD$9:$AN$20,8,FALSE)&amp;""""&amp;"#"&amp;BS$158&amp;"="&amp;""""&amp;INDEX($E$130:$G$132,MATCH("●",INDEX($H$130:$AQ$132,,MATCH($D184,$70:$70,0)-7),0),1)&amp;""""&amp;"#g'"&amp;" ${CONFIG_DIR}"&amp;$K$7&amp;"; export "&amp;BS$158&amp;"="&amp;""""&amp;INDEX($E$130:$G$132,MATCH("●",INDEX($H$130:$AQ$132,,MATCH($D184,$70:$70,0)-7),0),1)&amp;""";"),",",""",""")</f>
        <v/>
      </c>
      <c r="BT184" s="71" t="str">
        <f>SUBSTITUTE(IF(INDEX($E$130:$G$132,MATCH("●",INDEX($H$130:$AQ$132,,MATCH($D184,$70:$70,0)-7),0),1)=VLOOKUP(BT$158,$AD$9:$AN$20,8,FALSE),"","sed -i "&amp;IF($AK$156="MacOS","'' ","")&amp;"'s#"&amp;BT$158&amp;"="""&amp;INDEX($E$130:$G$132,MATCH("●",INDEX($H$130:$AQ$132,,MATCH($D184,$70:$70,0)-7),0),1)&amp;""""&amp;"#"&amp;BT$158&amp;"="&amp;""""&amp;VLOOKUP(BT$158,$AD$9:$AN$20,8,FALSE)&amp;""""&amp;"#g'"&amp;"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5" spans="4:73" ht="54" customHeight="1">
      <c r="D185" s="96">
        <f t="shared" si="3"/>
        <v>62</v>
      </c>
      <c r="E185" s="97"/>
      <c r="F185" s="97"/>
      <c r="G185" s="98"/>
      <c r="H185" s="45" t="str">
        <f t="shared" ca="1" si="2"/>
        <v>clear; echo テストケース062; sed -i '' 's#COLUMN_DATA_TYPE="char"#COLUMN_DATA_TYPE="string"#g' ${CONFIG_DIR}db_data_config.txt; export COLUMN_DATA_TYPE="string";sed -i '' 's#COLUMN_DATA_LENGTH="3"#COLUMN_DATA_LENGTH="1"#g' ${CONFIG_DIR}db_data_config.txt; export COLUMN_DATA_LENGTH="1";sed -i '' 's#COLUMN_DATA_TRIM="NONE"#COLUMN_DATA_TRIM="BT"#g' ${CONFIG_DIR}db_data_config.txt; export COLUMN_DATA_TRIM="BT";sh ./script/db_check_data_validate_config.sh; sed -i '' 's#COLUMN_DATA_TYPE="string"#COLUMN_DATA_TYPE="char"#g' ${CONFIG_DIR}db_data_config.txt; export COLUMN_DATA_TYPE="char";sed -i '' 's#COLUMN_DATA_LENGTH="1"#COLUMN_DATA_LENGTH="3"#g' ${CONFIG_DIR}db_data_config.txt; export COLUMN_DATA_LENGTH="3";sed -i '' 's#COLUMN_DATA_TRIM="BT"#COLUMN_DATA_TRIM="NONE"#g' ${CONFIG_DIR}db_data_config.txt; export COLUMN_DATA_TRIM="NONE";</v>
      </c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7"/>
      <c r="AE185" s="99" t="str" cm="1">
        <f t="array" ref="AE185">SUBSTITUTE(INDEX($H$134:$AQ$134, , MATCH($D185, $70:$70, 0)-7),"-","")</f>
        <v>異常</v>
      </c>
      <c r="AF185" s="100"/>
      <c r="AG185" s="101"/>
      <c r="AH185" s="143" t="s">
        <v>908</v>
      </c>
      <c r="AI185" s="144"/>
      <c r="AJ185" s="144"/>
      <c r="AK185" s="144"/>
      <c r="AL185" s="144"/>
      <c r="AM185" s="144"/>
      <c r="AN185" s="144"/>
      <c r="AO185" s="144"/>
      <c r="AP185" s="144"/>
      <c r="AQ185" s="145"/>
      <c r="AS185" s="68" t="str" cm="1">
        <f t="array" ref="AS185">SUBSTITUTE(TEXT(INDEX($H$137:$AQ$137,1,$D185-36),"000000"),"-","")</f>
        <v>220134</v>
      </c>
      <c r="AT185" s="69"/>
      <c r="AU185" s="70"/>
      <c r="AW185" s="71" t="str">
        <f>SUBSTITUTE(IF(VLOOKUP(AW$158,$AD$9:$AN$20,8,FALSE)=INDEX($E$76:$G$78,MATCH("●",INDEX($H$76:$AQ$78,,MATCH($D185,$70:$70,0)-7),0),1),"","sed -i "&amp;IF($AK$156="MacOS","'' ","")&amp;"'s#"&amp;AW$158&amp;"="""&amp;VLOOKUP(AW$158,$AD$9:$AN$20,8,FALSE)&amp;""""&amp;"#"&amp;AW$158&amp;"="&amp;""""&amp;INDEX($E$76:$G$78,MATCH("●",INDEX($H$76:$AQ$78,,MATCH($D185,$70:$70,0)-7),0),1)&amp;""""&amp;"#g'"&amp;" ${CONFIG_DIR}"&amp;$K$7&amp;"; export "&amp;AW$158&amp;"="&amp;""""&amp;INDEX($E$76:$G$78,MATCH("●",INDEX($H$76:$AQ$78,,MATCH($D185,$70:$70,0)-7),0),1)&amp;""";"),",",""",""")</f>
        <v/>
      </c>
      <c r="AX185" s="71" t="str">
        <f>SUBSTITUTE(IF(INDEX($E$76:$G$78,MATCH("●",INDEX($H$76:$AQ$78,,MATCH($D185,$70:$70,0)-7),0),1)=VLOOKUP(AX$158,$AD$9:$AN$20,8,FALSE),"","sed -i "&amp;IF($AK$156="MacOS","'' ","")&amp;"'s#"&amp;AX$158&amp;"="""&amp;INDEX($E$76:$G$78,MATCH("●",INDEX($H$76:$AQ$78,,MATCH($D185,$70:$70,0)-7),0),1)&amp;""""&amp;"#"&amp;AX$158&amp;"="&amp;""""&amp;VLOOKUP(AX$158,$AD$9:$AN$20,8,FALSE)&amp;""""&amp;"#g'"&amp;"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5" s="71" t="str">
        <f>SUBSTITUTE(IF(VLOOKUP(AY$158,$AD$9:$AN$20,8,FALSE)=INDEX($E$80:$G$83,MATCH("●",INDEX($H$80:$AQ$83,,MATCH($D185,$70:$70,0)-7),0),1),"","sed -i "&amp;IF($AK$156="MacOS","'' ","")&amp;"'s#"&amp;AY$158&amp;"="""&amp;VLOOKUP(AY$158,$AD$9:$AN$20,8,FALSE)&amp;""""&amp;"#"&amp;AY$158&amp;"="&amp;""""&amp;INDEX($E$80:$G$83,MATCH("●",INDEX($H$80:$AQ$83,,MATCH($D185,$70:$70,0)-7),0),1)&amp;""""&amp;"#g'"&amp;" ${CONFIG_DIR}"&amp;$K$7&amp;"; export "&amp;AY$158&amp;"="&amp;""""&amp;INDEX($E$80:$G$83,MATCH("●",INDEX($H$80:$AQ$83,,MATCH($D185,$70:$70,0)-7),0),1)&amp;""";"),",",""",""")</f>
        <v>sed -i '' 's#COLUMN_DATA_TYPE="char"#COLUMN_DATA_TYPE="string"#g' ${CONFIG_DIR}db_data_config.txt; export COLUMN_DATA_TYPE="string";</v>
      </c>
      <c r="AZ185" s="71" t="str">
        <f>SUBSTITUTE(IF(INDEX($E$80:$G$83,MATCH("●",INDEX($H$80:$AQ$83,,MATCH($D185,$70:$70,0)-7),0),1)=VLOOKUP(AZ$158,$AD$9:$AN$20,8,FALSE),"","sed -i "&amp;IF($AK$156="MacOS","'' ","")&amp;"'s#"&amp;AZ$158&amp;"="""&amp;INDEX($E$80:$G$83,MATCH("●",INDEX($H$80:$AQ$83,,MATCH($D185,$70:$70,0)-7),0),1)&amp;""""&amp;"#"&amp;AZ$158&amp;"="&amp;""""&amp;VLOOKUP(AZ$158,$AD$9:$AN$20,8,FALSE)&amp;""""&amp;"#g'"&amp;"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5" s="71" t="str">
        <f>SUBSTITUTE(IF(VLOOKUP(BA$158,$AD$9:$AN$20,8,FALSE)=INDEX($E$85:$G$92,MATCH("●",INDEX($H$85:$AQ$92,,MATCH($D185,$70:$70,0)-7),0),1),"","sed -i "&amp;IF($AK$156="MacOS","'' ","")&amp;"'s#"&amp;BA$158&amp;"="""&amp;VLOOKUP(BA$158,$AD$9:$AN$20,8,FALSE)&amp;""""&amp;"#"&amp;BA$158&amp;"="&amp;""""&amp;INDEX($E$85:$G$92,MATCH("●",INDEX($H$85:$AQ$92,,MATCH($D185,$70:$70,0)-7),0),1)&amp;""""&amp;"#g'"&amp;" ${CONFIG_DIR}"&amp;$K$7&amp;"; export "&amp;BA$158&amp;"="&amp;""""&amp;INDEX($E$85:$G$92,MATCH("●",INDEX($H$85:$AQ$92,,MATCH($D185,$70:$70,0)-7),0),1)&amp;""";"),",",""",""")</f>
        <v>sed -i '' 's#COLUMN_DATA_LENGTH="3"#COLUMN_DATA_LENGTH="1"#g' ${CONFIG_DIR}db_data_config.txt; export COLUMN_DATA_LENGTH="1";</v>
      </c>
      <c r="BB185" s="71" t="str">
        <f>SUBSTITUTE(IF(INDEX($E$85:$G$92,MATCH("●",INDEX($H$85:$AQ$92,,MATCH($D185,$70:$70,0)-7),0),1)=VLOOKUP(BB$158,$AD$9:$AN$20,8,FALSE),"","sed -i "&amp;IF($AK$156="MacOS","'' ","")&amp;"'s#"&amp;BB$158&amp;"="""&amp;INDEX($E$85:$G$92,MATCH("●",INDEX($H$85:$AQ$92,,MATCH($D185,$70:$70,0)-7),0),1)&amp;""""&amp;"#"&amp;BB$158&amp;"="&amp;""""&amp;VLOOKUP(BB$158,$AD$9:$AN$20,8,FALSE)&amp;""""&amp;"#g'"&amp;"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85" s="71" t="str">
        <f>SUBSTITUTE(IF(VLOOKUP(BC$158,$AD$9:$AN$20,8,FALSE)=INDEX($E$94:$G$100,MATCH("●",INDEX($H$94:$AQ$100,,MATCH($D185,$70:$70,0)-7),0),1),"","sed -i "&amp;IF($AK$156="MacOS","'' ","")&amp;"'s#"&amp;BC$158&amp;"="""&amp;VLOOKUP(BC$158,$AD$9:$AN$20,8,FALSE)&amp;""""&amp;"#"&amp;BC$158&amp;"="&amp;""""&amp;INDEX($E$94:$G$100,MATCH("●",INDEX($H$94:$AQ$100,,MATCH($D185,$70:$70,0)-7),0),1)&amp;""""&amp;"#g'"&amp;" ${CONFIG_DIR}"&amp;$K$7&amp;"; export "&amp;BC$158&amp;"="&amp;""""&amp;INDEX($E$94:$G$100,MATCH("●",INDEX($H$94:$AQ$100,,MATCH($D185,$70:$70,0)-7),0),1)&amp;""";"),",",""",""")</f>
        <v>sed -i '' 's#COLUMN_DATA_TRIM="NONE"#COLUMN_DATA_TRIM="BT"#g' ${CONFIG_DIR}db_data_config.txt; export COLUMN_DATA_TRIM="BT";</v>
      </c>
      <c r="BD185" s="71" t="str">
        <f>SUBSTITUTE(IF(INDEX($E$94:$G$100,MATCH("●",INDEX($H$94:$AQ$100,,MATCH($D185,$70:$70,0)-7),0),1)=VLOOKUP(BD$158,$AD$9:$AN$20,8,FALSE),"","sed -i "&amp;IF($AK$156="MacOS","'' ","")&amp;"'s#"&amp;BD$158&amp;"="""&amp;INDEX($E$94:$G$100,MATCH("●",INDEX($H$94:$AQ$100,,MATCH($D185,$70:$70,0)-7),0),1)&amp;""""&amp;"#"&amp;BD$158&amp;"="&amp;""""&amp;VLOOKUP(BD$158,$AD$9:$AN$20,8,FALSE)&amp;""""&amp;"#g'"&amp;"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85" s="71" t="str">
        <f>SUBSTITUTE(IF(VLOOKUP(BE$158,$AD$9:$AN$20,8,FALSE)=INDEX($E$102:$G$104,MATCH("●",INDEX($H$102:$AQ$104,,MATCH($D185,$70:$70,0)-7),0),1),"","sed -i "&amp;IF($AK$156="MacOS","'' ","")&amp;"'s#"&amp;BE$158&amp;"="""&amp;VLOOKUP(BE$158,$AD$9:$AN$20,8,FALSE)&amp;""""&amp;"#"&amp;BE$158&amp;"="&amp;""""&amp;INDEX($E$102:$G$104,MATCH("●",INDEX($H$102:$AQ$104,,MATCH($D185,$70:$70,0)-7),0),1)&amp;""""&amp;"#g'"&amp;" ${CONFIG_DIR}"&amp;$K$7&amp;"; export "&amp;BE$158&amp;"="&amp;""""&amp;INDEX($E$102:$G$104,MATCH("●",INDEX($H$102:$AQ$104,,MATCH($D185,$70:$70,0)-7),0),1)&amp;""";"),",",""",""")</f>
        <v/>
      </c>
      <c r="BF185" s="71" t="str">
        <f>SUBSTITUTE(IF(INDEX($E$102:$G$104,MATCH("●",INDEX($H$102:$AQ$104,,MATCH($D185,$70:$70,0)-7),0),1)=VLOOKUP(BF$158,$AD$9:$AN$20,8,FALSE),"","sed -i "&amp;IF($AK$156="MacOS","'' ","")&amp;"'s#"&amp;BF$158&amp;"="""&amp;INDEX($E$102:$G$104,MATCH("●",INDEX($H$102:$AQ$104,,MATCH($D185,$70:$70,0)-7),0),1)&amp;""""&amp;"#"&amp;BF$158&amp;"="&amp;""""&amp;VLOOKUP(BF$158,$AD$9:$AN$20,8,FALSE)&amp;""""&amp;"#g'"&amp;"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5" s="71" t="str">
        <f>SUBSTITUTE(IF(VLOOKUP(BG$158,$AD$9:$AN$20,8,FALSE)=INDEX($E$106:$G$108,MATCH("●",INDEX($H$106:$AQ$108,,MATCH($D185,$70:$70,0)-7),0),1),"","sed -i "&amp;IF($AK$156="MacOS","'' ","")&amp;"'s#"&amp;BG$158&amp;"="""&amp;VLOOKUP(BG$158,$AD$9:$AN$20,8,FALSE)&amp;""""&amp;"#"&amp;BG$158&amp;"="&amp;""""&amp;INDEX($E$106:$G$108,MATCH("●",INDEX($H$106:$AQ$108,,MATCH($D185,$70:$70,0)-7),0),1)&amp;""""&amp;"#g'"&amp;" ${CONFIG_DIR}"&amp;$K$7&amp;"; export "&amp;BG$158&amp;"="&amp;""""&amp;INDEX($E$106:$G$108,MATCH("●",INDEX($H$106:$AQ$108,,MATCH($D185,$70:$70,0)-7),0),1)&amp;""";"),",",""",""")</f>
        <v/>
      </c>
      <c r="BH185" s="71" t="str">
        <f>SUBSTITUTE(IF(INDEX($E$106:$G$108,MATCH("●",INDEX($H$106:$AQ$108,,MATCH($D185,$70:$70,0)-7),0),1)=VLOOKUP(BH$158,$AD$9:$AN$20,8,FALSE),"","sed -i "&amp;IF($AK$156="MacOS","'' ","")&amp;"'s#"&amp;BH$158&amp;"="""&amp;INDEX($E$106:$G$108,MATCH("●",INDEX($H$106:$AQ$108,,MATCH($D185,$70:$70,0)-7),0),1)&amp;""""&amp;"#"&amp;BH$158&amp;"="&amp;""""&amp;VLOOKUP(BH$158,$AD$9:$AN$20,8,FALSE)&amp;""""&amp;"#g'"&amp;"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5" s="71" t="str">
        <f>SUBSTITUTE(IF(VLOOKUP(BI$158,$AD$9:$AN$20,8,FALSE)=INDEX($E$110:$G$112,MATCH("●",INDEX($H$110:$AQ$112,,MATCH($D185,$70:$70,0)-7),0),1),"","sed -i "&amp;IF($AK$156="MacOS","'' ","")&amp;"'s#"&amp;BI$158&amp;"="""&amp;VLOOKUP(BI$158,$AD$9:$AN$20,8,FALSE)&amp;""""&amp;"#"&amp;BI$158&amp;"="&amp;""""&amp;INDEX($E$110:$G$112,MATCH("●",INDEX($H$110:$AQ$112,,MATCH($D185,$70:$70,0)-7),0),1)&amp;""""&amp;"#g'"&amp;" ${CONFIG_DIR}"&amp;$K$7&amp;"; export "&amp;BI$158&amp;"="&amp;""""&amp;INDEX($E$110:$G$112,MATCH("●",INDEX($H$110:$AQ$112,,MATCH($D185,$70:$70,0)-7),0),1)&amp;""";"),",",""",""")</f>
        <v/>
      </c>
      <c r="BJ185" s="71" t="str">
        <f>SUBSTITUTE(IF(INDEX($E$110:$G$112,MATCH("●",INDEX($H$110:$AQ$112,,MATCH($D185,$70:$70,0)-7),0),1)=VLOOKUP(BJ$158,$AD$9:$AN$20,8,FALSE),"","sed -i "&amp;IF($AK$156="MacOS","'' ","")&amp;"'s#"&amp;BJ$158&amp;"="""&amp;INDEX($E$110:$G$112,MATCH("●",INDEX($H$110:$AQ$112,,MATCH($D185,$70:$70,0)-7),0),1)&amp;""""&amp;"#"&amp;BJ$158&amp;"="&amp;""""&amp;VLOOKUP(BJ$158,$AD$9:$AN$20,8,FALSE)&amp;""""&amp;"#g'"&amp;"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5" s="71" t="str">
        <f>SUBSTITUTE(IF(VLOOKUP(BK$158,$AD$9:$AN$20,8,FALSE)=INDEX($E$114:$G$116,MATCH("●",INDEX($H$114:$AQ$116,,MATCH($D185,$70:$70,0)-7),0),1),"","sed -i "&amp;IF($AK$156="MacOS","'' ","")&amp;"'s#"&amp;BK$158&amp;"="""&amp;VLOOKUP(BK$158,$AD$9:$AN$20,8,FALSE)&amp;""""&amp;"#"&amp;BK$158&amp;"="&amp;""""&amp;INDEX($E$114:$G$116,MATCH("●",INDEX($H$114:$AQ$116,,MATCH($D185,$70:$70,0)-7),0),1)&amp;""""&amp;"#g'"&amp;" ${CONFIG_DIR}"&amp;$K$7&amp;"; export "&amp;BK$158&amp;"="&amp;""""&amp;INDEX($E$114:$G$116,MATCH("●",INDEX($H$114:$AQ$116,,MATCH($D185,$70:$70,0)-7),0),1)&amp;""";"),",",""",""")</f>
        <v/>
      </c>
      <c r="BL185" s="71" t="str">
        <f>SUBSTITUTE(IF(INDEX($E$114:$G$116,MATCH("●",INDEX($H$114:$AQ$116,,MATCH($D185,$70:$70,0)-7),0),1)=VLOOKUP(BL$158,$AD$9:$AN$20,8,FALSE),"","sed -i "&amp;IF($AK$156="MacOS","'' ","")&amp;"'s#"&amp;BL$158&amp;"="""&amp;INDEX($E$114:$G$116,MATCH("●",INDEX($H$114:$AQ$116,,MATCH($D185,$70:$70,0)-7),0),1)&amp;""""&amp;"#"&amp;BL$158&amp;"="&amp;""""&amp;VLOOKUP(BL$158,$AD$9:$AN$20,8,FALSE)&amp;""""&amp;"#g'"&amp;"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5" s="71" t="str">
        <f>SUBSTITUTE(IF(VLOOKUP(BM$158,$AD$9:$AN$20,8,FALSE)=INDEX($E$118:$G$120,MATCH("●",INDEX($H$118:$AQ$120,,MATCH($D185,$70:$70,0)-7),0),1),"","sed -i "&amp;IF($AK$156="MacOS","'' ","")&amp;"'s#"&amp;BM$158&amp;"="""&amp;VLOOKUP(BM$158,$AD$9:$AN$20,8,FALSE)&amp;""""&amp;"#"&amp;BM$158&amp;"="&amp;""""&amp;INDEX($E$118:$G$120,MATCH("●",INDEX($H$118:$AQ$120,,MATCH($D185,$70:$70,0)-7),0),1)&amp;""""&amp;"#g'"&amp;" ${CONFIG_DIR}"&amp;$K$7&amp;"; export "&amp;BM$158&amp;"="&amp;""""&amp;INDEX($E$118:$G$120,MATCH("●",INDEX($H$118:$AQ$120,,MATCH($D185,$70:$70,0)-7),0),1)&amp;""";"),",",""",""")</f>
        <v/>
      </c>
      <c r="BN185" s="71" t="str">
        <f>SUBSTITUTE(IF(INDEX($E$118:$G$120,MATCH("●",INDEX($H$118:$AQ$120,,MATCH($D185,$70:$70,0)-7),0),1)=VLOOKUP(BN$158,$AD$9:$AN$20,8,FALSE),"","sed -i "&amp;IF($AK$156="MacOS","'' ","")&amp;"'s#"&amp;BN$158&amp;"="""&amp;INDEX($E$118:$G$120,MATCH("●",INDEX($H$118:$AQ$120,,MATCH($D185,$70:$70,0)-7),0),1)&amp;""""&amp;"#"&amp;BN$158&amp;"="&amp;""""&amp;VLOOKUP(BN$158,$AD$9:$AN$20,8,FALSE)&amp;""""&amp;"#g'"&amp;"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5" s="71" t="str">
        <f>SUBSTITUTE(IF(VLOOKUP(BO$158,$AD$9:$AN$20,8,FALSE)=INDEX($E$122:$G$124,MATCH("●",INDEX($H$122:$AQ$124,,MATCH($D185,$70:$70,0)-7),0),1),"","sed -i "&amp;IF($AK$156="MacOS","'' ","")&amp;"'s#"&amp;BO$158&amp;"="""&amp;VLOOKUP(BO$158,$AD$9:$AN$20,8,FALSE)&amp;""""&amp;"#"&amp;BO$158&amp;"="&amp;""""&amp;INDEX($E$122:$G$124,MATCH("●",INDEX($H$122:$AQ$124,,MATCH($D185,$70:$70,0)-7),0),1)&amp;""""&amp;"#g'"&amp;" ${CONFIG_DIR}"&amp;$K$7&amp;"; export "&amp;BO$158&amp;"="&amp;""""&amp;INDEX($E$122:$G$124,MATCH("●",INDEX($H$122:$AQ$124,,MATCH($D185,$70:$70,0)-7),0),1)&amp;""";"),",",""",""")</f>
        <v/>
      </c>
      <c r="BP185" s="71" t="str">
        <f>SUBSTITUTE(IF(INDEX($E$122:$G$124,MATCH("●",INDEX($H$122:$AQ$124,,MATCH($D185,$70:$70,0)-7),0),1)=VLOOKUP(BP$158,$AD$9:$AN$20,8,FALSE),"","sed -i "&amp;IF($AK$156="MacOS","'' ","")&amp;"'s#"&amp;BP$158&amp;"="""&amp;INDEX($E$122:$G$124,MATCH("●",INDEX($H$122:$AQ$124,,MATCH($D185,$70:$70,0)-7),0),1)&amp;""""&amp;"#"&amp;BP$158&amp;"="&amp;""""&amp;VLOOKUP(BP$158,$AD$9:$AN$20,8,FALSE)&amp;""""&amp;"#g'"&amp;"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5" s="71" t="str">
        <f>SUBSTITUTE(IF(VLOOKUP(BQ$158,$AD$9:$AN$20,8,FALSE)=INDEX($E$126:$G$128,MATCH("●",INDEX($H$126:$AQ$128,,MATCH($D185,$70:$70,0)-7),0),1),"","sed -i "&amp;IF($AK$156="MacOS","'' ","")&amp;"'s#"&amp;BQ$158&amp;"="""&amp;VLOOKUP(BQ$158,$AD$9:$AN$20,8,FALSE)&amp;""""&amp;"#"&amp;BQ$158&amp;"="&amp;""""&amp;INDEX($E$126:$G$128,MATCH("●",INDEX($H$126:$AQ$128,,MATCH($D185,$70:$70,0)-7),0),1)&amp;""""&amp;"#g'"&amp;" ${CONFIG_DIR}"&amp;$K$7&amp;"; export "&amp;BQ$158&amp;"="&amp;""""&amp;INDEX($E$126:$G$128,MATCH("●",INDEX($H$126:$AQ$128,,MATCH($D185,$70:$70,0)-7),0),1)&amp;""";"),",",""",""")</f>
        <v/>
      </c>
      <c r="BR185" s="71" t="str">
        <f>SUBSTITUTE(IF(INDEX($E$126:$G$128,MATCH("●",INDEX($H$126:$AQ$128,,MATCH($D185,$70:$70,0)-7),0),1)=VLOOKUP(BR$158,$AD$9:$AN$20,8,FALSE),"","sed -i "&amp;IF($AK$156="MacOS","'' ","")&amp;"'s#"&amp;BR$158&amp;"="""&amp;INDEX($E$126:$G$128,MATCH("●",INDEX($H$126:$AQ$128,,MATCH($D185,$70:$70,0)-7),0),1)&amp;""""&amp;"#"&amp;BR$158&amp;"="&amp;""""&amp;VLOOKUP(BR$158,$AD$9:$AN$20,8,FALSE)&amp;""""&amp;"#g'"&amp;"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5" s="71" t="str">
        <f>SUBSTITUTE(IF(VLOOKUP(BS$158,$AD$9:$AN$20,8,FALSE)=INDEX($E$130:$G$132,MATCH("●",INDEX($H$130:$AQ$132,,MATCH($D185,$70:$70,0)-7),0),1),"","sed -i "&amp;IF($AK$156="MacOS","'' ","")&amp;"'s#"&amp;BS$158&amp;"="""&amp;VLOOKUP(BS$158,$AD$9:$AN$20,8,FALSE)&amp;""""&amp;"#"&amp;BS$158&amp;"="&amp;""""&amp;INDEX($E$130:$G$132,MATCH("●",INDEX($H$130:$AQ$132,,MATCH($D185,$70:$70,0)-7),0),1)&amp;""""&amp;"#g'"&amp;" ${CONFIG_DIR}"&amp;$K$7&amp;"; export "&amp;BS$158&amp;"="&amp;""""&amp;INDEX($E$130:$G$132,MATCH("●",INDEX($H$130:$AQ$132,,MATCH($D185,$70:$70,0)-7),0),1)&amp;""";"),",",""",""")</f>
        <v/>
      </c>
      <c r="BT185" s="71" t="str">
        <f>SUBSTITUTE(IF(INDEX($E$130:$G$132,MATCH("●",INDEX($H$130:$AQ$132,,MATCH($D185,$70:$70,0)-7),0),1)=VLOOKUP(BT$158,$AD$9:$AN$20,8,FALSE),"","sed -i "&amp;IF($AK$156="MacOS","'' ","")&amp;"'s#"&amp;BT$158&amp;"="""&amp;INDEX($E$130:$G$132,MATCH("●",INDEX($H$130:$AQ$132,,MATCH($D185,$70:$70,0)-7),0),1)&amp;""""&amp;"#"&amp;BT$158&amp;"="&amp;""""&amp;VLOOKUP(BT$158,$AD$9:$AN$20,8,FALSE)&amp;""""&amp;"#g'"&amp;"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6" spans="4:73" ht="54" customHeight="1">
      <c r="D186" s="96">
        <f t="shared" si="3"/>
        <v>63</v>
      </c>
      <c r="E186" s="97"/>
      <c r="F186" s="97"/>
      <c r="G186" s="98"/>
      <c r="H186" s="45" t="str">
        <f t="shared" ca="1" si="2"/>
        <v>clear; echo テストケース063; sed -i '' 's#COLUMN_DATA_TYPE="char"#COLUMN_DATA_TYPE="string"#g' ${CONFIG_DIR}db_data_config.txt; export COLUMN_DATA_TYPE="string";sed -i '' 's#COLUMN_DATA_LENGTH="3"#COLUMN_DATA_LENGTH="2"#g' ${CONFIG_DIR}db_data_config.txt; export COLUMN_DATA_LENGTH="2";sed -i '' 's#COLUMN_DATA_TRIM="NONE"#COLUMN_DATA_TRIM="BT"#g' ${CONFIG_DIR}db_data_config.txt; export COLUMN_DATA_TRIM="BT";sh ./script/db_check_data_validate_config.sh; sed -i '' 's#COLUMN_DATA_TYPE="string"#COLUMN_DATA_TYPE="char"#g' ${CONFIG_DIR}db_data_config.txt; export COLUMN_DATA_TYPE="char";sed -i '' 's#COLUMN_DATA_LENGTH="2"#COLUMN_DATA_LENGTH="3"#g' ${CONFIG_DIR}db_data_config.txt; export COLUMN_DATA_LENGTH="3";sed -i '' 's#COLUMN_DATA_TRIM="BT"#COLUMN_DATA_TRIM="NONE"#g' ${CONFIG_DIR}db_data_config.txt; export COLUMN_DATA_TRIM="NONE";</v>
      </c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7"/>
      <c r="AE186" s="99" t="str" cm="1">
        <f t="array" ref="AE186">SUBSTITUTE(INDEX($H$134:$AQ$134, , MATCH($D186, $70:$70, 0)-7),"-","")</f>
        <v>異常</v>
      </c>
      <c r="AF186" s="100"/>
      <c r="AG186" s="101"/>
      <c r="AH186" s="143" t="s">
        <v>909</v>
      </c>
      <c r="AI186" s="144"/>
      <c r="AJ186" s="144"/>
      <c r="AK186" s="144"/>
      <c r="AL186" s="144"/>
      <c r="AM186" s="144"/>
      <c r="AN186" s="144"/>
      <c r="AO186" s="144"/>
      <c r="AP186" s="144"/>
      <c r="AQ186" s="145"/>
      <c r="AS186" s="68" t="str" cm="1">
        <f t="array" ref="AS186">SUBSTITUTE(TEXT(INDEX($H$137:$AQ$137,1,$D186-36),"000000"),"-","")</f>
        <v>220134</v>
      </c>
      <c r="AT186" s="69"/>
      <c r="AU186" s="70"/>
      <c r="AW186" s="71" t="str">
        <f>SUBSTITUTE(IF(VLOOKUP(AW$158,$AD$9:$AN$20,8,FALSE)=INDEX($E$76:$G$78,MATCH("●",INDEX($H$76:$AQ$78,,MATCH($D186,$70:$70,0)-7),0),1),"","sed -i "&amp;IF($AK$156="MacOS","'' ","")&amp;"'s#"&amp;AW$158&amp;"="""&amp;VLOOKUP(AW$158,$AD$9:$AN$20,8,FALSE)&amp;""""&amp;"#"&amp;AW$158&amp;"="&amp;""""&amp;INDEX($E$76:$G$78,MATCH("●",INDEX($H$76:$AQ$78,,MATCH($D186,$70:$70,0)-7),0),1)&amp;""""&amp;"#g'"&amp;" ${CONFIG_DIR}"&amp;$K$7&amp;"; export "&amp;AW$158&amp;"="&amp;""""&amp;INDEX($E$76:$G$78,MATCH("●",INDEX($H$76:$AQ$78,,MATCH($D186,$70:$70,0)-7),0),1)&amp;""";"),",",""",""")</f>
        <v/>
      </c>
      <c r="AX186" s="71" t="str">
        <f>SUBSTITUTE(IF(INDEX($E$76:$G$78,MATCH("●",INDEX($H$76:$AQ$78,,MATCH($D186,$70:$70,0)-7),0),1)=VLOOKUP(AX$158,$AD$9:$AN$20,8,FALSE),"","sed -i "&amp;IF($AK$156="MacOS","'' ","")&amp;"'s#"&amp;AX$158&amp;"="""&amp;INDEX($E$76:$G$78,MATCH("●",INDEX($H$76:$AQ$78,,MATCH($D186,$70:$70,0)-7),0),1)&amp;""""&amp;"#"&amp;AX$158&amp;"="&amp;""""&amp;VLOOKUP(AX$158,$AD$9:$AN$20,8,FALSE)&amp;""""&amp;"#g'"&amp;"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6" s="71" t="str">
        <f>SUBSTITUTE(IF(VLOOKUP(AY$158,$AD$9:$AN$20,8,FALSE)=INDEX($E$80:$G$83,MATCH("●",INDEX($H$80:$AQ$83,,MATCH($D186,$70:$70,0)-7),0),1),"","sed -i "&amp;IF($AK$156="MacOS","'' ","")&amp;"'s#"&amp;AY$158&amp;"="""&amp;VLOOKUP(AY$158,$AD$9:$AN$20,8,FALSE)&amp;""""&amp;"#"&amp;AY$158&amp;"="&amp;""""&amp;INDEX($E$80:$G$83,MATCH("●",INDEX($H$80:$AQ$83,,MATCH($D186,$70:$70,0)-7),0),1)&amp;""""&amp;"#g'"&amp;" ${CONFIG_DIR}"&amp;$K$7&amp;"; export "&amp;AY$158&amp;"="&amp;""""&amp;INDEX($E$80:$G$83,MATCH("●",INDEX($H$80:$AQ$83,,MATCH($D186,$70:$70,0)-7),0),1)&amp;""";"),",",""",""")</f>
        <v>sed -i '' 's#COLUMN_DATA_TYPE="char"#COLUMN_DATA_TYPE="string"#g' ${CONFIG_DIR}db_data_config.txt; export COLUMN_DATA_TYPE="string";</v>
      </c>
      <c r="AZ186" s="71" t="str">
        <f>SUBSTITUTE(IF(INDEX($E$80:$G$83,MATCH("●",INDEX($H$80:$AQ$83,,MATCH($D186,$70:$70,0)-7),0),1)=VLOOKUP(AZ$158,$AD$9:$AN$20,8,FALSE),"","sed -i "&amp;IF($AK$156="MacOS","'' ","")&amp;"'s#"&amp;AZ$158&amp;"="""&amp;INDEX($E$80:$G$83,MATCH("●",INDEX($H$80:$AQ$83,,MATCH($D186,$70:$70,0)-7),0),1)&amp;""""&amp;"#"&amp;AZ$158&amp;"="&amp;""""&amp;VLOOKUP(AZ$158,$AD$9:$AN$20,8,FALSE)&amp;""""&amp;"#g'"&amp;"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6" s="71" t="str">
        <f>SUBSTITUTE(IF(VLOOKUP(BA$158,$AD$9:$AN$20,8,FALSE)=INDEX($E$85:$G$92,MATCH("●",INDEX($H$85:$AQ$92,,MATCH($D186,$70:$70,0)-7),0),1),"","sed -i "&amp;IF($AK$156="MacOS","'' ","")&amp;"'s#"&amp;BA$158&amp;"="""&amp;VLOOKUP(BA$158,$AD$9:$AN$20,8,FALSE)&amp;""""&amp;"#"&amp;BA$158&amp;"="&amp;""""&amp;INDEX($E$85:$G$92,MATCH("●",INDEX($H$85:$AQ$92,,MATCH($D186,$70:$70,0)-7),0),1)&amp;""""&amp;"#g'"&amp;" ${CONFIG_DIR}"&amp;$K$7&amp;"; export "&amp;BA$158&amp;"="&amp;""""&amp;INDEX($E$85:$G$92,MATCH("●",INDEX($H$85:$AQ$92,,MATCH($D186,$70:$70,0)-7),0),1)&amp;""";"),",",""",""")</f>
        <v>sed -i '' 's#COLUMN_DATA_LENGTH="3"#COLUMN_DATA_LENGTH="2"#g' ${CONFIG_DIR}db_data_config.txt; export COLUMN_DATA_LENGTH="2";</v>
      </c>
      <c r="BB186" s="71" t="str">
        <f>SUBSTITUTE(IF(INDEX($E$85:$G$92,MATCH("●",INDEX($H$85:$AQ$92,,MATCH($D186,$70:$70,0)-7),0),1)=VLOOKUP(BB$158,$AD$9:$AN$20,8,FALSE),"","sed -i "&amp;IF($AK$156="MacOS","'' ","")&amp;"'s#"&amp;BB$158&amp;"="""&amp;INDEX($E$85:$G$92,MATCH("●",INDEX($H$85:$AQ$92,,MATCH($D186,$70:$70,0)-7),0),1)&amp;""""&amp;"#"&amp;BB$158&amp;"="&amp;""""&amp;VLOOKUP(BB$158,$AD$9:$AN$20,8,FALSE)&amp;""""&amp;"#g'"&amp;"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86" s="71" t="str">
        <f>SUBSTITUTE(IF(VLOOKUP(BC$158,$AD$9:$AN$20,8,FALSE)=INDEX($E$94:$G$100,MATCH("●",INDEX($H$94:$AQ$100,,MATCH($D186,$70:$70,0)-7),0),1),"","sed -i "&amp;IF($AK$156="MacOS","'' ","")&amp;"'s#"&amp;BC$158&amp;"="""&amp;VLOOKUP(BC$158,$AD$9:$AN$20,8,FALSE)&amp;""""&amp;"#"&amp;BC$158&amp;"="&amp;""""&amp;INDEX($E$94:$G$100,MATCH("●",INDEX($H$94:$AQ$100,,MATCH($D186,$70:$70,0)-7),0),1)&amp;""""&amp;"#g'"&amp;" ${CONFIG_DIR}"&amp;$K$7&amp;"; export "&amp;BC$158&amp;"="&amp;""""&amp;INDEX($E$94:$G$100,MATCH("●",INDEX($H$94:$AQ$100,,MATCH($D186,$70:$70,0)-7),0),1)&amp;""";"),",",""",""")</f>
        <v>sed -i '' 's#COLUMN_DATA_TRIM="NONE"#COLUMN_DATA_TRIM="BT"#g' ${CONFIG_DIR}db_data_config.txt; export COLUMN_DATA_TRIM="BT";</v>
      </c>
      <c r="BD186" s="71" t="str">
        <f>SUBSTITUTE(IF(INDEX($E$94:$G$100,MATCH("●",INDEX($H$94:$AQ$100,,MATCH($D186,$70:$70,0)-7),0),1)=VLOOKUP(BD$158,$AD$9:$AN$20,8,FALSE),"","sed -i "&amp;IF($AK$156="MacOS","'' ","")&amp;"'s#"&amp;BD$158&amp;"="""&amp;INDEX($E$94:$G$100,MATCH("●",INDEX($H$94:$AQ$100,,MATCH($D186,$70:$70,0)-7),0),1)&amp;""""&amp;"#"&amp;BD$158&amp;"="&amp;""""&amp;VLOOKUP(BD$158,$AD$9:$AN$20,8,FALSE)&amp;""""&amp;"#g'"&amp;"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86" s="71" t="str">
        <f>SUBSTITUTE(IF(VLOOKUP(BE$158,$AD$9:$AN$20,8,FALSE)=INDEX($E$102:$G$104,MATCH("●",INDEX($H$102:$AQ$104,,MATCH($D186,$70:$70,0)-7),0),1),"","sed -i "&amp;IF($AK$156="MacOS","'' ","")&amp;"'s#"&amp;BE$158&amp;"="""&amp;VLOOKUP(BE$158,$AD$9:$AN$20,8,FALSE)&amp;""""&amp;"#"&amp;BE$158&amp;"="&amp;""""&amp;INDEX($E$102:$G$104,MATCH("●",INDEX($H$102:$AQ$104,,MATCH($D186,$70:$70,0)-7),0),1)&amp;""""&amp;"#g'"&amp;" ${CONFIG_DIR}"&amp;$K$7&amp;"; export "&amp;BE$158&amp;"="&amp;""""&amp;INDEX($E$102:$G$104,MATCH("●",INDEX($H$102:$AQ$104,,MATCH($D186,$70:$70,0)-7),0),1)&amp;""";"),",",""",""")</f>
        <v/>
      </c>
      <c r="BF186" s="71" t="str">
        <f>SUBSTITUTE(IF(INDEX($E$102:$G$104,MATCH("●",INDEX($H$102:$AQ$104,,MATCH($D186,$70:$70,0)-7),0),1)=VLOOKUP(BF$158,$AD$9:$AN$20,8,FALSE),"","sed -i "&amp;IF($AK$156="MacOS","'' ","")&amp;"'s#"&amp;BF$158&amp;"="""&amp;INDEX($E$102:$G$104,MATCH("●",INDEX($H$102:$AQ$104,,MATCH($D186,$70:$70,0)-7),0),1)&amp;""""&amp;"#"&amp;BF$158&amp;"="&amp;""""&amp;VLOOKUP(BF$158,$AD$9:$AN$20,8,FALSE)&amp;""""&amp;"#g'"&amp;"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6" s="71" t="str">
        <f>SUBSTITUTE(IF(VLOOKUP(BG$158,$AD$9:$AN$20,8,FALSE)=INDEX($E$106:$G$108,MATCH("●",INDEX($H$106:$AQ$108,,MATCH($D186,$70:$70,0)-7),0),1),"","sed -i "&amp;IF($AK$156="MacOS","'' ","")&amp;"'s#"&amp;BG$158&amp;"="""&amp;VLOOKUP(BG$158,$AD$9:$AN$20,8,FALSE)&amp;""""&amp;"#"&amp;BG$158&amp;"="&amp;""""&amp;INDEX($E$106:$G$108,MATCH("●",INDEX($H$106:$AQ$108,,MATCH($D186,$70:$70,0)-7),0),1)&amp;""""&amp;"#g'"&amp;" ${CONFIG_DIR}"&amp;$K$7&amp;"; export "&amp;BG$158&amp;"="&amp;""""&amp;INDEX($E$106:$G$108,MATCH("●",INDEX($H$106:$AQ$108,,MATCH($D186,$70:$70,0)-7),0),1)&amp;""";"),",",""",""")</f>
        <v/>
      </c>
      <c r="BH186" s="71" t="str">
        <f>SUBSTITUTE(IF(INDEX($E$106:$G$108,MATCH("●",INDEX($H$106:$AQ$108,,MATCH($D186,$70:$70,0)-7),0),1)=VLOOKUP(BH$158,$AD$9:$AN$20,8,FALSE),"","sed -i "&amp;IF($AK$156="MacOS","'' ","")&amp;"'s#"&amp;BH$158&amp;"="""&amp;INDEX($E$106:$G$108,MATCH("●",INDEX($H$106:$AQ$108,,MATCH($D186,$70:$70,0)-7),0),1)&amp;""""&amp;"#"&amp;BH$158&amp;"="&amp;""""&amp;VLOOKUP(BH$158,$AD$9:$AN$20,8,FALSE)&amp;""""&amp;"#g'"&amp;"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6" s="71" t="str">
        <f>SUBSTITUTE(IF(VLOOKUP(BI$158,$AD$9:$AN$20,8,FALSE)=INDEX($E$110:$G$112,MATCH("●",INDEX($H$110:$AQ$112,,MATCH($D186,$70:$70,0)-7),0),1),"","sed -i "&amp;IF($AK$156="MacOS","'' ","")&amp;"'s#"&amp;BI$158&amp;"="""&amp;VLOOKUP(BI$158,$AD$9:$AN$20,8,FALSE)&amp;""""&amp;"#"&amp;BI$158&amp;"="&amp;""""&amp;INDEX($E$110:$G$112,MATCH("●",INDEX($H$110:$AQ$112,,MATCH($D186,$70:$70,0)-7),0),1)&amp;""""&amp;"#g'"&amp;" ${CONFIG_DIR}"&amp;$K$7&amp;"; export "&amp;BI$158&amp;"="&amp;""""&amp;INDEX($E$110:$G$112,MATCH("●",INDEX($H$110:$AQ$112,,MATCH($D186,$70:$70,0)-7),0),1)&amp;""";"),",",""",""")</f>
        <v/>
      </c>
      <c r="BJ186" s="71" t="str">
        <f>SUBSTITUTE(IF(INDEX($E$110:$G$112,MATCH("●",INDEX($H$110:$AQ$112,,MATCH($D186,$70:$70,0)-7),0),1)=VLOOKUP(BJ$158,$AD$9:$AN$20,8,FALSE),"","sed -i "&amp;IF($AK$156="MacOS","'' ","")&amp;"'s#"&amp;BJ$158&amp;"="""&amp;INDEX($E$110:$G$112,MATCH("●",INDEX($H$110:$AQ$112,,MATCH($D186,$70:$70,0)-7),0),1)&amp;""""&amp;"#"&amp;BJ$158&amp;"="&amp;""""&amp;VLOOKUP(BJ$158,$AD$9:$AN$20,8,FALSE)&amp;""""&amp;"#g'"&amp;"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6" s="71" t="str">
        <f>SUBSTITUTE(IF(VLOOKUP(BK$158,$AD$9:$AN$20,8,FALSE)=INDEX($E$114:$G$116,MATCH("●",INDEX($H$114:$AQ$116,,MATCH($D186,$70:$70,0)-7),0),1),"","sed -i "&amp;IF($AK$156="MacOS","'' ","")&amp;"'s#"&amp;BK$158&amp;"="""&amp;VLOOKUP(BK$158,$AD$9:$AN$20,8,FALSE)&amp;""""&amp;"#"&amp;BK$158&amp;"="&amp;""""&amp;INDEX($E$114:$G$116,MATCH("●",INDEX($H$114:$AQ$116,,MATCH($D186,$70:$70,0)-7),0),1)&amp;""""&amp;"#g'"&amp;" ${CONFIG_DIR}"&amp;$K$7&amp;"; export "&amp;BK$158&amp;"="&amp;""""&amp;INDEX($E$114:$G$116,MATCH("●",INDEX($H$114:$AQ$116,,MATCH($D186,$70:$70,0)-7),0),1)&amp;""";"),",",""",""")</f>
        <v/>
      </c>
      <c r="BL186" s="71" t="str">
        <f>SUBSTITUTE(IF(INDEX($E$114:$G$116,MATCH("●",INDEX($H$114:$AQ$116,,MATCH($D186,$70:$70,0)-7),0),1)=VLOOKUP(BL$158,$AD$9:$AN$20,8,FALSE),"","sed -i "&amp;IF($AK$156="MacOS","'' ","")&amp;"'s#"&amp;BL$158&amp;"="""&amp;INDEX($E$114:$G$116,MATCH("●",INDEX($H$114:$AQ$116,,MATCH($D186,$70:$70,0)-7),0),1)&amp;""""&amp;"#"&amp;BL$158&amp;"="&amp;""""&amp;VLOOKUP(BL$158,$AD$9:$AN$20,8,FALSE)&amp;""""&amp;"#g'"&amp;"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6" s="71" t="str">
        <f>SUBSTITUTE(IF(VLOOKUP(BM$158,$AD$9:$AN$20,8,FALSE)=INDEX($E$118:$G$120,MATCH("●",INDEX($H$118:$AQ$120,,MATCH($D186,$70:$70,0)-7),0),1),"","sed -i "&amp;IF($AK$156="MacOS","'' ","")&amp;"'s#"&amp;BM$158&amp;"="""&amp;VLOOKUP(BM$158,$AD$9:$AN$20,8,FALSE)&amp;""""&amp;"#"&amp;BM$158&amp;"="&amp;""""&amp;INDEX($E$118:$G$120,MATCH("●",INDEX($H$118:$AQ$120,,MATCH($D186,$70:$70,0)-7),0),1)&amp;""""&amp;"#g'"&amp;" ${CONFIG_DIR}"&amp;$K$7&amp;"; export "&amp;BM$158&amp;"="&amp;""""&amp;INDEX($E$118:$G$120,MATCH("●",INDEX($H$118:$AQ$120,,MATCH($D186,$70:$70,0)-7),0),1)&amp;""";"),",",""",""")</f>
        <v/>
      </c>
      <c r="BN186" s="71" t="str">
        <f>SUBSTITUTE(IF(INDEX($E$118:$G$120,MATCH("●",INDEX($H$118:$AQ$120,,MATCH($D186,$70:$70,0)-7),0),1)=VLOOKUP(BN$158,$AD$9:$AN$20,8,FALSE),"","sed -i "&amp;IF($AK$156="MacOS","'' ","")&amp;"'s#"&amp;BN$158&amp;"="""&amp;INDEX($E$118:$G$120,MATCH("●",INDEX($H$118:$AQ$120,,MATCH($D186,$70:$70,0)-7),0),1)&amp;""""&amp;"#"&amp;BN$158&amp;"="&amp;""""&amp;VLOOKUP(BN$158,$AD$9:$AN$20,8,FALSE)&amp;""""&amp;"#g'"&amp;"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6" s="71" t="str">
        <f>SUBSTITUTE(IF(VLOOKUP(BO$158,$AD$9:$AN$20,8,FALSE)=INDEX($E$122:$G$124,MATCH("●",INDEX($H$122:$AQ$124,,MATCH($D186,$70:$70,0)-7),0),1),"","sed -i "&amp;IF($AK$156="MacOS","'' ","")&amp;"'s#"&amp;BO$158&amp;"="""&amp;VLOOKUP(BO$158,$AD$9:$AN$20,8,FALSE)&amp;""""&amp;"#"&amp;BO$158&amp;"="&amp;""""&amp;INDEX($E$122:$G$124,MATCH("●",INDEX($H$122:$AQ$124,,MATCH($D186,$70:$70,0)-7),0),1)&amp;""""&amp;"#g'"&amp;" ${CONFIG_DIR}"&amp;$K$7&amp;"; export "&amp;BO$158&amp;"="&amp;""""&amp;INDEX($E$122:$G$124,MATCH("●",INDEX($H$122:$AQ$124,,MATCH($D186,$70:$70,0)-7),0),1)&amp;""";"),",",""",""")</f>
        <v/>
      </c>
      <c r="BP186" s="71" t="str">
        <f>SUBSTITUTE(IF(INDEX($E$122:$G$124,MATCH("●",INDEX($H$122:$AQ$124,,MATCH($D186,$70:$70,0)-7),0),1)=VLOOKUP(BP$158,$AD$9:$AN$20,8,FALSE),"","sed -i "&amp;IF($AK$156="MacOS","'' ","")&amp;"'s#"&amp;BP$158&amp;"="""&amp;INDEX($E$122:$G$124,MATCH("●",INDEX($H$122:$AQ$124,,MATCH($D186,$70:$70,0)-7),0),1)&amp;""""&amp;"#"&amp;BP$158&amp;"="&amp;""""&amp;VLOOKUP(BP$158,$AD$9:$AN$20,8,FALSE)&amp;""""&amp;"#g'"&amp;"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6" s="71" t="str">
        <f>SUBSTITUTE(IF(VLOOKUP(BQ$158,$AD$9:$AN$20,8,FALSE)=INDEX($E$126:$G$128,MATCH("●",INDEX($H$126:$AQ$128,,MATCH($D186,$70:$70,0)-7),0),1),"","sed -i "&amp;IF($AK$156="MacOS","'' ","")&amp;"'s#"&amp;BQ$158&amp;"="""&amp;VLOOKUP(BQ$158,$AD$9:$AN$20,8,FALSE)&amp;""""&amp;"#"&amp;BQ$158&amp;"="&amp;""""&amp;INDEX($E$126:$G$128,MATCH("●",INDEX($H$126:$AQ$128,,MATCH($D186,$70:$70,0)-7),0),1)&amp;""""&amp;"#g'"&amp;" ${CONFIG_DIR}"&amp;$K$7&amp;"; export "&amp;BQ$158&amp;"="&amp;""""&amp;INDEX($E$126:$G$128,MATCH("●",INDEX($H$126:$AQ$128,,MATCH($D186,$70:$70,0)-7),0),1)&amp;""";"),",",""",""")</f>
        <v/>
      </c>
      <c r="BR186" s="71" t="str">
        <f>SUBSTITUTE(IF(INDEX($E$126:$G$128,MATCH("●",INDEX($H$126:$AQ$128,,MATCH($D186,$70:$70,0)-7),0),1)=VLOOKUP(BR$158,$AD$9:$AN$20,8,FALSE),"","sed -i "&amp;IF($AK$156="MacOS","'' ","")&amp;"'s#"&amp;BR$158&amp;"="""&amp;INDEX($E$126:$G$128,MATCH("●",INDEX($H$126:$AQ$128,,MATCH($D186,$70:$70,0)-7),0),1)&amp;""""&amp;"#"&amp;BR$158&amp;"="&amp;""""&amp;VLOOKUP(BR$158,$AD$9:$AN$20,8,FALSE)&amp;""""&amp;"#g'"&amp;"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6" s="71" t="str">
        <f>SUBSTITUTE(IF(VLOOKUP(BS$158,$AD$9:$AN$20,8,FALSE)=INDEX($E$130:$G$132,MATCH("●",INDEX($H$130:$AQ$132,,MATCH($D186,$70:$70,0)-7),0),1),"","sed -i "&amp;IF($AK$156="MacOS","'' ","")&amp;"'s#"&amp;BS$158&amp;"="""&amp;VLOOKUP(BS$158,$AD$9:$AN$20,8,FALSE)&amp;""""&amp;"#"&amp;BS$158&amp;"="&amp;""""&amp;INDEX($E$130:$G$132,MATCH("●",INDEX($H$130:$AQ$132,,MATCH($D186,$70:$70,0)-7),0),1)&amp;""""&amp;"#g'"&amp;" ${CONFIG_DIR}"&amp;$K$7&amp;"; export "&amp;BS$158&amp;"="&amp;""""&amp;INDEX($E$130:$G$132,MATCH("●",INDEX($H$130:$AQ$132,,MATCH($D186,$70:$70,0)-7),0),1)&amp;""";"),",",""",""")</f>
        <v/>
      </c>
      <c r="BT186" s="71" t="str">
        <f>SUBSTITUTE(IF(INDEX($E$130:$G$132,MATCH("●",INDEX($H$130:$AQ$132,,MATCH($D186,$70:$70,0)-7),0),1)=VLOOKUP(BT$158,$AD$9:$AN$20,8,FALSE),"","sed -i "&amp;IF($AK$156="MacOS","'' ","")&amp;"'s#"&amp;BT$158&amp;"="""&amp;INDEX($E$130:$G$132,MATCH("●",INDEX($H$130:$AQ$132,,MATCH($D186,$70:$70,0)-7),0),1)&amp;""""&amp;"#"&amp;BT$158&amp;"="&amp;""""&amp;VLOOKUP(BT$158,$AD$9:$AN$20,8,FALSE)&amp;""""&amp;"#g'"&amp;"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7" spans="4:73" ht="54" customHeight="1">
      <c r="D187" s="96">
        <f t="shared" si="3"/>
        <v>64</v>
      </c>
      <c r="E187" s="97"/>
      <c r="F187" s="97"/>
      <c r="G187" s="98"/>
      <c r="H187" s="45" t="str">
        <f t="shared" ca="1" si="2"/>
        <v>clear; echo テストケース064; sed -i '' 's#COLUMN_DATA_TYPE="char"#COLUMN_DATA_TYPE="string"#g' ${CONFIG_DIR}db_data_config.txt; export COLUMN_DATA_TYPE="string";sed -i '' 's#COLUMN_DATA_TRIM="NONE"#COLUMN_DATA_TRIM="BT"#g' ${CONFIG_DIR}db_data_config.txt; export COLUMN_DATA_TRIM="BT";sh ./script/db_check_data_validate_config.sh; sed -i '' 's#COLUMN_DATA_TYPE="string"#COLUMN_DATA_TYPE="char"#g' ${CONFIG_DIR}db_data_config.txt; export COLUMN_DATA_TYPE="char";sed -i '' 's#COLUMN_DATA_TRIM="BT"#COLUMN_DATA_TRIM="NONE"#g' ${CONFIG_DIR}db_data_config.txt; export COLUMN_DATA_TRIM="NONE";</v>
      </c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7"/>
      <c r="AE187" s="99" t="str" cm="1">
        <f t="array" ref="AE187">SUBSTITUTE(INDEX($H$134:$AQ$134, , MATCH($D187, $70:$70, 0)-7),"-","")</f>
        <v>正常</v>
      </c>
      <c r="AF187" s="100"/>
      <c r="AG187" s="101"/>
      <c r="AH187" s="143" t="s">
        <v>910</v>
      </c>
      <c r="AI187" s="144"/>
      <c r="AJ187" s="144"/>
      <c r="AK187" s="144"/>
      <c r="AL187" s="144"/>
      <c r="AM187" s="144"/>
      <c r="AN187" s="144"/>
      <c r="AO187" s="144"/>
      <c r="AP187" s="144"/>
      <c r="AQ187" s="145"/>
      <c r="AS187" s="68" t="str" cm="1">
        <f t="array" ref="AS187">SUBSTITUTE(TEXT(INDEX($H$137:$AQ$137,1,$D187-36),"000000"),"-","")</f>
        <v>220001</v>
      </c>
      <c r="AT187" s="69"/>
      <c r="AU187" s="70"/>
      <c r="AW187" s="71" t="str">
        <f>SUBSTITUTE(IF(VLOOKUP(AW$158,$AD$9:$AN$20,8,FALSE)=INDEX($E$76:$G$78,MATCH("●",INDEX($H$76:$AQ$78,,MATCH($D187,$70:$70,0)-7),0),1),"","sed -i "&amp;IF($AK$156="MacOS","'' ","")&amp;"'s#"&amp;AW$158&amp;"="""&amp;VLOOKUP(AW$158,$AD$9:$AN$20,8,FALSE)&amp;""""&amp;"#"&amp;AW$158&amp;"="&amp;""""&amp;INDEX($E$76:$G$78,MATCH("●",INDEX($H$76:$AQ$78,,MATCH($D187,$70:$70,0)-7),0),1)&amp;""""&amp;"#g'"&amp;" ${CONFIG_DIR}"&amp;$K$7&amp;"; export "&amp;AW$158&amp;"="&amp;""""&amp;INDEX($E$76:$G$78,MATCH("●",INDEX($H$76:$AQ$78,,MATCH($D187,$70:$70,0)-7),0),1)&amp;""";"),",",""",""")</f>
        <v/>
      </c>
      <c r="AX187" s="71" t="str">
        <f>SUBSTITUTE(IF(INDEX($E$76:$G$78,MATCH("●",INDEX($H$76:$AQ$78,,MATCH($D187,$70:$70,0)-7),0),1)=VLOOKUP(AX$158,$AD$9:$AN$20,8,FALSE),"","sed -i "&amp;IF($AK$156="MacOS","'' ","")&amp;"'s#"&amp;AX$158&amp;"="""&amp;INDEX($E$76:$G$78,MATCH("●",INDEX($H$76:$AQ$78,,MATCH($D187,$70:$70,0)-7),0),1)&amp;""""&amp;"#"&amp;AX$158&amp;"="&amp;""""&amp;VLOOKUP(AX$158,$AD$9:$AN$20,8,FALSE)&amp;""""&amp;"#g'"&amp;"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7" s="71" t="str">
        <f>SUBSTITUTE(IF(VLOOKUP(AY$158,$AD$9:$AN$20,8,FALSE)=INDEX($E$80:$G$83,MATCH("●",INDEX($H$80:$AQ$83,,MATCH($D187,$70:$70,0)-7),0),1),"","sed -i "&amp;IF($AK$156="MacOS","'' ","")&amp;"'s#"&amp;AY$158&amp;"="""&amp;VLOOKUP(AY$158,$AD$9:$AN$20,8,FALSE)&amp;""""&amp;"#"&amp;AY$158&amp;"="&amp;""""&amp;INDEX($E$80:$G$83,MATCH("●",INDEX($H$80:$AQ$83,,MATCH($D187,$70:$70,0)-7),0),1)&amp;""""&amp;"#g'"&amp;" ${CONFIG_DIR}"&amp;$K$7&amp;"; export "&amp;AY$158&amp;"="&amp;""""&amp;INDEX($E$80:$G$83,MATCH("●",INDEX($H$80:$AQ$83,,MATCH($D187,$70:$70,0)-7),0),1)&amp;""";"),",",""",""")</f>
        <v>sed -i '' 's#COLUMN_DATA_TYPE="char"#COLUMN_DATA_TYPE="string"#g' ${CONFIG_DIR}db_data_config.txt; export COLUMN_DATA_TYPE="string";</v>
      </c>
      <c r="AZ187" s="71" t="str">
        <f>SUBSTITUTE(IF(INDEX($E$80:$G$83,MATCH("●",INDEX($H$80:$AQ$83,,MATCH($D187,$70:$70,0)-7),0),1)=VLOOKUP(AZ$158,$AD$9:$AN$20,8,FALSE),"","sed -i "&amp;IF($AK$156="MacOS","'' ","")&amp;"'s#"&amp;AZ$158&amp;"="""&amp;INDEX($E$80:$G$83,MATCH("●",INDEX($H$80:$AQ$83,,MATCH($D187,$70:$70,0)-7),0),1)&amp;""""&amp;"#"&amp;AZ$158&amp;"="&amp;""""&amp;VLOOKUP(AZ$158,$AD$9:$AN$20,8,FALSE)&amp;""""&amp;"#g'"&amp;"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7" s="71" t="str">
        <f>SUBSTITUTE(IF(VLOOKUP(BA$158,$AD$9:$AN$20,8,FALSE)=INDEX($E$85:$G$92,MATCH("●",INDEX($H$85:$AQ$92,,MATCH($D187,$70:$70,0)-7),0),1),"","sed -i "&amp;IF($AK$156="MacOS","'' ","")&amp;"'s#"&amp;BA$158&amp;"="""&amp;VLOOKUP(BA$158,$AD$9:$AN$20,8,FALSE)&amp;""""&amp;"#"&amp;BA$158&amp;"="&amp;""""&amp;INDEX($E$85:$G$92,MATCH("●",INDEX($H$85:$AQ$92,,MATCH($D187,$70:$70,0)-7),0),1)&amp;""""&amp;"#g'"&amp;" ${CONFIG_DIR}"&amp;$K$7&amp;"; export "&amp;BA$158&amp;"="&amp;""""&amp;INDEX($E$85:$G$92,MATCH("●",INDEX($H$85:$AQ$92,,MATCH($D187,$70:$70,0)-7),0),1)&amp;""";"),",",""",""")</f>
        <v/>
      </c>
      <c r="BB187" s="71" t="str">
        <f>SUBSTITUTE(IF(INDEX($E$85:$G$92,MATCH("●",INDEX($H$85:$AQ$92,,MATCH($D187,$70:$70,0)-7),0),1)=VLOOKUP(BB$158,$AD$9:$AN$20,8,FALSE),"","sed -i "&amp;IF($AK$156="MacOS","'' ","")&amp;"'s#"&amp;BB$158&amp;"="""&amp;INDEX($E$85:$G$92,MATCH("●",INDEX($H$85:$AQ$92,,MATCH($D187,$70:$70,0)-7),0),1)&amp;""""&amp;"#"&amp;BB$158&amp;"="&amp;""""&amp;VLOOKUP(BB$158,$AD$9:$AN$20,8,FALSE)&amp;""""&amp;"#g'"&amp;"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87" s="71" t="str">
        <f>SUBSTITUTE(IF(VLOOKUP(BC$158,$AD$9:$AN$20,8,FALSE)=INDEX($E$94:$G$100,MATCH("●",INDEX($H$94:$AQ$100,,MATCH($D187,$70:$70,0)-7),0),1),"","sed -i "&amp;IF($AK$156="MacOS","'' ","")&amp;"'s#"&amp;BC$158&amp;"="""&amp;VLOOKUP(BC$158,$AD$9:$AN$20,8,FALSE)&amp;""""&amp;"#"&amp;BC$158&amp;"="&amp;""""&amp;INDEX($E$94:$G$100,MATCH("●",INDEX($H$94:$AQ$100,,MATCH($D187,$70:$70,0)-7),0),1)&amp;""""&amp;"#g'"&amp;" ${CONFIG_DIR}"&amp;$K$7&amp;"; export "&amp;BC$158&amp;"="&amp;""""&amp;INDEX($E$94:$G$100,MATCH("●",INDEX($H$94:$AQ$100,,MATCH($D187,$70:$70,0)-7),0),1)&amp;""";"),",",""",""")</f>
        <v>sed -i '' 's#COLUMN_DATA_TRIM="NONE"#COLUMN_DATA_TRIM="BT"#g' ${CONFIG_DIR}db_data_config.txt; export COLUMN_DATA_TRIM="BT";</v>
      </c>
      <c r="BD187" s="71" t="str">
        <f>SUBSTITUTE(IF(INDEX($E$94:$G$100,MATCH("●",INDEX($H$94:$AQ$100,,MATCH($D187,$70:$70,0)-7),0),1)=VLOOKUP(BD$158,$AD$9:$AN$20,8,FALSE),"","sed -i "&amp;IF($AK$156="MacOS","'' ","")&amp;"'s#"&amp;BD$158&amp;"="""&amp;INDEX($E$94:$G$100,MATCH("●",INDEX($H$94:$AQ$100,,MATCH($D187,$70:$70,0)-7),0),1)&amp;""""&amp;"#"&amp;BD$158&amp;"="&amp;""""&amp;VLOOKUP(BD$158,$AD$9:$AN$20,8,FALSE)&amp;""""&amp;"#g'"&amp;"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87" s="71" t="str">
        <f>SUBSTITUTE(IF(VLOOKUP(BE$158,$AD$9:$AN$20,8,FALSE)=INDEX($E$102:$G$104,MATCH("●",INDEX($H$102:$AQ$104,,MATCH($D187,$70:$70,0)-7),0),1),"","sed -i "&amp;IF($AK$156="MacOS","'' ","")&amp;"'s#"&amp;BE$158&amp;"="""&amp;VLOOKUP(BE$158,$AD$9:$AN$20,8,FALSE)&amp;""""&amp;"#"&amp;BE$158&amp;"="&amp;""""&amp;INDEX($E$102:$G$104,MATCH("●",INDEX($H$102:$AQ$104,,MATCH($D187,$70:$70,0)-7),0),1)&amp;""""&amp;"#g'"&amp;" ${CONFIG_DIR}"&amp;$K$7&amp;"; export "&amp;BE$158&amp;"="&amp;""""&amp;INDEX($E$102:$G$104,MATCH("●",INDEX($H$102:$AQ$104,,MATCH($D187,$70:$70,0)-7),0),1)&amp;""";"),",",""",""")</f>
        <v/>
      </c>
      <c r="BF187" s="71" t="str">
        <f>SUBSTITUTE(IF(INDEX($E$102:$G$104,MATCH("●",INDEX($H$102:$AQ$104,,MATCH($D187,$70:$70,0)-7),0),1)=VLOOKUP(BF$158,$AD$9:$AN$20,8,FALSE),"","sed -i "&amp;IF($AK$156="MacOS","'' ","")&amp;"'s#"&amp;BF$158&amp;"="""&amp;INDEX($E$102:$G$104,MATCH("●",INDEX($H$102:$AQ$104,,MATCH($D187,$70:$70,0)-7),0),1)&amp;""""&amp;"#"&amp;BF$158&amp;"="&amp;""""&amp;VLOOKUP(BF$158,$AD$9:$AN$20,8,FALSE)&amp;""""&amp;"#g'"&amp;"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7" s="71" t="str">
        <f>SUBSTITUTE(IF(VLOOKUP(BG$158,$AD$9:$AN$20,8,FALSE)=INDEX($E$106:$G$108,MATCH("●",INDEX($H$106:$AQ$108,,MATCH($D187,$70:$70,0)-7),0),1),"","sed -i "&amp;IF($AK$156="MacOS","'' ","")&amp;"'s#"&amp;BG$158&amp;"="""&amp;VLOOKUP(BG$158,$AD$9:$AN$20,8,FALSE)&amp;""""&amp;"#"&amp;BG$158&amp;"="&amp;""""&amp;INDEX($E$106:$G$108,MATCH("●",INDEX($H$106:$AQ$108,,MATCH($D187,$70:$70,0)-7),0),1)&amp;""""&amp;"#g'"&amp;" ${CONFIG_DIR}"&amp;$K$7&amp;"; export "&amp;BG$158&amp;"="&amp;""""&amp;INDEX($E$106:$G$108,MATCH("●",INDEX($H$106:$AQ$108,,MATCH($D187,$70:$70,0)-7),0),1)&amp;""";"),",",""",""")</f>
        <v/>
      </c>
      <c r="BH187" s="71" t="str">
        <f>SUBSTITUTE(IF(INDEX($E$106:$G$108,MATCH("●",INDEX($H$106:$AQ$108,,MATCH($D187,$70:$70,0)-7),0),1)=VLOOKUP(BH$158,$AD$9:$AN$20,8,FALSE),"","sed -i "&amp;IF($AK$156="MacOS","'' ","")&amp;"'s#"&amp;BH$158&amp;"="""&amp;INDEX($E$106:$G$108,MATCH("●",INDEX($H$106:$AQ$108,,MATCH($D187,$70:$70,0)-7),0),1)&amp;""""&amp;"#"&amp;BH$158&amp;"="&amp;""""&amp;VLOOKUP(BH$158,$AD$9:$AN$20,8,FALSE)&amp;""""&amp;"#g'"&amp;"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7" s="71" t="str">
        <f>SUBSTITUTE(IF(VLOOKUP(BI$158,$AD$9:$AN$20,8,FALSE)=INDEX($E$110:$G$112,MATCH("●",INDEX($H$110:$AQ$112,,MATCH($D187,$70:$70,0)-7),0),1),"","sed -i "&amp;IF($AK$156="MacOS","'' ","")&amp;"'s#"&amp;BI$158&amp;"="""&amp;VLOOKUP(BI$158,$AD$9:$AN$20,8,FALSE)&amp;""""&amp;"#"&amp;BI$158&amp;"="&amp;""""&amp;INDEX($E$110:$G$112,MATCH("●",INDEX($H$110:$AQ$112,,MATCH($D187,$70:$70,0)-7),0),1)&amp;""""&amp;"#g'"&amp;" ${CONFIG_DIR}"&amp;$K$7&amp;"; export "&amp;BI$158&amp;"="&amp;""""&amp;INDEX($E$110:$G$112,MATCH("●",INDEX($H$110:$AQ$112,,MATCH($D187,$70:$70,0)-7),0),1)&amp;""";"),",",""",""")</f>
        <v/>
      </c>
      <c r="BJ187" s="71" t="str">
        <f>SUBSTITUTE(IF(INDEX($E$110:$G$112,MATCH("●",INDEX($H$110:$AQ$112,,MATCH($D187,$70:$70,0)-7),0),1)=VLOOKUP(BJ$158,$AD$9:$AN$20,8,FALSE),"","sed -i "&amp;IF($AK$156="MacOS","'' ","")&amp;"'s#"&amp;BJ$158&amp;"="""&amp;INDEX($E$110:$G$112,MATCH("●",INDEX($H$110:$AQ$112,,MATCH($D187,$70:$70,0)-7),0),1)&amp;""""&amp;"#"&amp;BJ$158&amp;"="&amp;""""&amp;VLOOKUP(BJ$158,$AD$9:$AN$20,8,FALSE)&amp;""""&amp;"#g'"&amp;"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7" s="71" t="str">
        <f>SUBSTITUTE(IF(VLOOKUP(BK$158,$AD$9:$AN$20,8,FALSE)=INDEX($E$114:$G$116,MATCH("●",INDEX($H$114:$AQ$116,,MATCH($D187,$70:$70,0)-7),0),1),"","sed -i "&amp;IF($AK$156="MacOS","'' ","")&amp;"'s#"&amp;BK$158&amp;"="""&amp;VLOOKUP(BK$158,$AD$9:$AN$20,8,FALSE)&amp;""""&amp;"#"&amp;BK$158&amp;"="&amp;""""&amp;INDEX($E$114:$G$116,MATCH("●",INDEX($H$114:$AQ$116,,MATCH($D187,$70:$70,0)-7),0),1)&amp;""""&amp;"#g'"&amp;" ${CONFIG_DIR}"&amp;$K$7&amp;"; export "&amp;BK$158&amp;"="&amp;""""&amp;INDEX($E$114:$G$116,MATCH("●",INDEX($H$114:$AQ$116,,MATCH($D187,$70:$70,0)-7),0),1)&amp;""";"),",",""",""")</f>
        <v/>
      </c>
      <c r="BL187" s="71" t="str">
        <f>SUBSTITUTE(IF(INDEX($E$114:$G$116,MATCH("●",INDEX($H$114:$AQ$116,,MATCH($D187,$70:$70,0)-7),0),1)=VLOOKUP(BL$158,$AD$9:$AN$20,8,FALSE),"","sed -i "&amp;IF($AK$156="MacOS","'' ","")&amp;"'s#"&amp;BL$158&amp;"="""&amp;INDEX($E$114:$G$116,MATCH("●",INDEX($H$114:$AQ$116,,MATCH($D187,$70:$70,0)-7),0),1)&amp;""""&amp;"#"&amp;BL$158&amp;"="&amp;""""&amp;VLOOKUP(BL$158,$AD$9:$AN$20,8,FALSE)&amp;""""&amp;"#g'"&amp;"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7" s="71" t="str">
        <f>SUBSTITUTE(IF(VLOOKUP(BM$158,$AD$9:$AN$20,8,FALSE)=INDEX($E$118:$G$120,MATCH("●",INDEX($H$118:$AQ$120,,MATCH($D187,$70:$70,0)-7),0),1),"","sed -i "&amp;IF($AK$156="MacOS","'' ","")&amp;"'s#"&amp;BM$158&amp;"="""&amp;VLOOKUP(BM$158,$AD$9:$AN$20,8,FALSE)&amp;""""&amp;"#"&amp;BM$158&amp;"="&amp;""""&amp;INDEX($E$118:$G$120,MATCH("●",INDEX($H$118:$AQ$120,,MATCH($D187,$70:$70,0)-7),0),1)&amp;""""&amp;"#g'"&amp;" ${CONFIG_DIR}"&amp;$K$7&amp;"; export "&amp;BM$158&amp;"="&amp;""""&amp;INDEX($E$118:$G$120,MATCH("●",INDEX($H$118:$AQ$120,,MATCH($D187,$70:$70,0)-7),0),1)&amp;""";"),",",""",""")</f>
        <v/>
      </c>
      <c r="BN187" s="71" t="str">
        <f>SUBSTITUTE(IF(INDEX($E$118:$G$120,MATCH("●",INDEX($H$118:$AQ$120,,MATCH($D187,$70:$70,0)-7),0),1)=VLOOKUP(BN$158,$AD$9:$AN$20,8,FALSE),"","sed -i "&amp;IF($AK$156="MacOS","'' ","")&amp;"'s#"&amp;BN$158&amp;"="""&amp;INDEX($E$118:$G$120,MATCH("●",INDEX($H$118:$AQ$120,,MATCH($D187,$70:$70,0)-7),0),1)&amp;""""&amp;"#"&amp;BN$158&amp;"="&amp;""""&amp;VLOOKUP(BN$158,$AD$9:$AN$20,8,FALSE)&amp;""""&amp;"#g'"&amp;"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7" s="71" t="str">
        <f>SUBSTITUTE(IF(VLOOKUP(BO$158,$AD$9:$AN$20,8,FALSE)=INDEX($E$122:$G$124,MATCH("●",INDEX($H$122:$AQ$124,,MATCH($D187,$70:$70,0)-7),0),1),"","sed -i "&amp;IF($AK$156="MacOS","'' ","")&amp;"'s#"&amp;BO$158&amp;"="""&amp;VLOOKUP(BO$158,$AD$9:$AN$20,8,FALSE)&amp;""""&amp;"#"&amp;BO$158&amp;"="&amp;""""&amp;INDEX($E$122:$G$124,MATCH("●",INDEX($H$122:$AQ$124,,MATCH($D187,$70:$70,0)-7),0),1)&amp;""""&amp;"#g'"&amp;" ${CONFIG_DIR}"&amp;$K$7&amp;"; export "&amp;BO$158&amp;"="&amp;""""&amp;INDEX($E$122:$G$124,MATCH("●",INDEX($H$122:$AQ$124,,MATCH($D187,$70:$70,0)-7),0),1)&amp;""";"),",",""",""")</f>
        <v/>
      </c>
      <c r="BP187" s="71" t="str">
        <f>SUBSTITUTE(IF(INDEX($E$122:$G$124,MATCH("●",INDEX($H$122:$AQ$124,,MATCH($D187,$70:$70,0)-7),0),1)=VLOOKUP(BP$158,$AD$9:$AN$20,8,FALSE),"","sed -i "&amp;IF($AK$156="MacOS","'' ","")&amp;"'s#"&amp;BP$158&amp;"="""&amp;INDEX($E$122:$G$124,MATCH("●",INDEX($H$122:$AQ$124,,MATCH($D187,$70:$70,0)-7),0),1)&amp;""""&amp;"#"&amp;BP$158&amp;"="&amp;""""&amp;VLOOKUP(BP$158,$AD$9:$AN$20,8,FALSE)&amp;""""&amp;"#g'"&amp;"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7" s="71" t="str">
        <f>SUBSTITUTE(IF(VLOOKUP(BQ$158,$AD$9:$AN$20,8,FALSE)=INDEX($E$126:$G$128,MATCH("●",INDEX($H$126:$AQ$128,,MATCH($D187,$70:$70,0)-7),0),1),"","sed -i "&amp;IF($AK$156="MacOS","'' ","")&amp;"'s#"&amp;BQ$158&amp;"="""&amp;VLOOKUP(BQ$158,$AD$9:$AN$20,8,FALSE)&amp;""""&amp;"#"&amp;BQ$158&amp;"="&amp;""""&amp;INDEX($E$126:$G$128,MATCH("●",INDEX($H$126:$AQ$128,,MATCH($D187,$70:$70,0)-7),0),1)&amp;""""&amp;"#g'"&amp;" ${CONFIG_DIR}"&amp;$K$7&amp;"; export "&amp;BQ$158&amp;"="&amp;""""&amp;INDEX($E$126:$G$128,MATCH("●",INDEX($H$126:$AQ$128,,MATCH($D187,$70:$70,0)-7),0),1)&amp;""";"),",",""",""")</f>
        <v/>
      </c>
      <c r="BR187" s="71" t="str">
        <f>SUBSTITUTE(IF(INDEX($E$126:$G$128,MATCH("●",INDEX($H$126:$AQ$128,,MATCH($D187,$70:$70,0)-7),0),1)=VLOOKUP(BR$158,$AD$9:$AN$20,8,FALSE),"","sed -i "&amp;IF($AK$156="MacOS","'' ","")&amp;"'s#"&amp;BR$158&amp;"="""&amp;INDEX($E$126:$G$128,MATCH("●",INDEX($H$126:$AQ$128,,MATCH($D187,$70:$70,0)-7),0),1)&amp;""""&amp;"#"&amp;BR$158&amp;"="&amp;""""&amp;VLOOKUP(BR$158,$AD$9:$AN$20,8,FALSE)&amp;""""&amp;"#g'"&amp;"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7" s="71" t="str">
        <f>SUBSTITUTE(IF(VLOOKUP(BS$158,$AD$9:$AN$20,8,FALSE)=INDEX($E$130:$G$132,MATCH("●",INDEX($H$130:$AQ$132,,MATCH($D187,$70:$70,0)-7),0),1),"","sed -i "&amp;IF($AK$156="MacOS","'' ","")&amp;"'s#"&amp;BS$158&amp;"="""&amp;VLOOKUP(BS$158,$AD$9:$AN$20,8,FALSE)&amp;""""&amp;"#"&amp;BS$158&amp;"="&amp;""""&amp;INDEX($E$130:$G$132,MATCH("●",INDEX($H$130:$AQ$132,,MATCH($D187,$70:$70,0)-7),0),1)&amp;""""&amp;"#g'"&amp;" ${CONFIG_DIR}"&amp;$K$7&amp;"; export "&amp;BS$158&amp;"="&amp;""""&amp;INDEX($E$130:$G$132,MATCH("●",INDEX($H$130:$AQ$132,,MATCH($D187,$70:$70,0)-7),0),1)&amp;""";"),",",""",""")</f>
        <v/>
      </c>
      <c r="BT187" s="71" t="str">
        <f>SUBSTITUTE(IF(INDEX($E$130:$G$132,MATCH("●",INDEX($H$130:$AQ$132,,MATCH($D187,$70:$70,0)-7),0),1)=VLOOKUP(BT$158,$AD$9:$AN$20,8,FALSE),"","sed -i "&amp;IF($AK$156="MacOS","'' ","")&amp;"'s#"&amp;BT$158&amp;"="""&amp;INDEX($E$130:$G$132,MATCH("●",INDEX($H$130:$AQ$132,,MATCH($D187,$70:$70,0)-7),0),1)&amp;""""&amp;"#"&amp;BT$158&amp;"="&amp;""""&amp;VLOOKUP(BT$158,$AD$9:$AN$20,8,FALSE)&amp;""""&amp;"#g'"&amp;"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8" spans="4:73" ht="54" customHeight="1">
      <c r="D188" s="96">
        <f t="shared" si="3"/>
        <v>65</v>
      </c>
      <c r="E188" s="97"/>
      <c r="F188" s="97"/>
      <c r="G188" s="98"/>
      <c r="H188" s="45" t="str">
        <f t="shared" ca="1" si="2"/>
        <v>clear; echo テストケース065; sed -i '' 's#COLUMN_DATA_TYPE="char"#COLUMN_DATA_TYPE="string"#g' ${CONFIG_DIR}db_data_config.txt; export COLUMN_DATA_TYPE="string";sed -i '' 's#COLUMN_DATA_LENGTH="3"#COLUMN_DATA_LENGTH="1"#g' ${CONFIG_DIR}db_data_config.txt; export COLUMN_DATA_LENGTH="1";sed -i '' 's#COLUMN_DATA_TRIM="NONE"#COLUMN_DATA_TRIM="bt"#g' ${CONFIG_DIR}db_data_config.txt; export COLUMN_DATA_TRIM="bt";sh ./script/db_check_data_validate_config.sh; sed -i '' 's#COLUMN_DATA_TYPE="string"#COLUMN_DATA_TYPE="char"#g' ${CONFIG_DIR}db_data_config.txt; export COLUMN_DATA_TYPE="char";sed -i '' 's#COLUMN_DATA_LENGTH="1"#COLUMN_DATA_LENGTH="3"#g' ${CONFIG_DIR}db_data_config.txt; export COLUMN_DATA_LENGTH="3";sed -i '' 's#COLUMN_DATA_TRIM="bt"#COLUMN_DATA_TRIM="NONE"#g' ${CONFIG_DIR}db_data_config.txt; export COLUMN_DATA_TRIM="NONE";</v>
      </c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7"/>
      <c r="AE188" s="99" t="str" cm="1">
        <f t="array" ref="AE188">SUBSTITUTE(INDEX($H$134:$AQ$134, , MATCH($D188, $70:$70, 0)-7),"-","")</f>
        <v>異常</v>
      </c>
      <c r="AF188" s="100"/>
      <c r="AG188" s="101"/>
      <c r="AH188" s="143" t="s">
        <v>911</v>
      </c>
      <c r="AI188" s="144"/>
      <c r="AJ188" s="144"/>
      <c r="AK188" s="144"/>
      <c r="AL188" s="144"/>
      <c r="AM188" s="144"/>
      <c r="AN188" s="144"/>
      <c r="AO188" s="144"/>
      <c r="AP188" s="144"/>
      <c r="AQ188" s="145"/>
      <c r="AS188" s="68" t="str" cm="1">
        <f t="array" ref="AS188">SUBSTITUTE(TEXT(INDEX($H$137:$AQ$137,1,$D188-36),"000000"),"-","")</f>
        <v>220135</v>
      </c>
      <c r="AT188" s="69"/>
      <c r="AU188" s="70"/>
      <c r="AW188" s="71" t="str">
        <f>SUBSTITUTE(IF(VLOOKUP(AW$158,$AD$9:$AN$20,8,FALSE)=INDEX($E$76:$G$78,MATCH("●",INDEX($H$76:$AQ$78,,MATCH($D188,$70:$70,0)-7),0),1),"","sed -i "&amp;IF($AK$156="MacOS","'' ","")&amp;"'s#"&amp;AW$158&amp;"="""&amp;VLOOKUP(AW$158,$AD$9:$AN$20,8,FALSE)&amp;""""&amp;"#"&amp;AW$158&amp;"="&amp;""""&amp;INDEX($E$76:$G$78,MATCH("●",INDEX($H$76:$AQ$78,,MATCH($D188,$70:$70,0)-7),0),1)&amp;""""&amp;"#g'"&amp;" ${CONFIG_DIR}"&amp;$K$7&amp;"; export "&amp;AW$158&amp;"="&amp;""""&amp;INDEX($E$76:$G$78,MATCH("●",INDEX($H$76:$AQ$78,,MATCH($D188,$70:$70,0)-7),0),1)&amp;""";"),",",""",""")</f>
        <v/>
      </c>
      <c r="AX188" s="71" t="str">
        <f>SUBSTITUTE(IF(INDEX($E$76:$G$78,MATCH("●",INDEX($H$76:$AQ$78,,MATCH($D188,$70:$70,0)-7),0),1)=VLOOKUP(AX$158,$AD$9:$AN$20,8,FALSE),"","sed -i "&amp;IF($AK$156="MacOS","'' ","")&amp;"'s#"&amp;AX$158&amp;"="""&amp;INDEX($E$76:$G$78,MATCH("●",INDEX($H$76:$AQ$78,,MATCH($D188,$70:$70,0)-7),0),1)&amp;""""&amp;"#"&amp;AX$158&amp;"="&amp;""""&amp;VLOOKUP(AX$158,$AD$9:$AN$20,8,FALSE)&amp;""""&amp;"#g'"&amp;"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8" s="71" t="str">
        <f>SUBSTITUTE(IF(VLOOKUP(AY$158,$AD$9:$AN$20,8,FALSE)=INDEX($E$80:$G$83,MATCH("●",INDEX($H$80:$AQ$83,,MATCH($D188,$70:$70,0)-7),0),1),"","sed -i "&amp;IF($AK$156="MacOS","'' ","")&amp;"'s#"&amp;AY$158&amp;"="""&amp;VLOOKUP(AY$158,$AD$9:$AN$20,8,FALSE)&amp;""""&amp;"#"&amp;AY$158&amp;"="&amp;""""&amp;INDEX($E$80:$G$83,MATCH("●",INDEX($H$80:$AQ$83,,MATCH($D188,$70:$70,0)-7),0),1)&amp;""""&amp;"#g'"&amp;" ${CONFIG_DIR}"&amp;$K$7&amp;"; export "&amp;AY$158&amp;"="&amp;""""&amp;INDEX($E$80:$G$83,MATCH("●",INDEX($H$80:$AQ$83,,MATCH($D188,$70:$70,0)-7),0),1)&amp;""";"),",",""",""")</f>
        <v>sed -i '' 's#COLUMN_DATA_TYPE="char"#COLUMN_DATA_TYPE="string"#g' ${CONFIG_DIR}db_data_config.txt; export COLUMN_DATA_TYPE="string";</v>
      </c>
      <c r="AZ188" s="71" t="str">
        <f>SUBSTITUTE(IF(INDEX($E$80:$G$83,MATCH("●",INDEX($H$80:$AQ$83,,MATCH($D188,$70:$70,0)-7),0),1)=VLOOKUP(AZ$158,$AD$9:$AN$20,8,FALSE),"","sed -i "&amp;IF($AK$156="MacOS","'' ","")&amp;"'s#"&amp;AZ$158&amp;"="""&amp;INDEX($E$80:$G$83,MATCH("●",INDEX($H$80:$AQ$83,,MATCH($D188,$70:$70,0)-7),0),1)&amp;""""&amp;"#"&amp;AZ$158&amp;"="&amp;""""&amp;VLOOKUP(AZ$158,$AD$9:$AN$20,8,FALSE)&amp;""""&amp;"#g'"&amp;"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8" s="71" t="str">
        <f>SUBSTITUTE(IF(VLOOKUP(BA$158,$AD$9:$AN$20,8,FALSE)=INDEX($E$85:$G$92,MATCH("●",INDEX($H$85:$AQ$92,,MATCH($D188,$70:$70,0)-7),0),1),"","sed -i "&amp;IF($AK$156="MacOS","'' ","")&amp;"'s#"&amp;BA$158&amp;"="""&amp;VLOOKUP(BA$158,$AD$9:$AN$20,8,FALSE)&amp;""""&amp;"#"&amp;BA$158&amp;"="&amp;""""&amp;INDEX($E$85:$G$92,MATCH("●",INDEX($H$85:$AQ$92,,MATCH($D188,$70:$70,0)-7),0),1)&amp;""""&amp;"#g'"&amp;" ${CONFIG_DIR}"&amp;$K$7&amp;"; export "&amp;BA$158&amp;"="&amp;""""&amp;INDEX($E$85:$G$92,MATCH("●",INDEX($H$85:$AQ$92,,MATCH($D188,$70:$70,0)-7),0),1)&amp;""";"),",",""",""")</f>
        <v>sed -i '' 's#COLUMN_DATA_LENGTH="3"#COLUMN_DATA_LENGTH="1"#g' ${CONFIG_DIR}db_data_config.txt; export COLUMN_DATA_LENGTH="1";</v>
      </c>
      <c r="BB188" s="71" t="str">
        <f>SUBSTITUTE(IF(INDEX($E$85:$G$92,MATCH("●",INDEX($H$85:$AQ$92,,MATCH($D188,$70:$70,0)-7),0),1)=VLOOKUP(BB$158,$AD$9:$AN$20,8,FALSE),"","sed -i "&amp;IF($AK$156="MacOS","'' ","")&amp;"'s#"&amp;BB$158&amp;"="""&amp;INDEX($E$85:$G$92,MATCH("●",INDEX($H$85:$AQ$92,,MATCH($D188,$70:$70,0)-7),0),1)&amp;""""&amp;"#"&amp;BB$158&amp;"="&amp;""""&amp;VLOOKUP(BB$158,$AD$9:$AN$20,8,FALSE)&amp;""""&amp;"#g'"&amp;"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88" s="71" t="str">
        <f>SUBSTITUTE(IF(VLOOKUP(BC$158,$AD$9:$AN$20,8,FALSE)=INDEX($E$94:$G$100,MATCH("●",INDEX($H$94:$AQ$100,,MATCH($D188,$70:$70,0)-7),0),1),"","sed -i "&amp;IF($AK$156="MacOS","'' ","")&amp;"'s#"&amp;BC$158&amp;"="""&amp;VLOOKUP(BC$158,$AD$9:$AN$20,8,FALSE)&amp;""""&amp;"#"&amp;BC$158&amp;"="&amp;""""&amp;INDEX($E$94:$G$100,MATCH("●",INDEX($H$94:$AQ$100,,MATCH($D188,$70:$70,0)-7),0),1)&amp;""""&amp;"#g'"&amp;" ${CONFIG_DIR}"&amp;$K$7&amp;"; export "&amp;BC$158&amp;"="&amp;""""&amp;INDEX($E$94:$G$100,MATCH("●",INDEX($H$94:$AQ$100,,MATCH($D188,$70:$70,0)-7),0),1)&amp;""";"),",",""",""")</f>
        <v>sed -i '' 's#COLUMN_DATA_TRIM="NONE"#COLUMN_DATA_TRIM="bt"#g' ${CONFIG_DIR}db_data_config.txt; export COLUMN_DATA_TRIM="bt";</v>
      </c>
      <c r="BD188" s="71" t="str">
        <f>SUBSTITUTE(IF(INDEX($E$94:$G$100,MATCH("●",INDEX($H$94:$AQ$100,,MATCH($D188,$70:$70,0)-7),0),1)=VLOOKUP(BD$158,$AD$9:$AN$20,8,FALSE),"","sed -i "&amp;IF($AK$156="MacOS","'' ","")&amp;"'s#"&amp;BD$158&amp;"="""&amp;INDEX($E$94:$G$100,MATCH("●",INDEX($H$94:$AQ$100,,MATCH($D188,$70:$70,0)-7),0),1)&amp;""""&amp;"#"&amp;BD$158&amp;"="&amp;""""&amp;VLOOKUP(BD$158,$AD$9:$AN$20,8,FALSE)&amp;""""&amp;"#g'"&amp;"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88" s="71" t="str">
        <f>SUBSTITUTE(IF(VLOOKUP(BE$158,$AD$9:$AN$20,8,FALSE)=INDEX($E$102:$G$104,MATCH("●",INDEX($H$102:$AQ$104,,MATCH($D188,$70:$70,0)-7),0),1),"","sed -i "&amp;IF($AK$156="MacOS","'' ","")&amp;"'s#"&amp;BE$158&amp;"="""&amp;VLOOKUP(BE$158,$AD$9:$AN$20,8,FALSE)&amp;""""&amp;"#"&amp;BE$158&amp;"="&amp;""""&amp;INDEX($E$102:$G$104,MATCH("●",INDEX($H$102:$AQ$104,,MATCH($D188,$70:$70,0)-7),0),1)&amp;""""&amp;"#g'"&amp;" ${CONFIG_DIR}"&amp;$K$7&amp;"; export "&amp;BE$158&amp;"="&amp;""""&amp;INDEX($E$102:$G$104,MATCH("●",INDEX($H$102:$AQ$104,,MATCH($D188,$70:$70,0)-7),0),1)&amp;""";"),",",""",""")</f>
        <v/>
      </c>
      <c r="BF188" s="71" t="str">
        <f>SUBSTITUTE(IF(INDEX($E$102:$G$104,MATCH("●",INDEX($H$102:$AQ$104,,MATCH($D188,$70:$70,0)-7),0),1)=VLOOKUP(BF$158,$AD$9:$AN$20,8,FALSE),"","sed -i "&amp;IF($AK$156="MacOS","'' ","")&amp;"'s#"&amp;BF$158&amp;"="""&amp;INDEX($E$102:$G$104,MATCH("●",INDEX($H$102:$AQ$104,,MATCH($D188,$70:$70,0)-7),0),1)&amp;""""&amp;"#"&amp;BF$158&amp;"="&amp;""""&amp;VLOOKUP(BF$158,$AD$9:$AN$20,8,FALSE)&amp;""""&amp;"#g'"&amp;"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8" s="71" t="str">
        <f>SUBSTITUTE(IF(VLOOKUP(BG$158,$AD$9:$AN$20,8,FALSE)=INDEX($E$106:$G$108,MATCH("●",INDEX($H$106:$AQ$108,,MATCH($D188,$70:$70,0)-7),0),1),"","sed -i "&amp;IF($AK$156="MacOS","'' ","")&amp;"'s#"&amp;BG$158&amp;"="""&amp;VLOOKUP(BG$158,$AD$9:$AN$20,8,FALSE)&amp;""""&amp;"#"&amp;BG$158&amp;"="&amp;""""&amp;INDEX($E$106:$G$108,MATCH("●",INDEX($H$106:$AQ$108,,MATCH($D188,$70:$70,0)-7),0),1)&amp;""""&amp;"#g'"&amp;" ${CONFIG_DIR}"&amp;$K$7&amp;"; export "&amp;BG$158&amp;"="&amp;""""&amp;INDEX($E$106:$G$108,MATCH("●",INDEX($H$106:$AQ$108,,MATCH($D188,$70:$70,0)-7),0),1)&amp;""";"),",",""",""")</f>
        <v/>
      </c>
      <c r="BH188" s="71" t="str">
        <f>SUBSTITUTE(IF(INDEX($E$106:$G$108,MATCH("●",INDEX($H$106:$AQ$108,,MATCH($D188,$70:$70,0)-7),0),1)=VLOOKUP(BH$158,$AD$9:$AN$20,8,FALSE),"","sed -i "&amp;IF($AK$156="MacOS","'' ","")&amp;"'s#"&amp;BH$158&amp;"="""&amp;INDEX($E$106:$G$108,MATCH("●",INDEX($H$106:$AQ$108,,MATCH($D188,$70:$70,0)-7),0),1)&amp;""""&amp;"#"&amp;BH$158&amp;"="&amp;""""&amp;VLOOKUP(BH$158,$AD$9:$AN$20,8,FALSE)&amp;""""&amp;"#g'"&amp;"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8" s="71" t="str">
        <f>SUBSTITUTE(IF(VLOOKUP(BI$158,$AD$9:$AN$20,8,FALSE)=INDEX($E$110:$G$112,MATCH("●",INDEX($H$110:$AQ$112,,MATCH($D188,$70:$70,0)-7),0),1),"","sed -i "&amp;IF($AK$156="MacOS","'' ","")&amp;"'s#"&amp;BI$158&amp;"="""&amp;VLOOKUP(BI$158,$AD$9:$AN$20,8,FALSE)&amp;""""&amp;"#"&amp;BI$158&amp;"="&amp;""""&amp;INDEX($E$110:$G$112,MATCH("●",INDEX($H$110:$AQ$112,,MATCH($D188,$70:$70,0)-7),0),1)&amp;""""&amp;"#g'"&amp;" ${CONFIG_DIR}"&amp;$K$7&amp;"; export "&amp;BI$158&amp;"="&amp;""""&amp;INDEX($E$110:$G$112,MATCH("●",INDEX($H$110:$AQ$112,,MATCH($D188,$70:$70,0)-7),0),1)&amp;""";"),",",""",""")</f>
        <v/>
      </c>
      <c r="BJ188" s="71" t="str">
        <f>SUBSTITUTE(IF(INDEX($E$110:$G$112,MATCH("●",INDEX($H$110:$AQ$112,,MATCH($D188,$70:$70,0)-7),0),1)=VLOOKUP(BJ$158,$AD$9:$AN$20,8,FALSE),"","sed -i "&amp;IF($AK$156="MacOS","'' ","")&amp;"'s#"&amp;BJ$158&amp;"="""&amp;INDEX($E$110:$G$112,MATCH("●",INDEX($H$110:$AQ$112,,MATCH($D188,$70:$70,0)-7),0),1)&amp;""""&amp;"#"&amp;BJ$158&amp;"="&amp;""""&amp;VLOOKUP(BJ$158,$AD$9:$AN$20,8,FALSE)&amp;""""&amp;"#g'"&amp;"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8" s="71" t="str">
        <f>SUBSTITUTE(IF(VLOOKUP(BK$158,$AD$9:$AN$20,8,FALSE)=INDEX($E$114:$G$116,MATCH("●",INDEX($H$114:$AQ$116,,MATCH($D188,$70:$70,0)-7),0),1),"","sed -i "&amp;IF($AK$156="MacOS","'' ","")&amp;"'s#"&amp;BK$158&amp;"="""&amp;VLOOKUP(BK$158,$AD$9:$AN$20,8,FALSE)&amp;""""&amp;"#"&amp;BK$158&amp;"="&amp;""""&amp;INDEX($E$114:$G$116,MATCH("●",INDEX($H$114:$AQ$116,,MATCH($D188,$70:$70,0)-7),0),1)&amp;""""&amp;"#g'"&amp;" ${CONFIG_DIR}"&amp;$K$7&amp;"; export "&amp;BK$158&amp;"="&amp;""""&amp;INDEX($E$114:$G$116,MATCH("●",INDEX($H$114:$AQ$116,,MATCH($D188,$70:$70,0)-7),0),1)&amp;""";"),",",""",""")</f>
        <v/>
      </c>
      <c r="BL188" s="71" t="str">
        <f>SUBSTITUTE(IF(INDEX($E$114:$G$116,MATCH("●",INDEX($H$114:$AQ$116,,MATCH($D188,$70:$70,0)-7),0),1)=VLOOKUP(BL$158,$AD$9:$AN$20,8,FALSE),"","sed -i "&amp;IF($AK$156="MacOS","'' ","")&amp;"'s#"&amp;BL$158&amp;"="""&amp;INDEX($E$114:$G$116,MATCH("●",INDEX($H$114:$AQ$116,,MATCH($D188,$70:$70,0)-7),0),1)&amp;""""&amp;"#"&amp;BL$158&amp;"="&amp;""""&amp;VLOOKUP(BL$158,$AD$9:$AN$20,8,FALSE)&amp;""""&amp;"#g'"&amp;"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8" s="71" t="str">
        <f>SUBSTITUTE(IF(VLOOKUP(BM$158,$AD$9:$AN$20,8,FALSE)=INDEX($E$118:$G$120,MATCH("●",INDEX($H$118:$AQ$120,,MATCH($D188,$70:$70,0)-7),0),1),"","sed -i "&amp;IF($AK$156="MacOS","'' ","")&amp;"'s#"&amp;BM$158&amp;"="""&amp;VLOOKUP(BM$158,$AD$9:$AN$20,8,FALSE)&amp;""""&amp;"#"&amp;BM$158&amp;"="&amp;""""&amp;INDEX($E$118:$G$120,MATCH("●",INDEX($H$118:$AQ$120,,MATCH($D188,$70:$70,0)-7),0),1)&amp;""""&amp;"#g'"&amp;" ${CONFIG_DIR}"&amp;$K$7&amp;"; export "&amp;BM$158&amp;"="&amp;""""&amp;INDEX($E$118:$G$120,MATCH("●",INDEX($H$118:$AQ$120,,MATCH($D188,$70:$70,0)-7),0),1)&amp;""";"),",",""",""")</f>
        <v/>
      </c>
      <c r="BN188" s="71" t="str">
        <f>SUBSTITUTE(IF(INDEX($E$118:$G$120,MATCH("●",INDEX($H$118:$AQ$120,,MATCH($D188,$70:$70,0)-7),0),1)=VLOOKUP(BN$158,$AD$9:$AN$20,8,FALSE),"","sed -i "&amp;IF($AK$156="MacOS","'' ","")&amp;"'s#"&amp;BN$158&amp;"="""&amp;INDEX($E$118:$G$120,MATCH("●",INDEX($H$118:$AQ$120,,MATCH($D188,$70:$70,0)-7),0),1)&amp;""""&amp;"#"&amp;BN$158&amp;"="&amp;""""&amp;VLOOKUP(BN$158,$AD$9:$AN$20,8,FALSE)&amp;""""&amp;"#g'"&amp;"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8" s="71" t="str">
        <f>SUBSTITUTE(IF(VLOOKUP(BO$158,$AD$9:$AN$20,8,FALSE)=INDEX($E$122:$G$124,MATCH("●",INDEX($H$122:$AQ$124,,MATCH($D188,$70:$70,0)-7),0),1),"","sed -i "&amp;IF($AK$156="MacOS","'' ","")&amp;"'s#"&amp;BO$158&amp;"="""&amp;VLOOKUP(BO$158,$AD$9:$AN$20,8,FALSE)&amp;""""&amp;"#"&amp;BO$158&amp;"="&amp;""""&amp;INDEX($E$122:$G$124,MATCH("●",INDEX($H$122:$AQ$124,,MATCH($D188,$70:$70,0)-7),0),1)&amp;""""&amp;"#g'"&amp;" ${CONFIG_DIR}"&amp;$K$7&amp;"; export "&amp;BO$158&amp;"="&amp;""""&amp;INDEX($E$122:$G$124,MATCH("●",INDEX($H$122:$AQ$124,,MATCH($D188,$70:$70,0)-7),0),1)&amp;""";"),",",""",""")</f>
        <v/>
      </c>
      <c r="BP188" s="71" t="str">
        <f>SUBSTITUTE(IF(INDEX($E$122:$G$124,MATCH("●",INDEX($H$122:$AQ$124,,MATCH($D188,$70:$70,0)-7),0),1)=VLOOKUP(BP$158,$AD$9:$AN$20,8,FALSE),"","sed -i "&amp;IF($AK$156="MacOS","'' ","")&amp;"'s#"&amp;BP$158&amp;"="""&amp;INDEX($E$122:$G$124,MATCH("●",INDEX($H$122:$AQ$124,,MATCH($D188,$70:$70,0)-7),0),1)&amp;""""&amp;"#"&amp;BP$158&amp;"="&amp;""""&amp;VLOOKUP(BP$158,$AD$9:$AN$20,8,FALSE)&amp;""""&amp;"#g'"&amp;"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8" s="71" t="str">
        <f>SUBSTITUTE(IF(VLOOKUP(BQ$158,$AD$9:$AN$20,8,FALSE)=INDEX($E$126:$G$128,MATCH("●",INDEX($H$126:$AQ$128,,MATCH($D188,$70:$70,0)-7),0),1),"","sed -i "&amp;IF($AK$156="MacOS","'' ","")&amp;"'s#"&amp;BQ$158&amp;"="""&amp;VLOOKUP(BQ$158,$AD$9:$AN$20,8,FALSE)&amp;""""&amp;"#"&amp;BQ$158&amp;"="&amp;""""&amp;INDEX($E$126:$G$128,MATCH("●",INDEX($H$126:$AQ$128,,MATCH($D188,$70:$70,0)-7),0),1)&amp;""""&amp;"#g'"&amp;" ${CONFIG_DIR}"&amp;$K$7&amp;"; export "&amp;BQ$158&amp;"="&amp;""""&amp;INDEX($E$126:$G$128,MATCH("●",INDEX($H$126:$AQ$128,,MATCH($D188,$70:$70,0)-7),0),1)&amp;""";"),",",""",""")</f>
        <v/>
      </c>
      <c r="BR188" s="71" t="str">
        <f>SUBSTITUTE(IF(INDEX($E$126:$G$128,MATCH("●",INDEX($H$126:$AQ$128,,MATCH($D188,$70:$70,0)-7),0),1)=VLOOKUP(BR$158,$AD$9:$AN$20,8,FALSE),"","sed -i "&amp;IF($AK$156="MacOS","'' ","")&amp;"'s#"&amp;BR$158&amp;"="""&amp;INDEX($E$126:$G$128,MATCH("●",INDEX($H$126:$AQ$128,,MATCH($D188,$70:$70,0)-7),0),1)&amp;""""&amp;"#"&amp;BR$158&amp;"="&amp;""""&amp;VLOOKUP(BR$158,$AD$9:$AN$20,8,FALSE)&amp;""""&amp;"#g'"&amp;"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8" s="71" t="str">
        <f>SUBSTITUTE(IF(VLOOKUP(BS$158,$AD$9:$AN$20,8,FALSE)=INDEX($E$130:$G$132,MATCH("●",INDEX($H$130:$AQ$132,,MATCH($D188,$70:$70,0)-7),0),1),"","sed -i "&amp;IF($AK$156="MacOS","'' ","")&amp;"'s#"&amp;BS$158&amp;"="""&amp;VLOOKUP(BS$158,$AD$9:$AN$20,8,FALSE)&amp;""""&amp;"#"&amp;BS$158&amp;"="&amp;""""&amp;INDEX($E$130:$G$132,MATCH("●",INDEX($H$130:$AQ$132,,MATCH($D188,$70:$70,0)-7),0),1)&amp;""""&amp;"#g'"&amp;" ${CONFIG_DIR}"&amp;$K$7&amp;"; export "&amp;BS$158&amp;"="&amp;""""&amp;INDEX($E$130:$G$132,MATCH("●",INDEX($H$130:$AQ$132,,MATCH($D188,$70:$70,0)-7),0),1)&amp;""";"),",",""",""")</f>
        <v/>
      </c>
      <c r="BT188" s="71" t="str">
        <f>SUBSTITUTE(IF(INDEX($E$130:$G$132,MATCH("●",INDEX($H$130:$AQ$132,,MATCH($D188,$70:$70,0)-7),0),1)=VLOOKUP(BT$158,$AD$9:$AN$20,8,FALSE),"","sed -i "&amp;IF($AK$156="MacOS","'' ","")&amp;"'s#"&amp;BT$158&amp;"="""&amp;INDEX($E$130:$G$132,MATCH("●",INDEX($H$130:$AQ$132,,MATCH($D188,$70:$70,0)-7),0),1)&amp;""""&amp;"#"&amp;BT$158&amp;"="&amp;""""&amp;VLOOKUP(BT$158,$AD$9:$AN$20,8,FALSE)&amp;""""&amp;"#g'"&amp;"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89" spans="4:73" ht="54" customHeight="1">
      <c r="D189" s="96">
        <f t="shared" si="3"/>
        <v>66</v>
      </c>
      <c r="E189" s="97"/>
      <c r="F189" s="97"/>
      <c r="G189" s="98"/>
      <c r="H189" s="45" t="str">
        <f t="shared" ca="1" si="2"/>
        <v>clear; echo テストケース066; sed -i '' 's#COLUMN_DATA_TYPE="char"#COLUMN_DATA_TYPE="string"#g' ${CONFIG_DIR}db_data_config.txt; export COLUMN_DATA_TYPE="string";sed -i '' 's#COLUMN_DATA_LENGTH="3"#COLUMN_DATA_LENGTH="2"#g' ${CONFIG_DIR}db_data_config.txt; export COLUMN_DATA_LENGTH="2";sed -i '' 's#COLUMN_DATA_TRIM="NONE"#COLUMN_DATA_TRIM="bt"#g' ${CONFIG_DIR}db_data_config.txt; export COLUMN_DATA_TRIM="bt";sh ./script/db_check_data_validate_config.sh; sed -i '' 's#COLUMN_DATA_TYPE="string"#COLUMN_DATA_TYPE="char"#g' ${CONFIG_DIR}db_data_config.txt; export COLUMN_DATA_TYPE="char";sed -i '' 's#COLUMN_DATA_LENGTH="2"#COLUMN_DATA_LENGTH="3"#g' ${CONFIG_DIR}db_data_config.txt; export COLUMN_DATA_LENGTH="3";sed -i '' 's#COLUMN_DATA_TRIM="bt"#COLUMN_DATA_TRIM="NONE"#g' ${CONFIG_DIR}db_data_config.txt; export COLUMN_DATA_TRIM="NONE";</v>
      </c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7"/>
      <c r="AE189" s="99" t="str" cm="1">
        <f t="array" ref="AE189">SUBSTITUTE(INDEX($H$134:$AQ$134, , MATCH($D189, $70:$70, 0)-7),"-","")</f>
        <v>正常</v>
      </c>
      <c r="AF189" s="100"/>
      <c r="AG189" s="101"/>
      <c r="AH189" s="143" t="s">
        <v>912</v>
      </c>
      <c r="AI189" s="144"/>
      <c r="AJ189" s="144"/>
      <c r="AK189" s="144"/>
      <c r="AL189" s="144"/>
      <c r="AM189" s="144"/>
      <c r="AN189" s="144"/>
      <c r="AO189" s="144"/>
      <c r="AP189" s="144"/>
      <c r="AQ189" s="145"/>
      <c r="AS189" s="68" t="str" cm="1">
        <f t="array" ref="AS189">SUBSTITUTE(TEXT(INDEX($H$137:$AQ$137,1,$D189-36),"000000"),"-","")</f>
        <v>220001</v>
      </c>
      <c r="AT189" s="69"/>
      <c r="AU189" s="70"/>
      <c r="AW189" s="71" t="str">
        <f>SUBSTITUTE(IF(VLOOKUP(AW$158,$AD$9:$AN$20,8,FALSE)=INDEX($E$76:$G$78,MATCH("●",INDEX($H$76:$AQ$78,,MATCH($D189,$70:$70,0)-7),0),1),"","sed -i "&amp;IF($AK$156="MacOS","'' ","")&amp;"'s#"&amp;AW$158&amp;"="""&amp;VLOOKUP(AW$158,$AD$9:$AN$20,8,FALSE)&amp;""""&amp;"#"&amp;AW$158&amp;"="&amp;""""&amp;INDEX($E$76:$G$78,MATCH("●",INDEX($H$76:$AQ$78,,MATCH($D189,$70:$70,0)-7),0),1)&amp;""""&amp;"#g'"&amp;" ${CONFIG_DIR}"&amp;$K$7&amp;"; export "&amp;AW$158&amp;"="&amp;""""&amp;INDEX($E$76:$G$78,MATCH("●",INDEX($H$76:$AQ$78,,MATCH($D189,$70:$70,0)-7),0),1)&amp;""";"),",",""",""")</f>
        <v/>
      </c>
      <c r="AX189" s="71" t="str">
        <f>SUBSTITUTE(IF(INDEX($E$76:$G$78,MATCH("●",INDEX($H$76:$AQ$78,,MATCH($D189,$70:$70,0)-7),0),1)=VLOOKUP(AX$158,$AD$9:$AN$20,8,FALSE),"","sed -i "&amp;IF($AK$156="MacOS","'' ","")&amp;"'s#"&amp;AX$158&amp;"="""&amp;INDEX($E$76:$G$78,MATCH("●",INDEX($H$76:$AQ$78,,MATCH($D189,$70:$70,0)-7),0),1)&amp;""""&amp;"#"&amp;AX$158&amp;"="&amp;""""&amp;VLOOKUP(AX$158,$AD$9:$AN$20,8,FALSE)&amp;""""&amp;"#g'"&amp;"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89" s="71" t="str">
        <f>SUBSTITUTE(IF(VLOOKUP(AY$158,$AD$9:$AN$20,8,FALSE)=INDEX($E$80:$G$83,MATCH("●",INDEX($H$80:$AQ$83,,MATCH($D189,$70:$70,0)-7),0),1),"","sed -i "&amp;IF($AK$156="MacOS","'' ","")&amp;"'s#"&amp;AY$158&amp;"="""&amp;VLOOKUP(AY$158,$AD$9:$AN$20,8,FALSE)&amp;""""&amp;"#"&amp;AY$158&amp;"="&amp;""""&amp;INDEX($E$80:$G$83,MATCH("●",INDEX($H$80:$AQ$83,,MATCH($D189,$70:$70,0)-7),0),1)&amp;""""&amp;"#g'"&amp;" ${CONFIG_DIR}"&amp;$K$7&amp;"; export "&amp;AY$158&amp;"="&amp;""""&amp;INDEX($E$80:$G$83,MATCH("●",INDEX($H$80:$AQ$83,,MATCH($D189,$70:$70,0)-7),0),1)&amp;""";"),",",""",""")</f>
        <v>sed -i '' 's#COLUMN_DATA_TYPE="char"#COLUMN_DATA_TYPE="string"#g' ${CONFIG_DIR}db_data_config.txt; export COLUMN_DATA_TYPE="string";</v>
      </c>
      <c r="AZ189" s="71" t="str">
        <f>SUBSTITUTE(IF(INDEX($E$80:$G$83,MATCH("●",INDEX($H$80:$AQ$83,,MATCH($D189,$70:$70,0)-7),0),1)=VLOOKUP(AZ$158,$AD$9:$AN$20,8,FALSE),"","sed -i "&amp;IF($AK$156="MacOS","'' ","")&amp;"'s#"&amp;AZ$158&amp;"="""&amp;INDEX($E$80:$G$83,MATCH("●",INDEX($H$80:$AQ$83,,MATCH($D189,$70:$70,0)-7),0),1)&amp;""""&amp;"#"&amp;AZ$158&amp;"="&amp;""""&amp;VLOOKUP(AZ$158,$AD$9:$AN$20,8,FALSE)&amp;""""&amp;"#g'"&amp;"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89" s="71" t="str">
        <f>SUBSTITUTE(IF(VLOOKUP(BA$158,$AD$9:$AN$20,8,FALSE)=INDEX($E$85:$G$92,MATCH("●",INDEX($H$85:$AQ$92,,MATCH($D189,$70:$70,0)-7),0),1),"","sed -i "&amp;IF($AK$156="MacOS","'' ","")&amp;"'s#"&amp;BA$158&amp;"="""&amp;VLOOKUP(BA$158,$AD$9:$AN$20,8,FALSE)&amp;""""&amp;"#"&amp;BA$158&amp;"="&amp;""""&amp;INDEX($E$85:$G$92,MATCH("●",INDEX($H$85:$AQ$92,,MATCH($D189,$70:$70,0)-7),0),1)&amp;""""&amp;"#g'"&amp;" ${CONFIG_DIR}"&amp;$K$7&amp;"; export "&amp;BA$158&amp;"="&amp;""""&amp;INDEX($E$85:$G$92,MATCH("●",INDEX($H$85:$AQ$92,,MATCH($D189,$70:$70,0)-7),0),1)&amp;""";"),",",""",""")</f>
        <v>sed -i '' 's#COLUMN_DATA_LENGTH="3"#COLUMN_DATA_LENGTH="2"#g' ${CONFIG_DIR}db_data_config.txt; export COLUMN_DATA_LENGTH="2";</v>
      </c>
      <c r="BB189" s="71" t="str">
        <f>SUBSTITUTE(IF(INDEX($E$85:$G$92,MATCH("●",INDEX($H$85:$AQ$92,,MATCH($D189,$70:$70,0)-7),0),1)=VLOOKUP(BB$158,$AD$9:$AN$20,8,FALSE),"","sed -i "&amp;IF($AK$156="MacOS","'' ","")&amp;"'s#"&amp;BB$158&amp;"="""&amp;INDEX($E$85:$G$92,MATCH("●",INDEX($H$85:$AQ$92,,MATCH($D189,$70:$70,0)-7),0),1)&amp;""""&amp;"#"&amp;BB$158&amp;"="&amp;""""&amp;VLOOKUP(BB$158,$AD$9:$AN$20,8,FALSE)&amp;""""&amp;"#g'"&amp;"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89" s="71" t="str">
        <f>SUBSTITUTE(IF(VLOOKUP(BC$158,$AD$9:$AN$20,8,FALSE)=INDEX($E$94:$G$100,MATCH("●",INDEX($H$94:$AQ$100,,MATCH($D189,$70:$70,0)-7),0),1),"","sed -i "&amp;IF($AK$156="MacOS","'' ","")&amp;"'s#"&amp;BC$158&amp;"="""&amp;VLOOKUP(BC$158,$AD$9:$AN$20,8,FALSE)&amp;""""&amp;"#"&amp;BC$158&amp;"="&amp;""""&amp;INDEX($E$94:$G$100,MATCH("●",INDEX($H$94:$AQ$100,,MATCH($D189,$70:$70,0)-7),0),1)&amp;""""&amp;"#g'"&amp;" ${CONFIG_DIR}"&amp;$K$7&amp;"; export "&amp;BC$158&amp;"="&amp;""""&amp;INDEX($E$94:$G$100,MATCH("●",INDEX($H$94:$AQ$100,,MATCH($D189,$70:$70,0)-7),0),1)&amp;""";"),",",""",""")</f>
        <v>sed -i '' 's#COLUMN_DATA_TRIM="NONE"#COLUMN_DATA_TRIM="bt"#g' ${CONFIG_DIR}db_data_config.txt; export COLUMN_DATA_TRIM="bt";</v>
      </c>
      <c r="BD189" s="71" t="str">
        <f>SUBSTITUTE(IF(INDEX($E$94:$G$100,MATCH("●",INDEX($H$94:$AQ$100,,MATCH($D189,$70:$70,0)-7),0),1)=VLOOKUP(BD$158,$AD$9:$AN$20,8,FALSE),"","sed -i "&amp;IF($AK$156="MacOS","'' ","")&amp;"'s#"&amp;BD$158&amp;"="""&amp;INDEX($E$94:$G$100,MATCH("●",INDEX($H$94:$AQ$100,,MATCH($D189,$70:$70,0)-7),0),1)&amp;""""&amp;"#"&amp;BD$158&amp;"="&amp;""""&amp;VLOOKUP(BD$158,$AD$9:$AN$20,8,FALSE)&amp;""""&amp;"#g'"&amp;"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89" s="71" t="str">
        <f>SUBSTITUTE(IF(VLOOKUP(BE$158,$AD$9:$AN$20,8,FALSE)=INDEX($E$102:$G$104,MATCH("●",INDEX($H$102:$AQ$104,,MATCH($D189,$70:$70,0)-7),0),1),"","sed -i "&amp;IF($AK$156="MacOS","'' ","")&amp;"'s#"&amp;BE$158&amp;"="""&amp;VLOOKUP(BE$158,$AD$9:$AN$20,8,FALSE)&amp;""""&amp;"#"&amp;BE$158&amp;"="&amp;""""&amp;INDEX($E$102:$G$104,MATCH("●",INDEX($H$102:$AQ$104,,MATCH($D189,$70:$70,0)-7),0),1)&amp;""""&amp;"#g'"&amp;" ${CONFIG_DIR}"&amp;$K$7&amp;"; export "&amp;BE$158&amp;"="&amp;""""&amp;INDEX($E$102:$G$104,MATCH("●",INDEX($H$102:$AQ$104,,MATCH($D189,$70:$70,0)-7),0),1)&amp;""";"),",",""",""")</f>
        <v/>
      </c>
      <c r="BF189" s="71" t="str">
        <f>SUBSTITUTE(IF(INDEX($E$102:$G$104,MATCH("●",INDEX($H$102:$AQ$104,,MATCH($D189,$70:$70,0)-7),0),1)=VLOOKUP(BF$158,$AD$9:$AN$20,8,FALSE),"","sed -i "&amp;IF($AK$156="MacOS","'' ","")&amp;"'s#"&amp;BF$158&amp;"="""&amp;INDEX($E$102:$G$104,MATCH("●",INDEX($H$102:$AQ$104,,MATCH($D189,$70:$70,0)-7),0),1)&amp;""""&amp;"#"&amp;BF$158&amp;"="&amp;""""&amp;VLOOKUP(BF$158,$AD$9:$AN$20,8,FALSE)&amp;""""&amp;"#g'"&amp;"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89" s="71" t="str">
        <f>SUBSTITUTE(IF(VLOOKUP(BG$158,$AD$9:$AN$20,8,FALSE)=INDEX($E$106:$G$108,MATCH("●",INDEX($H$106:$AQ$108,,MATCH($D189,$70:$70,0)-7),0),1),"","sed -i "&amp;IF($AK$156="MacOS","'' ","")&amp;"'s#"&amp;BG$158&amp;"="""&amp;VLOOKUP(BG$158,$AD$9:$AN$20,8,FALSE)&amp;""""&amp;"#"&amp;BG$158&amp;"="&amp;""""&amp;INDEX($E$106:$G$108,MATCH("●",INDEX($H$106:$AQ$108,,MATCH($D189,$70:$70,0)-7),0),1)&amp;""""&amp;"#g'"&amp;" ${CONFIG_DIR}"&amp;$K$7&amp;"; export "&amp;BG$158&amp;"="&amp;""""&amp;INDEX($E$106:$G$108,MATCH("●",INDEX($H$106:$AQ$108,,MATCH($D189,$70:$70,0)-7),0),1)&amp;""";"),",",""",""")</f>
        <v/>
      </c>
      <c r="BH189" s="71" t="str">
        <f>SUBSTITUTE(IF(INDEX($E$106:$G$108,MATCH("●",INDEX($H$106:$AQ$108,,MATCH($D189,$70:$70,0)-7),0),1)=VLOOKUP(BH$158,$AD$9:$AN$20,8,FALSE),"","sed -i "&amp;IF($AK$156="MacOS","'' ","")&amp;"'s#"&amp;BH$158&amp;"="""&amp;INDEX($E$106:$G$108,MATCH("●",INDEX($H$106:$AQ$108,,MATCH($D189,$70:$70,0)-7),0),1)&amp;""""&amp;"#"&amp;BH$158&amp;"="&amp;""""&amp;VLOOKUP(BH$158,$AD$9:$AN$20,8,FALSE)&amp;""""&amp;"#g'"&amp;"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89" s="71" t="str">
        <f>SUBSTITUTE(IF(VLOOKUP(BI$158,$AD$9:$AN$20,8,FALSE)=INDEX($E$110:$G$112,MATCH("●",INDEX($H$110:$AQ$112,,MATCH($D189,$70:$70,0)-7),0),1),"","sed -i "&amp;IF($AK$156="MacOS","'' ","")&amp;"'s#"&amp;BI$158&amp;"="""&amp;VLOOKUP(BI$158,$AD$9:$AN$20,8,FALSE)&amp;""""&amp;"#"&amp;BI$158&amp;"="&amp;""""&amp;INDEX($E$110:$G$112,MATCH("●",INDEX($H$110:$AQ$112,,MATCH($D189,$70:$70,0)-7),0),1)&amp;""""&amp;"#g'"&amp;" ${CONFIG_DIR}"&amp;$K$7&amp;"; export "&amp;BI$158&amp;"="&amp;""""&amp;INDEX($E$110:$G$112,MATCH("●",INDEX($H$110:$AQ$112,,MATCH($D189,$70:$70,0)-7),0),1)&amp;""";"),",",""",""")</f>
        <v/>
      </c>
      <c r="BJ189" s="71" t="str">
        <f>SUBSTITUTE(IF(INDEX($E$110:$G$112,MATCH("●",INDEX($H$110:$AQ$112,,MATCH($D189,$70:$70,0)-7),0),1)=VLOOKUP(BJ$158,$AD$9:$AN$20,8,FALSE),"","sed -i "&amp;IF($AK$156="MacOS","'' ","")&amp;"'s#"&amp;BJ$158&amp;"="""&amp;INDEX($E$110:$G$112,MATCH("●",INDEX($H$110:$AQ$112,,MATCH($D189,$70:$70,0)-7),0),1)&amp;""""&amp;"#"&amp;BJ$158&amp;"="&amp;""""&amp;VLOOKUP(BJ$158,$AD$9:$AN$20,8,FALSE)&amp;""""&amp;"#g'"&amp;"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89" s="71" t="str">
        <f>SUBSTITUTE(IF(VLOOKUP(BK$158,$AD$9:$AN$20,8,FALSE)=INDEX($E$114:$G$116,MATCH("●",INDEX($H$114:$AQ$116,,MATCH($D189,$70:$70,0)-7),0),1),"","sed -i "&amp;IF($AK$156="MacOS","'' ","")&amp;"'s#"&amp;BK$158&amp;"="""&amp;VLOOKUP(BK$158,$AD$9:$AN$20,8,FALSE)&amp;""""&amp;"#"&amp;BK$158&amp;"="&amp;""""&amp;INDEX($E$114:$G$116,MATCH("●",INDEX($H$114:$AQ$116,,MATCH($D189,$70:$70,0)-7),0),1)&amp;""""&amp;"#g'"&amp;" ${CONFIG_DIR}"&amp;$K$7&amp;"; export "&amp;BK$158&amp;"="&amp;""""&amp;INDEX($E$114:$G$116,MATCH("●",INDEX($H$114:$AQ$116,,MATCH($D189,$70:$70,0)-7),0),1)&amp;""";"),",",""",""")</f>
        <v/>
      </c>
      <c r="BL189" s="71" t="str">
        <f>SUBSTITUTE(IF(INDEX($E$114:$G$116,MATCH("●",INDEX($H$114:$AQ$116,,MATCH($D189,$70:$70,0)-7),0),1)=VLOOKUP(BL$158,$AD$9:$AN$20,8,FALSE),"","sed -i "&amp;IF($AK$156="MacOS","'' ","")&amp;"'s#"&amp;BL$158&amp;"="""&amp;INDEX($E$114:$G$116,MATCH("●",INDEX($H$114:$AQ$116,,MATCH($D189,$70:$70,0)-7),0),1)&amp;""""&amp;"#"&amp;BL$158&amp;"="&amp;""""&amp;VLOOKUP(BL$158,$AD$9:$AN$20,8,FALSE)&amp;""""&amp;"#g'"&amp;"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89" s="71" t="str">
        <f>SUBSTITUTE(IF(VLOOKUP(BM$158,$AD$9:$AN$20,8,FALSE)=INDEX($E$118:$G$120,MATCH("●",INDEX($H$118:$AQ$120,,MATCH($D189,$70:$70,0)-7),0),1),"","sed -i "&amp;IF($AK$156="MacOS","'' ","")&amp;"'s#"&amp;BM$158&amp;"="""&amp;VLOOKUP(BM$158,$AD$9:$AN$20,8,FALSE)&amp;""""&amp;"#"&amp;BM$158&amp;"="&amp;""""&amp;INDEX($E$118:$G$120,MATCH("●",INDEX($H$118:$AQ$120,,MATCH($D189,$70:$70,0)-7),0),1)&amp;""""&amp;"#g'"&amp;" ${CONFIG_DIR}"&amp;$K$7&amp;"; export "&amp;BM$158&amp;"="&amp;""""&amp;INDEX($E$118:$G$120,MATCH("●",INDEX($H$118:$AQ$120,,MATCH($D189,$70:$70,0)-7),0),1)&amp;""";"),",",""",""")</f>
        <v/>
      </c>
      <c r="BN189" s="71" t="str">
        <f>SUBSTITUTE(IF(INDEX($E$118:$G$120,MATCH("●",INDEX($H$118:$AQ$120,,MATCH($D189,$70:$70,0)-7),0),1)=VLOOKUP(BN$158,$AD$9:$AN$20,8,FALSE),"","sed -i "&amp;IF($AK$156="MacOS","'' ","")&amp;"'s#"&amp;BN$158&amp;"="""&amp;INDEX($E$118:$G$120,MATCH("●",INDEX($H$118:$AQ$120,,MATCH($D189,$70:$70,0)-7),0),1)&amp;""""&amp;"#"&amp;BN$158&amp;"="&amp;""""&amp;VLOOKUP(BN$158,$AD$9:$AN$20,8,FALSE)&amp;""""&amp;"#g'"&amp;"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89" s="71" t="str">
        <f>SUBSTITUTE(IF(VLOOKUP(BO$158,$AD$9:$AN$20,8,FALSE)=INDEX($E$122:$G$124,MATCH("●",INDEX($H$122:$AQ$124,,MATCH($D189,$70:$70,0)-7),0),1),"","sed -i "&amp;IF($AK$156="MacOS","'' ","")&amp;"'s#"&amp;BO$158&amp;"="""&amp;VLOOKUP(BO$158,$AD$9:$AN$20,8,FALSE)&amp;""""&amp;"#"&amp;BO$158&amp;"="&amp;""""&amp;INDEX($E$122:$G$124,MATCH("●",INDEX($H$122:$AQ$124,,MATCH($D189,$70:$70,0)-7),0),1)&amp;""""&amp;"#g'"&amp;" ${CONFIG_DIR}"&amp;$K$7&amp;"; export "&amp;BO$158&amp;"="&amp;""""&amp;INDEX($E$122:$G$124,MATCH("●",INDEX($H$122:$AQ$124,,MATCH($D189,$70:$70,0)-7),0),1)&amp;""";"),",",""",""")</f>
        <v/>
      </c>
      <c r="BP189" s="71" t="str">
        <f>SUBSTITUTE(IF(INDEX($E$122:$G$124,MATCH("●",INDEX($H$122:$AQ$124,,MATCH($D189,$70:$70,0)-7),0),1)=VLOOKUP(BP$158,$AD$9:$AN$20,8,FALSE),"","sed -i "&amp;IF($AK$156="MacOS","'' ","")&amp;"'s#"&amp;BP$158&amp;"="""&amp;INDEX($E$122:$G$124,MATCH("●",INDEX($H$122:$AQ$124,,MATCH($D189,$70:$70,0)-7),0),1)&amp;""""&amp;"#"&amp;BP$158&amp;"="&amp;""""&amp;VLOOKUP(BP$158,$AD$9:$AN$20,8,FALSE)&amp;""""&amp;"#g'"&amp;"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89" s="71" t="str">
        <f>SUBSTITUTE(IF(VLOOKUP(BQ$158,$AD$9:$AN$20,8,FALSE)=INDEX($E$126:$G$128,MATCH("●",INDEX($H$126:$AQ$128,,MATCH($D189,$70:$70,0)-7),0),1),"","sed -i "&amp;IF($AK$156="MacOS","'' ","")&amp;"'s#"&amp;BQ$158&amp;"="""&amp;VLOOKUP(BQ$158,$AD$9:$AN$20,8,FALSE)&amp;""""&amp;"#"&amp;BQ$158&amp;"="&amp;""""&amp;INDEX($E$126:$G$128,MATCH("●",INDEX($H$126:$AQ$128,,MATCH($D189,$70:$70,0)-7),0),1)&amp;""""&amp;"#g'"&amp;" ${CONFIG_DIR}"&amp;$K$7&amp;"; export "&amp;BQ$158&amp;"="&amp;""""&amp;INDEX($E$126:$G$128,MATCH("●",INDEX($H$126:$AQ$128,,MATCH($D189,$70:$70,0)-7),0),1)&amp;""";"),",",""",""")</f>
        <v/>
      </c>
      <c r="BR189" s="71" t="str">
        <f>SUBSTITUTE(IF(INDEX($E$126:$G$128,MATCH("●",INDEX($H$126:$AQ$128,,MATCH($D189,$70:$70,0)-7),0),1)=VLOOKUP(BR$158,$AD$9:$AN$20,8,FALSE),"","sed -i "&amp;IF($AK$156="MacOS","'' ","")&amp;"'s#"&amp;BR$158&amp;"="""&amp;INDEX($E$126:$G$128,MATCH("●",INDEX($H$126:$AQ$128,,MATCH($D189,$70:$70,0)-7),0),1)&amp;""""&amp;"#"&amp;BR$158&amp;"="&amp;""""&amp;VLOOKUP(BR$158,$AD$9:$AN$20,8,FALSE)&amp;""""&amp;"#g'"&amp;"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89" s="71" t="str">
        <f>SUBSTITUTE(IF(VLOOKUP(BS$158,$AD$9:$AN$20,8,FALSE)=INDEX($E$130:$G$132,MATCH("●",INDEX($H$130:$AQ$132,,MATCH($D189,$70:$70,0)-7),0),1),"","sed -i "&amp;IF($AK$156="MacOS","'' ","")&amp;"'s#"&amp;BS$158&amp;"="""&amp;VLOOKUP(BS$158,$AD$9:$AN$20,8,FALSE)&amp;""""&amp;"#"&amp;BS$158&amp;"="&amp;""""&amp;INDEX($E$130:$G$132,MATCH("●",INDEX($H$130:$AQ$132,,MATCH($D189,$70:$70,0)-7),0),1)&amp;""""&amp;"#g'"&amp;" ${CONFIG_DIR}"&amp;$K$7&amp;"; export "&amp;BS$158&amp;"="&amp;""""&amp;INDEX($E$130:$G$132,MATCH("●",INDEX($H$130:$AQ$132,,MATCH($D189,$70:$70,0)-7),0),1)&amp;""";"),",",""",""")</f>
        <v/>
      </c>
      <c r="BT189" s="71" t="str">
        <f>SUBSTITUTE(IF(INDEX($E$130:$G$132,MATCH("●",INDEX($H$130:$AQ$132,,MATCH($D189,$70:$70,0)-7),0),1)=VLOOKUP(BT$158,$AD$9:$AN$20,8,FALSE),"","sed -i "&amp;IF($AK$156="MacOS","'' ","")&amp;"'s#"&amp;BT$158&amp;"="""&amp;INDEX($E$130:$G$132,MATCH("●",INDEX($H$130:$AQ$132,,MATCH($D189,$70:$70,0)-7),0),1)&amp;""""&amp;"#"&amp;BT$158&amp;"="&amp;""""&amp;VLOOKUP(BT$158,$AD$9:$AN$20,8,FALSE)&amp;""""&amp;"#g'"&amp;"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90" spans="4:73" ht="54" customHeight="1">
      <c r="D190" s="96">
        <f t="shared" si="3"/>
        <v>67</v>
      </c>
      <c r="E190" s="97"/>
      <c r="F190" s="97"/>
      <c r="G190" s="98"/>
      <c r="H190" s="45" t="str">
        <f t="shared" ca="1" si="2"/>
        <v>clear; echo テストケース067; sed -i '' 's#COLUMN_DATA_TYPE="char"#COLUMN_DATA_TYPE="string"#g' ${CONFIG_DIR}db_data_config.txt; export COLUMN_DATA_TYPE="string";sed -i '' 's#COLUMN_DATA_TRIM="NONE"#COLUMN_DATA_TRIM="bt"#g' ${CONFIG_DIR}db_data_config.txt; export COLUMN_DATA_TRIM="bt";sh ./script/db_check_data_validate_config.sh; sed -i '' 's#COLUMN_DATA_TYPE="string"#COLUMN_DATA_TYPE="char"#g' ${CONFIG_DIR}db_data_config.txt; export COLUMN_DATA_TYPE="char";sed -i '' 's#COLUMN_DATA_TRIM="bt"#COLUMN_DATA_TRIM="NONE"#g' ${CONFIG_DIR}db_data_config.txt; export COLUMN_DATA_TRIM="NONE";</v>
      </c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7"/>
      <c r="AE190" s="99" t="str" cm="1">
        <f t="array" ref="AE190">SUBSTITUTE(INDEX($H$134:$AQ$134, , MATCH($D190, $70:$70, 0)-7),"-","")</f>
        <v>正常</v>
      </c>
      <c r="AF190" s="100"/>
      <c r="AG190" s="101"/>
      <c r="AH190" s="143" t="s">
        <v>913</v>
      </c>
      <c r="AI190" s="144"/>
      <c r="AJ190" s="144"/>
      <c r="AK190" s="144"/>
      <c r="AL190" s="144"/>
      <c r="AM190" s="144"/>
      <c r="AN190" s="144"/>
      <c r="AO190" s="144"/>
      <c r="AP190" s="144"/>
      <c r="AQ190" s="145"/>
      <c r="AS190" s="68" t="str" cm="1">
        <f t="array" ref="AS190">SUBSTITUTE(TEXT(INDEX($H$137:$AQ$137,1,$D190-36),"000000"),"-","")</f>
        <v>220001</v>
      </c>
      <c r="AT190" s="69"/>
      <c r="AU190" s="70"/>
      <c r="AW190" s="71" t="str">
        <f>SUBSTITUTE(IF(VLOOKUP(AW$158,$AD$9:$AN$20,8,FALSE)=INDEX($E$76:$G$78,MATCH("●",INDEX($H$76:$AQ$78,,MATCH($D190,$70:$70,0)-7),0),1),"","sed -i "&amp;IF($AK$156="MacOS","'' ","")&amp;"'s#"&amp;AW$158&amp;"="""&amp;VLOOKUP(AW$158,$AD$9:$AN$20,8,FALSE)&amp;""""&amp;"#"&amp;AW$158&amp;"="&amp;""""&amp;INDEX($E$76:$G$78,MATCH("●",INDEX($H$76:$AQ$78,,MATCH($D190,$70:$70,0)-7),0),1)&amp;""""&amp;"#g'"&amp;" ${CONFIG_DIR}"&amp;$K$7&amp;"; export "&amp;AW$158&amp;"="&amp;""""&amp;INDEX($E$76:$G$78,MATCH("●",INDEX($H$76:$AQ$78,,MATCH($D190,$70:$70,0)-7),0),1)&amp;""";"),",",""",""")</f>
        <v/>
      </c>
      <c r="AX190" s="71" t="str">
        <f>SUBSTITUTE(IF(INDEX($E$76:$G$78,MATCH("●",INDEX($H$76:$AQ$78,,MATCH($D190,$70:$70,0)-7),0),1)=VLOOKUP(AX$158,$AD$9:$AN$20,8,FALSE),"","sed -i "&amp;IF($AK$156="MacOS","'' ","")&amp;"'s#"&amp;AX$158&amp;"="""&amp;INDEX($E$76:$G$78,MATCH("●",INDEX($H$76:$AQ$78,,MATCH($D190,$70:$70,0)-7),0),1)&amp;""""&amp;"#"&amp;AX$158&amp;"="&amp;""""&amp;VLOOKUP(AX$158,$AD$9:$AN$20,8,FALSE)&amp;""""&amp;"#g'"&amp;"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90" s="71" t="str">
        <f>SUBSTITUTE(IF(VLOOKUP(AY$158,$AD$9:$AN$20,8,FALSE)=INDEX($E$80:$G$83,MATCH("●",INDEX($H$80:$AQ$83,,MATCH($D190,$70:$70,0)-7),0),1),"","sed -i "&amp;IF($AK$156="MacOS","'' ","")&amp;"'s#"&amp;AY$158&amp;"="""&amp;VLOOKUP(AY$158,$AD$9:$AN$20,8,FALSE)&amp;""""&amp;"#"&amp;AY$158&amp;"="&amp;""""&amp;INDEX($E$80:$G$83,MATCH("●",INDEX($H$80:$AQ$83,,MATCH($D190,$70:$70,0)-7),0),1)&amp;""""&amp;"#g'"&amp;" ${CONFIG_DIR}"&amp;$K$7&amp;"; export "&amp;AY$158&amp;"="&amp;""""&amp;INDEX($E$80:$G$83,MATCH("●",INDEX($H$80:$AQ$83,,MATCH($D190,$70:$70,0)-7),0),1)&amp;""";"),",",""",""")</f>
        <v>sed -i '' 's#COLUMN_DATA_TYPE="char"#COLUMN_DATA_TYPE="string"#g' ${CONFIG_DIR}db_data_config.txt; export COLUMN_DATA_TYPE="string";</v>
      </c>
      <c r="AZ190" s="71" t="str">
        <f>SUBSTITUTE(IF(INDEX($E$80:$G$83,MATCH("●",INDEX($H$80:$AQ$83,,MATCH($D190,$70:$70,0)-7),0),1)=VLOOKUP(AZ$158,$AD$9:$AN$20,8,FALSE),"","sed -i "&amp;IF($AK$156="MacOS","'' ","")&amp;"'s#"&amp;AZ$158&amp;"="""&amp;INDEX($E$80:$G$83,MATCH("●",INDEX($H$80:$AQ$83,,MATCH($D190,$70:$70,0)-7),0),1)&amp;""""&amp;"#"&amp;AZ$158&amp;"="&amp;""""&amp;VLOOKUP(AZ$158,$AD$9:$AN$20,8,FALSE)&amp;""""&amp;"#g'"&amp;"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90" s="71" t="str">
        <f>SUBSTITUTE(IF(VLOOKUP(BA$158,$AD$9:$AN$20,8,FALSE)=INDEX($E$85:$G$92,MATCH("●",INDEX($H$85:$AQ$92,,MATCH($D190,$70:$70,0)-7),0),1),"","sed -i "&amp;IF($AK$156="MacOS","'' ","")&amp;"'s#"&amp;BA$158&amp;"="""&amp;VLOOKUP(BA$158,$AD$9:$AN$20,8,FALSE)&amp;""""&amp;"#"&amp;BA$158&amp;"="&amp;""""&amp;INDEX($E$85:$G$92,MATCH("●",INDEX($H$85:$AQ$92,,MATCH($D190,$70:$70,0)-7),0),1)&amp;""""&amp;"#g'"&amp;" ${CONFIG_DIR}"&amp;$K$7&amp;"; export "&amp;BA$158&amp;"="&amp;""""&amp;INDEX($E$85:$G$92,MATCH("●",INDEX($H$85:$AQ$92,,MATCH($D190,$70:$70,0)-7),0),1)&amp;""";"),",",""",""")</f>
        <v/>
      </c>
      <c r="BB190" s="71" t="str">
        <f>SUBSTITUTE(IF(INDEX($E$85:$G$92,MATCH("●",INDEX($H$85:$AQ$92,,MATCH($D190,$70:$70,0)-7),0),1)=VLOOKUP(BB$158,$AD$9:$AN$20,8,FALSE),"","sed -i "&amp;IF($AK$156="MacOS","'' ","")&amp;"'s#"&amp;BB$158&amp;"="""&amp;INDEX($E$85:$G$92,MATCH("●",INDEX($H$85:$AQ$92,,MATCH($D190,$70:$70,0)-7),0),1)&amp;""""&amp;"#"&amp;BB$158&amp;"="&amp;""""&amp;VLOOKUP(BB$158,$AD$9:$AN$20,8,FALSE)&amp;""""&amp;"#g'"&amp;"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90" s="71" t="str">
        <f>SUBSTITUTE(IF(VLOOKUP(BC$158,$AD$9:$AN$20,8,FALSE)=INDEX($E$94:$G$100,MATCH("●",INDEX($H$94:$AQ$100,,MATCH($D190,$70:$70,0)-7),0),1),"","sed -i "&amp;IF($AK$156="MacOS","'' ","")&amp;"'s#"&amp;BC$158&amp;"="""&amp;VLOOKUP(BC$158,$AD$9:$AN$20,8,FALSE)&amp;""""&amp;"#"&amp;BC$158&amp;"="&amp;""""&amp;INDEX($E$94:$G$100,MATCH("●",INDEX($H$94:$AQ$100,,MATCH($D190,$70:$70,0)-7),0),1)&amp;""""&amp;"#g'"&amp;" ${CONFIG_DIR}"&amp;$K$7&amp;"; export "&amp;BC$158&amp;"="&amp;""""&amp;INDEX($E$94:$G$100,MATCH("●",INDEX($H$94:$AQ$100,,MATCH($D190,$70:$70,0)-7),0),1)&amp;""";"),",",""",""")</f>
        <v>sed -i '' 's#COLUMN_DATA_TRIM="NONE"#COLUMN_DATA_TRIM="bt"#g' ${CONFIG_DIR}db_data_config.txt; export COLUMN_DATA_TRIM="bt";</v>
      </c>
      <c r="BD190" s="71" t="str">
        <f>SUBSTITUTE(IF(INDEX($E$94:$G$100,MATCH("●",INDEX($H$94:$AQ$100,,MATCH($D190,$70:$70,0)-7),0),1)=VLOOKUP(BD$158,$AD$9:$AN$20,8,FALSE),"","sed -i "&amp;IF($AK$156="MacOS","'' ","")&amp;"'s#"&amp;BD$158&amp;"="""&amp;INDEX($E$94:$G$100,MATCH("●",INDEX($H$94:$AQ$100,,MATCH($D190,$70:$70,0)-7),0),1)&amp;""""&amp;"#"&amp;BD$158&amp;"="&amp;""""&amp;VLOOKUP(BD$158,$AD$9:$AN$20,8,FALSE)&amp;""""&amp;"#g'"&amp;"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's#COLUMN_DATA_TRIM="bt"#COLUMN_DATA_TRIM="NONE"#g' ${CONFIG_DIR}db_data_config.txt; export COLUMN_DATA_TRIM="NONE";</v>
      </c>
      <c r="BE190" s="71" t="str">
        <f>SUBSTITUTE(IF(VLOOKUP(BE$158,$AD$9:$AN$20,8,FALSE)=INDEX($E$102:$G$104,MATCH("●",INDEX($H$102:$AQ$104,,MATCH($D190,$70:$70,0)-7),0),1),"","sed -i "&amp;IF($AK$156="MacOS","'' ","")&amp;"'s#"&amp;BE$158&amp;"="""&amp;VLOOKUP(BE$158,$AD$9:$AN$20,8,FALSE)&amp;""""&amp;"#"&amp;BE$158&amp;"="&amp;""""&amp;INDEX($E$102:$G$104,MATCH("●",INDEX($H$102:$AQ$104,,MATCH($D190,$70:$70,0)-7),0),1)&amp;""""&amp;"#g'"&amp;" ${CONFIG_DIR}"&amp;$K$7&amp;"; export "&amp;BE$158&amp;"="&amp;""""&amp;INDEX($E$102:$G$104,MATCH("●",INDEX($H$102:$AQ$104,,MATCH($D190,$70:$70,0)-7),0),1)&amp;""";"),",",""",""")</f>
        <v/>
      </c>
      <c r="BF190" s="71" t="str">
        <f>SUBSTITUTE(IF(INDEX($E$102:$G$104,MATCH("●",INDEX($H$102:$AQ$104,,MATCH($D190,$70:$70,0)-7),0),1)=VLOOKUP(BF$158,$AD$9:$AN$20,8,FALSE),"","sed -i "&amp;IF($AK$156="MacOS","'' ","")&amp;"'s#"&amp;BF$158&amp;"="""&amp;INDEX($E$102:$G$104,MATCH("●",INDEX($H$102:$AQ$104,,MATCH($D190,$70:$70,0)-7),0),1)&amp;""""&amp;"#"&amp;BF$158&amp;"="&amp;""""&amp;VLOOKUP(BF$158,$AD$9:$AN$20,8,FALSE)&amp;""""&amp;"#g'"&amp;"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90" s="71" t="str">
        <f>SUBSTITUTE(IF(VLOOKUP(BG$158,$AD$9:$AN$20,8,FALSE)=INDEX($E$106:$G$108,MATCH("●",INDEX($H$106:$AQ$108,,MATCH($D190,$70:$70,0)-7),0),1),"","sed -i "&amp;IF($AK$156="MacOS","'' ","")&amp;"'s#"&amp;BG$158&amp;"="""&amp;VLOOKUP(BG$158,$AD$9:$AN$20,8,FALSE)&amp;""""&amp;"#"&amp;BG$158&amp;"="&amp;""""&amp;INDEX($E$106:$G$108,MATCH("●",INDEX($H$106:$AQ$108,,MATCH($D190,$70:$70,0)-7),0),1)&amp;""""&amp;"#g'"&amp;" ${CONFIG_DIR}"&amp;$K$7&amp;"; export "&amp;BG$158&amp;"="&amp;""""&amp;INDEX($E$106:$G$108,MATCH("●",INDEX($H$106:$AQ$108,,MATCH($D190,$70:$70,0)-7),0),1)&amp;""";"),",",""",""")</f>
        <v/>
      </c>
      <c r="BH190" s="71" t="str">
        <f>SUBSTITUTE(IF(INDEX($E$106:$G$108,MATCH("●",INDEX($H$106:$AQ$108,,MATCH($D190,$70:$70,0)-7),0),1)=VLOOKUP(BH$158,$AD$9:$AN$20,8,FALSE),"","sed -i "&amp;IF($AK$156="MacOS","'' ","")&amp;"'s#"&amp;BH$158&amp;"="""&amp;INDEX($E$106:$G$108,MATCH("●",INDEX($H$106:$AQ$108,,MATCH($D190,$70:$70,0)-7),0),1)&amp;""""&amp;"#"&amp;BH$158&amp;"="&amp;""""&amp;VLOOKUP(BH$158,$AD$9:$AN$20,8,FALSE)&amp;""""&amp;"#g'"&amp;"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90" s="71" t="str">
        <f>SUBSTITUTE(IF(VLOOKUP(BI$158,$AD$9:$AN$20,8,FALSE)=INDEX($E$110:$G$112,MATCH("●",INDEX($H$110:$AQ$112,,MATCH($D190,$70:$70,0)-7),0),1),"","sed -i "&amp;IF($AK$156="MacOS","'' ","")&amp;"'s#"&amp;BI$158&amp;"="""&amp;VLOOKUP(BI$158,$AD$9:$AN$20,8,FALSE)&amp;""""&amp;"#"&amp;BI$158&amp;"="&amp;""""&amp;INDEX($E$110:$G$112,MATCH("●",INDEX($H$110:$AQ$112,,MATCH($D190,$70:$70,0)-7),0),1)&amp;""""&amp;"#g'"&amp;" ${CONFIG_DIR}"&amp;$K$7&amp;"; export "&amp;BI$158&amp;"="&amp;""""&amp;INDEX($E$110:$G$112,MATCH("●",INDEX($H$110:$AQ$112,,MATCH($D190,$70:$70,0)-7),0),1)&amp;""";"),",",""",""")</f>
        <v/>
      </c>
      <c r="BJ190" s="71" t="str">
        <f>SUBSTITUTE(IF(INDEX($E$110:$G$112,MATCH("●",INDEX($H$110:$AQ$112,,MATCH($D190,$70:$70,0)-7),0),1)=VLOOKUP(BJ$158,$AD$9:$AN$20,8,FALSE),"","sed -i "&amp;IF($AK$156="MacOS","'' ","")&amp;"'s#"&amp;BJ$158&amp;"="""&amp;INDEX($E$110:$G$112,MATCH("●",INDEX($H$110:$AQ$112,,MATCH($D190,$70:$70,0)-7),0),1)&amp;""""&amp;"#"&amp;BJ$158&amp;"="&amp;""""&amp;VLOOKUP(BJ$158,$AD$9:$AN$20,8,FALSE)&amp;""""&amp;"#g'"&amp;"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90" s="71" t="str">
        <f>SUBSTITUTE(IF(VLOOKUP(BK$158,$AD$9:$AN$20,8,FALSE)=INDEX($E$114:$G$116,MATCH("●",INDEX($H$114:$AQ$116,,MATCH($D190,$70:$70,0)-7),0),1),"","sed -i "&amp;IF($AK$156="MacOS","'' ","")&amp;"'s#"&amp;BK$158&amp;"="""&amp;VLOOKUP(BK$158,$AD$9:$AN$20,8,FALSE)&amp;""""&amp;"#"&amp;BK$158&amp;"="&amp;""""&amp;INDEX($E$114:$G$116,MATCH("●",INDEX($H$114:$AQ$116,,MATCH($D190,$70:$70,0)-7),0),1)&amp;""""&amp;"#g'"&amp;" ${CONFIG_DIR}"&amp;$K$7&amp;"; export "&amp;BK$158&amp;"="&amp;""""&amp;INDEX($E$114:$G$116,MATCH("●",INDEX($H$114:$AQ$116,,MATCH($D190,$70:$70,0)-7),0),1)&amp;""";"),",",""",""")</f>
        <v/>
      </c>
      <c r="BL190" s="71" t="str">
        <f>SUBSTITUTE(IF(INDEX($E$114:$G$116,MATCH("●",INDEX($H$114:$AQ$116,,MATCH($D190,$70:$70,0)-7),0),1)=VLOOKUP(BL$158,$AD$9:$AN$20,8,FALSE),"","sed -i "&amp;IF($AK$156="MacOS","'' ","")&amp;"'s#"&amp;BL$158&amp;"="""&amp;INDEX($E$114:$G$116,MATCH("●",INDEX($H$114:$AQ$116,,MATCH($D190,$70:$70,0)-7),0),1)&amp;""""&amp;"#"&amp;BL$158&amp;"="&amp;""""&amp;VLOOKUP(BL$158,$AD$9:$AN$20,8,FALSE)&amp;""""&amp;"#g'"&amp;"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90" s="71" t="str">
        <f>SUBSTITUTE(IF(VLOOKUP(BM$158,$AD$9:$AN$20,8,FALSE)=INDEX($E$118:$G$120,MATCH("●",INDEX($H$118:$AQ$120,,MATCH($D190,$70:$70,0)-7),0),1),"","sed -i "&amp;IF($AK$156="MacOS","'' ","")&amp;"'s#"&amp;BM$158&amp;"="""&amp;VLOOKUP(BM$158,$AD$9:$AN$20,8,FALSE)&amp;""""&amp;"#"&amp;BM$158&amp;"="&amp;""""&amp;INDEX($E$118:$G$120,MATCH("●",INDEX($H$118:$AQ$120,,MATCH($D190,$70:$70,0)-7),0),1)&amp;""""&amp;"#g'"&amp;" ${CONFIG_DIR}"&amp;$K$7&amp;"; export "&amp;BM$158&amp;"="&amp;""""&amp;INDEX($E$118:$G$120,MATCH("●",INDEX($H$118:$AQ$120,,MATCH($D190,$70:$70,0)-7),0),1)&amp;""";"),",",""",""")</f>
        <v/>
      </c>
      <c r="BN190" s="71" t="str">
        <f>SUBSTITUTE(IF(INDEX($E$118:$G$120,MATCH("●",INDEX($H$118:$AQ$120,,MATCH($D190,$70:$70,0)-7),0),1)=VLOOKUP(BN$158,$AD$9:$AN$20,8,FALSE),"","sed -i "&amp;IF($AK$156="MacOS","'' ","")&amp;"'s#"&amp;BN$158&amp;"="""&amp;INDEX($E$118:$G$120,MATCH("●",INDEX($H$118:$AQ$120,,MATCH($D190,$70:$70,0)-7),0),1)&amp;""""&amp;"#"&amp;BN$158&amp;"="&amp;""""&amp;VLOOKUP(BN$158,$AD$9:$AN$20,8,FALSE)&amp;""""&amp;"#g'"&amp;"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90" s="71" t="str">
        <f>SUBSTITUTE(IF(VLOOKUP(BO$158,$AD$9:$AN$20,8,FALSE)=INDEX($E$122:$G$124,MATCH("●",INDEX($H$122:$AQ$124,,MATCH($D190,$70:$70,0)-7),0),1),"","sed -i "&amp;IF($AK$156="MacOS","'' ","")&amp;"'s#"&amp;BO$158&amp;"="""&amp;VLOOKUP(BO$158,$AD$9:$AN$20,8,FALSE)&amp;""""&amp;"#"&amp;BO$158&amp;"="&amp;""""&amp;INDEX($E$122:$G$124,MATCH("●",INDEX($H$122:$AQ$124,,MATCH($D190,$70:$70,0)-7),0),1)&amp;""""&amp;"#g'"&amp;" ${CONFIG_DIR}"&amp;$K$7&amp;"; export "&amp;BO$158&amp;"="&amp;""""&amp;INDEX($E$122:$G$124,MATCH("●",INDEX($H$122:$AQ$124,,MATCH($D190,$70:$70,0)-7),0),1)&amp;""";"),",",""",""")</f>
        <v/>
      </c>
      <c r="BP190" s="71" t="str">
        <f>SUBSTITUTE(IF(INDEX($E$122:$G$124,MATCH("●",INDEX($H$122:$AQ$124,,MATCH($D190,$70:$70,0)-7),0),1)=VLOOKUP(BP$158,$AD$9:$AN$20,8,FALSE),"","sed -i "&amp;IF($AK$156="MacOS","'' ","")&amp;"'s#"&amp;BP$158&amp;"="""&amp;INDEX($E$122:$G$124,MATCH("●",INDEX($H$122:$AQ$124,,MATCH($D190,$70:$70,0)-7),0),1)&amp;""""&amp;"#"&amp;BP$158&amp;"="&amp;""""&amp;VLOOKUP(BP$158,$AD$9:$AN$20,8,FALSE)&amp;""""&amp;"#g'"&amp;"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90" s="71" t="str">
        <f>SUBSTITUTE(IF(VLOOKUP(BQ$158,$AD$9:$AN$20,8,FALSE)=INDEX($E$126:$G$128,MATCH("●",INDEX($H$126:$AQ$128,,MATCH($D190,$70:$70,0)-7),0),1),"","sed -i "&amp;IF($AK$156="MacOS","'' ","")&amp;"'s#"&amp;BQ$158&amp;"="""&amp;VLOOKUP(BQ$158,$AD$9:$AN$20,8,FALSE)&amp;""""&amp;"#"&amp;BQ$158&amp;"="&amp;""""&amp;INDEX($E$126:$G$128,MATCH("●",INDEX($H$126:$AQ$128,,MATCH($D190,$70:$70,0)-7),0),1)&amp;""""&amp;"#g'"&amp;" ${CONFIG_DIR}"&amp;$K$7&amp;"; export "&amp;BQ$158&amp;"="&amp;""""&amp;INDEX($E$126:$G$128,MATCH("●",INDEX($H$126:$AQ$128,,MATCH($D190,$70:$70,0)-7),0),1)&amp;""";"),",",""",""")</f>
        <v/>
      </c>
      <c r="BR190" s="71" t="str">
        <f>SUBSTITUTE(IF(INDEX($E$126:$G$128,MATCH("●",INDEX($H$126:$AQ$128,,MATCH($D190,$70:$70,0)-7),0),1)=VLOOKUP(BR$158,$AD$9:$AN$20,8,FALSE),"","sed -i "&amp;IF($AK$156="MacOS","'' ","")&amp;"'s#"&amp;BR$158&amp;"="""&amp;INDEX($E$126:$G$128,MATCH("●",INDEX($H$126:$AQ$128,,MATCH($D190,$70:$70,0)-7),0),1)&amp;""""&amp;"#"&amp;BR$158&amp;"="&amp;""""&amp;VLOOKUP(BR$158,$AD$9:$AN$20,8,FALSE)&amp;""""&amp;"#g'"&amp;"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90" s="71" t="str">
        <f>SUBSTITUTE(IF(VLOOKUP(BS$158,$AD$9:$AN$20,8,FALSE)=INDEX($E$130:$G$132,MATCH("●",INDEX($H$130:$AQ$132,,MATCH($D190,$70:$70,0)-7),0),1),"","sed -i "&amp;IF($AK$156="MacOS","'' ","")&amp;"'s#"&amp;BS$158&amp;"="""&amp;VLOOKUP(BS$158,$AD$9:$AN$20,8,FALSE)&amp;""""&amp;"#"&amp;BS$158&amp;"="&amp;""""&amp;INDEX($E$130:$G$132,MATCH("●",INDEX($H$130:$AQ$132,,MATCH($D190,$70:$70,0)-7),0),1)&amp;""""&amp;"#g'"&amp;" ${CONFIG_DIR}"&amp;$K$7&amp;"; export "&amp;BS$158&amp;"="&amp;""""&amp;INDEX($E$130:$G$132,MATCH("●",INDEX($H$130:$AQ$132,,MATCH($D190,$70:$70,0)-7),0),1)&amp;""";"),",",""",""")</f>
        <v/>
      </c>
      <c r="BT190" s="71" t="str">
        <f>SUBSTITUTE(IF(INDEX($E$130:$G$132,MATCH("●",INDEX($H$130:$AQ$132,,MATCH($D190,$70:$70,0)-7),0),1)=VLOOKUP(BT$158,$AD$9:$AN$20,8,FALSE),"","sed -i "&amp;IF($AK$156="MacOS","'' ","")&amp;"'s#"&amp;BT$158&amp;"="""&amp;INDEX($E$130:$G$132,MATCH("●",INDEX($H$130:$AQ$132,,MATCH($D190,$70:$70,0)-7),0),1)&amp;""""&amp;"#"&amp;BT$158&amp;"="&amp;""""&amp;VLOOKUP(BT$158,$AD$9:$AN$20,8,FALSE)&amp;""""&amp;"#g'"&amp;"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91" spans="4:73" ht="54" customHeight="1">
      <c r="D191" s="96">
        <f t="shared" si="3"/>
        <v>68</v>
      </c>
      <c r="E191" s="97"/>
      <c r="F191" s="97"/>
      <c r="G191" s="98"/>
      <c r="H191" s="45" t="str">
        <f t="shared" ca="1" si="2"/>
        <v>clear; echo テストケース068; sed -i '' 's#COLUMN_DATA_TYPE="char"#COLUMN_DATA_TYPE="string"#g' ${CONFIG_DIR}db_data_config.txt; export COLUMN_DATA_TYPE="string";sed -i '' 's#COLUMN_DATA_LENGTH="3"#COLUMN_DATA_LENGTH="1"#g' ${CONFIG_DIR}db_data_config.txt; export COLUMN_DATA_LENGTH="1";sed -i '' 's#COLUMN_DATA_TRIM="NONE"#COLUMN_DATA_TRIM="FTftBTbt"#g' ${CONFIG_DIR}db_data_config.txt; export COLUMN_DATA_TRIM="FTftBTbt";sh ./script/db_check_data_validate_config.sh; sed -i '' 's#COLUMN_DATA_TYPE="string"#COLUMN_DATA_TYPE="char"#g' ${CONFIG_DIR}db_data_config.txt; export COLUMN_DATA_TYPE="char";sed -i '' 's#COLUMN_DATA_LENGTH="1"#COLUMN_DATA_LENGTH="3"#g' ${CONFIG_DIR}db_data_config.txt; export COLUMN_DATA_LENGTH="3";sed -i '' 's#COLUMN_DATA_TRIM="FTftBTbt"#COLUMN_DATA_TRIM="NONE"#g' ${CONFIG_DIR}db_data_config.txt; export COLUMN_DATA_TRIM="NONE";</v>
      </c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7"/>
      <c r="AE191" s="99" t="str" cm="1">
        <f t="array" ref="AE191">SUBSTITUTE(INDEX($H$134:$AQ$134, , MATCH($D191, $70:$70, 0)-7),"-","")</f>
        <v>異常</v>
      </c>
      <c r="AF191" s="100"/>
      <c r="AG191" s="101"/>
      <c r="AH191" s="143" t="s">
        <v>914</v>
      </c>
      <c r="AI191" s="144"/>
      <c r="AJ191" s="144"/>
      <c r="AK191" s="144"/>
      <c r="AL191" s="144"/>
      <c r="AM191" s="144"/>
      <c r="AN191" s="144"/>
      <c r="AO191" s="144"/>
      <c r="AP191" s="144"/>
      <c r="AQ191" s="145"/>
      <c r="AS191" s="68" t="str" cm="1">
        <f t="array" ref="AS191">SUBSTITUTE(TEXT(INDEX($H$137:$AQ$137,1,$D191-36),"000000"),"-","")</f>
        <v>220134</v>
      </c>
      <c r="AT191" s="69"/>
      <c r="AU191" s="70"/>
      <c r="AW191" s="71" t="str">
        <f>SUBSTITUTE(IF(VLOOKUP(AW$158,$AD$9:$AN$20,8,FALSE)=INDEX($E$76:$G$78,MATCH("●",INDEX($H$76:$AQ$78,,MATCH($D191,$70:$70,0)-7),0),1),"","sed -i "&amp;IF($AK$156="MacOS","'' ","")&amp;"'s#"&amp;AW$158&amp;"="""&amp;VLOOKUP(AW$158,$AD$9:$AN$20,8,FALSE)&amp;""""&amp;"#"&amp;AW$158&amp;"="&amp;""""&amp;INDEX($E$76:$G$78,MATCH("●",INDEX($H$76:$AQ$78,,MATCH($D191,$70:$70,0)-7),0),1)&amp;""""&amp;"#g'"&amp;" ${CONFIG_DIR}"&amp;$K$7&amp;"; export "&amp;AW$158&amp;"="&amp;""""&amp;INDEX($E$76:$G$78,MATCH("●",INDEX($H$76:$AQ$78,,MATCH($D191,$70:$70,0)-7),0),1)&amp;""";"),",",""",""")</f>
        <v/>
      </c>
      <c r="AX191" s="71" t="str">
        <f>SUBSTITUTE(IF(INDEX($E$76:$G$78,MATCH("●",INDEX($H$76:$AQ$78,,MATCH($D191,$70:$70,0)-7),0),1)=VLOOKUP(AX$158,$AD$9:$AN$20,8,FALSE),"","sed -i "&amp;IF($AK$156="MacOS","'' ","")&amp;"'s#"&amp;AX$158&amp;"="""&amp;INDEX($E$76:$G$78,MATCH("●",INDEX($H$76:$AQ$78,,MATCH($D191,$70:$70,0)-7),0),1)&amp;""""&amp;"#"&amp;AX$158&amp;"="&amp;""""&amp;VLOOKUP(AX$158,$AD$9:$AN$20,8,FALSE)&amp;""""&amp;"#g'"&amp;"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91" s="71" t="str">
        <f>SUBSTITUTE(IF(VLOOKUP(AY$158,$AD$9:$AN$20,8,FALSE)=INDEX($E$80:$G$83,MATCH("●",INDEX($H$80:$AQ$83,,MATCH($D191,$70:$70,0)-7),0),1),"","sed -i "&amp;IF($AK$156="MacOS","'' ","")&amp;"'s#"&amp;AY$158&amp;"="""&amp;VLOOKUP(AY$158,$AD$9:$AN$20,8,FALSE)&amp;""""&amp;"#"&amp;AY$158&amp;"="&amp;""""&amp;INDEX($E$80:$G$83,MATCH("●",INDEX($H$80:$AQ$83,,MATCH($D191,$70:$70,0)-7),0),1)&amp;""""&amp;"#g'"&amp;" ${CONFIG_DIR}"&amp;$K$7&amp;"; export "&amp;AY$158&amp;"="&amp;""""&amp;INDEX($E$80:$G$83,MATCH("●",INDEX($H$80:$AQ$83,,MATCH($D191,$70:$70,0)-7),0),1)&amp;""";"),",",""",""")</f>
        <v>sed -i '' 's#COLUMN_DATA_TYPE="char"#COLUMN_DATA_TYPE="string"#g' ${CONFIG_DIR}db_data_config.txt; export COLUMN_DATA_TYPE="string";</v>
      </c>
      <c r="AZ191" s="71" t="str">
        <f>SUBSTITUTE(IF(INDEX($E$80:$G$83,MATCH("●",INDEX($H$80:$AQ$83,,MATCH($D191,$70:$70,0)-7),0),1)=VLOOKUP(AZ$158,$AD$9:$AN$20,8,FALSE),"","sed -i "&amp;IF($AK$156="MacOS","'' ","")&amp;"'s#"&amp;AZ$158&amp;"="""&amp;INDEX($E$80:$G$83,MATCH("●",INDEX($H$80:$AQ$83,,MATCH($D191,$70:$70,0)-7),0),1)&amp;""""&amp;"#"&amp;AZ$158&amp;"="&amp;""""&amp;VLOOKUP(AZ$158,$AD$9:$AN$20,8,FALSE)&amp;""""&amp;"#g'"&amp;"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91" s="71" t="str">
        <f>SUBSTITUTE(IF(VLOOKUP(BA$158,$AD$9:$AN$20,8,FALSE)=INDEX($E$85:$G$92,MATCH("●",INDEX($H$85:$AQ$92,,MATCH($D191,$70:$70,0)-7),0),1),"","sed -i "&amp;IF($AK$156="MacOS","'' ","")&amp;"'s#"&amp;BA$158&amp;"="""&amp;VLOOKUP(BA$158,$AD$9:$AN$20,8,FALSE)&amp;""""&amp;"#"&amp;BA$158&amp;"="&amp;""""&amp;INDEX($E$85:$G$92,MATCH("●",INDEX($H$85:$AQ$92,,MATCH($D191,$70:$70,0)-7),0),1)&amp;""""&amp;"#g'"&amp;" ${CONFIG_DIR}"&amp;$K$7&amp;"; export "&amp;BA$158&amp;"="&amp;""""&amp;INDEX($E$85:$G$92,MATCH("●",INDEX($H$85:$AQ$92,,MATCH($D191,$70:$70,0)-7),0),1)&amp;""";"),",",""",""")</f>
        <v>sed -i '' 's#COLUMN_DATA_LENGTH="3"#COLUMN_DATA_LENGTH="1"#g' ${CONFIG_DIR}db_data_config.txt; export COLUMN_DATA_LENGTH="1";</v>
      </c>
      <c r="BB191" s="71" t="str">
        <f>SUBSTITUTE(IF(INDEX($E$85:$G$92,MATCH("●",INDEX($H$85:$AQ$92,,MATCH($D191,$70:$70,0)-7),0),1)=VLOOKUP(BB$158,$AD$9:$AN$20,8,FALSE),"","sed -i "&amp;IF($AK$156="MacOS","'' ","")&amp;"'s#"&amp;BB$158&amp;"="""&amp;INDEX($E$85:$G$92,MATCH("●",INDEX($H$85:$AQ$92,,MATCH($D191,$70:$70,0)-7),0),1)&amp;""""&amp;"#"&amp;BB$158&amp;"="&amp;""""&amp;VLOOKUP(BB$158,$AD$9:$AN$20,8,FALSE)&amp;""""&amp;"#g'"&amp;"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's#COLUMN_DATA_LENGTH="1"#COLUMN_DATA_LENGTH="3"#g' ${CONFIG_DIR}db_data_config.txt; export COLUMN_DATA_LENGTH="3";</v>
      </c>
      <c r="BC191" s="71" t="str">
        <f>SUBSTITUTE(IF(VLOOKUP(BC$158,$AD$9:$AN$20,8,FALSE)=INDEX($E$94:$G$100,MATCH("●",INDEX($H$94:$AQ$100,,MATCH($D191,$70:$70,0)-7),0),1),"","sed -i "&amp;IF($AK$156="MacOS","'' ","")&amp;"'s#"&amp;BC$158&amp;"="""&amp;VLOOKUP(BC$158,$AD$9:$AN$20,8,FALSE)&amp;""""&amp;"#"&amp;BC$158&amp;"="&amp;""""&amp;INDEX($E$94:$G$100,MATCH("●",INDEX($H$94:$AQ$100,,MATCH($D191,$70:$70,0)-7),0),1)&amp;""""&amp;"#g'"&amp;" ${CONFIG_DIR}"&amp;$K$7&amp;"; export "&amp;BC$158&amp;"="&amp;""""&amp;INDEX($E$94:$G$100,MATCH("●",INDEX($H$94:$AQ$100,,MATCH($D191,$70:$70,0)-7),0),1)&amp;""";"),",",""",""")</f>
        <v>sed -i '' 's#COLUMN_DATA_TRIM="NONE"#COLUMN_DATA_TRIM="FTftBTbt"#g' ${CONFIG_DIR}db_data_config.txt; export COLUMN_DATA_TRIM="FTftBTbt";</v>
      </c>
      <c r="BD191" s="71" t="str">
        <f>SUBSTITUTE(IF(INDEX($E$94:$G$100,MATCH("●",INDEX($H$94:$AQ$100,,MATCH($D191,$70:$70,0)-7),0),1)=VLOOKUP(BD$158,$AD$9:$AN$20,8,FALSE),"","sed -i "&amp;IF($AK$156="MacOS","'' ","")&amp;"'s#"&amp;BD$158&amp;"="""&amp;INDEX($E$94:$G$100,MATCH("●",INDEX($H$94:$AQ$100,,MATCH($D191,$70:$70,0)-7),0),1)&amp;""""&amp;"#"&amp;BD$158&amp;"="&amp;""""&amp;VLOOKUP(BD$158,$AD$9:$AN$20,8,FALSE)&amp;""""&amp;"#g'"&amp;"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's#COLUMN_DATA_TRIM="FTftBTbt"#COLUMN_DATA_TRIM="NONE"#g' ${CONFIG_DIR}db_data_config.txt; export COLUMN_DATA_TRIM="NONE";</v>
      </c>
      <c r="BE191" s="71" t="str">
        <f>SUBSTITUTE(IF(VLOOKUP(BE$158,$AD$9:$AN$20,8,FALSE)=INDEX($E$102:$G$104,MATCH("●",INDEX($H$102:$AQ$104,,MATCH($D191,$70:$70,0)-7),0),1),"","sed -i "&amp;IF($AK$156="MacOS","'' ","")&amp;"'s#"&amp;BE$158&amp;"="""&amp;VLOOKUP(BE$158,$AD$9:$AN$20,8,FALSE)&amp;""""&amp;"#"&amp;BE$158&amp;"="&amp;""""&amp;INDEX($E$102:$G$104,MATCH("●",INDEX($H$102:$AQ$104,,MATCH($D191,$70:$70,0)-7),0),1)&amp;""""&amp;"#g'"&amp;" ${CONFIG_DIR}"&amp;$K$7&amp;"; export "&amp;BE$158&amp;"="&amp;""""&amp;INDEX($E$102:$G$104,MATCH("●",INDEX($H$102:$AQ$104,,MATCH($D191,$70:$70,0)-7),0),1)&amp;""";"),",",""",""")</f>
        <v/>
      </c>
      <c r="BF191" s="71" t="str">
        <f>SUBSTITUTE(IF(INDEX($E$102:$G$104,MATCH("●",INDEX($H$102:$AQ$104,,MATCH($D191,$70:$70,0)-7),0),1)=VLOOKUP(BF$158,$AD$9:$AN$20,8,FALSE),"","sed -i "&amp;IF($AK$156="MacOS","'' ","")&amp;"'s#"&amp;BF$158&amp;"="""&amp;INDEX($E$102:$G$104,MATCH("●",INDEX($H$102:$AQ$104,,MATCH($D191,$70:$70,0)-7),0),1)&amp;""""&amp;"#"&amp;BF$158&amp;"="&amp;""""&amp;VLOOKUP(BF$158,$AD$9:$AN$20,8,FALSE)&amp;""""&amp;"#g'"&amp;"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91" s="71" t="str">
        <f>SUBSTITUTE(IF(VLOOKUP(BG$158,$AD$9:$AN$20,8,FALSE)=INDEX($E$106:$G$108,MATCH("●",INDEX($H$106:$AQ$108,,MATCH($D191,$70:$70,0)-7),0),1),"","sed -i "&amp;IF($AK$156="MacOS","'' ","")&amp;"'s#"&amp;BG$158&amp;"="""&amp;VLOOKUP(BG$158,$AD$9:$AN$20,8,FALSE)&amp;""""&amp;"#"&amp;BG$158&amp;"="&amp;""""&amp;INDEX($E$106:$G$108,MATCH("●",INDEX($H$106:$AQ$108,,MATCH($D191,$70:$70,0)-7),0),1)&amp;""""&amp;"#g'"&amp;" ${CONFIG_DIR}"&amp;$K$7&amp;"; export "&amp;BG$158&amp;"="&amp;""""&amp;INDEX($E$106:$G$108,MATCH("●",INDEX($H$106:$AQ$108,,MATCH($D191,$70:$70,0)-7),0),1)&amp;""";"),",",""",""")</f>
        <v/>
      </c>
      <c r="BH191" s="71" t="str">
        <f>SUBSTITUTE(IF(INDEX($E$106:$G$108,MATCH("●",INDEX($H$106:$AQ$108,,MATCH($D191,$70:$70,0)-7),0),1)=VLOOKUP(BH$158,$AD$9:$AN$20,8,FALSE),"","sed -i "&amp;IF($AK$156="MacOS","'' ","")&amp;"'s#"&amp;BH$158&amp;"="""&amp;INDEX($E$106:$G$108,MATCH("●",INDEX($H$106:$AQ$108,,MATCH($D191,$70:$70,0)-7),0),1)&amp;""""&amp;"#"&amp;BH$158&amp;"="&amp;""""&amp;VLOOKUP(BH$158,$AD$9:$AN$20,8,FALSE)&amp;""""&amp;"#g'"&amp;"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91" s="71" t="str">
        <f>SUBSTITUTE(IF(VLOOKUP(BI$158,$AD$9:$AN$20,8,FALSE)=INDEX($E$110:$G$112,MATCH("●",INDEX($H$110:$AQ$112,,MATCH($D191,$70:$70,0)-7),0),1),"","sed -i "&amp;IF($AK$156="MacOS","'' ","")&amp;"'s#"&amp;BI$158&amp;"="""&amp;VLOOKUP(BI$158,$AD$9:$AN$20,8,FALSE)&amp;""""&amp;"#"&amp;BI$158&amp;"="&amp;""""&amp;INDEX($E$110:$G$112,MATCH("●",INDEX($H$110:$AQ$112,,MATCH($D191,$70:$70,0)-7),0),1)&amp;""""&amp;"#g'"&amp;" ${CONFIG_DIR}"&amp;$K$7&amp;"; export "&amp;BI$158&amp;"="&amp;""""&amp;INDEX($E$110:$G$112,MATCH("●",INDEX($H$110:$AQ$112,,MATCH($D191,$70:$70,0)-7),0),1)&amp;""";"),",",""",""")</f>
        <v/>
      </c>
      <c r="BJ191" s="71" t="str">
        <f>SUBSTITUTE(IF(INDEX($E$110:$G$112,MATCH("●",INDEX($H$110:$AQ$112,,MATCH($D191,$70:$70,0)-7),0),1)=VLOOKUP(BJ$158,$AD$9:$AN$20,8,FALSE),"","sed -i "&amp;IF($AK$156="MacOS","'' ","")&amp;"'s#"&amp;BJ$158&amp;"="""&amp;INDEX($E$110:$G$112,MATCH("●",INDEX($H$110:$AQ$112,,MATCH($D191,$70:$70,0)-7),0),1)&amp;""""&amp;"#"&amp;BJ$158&amp;"="&amp;""""&amp;VLOOKUP(BJ$158,$AD$9:$AN$20,8,FALSE)&amp;""""&amp;"#g'"&amp;"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91" s="71" t="str">
        <f>SUBSTITUTE(IF(VLOOKUP(BK$158,$AD$9:$AN$20,8,FALSE)=INDEX($E$114:$G$116,MATCH("●",INDEX($H$114:$AQ$116,,MATCH($D191,$70:$70,0)-7),0),1),"","sed -i "&amp;IF($AK$156="MacOS","'' ","")&amp;"'s#"&amp;BK$158&amp;"="""&amp;VLOOKUP(BK$158,$AD$9:$AN$20,8,FALSE)&amp;""""&amp;"#"&amp;BK$158&amp;"="&amp;""""&amp;INDEX($E$114:$G$116,MATCH("●",INDEX($H$114:$AQ$116,,MATCH($D191,$70:$70,0)-7),0),1)&amp;""""&amp;"#g'"&amp;" ${CONFIG_DIR}"&amp;$K$7&amp;"; export "&amp;BK$158&amp;"="&amp;""""&amp;INDEX($E$114:$G$116,MATCH("●",INDEX($H$114:$AQ$116,,MATCH($D191,$70:$70,0)-7),0),1)&amp;""";"),",",""",""")</f>
        <v/>
      </c>
      <c r="BL191" s="71" t="str">
        <f>SUBSTITUTE(IF(INDEX($E$114:$G$116,MATCH("●",INDEX($H$114:$AQ$116,,MATCH($D191,$70:$70,0)-7),0),1)=VLOOKUP(BL$158,$AD$9:$AN$20,8,FALSE),"","sed -i "&amp;IF($AK$156="MacOS","'' ","")&amp;"'s#"&amp;BL$158&amp;"="""&amp;INDEX($E$114:$G$116,MATCH("●",INDEX($H$114:$AQ$116,,MATCH($D191,$70:$70,0)-7),0),1)&amp;""""&amp;"#"&amp;BL$158&amp;"="&amp;""""&amp;VLOOKUP(BL$158,$AD$9:$AN$20,8,FALSE)&amp;""""&amp;"#g'"&amp;"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91" s="71" t="str">
        <f>SUBSTITUTE(IF(VLOOKUP(BM$158,$AD$9:$AN$20,8,FALSE)=INDEX($E$118:$G$120,MATCH("●",INDEX($H$118:$AQ$120,,MATCH($D191,$70:$70,0)-7),0),1),"","sed -i "&amp;IF($AK$156="MacOS","'' ","")&amp;"'s#"&amp;BM$158&amp;"="""&amp;VLOOKUP(BM$158,$AD$9:$AN$20,8,FALSE)&amp;""""&amp;"#"&amp;BM$158&amp;"="&amp;""""&amp;INDEX($E$118:$G$120,MATCH("●",INDEX($H$118:$AQ$120,,MATCH($D191,$70:$70,0)-7),0),1)&amp;""""&amp;"#g'"&amp;" ${CONFIG_DIR}"&amp;$K$7&amp;"; export "&amp;BM$158&amp;"="&amp;""""&amp;INDEX($E$118:$G$120,MATCH("●",INDEX($H$118:$AQ$120,,MATCH($D191,$70:$70,0)-7),0),1)&amp;""";"),",",""",""")</f>
        <v/>
      </c>
      <c r="BN191" s="71" t="str">
        <f>SUBSTITUTE(IF(INDEX($E$118:$G$120,MATCH("●",INDEX($H$118:$AQ$120,,MATCH($D191,$70:$70,0)-7),0),1)=VLOOKUP(BN$158,$AD$9:$AN$20,8,FALSE),"","sed -i "&amp;IF($AK$156="MacOS","'' ","")&amp;"'s#"&amp;BN$158&amp;"="""&amp;INDEX($E$118:$G$120,MATCH("●",INDEX($H$118:$AQ$120,,MATCH($D191,$70:$70,0)-7),0),1)&amp;""""&amp;"#"&amp;BN$158&amp;"="&amp;""""&amp;VLOOKUP(BN$158,$AD$9:$AN$20,8,FALSE)&amp;""""&amp;"#g'"&amp;"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91" s="71" t="str">
        <f>SUBSTITUTE(IF(VLOOKUP(BO$158,$AD$9:$AN$20,8,FALSE)=INDEX($E$122:$G$124,MATCH("●",INDEX($H$122:$AQ$124,,MATCH($D191,$70:$70,0)-7),0),1),"","sed -i "&amp;IF($AK$156="MacOS","'' ","")&amp;"'s#"&amp;BO$158&amp;"="""&amp;VLOOKUP(BO$158,$AD$9:$AN$20,8,FALSE)&amp;""""&amp;"#"&amp;BO$158&amp;"="&amp;""""&amp;INDEX($E$122:$G$124,MATCH("●",INDEX($H$122:$AQ$124,,MATCH($D191,$70:$70,0)-7),0),1)&amp;""""&amp;"#g'"&amp;" ${CONFIG_DIR}"&amp;$K$7&amp;"; export "&amp;BO$158&amp;"="&amp;""""&amp;INDEX($E$122:$G$124,MATCH("●",INDEX($H$122:$AQ$124,,MATCH($D191,$70:$70,0)-7),0),1)&amp;""";"),",",""",""")</f>
        <v/>
      </c>
      <c r="BP191" s="71" t="str">
        <f>SUBSTITUTE(IF(INDEX($E$122:$G$124,MATCH("●",INDEX($H$122:$AQ$124,,MATCH($D191,$70:$70,0)-7),0),1)=VLOOKUP(BP$158,$AD$9:$AN$20,8,FALSE),"","sed -i "&amp;IF($AK$156="MacOS","'' ","")&amp;"'s#"&amp;BP$158&amp;"="""&amp;INDEX($E$122:$G$124,MATCH("●",INDEX($H$122:$AQ$124,,MATCH($D191,$70:$70,0)-7),0),1)&amp;""""&amp;"#"&amp;BP$158&amp;"="&amp;""""&amp;VLOOKUP(BP$158,$AD$9:$AN$20,8,FALSE)&amp;""""&amp;"#g'"&amp;"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91" s="71" t="str">
        <f>SUBSTITUTE(IF(VLOOKUP(BQ$158,$AD$9:$AN$20,8,FALSE)=INDEX($E$126:$G$128,MATCH("●",INDEX($H$126:$AQ$128,,MATCH($D191,$70:$70,0)-7),0),1),"","sed -i "&amp;IF($AK$156="MacOS","'' ","")&amp;"'s#"&amp;BQ$158&amp;"="""&amp;VLOOKUP(BQ$158,$AD$9:$AN$20,8,FALSE)&amp;""""&amp;"#"&amp;BQ$158&amp;"="&amp;""""&amp;INDEX($E$126:$G$128,MATCH("●",INDEX($H$126:$AQ$128,,MATCH($D191,$70:$70,0)-7),0),1)&amp;""""&amp;"#g'"&amp;" ${CONFIG_DIR}"&amp;$K$7&amp;"; export "&amp;BQ$158&amp;"="&amp;""""&amp;INDEX($E$126:$G$128,MATCH("●",INDEX($H$126:$AQ$128,,MATCH($D191,$70:$70,0)-7),0),1)&amp;""";"),",",""",""")</f>
        <v/>
      </c>
      <c r="BR191" s="71" t="str">
        <f>SUBSTITUTE(IF(INDEX($E$126:$G$128,MATCH("●",INDEX($H$126:$AQ$128,,MATCH($D191,$70:$70,0)-7),0),1)=VLOOKUP(BR$158,$AD$9:$AN$20,8,FALSE),"","sed -i "&amp;IF($AK$156="MacOS","'' ","")&amp;"'s#"&amp;BR$158&amp;"="""&amp;INDEX($E$126:$G$128,MATCH("●",INDEX($H$126:$AQ$128,,MATCH($D191,$70:$70,0)-7),0),1)&amp;""""&amp;"#"&amp;BR$158&amp;"="&amp;""""&amp;VLOOKUP(BR$158,$AD$9:$AN$20,8,FALSE)&amp;""""&amp;"#g'"&amp;"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91" s="71" t="str">
        <f>SUBSTITUTE(IF(VLOOKUP(BS$158,$AD$9:$AN$20,8,FALSE)=INDEX($E$130:$G$132,MATCH("●",INDEX($H$130:$AQ$132,,MATCH($D191,$70:$70,0)-7),0),1),"","sed -i "&amp;IF($AK$156="MacOS","'' ","")&amp;"'s#"&amp;BS$158&amp;"="""&amp;VLOOKUP(BS$158,$AD$9:$AN$20,8,FALSE)&amp;""""&amp;"#"&amp;BS$158&amp;"="&amp;""""&amp;INDEX($E$130:$G$132,MATCH("●",INDEX($H$130:$AQ$132,,MATCH($D191,$70:$70,0)-7),0),1)&amp;""""&amp;"#g'"&amp;" ${CONFIG_DIR}"&amp;$K$7&amp;"; export "&amp;BS$158&amp;"="&amp;""""&amp;INDEX($E$130:$G$132,MATCH("●",INDEX($H$130:$AQ$132,,MATCH($D191,$70:$70,0)-7),0),1)&amp;""";"),",",""",""")</f>
        <v/>
      </c>
      <c r="BT191" s="71" t="str">
        <f>SUBSTITUTE(IF(INDEX($E$130:$G$132,MATCH("●",INDEX($H$130:$AQ$132,,MATCH($D191,$70:$70,0)-7),0),1)=VLOOKUP(BT$158,$AD$9:$AN$20,8,FALSE),"","sed -i "&amp;IF($AK$156="MacOS","'' ","")&amp;"'s#"&amp;BT$158&amp;"="""&amp;INDEX($E$130:$G$132,MATCH("●",INDEX($H$130:$AQ$132,,MATCH($D191,$70:$70,0)-7),0),1)&amp;""""&amp;"#"&amp;BT$158&amp;"="&amp;""""&amp;VLOOKUP(BT$158,$AD$9:$AN$20,8,FALSE)&amp;""""&amp;"#g'"&amp;"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92" spans="4:73" ht="54" customHeight="1">
      <c r="D192" s="96">
        <f t="shared" si="3"/>
        <v>69</v>
      </c>
      <c r="E192" s="97"/>
      <c r="F192" s="97"/>
      <c r="G192" s="98"/>
      <c r="H192" s="45" t="str">
        <f t="shared" ca="1" si="2"/>
        <v>clear; echo テストケース069; sed -i '' 's#COLUMN_DATA_TYPE="char"#COLUMN_DATA_TYPE="string"#g' ${CONFIG_DIR}db_data_config.txt; export COLUMN_DATA_TYPE="string";sed -i '' 's#COLUMN_DATA_LENGTH="3"#COLUMN_DATA_LENGTH="2"#g' ${CONFIG_DIR}db_data_config.txt; export COLUMN_DATA_LENGTH="2";sed -i '' 's#COLUMN_DATA_TRIM="NONE"#COLUMN_DATA_TRIM="FTftBTbt"#g' ${CONFIG_DIR}db_data_config.txt; export COLUMN_DATA_TRIM="FTftBTbt";sh ./script/db_check_data_validate_config.sh; sed -i '' 's#COLUMN_DATA_TYPE="string"#COLUMN_DATA_TYPE="char"#g' ${CONFIG_DIR}db_data_config.txt; export COLUMN_DATA_TYPE="char";sed -i '' 's#COLUMN_DATA_LENGTH="2"#COLUMN_DATA_LENGTH="3"#g' ${CONFIG_DIR}db_data_config.txt; export COLUMN_DATA_LENGTH="3";sed -i '' 's#COLUMN_DATA_TRIM="FTftBTbt"#COLUMN_DATA_TRIM="NONE"#g' ${CONFIG_DIR}db_data_config.txt; export COLUMN_DATA_TRIM="NONE";</v>
      </c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7"/>
      <c r="AE192" s="99" t="str" cm="1">
        <f t="array" ref="AE192">SUBSTITUTE(INDEX($H$134:$AQ$134, , MATCH($D192, $70:$70, 0)-7),"-","")</f>
        <v>異常</v>
      </c>
      <c r="AF192" s="100"/>
      <c r="AG192" s="101"/>
      <c r="AH192" s="143" t="s">
        <v>915</v>
      </c>
      <c r="AI192" s="144"/>
      <c r="AJ192" s="144"/>
      <c r="AK192" s="144"/>
      <c r="AL192" s="144"/>
      <c r="AM192" s="144"/>
      <c r="AN192" s="144"/>
      <c r="AO192" s="144"/>
      <c r="AP192" s="144"/>
      <c r="AQ192" s="145"/>
      <c r="AS192" s="68" t="str" cm="1">
        <f t="array" ref="AS192">SUBSTITUTE(TEXT(INDEX($H$137:$AQ$137,1,$D192-36),"000000"),"-","")</f>
        <v>220134</v>
      </c>
      <c r="AT192" s="69"/>
      <c r="AU192" s="70"/>
      <c r="AW192" s="71" t="str">
        <f>SUBSTITUTE(IF(VLOOKUP(AW$158,$AD$9:$AN$20,8,FALSE)=INDEX($E$76:$G$78,MATCH("●",INDEX($H$76:$AQ$78,,MATCH($D192,$70:$70,0)-7),0),1),"","sed -i "&amp;IF($AK$156="MacOS","'' ","")&amp;"'s#"&amp;AW$158&amp;"="""&amp;VLOOKUP(AW$158,$AD$9:$AN$20,8,FALSE)&amp;""""&amp;"#"&amp;AW$158&amp;"="&amp;""""&amp;INDEX($E$76:$G$78,MATCH("●",INDEX($H$76:$AQ$78,,MATCH($D192,$70:$70,0)-7),0),1)&amp;""""&amp;"#g'"&amp;" ${CONFIG_DIR}"&amp;$K$7&amp;"; export "&amp;AW$158&amp;"="&amp;""""&amp;INDEX($E$76:$G$78,MATCH("●",INDEX($H$76:$AQ$78,,MATCH($D192,$70:$70,0)-7),0),1)&amp;""";"),",",""",""")</f>
        <v/>
      </c>
      <c r="AX192" s="71" t="str">
        <f>SUBSTITUTE(IF(INDEX($E$76:$G$78,MATCH("●",INDEX($H$76:$AQ$78,,MATCH($D192,$70:$70,0)-7),0),1)=VLOOKUP(AX$158,$AD$9:$AN$20,8,FALSE),"","sed -i "&amp;IF($AK$156="MacOS","'' ","")&amp;"'s#"&amp;AX$158&amp;"="""&amp;INDEX($E$76:$G$78,MATCH("●",INDEX($H$76:$AQ$78,,MATCH($D192,$70:$70,0)-7),0),1)&amp;""""&amp;"#"&amp;AX$158&amp;"="&amp;""""&amp;VLOOKUP(AX$158,$AD$9:$AN$20,8,FALSE)&amp;""""&amp;"#g'"&amp;"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92" s="71" t="str">
        <f>SUBSTITUTE(IF(VLOOKUP(AY$158,$AD$9:$AN$20,8,FALSE)=INDEX($E$80:$G$83,MATCH("●",INDEX($H$80:$AQ$83,,MATCH($D192,$70:$70,0)-7),0),1),"","sed -i "&amp;IF($AK$156="MacOS","'' ","")&amp;"'s#"&amp;AY$158&amp;"="""&amp;VLOOKUP(AY$158,$AD$9:$AN$20,8,FALSE)&amp;""""&amp;"#"&amp;AY$158&amp;"="&amp;""""&amp;INDEX($E$80:$G$83,MATCH("●",INDEX($H$80:$AQ$83,,MATCH($D192,$70:$70,0)-7),0),1)&amp;""""&amp;"#g'"&amp;" ${CONFIG_DIR}"&amp;$K$7&amp;"; export "&amp;AY$158&amp;"="&amp;""""&amp;INDEX($E$80:$G$83,MATCH("●",INDEX($H$80:$AQ$83,,MATCH($D192,$70:$70,0)-7),0),1)&amp;""";"),",",""",""")</f>
        <v>sed -i '' 's#COLUMN_DATA_TYPE="char"#COLUMN_DATA_TYPE="string"#g' ${CONFIG_DIR}db_data_config.txt; export COLUMN_DATA_TYPE="string";</v>
      </c>
      <c r="AZ192" s="71" t="str">
        <f>SUBSTITUTE(IF(INDEX($E$80:$G$83,MATCH("●",INDEX($H$80:$AQ$83,,MATCH($D192,$70:$70,0)-7),0),1)=VLOOKUP(AZ$158,$AD$9:$AN$20,8,FALSE),"","sed -i "&amp;IF($AK$156="MacOS","'' ","")&amp;"'s#"&amp;AZ$158&amp;"="""&amp;INDEX($E$80:$G$83,MATCH("●",INDEX($H$80:$AQ$83,,MATCH($D192,$70:$70,0)-7),0),1)&amp;""""&amp;"#"&amp;AZ$158&amp;"="&amp;""""&amp;VLOOKUP(AZ$158,$AD$9:$AN$20,8,FALSE)&amp;""""&amp;"#g'"&amp;"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92" s="71" t="str">
        <f>SUBSTITUTE(IF(VLOOKUP(BA$158,$AD$9:$AN$20,8,FALSE)=INDEX($E$85:$G$92,MATCH("●",INDEX($H$85:$AQ$92,,MATCH($D192,$70:$70,0)-7),0),1),"","sed -i "&amp;IF($AK$156="MacOS","'' ","")&amp;"'s#"&amp;BA$158&amp;"="""&amp;VLOOKUP(BA$158,$AD$9:$AN$20,8,FALSE)&amp;""""&amp;"#"&amp;BA$158&amp;"="&amp;""""&amp;INDEX($E$85:$G$92,MATCH("●",INDEX($H$85:$AQ$92,,MATCH($D192,$70:$70,0)-7),0),1)&amp;""""&amp;"#g'"&amp;" ${CONFIG_DIR}"&amp;$K$7&amp;"; export "&amp;BA$158&amp;"="&amp;""""&amp;INDEX($E$85:$G$92,MATCH("●",INDEX($H$85:$AQ$92,,MATCH($D192,$70:$70,0)-7),0),1)&amp;""";"),",",""",""")</f>
        <v>sed -i '' 's#COLUMN_DATA_LENGTH="3"#COLUMN_DATA_LENGTH="2"#g' ${CONFIG_DIR}db_data_config.txt; export COLUMN_DATA_LENGTH="2";</v>
      </c>
      <c r="BB192" s="71" t="str">
        <f>SUBSTITUTE(IF(INDEX($E$85:$G$92,MATCH("●",INDEX($H$85:$AQ$92,,MATCH($D192,$70:$70,0)-7),0),1)=VLOOKUP(BB$158,$AD$9:$AN$20,8,FALSE),"","sed -i "&amp;IF($AK$156="MacOS","'' ","")&amp;"'s#"&amp;BB$158&amp;"="""&amp;INDEX($E$85:$G$92,MATCH("●",INDEX($H$85:$AQ$92,,MATCH($D192,$70:$70,0)-7),0),1)&amp;""""&amp;"#"&amp;BB$158&amp;"="&amp;""""&amp;VLOOKUP(BB$158,$AD$9:$AN$20,8,FALSE)&amp;""""&amp;"#g'"&amp;"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's#COLUMN_DATA_LENGTH="2"#COLUMN_DATA_LENGTH="3"#g' ${CONFIG_DIR}db_data_config.txt; export COLUMN_DATA_LENGTH="3";</v>
      </c>
      <c r="BC192" s="71" t="str">
        <f>SUBSTITUTE(IF(VLOOKUP(BC$158,$AD$9:$AN$20,8,FALSE)=INDEX($E$94:$G$100,MATCH("●",INDEX($H$94:$AQ$100,,MATCH($D192,$70:$70,0)-7),0),1),"","sed -i "&amp;IF($AK$156="MacOS","'' ","")&amp;"'s#"&amp;BC$158&amp;"="""&amp;VLOOKUP(BC$158,$AD$9:$AN$20,8,FALSE)&amp;""""&amp;"#"&amp;BC$158&amp;"="&amp;""""&amp;INDEX($E$94:$G$100,MATCH("●",INDEX($H$94:$AQ$100,,MATCH($D192,$70:$70,0)-7),0),1)&amp;""""&amp;"#g'"&amp;" ${CONFIG_DIR}"&amp;$K$7&amp;"; export "&amp;BC$158&amp;"="&amp;""""&amp;INDEX($E$94:$G$100,MATCH("●",INDEX($H$94:$AQ$100,,MATCH($D192,$70:$70,0)-7),0),1)&amp;""";"),",",""",""")</f>
        <v>sed -i '' 's#COLUMN_DATA_TRIM="NONE"#COLUMN_DATA_TRIM="FTftBTbt"#g' ${CONFIG_DIR}db_data_config.txt; export COLUMN_DATA_TRIM="FTftBTbt";</v>
      </c>
      <c r="BD192" s="71" t="str">
        <f>SUBSTITUTE(IF(INDEX($E$94:$G$100,MATCH("●",INDEX($H$94:$AQ$100,,MATCH($D192,$70:$70,0)-7),0),1)=VLOOKUP(BD$158,$AD$9:$AN$20,8,FALSE),"","sed -i "&amp;IF($AK$156="MacOS","'' ","")&amp;"'s#"&amp;BD$158&amp;"="""&amp;INDEX($E$94:$G$100,MATCH("●",INDEX($H$94:$AQ$100,,MATCH($D192,$70:$70,0)-7),0),1)&amp;""""&amp;"#"&amp;BD$158&amp;"="&amp;""""&amp;VLOOKUP(BD$158,$AD$9:$AN$20,8,FALSE)&amp;""""&amp;"#g'"&amp;"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's#COLUMN_DATA_TRIM="FTftBTbt"#COLUMN_DATA_TRIM="NONE"#g' ${CONFIG_DIR}db_data_config.txt; export COLUMN_DATA_TRIM="NONE";</v>
      </c>
      <c r="BE192" s="71" t="str">
        <f>SUBSTITUTE(IF(VLOOKUP(BE$158,$AD$9:$AN$20,8,FALSE)=INDEX($E$102:$G$104,MATCH("●",INDEX($H$102:$AQ$104,,MATCH($D192,$70:$70,0)-7),0),1),"","sed -i "&amp;IF($AK$156="MacOS","'' ","")&amp;"'s#"&amp;BE$158&amp;"="""&amp;VLOOKUP(BE$158,$AD$9:$AN$20,8,FALSE)&amp;""""&amp;"#"&amp;BE$158&amp;"="&amp;""""&amp;INDEX($E$102:$G$104,MATCH("●",INDEX($H$102:$AQ$104,,MATCH($D192,$70:$70,0)-7),0),1)&amp;""""&amp;"#g'"&amp;" ${CONFIG_DIR}"&amp;$K$7&amp;"; export "&amp;BE$158&amp;"="&amp;""""&amp;INDEX($E$102:$G$104,MATCH("●",INDEX($H$102:$AQ$104,,MATCH($D192,$70:$70,0)-7),0),1)&amp;""";"),",",""",""")</f>
        <v/>
      </c>
      <c r="BF192" s="71" t="str">
        <f>SUBSTITUTE(IF(INDEX($E$102:$G$104,MATCH("●",INDEX($H$102:$AQ$104,,MATCH($D192,$70:$70,0)-7),0),1)=VLOOKUP(BF$158,$AD$9:$AN$20,8,FALSE),"","sed -i "&amp;IF($AK$156="MacOS","'' ","")&amp;"'s#"&amp;BF$158&amp;"="""&amp;INDEX($E$102:$G$104,MATCH("●",INDEX($H$102:$AQ$104,,MATCH($D192,$70:$70,0)-7),0),1)&amp;""""&amp;"#"&amp;BF$158&amp;"="&amp;""""&amp;VLOOKUP(BF$158,$AD$9:$AN$20,8,FALSE)&amp;""""&amp;"#g'"&amp;"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92" s="71" t="str">
        <f>SUBSTITUTE(IF(VLOOKUP(BG$158,$AD$9:$AN$20,8,FALSE)=INDEX($E$106:$G$108,MATCH("●",INDEX($H$106:$AQ$108,,MATCH($D192,$70:$70,0)-7),0),1),"","sed -i "&amp;IF($AK$156="MacOS","'' ","")&amp;"'s#"&amp;BG$158&amp;"="""&amp;VLOOKUP(BG$158,$AD$9:$AN$20,8,FALSE)&amp;""""&amp;"#"&amp;BG$158&amp;"="&amp;""""&amp;INDEX($E$106:$G$108,MATCH("●",INDEX($H$106:$AQ$108,,MATCH($D192,$70:$70,0)-7),0),1)&amp;""""&amp;"#g'"&amp;" ${CONFIG_DIR}"&amp;$K$7&amp;"; export "&amp;BG$158&amp;"="&amp;""""&amp;INDEX($E$106:$G$108,MATCH("●",INDEX($H$106:$AQ$108,,MATCH($D192,$70:$70,0)-7),0),1)&amp;""";"),",",""",""")</f>
        <v/>
      </c>
      <c r="BH192" s="71" t="str">
        <f>SUBSTITUTE(IF(INDEX($E$106:$G$108,MATCH("●",INDEX($H$106:$AQ$108,,MATCH($D192,$70:$70,0)-7),0),1)=VLOOKUP(BH$158,$AD$9:$AN$20,8,FALSE),"","sed -i "&amp;IF($AK$156="MacOS","'' ","")&amp;"'s#"&amp;BH$158&amp;"="""&amp;INDEX($E$106:$G$108,MATCH("●",INDEX($H$106:$AQ$108,,MATCH($D192,$70:$70,0)-7),0),1)&amp;""""&amp;"#"&amp;BH$158&amp;"="&amp;""""&amp;VLOOKUP(BH$158,$AD$9:$AN$20,8,FALSE)&amp;""""&amp;"#g'"&amp;"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92" s="71" t="str">
        <f>SUBSTITUTE(IF(VLOOKUP(BI$158,$AD$9:$AN$20,8,FALSE)=INDEX($E$110:$G$112,MATCH("●",INDEX($H$110:$AQ$112,,MATCH($D192,$70:$70,0)-7),0),1),"","sed -i "&amp;IF($AK$156="MacOS","'' ","")&amp;"'s#"&amp;BI$158&amp;"="""&amp;VLOOKUP(BI$158,$AD$9:$AN$20,8,FALSE)&amp;""""&amp;"#"&amp;BI$158&amp;"="&amp;""""&amp;INDEX($E$110:$G$112,MATCH("●",INDEX($H$110:$AQ$112,,MATCH($D192,$70:$70,0)-7),0),1)&amp;""""&amp;"#g'"&amp;" ${CONFIG_DIR}"&amp;$K$7&amp;"; export "&amp;BI$158&amp;"="&amp;""""&amp;INDEX($E$110:$G$112,MATCH("●",INDEX($H$110:$AQ$112,,MATCH($D192,$70:$70,0)-7),0),1)&amp;""";"),",",""",""")</f>
        <v/>
      </c>
      <c r="BJ192" s="71" t="str">
        <f>SUBSTITUTE(IF(INDEX($E$110:$G$112,MATCH("●",INDEX($H$110:$AQ$112,,MATCH($D192,$70:$70,0)-7),0),1)=VLOOKUP(BJ$158,$AD$9:$AN$20,8,FALSE),"","sed -i "&amp;IF($AK$156="MacOS","'' ","")&amp;"'s#"&amp;BJ$158&amp;"="""&amp;INDEX($E$110:$G$112,MATCH("●",INDEX($H$110:$AQ$112,,MATCH($D192,$70:$70,0)-7),0),1)&amp;""""&amp;"#"&amp;BJ$158&amp;"="&amp;""""&amp;VLOOKUP(BJ$158,$AD$9:$AN$20,8,FALSE)&amp;""""&amp;"#g'"&amp;"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92" s="71" t="str">
        <f>SUBSTITUTE(IF(VLOOKUP(BK$158,$AD$9:$AN$20,8,FALSE)=INDEX($E$114:$G$116,MATCH("●",INDEX($H$114:$AQ$116,,MATCH($D192,$70:$70,0)-7),0),1),"","sed -i "&amp;IF($AK$156="MacOS","'' ","")&amp;"'s#"&amp;BK$158&amp;"="""&amp;VLOOKUP(BK$158,$AD$9:$AN$20,8,FALSE)&amp;""""&amp;"#"&amp;BK$158&amp;"="&amp;""""&amp;INDEX($E$114:$G$116,MATCH("●",INDEX($H$114:$AQ$116,,MATCH($D192,$70:$70,0)-7),0),1)&amp;""""&amp;"#g'"&amp;" ${CONFIG_DIR}"&amp;$K$7&amp;"; export "&amp;BK$158&amp;"="&amp;""""&amp;INDEX($E$114:$G$116,MATCH("●",INDEX($H$114:$AQ$116,,MATCH($D192,$70:$70,0)-7),0),1)&amp;""";"),",",""",""")</f>
        <v/>
      </c>
      <c r="BL192" s="71" t="str">
        <f>SUBSTITUTE(IF(INDEX($E$114:$G$116,MATCH("●",INDEX($H$114:$AQ$116,,MATCH($D192,$70:$70,0)-7),0),1)=VLOOKUP(BL$158,$AD$9:$AN$20,8,FALSE),"","sed -i "&amp;IF($AK$156="MacOS","'' ","")&amp;"'s#"&amp;BL$158&amp;"="""&amp;INDEX($E$114:$G$116,MATCH("●",INDEX($H$114:$AQ$116,,MATCH($D192,$70:$70,0)-7),0),1)&amp;""""&amp;"#"&amp;BL$158&amp;"="&amp;""""&amp;VLOOKUP(BL$158,$AD$9:$AN$20,8,FALSE)&amp;""""&amp;"#g'"&amp;"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92" s="71" t="str">
        <f>SUBSTITUTE(IF(VLOOKUP(BM$158,$AD$9:$AN$20,8,FALSE)=INDEX($E$118:$G$120,MATCH("●",INDEX($H$118:$AQ$120,,MATCH($D192,$70:$70,0)-7),0),1),"","sed -i "&amp;IF($AK$156="MacOS","'' ","")&amp;"'s#"&amp;BM$158&amp;"="""&amp;VLOOKUP(BM$158,$AD$9:$AN$20,8,FALSE)&amp;""""&amp;"#"&amp;BM$158&amp;"="&amp;""""&amp;INDEX($E$118:$G$120,MATCH("●",INDEX($H$118:$AQ$120,,MATCH($D192,$70:$70,0)-7),0),1)&amp;""""&amp;"#g'"&amp;" ${CONFIG_DIR}"&amp;$K$7&amp;"; export "&amp;BM$158&amp;"="&amp;""""&amp;INDEX($E$118:$G$120,MATCH("●",INDEX($H$118:$AQ$120,,MATCH($D192,$70:$70,0)-7),0),1)&amp;""";"),",",""",""")</f>
        <v/>
      </c>
      <c r="BN192" s="71" t="str">
        <f>SUBSTITUTE(IF(INDEX($E$118:$G$120,MATCH("●",INDEX($H$118:$AQ$120,,MATCH($D192,$70:$70,0)-7),0),1)=VLOOKUP(BN$158,$AD$9:$AN$20,8,FALSE),"","sed -i "&amp;IF($AK$156="MacOS","'' ","")&amp;"'s#"&amp;BN$158&amp;"="""&amp;INDEX($E$118:$G$120,MATCH("●",INDEX($H$118:$AQ$120,,MATCH($D192,$70:$70,0)-7),0),1)&amp;""""&amp;"#"&amp;BN$158&amp;"="&amp;""""&amp;VLOOKUP(BN$158,$AD$9:$AN$20,8,FALSE)&amp;""""&amp;"#g'"&amp;"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92" s="71" t="str">
        <f>SUBSTITUTE(IF(VLOOKUP(BO$158,$AD$9:$AN$20,8,FALSE)=INDEX($E$122:$G$124,MATCH("●",INDEX($H$122:$AQ$124,,MATCH($D192,$70:$70,0)-7),0),1),"","sed -i "&amp;IF($AK$156="MacOS","'' ","")&amp;"'s#"&amp;BO$158&amp;"="""&amp;VLOOKUP(BO$158,$AD$9:$AN$20,8,FALSE)&amp;""""&amp;"#"&amp;BO$158&amp;"="&amp;""""&amp;INDEX($E$122:$G$124,MATCH("●",INDEX($H$122:$AQ$124,,MATCH($D192,$70:$70,0)-7),0),1)&amp;""""&amp;"#g'"&amp;" ${CONFIG_DIR}"&amp;$K$7&amp;"; export "&amp;BO$158&amp;"="&amp;""""&amp;INDEX($E$122:$G$124,MATCH("●",INDEX($H$122:$AQ$124,,MATCH($D192,$70:$70,0)-7),0),1)&amp;""";"),",",""",""")</f>
        <v/>
      </c>
      <c r="BP192" s="71" t="str">
        <f>SUBSTITUTE(IF(INDEX($E$122:$G$124,MATCH("●",INDEX($H$122:$AQ$124,,MATCH($D192,$70:$70,0)-7),0),1)=VLOOKUP(BP$158,$AD$9:$AN$20,8,FALSE),"","sed -i "&amp;IF($AK$156="MacOS","'' ","")&amp;"'s#"&amp;BP$158&amp;"="""&amp;INDEX($E$122:$G$124,MATCH("●",INDEX($H$122:$AQ$124,,MATCH($D192,$70:$70,0)-7),0),1)&amp;""""&amp;"#"&amp;BP$158&amp;"="&amp;""""&amp;VLOOKUP(BP$158,$AD$9:$AN$20,8,FALSE)&amp;""""&amp;"#g'"&amp;"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92" s="71" t="str">
        <f>SUBSTITUTE(IF(VLOOKUP(BQ$158,$AD$9:$AN$20,8,FALSE)=INDEX($E$126:$G$128,MATCH("●",INDEX($H$126:$AQ$128,,MATCH($D192,$70:$70,0)-7),0),1),"","sed -i "&amp;IF($AK$156="MacOS","'' ","")&amp;"'s#"&amp;BQ$158&amp;"="""&amp;VLOOKUP(BQ$158,$AD$9:$AN$20,8,FALSE)&amp;""""&amp;"#"&amp;BQ$158&amp;"="&amp;""""&amp;INDEX($E$126:$G$128,MATCH("●",INDEX($H$126:$AQ$128,,MATCH($D192,$70:$70,0)-7),0),1)&amp;""""&amp;"#g'"&amp;" ${CONFIG_DIR}"&amp;$K$7&amp;"; export "&amp;BQ$158&amp;"="&amp;""""&amp;INDEX($E$126:$G$128,MATCH("●",INDEX($H$126:$AQ$128,,MATCH($D192,$70:$70,0)-7),0),1)&amp;""";"),",",""",""")</f>
        <v/>
      </c>
      <c r="BR192" s="71" t="str">
        <f>SUBSTITUTE(IF(INDEX($E$126:$G$128,MATCH("●",INDEX($H$126:$AQ$128,,MATCH($D192,$70:$70,0)-7),0),1)=VLOOKUP(BR$158,$AD$9:$AN$20,8,FALSE),"","sed -i "&amp;IF($AK$156="MacOS","'' ","")&amp;"'s#"&amp;BR$158&amp;"="""&amp;INDEX($E$126:$G$128,MATCH("●",INDEX($H$126:$AQ$128,,MATCH($D192,$70:$70,0)-7),0),1)&amp;""""&amp;"#"&amp;BR$158&amp;"="&amp;""""&amp;VLOOKUP(BR$158,$AD$9:$AN$20,8,FALSE)&amp;""""&amp;"#g'"&amp;"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92" s="71" t="str">
        <f>SUBSTITUTE(IF(VLOOKUP(BS$158,$AD$9:$AN$20,8,FALSE)=INDEX($E$130:$G$132,MATCH("●",INDEX($H$130:$AQ$132,,MATCH($D192,$70:$70,0)-7),0),1),"","sed -i "&amp;IF($AK$156="MacOS","'' ","")&amp;"'s#"&amp;BS$158&amp;"="""&amp;VLOOKUP(BS$158,$AD$9:$AN$20,8,FALSE)&amp;""""&amp;"#"&amp;BS$158&amp;"="&amp;""""&amp;INDEX($E$130:$G$132,MATCH("●",INDEX($H$130:$AQ$132,,MATCH($D192,$70:$70,0)-7),0),1)&amp;""""&amp;"#g'"&amp;" ${CONFIG_DIR}"&amp;$K$7&amp;"; export "&amp;BS$158&amp;"="&amp;""""&amp;INDEX($E$130:$G$132,MATCH("●",INDEX($H$130:$AQ$132,,MATCH($D192,$70:$70,0)-7),0),1)&amp;""";"),",",""",""")</f>
        <v/>
      </c>
      <c r="BT192" s="71" t="str">
        <f>SUBSTITUTE(IF(INDEX($E$130:$G$132,MATCH("●",INDEX($H$130:$AQ$132,,MATCH($D192,$70:$70,0)-7),0),1)=VLOOKUP(BT$158,$AD$9:$AN$20,8,FALSE),"","sed -i "&amp;IF($AK$156="MacOS","'' ","")&amp;"'s#"&amp;BT$158&amp;"="""&amp;INDEX($E$130:$G$132,MATCH("●",INDEX($H$130:$AQ$132,,MATCH($D192,$70:$70,0)-7),0),1)&amp;""""&amp;"#"&amp;BT$158&amp;"="&amp;""""&amp;VLOOKUP(BT$158,$AD$9:$AN$20,8,FALSE)&amp;""""&amp;"#g'"&amp;"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93" spans="4:72" ht="54" customHeight="1">
      <c r="D193" s="96">
        <f t="shared" si="3"/>
        <v>70</v>
      </c>
      <c r="E193" s="97"/>
      <c r="F193" s="97"/>
      <c r="G193" s="98"/>
      <c r="H193" s="45" t="str">
        <f t="shared" ca="1" si="2"/>
        <v>clear; echo テストケース070; sed -i '' 's#COLUMN_DATA_TYPE="char"#COLUMN_DATA_TYPE="string"#g' ${CONFIG_DIR}db_data_config.txt; export COLUMN_DATA_TYPE="string";sed -i '' 's#COLUMN_DATA_TRIM="NONE"#COLUMN_DATA_TRIM="FTftBTbt"#g' ${CONFIG_DIR}db_data_config.txt; export COLUMN_DATA_TRIM="FTftBTbt";sh ./script/db_check_data_validate_config.sh; sed -i '' 's#COLUMN_DATA_TYPE="string"#COLUMN_DATA_TYPE="char"#g' ${CONFIG_DIR}db_data_config.txt; export COLUMN_DATA_TYPE="char";sed -i '' 's#COLUMN_DATA_TRIM="FTftBTbt"#COLUMN_DATA_TRIM="NONE"#g' ${CONFIG_DIR}db_data_config.txt; export COLUMN_DATA_TRIM="NONE";</v>
      </c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7"/>
      <c r="AE193" s="99" t="str" cm="1">
        <f t="array" ref="AE193">SUBSTITUTE(INDEX($H$134:$AQ$134, , MATCH($D193, $70:$70, 0)-7),"-","")</f>
        <v>正常</v>
      </c>
      <c r="AF193" s="100"/>
      <c r="AG193" s="101"/>
      <c r="AH193" s="143" t="s">
        <v>916</v>
      </c>
      <c r="AI193" s="144"/>
      <c r="AJ193" s="144"/>
      <c r="AK193" s="144"/>
      <c r="AL193" s="144"/>
      <c r="AM193" s="144"/>
      <c r="AN193" s="144"/>
      <c r="AO193" s="144"/>
      <c r="AP193" s="144"/>
      <c r="AQ193" s="145"/>
      <c r="AS193" s="68" t="str" cm="1">
        <f t="array" ref="AS193">SUBSTITUTE(TEXT(INDEX($H$137:$AQ$137,1,$D193-36),"000000"),"-","")</f>
        <v>220001</v>
      </c>
      <c r="AT193" s="69"/>
      <c r="AU193" s="70"/>
      <c r="AW193" s="71" t="str">
        <f>SUBSTITUTE(IF(VLOOKUP(AW$158,$AD$9:$AN$20,8,FALSE)=INDEX($E$76:$G$78,MATCH("●",INDEX($H$76:$AQ$78,,MATCH($D193,$70:$70,0)-7),0),1),"","sed -i "&amp;IF($AK$156="MacOS","'' ","")&amp;"'s#"&amp;AW$158&amp;"="""&amp;VLOOKUP(AW$158,$AD$9:$AN$20,8,FALSE)&amp;""""&amp;"#"&amp;AW$158&amp;"="&amp;""""&amp;INDEX($E$76:$G$78,MATCH("●",INDEX($H$76:$AQ$78,,MATCH($D193,$70:$70,0)-7),0),1)&amp;""""&amp;"#g'"&amp;" ${CONFIG_DIR}"&amp;$K$7&amp;"; export "&amp;AW$158&amp;"="&amp;""""&amp;INDEX($E$76:$G$78,MATCH("●",INDEX($H$76:$AQ$78,,MATCH($D193,$70:$70,0)-7),0),1)&amp;""";"),",",""",""")</f>
        <v/>
      </c>
      <c r="AX193" s="71" t="str">
        <f>SUBSTITUTE(IF(INDEX($E$76:$G$78,MATCH("●",INDEX($H$76:$AQ$78,,MATCH($D193,$70:$70,0)-7),0),1)=VLOOKUP(AX$158,$AD$9:$AN$20,8,FALSE),"","sed -i "&amp;IF($AK$156="MacOS","'' ","")&amp;"'s#"&amp;AX$158&amp;"="""&amp;INDEX($E$76:$G$78,MATCH("●",INDEX($H$76:$AQ$78,,MATCH($D193,$70:$70,0)-7),0),1)&amp;""""&amp;"#"&amp;AX$158&amp;"="&amp;""""&amp;VLOOKUP(AX$158,$AD$9:$AN$20,8,FALSE)&amp;""""&amp;"#g'"&amp;"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93" s="71" t="str">
        <f>SUBSTITUTE(IF(VLOOKUP(AY$158,$AD$9:$AN$20,8,FALSE)=INDEX($E$80:$G$83,MATCH("●",INDEX($H$80:$AQ$83,,MATCH($D193,$70:$70,0)-7),0),1),"","sed -i "&amp;IF($AK$156="MacOS","'' ","")&amp;"'s#"&amp;AY$158&amp;"="""&amp;VLOOKUP(AY$158,$AD$9:$AN$20,8,FALSE)&amp;""""&amp;"#"&amp;AY$158&amp;"="&amp;""""&amp;INDEX($E$80:$G$83,MATCH("●",INDEX($H$80:$AQ$83,,MATCH($D193,$70:$70,0)-7),0),1)&amp;""""&amp;"#g'"&amp;" ${CONFIG_DIR}"&amp;$K$7&amp;"; export "&amp;AY$158&amp;"="&amp;""""&amp;INDEX($E$80:$G$83,MATCH("●",INDEX($H$80:$AQ$83,,MATCH($D193,$70:$70,0)-7),0),1)&amp;""";"),",",""",""")</f>
        <v>sed -i '' 's#COLUMN_DATA_TYPE="char"#COLUMN_DATA_TYPE="string"#g' ${CONFIG_DIR}db_data_config.txt; export COLUMN_DATA_TYPE="string";</v>
      </c>
      <c r="AZ193" s="71" t="str">
        <f>SUBSTITUTE(IF(INDEX($E$80:$G$83,MATCH("●",INDEX($H$80:$AQ$83,,MATCH($D193,$70:$70,0)-7),0),1)=VLOOKUP(AZ$158,$AD$9:$AN$20,8,FALSE),"","sed -i "&amp;IF($AK$156="MacOS","'' ","")&amp;"'s#"&amp;AZ$158&amp;"="""&amp;INDEX($E$80:$G$83,MATCH("●",INDEX($H$80:$AQ$83,,MATCH($D193,$70:$70,0)-7),0),1)&amp;""""&amp;"#"&amp;AZ$158&amp;"="&amp;""""&amp;VLOOKUP(AZ$158,$AD$9:$AN$20,8,FALSE)&amp;""""&amp;"#g'"&amp;"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93" s="71" t="str">
        <f>SUBSTITUTE(IF(VLOOKUP(BA$158,$AD$9:$AN$20,8,FALSE)=INDEX($E$85:$G$92,MATCH("●",INDEX($H$85:$AQ$92,,MATCH($D193,$70:$70,0)-7),0),1),"","sed -i "&amp;IF($AK$156="MacOS","'' ","")&amp;"'s#"&amp;BA$158&amp;"="""&amp;VLOOKUP(BA$158,$AD$9:$AN$20,8,FALSE)&amp;""""&amp;"#"&amp;BA$158&amp;"="&amp;""""&amp;INDEX($E$85:$G$92,MATCH("●",INDEX($H$85:$AQ$92,,MATCH($D193,$70:$70,0)-7),0),1)&amp;""""&amp;"#g'"&amp;" ${CONFIG_DIR}"&amp;$K$7&amp;"; export "&amp;BA$158&amp;"="&amp;""""&amp;INDEX($E$85:$G$92,MATCH("●",INDEX($H$85:$AQ$92,,MATCH($D193,$70:$70,0)-7),0),1)&amp;""";"),",",""",""")</f>
        <v/>
      </c>
      <c r="BB193" s="71" t="str">
        <f>SUBSTITUTE(IF(INDEX($E$85:$G$92,MATCH("●",INDEX($H$85:$AQ$92,,MATCH($D193,$70:$70,0)-7),0),1)=VLOOKUP(BB$158,$AD$9:$AN$20,8,FALSE),"","sed -i "&amp;IF($AK$156="MacOS","'' ","")&amp;"'s#"&amp;BB$158&amp;"="""&amp;INDEX($E$85:$G$92,MATCH("●",INDEX($H$85:$AQ$92,,MATCH($D193,$70:$70,0)-7),0),1)&amp;""""&amp;"#"&amp;BB$158&amp;"="&amp;""""&amp;VLOOKUP(BB$158,$AD$9:$AN$20,8,FALSE)&amp;""""&amp;"#g'"&amp;" ${CONFIG_DIR}"&amp;$K$7&amp;"; export "&amp;BB$158&amp;"="&amp;""""&amp;VLOOKUP(BB$158,$AD$9:$AN$20,8,FALSE)&amp;""";"),",",""",""")</f>
        <v/>
      </c>
      <c r="BC193" s="71" t="str">
        <f>SUBSTITUTE(IF(VLOOKUP(BC$158,$AD$9:$AN$20,8,FALSE)=INDEX($E$94:$G$100,MATCH("●",INDEX($H$94:$AQ$100,,MATCH($D193,$70:$70,0)-7),0),1),"","sed -i "&amp;IF($AK$156="MacOS","'' ","")&amp;"'s#"&amp;BC$158&amp;"="""&amp;VLOOKUP(BC$158,$AD$9:$AN$20,8,FALSE)&amp;""""&amp;"#"&amp;BC$158&amp;"="&amp;""""&amp;INDEX($E$94:$G$100,MATCH("●",INDEX($H$94:$AQ$100,,MATCH($D193,$70:$70,0)-7),0),1)&amp;""""&amp;"#g'"&amp;" ${CONFIG_DIR}"&amp;$K$7&amp;"; export "&amp;BC$158&amp;"="&amp;""""&amp;INDEX($E$94:$G$100,MATCH("●",INDEX($H$94:$AQ$100,,MATCH($D193,$70:$70,0)-7),0),1)&amp;""";"),",",""",""")</f>
        <v>sed -i '' 's#COLUMN_DATA_TRIM="NONE"#COLUMN_DATA_TRIM="FTftBTbt"#g' ${CONFIG_DIR}db_data_config.txt; export COLUMN_DATA_TRIM="FTftBTbt";</v>
      </c>
      <c r="BD193" s="71" t="str">
        <f>SUBSTITUTE(IF(INDEX($E$94:$G$100,MATCH("●",INDEX($H$94:$AQ$100,,MATCH($D193,$70:$70,0)-7),0),1)=VLOOKUP(BD$158,$AD$9:$AN$20,8,FALSE),"","sed -i "&amp;IF($AK$156="MacOS","'' ","")&amp;"'s#"&amp;BD$158&amp;"="""&amp;INDEX($E$94:$G$100,MATCH("●",INDEX($H$94:$AQ$100,,MATCH($D193,$70:$70,0)-7),0),1)&amp;""""&amp;"#"&amp;BD$158&amp;"="&amp;""""&amp;VLOOKUP(BD$158,$AD$9:$AN$20,8,FALSE)&amp;""""&amp;"#g'"&amp;" ${CONFIG_DIR}"&amp;$K$7&amp;"; export "&amp;BD$158&amp;"="&amp;""""&amp;VLOOKUP(BD$158,$AD$9:$AN$20,8,FALSE)&amp;""";"),",",""",""")</f>
        <v>sed -i '' 's#COLUMN_DATA_TRIM="FTftBTbt"#COLUMN_DATA_TRIM="NONE"#g' ${CONFIG_DIR}db_data_config.txt; export COLUMN_DATA_TRIM="NONE";</v>
      </c>
      <c r="BE193" s="71" t="str">
        <f>SUBSTITUTE(IF(VLOOKUP(BE$158,$AD$9:$AN$20,8,FALSE)=INDEX($E$102:$G$104,MATCH("●",INDEX($H$102:$AQ$104,,MATCH($D193,$70:$70,0)-7),0),1),"","sed -i "&amp;IF($AK$156="MacOS","'' ","")&amp;"'s#"&amp;BE$158&amp;"="""&amp;VLOOKUP(BE$158,$AD$9:$AN$20,8,FALSE)&amp;""""&amp;"#"&amp;BE$158&amp;"="&amp;""""&amp;INDEX($E$102:$G$104,MATCH("●",INDEX($H$102:$AQ$104,,MATCH($D193,$70:$70,0)-7),0),1)&amp;""""&amp;"#g'"&amp;" ${CONFIG_DIR}"&amp;$K$7&amp;"; export "&amp;BE$158&amp;"="&amp;""""&amp;INDEX($E$102:$G$104,MATCH("●",INDEX($H$102:$AQ$104,,MATCH($D193,$70:$70,0)-7),0),1)&amp;""";"),",",""",""")</f>
        <v/>
      </c>
      <c r="BF193" s="71" t="str">
        <f>SUBSTITUTE(IF(INDEX($E$102:$G$104,MATCH("●",INDEX($H$102:$AQ$104,,MATCH($D193,$70:$70,0)-7),0),1)=VLOOKUP(BF$158,$AD$9:$AN$20,8,FALSE),"","sed -i "&amp;IF($AK$156="MacOS","'' ","")&amp;"'s#"&amp;BF$158&amp;"="""&amp;INDEX($E$102:$G$104,MATCH("●",INDEX($H$102:$AQ$104,,MATCH($D193,$70:$70,0)-7),0),1)&amp;""""&amp;"#"&amp;BF$158&amp;"="&amp;""""&amp;VLOOKUP(BF$158,$AD$9:$AN$20,8,FALSE)&amp;""""&amp;"#g'"&amp;"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93" s="71" t="str">
        <f>SUBSTITUTE(IF(VLOOKUP(BG$158,$AD$9:$AN$20,8,FALSE)=INDEX($E$106:$G$108,MATCH("●",INDEX($H$106:$AQ$108,,MATCH($D193,$70:$70,0)-7),0),1),"","sed -i "&amp;IF($AK$156="MacOS","'' ","")&amp;"'s#"&amp;BG$158&amp;"="""&amp;VLOOKUP(BG$158,$AD$9:$AN$20,8,FALSE)&amp;""""&amp;"#"&amp;BG$158&amp;"="&amp;""""&amp;INDEX($E$106:$G$108,MATCH("●",INDEX($H$106:$AQ$108,,MATCH($D193,$70:$70,0)-7),0),1)&amp;""""&amp;"#g'"&amp;" ${CONFIG_DIR}"&amp;$K$7&amp;"; export "&amp;BG$158&amp;"="&amp;""""&amp;INDEX($E$106:$G$108,MATCH("●",INDEX($H$106:$AQ$108,,MATCH($D193,$70:$70,0)-7),0),1)&amp;""";"),",",""",""")</f>
        <v/>
      </c>
      <c r="BH193" s="71" t="str">
        <f>SUBSTITUTE(IF(INDEX($E$106:$G$108,MATCH("●",INDEX($H$106:$AQ$108,,MATCH($D193,$70:$70,0)-7),0),1)=VLOOKUP(BH$158,$AD$9:$AN$20,8,FALSE),"","sed -i "&amp;IF($AK$156="MacOS","'' ","")&amp;"'s#"&amp;BH$158&amp;"="""&amp;INDEX($E$106:$G$108,MATCH("●",INDEX($H$106:$AQ$108,,MATCH($D193,$70:$70,0)-7),0),1)&amp;""""&amp;"#"&amp;BH$158&amp;"="&amp;""""&amp;VLOOKUP(BH$158,$AD$9:$AN$20,8,FALSE)&amp;""""&amp;"#g'"&amp;"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93" s="71" t="str">
        <f>SUBSTITUTE(IF(VLOOKUP(BI$158,$AD$9:$AN$20,8,FALSE)=INDEX($E$110:$G$112,MATCH("●",INDEX($H$110:$AQ$112,,MATCH($D193,$70:$70,0)-7),0),1),"","sed -i "&amp;IF($AK$156="MacOS","'' ","")&amp;"'s#"&amp;BI$158&amp;"="""&amp;VLOOKUP(BI$158,$AD$9:$AN$20,8,FALSE)&amp;""""&amp;"#"&amp;BI$158&amp;"="&amp;""""&amp;INDEX($E$110:$G$112,MATCH("●",INDEX($H$110:$AQ$112,,MATCH($D193,$70:$70,0)-7),0),1)&amp;""""&amp;"#g'"&amp;" ${CONFIG_DIR}"&amp;$K$7&amp;"; export "&amp;BI$158&amp;"="&amp;""""&amp;INDEX($E$110:$G$112,MATCH("●",INDEX($H$110:$AQ$112,,MATCH($D193,$70:$70,0)-7),0),1)&amp;""";"),",",""",""")</f>
        <v/>
      </c>
      <c r="BJ193" s="71" t="str">
        <f>SUBSTITUTE(IF(INDEX($E$110:$G$112,MATCH("●",INDEX($H$110:$AQ$112,,MATCH($D193,$70:$70,0)-7),0),1)=VLOOKUP(BJ$158,$AD$9:$AN$20,8,FALSE),"","sed -i "&amp;IF($AK$156="MacOS","'' ","")&amp;"'s#"&amp;BJ$158&amp;"="""&amp;INDEX($E$110:$G$112,MATCH("●",INDEX($H$110:$AQ$112,,MATCH($D193,$70:$70,0)-7),0),1)&amp;""""&amp;"#"&amp;BJ$158&amp;"="&amp;""""&amp;VLOOKUP(BJ$158,$AD$9:$AN$20,8,FALSE)&amp;""""&amp;"#g'"&amp;"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93" s="71" t="str">
        <f>SUBSTITUTE(IF(VLOOKUP(BK$158,$AD$9:$AN$20,8,FALSE)=INDEX($E$114:$G$116,MATCH("●",INDEX($H$114:$AQ$116,,MATCH($D193,$70:$70,0)-7),0),1),"","sed -i "&amp;IF($AK$156="MacOS","'' ","")&amp;"'s#"&amp;BK$158&amp;"="""&amp;VLOOKUP(BK$158,$AD$9:$AN$20,8,FALSE)&amp;""""&amp;"#"&amp;BK$158&amp;"="&amp;""""&amp;INDEX($E$114:$G$116,MATCH("●",INDEX($H$114:$AQ$116,,MATCH($D193,$70:$70,0)-7),0),1)&amp;""""&amp;"#g'"&amp;" ${CONFIG_DIR}"&amp;$K$7&amp;"; export "&amp;BK$158&amp;"="&amp;""""&amp;INDEX($E$114:$G$116,MATCH("●",INDEX($H$114:$AQ$116,,MATCH($D193,$70:$70,0)-7),0),1)&amp;""";"),",",""",""")</f>
        <v/>
      </c>
      <c r="BL193" s="71" t="str">
        <f>SUBSTITUTE(IF(INDEX($E$114:$G$116,MATCH("●",INDEX($H$114:$AQ$116,,MATCH($D193,$70:$70,0)-7),0),1)=VLOOKUP(BL$158,$AD$9:$AN$20,8,FALSE),"","sed -i "&amp;IF($AK$156="MacOS","'' ","")&amp;"'s#"&amp;BL$158&amp;"="""&amp;INDEX($E$114:$G$116,MATCH("●",INDEX($H$114:$AQ$116,,MATCH($D193,$70:$70,0)-7),0),1)&amp;""""&amp;"#"&amp;BL$158&amp;"="&amp;""""&amp;VLOOKUP(BL$158,$AD$9:$AN$20,8,FALSE)&amp;""""&amp;"#g'"&amp;"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93" s="71" t="str">
        <f>SUBSTITUTE(IF(VLOOKUP(BM$158,$AD$9:$AN$20,8,FALSE)=INDEX($E$118:$G$120,MATCH("●",INDEX($H$118:$AQ$120,,MATCH($D193,$70:$70,0)-7),0),1),"","sed -i "&amp;IF($AK$156="MacOS","'' ","")&amp;"'s#"&amp;BM$158&amp;"="""&amp;VLOOKUP(BM$158,$AD$9:$AN$20,8,FALSE)&amp;""""&amp;"#"&amp;BM$158&amp;"="&amp;""""&amp;INDEX($E$118:$G$120,MATCH("●",INDEX($H$118:$AQ$120,,MATCH($D193,$70:$70,0)-7),0),1)&amp;""""&amp;"#g'"&amp;" ${CONFIG_DIR}"&amp;$K$7&amp;"; export "&amp;BM$158&amp;"="&amp;""""&amp;INDEX($E$118:$G$120,MATCH("●",INDEX($H$118:$AQ$120,,MATCH($D193,$70:$70,0)-7),0),1)&amp;""";"),",",""",""")</f>
        <v/>
      </c>
      <c r="BN193" s="71" t="str">
        <f>SUBSTITUTE(IF(INDEX($E$118:$G$120,MATCH("●",INDEX($H$118:$AQ$120,,MATCH($D193,$70:$70,0)-7),0),1)=VLOOKUP(BN$158,$AD$9:$AN$20,8,FALSE),"","sed -i "&amp;IF($AK$156="MacOS","'' ","")&amp;"'s#"&amp;BN$158&amp;"="""&amp;INDEX($E$118:$G$120,MATCH("●",INDEX($H$118:$AQ$120,,MATCH($D193,$70:$70,0)-7),0),1)&amp;""""&amp;"#"&amp;BN$158&amp;"="&amp;""""&amp;VLOOKUP(BN$158,$AD$9:$AN$20,8,FALSE)&amp;""""&amp;"#g'"&amp;"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93" s="71" t="str">
        <f>SUBSTITUTE(IF(VLOOKUP(BO$158,$AD$9:$AN$20,8,FALSE)=INDEX($E$122:$G$124,MATCH("●",INDEX($H$122:$AQ$124,,MATCH($D193,$70:$70,0)-7),0),1),"","sed -i "&amp;IF($AK$156="MacOS","'' ","")&amp;"'s#"&amp;BO$158&amp;"="""&amp;VLOOKUP(BO$158,$AD$9:$AN$20,8,FALSE)&amp;""""&amp;"#"&amp;BO$158&amp;"="&amp;""""&amp;INDEX($E$122:$G$124,MATCH("●",INDEX($H$122:$AQ$124,,MATCH($D193,$70:$70,0)-7),0),1)&amp;""""&amp;"#g'"&amp;" ${CONFIG_DIR}"&amp;$K$7&amp;"; export "&amp;BO$158&amp;"="&amp;""""&amp;INDEX($E$122:$G$124,MATCH("●",INDEX($H$122:$AQ$124,,MATCH($D193,$70:$70,0)-7),0),1)&amp;""";"),",",""",""")</f>
        <v/>
      </c>
      <c r="BP193" s="71" t="str">
        <f>SUBSTITUTE(IF(INDEX($E$122:$G$124,MATCH("●",INDEX($H$122:$AQ$124,,MATCH($D193,$70:$70,0)-7),0),1)=VLOOKUP(BP$158,$AD$9:$AN$20,8,FALSE),"","sed -i "&amp;IF($AK$156="MacOS","'' ","")&amp;"'s#"&amp;BP$158&amp;"="""&amp;INDEX($E$122:$G$124,MATCH("●",INDEX($H$122:$AQ$124,,MATCH($D193,$70:$70,0)-7),0),1)&amp;""""&amp;"#"&amp;BP$158&amp;"="&amp;""""&amp;VLOOKUP(BP$158,$AD$9:$AN$20,8,FALSE)&amp;""""&amp;"#g'"&amp;"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93" s="71" t="str">
        <f>SUBSTITUTE(IF(VLOOKUP(BQ$158,$AD$9:$AN$20,8,FALSE)=INDEX($E$126:$G$128,MATCH("●",INDEX($H$126:$AQ$128,,MATCH($D193,$70:$70,0)-7),0),1),"","sed -i "&amp;IF($AK$156="MacOS","'' ","")&amp;"'s#"&amp;BQ$158&amp;"="""&amp;VLOOKUP(BQ$158,$AD$9:$AN$20,8,FALSE)&amp;""""&amp;"#"&amp;BQ$158&amp;"="&amp;""""&amp;INDEX($E$126:$G$128,MATCH("●",INDEX($H$126:$AQ$128,,MATCH($D193,$70:$70,0)-7),0),1)&amp;""""&amp;"#g'"&amp;" ${CONFIG_DIR}"&amp;$K$7&amp;"; export "&amp;BQ$158&amp;"="&amp;""""&amp;INDEX($E$126:$G$128,MATCH("●",INDEX($H$126:$AQ$128,,MATCH($D193,$70:$70,0)-7),0),1)&amp;""";"),",",""",""")</f>
        <v/>
      </c>
      <c r="BR193" s="71" t="str">
        <f>SUBSTITUTE(IF(INDEX($E$126:$G$128,MATCH("●",INDEX($H$126:$AQ$128,,MATCH($D193,$70:$70,0)-7),0),1)=VLOOKUP(BR$158,$AD$9:$AN$20,8,FALSE),"","sed -i "&amp;IF($AK$156="MacOS","'' ","")&amp;"'s#"&amp;BR$158&amp;"="""&amp;INDEX($E$126:$G$128,MATCH("●",INDEX($H$126:$AQ$128,,MATCH($D193,$70:$70,0)-7),0),1)&amp;""""&amp;"#"&amp;BR$158&amp;"="&amp;""""&amp;VLOOKUP(BR$158,$AD$9:$AN$20,8,FALSE)&amp;""""&amp;"#g'"&amp;"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93" s="71" t="str">
        <f>SUBSTITUTE(IF(VLOOKUP(BS$158,$AD$9:$AN$20,8,FALSE)=INDEX($E$130:$G$132,MATCH("●",INDEX($H$130:$AQ$132,,MATCH($D193,$70:$70,0)-7),0),1),"","sed -i "&amp;IF($AK$156="MacOS","'' ","")&amp;"'s#"&amp;BS$158&amp;"="""&amp;VLOOKUP(BS$158,$AD$9:$AN$20,8,FALSE)&amp;""""&amp;"#"&amp;BS$158&amp;"="&amp;""""&amp;INDEX($E$130:$G$132,MATCH("●",INDEX($H$130:$AQ$132,,MATCH($D193,$70:$70,0)-7),0),1)&amp;""""&amp;"#g'"&amp;" ${CONFIG_DIR}"&amp;$K$7&amp;"; export "&amp;BS$158&amp;"="&amp;""""&amp;INDEX($E$130:$G$132,MATCH("●",INDEX($H$130:$AQ$132,,MATCH($D193,$70:$70,0)-7),0),1)&amp;""";"),",",""",""")</f>
        <v/>
      </c>
      <c r="BT193" s="71" t="str">
        <f>SUBSTITUTE(IF(INDEX($E$130:$G$132,MATCH("●",INDEX($H$130:$AQ$132,,MATCH($D193,$70:$70,0)-7),0),1)=VLOOKUP(BT$158,$AD$9:$AN$20,8,FALSE),"","sed -i "&amp;IF($AK$156="MacOS","'' ","")&amp;"'s#"&amp;BT$158&amp;"="""&amp;INDEX($E$130:$G$132,MATCH("●",INDEX($H$130:$AQ$132,,MATCH($D193,$70:$70,0)-7),0),1)&amp;""""&amp;"#"&amp;BT$158&amp;"="&amp;""""&amp;VLOOKUP(BT$158,$AD$9:$AN$20,8,FALSE)&amp;""""&amp;"#g'"&amp;"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94" spans="4:72" ht="54" customHeight="1">
      <c r="D194" s="96">
        <f t="shared" si="3"/>
        <v>71</v>
      </c>
      <c r="E194" s="97"/>
      <c r="F194" s="97"/>
      <c r="G194" s="98"/>
      <c r="H194" s="45" t="str">
        <f t="shared" ca="1" si="2"/>
        <v>clear; echo テストケース071; sed -i '' 's#COLUMN_DATA_TYPE="char"#COLUMN_DATA_TYPE="string"#g' ${CONFIG_DIR}db_data_config.txt; export COLUMN_DATA_TYPE="string";sed -i '' 's#COLUMN_DATA_LENGTH="3"#COLUMN_DATA_LENGTH="38.7"#g' ${CONFIG_DIR}db_data_config.txt; export COLUMN_DATA_LENGTH="38.7";sh ./script/db_check_data_validate_config.sh; sed -i '' 's#COLUMN_DATA_TYPE="string"#COLUMN_DATA_TYPE="char"#g' ${CONFIG_DIR}db_data_config.txt; export COLUMN_DATA_TYPE="char";sed -i '' 's#COLUMN_DATA_LENGTH="38.7"#COLUMN_DATA_LENGTH="3"#g' ${CONFIG_DIR}db_data_config.txt; export COLUMN_DATA_LENGTH="3";</v>
      </c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7"/>
      <c r="AE194" s="99" t="str" cm="1">
        <f t="array" ref="AE194">SUBSTITUTE(INDEX($H$134:$AQ$134, , MATCH($D194, $70:$70, 0)-7),"-","")</f>
        <v>異常</v>
      </c>
      <c r="AF194" s="100"/>
      <c r="AG194" s="101"/>
      <c r="AH194" s="143" t="s">
        <v>917</v>
      </c>
      <c r="AI194" s="144"/>
      <c r="AJ194" s="144"/>
      <c r="AK194" s="144"/>
      <c r="AL194" s="144"/>
      <c r="AM194" s="144"/>
      <c r="AN194" s="144"/>
      <c r="AO194" s="144"/>
      <c r="AP194" s="144"/>
      <c r="AQ194" s="145"/>
      <c r="AS194" s="68" t="str" cm="1">
        <f t="array" ref="AS194">SUBSTITUTE(TEXT(INDEX($H$137:$AQ$137,1,$D194-36),"000000"),"-","")</f>
        <v>220133</v>
      </c>
      <c r="AT194" s="69"/>
      <c r="AU194" s="70"/>
      <c r="AW194" s="71" t="str">
        <f>SUBSTITUTE(IF(VLOOKUP(AW$158,$AD$9:$AN$20,8,FALSE)=INDEX($E$76:$G$78,MATCH("●",INDEX($H$76:$AQ$78,,MATCH($D194,$70:$70,0)-7),0),1),"","sed -i "&amp;IF($AK$156="MacOS","'' ","")&amp;"'s#"&amp;AW$158&amp;"="""&amp;VLOOKUP(AW$158,$AD$9:$AN$20,8,FALSE)&amp;""""&amp;"#"&amp;AW$158&amp;"="&amp;""""&amp;INDEX($E$76:$G$78,MATCH("●",INDEX($H$76:$AQ$78,,MATCH($D194,$70:$70,0)-7),0),1)&amp;""""&amp;"#g'"&amp;" ${CONFIG_DIR}"&amp;$K$7&amp;"; export "&amp;AW$158&amp;"="&amp;""""&amp;INDEX($E$76:$G$78,MATCH("●",INDEX($H$76:$AQ$78,,MATCH($D194,$70:$70,0)-7),0),1)&amp;""";"),",",""",""")</f>
        <v/>
      </c>
      <c r="AX194" s="71" t="str">
        <f>SUBSTITUTE(IF(INDEX($E$76:$G$78,MATCH("●",INDEX($H$76:$AQ$78,,MATCH($D194,$70:$70,0)-7),0),1)=VLOOKUP(AX$158,$AD$9:$AN$20,8,FALSE),"","sed -i "&amp;IF($AK$156="MacOS","'' ","")&amp;"'s#"&amp;AX$158&amp;"="""&amp;INDEX($E$76:$G$78,MATCH("●",INDEX($H$76:$AQ$78,,MATCH($D194,$70:$70,0)-7),0),1)&amp;""""&amp;"#"&amp;AX$158&amp;"="&amp;""""&amp;VLOOKUP(AX$158,$AD$9:$AN$20,8,FALSE)&amp;""""&amp;"#g'"&amp;"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94" s="71" t="str">
        <f>SUBSTITUTE(IF(VLOOKUP(AY$158,$AD$9:$AN$20,8,FALSE)=INDEX($E$80:$G$83,MATCH("●",INDEX($H$80:$AQ$83,,MATCH($D194,$70:$70,0)-7),0),1),"","sed -i "&amp;IF($AK$156="MacOS","'' ","")&amp;"'s#"&amp;AY$158&amp;"="""&amp;VLOOKUP(AY$158,$AD$9:$AN$20,8,FALSE)&amp;""""&amp;"#"&amp;AY$158&amp;"="&amp;""""&amp;INDEX($E$80:$G$83,MATCH("●",INDEX($H$80:$AQ$83,,MATCH($D194,$70:$70,0)-7),0),1)&amp;""""&amp;"#g'"&amp;" ${CONFIG_DIR}"&amp;$K$7&amp;"; export "&amp;AY$158&amp;"="&amp;""""&amp;INDEX($E$80:$G$83,MATCH("●",INDEX($H$80:$AQ$83,,MATCH($D194,$70:$70,0)-7),0),1)&amp;""";"),",",""",""")</f>
        <v>sed -i '' 's#COLUMN_DATA_TYPE="char"#COLUMN_DATA_TYPE="string"#g' ${CONFIG_DIR}db_data_config.txt; export COLUMN_DATA_TYPE="string";</v>
      </c>
      <c r="AZ194" s="71" t="str">
        <f>SUBSTITUTE(IF(INDEX($E$80:$G$83,MATCH("●",INDEX($H$80:$AQ$83,,MATCH($D194,$70:$70,0)-7),0),1)=VLOOKUP(AZ$158,$AD$9:$AN$20,8,FALSE),"","sed -i "&amp;IF($AK$156="MacOS","'' ","")&amp;"'s#"&amp;AZ$158&amp;"="""&amp;INDEX($E$80:$G$83,MATCH("●",INDEX($H$80:$AQ$83,,MATCH($D194,$70:$70,0)-7),0),1)&amp;""""&amp;"#"&amp;AZ$158&amp;"="&amp;""""&amp;VLOOKUP(AZ$158,$AD$9:$AN$20,8,FALSE)&amp;""""&amp;"#g'"&amp;"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94" s="71" t="str">
        <f>SUBSTITUTE(IF(VLOOKUP(BA$158,$AD$9:$AN$20,8,FALSE)=INDEX($E$85:$G$92,MATCH("●",INDEX($H$85:$AQ$92,,MATCH($D194,$70:$70,0)-7),0),1),"","sed -i "&amp;IF($AK$156="MacOS","'' ","")&amp;"'s#"&amp;BA$158&amp;"="""&amp;VLOOKUP(BA$158,$AD$9:$AN$20,8,FALSE)&amp;""""&amp;"#"&amp;BA$158&amp;"="&amp;""""&amp;INDEX($E$85:$G$92,MATCH("●",INDEX($H$85:$AQ$92,,MATCH($D194,$70:$70,0)-7),0),1)&amp;""""&amp;"#g'"&amp;" ${CONFIG_DIR}"&amp;$K$7&amp;"; export "&amp;BA$158&amp;"="&amp;""""&amp;INDEX($E$85:$G$92,MATCH("●",INDEX($H$85:$AQ$92,,MATCH($D194,$70:$70,0)-7),0),1)&amp;""";"),",",""",""")</f>
        <v>sed -i '' 's#COLUMN_DATA_LENGTH="3"#COLUMN_DATA_LENGTH="38.7"#g' ${CONFIG_DIR}db_data_config.txt; export COLUMN_DATA_LENGTH="38.7";</v>
      </c>
      <c r="BB194" s="71" t="str">
        <f>SUBSTITUTE(IF(INDEX($E$85:$G$92,MATCH("●",INDEX($H$85:$AQ$92,,MATCH($D194,$70:$70,0)-7),0),1)=VLOOKUP(BB$158,$AD$9:$AN$20,8,FALSE),"","sed -i "&amp;IF($AK$156="MacOS","'' ","")&amp;"'s#"&amp;BB$158&amp;"="""&amp;INDEX($E$85:$G$92,MATCH("●",INDEX($H$85:$AQ$92,,MATCH($D194,$70:$70,0)-7),0),1)&amp;""""&amp;"#"&amp;BB$158&amp;"="&amp;""""&amp;VLOOKUP(BB$158,$AD$9:$AN$20,8,FALSE)&amp;""""&amp;"#g'"&amp;"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's#COLUMN_DATA_LENGTH="38.7"#COLUMN_DATA_LENGTH="3"#g' ${CONFIG_DIR}db_data_config.txt; export COLUMN_DATA_LENGTH="3";</v>
      </c>
      <c r="BC194" s="71" t="str">
        <f>SUBSTITUTE(IF(VLOOKUP(BC$158,$AD$9:$AN$20,8,FALSE)=INDEX($E$94:$G$100,MATCH("●",INDEX($H$94:$AQ$100,,MATCH($D194,$70:$70,0)-7),0),1),"","sed -i "&amp;IF($AK$156="MacOS","'' ","")&amp;"'s#"&amp;BC$158&amp;"="""&amp;VLOOKUP(BC$158,$AD$9:$AN$20,8,FALSE)&amp;""""&amp;"#"&amp;BC$158&amp;"="&amp;""""&amp;INDEX($E$94:$G$100,MATCH("●",INDEX($H$94:$AQ$100,,MATCH($D194,$70:$70,0)-7),0),1)&amp;""""&amp;"#g'"&amp;" ${CONFIG_DIR}"&amp;$K$7&amp;"; export "&amp;BC$158&amp;"="&amp;""""&amp;INDEX($E$94:$G$100,MATCH("●",INDEX($H$94:$AQ$100,,MATCH($D194,$70:$70,0)-7),0),1)&amp;""";"),",",""",""")</f>
        <v/>
      </c>
      <c r="BD194" s="71" t="str">
        <f>SUBSTITUTE(IF(INDEX($E$94:$G$100,MATCH("●",INDEX($H$94:$AQ$100,,MATCH($D194,$70:$70,0)-7),0),1)=VLOOKUP(BD$158,$AD$9:$AN$20,8,FALSE),"","sed -i "&amp;IF($AK$156="MacOS","'' ","")&amp;"'s#"&amp;BD$158&amp;"="""&amp;INDEX($E$94:$G$100,MATCH("●",INDEX($H$94:$AQ$100,,MATCH($D194,$70:$70,0)-7),0),1)&amp;""""&amp;"#"&amp;BD$158&amp;"="&amp;""""&amp;VLOOKUP(BD$158,$AD$9:$AN$20,8,FALSE)&amp;""""&amp;"#g'"&amp;" ${CONFIG_DIR}"&amp;$K$7&amp;"; export "&amp;BD$158&amp;"="&amp;""""&amp;VLOOKUP(BD$158,$AD$9:$AN$20,8,FALSE)&amp;""";"),",",""",""")</f>
        <v/>
      </c>
      <c r="BE194" s="71" t="str">
        <f>SUBSTITUTE(IF(VLOOKUP(BE$158,$AD$9:$AN$20,8,FALSE)=INDEX($E$102:$G$104,MATCH("●",INDEX($H$102:$AQ$104,,MATCH($D194,$70:$70,0)-7),0),1),"","sed -i "&amp;IF($AK$156="MacOS","'' ","")&amp;"'s#"&amp;BE$158&amp;"="""&amp;VLOOKUP(BE$158,$AD$9:$AN$20,8,FALSE)&amp;""""&amp;"#"&amp;BE$158&amp;"="&amp;""""&amp;INDEX($E$102:$G$104,MATCH("●",INDEX($H$102:$AQ$104,,MATCH($D194,$70:$70,0)-7),0),1)&amp;""""&amp;"#g'"&amp;" ${CONFIG_DIR}"&amp;$K$7&amp;"; export "&amp;BE$158&amp;"="&amp;""""&amp;INDEX($E$102:$G$104,MATCH("●",INDEX($H$102:$AQ$104,,MATCH($D194,$70:$70,0)-7),0),1)&amp;""";"),",",""",""")</f>
        <v/>
      </c>
      <c r="BF194" s="71" t="str">
        <f>SUBSTITUTE(IF(INDEX($E$102:$G$104,MATCH("●",INDEX($H$102:$AQ$104,,MATCH($D194,$70:$70,0)-7),0),1)=VLOOKUP(BF$158,$AD$9:$AN$20,8,FALSE),"","sed -i "&amp;IF($AK$156="MacOS","'' ","")&amp;"'s#"&amp;BF$158&amp;"="""&amp;INDEX($E$102:$G$104,MATCH("●",INDEX($H$102:$AQ$104,,MATCH($D194,$70:$70,0)-7),0),1)&amp;""""&amp;"#"&amp;BF$158&amp;"="&amp;""""&amp;VLOOKUP(BF$158,$AD$9:$AN$20,8,FALSE)&amp;""""&amp;"#g'"&amp;"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94" s="71" t="str">
        <f>SUBSTITUTE(IF(VLOOKUP(BG$158,$AD$9:$AN$20,8,FALSE)=INDEX($E$106:$G$108,MATCH("●",INDEX($H$106:$AQ$108,,MATCH($D194,$70:$70,0)-7),0),1),"","sed -i "&amp;IF($AK$156="MacOS","'' ","")&amp;"'s#"&amp;BG$158&amp;"="""&amp;VLOOKUP(BG$158,$AD$9:$AN$20,8,FALSE)&amp;""""&amp;"#"&amp;BG$158&amp;"="&amp;""""&amp;INDEX($E$106:$G$108,MATCH("●",INDEX($H$106:$AQ$108,,MATCH($D194,$70:$70,0)-7),0),1)&amp;""""&amp;"#g'"&amp;" ${CONFIG_DIR}"&amp;$K$7&amp;"; export "&amp;BG$158&amp;"="&amp;""""&amp;INDEX($E$106:$G$108,MATCH("●",INDEX($H$106:$AQ$108,,MATCH($D194,$70:$70,0)-7),0),1)&amp;""";"),",",""",""")</f>
        <v/>
      </c>
      <c r="BH194" s="71" t="str">
        <f>SUBSTITUTE(IF(INDEX($E$106:$G$108,MATCH("●",INDEX($H$106:$AQ$108,,MATCH($D194,$70:$70,0)-7),0),1)=VLOOKUP(BH$158,$AD$9:$AN$20,8,FALSE),"","sed -i "&amp;IF($AK$156="MacOS","'' ","")&amp;"'s#"&amp;BH$158&amp;"="""&amp;INDEX($E$106:$G$108,MATCH("●",INDEX($H$106:$AQ$108,,MATCH($D194,$70:$70,0)-7),0),1)&amp;""""&amp;"#"&amp;BH$158&amp;"="&amp;""""&amp;VLOOKUP(BH$158,$AD$9:$AN$20,8,FALSE)&amp;""""&amp;"#g'"&amp;"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94" s="71" t="str">
        <f>SUBSTITUTE(IF(VLOOKUP(BI$158,$AD$9:$AN$20,8,FALSE)=INDEX($E$110:$G$112,MATCH("●",INDEX($H$110:$AQ$112,,MATCH($D194,$70:$70,0)-7),0),1),"","sed -i "&amp;IF($AK$156="MacOS","'' ","")&amp;"'s#"&amp;BI$158&amp;"="""&amp;VLOOKUP(BI$158,$AD$9:$AN$20,8,FALSE)&amp;""""&amp;"#"&amp;BI$158&amp;"="&amp;""""&amp;INDEX($E$110:$G$112,MATCH("●",INDEX($H$110:$AQ$112,,MATCH($D194,$70:$70,0)-7),0),1)&amp;""""&amp;"#g'"&amp;" ${CONFIG_DIR}"&amp;$K$7&amp;"; export "&amp;BI$158&amp;"="&amp;""""&amp;INDEX($E$110:$G$112,MATCH("●",INDEX($H$110:$AQ$112,,MATCH($D194,$70:$70,0)-7),0),1)&amp;""";"),",",""",""")</f>
        <v/>
      </c>
      <c r="BJ194" s="71" t="str">
        <f>SUBSTITUTE(IF(INDEX($E$110:$G$112,MATCH("●",INDEX($H$110:$AQ$112,,MATCH($D194,$70:$70,0)-7),0),1)=VLOOKUP(BJ$158,$AD$9:$AN$20,8,FALSE),"","sed -i "&amp;IF($AK$156="MacOS","'' ","")&amp;"'s#"&amp;BJ$158&amp;"="""&amp;INDEX($E$110:$G$112,MATCH("●",INDEX($H$110:$AQ$112,,MATCH($D194,$70:$70,0)-7),0),1)&amp;""""&amp;"#"&amp;BJ$158&amp;"="&amp;""""&amp;VLOOKUP(BJ$158,$AD$9:$AN$20,8,FALSE)&amp;""""&amp;"#g'"&amp;"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94" s="71" t="str">
        <f>SUBSTITUTE(IF(VLOOKUP(BK$158,$AD$9:$AN$20,8,FALSE)=INDEX($E$114:$G$116,MATCH("●",INDEX($H$114:$AQ$116,,MATCH($D194,$70:$70,0)-7),0),1),"","sed -i "&amp;IF($AK$156="MacOS","'' ","")&amp;"'s#"&amp;BK$158&amp;"="""&amp;VLOOKUP(BK$158,$AD$9:$AN$20,8,FALSE)&amp;""""&amp;"#"&amp;BK$158&amp;"="&amp;""""&amp;INDEX($E$114:$G$116,MATCH("●",INDEX($H$114:$AQ$116,,MATCH($D194,$70:$70,0)-7),0),1)&amp;""""&amp;"#g'"&amp;" ${CONFIG_DIR}"&amp;$K$7&amp;"; export "&amp;BK$158&amp;"="&amp;""""&amp;INDEX($E$114:$G$116,MATCH("●",INDEX($H$114:$AQ$116,,MATCH($D194,$70:$70,0)-7),0),1)&amp;""";"),",",""",""")</f>
        <v/>
      </c>
      <c r="BL194" s="71" t="str">
        <f>SUBSTITUTE(IF(INDEX($E$114:$G$116,MATCH("●",INDEX($H$114:$AQ$116,,MATCH($D194,$70:$70,0)-7),0),1)=VLOOKUP(BL$158,$AD$9:$AN$20,8,FALSE),"","sed -i "&amp;IF($AK$156="MacOS","'' ","")&amp;"'s#"&amp;BL$158&amp;"="""&amp;INDEX($E$114:$G$116,MATCH("●",INDEX($H$114:$AQ$116,,MATCH($D194,$70:$70,0)-7),0),1)&amp;""""&amp;"#"&amp;BL$158&amp;"="&amp;""""&amp;VLOOKUP(BL$158,$AD$9:$AN$20,8,FALSE)&amp;""""&amp;"#g'"&amp;"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94" s="71" t="str">
        <f>SUBSTITUTE(IF(VLOOKUP(BM$158,$AD$9:$AN$20,8,FALSE)=INDEX($E$118:$G$120,MATCH("●",INDEX($H$118:$AQ$120,,MATCH($D194,$70:$70,0)-7),0),1),"","sed -i "&amp;IF($AK$156="MacOS","'' ","")&amp;"'s#"&amp;BM$158&amp;"="""&amp;VLOOKUP(BM$158,$AD$9:$AN$20,8,FALSE)&amp;""""&amp;"#"&amp;BM$158&amp;"="&amp;""""&amp;INDEX($E$118:$G$120,MATCH("●",INDEX($H$118:$AQ$120,,MATCH($D194,$70:$70,0)-7),0),1)&amp;""""&amp;"#g'"&amp;" ${CONFIG_DIR}"&amp;$K$7&amp;"; export "&amp;BM$158&amp;"="&amp;""""&amp;INDEX($E$118:$G$120,MATCH("●",INDEX($H$118:$AQ$120,,MATCH($D194,$70:$70,0)-7),0),1)&amp;""";"),",",""",""")</f>
        <v/>
      </c>
      <c r="BN194" s="71" t="str">
        <f>SUBSTITUTE(IF(INDEX($E$118:$G$120,MATCH("●",INDEX($H$118:$AQ$120,,MATCH($D194,$70:$70,0)-7),0),1)=VLOOKUP(BN$158,$AD$9:$AN$20,8,FALSE),"","sed -i "&amp;IF($AK$156="MacOS","'' ","")&amp;"'s#"&amp;BN$158&amp;"="""&amp;INDEX($E$118:$G$120,MATCH("●",INDEX($H$118:$AQ$120,,MATCH($D194,$70:$70,0)-7),0),1)&amp;""""&amp;"#"&amp;BN$158&amp;"="&amp;""""&amp;VLOOKUP(BN$158,$AD$9:$AN$20,8,FALSE)&amp;""""&amp;"#g'"&amp;"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94" s="71" t="str">
        <f>SUBSTITUTE(IF(VLOOKUP(BO$158,$AD$9:$AN$20,8,FALSE)=INDEX($E$122:$G$124,MATCH("●",INDEX($H$122:$AQ$124,,MATCH($D194,$70:$70,0)-7),0),1),"","sed -i "&amp;IF($AK$156="MacOS","'' ","")&amp;"'s#"&amp;BO$158&amp;"="""&amp;VLOOKUP(BO$158,$AD$9:$AN$20,8,FALSE)&amp;""""&amp;"#"&amp;BO$158&amp;"="&amp;""""&amp;INDEX($E$122:$G$124,MATCH("●",INDEX($H$122:$AQ$124,,MATCH($D194,$70:$70,0)-7),0),1)&amp;""""&amp;"#g'"&amp;" ${CONFIG_DIR}"&amp;$K$7&amp;"; export "&amp;BO$158&amp;"="&amp;""""&amp;INDEX($E$122:$G$124,MATCH("●",INDEX($H$122:$AQ$124,,MATCH($D194,$70:$70,0)-7),0),1)&amp;""";"),",",""",""")</f>
        <v/>
      </c>
      <c r="BP194" s="71" t="str">
        <f>SUBSTITUTE(IF(INDEX($E$122:$G$124,MATCH("●",INDEX($H$122:$AQ$124,,MATCH($D194,$70:$70,0)-7),0),1)=VLOOKUP(BP$158,$AD$9:$AN$20,8,FALSE),"","sed -i "&amp;IF($AK$156="MacOS","'' ","")&amp;"'s#"&amp;BP$158&amp;"="""&amp;INDEX($E$122:$G$124,MATCH("●",INDEX($H$122:$AQ$124,,MATCH($D194,$70:$70,0)-7),0),1)&amp;""""&amp;"#"&amp;BP$158&amp;"="&amp;""""&amp;VLOOKUP(BP$158,$AD$9:$AN$20,8,FALSE)&amp;""""&amp;"#g'"&amp;"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94" s="71" t="str">
        <f>SUBSTITUTE(IF(VLOOKUP(BQ$158,$AD$9:$AN$20,8,FALSE)=INDEX($E$126:$G$128,MATCH("●",INDEX($H$126:$AQ$128,,MATCH($D194,$70:$70,0)-7),0),1),"","sed -i "&amp;IF($AK$156="MacOS","'' ","")&amp;"'s#"&amp;BQ$158&amp;"="""&amp;VLOOKUP(BQ$158,$AD$9:$AN$20,8,FALSE)&amp;""""&amp;"#"&amp;BQ$158&amp;"="&amp;""""&amp;INDEX($E$126:$G$128,MATCH("●",INDEX($H$126:$AQ$128,,MATCH($D194,$70:$70,0)-7),0),1)&amp;""""&amp;"#g'"&amp;" ${CONFIG_DIR}"&amp;$K$7&amp;"; export "&amp;BQ$158&amp;"="&amp;""""&amp;INDEX($E$126:$G$128,MATCH("●",INDEX($H$126:$AQ$128,,MATCH($D194,$70:$70,0)-7),0),1)&amp;""";"),",",""",""")</f>
        <v/>
      </c>
      <c r="BR194" s="71" t="str">
        <f>SUBSTITUTE(IF(INDEX($E$126:$G$128,MATCH("●",INDEX($H$126:$AQ$128,,MATCH($D194,$70:$70,0)-7),0),1)=VLOOKUP(BR$158,$AD$9:$AN$20,8,FALSE),"","sed -i "&amp;IF($AK$156="MacOS","'' ","")&amp;"'s#"&amp;BR$158&amp;"="""&amp;INDEX($E$126:$G$128,MATCH("●",INDEX($H$126:$AQ$128,,MATCH($D194,$70:$70,0)-7),0),1)&amp;""""&amp;"#"&amp;BR$158&amp;"="&amp;""""&amp;VLOOKUP(BR$158,$AD$9:$AN$20,8,FALSE)&amp;""""&amp;"#g'"&amp;"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94" s="71" t="str">
        <f>SUBSTITUTE(IF(VLOOKUP(BS$158,$AD$9:$AN$20,8,FALSE)=INDEX($E$130:$G$132,MATCH("●",INDEX($H$130:$AQ$132,,MATCH($D194,$70:$70,0)-7),0),1),"","sed -i "&amp;IF($AK$156="MacOS","'' ","")&amp;"'s#"&amp;BS$158&amp;"="""&amp;VLOOKUP(BS$158,$AD$9:$AN$20,8,FALSE)&amp;""""&amp;"#"&amp;BS$158&amp;"="&amp;""""&amp;INDEX($E$130:$G$132,MATCH("●",INDEX($H$130:$AQ$132,,MATCH($D194,$70:$70,0)-7),0),1)&amp;""""&amp;"#g'"&amp;" ${CONFIG_DIR}"&amp;$K$7&amp;"; export "&amp;BS$158&amp;"="&amp;""""&amp;INDEX($E$130:$G$132,MATCH("●",INDEX($H$130:$AQ$132,,MATCH($D194,$70:$70,0)-7),0),1)&amp;""";"),",",""",""")</f>
        <v/>
      </c>
      <c r="BT194" s="71" t="str">
        <f>SUBSTITUTE(IF(INDEX($E$130:$G$132,MATCH("●",INDEX($H$130:$AQ$132,,MATCH($D194,$70:$70,0)-7),0),1)=VLOOKUP(BT$158,$AD$9:$AN$20,8,FALSE),"","sed -i "&amp;IF($AK$156="MacOS","'' ","")&amp;"'s#"&amp;BT$158&amp;"="""&amp;INDEX($E$130:$G$132,MATCH("●",INDEX($H$130:$AQ$132,,MATCH($D194,$70:$70,0)-7),0),1)&amp;""""&amp;"#"&amp;BT$158&amp;"="&amp;""""&amp;VLOOKUP(BT$158,$AD$9:$AN$20,8,FALSE)&amp;""""&amp;"#g'"&amp;"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  <row r="195" spans="4:72" ht="54" customHeight="1">
      <c r="D195" s="96">
        <f t="shared" si="3"/>
        <v>72</v>
      </c>
      <c r="E195" s="97"/>
      <c r="F195" s="97"/>
      <c r="G195" s="98"/>
      <c r="H195" s="45" t="str">
        <f t="shared" ca="1" si="2"/>
        <v>clear; echo テストケース072; sed -i '' 's#COLUMN_DATA_TYPE="char"#COLUMN_DATA_TYPE="string"#g' ${CONFIG_DIR}db_data_config.txt; export COLUMN_DATA_TYPE="string";sed -i '' 's#COLUMN_DATA_LENGTH="3"#COLUMN_DATA_LENGTH="YYYY"#g' ${CONFIG_DIR}db_data_config.txt; export COLUMN_DATA_LENGTH="YYYY";sh ./script/db_check_data_validate_config.sh; sed -i '' 's#COLUMN_DATA_TYPE="string"#COLUMN_DATA_TYPE="char"#g' ${CONFIG_DIR}db_data_config.txt; export COLUMN_DATA_TYPE="char";sed -i '' 's#COLUMN_DATA_LENGTH="YYYY"#COLUMN_DATA_LENGTH="3"#g' ${CONFIG_DIR}db_data_config.txt; export COLUMN_DATA_LENGTH="3";</v>
      </c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7"/>
      <c r="AE195" s="99" t="str" cm="1">
        <f t="array" ref="AE195">SUBSTITUTE(INDEX($H$134:$AQ$134, , MATCH($D195, $70:$70, 0)-7),"-","")</f>
        <v>異常</v>
      </c>
      <c r="AF195" s="100"/>
      <c r="AG195" s="101"/>
      <c r="AH195" s="143" t="s">
        <v>918</v>
      </c>
      <c r="AI195" s="144"/>
      <c r="AJ195" s="144"/>
      <c r="AK195" s="144"/>
      <c r="AL195" s="144"/>
      <c r="AM195" s="144"/>
      <c r="AN195" s="144"/>
      <c r="AO195" s="144"/>
      <c r="AP195" s="144"/>
      <c r="AQ195" s="145"/>
      <c r="AS195" s="68" t="str" cm="1">
        <f t="array" ref="AS195">SUBSTITUTE(TEXT(INDEX($H$137:$AQ$137,1,$D195-36),"000000"),"-","")</f>
        <v>220133</v>
      </c>
      <c r="AT195" s="69"/>
      <c r="AU195" s="70"/>
      <c r="AW195" s="71" t="str">
        <f>SUBSTITUTE(IF(VLOOKUP(AW$158,$AD$9:$AN$20,8,FALSE)=INDEX($E$76:$G$78,MATCH("●",INDEX($H$76:$AQ$78,,MATCH($D195,$70:$70,0)-7),0),1),"","sed -i "&amp;IF($AK$156="MacOS","'' ","")&amp;"'s#"&amp;AW$158&amp;"="""&amp;VLOOKUP(AW$158,$AD$9:$AN$20,8,FALSE)&amp;""""&amp;"#"&amp;AW$158&amp;"="&amp;""""&amp;INDEX($E$76:$G$78,MATCH("●",INDEX($H$76:$AQ$78,,MATCH($D195,$70:$70,0)-7),0),1)&amp;""""&amp;"#g'"&amp;" ${CONFIG_DIR}"&amp;$K$7&amp;"; export "&amp;AW$158&amp;"="&amp;""""&amp;INDEX($E$76:$G$78,MATCH("●",INDEX($H$76:$AQ$78,,MATCH($D195,$70:$70,0)-7),0),1)&amp;""";"),",",""",""")</f>
        <v/>
      </c>
      <c r="AX195" s="71" t="str">
        <f>SUBSTITUTE(IF(INDEX($E$76:$G$78,MATCH("●",INDEX($H$76:$AQ$78,,MATCH($D195,$70:$70,0)-7),0),1)=VLOOKUP(AX$158,$AD$9:$AN$20,8,FALSE),"","sed -i "&amp;IF($AK$156="MacOS","'' ","")&amp;"'s#"&amp;AX$158&amp;"="""&amp;INDEX($E$76:$G$78,MATCH("●",INDEX($H$76:$AQ$78,,MATCH($D195,$70:$70,0)-7),0),1)&amp;""""&amp;"#"&amp;AX$158&amp;"="&amp;""""&amp;VLOOKUP(AX$158,$AD$9:$AN$20,8,FALSE)&amp;""""&amp;"#g'"&amp;" ${CONFIG_DIR}"&amp;$K$7&amp;"; export "&amp;AX$158&amp;"="&amp;""""&amp;VLOOKUP(AX$158,$AD$9:$AN$20,8,FALSE)&amp;""";"),",",""",""")</f>
        <v/>
      </c>
      <c r="AY195" s="71" t="str">
        <f>SUBSTITUTE(IF(VLOOKUP(AY$158,$AD$9:$AN$20,8,FALSE)=INDEX($E$80:$G$83,MATCH("●",INDEX($H$80:$AQ$83,,MATCH($D195,$70:$70,0)-7),0),1),"","sed -i "&amp;IF($AK$156="MacOS","'' ","")&amp;"'s#"&amp;AY$158&amp;"="""&amp;VLOOKUP(AY$158,$AD$9:$AN$20,8,FALSE)&amp;""""&amp;"#"&amp;AY$158&amp;"="&amp;""""&amp;INDEX($E$80:$G$83,MATCH("●",INDEX($H$80:$AQ$83,,MATCH($D195,$70:$70,0)-7),0),1)&amp;""""&amp;"#g'"&amp;" ${CONFIG_DIR}"&amp;$K$7&amp;"; export "&amp;AY$158&amp;"="&amp;""""&amp;INDEX($E$80:$G$83,MATCH("●",INDEX($H$80:$AQ$83,,MATCH($D195,$70:$70,0)-7),0),1)&amp;""";"),",",""",""")</f>
        <v>sed -i '' 's#COLUMN_DATA_TYPE="char"#COLUMN_DATA_TYPE="string"#g' ${CONFIG_DIR}db_data_config.txt; export COLUMN_DATA_TYPE="string";</v>
      </c>
      <c r="AZ195" s="71" t="str">
        <f>SUBSTITUTE(IF(INDEX($E$80:$G$83,MATCH("●",INDEX($H$80:$AQ$83,,MATCH($D195,$70:$70,0)-7),0),1)=VLOOKUP(AZ$158,$AD$9:$AN$20,8,FALSE),"","sed -i "&amp;IF($AK$156="MacOS","'' ","")&amp;"'s#"&amp;AZ$158&amp;"="""&amp;INDEX($E$80:$G$83,MATCH("●",INDEX($H$80:$AQ$83,,MATCH($D195,$70:$70,0)-7),0),1)&amp;""""&amp;"#"&amp;AZ$158&amp;"="&amp;""""&amp;VLOOKUP(AZ$158,$AD$9:$AN$20,8,FALSE)&amp;""""&amp;"#g'"&amp;" ${CONFIG_DIR}"&amp;$K$7&amp;"; export "&amp;AZ$158&amp;"="&amp;""""&amp;VLOOKUP(AZ$158,$AD$9:$AN$20,8,FALSE)&amp;""";"),",",""",""")</f>
        <v>sed -i '' 's#COLUMN_DATA_TYPE="string"#COLUMN_DATA_TYPE="char"#g' ${CONFIG_DIR}db_data_config.txt; export COLUMN_DATA_TYPE="char";</v>
      </c>
      <c r="BA195" s="71" t="str">
        <f>SUBSTITUTE(IF(VLOOKUP(BA$158,$AD$9:$AN$20,8,FALSE)=INDEX($E$85:$G$92,MATCH("●",INDEX($H$85:$AQ$92,,MATCH($D195,$70:$70,0)-7),0),1),"","sed -i "&amp;IF($AK$156="MacOS","'' ","")&amp;"'s#"&amp;BA$158&amp;"="""&amp;VLOOKUP(BA$158,$AD$9:$AN$20,8,FALSE)&amp;""""&amp;"#"&amp;BA$158&amp;"="&amp;""""&amp;INDEX($E$85:$G$92,MATCH("●",INDEX($H$85:$AQ$92,,MATCH($D195,$70:$70,0)-7),0),1)&amp;""""&amp;"#g'"&amp;" ${CONFIG_DIR}"&amp;$K$7&amp;"; export "&amp;BA$158&amp;"="&amp;""""&amp;INDEX($E$85:$G$92,MATCH("●",INDEX($H$85:$AQ$92,,MATCH($D195,$70:$70,0)-7),0),1)&amp;""";"),",",""",""")</f>
        <v>sed -i '' 's#COLUMN_DATA_LENGTH="3"#COLUMN_DATA_LENGTH="YYYY"#g' ${CONFIG_DIR}db_data_config.txt; export COLUMN_DATA_LENGTH="YYYY";</v>
      </c>
      <c r="BB195" s="71" t="str">
        <f>SUBSTITUTE(IF(INDEX($E$85:$G$92,MATCH("●",INDEX($H$85:$AQ$92,,MATCH($D195,$70:$70,0)-7),0),1)=VLOOKUP(BB$158,$AD$9:$AN$20,8,FALSE),"","sed -i "&amp;IF($AK$156="MacOS","'' ","")&amp;"'s#"&amp;BB$158&amp;"="""&amp;INDEX($E$85:$G$92,MATCH("●",INDEX($H$85:$AQ$92,,MATCH($D195,$70:$70,0)-7),0),1)&amp;""""&amp;"#"&amp;BB$158&amp;"="&amp;""""&amp;VLOOKUP(BB$158,$AD$9:$AN$20,8,FALSE)&amp;""""&amp;"#g'"&amp;" ${CONFIG_DIR}"&amp;$K$7&amp;"; export "&amp;BB$158&amp;"="&amp;""""&amp;VLOOKUP(BB$158,$AD$9:$AN$20,8,FALSE)&amp;""";"),",",""",""")</f>
        <v>sed -i '' 's#COLUMN_DATA_LENGTH="YYYY"#COLUMN_DATA_LENGTH="3"#g' ${CONFIG_DIR}db_data_config.txt; export COLUMN_DATA_LENGTH="3";</v>
      </c>
      <c r="BC195" s="71" t="str">
        <f>SUBSTITUTE(IF(VLOOKUP(BC$158,$AD$9:$AN$20,8,FALSE)=INDEX($E$94:$G$100,MATCH("●",INDEX($H$94:$AQ$100,,MATCH($D195,$70:$70,0)-7),0),1),"","sed -i "&amp;IF($AK$156="MacOS","'' ","")&amp;"'s#"&amp;BC$158&amp;"="""&amp;VLOOKUP(BC$158,$AD$9:$AN$20,8,FALSE)&amp;""""&amp;"#"&amp;BC$158&amp;"="&amp;""""&amp;INDEX($E$94:$G$100,MATCH("●",INDEX($H$94:$AQ$100,,MATCH($D195,$70:$70,0)-7),0),1)&amp;""""&amp;"#g'"&amp;" ${CONFIG_DIR}"&amp;$K$7&amp;"; export "&amp;BC$158&amp;"="&amp;""""&amp;INDEX($E$94:$G$100,MATCH("●",INDEX($H$94:$AQ$100,,MATCH($D195,$70:$70,0)-7),0),1)&amp;""";"),",",""",""")</f>
        <v/>
      </c>
      <c r="BD195" s="71" t="str">
        <f>SUBSTITUTE(IF(INDEX($E$94:$G$100,MATCH("●",INDEX($H$94:$AQ$100,,MATCH($D195,$70:$70,0)-7),0),1)=VLOOKUP(BD$158,$AD$9:$AN$20,8,FALSE),"","sed -i "&amp;IF($AK$156="MacOS","'' ","")&amp;"'s#"&amp;BD$158&amp;"="""&amp;INDEX($E$94:$G$100,MATCH("●",INDEX($H$94:$AQ$100,,MATCH($D195,$70:$70,0)-7),0),1)&amp;""""&amp;"#"&amp;BD$158&amp;"="&amp;""""&amp;VLOOKUP(BD$158,$AD$9:$AN$20,8,FALSE)&amp;""""&amp;"#g'"&amp;" ${CONFIG_DIR}"&amp;$K$7&amp;"; export "&amp;BD$158&amp;"="&amp;""""&amp;VLOOKUP(BD$158,$AD$9:$AN$20,8,FALSE)&amp;""";"),",",""",""")</f>
        <v/>
      </c>
      <c r="BE195" s="71" t="str">
        <f>SUBSTITUTE(IF(VLOOKUP(BE$158,$AD$9:$AN$20,8,FALSE)=INDEX($E$102:$G$104,MATCH("●",INDEX($H$102:$AQ$104,,MATCH($D195,$70:$70,0)-7),0),1),"","sed -i "&amp;IF($AK$156="MacOS","'' ","")&amp;"'s#"&amp;BE$158&amp;"="""&amp;VLOOKUP(BE$158,$AD$9:$AN$20,8,FALSE)&amp;""""&amp;"#"&amp;BE$158&amp;"="&amp;""""&amp;INDEX($E$102:$G$104,MATCH("●",INDEX($H$102:$AQ$104,,MATCH($D195,$70:$70,0)-7),0),1)&amp;""""&amp;"#g'"&amp;" ${CONFIG_DIR}"&amp;$K$7&amp;"; export "&amp;BE$158&amp;"="&amp;""""&amp;INDEX($E$102:$G$104,MATCH("●",INDEX($H$102:$AQ$104,,MATCH($D195,$70:$70,0)-7),0),1)&amp;""";"),",",""",""")</f>
        <v/>
      </c>
      <c r="BF195" s="71" t="str">
        <f>SUBSTITUTE(IF(INDEX($E$102:$G$104,MATCH("●",INDEX($H$102:$AQ$104,,MATCH($D195,$70:$70,0)-7),0),1)=VLOOKUP(BF$158,$AD$9:$AN$20,8,FALSE),"","sed -i "&amp;IF($AK$156="MacOS","'' ","")&amp;"'s#"&amp;BF$158&amp;"="""&amp;INDEX($E$102:$G$104,MATCH("●",INDEX($H$102:$AQ$104,,MATCH($D195,$70:$70,0)-7),0),1)&amp;""""&amp;"#"&amp;BF$158&amp;"="&amp;""""&amp;VLOOKUP(BF$158,$AD$9:$AN$20,8,FALSE)&amp;""""&amp;"#g'"&amp;" ${CONFIG_DIR}"&amp;$K$7&amp;"; export "&amp;BF$158&amp;"="&amp;""""&amp;VLOOKUP(BF$158,$AD$9:$AN$20,8,FALSE)&amp;""";"),",",""",""")</f>
        <v/>
      </c>
      <c r="BG195" s="71" t="str">
        <f>SUBSTITUTE(IF(VLOOKUP(BG$158,$AD$9:$AN$20,8,FALSE)=INDEX($E$106:$G$108,MATCH("●",INDEX($H$106:$AQ$108,,MATCH($D195,$70:$70,0)-7),0),1),"","sed -i "&amp;IF($AK$156="MacOS","'' ","")&amp;"'s#"&amp;BG$158&amp;"="""&amp;VLOOKUP(BG$158,$AD$9:$AN$20,8,FALSE)&amp;""""&amp;"#"&amp;BG$158&amp;"="&amp;""""&amp;INDEX($E$106:$G$108,MATCH("●",INDEX($H$106:$AQ$108,,MATCH($D195,$70:$70,0)-7),0),1)&amp;""""&amp;"#g'"&amp;" ${CONFIG_DIR}"&amp;$K$7&amp;"; export "&amp;BG$158&amp;"="&amp;""""&amp;INDEX($E$106:$G$108,MATCH("●",INDEX($H$106:$AQ$108,,MATCH($D195,$70:$70,0)-7),0),1)&amp;""";"),",",""",""")</f>
        <v/>
      </c>
      <c r="BH195" s="71" t="str">
        <f>SUBSTITUTE(IF(INDEX($E$106:$G$108,MATCH("●",INDEX($H$106:$AQ$108,,MATCH($D195,$70:$70,0)-7),0),1)=VLOOKUP(BH$158,$AD$9:$AN$20,8,FALSE),"","sed -i "&amp;IF($AK$156="MacOS","'' ","")&amp;"'s#"&amp;BH$158&amp;"="""&amp;INDEX($E$106:$G$108,MATCH("●",INDEX($H$106:$AQ$108,,MATCH($D195,$70:$70,0)-7),0),1)&amp;""""&amp;"#"&amp;BH$158&amp;"="&amp;""""&amp;VLOOKUP(BH$158,$AD$9:$AN$20,8,FALSE)&amp;""""&amp;"#g'"&amp;" ${CONFIG_DIR}"&amp;$K$7&amp;"; export "&amp;BH$158&amp;"="&amp;""""&amp;VLOOKUP(BH$158,$AD$9:$AN$20,8,FALSE)&amp;""";"),",",""",""")</f>
        <v/>
      </c>
      <c r="BI195" s="71" t="str">
        <f>SUBSTITUTE(IF(VLOOKUP(BI$158,$AD$9:$AN$20,8,FALSE)=INDEX($E$110:$G$112,MATCH("●",INDEX($H$110:$AQ$112,,MATCH($D195,$70:$70,0)-7),0),1),"","sed -i "&amp;IF($AK$156="MacOS","'' ","")&amp;"'s#"&amp;BI$158&amp;"="""&amp;VLOOKUP(BI$158,$AD$9:$AN$20,8,FALSE)&amp;""""&amp;"#"&amp;BI$158&amp;"="&amp;""""&amp;INDEX($E$110:$G$112,MATCH("●",INDEX($H$110:$AQ$112,,MATCH($D195,$70:$70,0)-7),0),1)&amp;""""&amp;"#g'"&amp;" ${CONFIG_DIR}"&amp;$K$7&amp;"; export "&amp;BI$158&amp;"="&amp;""""&amp;INDEX($E$110:$G$112,MATCH("●",INDEX($H$110:$AQ$112,,MATCH($D195,$70:$70,0)-7),0),1)&amp;""";"),",",""",""")</f>
        <v/>
      </c>
      <c r="BJ195" s="71" t="str">
        <f>SUBSTITUTE(IF(INDEX($E$110:$G$112,MATCH("●",INDEX($H$110:$AQ$112,,MATCH($D195,$70:$70,0)-7),0),1)=VLOOKUP(BJ$158,$AD$9:$AN$20,8,FALSE),"","sed -i "&amp;IF($AK$156="MacOS","'' ","")&amp;"'s#"&amp;BJ$158&amp;"="""&amp;INDEX($E$110:$G$112,MATCH("●",INDEX($H$110:$AQ$112,,MATCH($D195,$70:$70,0)-7),0),1)&amp;""""&amp;"#"&amp;BJ$158&amp;"="&amp;""""&amp;VLOOKUP(BJ$158,$AD$9:$AN$20,8,FALSE)&amp;""""&amp;"#g'"&amp;" ${CONFIG_DIR}"&amp;$K$7&amp;"; export "&amp;BJ$158&amp;"="&amp;""""&amp;VLOOKUP(BJ$158,$AD$9:$AN$20,8,FALSE)&amp;""";"),",",""",""")</f>
        <v/>
      </c>
      <c r="BK195" s="71" t="str">
        <f>SUBSTITUTE(IF(VLOOKUP(BK$158,$AD$9:$AN$20,8,FALSE)=INDEX($E$114:$G$116,MATCH("●",INDEX($H$114:$AQ$116,,MATCH($D195,$70:$70,0)-7),0),1),"","sed -i "&amp;IF($AK$156="MacOS","'' ","")&amp;"'s#"&amp;BK$158&amp;"="""&amp;VLOOKUP(BK$158,$AD$9:$AN$20,8,FALSE)&amp;""""&amp;"#"&amp;BK$158&amp;"="&amp;""""&amp;INDEX($E$114:$G$116,MATCH("●",INDEX($H$114:$AQ$116,,MATCH($D195,$70:$70,0)-7),0),1)&amp;""""&amp;"#g'"&amp;" ${CONFIG_DIR}"&amp;$K$7&amp;"; export "&amp;BK$158&amp;"="&amp;""""&amp;INDEX($E$114:$G$116,MATCH("●",INDEX($H$114:$AQ$116,,MATCH($D195,$70:$70,0)-7),0),1)&amp;""";"),",",""",""")</f>
        <v/>
      </c>
      <c r="BL195" s="71" t="str">
        <f>SUBSTITUTE(IF(INDEX($E$114:$G$116,MATCH("●",INDEX($H$114:$AQ$116,,MATCH($D195,$70:$70,0)-7),0),1)=VLOOKUP(BL$158,$AD$9:$AN$20,8,FALSE),"","sed -i "&amp;IF($AK$156="MacOS","'' ","")&amp;"'s#"&amp;BL$158&amp;"="""&amp;INDEX($E$114:$G$116,MATCH("●",INDEX($H$114:$AQ$116,,MATCH($D195,$70:$70,0)-7),0),1)&amp;""""&amp;"#"&amp;BL$158&amp;"="&amp;""""&amp;VLOOKUP(BL$158,$AD$9:$AN$20,8,FALSE)&amp;""""&amp;"#g'"&amp;" ${CONFIG_DIR}"&amp;$K$7&amp;"; export "&amp;BL$158&amp;"="&amp;""""&amp;VLOOKUP(BL$158,$AD$9:$AN$20,8,FALSE)&amp;""";"),",",""",""")</f>
        <v/>
      </c>
      <c r="BM195" s="71" t="str">
        <f>SUBSTITUTE(IF(VLOOKUP(BM$158,$AD$9:$AN$20,8,FALSE)=INDEX($E$118:$G$120,MATCH("●",INDEX($H$118:$AQ$120,,MATCH($D195,$70:$70,0)-7),0),1),"","sed -i "&amp;IF($AK$156="MacOS","'' ","")&amp;"'s#"&amp;BM$158&amp;"="""&amp;VLOOKUP(BM$158,$AD$9:$AN$20,8,FALSE)&amp;""""&amp;"#"&amp;BM$158&amp;"="&amp;""""&amp;INDEX($E$118:$G$120,MATCH("●",INDEX($H$118:$AQ$120,,MATCH($D195,$70:$70,0)-7),0),1)&amp;""""&amp;"#g'"&amp;" ${CONFIG_DIR}"&amp;$K$7&amp;"; export "&amp;BM$158&amp;"="&amp;""""&amp;INDEX($E$118:$G$120,MATCH("●",INDEX($H$118:$AQ$120,,MATCH($D195,$70:$70,0)-7),0),1)&amp;""";"),",",""",""")</f>
        <v/>
      </c>
      <c r="BN195" s="71" t="str">
        <f>SUBSTITUTE(IF(INDEX($E$118:$G$120,MATCH("●",INDEX($H$118:$AQ$120,,MATCH($D195,$70:$70,0)-7),0),1)=VLOOKUP(BN$158,$AD$9:$AN$20,8,FALSE),"","sed -i "&amp;IF($AK$156="MacOS","'' ","")&amp;"'s#"&amp;BN$158&amp;"="""&amp;INDEX($E$118:$G$120,MATCH("●",INDEX($H$118:$AQ$120,,MATCH($D195,$70:$70,0)-7),0),1)&amp;""""&amp;"#"&amp;BN$158&amp;"="&amp;""""&amp;VLOOKUP(BN$158,$AD$9:$AN$20,8,FALSE)&amp;""""&amp;"#g'"&amp;" ${CONFIG_DIR}"&amp;$K$7&amp;"; export "&amp;BN$158&amp;"="&amp;""""&amp;VLOOKUP(BN$158,$AD$9:$AN$20,8,FALSE)&amp;""";"),",",""",""")</f>
        <v/>
      </c>
      <c r="BO195" s="71" t="str">
        <f>SUBSTITUTE(IF(VLOOKUP(BO$158,$AD$9:$AN$20,8,FALSE)=INDEX($E$122:$G$124,MATCH("●",INDEX($H$122:$AQ$124,,MATCH($D195,$70:$70,0)-7),0),1),"","sed -i "&amp;IF($AK$156="MacOS","'' ","")&amp;"'s#"&amp;BO$158&amp;"="""&amp;VLOOKUP(BO$158,$AD$9:$AN$20,8,FALSE)&amp;""""&amp;"#"&amp;BO$158&amp;"="&amp;""""&amp;INDEX($E$122:$G$124,MATCH("●",INDEX($H$122:$AQ$124,,MATCH($D195,$70:$70,0)-7),0),1)&amp;""""&amp;"#g'"&amp;" ${CONFIG_DIR}"&amp;$K$7&amp;"; export "&amp;BO$158&amp;"="&amp;""""&amp;INDEX($E$122:$G$124,MATCH("●",INDEX($H$122:$AQ$124,,MATCH($D195,$70:$70,0)-7),0),1)&amp;""";"),",",""",""")</f>
        <v/>
      </c>
      <c r="BP195" s="71" t="str">
        <f>SUBSTITUTE(IF(INDEX($E$122:$G$124,MATCH("●",INDEX($H$122:$AQ$124,,MATCH($D195,$70:$70,0)-7),0),1)=VLOOKUP(BP$158,$AD$9:$AN$20,8,FALSE),"","sed -i "&amp;IF($AK$156="MacOS","'' ","")&amp;"'s#"&amp;BP$158&amp;"="""&amp;INDEX($E$122:$G$124,MATCH("●",INDEX($H$122:$AQ$124,,MATCH($D195,$70:$70,0)-7),0),1)&amp;""""&amp;"#"&amp;BP$158&amp;"="&amp;""""&amp;VLOOKUP(BP$158,$AD$9:$AN$20,8,FALSE)&amp;""""&amp;"#g'"&amp;" ${CONFIG_DIR}"&amp;$K$7&amp;"; export "&amp;BP$158&amp;"="&amp;""""&amp;VLOOKUP(BP$158,$AD$9:$AN$20,8,FALSE)&amp;""";"),",",""",""")</f>
        <v/>
      </c>
      <c r="BQ195" s="71" t="str">
        <f>SUBSTITUTE(IF(VLOOKUP(BQ$158,$AD$9:$AN$20,8,FALSE)=INDEX($E$126:$G$128,MATCH("●",INDEX($H$126:$AQ$128,,MATCH($D195,$70:$70,0)-7),0),1),"","sed -i "&amp;IF($AK$156="MacOS","'' ","")&amp;"'s#"&amp;BQ$158&amp;"="""&amp;VLOOKUP(BQ$158,$AD$9:$AN$20,8,FALSE)&amp;""""&amp;"#"&amp;BQ$158&amp;"="&amp;""""&amp;INDEX($E$126:$G$128,MATCH("●",INDEX($H$126:$AQ$128,,MATCH($D195,$70:$70,0)-7),0),1)&amp;""""&amp;"#g'"&amp;" ${CONFIG_DIR}"&amp;$K$7&amp;"; export "&amp;BQ$158&amp;"="&amp;""""&amp;INDEX($E$126:$G$128,MATCH("●",INDEX($H$126:$AQ$128,,MATCH($D195,$70:$70,0)-7),0),1)&amp;""";"),",",""",""")</f>
        <v/>
      </c>
      <c r="BR195" s="71" t="str">
        <f>SUBSTITUTE(IF(INDEX($E$126:$G$128,MATCH("●",INDEX($H$126:$AQ$128,,MATCH($D195,$70:$70,0)-7),0),1)=VLOOKUP(BR$158,$AD$9:$AN$20,8,FALSE),"","sed -i "&amp;IF($AK$156="MacOS","'' ","")&amp;"'s#"&amp;BR$158&amp;"="""&amp;INDEX($E$126:$G$128,MATCH("●",INDEX($H$126:$AQ$128,,MATCH($D195,$70:$70,0)-7),0),1)&amp;""""&amp;"#"&amp;BR$158&amp;"="&amp;""""&amp;VLOOKUP(BR$158,$AD$9:$AN$20,8,FALSE)&amp;""""&amp;"#g'"&amp;" ${CONFIG_DIR}"&amp;$K$7&amp;"; export "&amp;BR$158&amp;"="&amp;""""&amp;VLOOKUP(BR$158,$AD$9:$AN$20,8,FALSE)&amp;""";"),",",""",""")</f>
        <v/>
      </c>
      <c r="BS195" s="71" t="str">
        <f>SUBSTITUTE(IF(VLOOKUP(BS$158,$AD$9:$AN$20,8,FALSE)=INDEX($E$130:$G$132,MATCH("●",INDEX($H$130:$AQ$132,,MATCH($D195,$70:$70,0)-7),0),1),"","sed -i "&amp;IF($AK$156="MacOS","'' ","")&amp;"'s#"&amp;BS$158&amp;"="""&amp;VLOOKUP(BS$158,$AD$9:$AN$20,8,FALSE)&amp;""""&amp;"#"&amp;BS$158&amp;"="&amp;""""&amp;INDEX($E$130:$G$132,MATCH("●",INDEX($H$130:$AQ$132,,MATCH($D195,$70:$70,0)-7),0),1)&amp;""""&amp;"#g'"&amp;" ${CONFIG_DIR}"&amp;$K$7&amp;"; export "&amp;BS$158&amp;"="&amp;""""&amp;INDEX($E$130:$G$132,MATCH("●",INDEX($H$130:$AQ$132,,MATCH($D195,$70:$70,0)-7),0),1)&amp;""";"),",",""",""")</f>
        <v/>
      </c>
      <c r="BT195" s="71" t="str">
        <f>SUBSTITUTE(IF(INDEX($E$130:$G$132,MATCH("●",INDEX($H$130:$AQ$132,,MATCH($D195,$70:$70,0)-7),0),1)=VLOOKUP(BT$158,$AD$9:$AN$20,8,FALSE),"","sed -i "&amp;IF($AK$156="MacOS","'' ","")&amp;"'s#"&amp;BT$158&amp;"="""&amp;INDEX($E$130:$G$132,MATCH("●",INDEX($H$130:$AQ$132,,MATCH($D195,$70:$70,0)-7),0),1)&amp;""""&amp;"#"&amp;BT$158&amp;"="&amp;""""&amp;VLOOKUP(BT$158,$AD$9:$AN$20,8,FALSE)&amp;""""&amp;"#g'"&amp;" ${CONFIG_DIR}"&amp;$K$7&amp;"; export "&amp;BT$158&amp;"="&amp;""""&amp;VLOOKUP(BT$158,$AD$9:$AN$20,8,FALSE)&amp;""";"),",",""",""")</f>
        <v/>
      </c>
    </row>
  </sheetData>
  <mergeCells count="372">
    <mergeCell ref="AO18:AQ18"/>
    <mergeCell ref="AO19:AQ19"/>
    <mergeCell ref="AO20:AQ20"/>
    <mergeCell ref="AO9:AQ9"/>
    <mergeCell ref="AO10:AQ10"/>
    <mergeCell ref="AO11:AQ11"/>
    <mergeCell ref="AO12:AQ12"/>
    <mergeCell ref="AO13:AQ13"/>
    <mergeCell ref="AO14:AQ14"/>
    <mergeCell ref="AO15:AQ15"/>
    <mergeCell ref="AO16:AQ16"/>
    <mergeCell ref="AO17:AQ17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AY75:AZ75"/>
    <mergeCell ref="E76:G76"/>
    <mergeCell ref="E77:G77"/>
    <mergeCell ref="AK70:AK72"/>
    <mergeCell ref="AL70:AL72"/>
    <mergeCell ref="AM70:AM72"/>
    <mergeCell ref="AN70:AN72"/>
    <mergeCell ref="AO70:AO72"/>
    <mergeCell ref="AP70:AP72"/>
    <mergeCell ref="AE70:AE72"/>
    <mergeCell ref="AF70:AF72"/>
    <mergeCell ref="AG70:AG72"/>
    <mergeCell ref="AH70:AH72"/>
    <mergeCell ref="AI70:AI72"/>
    <mergeCell ref="AJ70:AJ72"/>
    <mergeCell ref="Y70:Y72"/>
    <mergeCell ref="Z70:Z72"/>
    <mergeCell ref="AA70:AA72"/>
    <mergeCell ref="AB70:AB72"/>
    <mergeCell ref="AC70:AC72"/>
    <mergeCell ref="AD70:AD72"/>
    <mergeCell ref="S70:S72"/>
    <mergeCell ref="T70:T72"/>
    <mergeCell ref="U70:U72"/>
    <mergeCell ref="E78:G78"/>
    <mergeCell ref="E80:G80"/>
    <mergeCell ref="E81:G81"/>
    <mergeCell ref="E82:G82"/>
    <mergeCell ref="E83:G83"/>
    <mergeCell ref="E85:G85"/>
    <mergeCell ref="AQ70:AQ72"/>
    <mergeCell ref="E74:G74"/>
    <mergeCell ref="AW75:AX75"/>
    <mergeCell ref="V70:V72"/>
    <mergeCell ref="W70:W72"/>
    <mergeCell ref="X70:X72"/>
    <mergeCell ref="M70:M72"/>
    <mergeCell ref="N70:N72"/>
    <mergeCell ref="O70:O72"/>
    <mergeCell ref="P70:P72"/>
    <mergeCell ref="Q70:Q72"/>
    <mergeCell ref="R70:R72"/>
    <mergeCell ref="D70:G72"/>
    <mergeCell ref="H70:H72"/>
    <mergeCell ref="I70:I72"/>
    <mergeCell ref="J70:J72"/>
    <mergeCell ref="K70:K72"/>
    <mergeCell ref="L70:L72"/>
    <mergeCell ref="E92:G92"/>
    <mergeCell ref="E94:G94"/>
    <mergeCell ref="E95:G95"/>
    <mergeCell ref="E96:G96"/>
    <mergeCell ref="E97:G97"/>
    <mergeCell ref="E98:G98"/>
    <mergeCell ref="E86:G86"/>
    <mergeCell ref="E87:G87"/>
    <mergeCell ref="E88:G88"/>
    <mergeCell ref="E89:G89"/>
    <mergeCell ref="E90:G90"/>
    <mergeCell ref="E91:G91"/>
    <mergeCell ref="E107:G107"/>
    <mergeCell ref="E108:G108"/>
    <mergeCell ref="E110:G110"/>
    <mergeCell ref="E111:G111"/>
    <mergeCell ref="E112:G112"/>
    <mergeCell ref="E114:G114"/>
    <mergeCell ref="E99:G99"/>
    <mergeCell ref="E100:G100"/>
    <mergeCell ref="E102:G102"/>
    <mergeCell ref="E103:G103"/>
    <mergeCell ref="E104:G104"/>
    <mergeCell ref="E106:G106"/>
    <mergeCell ref="E123:G123"/>
    <mergeCell ref="E124:G124"/>
    <mergeCell ref="E126:G126"/>
    <mergeCell ref="E127:G127"/>
    <mergeCell ref="E128:G128"/>
    <mergeCell ref="E130:G130"/>
    <mergeCell ref="E115:G115"/>
    <mergeCell ref="E116:G116"/>
    <mergeCell ref="E118:G118"/>
    <mergeCell ref="E119:G119"/>
    <mergeCell ref="E120:G120"/>
    <mergeCell ref="E122:G122"/>
    <mergeCell ref="K134:K136"/>
    <mergeCell ref="L134:L136"/>
    <mergeCell ref="M134:M136"/>
    <mergeCell ref="N134:N136"/>
    <mergeCell ref="O134:O136"/>
    <mergeCell ref="P134:P136"/>
    <mergeCell ref="E131:G131"/>
    <mergeCell ref="E132:G132"/>
    <mergeCell ref="D134:G136"/>
    <mergeCell ref="H134:H136"/>
    <mergeCell ref="I134:I136"/>
    <mergeCell ref="J134:J136"/>
    <mergeCell ref="D137:G141"/>
    <mergeCell ref="H137:H141"/>
    <mergeCell ref="I137:I141"/>
    <mergeCell ref="J137:J141"/>
    <mergeCell ref="K137:K141"/>
    <mergeCell ref="L137:L141"/>
    <mergeCell ref="M137:M141"/>
    <mergeCell ref="AI134:AI136"/>
    <mergeCell ref="AJ134:AJ136"/>
    <mergeCell ref="AC134:AC136"/>
    <mergeCell ref="AD134:AD136"/>
    <mergeCell ref="AE134:AE136"/>
    <mergeCell ref="AF134:AF136"/>
    <mergeCell ref="AG134:AG136"/>
    <mergeCell ref="AH134:AH136"/>
    <mergeCell ref="W134:W136"/>
    <mergeCell ref="X134:X136"/>
    <mergeCell ref="Y134:Y136"/>
    <mergeCell ref="Z134:Z136"/>
    <mergeCell ref="AA134:AA136"/>
    <mergeCell ref="AB134:AB136"/>
    <mergeCell ref="Q134:Q136"/>
    <mergeCell ref="R134:R136"/>
    <mergeCell ref="S134:S136"/>
    <mergeCell ref="N137:N141"/>
    <mergeCell ref="O137:O141"/>
    <mergeCell ref="P137:P141"/>
    <mergeCell ref="Q137:Q141"/>
    <mergeCell ref="R137:R141"/>
    <mergeCell ref="S137:S141"/>
    <mergeCell ref="AO134:AO136"/>
    <mergeCell ref="AP134:AP136"/>
    <mergeCell ref="AQ134:AQ136"/>
    <mergeCell ref="AK134:AK136"/>
    <mergeCell ref="AL134:AL136"/>
    <mergeCell ref="AM134:AM136"/>
    <mergeCell ref="AN134:AN136"/>
    <mergeCell ref="T134:T136"/>
    <mergeCell ref="U134:U136"/>
    <mergeCell ref="V134:V136"/>
    <mergeCell ref="Z137:Z141"/>
    <mergeCell ref="AA137:AA141"/>
    <mergeCell ref="AB137:AB141"/>
    <mergeCell ref="AC137:AC141"/>
    <mergeCell ref="AD137:AD141"/>
    <mergeCell ref="AE137:AE141"/>
    <mergeCell ref="T137:T141"/>
    <mergeCell ref="U137:U141"/>
    <mergeCell ref="V137:V141"/>
    <mergeCell ref="W137:W141"/>
    <mergeCell ref="X137:X141"/>
    <mergeCell ref="Y137:Y141"/>
    <mergeCell ref="AL137:AL141"/>
    <mergeCell ref="AM137:AM141"/>
    <mergeCell ref="AN137:AN141"/>
    <mergeCell ref="AO137:AO141"/>
    <mergeCell ref="AP137:AP141"/>
    <mergeCell ref="AQ137:AQ141"/>
    <mergeCell ref="AF137:AF141"/>
    <mergeCell ref="AG137:AG141"/>
    <mergeCell ref="AH137:AH141"/>
    <mergeCell ref="AI137:AI141"/>
    <mergeCell ref="AJ137:AJ141"/>
    <mergeCell ref="AK137:AK141"/>
    <mergeCell ref="M143:M145"/>
    <mergeCell ref="N143:N145"/>
    <mergeCell ref="O143:O145"/>
    <mergeCell ref="P143:P145"/>
    <mergeCell ref="Q143:Q145"/>
    <mergeCell ref="R143:R145"/>
    <mergeCell ref="AD143:AD145"/>
    <mergeCell ref="AQ143:AQ145"/>
    <mergeCell ref="AK143:AK145"/>
    <mergeCell ref="AL143:AL145"/>
    <mergeCell ref="AM143:AM145"/>
    <mergeCell ref="AN143:AN145"/>
    <mergeCell ref="AO143:AO145"/>
    <mergeCell ref="AP143:AP145"/>
    <mergeCell ref="AE143:AE145"/>
    <mergeCell ref="AF143:AF145"/>
    <mergeCell ref="AG143:AG145"/>
    <mergeCell ref="D143:G145"/>
    <mergeCell ref="H143:H145"/>
    <mergeCell ref="I143:I145"/>
    <mergeCell ref="J143:J145"/>
    <mergeCell ref="K143:K145"/>
    <mergeCell ref="L143:L145"/>
    <mergeCell ref="AA143:AA145"/>
    <mergeCell ref="AB143:AB145"/>
    <mergeCell ref="AC143:AC145"/>
    <mergeCell ref="S143:S145"/>
    <mergeCell ref="T143:T145"/>
    <mergeCell ref="U143:U145"/>
    <mergeCell ref="V143:V145"/>
    <mergeCell ref="W143:W145"/>
    <mergeCell ref="X143:X145"/>
    <mergeCell ref="D146:G150"/>
    <mergeCell ref="H146:H150"/>
    <mergeCell ref="I146:I150"/>
    <mergeCell ref="J146:J150"/>
    <mergeCell ref="K146:K150"/>
    <mergeCell ref="L146:L150"/>
    <mergeCell ref="M146:M150"/>
    <mergeCell ref="N146:N150"/>
    <mergeCell ref="O146:O150"/>
    <mergeCell ref="AH143:AH145"/>
    <mergeCell ref="AI143:AI145"/>
    <mergeCell ref="AJ143:AJ145"/>
    <mergeCell ref="Y143:Y145"/>
    <mergeCell ref="Z143:Z145"/>
    <mergeCell ref="Y146:Y150"/>
    <mergeCell ref="Z146:Z150"/>
    <mergeCell ref="AA146:AA150"/>
    <mergeCell ref="P146:P150"/>
    <mergeCell ref="Q146:Q150"/>
    <mergeCell ref="R146:R150"/>
    <mergeCell ref="S146:S150"/>
    <mergeCell ref="T146:T150"/>
    <mergeCell ref="U146:U150"/>
    <mergeCell ref="AN146:AN150"/>
    <mergeCell ref="AO146:AO150"/>
    <mergeCell ref="AP146:AP150"/>
    <mergeCell ref="AQ146:AQ150"/>
    <mergeCell ref="AK156:AN156"/>
    <mergeCell ref="D158:G159"/>
    <mergeCell ref="H158:AD159"/>
    <mergeCell ref="AE158:AG159"/>
    <mergeCell ref="AH158:AQ159"/>
    <mergeCell ref="AH146:AH150"/>
    <mergeCell ref="AI146:AI150"/>
    <mergeCell ref="AJ146:AJ150"/>
    <mergeCell ref="AK146:AK150"/>
    <mergeCell ref="AL146:AL150"/>
    <mergeCell ref="AM146:AM150"/>
    <mergeCell ref="AB146:AB150"/>
    <mergeCell ref="AC146:AC150"/>
    <mergeCell ref="AD146:AD150"/>
    <mergeCell ref="AE146:AE150"/>
    <mergeCell ref="AF146:AF150"/>
    <mergeCell ref="AG146:AG150"/>
    <mergeCell ref="V146:V150"/>
    <mergeCell ref="W146:W150"/>
    <mergeCell ref="X146:X150"/>
    <mergeCell ref="D162:G162"/>
    <mergeCell ref="AE162:AG162"/>
    <mergeCell ref="AH162:AQ162"/>
    <mergeCell ref="D163:G163"/>
    <mergeCell ref="AE163:AG163"/>
    <mergeCell ref="AH163:AQ163"/>
    <mergeCell ref="D160:G160"/>
    <mergeCell ref="AE160:AG160"/>
    <mergeCell ref="AH160:AQ160"/>
    <mergeCell ref="D161:G161"/>
    <mergeCell ref="AE161:AG161"/>
    <mergeCell ref="AH161:AQ161"/>
    <mergeCell ref="D166:G166"/>
    <mergeCell ref="AE166:AG166"/>
    <mergeCell ref="AH166:AQ166"/>
    <mergeCell ref="D167:G167"/>
    <mergeCell ref="AE167:AG167"/>
    <mergeCell ref="AH167:AQ167"/>
    <mergeCell ref="D164:G164"/>
    <mergeCell ref="AE164:AG164"/>
    <mergeCell ref="AH164:AQ164"/>
    <mergeCell ref="D165:G165"/>
    <mergeCell ref="AE165:AG165"/>
    <mergeCell ref="AH165:AQ165"/>
    <mergeCell ref="D170:G170"/>
    <mergeCell ref="AE170:AG170"/>
    <mergeCell ref="AH170:AQ170"/>
    <mergeCell ref="D171:G171"/>
    <mergeCell ref="AE171:AG171"/>
    <mergeCell ref="AH171:AQ171"/>
    <mergeCell ref="D168:G168"/>
    <mergeCell ref="AE168:AG168"/>
    <mergeCell ref="AH168:AQ168"/>
    <mergeCell ref="D169:G169"/>
    <mergeCell ref="AE169:AG169"/>
    <mergeCell ref="AH169:AQ169"/>
    <mergeCell ref="D174:G174"/>
    <mergeCell ref="AE174:AG174"/>
    <mergeCell ref="AH174:AQ174"/>
    <mergeCell ref="D175:G175"/>
    <mergeCell ref="AE175:AG175"/>
    <mergeCell ref="AH175:AQ175"/>
    <mergeCell ref="D172:G172"/>
    <mergeCell ref="AE172:AG172"/>
    <mergeCell ref="AH172:AQ172"/>
    <mergeCell ref="D173:G173"/>
    <mergeCell ref="AE173:AG173"/>
    <mergeCell ref="AH173:AQ173"/>
    <mergeCell ref="D178:G178"/>
    <mergeCell ref="AE178:AG178"/>
    <mergeCell ref="AH178:AQ178"/>
    <mergeCell ref="D179:G179"/>
    <mergeCell ref="AE179:AG179"/>
    <mergeCell ref="AH179:AQ179"/>
    <mergeCell ref="D176:G176"/>
    <mergeCell ref="AE176:AG176"/>
    <mergeCell ref="AH176:AQ176"/>
    <mergeCell ref="D177:G177"/>
    <mergeCell ref="AE177:AG177"/>
    <mergeCell ref="AH177:AQ177"/>
    <mergeCell ref="D182:G182"/>
    <mergeCell ref="AE182:AG182"/>
    <mergeCell ref="AH182:AQ182"/>
    <mergeCell ref="D183:G183"/>
    <mergeCell ref="AE183:AG183"/>
    <mergeCell ref="AH183:AQ183"/>
    <mergeCell ref="D180:G180"/>
    <mergeCell ref="AE180:AG180"/>
    <mergeCell ref="AH180:AQ180"/>
    <mergeCell ref="D181:G181"/>
    <mergeCell ref="AE181:AG181"/>
    <mergeCell ref="AH181:AQ181"/>
    <mergeCell ref="D186:G186"/>
    <mergeCell ref="AE186:AG186"/>
    <mergeCell ref="AH186:AQ186"/>
    <mergeCell ref="D187:G187"/>
    <mergeCell ref="AE187:AG187"/>
    <mergeCell ref="AH187:AQ187"/>
    <mergeCell ref="D184:G184"/>
    <mergeCell ref="AE184:AG184"/>
    <mergeCell ref="AH184:AQ184"/>
    <mergeCell ref="D185:G185"/>
    <mergeCell ref="AE185:AG185"/>
    <mergeCell ref="AH185:AQ185"/>
    <mergeCell ref="D190:G190"/>
    <mergeCell ref="AE190:AG190"/>
    <mergeCell ref="AH190:AQ190"/>
    <mergeCell ref="D191:G191"/>
    <mergeCell ref="AE191:AG191"/>
    <mergeCell ref="AH191:AQ191"/>
    <mergeCell ref="D188:G188"/>
    <mergeCell ref="AE188:AG188"/>
    <mergeCell ref="AH188:AQ188"/>
    <mergeCell ref="D189:G189"/>
    <mergeCell ref="AE189:AG189"/>
    <mergeCell ref="AH189:AQ189"/>
    <mergeCell ref="D194:G194"/>
    <mergeCell ref="AE194:AG194"/>
    <mergeCell ref="AH194:AQ194"/>
    <mergeCell ref="D195:G195"/>
    <mergeCell ref="AE195:AG195"/>
    <mergeCell ref="AH195:AQ195"/>
    <mergeCell ref="D192:G192"/>
    <mergeCell ref="AE192:AG192"/>
    <mergeCell ref="AH192:AQ192"/>
    <mergeCell ref="D193:G193"/>
    <mergeCell ref="AE193:AG193"/>
    <mergeCell ref="AH193:AQ193"/>
  </mergeCells>
  <phoneticPr fontId="1" type="noConversion"/>
  <dataValidations disablePrompts="1" count="3">
    <dataValidation type="list" allowBlank="1" showInputMessage="1" showErrorMessage="1" sqref="H134:AQ136 H143:AQ145" xr:uid="{E26FC8DD-F90C-634F-A29E-A81946DAB2AF}">
      <formula1>"-,正常,異常,警告"</formula1>
    </dataValidation>
    <dataValidation type="list" allowBlank="1" showInputMessage="1" showErrorMessage="1" sqref="AK156" xr:uid="{A2A8F003-7DA2-4648-8DDA-20F8D4B16D73}">
      <formula1>"MacOS,GNU(Linux)"</formula1>
    </dataValidation>
    <dataValidation type="list" allowBlank="1" showInputMessage="1" showErrorMessage="1" sqref="AO9:AQ20" xr:uid="{388B05E9-D948-2D43-98E4-A4914DEB4975}">
      <formula1>"-,大文字,小文字"</formula1>
    </dataValidation>
  </dataValidations>
  <hyperlinks>
    <hyperlink ref="AL5" location="詳細設計!A1" display="詳細設計" xr:uid="{D32B28E1-17CA-DC48-8788-35A13757A5B6}"/>
  </hyperlinks>
  <pageMargins left="0.7" right="0.7" top="0.75" bottom="0.75" header="0.3" footer="0.3"/>
  <pageSetup paperSize="9" scale="51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62EF2-0E68-B14D-B56D-E8169E85A8C1}">
  <sheetPr>
    <tabColor theme="5" tint="0.79998168889431442"/>
  </sheetPr>
  <dimension ref="B2:BU210"/>
  <sheetViews>
    <sheetView showGridLines="0" view="pageBreakPreview" topLeftCell="B21" zoomScaleNormal="100" zoomScaleSheetLayoutView="100" workbookViewId="0">
      <selection activeCell="AE186" sqref="AE186:AQ186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9" width="2.7109375" style="5" customWidth="1"/>
    <col min="10" max="11" width="2.7109375" style="5"/>
    <col min="12" max="12" width="2.7109375" style="5" customWidth="1"/>
    <col min="13" max="15" width="2.7109375" style="5"/>
    <col min="16" max="17" width="2.7109375" style="5" customWidth="1"/>
    <col min="18" max="18" width="2.7109375" style="5"/>
    <col min="19" max="19" width="2.7109375" style="5" customWidth="1"/>
    <col min="20" max="21" width="2.7109375" style="5"/>
    <col min="22" max="22" width="2.7109375" style="5" customWidth="1"/>
    <col min="23" max="23" width="2.7109375" style="5"/>
    <col min="24" max="24" width="2.7109375" style="5" customWidth="1"/>
    <col min="25" max="25" width="2.7109375" style="5"/>
    <col min="26" max="26" width="2.7109375" style="5" customWidth="1"/>
    <col min="27" max="29" width="2.7109375" style="5"/>
    <col min="30" max="30" width="2.7109375" style="5" customWidth="1"/>
    <col min="31" max="37" width="2.7109375" style="5"/>
    <col min="38" max="39" width="2.7109375" style="5" customWidth="1"/>
    <col min="40" max="44" width="2.7109375" style="5"/>
    <col min="45" max="45" width="2.7109375" style="5" customWidth="1"/>
    <col min="46" max="46" width="2.7109375" style="5"/>
    <col min="47" max="50" width="2.7109375" style="5" customWidth="1"/>
    <col min="51" max="51" width="2.7109375" style="5"/>
    <col min="52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64" width="2.7109375" style="5"/>
    <col min="65" max="65" width="2.7109375" style="5" customWidth="1"/>
    <col min="66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db_check_data_validate_config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50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'COLUMN_COUNTS="1"' &gt; `pwd`/config/db_data_config.txt</v>
      </c>
      <c r="H9" s="24"/>
      <c r="M9" s="24"/>
      <c r="AC9" s="5" t="s">
        <v>230</v>
      </c>
      <c r="AD9" s="55" t="str" cm="1">
        <f t="array" ref="AD9">INDEX($E:$E,ROW($E$31)+3*(ROW()-ROW($AC$9)),1)</f>
        <v>COLUMN_COUNTS</v>
      </c>
      <c r="AE9" s="56"/>
      <c r="AF9" s="56"/>
      <c r="AG9" s="56"/>
      <c r="AH9" s="56"/>
      <c r="AI9" s="56"/>
      <c r="AJ9" s="57"/>
      <c r="AK9" s="55">
        <v>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20" si="0">"echo '"&amp;$AD10&amp;"="""&amp;$AK10&amp;"""' &gt;&gt; `pwd`/config/"&amp;$K$7</f>
        <v>echo 'COLUMN_DATA_TYPE="char"' &gt;&gt; `pwd`/config/db_data_config.txt</v>
      </c>
      <c r="H10" s="24"/>
      <c r="M10" s="24"/>
      <c r="AC10" s="5" t="s">
        <v>230</v>
      </c>
      <c r="AD10" s="55" t="str" cm="1">
        <f t="array" ref="AD10">INDEX($E:$E,ROW($E$31)+3*(ROW()-ROW($AC$9)),1)</f>
        <v>COLUMN_DATA_TYPE</v>
      </c>
      <c r="AE10" s="56"/>
      <c r="AF10" s="56"/>
      <c r="AG10" s="56"/>
      <c r="AH10" s="56"/>
      <c r="AI10" s="56"/>
      <c r="AJ10" s="57"/>
      <c r="AK10" s="55" t="s">
        <v>716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'COLUMN_DATA_LENGTH="3"' &gt;&gt; `pwd`/config/db_data_config.txt</v>
      </c>
      <c r="H11" s="24"/>
      <c r="M11" s="24"/>
      <c r="AC11" s="5" t="s">
        <v>230</v>
      </c>
      <c r="AD11" s="55" t="str" cm="1">
        <f t="array" ref="AD11">INDEX($E:$E,ROW($E$31)+3*(ROW()-ROW($AC$9)),1)</f>
        <v>COLUMN_DATA_LENGTH</v>
      </c>
      <c r="AE11" s="56"/>
      <c r="AF11" s="56"/>
      <c r="AG11" s="56"/>
      <c r="AH11" s="56"/>
      <c r="AI11" s="56"/>
      <c r="AJ11" s="57"/>
      <c r="AK11" s="55">
        <v>3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'COLUMN_DATA_TRIM="NONE"' &gt;&gt; `pwd`/config/db_data_config.txt</v>
      </c>
      <c r="H12" s="24"/>
      <c r="M12" s="24"/>
      <c r="AC12" s="5" t="s">
        <v>230</v>
      </c>
      <c r="AD12" s="55" t="str" cm="1">
        <f t="array" ref="AD12">INDEX($E:$E,ROW($E$31)+3*(ROW()-ROW($AC$9)),1)</f>
        <v>COLUMN_DATA_TRIM</v>
      </c>
      <c r="AE12" s="56"/>
      <c r="AF12" s="56"/>
      <c r="AG12" s="56"/>
      <c r="AH12" s="56"/>
      <c r="AI12" s="56"/>
      <c r="AJ12" s="57"/>
      <c r="AK12" s="55" t="s">
        <v>811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'COLUMN_DATA_SIGNED="0"' &gt;&gt; `pwd`/config/db_data_config.txt</v>
      </c>
      <c r="H13" s="24"/>
      <c r="M13" s="24"/>
      <c r="AC13" s="5" t="s">
        <v>230</v>
      </c>
      <c r="AD13" s="55" t="str" cm="1">
        <f t="array" ref="AD13">INDEX($E:$E,ROW($E$31)+3*(ROW()-ROW($AC$9)),1)</f>
        <v>COLUMN_DATA_SIGNED</v>
      </c>
      <c r="AE13" s="56"/>
      <c r="AF13" s="56"/>
      <c r="AG13" s="56"/>
      <c r="AH13" s="56"/>
      <c r="AI13" s="56"/>
      <c r="AJ13" s="57"/>
      <c r="AK13" s="55">
        <v>0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'SIGN_DIGIT="0"' &gt;&gt; `pwd`/config/db_data_config.txt</v>
      </c>
      <c r="H14" s="24"/>
      <c r="M14" s="24"/>
      <c r="AC14" s="5" t="s">
        <v>230</v>
      </c>
      <c r="AD14" s="55" t="str" cm="1">
        <f t="array" ref="AD14">INDEX($E:$E,ROW($E$31)+3*(ROW()-ROW($AC$9)),1)</f>
        <v>SIGN_DIGIT</v>
      </c>
      <c r="AE14" s="56"/>
      <c r="AF14" s="56"/>
      <c r="AG14" s="56"/>
      <c r="AH14" s="56"/>
      <c r="AI14" s="56"/>
      <c r="AJ14" s="57"/>
      <c r="AK14" s="55">
        <v>0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'DATE_SEPARATOR="/"' &gt;&gt; `pwd`/config/db_data_config.txt</v>
      </c>
      <c r="H15" s="24"/>
      <c r="M15" s="24"/>
      <c r="AC15" s="5" t="s">
        <v>230</v>
      </c>
      <c r="AD15" s="55" t="str" cm="1">
        <f t="array" ref="AD15">INDEX($E:$E,ROW($E$31)+3*(ROW()-ROW($AC$9)),1)</f>
        <v>DATE_SEPARATOR</v>
      </c>
      <c r="AE15" s="56"/>
      <c r="AF15" s="56"/>
      <c r="AG15" s="56"/>
      <c r="AH15" s="56"/>
      <c r="AI15" s="56"/>
      <c r="AJ15" s="57"/>
      <c r="AK15" s="55" t="s">
        <v>232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'TIME_SEPARATOR=":"' &gt;&gt; `pwd`/config/db_data_config.txt</v>
      </c>
      <c r="H16" s="24"/>
      <c r="M16" s="24"/>
      <c r="AC16" s="5" t="s">
        <v>230</v>
      </c>
      <c r="AD16" s="55" t="str" cm="1">
        <f t="array" ref="AD16">INDEX($E:$E,ROW($E$31)+3*(ROW()-ROW($AC$9)),1)</f>
        <v>TIME_SEPARATOR</v>
      </c>
      <c r="AE16" s="56"/>
      <c r="AF16" s="56"/>
      <c r="AG16" s="56"/>
      <c r="AH16" s="56"/>
      <c r="AI16" s="56"/>
      <c r="AJ16" s="57"/>
      <c r="AK16" s="55" t="s">
        <v>235</v>
      </c>
      <c r="AL16" s="56"/>
      <c r="AM16" s="56"/>
      <c r="AN16" s="57"/>
      <c r="AO16" s="99" t="s">
        <v>234</v>
      </c>
      <c r="AP16" s="100"/>
      <c r="AQ16" s="101"/>
    </row>
    <row r="17" spans="3:43" ht="18" customHeight="1">
      <c r="D17" s="5" t="s">
        <v>290</v>
      </c>
      <c r="E17" s="24" t="str">
        <f t="shared" si="0"/>
        <v>echo 'SEPARATOR_DATE_TIME="SPACE"' &gt;&gt; `pwd`/config/db_data_config.txt</v>
      </c>
      <c r="H17" s="24"/>
      <c r="M17" s="24"/>
      <c r="AC17" s="5" t="s">
        <v>230</v>
      </c>
      <c r="AD17" s="55" t="str" cm="1">
        <f t="array" ref="AD17">INDEX($E:$E,ROW($E$31)+3*(ROW()-ROW($AC$9)),1)</f>
        <v>SEPARATOR_DATE_TIME</v>
      </c>
      <c r="AE17" s="56"/>
      <c r="AF17" s="56"/>
      <c r="AG17" s="56"/>
      <c r="AH17" s="56"/>
      <c r="AI17" s="56"/>
      <c r="AJ17" s="57"/>
      <c r="AK17" s="55" t="s">
        <v>701</v>
      </c>
      <c r="AL17" s="56"/>
      <c r="AM17" s="56"/>
      <c r="AN17" s="57"/>
      <c r="AO17" s="99" t="s">
        <v>234</v>
      </c>
      <c r="AP17" s="100"/>
      <c r="AQ17" s="101"/>
    </row>
    <row r="18" spans="3:43" ht="18" customHeight="1">
      <c r="D18" s="5" t="s">
        <v>290</v>
      </c>
      <c r="E18" s="24" t="str">
        <f t="shared" si="0"/>
        <v>echo 'REFERENCE_DATE="2024/12/31"' &gt;&gt; `pwd`/config/db_data_config.txt</v>
      </c>
      <c r="H18" s="24"/>
      <c r="M18" s="24"/>
      <c r="AC18" s="5" t="s">
        <v>230</v>
      </c>
      <c r="AD18" s="55" t="str" cm="1">
        <f t="array" ref="AD18">INDEX($E:$E,ROW($E$31)+3*(ROW()-ROW($AC$9)),1)</f>
        <v>REFERENCE_DATE</v>
      </c>
      <c r="AE18" s="56"/>
      <c r="AF18" s="56"/>
      <c r="AG18" s="56"/>
      <c r="AH18" s="56"/>
      <c r="AI18" s="56"/>
      <c r="AJ18" s="57"/>
      <c r="AK18" s="58" t="s">
        <v>710</v>
      </c>
      <c r="AL18" s="56"/>
      <c r="AM18" s="56"/>
      <c r="AN18" s="57"/>
      <c r="AO18" s="99" t="s">
        <v>234</v>
      </c>
      <c r="AP18" s="100"/>
      <c r="AQ18" s="101"/>
    </row>
    <row r="19" spans="3:43" ht="18" customHeight="1">
      <c r="D19" s="5" t="s">
        <v>290</v>
      </c>
      <c r="E19" s="24" t="str">
        <f t="shared" si="0"/>
        <v>echo 'CASE_MODE="UPPER"' &gt;&gt; `pwd`/config/db_data_config.txt</v>
      </c>
      <c r="H19" s="24"/>
      <c r="M19" s="24"/>
      <c r="AC19" s="5" t="s">
        <v>230</v>
      </c>
      <c r="AD19" s="55" t="str" cm="1">
        <f t="array" ref="AD19">INDEX($E:$E,ROW($E$31)+3*(ROW()-ROW($AC$9)),1)</f>
        <v>CASE_MODE</v>
      </c>
      <c r="AE19" s="56"/>
      <c r="AF19" s="56"/>
      <c r="AG19" s="56"/>
      <c r="AH19" s="56"/>
      <c r="AI19" s="56"/>
      <c r="AJ19" s="57"/>
      <c r="AK19" s="55" t="s">
        <v>390</v>
      </c>
      <c r="AL19" s="56"/>
      <c r="AM19" s="56"/>
      <c r="AN19" s="57"/>
      <c r="AO19" s="99" t="s">
        <v>234</v>
      </c>
      <c r="AP19" s="100"/>
      <c r="AQ19" s="101"/>
    </row>
    <row r="20" spans="3:43" ht="18" customHeight="1">
      <c r="D20" s="5" t="s">
        <v>290</v>
      </c>
      <c r="E20" s="24" t="str">
        <f t="shared" si="0"/>
        <v>echo 'MULTIBYTE_STRING="あ"' &gt;&gt; `pwd`/config/db_data_config.txt</v>
      </c>
      <c r="H20" s="24"/>
      <c r="M20" s="24"/>
      <c r="AC20" s="5" t="s">
        <v>230</v>
      </c>
      <c r="AD20" s="55" t="str" cm="1">
        <f t="array" ref="AD20">INDEX($E:$E,ROW($E$31)+3*(ROW()-ROW($AC$9)),1)</f>
        <v>MULTIBYTE_STRING</v>
      </c>
      <c r="AE20" s="56"/>
      <c r="AF20" s="56"/>
      <c r="AG20" s="56"/>
      <c r="AH20" s="56"/>
      <c r="AI20" s="56"/>
      <c r="AJ20" s="57"/>
      <c r="AK20" s="55" t="s">
        <v>711</v>
      </c>
      <c r="AL20" s="56"/>
      <c r="AM20" s="56"/>
      <c r="AN20" s="57"/>
      <c r="AO20" s="99" t="s">
        <v>234</v>
      </c>
      <c r="AP20" s="100"/>
      <c r="AQ20" s="101"/>
    </row>
    <row r="21" spans="3:43" ht="18" customHeight="1">
      <c r="H21" s="24"/>
      <c r="M21" s="24"/>
    </row>
    <row r="22" spans="3:43" ht="18" customHeight="1">
      <c r="C22" s="5" t="s">
        <v>28</v>
      </c>
      <c r="D22" s="5" t="s">
        <v>425</v>
      </c>
    </row>
    <row r="24" spans="3:43" ht="18" customHeight="1">
      <c r="D24" s="5" t="s">
        <v>24</v>
      </c>
      <c r="E24" s="5" t="s">
        <v>426</v>
      </c>
      <c r="L24" s="5" t="s">
        <v>13</v>
      </c>
      <c r="M24" s="5" t="s">
        <v>400</v>
      </c>
    </row>
    <row r="25" spans="3:43" ht="18" customHeight="1">
      <c r="D25" s="5" t="s">
        <v>24</v>
      </c>
      <c r="E25" s="5" t="s">
        <v>399</v>
      </c>
      <c r="L25" s="5" t="s">
        <v>13</v>
      </c>
      <c r="M25" s="5" t="s">
        <v>401</v>
      </c>
    </row>
    <row r="26" spans="3:43" ht="18" customHeight="1">
      <c r="E26" s="5" t="s">
        <v>290</v>
      </c>
      <c r="F26" s="5" t="s">
        <v>402</v>
      </c>
      <c r="G26" s="5" t="s">
        <v>13</v>
      </c>
      <c r="H26" s="24" t="str">
        <f>IF($E22="","clear; ","")&amp;"mkdir -pv ./output/logs/; export "&amp;$E25&amp;"=""`pwd`/output/logs/"";"</f>
        <v>clear; mkdir -pv ./output/logs/; export LOG_DIR="`pwd`/output/logs/";</v>
      </c>
    </row>
    <row r="27" spans="3:43" ht="18" customHeight="1">
      <c r="H27" s="24" t="str">
        <f>"echo """&amp;$E25&amp;"=${"&amp;$E25&amp;"}""; echo;"</f>
        <v>echo "LOG_DIR=${LOG_DIR}"; echo;</v>
      </c>
    </row>
    <row r="28" spans="3:43" ht="18" customHeight="1">
      <c r="D28" s="5" t="s">
        <v>24</v>
      </c>
      <c r="E28" s="5" t="s">
        <v>502</v>
      </c>
      <c r="L28" s="5" t="s">
        <v>13</v>
      </c>
      <c r="M28" s="5" t="s">
        <v>504</v>
      </c>
    </row>
    <row r="29" spans="3:43" ht="18" customHeight="1">
      <c r="E29" s="5" t="s">
        <v>290</v>
      </c>
      <c r="F29" s="5" t="s">
        <v>402</v>
      </c>
      <c r="G29" s="5" t="s">
        <v>13</v>
      </c>
      <c r="H29" s="24" t="str">
        <f>IF($E25="","clear; ","")&amp;"mkdir -pv ./config/; export "&amp;$E28&amp;"=""`pwd`/config/"";"</f>
        <v>mkdir -pv ./config/; export CONFIG_DIR="`pwd`/config/";</v>
      </c>
    </row>
    <row r="30" spans="3:43" ht="18" customHeight="1">
      <c r="H30" s="24" t="str">
        <f>"echo """&amp;$E28&amp;"=${"&amp;$E28&amp;"}""; echo;"</f>
        <v>echo "CONFIG_DIR=${CONFIG_DIR}"; echo;</v>
      </c>
    </row>
    <row r="31" spans="3:43" ht="18" customHeight="1">
      <c r="D31" s="5" t="s">
        <v>24</v>
      </c>
      <c r="E31" s="5" t="s">
        <v>99</v>
      </c>
      <c r="L31" s="5" t="s">
        <v>13</v>
      </c>
      <c r="M31" s="5" t="s">
        <v>518</v>
      </c>
    </row>
    <row r="32" spans="3:43" ht="18" customHeight="1">
      <c r="E32" s="5" t="s">
        <v>290</v>
      </c>
      <c r="F32" s="5" t="s">
        <v>402</v>
      </c>
      <c r="G32" s="5" t="s">
        <v>13</v>
      </c>
      <c r="H32" s="24" t="str">
        <f>IF($E28="","clear; ","")&amp;"export "&amp;"$(cat ${CONFIG_DIR}"&amp;$K$7&amp;" | grep "&amp;$E31&amp;" | sed 's/""//g'"&amp;IF(VLOOKUP($E31,$AD$9:$AQ$20,12,FALSE)="大文字"," | tr '[:lower:]' '[:upper:]'",IF(VLOOKUP($E31,$AD$9:$AQ$20,12,FALSE)="小文字"," | tr '[:upper:]' '[:lower:]'",""))&amp;");"</f>
        <v>export $(cat ${CONFIG_DIR}db_data_config.txt | grep COLUMN_COUNTS | sed 's/"//g');</v>
      </c>
    </row>
    <row r="33" spans="4:13" ht="18" customHeight="1">
      <c r="H33" s="24" t="str">
        <f>"echo """&amp;$E31&amp;"=${"&amp;$E31&amp;"}""; echo;"</f>
        <v>echo "COLUMN_COUNTS=${COLUMN_COUNTS}"; echo;</v>
      </c>
    </row>
    <row r="34" spans="4:13" ht="18" customHeight="1">
      <c r="D34" s="5" t="s">
        <v>24</v>
      </c>
      <c r="E34" s="5" t="s">
        <v>100</v>
      </c>
      <c r="L34" s="5" t="s">
        <v>13</v>
      </c>
      <c r="M34" s="5" t="s">
        <v>520</v>
      </c>
    </row>
    <row r="35" spans="4:13" ht="18" customHeight="1">
      <c r="E35" s="5" t="s">
        <v>290</v>
      </c>
      <c r="F35" s="5" t="s">
        <v>402</v>
      </c>
      <c r="G35" s="5" t="s">
        <v>13</v>
      </c>
      <c r="H35" s="24" t="str">
        <f>IF($E31="","clear; ","")&amp;"export "&amp;"$(cat ${CONFIG_DIR}"&amp;$K$7&amp;" | grep "&amp;$E34&amp;" | sed 's/""//g'"&amp;IF(VLOOKUP($E34,$AD$9:$AQ$20,12,FALSE)="大文字"," | tr '[:lower:]' '[:upper:]'",IF(VLOOKUP($E34,$AD$9:$AQ$20,12,FALSE)="小文字"," | tr '[:upper:]' '[:lower:]'",""))&amp;");"</f>
        <v>export $(cat ${CONFIG_DIR}db_data_config.txt | grep COLUMN_DATA_TYPE | sed 's/"//g');</v>
      </c>
      <c r="M35" s="24"/>
    </row>
    <row r="36" spans="4:13" ht="18" customHeight="1">
      <c r="H36" s="24" t="str">
        <f>"echo """&amp;$E34&amp;"=${"&amp;$E34&amp;"}""; echo;"</f>
        <v>echo "COLUMN_DATA_TYPE=${COLUMN_DATA_TYPE}"; echo;</v>
      </c>
    </row>
    <row r="37" spans="4:13" ht="18" customHeight="1">
      <c r="D37" s="5" t="s">
        <v>24</v>
      </c>
      <c r="E37" s="5" t="s">
        <v>101</v>
      </c>
      <c r="L37" s="5" t="s">
        <v>13</v>
      </c>
      <c r="M37" s="5" t="s">
        <v>521</v>
      </c>
    </row>
    <row r="38" spans="4:13" ht="18" customHeight="1">
      <c r="E38" s="5" t="s">
        <v>290</v>
      </c>
      <c r="F38" s="5" t="s">
        <v>402</v>
      </c>
      <c r="G38" s="5" t="s">
        <v>13</v>
      </c>
      <c r="H38" s="24" t="str">
        <f>IF($E34="","clear; ","")&amp;"export "&amp;"$(cat ${CONFIG_DIR}"&amp;$K$7&amp;" | grep "&amp;$E37&amp;" | sed 's/""//g'"&amp;IF(VLOOKUP($E37,$AD$9:$AQ$20,12,FALSE)="大文字"," | tr '[:lower:]' '[:upper:]'",IF(VLOOKUP($E37,$AD$9:$AQ$20,12,FALSE)="小文字"," | tr '[:upper:]' '[:lower:]'",""))&amp;");"</f>
        <v>export $(cat ${CONFIG_DIR}db_data_config.txt | grep COLUMN_DATA_LENGTH | sed 's/"//g');</v>
      </c>
      <c r="M38" s="24"/>
    </row>
    <row r="39" spans="4:13" ht="18" customHeight="1">
      <c r="H39" s="24" t="str">
        <f>"echo """&amp;$E37&amp;"=${"&amp;$E37&amp;"}""; echo;"</f>
        <v>echo "COLUMN_DATA_LENGTH=${COLUMN_DATA_LENGTH}"; echo;</v>
      </c>
      <c r="M39" s="24"/>
    </row>
    <row r="40" spans="4:13" ht="18" customHeight="1">
      <c r="D40" s="5" t="s">
        <v>24</v>
      </c>
      <c r="E40" s="5" t="s">
        <v>718</v>
      </c>
      <c r="L40" s="5" t="s">
        <v>13</v>
      </c>
      <c r="M40" s="5" t="s">
        <v>721</v>
      </c>
    </row>
    <row r="41" spans="4:13" ht="18" customHeight="1">
      <c r="E41" s="5" t="s">
        <v>290</v>
      </c>
      <c r="F41" s="5" t="s">
        <v>402</v>
      </c>
      <c r="G41" s="5" t="s">
        <v>13</v>
      </c>
      <c r="H41" s="24" t="str">
        <f>IF($E37="","clear; ","")&amp;"export "&amp;"$(cat ${CONFIG_DIR}"&amp;$K$7&amp;" | grep "&amp;$E40&amp;" | sed 's/""//g'"&amp;IF(VLOOKUP($E40,$AD$9:$AQ$20,12,FALSE)="大文字"," | tr '[:lower:]' '[:upper:]'",IF(VLOOKUP($E40,$AD$9:$AQ$20,12,FALSE)="小文字"," | tr '[:upper:]' '[:lower:]'",""))&amp;");"</f>
        <v>export $(cat ${CONFIG_DIR}db_data_config.txt | grep COLUMN_DATA_TRIM | sed 's/"//g');</v>
      </c>
      <c r="M41" s="24"/>
    </row>
    <row r="42" spans="4:13" ht="18" customHeight="1">
      <c r="H42" s="24" t="str">
        <f>"echo """&amp;$E40&amp;"=${"&amp;$E40&amp;"}""; echo;"</f>
        <v>echo "COLUMN_DATA_TRIM=${COLUMN_DATA_TRIM}"; echo;</v>
      </c>
      <c r="M42" s="24"/>
    </row>
    <row r="43" spans="4:13" ht="18" customHeight="1">
      <c r="D43" s="5" t="s">
        <v>24</v>
      </c>
      <c r="E43" s="5" t="s">
        <v>576</v>
      </c>
      <c r="L43" s="5" t="s">
        <v>13</v>
      </c>
      <c r="M43" s="5" t="s">
        <v>692</v>
      </c>
    </row>
    <row r="44" spans="4:1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","")&amp;"export "&amp;"$(cat ${CONFIG_DIR}"&amp;$K$7&amp;" | grep "&amp;$E43&amp;" | sed 's/""//g'"&amp;IF(VLOOKUP($E43,$AD$9:$AQ$20,12,FALSE)="大文字"," | tr '[:lower:]' '[:upper:]'",IF(VLOOKUP($E43,$AD$9:$AQ$20,12,FALSE)="小文字"," | tr '[:upper:]' '[:lower:]'",""))&amp;");"</f>
        <v>export $(cat ${CONFIG_DIR}db_data_config.txt | grep COLUMN_DATA_SIGNED | sed 's/"//g');</v>
      </c>
      <c r="M44" s="24"/>
    </row>
    <row r="45" spans="4:13" ht="18" customHeight="1">
      <c r="H45" s="24" t="str">
        <f>"echo """&amp;$E43&amp;"=${"&amp;$E43&amp;"}""; echo;"</f>
        <v>echo "COLUMN_DATA_SIGNED=${COLUMN_DATA_SIGNED}"; echo;</v>
      </c>
      <c r="M45" s="24"/>
    </row>
    <row r="46" spans="4:13" ht="18" customHeight="1">
      <c r="D46" s="5" t="s">
        <v>24</v>
      </c>
      <c r="E46" s="5" t="s">
        <v>667</v>
      </c>
      <c r="L46" s="5" t="s">
        <v>13</v>
      </c>
      <c r="M46" s="5" t="s">
        <v>693</v>
      </c>
    </row>
    <row r="47" spans="4:1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","")&amp;"export "&amp;"$(cat ${CONFIG_DIR}"&amp;$K$7&amp;" | grep "&amp;$E46&amp;" | sed 's/""//g'"&amp;IF(VLOOKUP($E46,$AD$9:$AQ$20,12,FALSE)="大文字"," | tr '[:lower:]' '[:upper:]'",IF(VLOOKUP($E46,$AD$9:$AQ$20,12,FALSE)="小文字"," | tr '[:upper:]' '[:lower:]'",""))&amp;");"</f>
        <v>export $(cat ${CONFIG_DIR}db_data_config.txt | grep SIGN_DIGIT | sed 's/"//g');</v>
      </c>
      <c r="M47" s="24"/>
    </row>
    <row r="48" spans="4:13" ht="18" customHeight="1">
      <c r="H48" s="24" t="str">
        <f>"echo """&amp;$E46&amp;"=${"&amp;$E46&amp;"}""; echo;"</f>
        <v>echo "SIGN_DIGIT=${SIGN_DIGIT}"; echo;</v>
      </c>
      <c r="M48" s="24"/>
    </row>
    <row r="49" spans="4:13" ht="18" customHeight="1">
      <c r="D49" s="5" t="s">
        <v>24</v>
      </c>
      <c r="E49" s="5" t="s">
        <v>102</v>
      </c>
      <c r="L49" s="5" t="s">
        <v>13</v>
      </c>
      <c r="M49" s="5" t="s">
        <v>522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's/""//g'"&amp;IF(VLOOKUP($E49,$AD$9:$AQ$20,12,FALSE)="大文字"," | tr '[:lower:]' '[:upper:]'",IF(VLOOKUP($E49,$AD$9:$AQ$20,12,FALSE)="小文字"," | tr '[:upper:]' '[:lower:]'",""))&amp;");"</f>
        <v>export $(cat ${CONFIG_DIR}db_data_config.txt | grep DATE_SEPARATOR | sed 's/"//g');</v>
      </c>
      <c r="M50" s="24"/>
    </row>
    <row r="51" spans="4:13" ht="18" customHeight="1">
      <c r="H51" s="24" t="str">
        <f>"echo """&amp;$E49&amp;"=${"&amp;$E49&amp;"}""; echo;"</f>
        <v>echo "DATE_SEPARATOR=${DATE_SEPARATOR}"; echo;</v>
      </c>
      <c r="M51" s="24"/>
    </row>
    <row r="52" spans="4:13" ht="18" customHeight="1">
      <c r="D52" s="5" t="s">
        <v>24</v>
      </c>
      <c r="E52" s="5" t="s">
        <v>103</v>
      </c>
      <c r="L52" s="5" t="s">
        <v>13</v>
      </c>
      <c r="M52" s="5" t="s">
        <v>523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's/""//g'"&amp;IF(VLOOKUP($E52,$AD$9:$AQ$20,12,FALSE)="大文字"," | tr '[:lower:]' '[:upper:]'",IF(VLOOKUP($E52,$AD$9:$AQ$20,12,FALSE)="小文字"," | tr '[:upper:]' '[:lower:]'",""))&amp;");"</f>
        <v>export $(cat ${CONFIG_DIR}db_data_config.txt | grep TIME_SEPARATOR | sed 's/"//g');</v>
      </c>
      <c r="M53" s="24"/>
    </row>
    <row r="54" spans="4:13" ht="18" customHeight="1">
      <c r="H54" s="24" t="str">
        <f>"echo """&amp;$E52&amp;"=${"&amp;$E52&amp;"}""; echo;"</f>
        <v>echo "TIME_SEPARATOR=${TIME_SEPARATOR}"; echo;</v>
      </c>
      <c r="M54" s="24"/>
    </row>
    <row r="55" spans="4:13" ht="18" customHeight="1">
      <c r="D55" s="5" t="s">
        <v>24</v>
      </c>
      <c r="E55" s="5" t="s">
        <v>519</v>
      </c>
      <c r="L55" s="5" t="s">
        <v>13</v>
      </c>
      <c r="M55" s="5" t="s">
        <v>524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's/""//g'"&amp;IF(VLOOKUP($E55,$AD$9:$AQ$20,12,FALSE)="大文字"," | tr '[:lower:]' '[:upper:]'",IF(VLOOKUP($E55,$AD$9:$AQ$20,12,FALSE)="小文字"," | tr '[:upper:]' '[:lower:]'",""))&amp;");"</f>
        <v>export $(cat ${CONFIG_DIR}db_data_config.txt | grep SEPARATOR_DATE_TIME | sed 's/"//g');</v>
      </c>
      <c r="M56" s="24"/>
    </row>
    <row r="57" spans="4:13" ht="18" customHeight="1">
      <c r="H57" s="24" t="str">
        <f>"echo """&amp;$E55&amp;"=${"&amp;$E55&amp;"}""; echo;"</f>
        <v>echo "SEPARATOR_DATE_TIME=${SEPARATOR_DATE_TIME}"; echo;</v>
      </c>
      <c r="M57" s="24"/>
    </row>
    <row r="58" spans="4:13" ht="18" customHeight="1">
      <c r="D58" s="5" t="s">
        <v>24</v>
      </c>
      <c r="E58" s="5" t="s">
        <v>104</v>
      </c>
      <c r="L58" s="5" t="s">
        <v>13</v>
      </c>
      <c r="M58" s="5" t="s">
        <v>525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's/""//g'"&amp;IF(VLOOKUP($E58,$AD$9:$AQ$20,12,FALSE)="大文字"," | tr '[:lower:]' '[:upper:]'",IF(VLOOKUP($E58,$AD$9:$AQ$20,12,FALSE)="小文字"," | tr '[:upper:]' '[:lower:]'",""))&amp;");"</f>
        <v>export $(cat ${CONFIG_DIR}db_data_config.txt | grep REFERENCE_DATE | sed 's/"//g');</v>
      </c>
      <c r="M59" s="24"/>
    </row>
    <row r="60" spans="4:13" ht="18" customHeight="1">
      <c r="H60" s="24" t="str">
        <f>"echo """&amp;$E58&amp;"=${"&amp;$E58&amp;"}""; echo;"</f>
        <v>echo "REFERENCE_DATE=${REFERENCE_DATE}"; echo;</v>
      </c>
      <c r="M60" s="24"/>
    </row>
    <row r="61" spans="4:13" ht="18" customHeight="1">
      <c r="D61" s="5" t="s">
        <v>24</v>
      </c>
      <c r="E61" s="5" t="s">
        <v>105</v>
      </c>
      <c r="L61" s="5" t="s">
        <v>13</v>
      </c>
      <c r="M61" s="5" t="s">
        <v>526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's/""//g'"&amp;IF(VLOOKUP($E61,$AD$9:$AQ$20,12,FALSE)="大文字"," | tr '[:lower:]' '[:upper:]'",IF(VLOOKUP($E61,$AD$9:$AQ$20,12,FALSE)="小文字"," | tr '[:upper:]' '[:lower:]'",""))&amp;");"</f>
        <v>export $(cat ${CONFIG_DIR}db_data_config.txt | grep CASE_MODE | sed 's/"//g');</v>
      </c>
      <c r="M62" s="24"/>
    </row>
    <row r="63" spans="4:13" ht="18" customHeight="1">
      <c r="H63" s="24" t="str">
        <f>"echo """&amp;$E61&amp;"=${"&amp;$E61&amp;"}""; echo;"</f>
        <v>echo "CASE_MODE=${CASE_MODE}"; echo;</v>
      </c>
      <c r="M63" s="24"/>
    </row>
    <row r="64" spans="4:13" ht="18" customHeight="1">
      <c r="D64" s="5" t="s">
        <v>24</v>
      </c>
      <c r="E64" s="5" t="s">
        <v>696</v>
      </c>
      <c r="L64" s="5" t="s">
        <v>13</v>
      </c>
      <c r="M64" s="5" t="s">
        <v>708</v>
      </c>
    </row>
    <row r="65" spans="3:60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's/""//g'"&amp;IF(VLOOKUP($E64,$AD$9:$AQ$20,12,FALSE)="大文字"," | tr '[:lower:]' '[:upper:]'",IF(VLOOKUP($E64,$AD$9:$AQ$20,12,FALSE)="小文字"," | tr '[:upper:]' '[:lower:]'",""))&amp;");"</f>
        <v>export $(cat ${CONFIG_DIR}db_data_config.txt | grep MULTIBYTE_STRING | sed 's/"//g');</v>
      </c>
      <c r="M65" s="24"/>
    </row>
    <row r="66" spans="3:60" ht="18" customHeight="1">
      <c r="H66" s="24" t="str">
        <f>"echo """&amp;$E64&amp;"=${"&amp;$E64&amp;"}""; echo;"</f>
        <v>echo "MULTIBYTE_STRING=${MULTIBYTE_STRING}"; echo;</v>
      </c>
      <c r="M66" s="24"/>
    </row>
    <row r="67" spans="3:60" ht="18" customHeight="1">
      <c r="K67" s="24"/>
    </row>
    <row r="68" spans="3:60" ht="18" customHeight="1">
      <c r="C68" s="5" t="s">
        <v>30</v>
      </c>
      <c r="D68" s="5" t="s">
        <v>404</v>
      </c>
    </row>
    <row r="70" spans="3:60" ht="18" customHeight="1">
      <c r="D70" s="105" t="s">
        <v>404</v>
      </c>
      <c r="E70" s="106"/>
      <c r="F70" s="106"/>
      <c r="G70" s="107"/>
      <c r="H70" s="121">
        <f>db_check_data_validate_config2!AQ$70+1</f>
        <v>73</v>
      </c>
      <c r="I70" s="121">
        <f>H$70+1</f>
        <v>74</v>
      </c>
      <c r="J70" s="121">
        <f t="shared" ref="J70:AQ70" si="1">I$70+1</f>
        <v>75</v>
      </c>
      <c r="K70" s="121">
        <f t="shared" si="1"/>
        <v>76</v>
      </c>
      <c r="L70" s="121">
        <f t="shared" si="1"/>
        <v>77</v>
      </c>
      <c r="M70" s="121">
        <f t="shared" si="1"/>
        <v>78</v>
      </c>
      <c r="N70" s="121">
        <f t="shared" si="1"/>
        <v>79</v>
      </c>
      <c r="O70" s="121">
        <f t="shared" si="1"/>
        <v>80</v>
      </c>
      <c r="P70" s="121">
        <f t="shared" si="1"/>
        <v>81</v>
      </c>
      <c r="Q70" s="121">
        <f t="shared" si="1"/>
        <v>82</v>
      </c>
      <c r="R70" s="121">
        <f t="shared" si="1"/>
        <v>83</v>
      </c>
      <c r="S70" s="121">
        <f t="shared" si="1"/>
        <v>84</v>
      </c>
      <c r="T70" s="121">
        <f t="shared" si="1"/>
        <v>85</v>
      </c>
      <c r="U70" s="121">
        <f t="shared" si="1"/>
        <v>86</v>
      </c>
      <c r="V70" s="121">
        <f t="shared" si="1"/>
        <v>87</v>
      </c>
      <c r="W70" s="121">
        <f t="shared" si="1"/>
        <v>88</v>
      </c>
      <c r="X70" s="121">
        <f t="shared" si="1"/>
        <v>89</v>
      </c>
      <c r="Y70" s="121">
        <f t="shared" si="1"/>
        <v>90</v>
      </c>
      <c r="Z70" s="121">
        <f t="shared" si="1"/>
        <v>91</v>
      </c>
      <c r="AA70" s="121">
        <f t="shared" si="1"/>
        <v>92</v>
      </c>
      <c r="AB70" s="121">
        <f t="shared" si="1"/>
        <v>93</v>
      </c>
      <c r="AC70" s="121">
        <f t="shared" si="1"/>
        <v>94</v>
      </c>
      <c r="AD70" s="121">
        <f t="shared" si="1"/>
        <v>95</v>
      </c>
      <c r="AE70" s="121">
        <f t="shared" si="1"/>
        <v>96</v>
      </c>
      <c r="AF70" s="121">
        <f t="shared" si="1"/>
        <v>97</v>
      </c>
      <c r="AG70" s="121">
        <f t="shared" si="1"/>
        <v>98</v>
      </c>
      <c r="AH70" s="121">
        <f t="shared" si="1"/>
        <v>99</v>
      </c>
      <c r="AI70" s="121">
        <f t="shared" si="1"/>
        <v>100</v>
      </c>
      <c r="AJ70" s="121">
        <f t="shared" si="1"/>
        <v>101</v>
      </c>
      <c r="AK70" s="121">
        <f t="shared" si="1"/>
        <v>102</v>
      </c>
      <c r="AL70" s="121">
        <f t="shared" si="1"/>
        <v>103</v>
      </c>
      <c r="AM70" s="121">
        <f t="shared" si="1"/>
        <v>104</v>
      </c>
      <c r="AN70" s="121">
        <f t="shared" si="1"/>
        <v>105</v>
      </c>
      <c r="AO70" s="121">
        <f t="shared" si="1"/>
        <v>106</v>
      </c>
      <c r="AP70" s="121">
        <f t="shared" si="1"/>
        <v>107</v>
      </c>
      <c r="AQ70" s="121">
        <f t="shared" si="1"/>
        <v>108</v>
      </c>
    </row>
    <row r="71" spans="3:60" ht="18" customHeight="1">
      <c r="D71" s="118"/>
      <c r="E71" s="119"/>
      <c r="F71" s="119"/>
      <c r="G71" s="120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</row>
    <row r="72" spans="3:60" ht="18" customHeight="1">
      <c r="D72" s="108"/>
      <c r="E72" s="109"/>
      <c r="F72" s="109"/>
      <c r="G72" s="110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</row>
    <row r="73" spans="3:60" ht="18" customHeight="1">
      <c r="D73" s="37" t="s">
        <v>694</v>
      </c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43"/>
    </row>
    <row r="74" spans="3:60" ht="18" customHeight="1">
      <c r="D74" s="33"/>
      <c r="E74" s="140" t="s">
        <v>70</v>
      </c>
      <c r="F74" s="141"/>
      <c r="G74" s="14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U74" s="19"/>
      <c r="AV74" s="19"/>
    </row>
    <row r="75" spans="3:60" ht="18" customHeight="1">
      <c r="D75" s="37" t="str">
        <f>E31</f>
        <v>COLUMN_COUNTS</v>
      </c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43"/>
      <c r="AW75" s="148"/>
      <c r="AX75" s="148"/>
      <c r="AY75" s="148"/>
      <c r="AZ75" s="148"/>
      <c r="BA75" s="60"/>
      <c r="BB75" s="60"/>
      <c r="BC75" s="60"/>
      <c r="BD75" s="60"/>
      <c r="BE75" s="60"/>
      <c r="BF75" s="60"/>
      <c r="BG75" s="60"/>
      <c r="BH75" s="60"/>
    </row>
    <row r="76" spans="3:60" ht="18" customHeight="1">
      <c r="D76" s="33"/>
      <c r="E76" s="140" t="s">
        <v>70</v>
      </c>
      <c r="F76" s="141"/>
      <c r="G76" s="142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</row>
    <row r="77" spans="3:60" ht="18" customHeight="1">
      <c r="D77" s="33"/>
      <c r="E77" s="140">
        <v>1</v>
      </c>
      <c r="F77" s="141"/>
      <c r="G77" s="142"/>
      <c r="H77" s="33" t="s">
        <v>24</v>
      </c>
      <c r="I77" s="33" t="s">
        <v>24</v>
      </c>
      <c r="J77" s="33" t="s">
        <v>24</v>
      </c>
      <c r="K77" s="33" t="s">
        <v>24</v>
      </c>
      <c r="L77" s="33" t="s">
        <v>24</v>
      </c>
      <c r="M77" s="33" t="s">
        <v>24</v>
      </c>
      <c r="N77" s="33" t="s">
        <v>24</v>
      </c>
      <c r="O77" s="33" t="s">
        <v>24</v>
      </c>
      <c r="P77" s="33" t="s">
        <v>24</v>
      </c>
      <c r="Q77" s="33" t="s">
        <v>24</v>
      </c>
      <c r="R77" s="33" t="s">
        <v>24</v>
      </c>
      <c r="S77" s="33" t="s">
        <v>24</v>
      </c>
      <c r="T77" s="33" t="s">
        <v>24</v>
      </c>
      <c r="U77" s="33" t="s">
        <v>24</v>
      </c>
      <c r="V77" s="33" t="s">
        <v>24</v>
      </c>
      <c r="W77" s="33" t="s">
        <v>24</v>
      </c>
      <c r="X77" s="33" t="s">
        <v>24</v>
      </c>
      <c r="Y77" s="33" t="s">
        <v>24</v>
      </c>
      <c r="Z77" s="33" t="s">
        <v>24</v>
      </c>
      <c r="AA77" s="33" t="s">
        <v>24</v>
      </c>
      <c r="AB77" s="33" t="s">
        <v>24</v>
      </c>
      <c r="AC77" s="33" t="s">
        <v>24</v>
      </c>
      <c r="AD77" s="33" t="s">
        <v>24</v>
      </c>
      <c r="AE77" s="33" t="s">
        <v>24</v>
      </c>
      <c r="AF77" s="33" t="s">
        <v>24</v>
      </c>
      <c r="AG77" s="33" t="s">
        <v>24</v>
      </c>
      <c r="AH77" s="33" t="s">
        <v>24</v>
      </c>
      <c r="AI77" s="33" t="s">
        <v>24</v>
      </c>
      <c r="AJ77" s="33" t="s">
        <v>24</v>
      </c>
      <c r="AK77" s="33" t="s">
        <v>24</v>
      </c>
      <c r="AL77" s="33" t="s">
        <v>24</v>
      </c>
      <c r="AM77" s="33" t="s">
        <v>24</v>
      </c>
      <c r="AN77" s="33" t="s">
        <v>24</v>
      </c>
      <c r="AO77" s="33" t="s">
        <v>24</v>
      </c>
      <c r="AP77" s="33" t="s">
        <v>24</v>
      </c>
      <c r="AQ77" s="33" t="s">
        <v>24</v>
      </c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</row>
    <row r="78" spans="3:60" ht="18" customHeight="1">
      <c r="D78" s="33"/>
      <c r="E78" s="140" t="s">
        <v>828</v>
      </c>
      <c r="F78" s="141"/>
      <c r="G78" s="142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</row>
    <row r="79" spans="3:60" ht="18" customHeight="1">
      <c r="D79" s="37" t="str">
        <f>E34</f>
        <v>COLUMN_DATA_TYPE</v>
      </c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43"/>
    </row>
    <row r="80" spans="3:60" ht="18" customHeight="1">
      <c r="D80" s="33"/>
      <c r="E80" s="140" t="s">
        <v>70</v>
      </c>
      <c r="F80" s="141"/>
      <c r="G80" s="142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4:43" ht="18" customHeight="1">
      <c r="D81" s="33"/>
      <c r="E81" s="140" t="s">
        <v>553</v>
      </c>
      <c r="F81" s="141"/>
      <c r="G81" s="142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 t="s">
        <v>24</v>
      </c>
      <c r="AM81" s="33" t="s">
        <v>24</v>
      </c>
      <c r="AN81" s="33" t="s">
        <v>24</v>
      </c>
      <c r="AO81" s="33" t="s">
        <v>24</v>
      </c>
      <c r="AP81" s="33" t="s">
        <v>24</v>
      </c>
      <c r="AQ81" s="33" t="s">
        <v>24</v>
      </c>
    </row>
    <row r="82" spans="4:43" ht="18" customHeight="1">
      <c r="D82" s="33"/>
      <c r="E82" s="140" t="s">
        <v>550</v>
      </c>
      <c r="F82" s="141"/>
      <c r="G82" s="142"/>
      <c r="H82" s="33" t="s">
        <v>24</v>
      </c>
      <c r="I82" s="33" t="s">
        <v>24</v>
      </c>
      <c r="J82" s="33" t="s">
        <v>24</v>
      </c>
      <c r="K82" s="33" t="s">
        <v>24</v>
      </c>
      <c r="L82" s="33" t="s">
        <v>24</v>
      </c>
      <c r="M82" s="33" t="s">
        <v>24</v>
      </c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</row>
    <row r="83" spans="4:43" ht="18" customHeight="1">
      <c r="D83" s="33"/>
      <c r="E83" s="140" t="s">
        <v>552</v>
      </c>
      <c r="F83" s="141"/>
      <c r="G83" s="142"/>
      <c r="H83" s="33"/>
      <c r="I83" s="33"/>
      <c r="J83" s="33"/>
      <c r="K83" s="33"/>
      <c r="L83" s="33"/>
      <c r="M83" s="33"/>
      <c r="N83" s="33" t="s">
        <v>24</v>
      </c>
      <c r="O83" s="33" t="s">
        <v>24</v>
      </c>
      <c r="P83" s="33" t="s">
        <v>24</v>
      </c>
      <c r="Q83" s="33" t="s">
        <v>24</v>
      </c>
      <c r="R83" s="33" t="s">
        <v>24</v>
      </c>
      <c r="S83" s="33" t="s">
        <v>24</v>
      </c>
      <c r="T83" s="33" t="s">
        <v>24</v>
      </c>
      <c r="U83" s="33" t="s">
        <v>24</v>
      </c>
      <c r="V83" s="33" t="s">
        <v>24</v>
      </c>
      <c r="W83" s="33" t="s">
        <v>24</v>
      </c>
      <c r="X83" s="33" t="s">
        <v>24</v>
      </c>
      <c r="Y83" s="33" t="s">
        <v>24</v>
      </c>
      <c r="Z83" s="33" t="s">
        <v>24</v>
      </c>
      <c r="AA83" s="33" t="s">
        <v>24</v>
      </c>
      <c r="AB83" s="33" t="s">
        <v>24</v>
      </c>
      <c r="AC83" s="33" t="s">
        <v>24</v>
      </c>
      <c r="AD83" s="33" t="s">
        <v>24</v>
      </c>
      <c r="AE83" s="33" t="s">
        <v>24</v>
      </c>
      <c r="AF83" s="33" t="s">
        <v>24</v>
      </c>
      <c r="AG83" s="33" t="s">
        <v>24</v>
      </c>
      <c r="AH83" s="33" t="s">
        <v>24</v>
      </c>
      <c r="AI83" s="33" t="s">
        <v>24</v>
      </c>
      <c r="AJ83" s="33" t="s">
        <v>24</v>
      </c>
      <c r="AK83" s="33" t="s">
        <v>24</v>
      </c>
      <c r="AL83" s="33"/>
      <c r="AM83" s="33"/>
      <c r="AN83" s="33"/>
      <c r="AO83" s="33"/>
      <c r="AP83" s="33"/>
      <c r="AQ83" s="33"/>
    </row>
    <row r="84" spans="4:43" ht="18" customHeight="1">
      <c r="D84" s="33"/>
      <c r="E84" s="140" t="s">
        <v>828</v>
      </c>
      <c r="F84" s="141"/>
      <c r="G84" s="142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</row>
    <row r="85" spans="4:43" ht="18" customHeight="1">
      <c r="D85" s="37" t="str">
        <f>E37</f>
        <v>COLUMN_DATA_LENGTH</v>
      </c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43"/>
    </row>
    <row r="86" spans="4:43" ht="18" customHeight="1">
      <c r="D86" s="33"/>
      <c r="E86" s="140" t="s">
        <v>70</v>
      </c>
      <c r="F86" s="141"/>
      <c r="G86" s="142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</row>
    <row r="87" spans="4:43" ht="18" customHeight="1">
      <c r="D87" s="33"/>
      <c r="E87" s="140">
        <v>0</v>
      </c>
      <c r="F87" s="141"/>
      <c r="G87" s="142"/>
      <c r="H87" s="33" t="s">
        <v>24</v>
      </c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73" t="s">
        <v>293</v>
      </c>
      <c r="AM87" s="33"/>
      <c r="AN87" s="33"/>
      <c r="AO87" s="33"/>
      <c r="AP87" s="33"/>
      <c r="AQ87" s="33"/>
    </row>
    <row r="88" spans="4:43" ht="18" customHeight="1">
      <c r="D88" s="33"/>
      <c r="E88" s="140">
        <v>1</v>
      </c>
      <c r="F88" s="141"/>
      <c r="G88" s="142"/>
      <c r="H88" s="33"/>
      <c r="I88" s="33" t="s">
        <v>24</v>
      </c>
      <c r="J88" s="33"/>
      <c r="K88" s="33"/>
      <c r="L88" s="33"/>
      <c r="M88" s="33"/>
      <c r="N88" s="33" t="s">
        <v>24</v>
      </c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73"/>
      <c r="AN88" s="33"/>
      <c r="AO88" s="33"/>
      <c r="AP88" s="73"/>
      <c r="AQ88" s="73"/>
    </row>
    <row r="89" spans="4:43" ht="18" customHeight="1">
      <c r="D89" s="33"/>
      <c r="E89" s="140">
        <v>2</v>
      </c>
      <c r="F89" s="141"/>
      <c r="G89" s="142"/>
      <c r="H89" s="33"/>
      <c r="I89" s="33"/>
      <c r="J89" s="33" t="s">
        <v>24</v>
      </c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73"/>
      <c r="AM89" s="73" t="s">
        <v>293</v>
      </c>
      <c r="AN89" s="73"/>
      <c r="AO89" s="73"/>
      <c r="AP89" s="73"/>
      <c r="AQ89" s="73"/>
    </row>
    <row r="90" spans="4:43" ht="18" customHeight="1">
      <c r="D90" s="33"/>
      <c r="E90" s="140">
        <v>3</v>
      </c>
      <c r="F90" s="141"/>
      <c r="G90" s="142"/>
      <c r="H90" s="33"/>
      <c r="I90" s="33"/>
      <c r="J90" s="33"/>
      <c r="K90" s="33" t="s">
        <v>24</v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73" t="s">
        <v>293</v>
      </c>
      <c r="AO90" s="33"/>
      <c r="AP90" s="33"/>
      <c r="AQ90" s="73"/>
    </row>
    <row r="91" spans="4:43" ht="18" customHeight="1">
      <c r="D91" s="33"/>
      <c r="E91" s="140">
        <v>4</v>
      </c>
      <c r="F91" s="141"/>
      <c r="G91" s="142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73" t="s">
        <v>293</v>
      </c>
      <c r="AP91" s="33"/>
      <c r="AQ91" s="33"/>
    </row>
    <row r="92" spans="4:43" ht="18" customHeight="1">
      <c r="D92" s="33"/>
      <c r="E92" s="140">
        <v>7</v>
      </c>
      <c r="F92" s="141"/>
      <c r="G92" s="142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4:43" ht="18" customHeight="1">
      <c r="D93" s="33"/>
      <c r="E93" s="140">
        <v>38.700000000000003</v>
      </c>
      <c r="F93" s="141"/>
      <c r="G93" s="142"/>
      <c r="H93" s="33"/>
      <c r="I93" s="33"/>
      <c r="J93" s="33"/>
      <c r="K93" s="33"/>
      <c r="L93" s="33" t="s">
        <v>24</v>
      </c>
      <c r="M93" s="33"/>
      <c r="N93" s="33"/>
      <c r="O93" s="33" t="s">
        <v>24</v>
      </c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73" t="s">
        <v>293</v>
      </c>
      <c r="AQ93" s="33"/>
    </row>
    <row r="94" spans="4:43" ht="18" customHeight="1">
      <c r="D94" s="33"/>
      <c r="E94" s="140" t="s">
        <v>559</v>
      </c>
      <c r="F94" s="141"/>
      <c r="G94" s="142"/>
      <c r="H94" s="33"/>
      <c r="I94" s="33"/>
      <c r="J94" s="33"/>
      <c r="K94" s="33"/>
      <c r="L94" s="33"/>
      <c r="M94" s="33" t="s">
        <v>24</v>
      </c>
      <c r="N94" s="33"/>
      <c r="O94" s="33"/>
      <c r="P94" s="33" t="s">
        <v>24</v>
      </c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73" t="s">
        <v>293</v>
      </c>
    </row>
    <row r="95" spans="4:43" ht="18" customHeight="1">
      <c r="D95" s="33"/>
      <c r="E95" s="140" t="s">
        <v>702</v>
      </c>
      <c r="F95" s="141"/>
      <c r="G95" s="142"/>
      <c r="H95" s="33"/>
      <c r="I95" s="33"/>
      <c r="J95" s="33"/>
      <c r="K95" s="33"/>
      <c r="L95" s="33"/>
      <c r="M95" s="33"/>
      <c r="N95" s="33"/>
      <c r="O95" s="33"/>
      <c r="P95" s="33"/>
      <c r="Q95" s="33" t="s">
        <v>24</v>
      </c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4:43" ht="18" customHeight="1">
      <c r="D96" s="33"/>
      <c r="E96" s="140" t="s">
        <v>343</v>
      </c>
      <c r="F96" s="141"/>
      <c r="G96" s="142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 t="s">
        <v>24</v>
      </c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</row>
    <row r="97" spans="4:43" ht="18" customHeight="1">
      <c r="D97" s="33"/>
      <c r="E97" s="140" t="s">
        <v>560</v>
      </c>
      <c r="F97" s="141"/>
      <c r="G97" s="142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 t="s">
        <v>24</v>
      </c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</row>
    <row r="98" spans="4:43" ht="18" customHeight="1">
      <c r="D98" s="33"/>
      <c r="E98" s="140" t="s">
        <v>703</v>
      </c>
      <c r="F98" s="141"/>
      <c r="G98" s="142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 t="s">
        <v>24</v>
      </c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</row>
    <row r="99" spans="4:43" ht="18" customHeight="1">
      <c r="D99" s="33"/>
      <c r="E99" s="140" t="s">
        <v>561</v>
      </c>
      <c r="F99" s="141"/>
      <c r="G99" s="142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 t="s">
        <v>24</v>
      </c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</row>
    <row r="100" spans="4:43" ht="18" customHeight="1">
      <c r="D100" s="33"/>
      <c r="E100" s="140" t="s">
        <v>704</v>
      </c>
      <c r="F100" s="141"/>
      <c r="G100" s="142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 t="s">
        <v>24</v>
      </c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</row>
    <row r="101" spans="4:43" ht="18" customHeight="1">
      <c r="D101" s="33"/>
      <c r="E101" s="140" t="s">
        <v>745</v>
      </c>
      <c r="F101" s="141"/>
      <c r="G101" s="142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 t="s">
        <v>24</v>
      </c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</row>
    <row r="102" spans="4:43" ht="18" customHeight="1">
      <c r="D102" s="33"/>
      <c r="E102" s="140" t="s">
        <v>562</v>
      </c>
      <c r="F102" s="141"/>
      <c r="G102" s="142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 t="s">
        <v>24</v>
      </c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</row>
    <row r="103" spans="4:43" ht="18" customHeight="1">
      <c r="D103" s="33"/>
      <c r="E103" s="140" t="s">
        <v>705</v>
      </c>
      <c r="F103" s="141"/>
      <c r="G103" s="142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73" t="s">
        <v>293</v>
      </c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</row>
    <row r="104" spans="4:43" ht="18" customHeight="1">
      <c r="D104" s="33"/>
      <c r="E104" s="140" t="s">
        <v>563</v>
      </c>
      <c r="F104" s="141"/>
      <c r="G104" s="142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73" t="s">
        <v>293</v>
      </c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</row>
    <row r="105" spans="4:43" ht="18" customHeight="1">
      <c r="D105" s="33"/>
      <c r="E105" s="140" t="s">
        <v>706</v>
      </c>
      <c r="F105" s="141"/>
      <c r="G105" s="142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73" t="s">
        <v>293</v>
      </c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</row>
    <row r="106" spans="4:43" ht="18" customHeight="1">
      <c r="D106" s="33"/>
      <c r="E106" s="140" t="s">
        <v>564</v>
      </c>
      <c r="F106" s="141"/>
      <c r="G106" s="142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73" t="s">
        <v>293</v>
      </c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</row>
    <row r="107" spans="4:43" ht="18" customHeight="1">
      <c r="D107" s="33"/>
      <c r="E107" s="140" t="s">
        <v>700</v>
      </c>
      <c r="F107" s="141"/>
      <c r="G107" s="142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73" t="s">
        <v>293</v>
      </c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</row>
    <row r="108" spans="4:43" ht="18" customHeight="1">
      <c r="D108" s="33"/>
      <c r="E108" s="140" t="s">
        <v>746</v>
      </c>
      <c r="F108" s="141"/>
      <c r="G108" s="142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73" t="s">
        <v>293</v>
      </c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4:43" ht="18" customHeight="1">
      <c r="D109" s="33"/>
      <c r="E109" s="140" t="s">
        <v>571</v>
      </c>
      <c r="F109" s="141"/>
      <c r="G109" s="142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73" t="s">
        <v>293</v>
      </c>
      <c r="AF109" s="33"/>
      <c r="AG109" s="73" t="s">
        <v>293</v>
      </c>
      <c r="AH109" s="73" t="s">
        <v>293</v>
      </c>
      <c r="AI109" s="73" t="s">
        <v>293</v>
      </c>
      <c r="AJ109" s="73" t="s">
        <v>293</v>
      </c>
      <c r="AK109" s="73" t="s">
        <v>293</v>
      </c>
      <c r="AL109" s="73"/>
      <c r="AM109" s="73"/>
      <c r="AN109" s="73"/>
      <c r="AO109" s="73"/>
      <c r="AP109" s="73"/>
      <c r="AQ109" s="73"/>
    </row>
    <row r="110" spans="4:43" ht="18" customHeight="1">
      <c r="D110" s="33"/>
      <c r="E110" s="140" t="s">
        <v>843</v>
      </c>
      <c r="F110" s="141"/>
      <c r="G110" s="142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</row>
    <row r="111" spans="4:43" ht="18" customHeight="1">
      <c r="D111" s="33"/>
      <c r="E111" s="140" t="s">
        <v>828</v>
      </c>
      <c r="F111" s="141"/>
      <c r="G111" s="142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73" t="s">
        <v>293</v>
      </c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</row>
    <row r="112" spans="4:43" ht="18" customHeight="1">
      <c r="D112" s="37" t="str">
        <f>E40</f>
        <v>COLUMN_DATA_TRIM</v>
      </c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43"/>
    </row>
    <row r="113" spans="4:43" ht="18" customHeight="1">
      <c r="D113" s="33"/>
      <c r="E113" s="140" t="s">
        <v>70</v>
      </c>
      <c r="F113" s="141"/>
      <c r="G113" s="142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</row>
    <row r="114" spans="4:43" ht="18" customHeight="1">
      <c r="D114" s="33"/>
      <c r="E114" s="140" t="s">
        <v>811</v>
      </c>
      <c r="F114" s="141"/>
      <c r="G114" s="142"/>
      <c r="H114" s="33" t="s">
        <v>24</v>
      </c>
      <c r="I114" s="33" t="s">
        <v>24</v>
      </c>
      <c r="J114" s="33" t="s">
        <v>24</v>
      </c>
      <c r="K114" s="33" t="s">
        <v>24</v>
      </c>
      <c r="L114" s="33" t="s">
        <v>24</v>
      </c>
      <c r="M114" s="33" t="s">
        <v>24</v>
      </c>
      <c r="N114" s="33" t="s">
        <v>24</v>
      </c>
      <c r="O114" s="33" t="s">
        <v>24</v>
      </c>
      <c r="P114" s="33" t="s">
        <v>24</v>
      </c>
      <c r="Q114" s="33" t="s">
        <v>24</v>
      </c>
      <c r="R114" s="33" t="s">
        <v>24</v>
      </c>
      <c r="S114" s="33" t="s">
        <v>24</v>
      </c>
      <c r="T114" s="33" t="s">
        <v>24</v>
      </c>
      <c r="U114" s="33" t="s">
        <v>24</v>
      </c>
      <c r="V114" s="33" t="s">
        <v>24</v>
      </c>
      <c r="W114" s="33" t="s">
        <v>24</v>
      </c>
      <c r="X114" s="33" t="s">
        <v>24</v>
      </c>
      <c r="Y114" s="33" t="s">
        <v>24</v>
      </c>
      <c r="Z114" s="33" t="s">
        <v>24</v>
      </c>
      <c r="AA114" s="33" t="s">
        <v>24</v>
      </c>
      <c r="AB114" s="33" t="s">
        <v>24</v>
      </c>
      <c r="AC114" s="33" t="s">
        <v>24</v>
      </c>
      <c r="AD114" s="33" t="s">
        <v>24</v>
      </c>
      <c r="AE114" s="33" t="s">
        <v>24</v>
      </c>
      <c r="AF114" s="33" t="s">
        <v>24</v>
      </c>
      <c r="AG114" s="33" t="s">
        <v>24</v>
      </c>
      <c r="AH114" s="33" t="s">
        <v>24</v>
      </c>
      <c r="AI114" s="33" t="s">
        <v>24</v>
      </c>
      <c r="AJ114" s="33" t="s">
        <v>24</v>
      </c>
      <c r="AK114" s="33" t="s">
        <v>24</v>
      </c>
      <c r="AL114" s="33" t="s">
        <v>24</v>
      </c>
      <c r="AM114" s="33" t="s">
        <v>24</v>
      </c>
      <c r="AN114" s="33" t="s">
        <v>24</v>
      </c>
      <c r="AO114" s="33" t="s">
        <v>24</v>
      </c>
      <c r="AP114" s="73" t="s">
        <v>293</v>
      </c>
      <c r="AQ114" s="73" t="s">
        <v>293</v>
      </c>
    </row>
    <row r="115" spans="4:43" ht="18" customHeight="1">
      <c r="D115" s="37" t="str">
        <f>E43</f>
        <v>COLUMN_DATA_SIGNED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43"/>
    </row>
    <row r="116" spans="4:43" ht="18" customHeight="1">
      <c r="D116" s="33"/>
      <c r="E116" s="140" t="s">
        <v>70</v>
      </c>
      <c r="F116" s="141"/>
      <c r="G116" s="142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</row>
    <row r="117" spans="4:43" ht="18" customHeight="1">
      <c r="D117" s="33"/>
      <c r="E117" s="140">
        <v>0</v>
      </c>
      <c r="F117" s="141"/>
      <c r="G117" s="142"/>
      <c r="H117" s="33" t="s">
        <v>24</v>
      </c>
      <c r="I117" s="33" t="s">
        <v>24</v>
      </c>
      <c r="J117" s="33" t="s">
        <v>24</v>
      </c>
      <c r="K117" s="33" t="s">
        <v>24</v>
      </c>
      <c r="L117" s="33" t="s">
        <v>24</v>
      </c>
      <c r="M117" s="33" t="s">
        <v>24</v>
      </c>
      <c r="N117" s="33" t="s">
        <v>24</v>
      </c>
      <c r="O117" s="33" t="s">
        <v>24</v>
      </c>
      <c r="P117" s="33" t="s">
        <v>24</v>
      </c>
      <c r="Q117" s="33" t="s">
        <v>24</v>
      </c>
      <c r="R117" s="33" t="s">
        <v>24</v>
      </c>
      <c r="S117" s="33" t="s">
        <v>24</v>
      </c>
      <c r="T117" s="33" t="s">
        <v>24</v>
      </c>
      <c r="U117" s="33" t="s">
        <v>24</v>
      </c>
      <c r="V117" s="33" t="s">
        <v>24</v>
      </c>
      <c r="W117" s="33" t="s">
        <v>24</v>
      </c>
      <c r="X117" s="33" t="s">
        <v>24</v>
      </c>
      <c r="Y117" s="33" t="s">
        <v>24</v>
      </c>
      <c r="Z117" s="33" t="s">
        <v>24</v>
      </c>
      <c r="AA117" s="33" t="s">
        <v>24</v>
      </c>
      <c r="AB117" s="33" t="s">
        <v>24</v>
      </c>
      <c r="AC117" s="33" t="s">
        <v>24</v>
      </c>
      <c r="AD117" s="33" t="s">
        <v>24</v>
      </c>
      <c r="AE117" s="33" t="s">
        <v>24</v>
      </c>
      <c r="AF117" s="33" t="s">
        <v>24</v>
      </c>
      <c r="AG117" s="33" t="s">
        <v>24</v>
      </c>
      <c r="AH117" s="33" t="s">
        <v>24</v>
      </c>
      <c r="AI117" s="33" t="s">
        <v>24</v>
      </c>
      <c r="AJ117" s="33" t="s">
        <v>24</v>
      </c>
      <c r="AK117" s="33" t="s">
        <v>24</v>
      </c>
      <c r="AL117" s="33" t="s">
        <v>24</v>
      </c>
      <c r="AM117" s="33" t="s">
        <v>24</v>
      </c>
      <c r="AN117" s="33" t="s">
        <v>24</v>
      </c>
      <c r="AO117" s="33" t="s">
        <v>24</v>
      </c>
      <c r="AP117" s="33" t="s">
        <v>24</v>
      </c>
      <c r="AQ117" s="33" t="s">
        <v>24</v>
      </c>
    </row>
    <row r="118" spans="4:43" ht="18" customHeight="1">
      <c r="D118" s="33"/>
      <c r="E118" s="140" t="s">
        <v>828</v>
      </c>
      <c r="F118" s="141"/>
      <c r="G118" s="142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</row>
    <row r="119" spans="4:43" ht="18" customHeight="1">
      <c r="D119" s="37" t="str">
        <f>E46</f>
        <v>SIGN_DIGIT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43"/>
    </row>
    <row r="120" spans="4:43" ht="18" customHeight="1">
      <c r="D120" s="33"/>
      <c r="E120" s="140" t="s">
        <v>70</v>
      </c>
      <c r="F120" s="141"/>
      <c r="G120" s="142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</row>
    <row r="121" spans="4:43" ht="18" customHeight="1">
      <c r="D121" s="33"/>
      <c r="E121" s="140">
        <v>0</v>
      </c>
      <c r="F121" s="141"/>
      <c r="G121" s="142"/>
      <c r="H121" s="33" t="s">
        <v>24</v>
      </c>
      <c r="I121" s="33" t="s">
        <v>24</v>
      </c>
      <c r="J121" s="33" t="s">
        <v>24</v>
      </c>
      <c r="K121" s="33" t="s">
        <v>24</v>
      </c>
      <c r="L121" s="33" t="s">
        <v>24</v>
      </c>
      <c r="M121" s="33" t="s">
        <v>24</v>
      </c>
      <c r="N121" s="33" t="s">
        <v>24</v>
      </c>
      <c r="O121" s="33" t="s">
        <v>24</v>
      </c>
      <c r="P121" s="33" t="s">
        <v>24</v>
      </c>
      <c r="Q121" s="33" t="s">
        <v>24</v>
      </c>
      <c r="R121" s="33" t="s">
        <v>24</v>
      </c>
      <c r="S121" s="33" t="s">
        <v>24</v>
      </c>
      <c r="T121" s="33" t="s">
        <v>24</v>
      </c>
      <c r="U121" s="33" t="s">
        <v>24</v>
      </c>
      <c r="V121" s="33" t="s">
        <v>24</v>
      </c>
      <c r="W121" s="33" t="s">
        <v>24</v>
      </c>
      <c r="X121" s="33" t="s">
        <v>24</v>
      </c>
      <c r="Y121" s="33" t="s">
        <v>24</v>
      </c>
      <c r="Z121" s="33" t="s">
        <v>24</v>
      </c>
      <c r="AA121" s="33" t="s">
        <v>24</v>
      </c>
      <c r="AB121" s="33" t="s">
        <v>24</v>
      </c>
      <c r="AC121" s="33" t="s">
        <v>24</v>
      </c>
      <c r="AD121" s="33" t="s">
        <v>24</v>
      </c>
      <c r="AE121" s="33" t="s">
        <v>24</v>
      </c>
      <c r="AF121" s="33" t="s">
        <v>24</v>
      </c>
      <c r="AG121" s="33" t="s">
        <v>24</v>
      </c>
      <c r="AH121" s="33" t="s">
        <v>24</v>
      </c>
      <c r="AI121" s="33" t="s">
        <v>24</v>
      </c>
      <c r="AJ121" s="33" t="s">
        <v>24</v>
      </c>
      <c r="AK121" s="33" t="s">
        <v>24</v>
      </c>
      <c r="AL121" s="33" t="s">
        <v>24</v>
      </c>
      <c r="AM121" s="33" t="s">
        <v>24</v>
      </c>
      <c r="AN121" s="33" t="s">
        <v>24</v>
      </c>
      <c r="AO121" s="33" t="s">
        <v>24</v>
      </c>
      <c r="AP121" s="33" t="s">
        <v>24</v>
      </c>
      <c r="AQ121" s="33" t="s">
        <v>24</v>
      </c>
    </row>
    <row r="122" spans="4:43" ht="18" customHeight="1">
      <c r="D122" s="33"/>
      <c r="E122" s="140" t="s">
        <v>828</v>
      </c>
      <c r="F122" s="141"/>
      <c r="G122" s="142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</row>
    <row r="123" spans="4:43" ht="18" customHeight="1">
      <c r="D123" s="37" t="str">
        <f>E49</f>
        <v>DATE_SEPARATOR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43"/>
    </row>
    <row r="124" spans="4:43" ht="18" customHeight="1">
      <c r="D124" s="33"/>
      <c r="E124" s="140" t="s">
        <v>70</v>
      </c>
      <c r="F124" s="141"/>
      <c r="G124" s="142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</row>
    <row r="125" spans="4:43" ht="18" customHeight="1">
      <c r="D125" s="33"/>
      <c r="E125" s="140" t="s">
        <v>232</v>
      </c>
      <c r="F125" s="141"/>
      <c r="G125" s="142"/>
      <c r="H125" s="33" t="s">
        <v>24</v>
      </c>
      <c r="I125" s="33" t="s">
        <v>24</v>
      </c>
      <c r="J125" s="33" t="s">
        <v>24</v>
      </c>
      <c r="K125" s="33" t="s">
        <v>24</v>
      </c>
      <c r="L125" s="33" t="s">
        <v>24</v>
      </c>
      <c r="M125" s="33" t="s">
        <v>24</v>
      </c>
      <c r="N125" s="33" t="s">
        <v>24</v>
      </c>
      <c r="O125" s="33" t="s">
        <v>24</v>
      </c>
      <c r="P125" s="33" t="s">
        <v>24</v>
      </c>
      <c r="Q125" s="33" t="s">
        <v>24</v>
      </c>
      <c r="R125" s="33" t="s">
        <v>24</v>
      </c>
      <c r="S125" s="33" t="s">
        <v>24</v>
      </c>
      <c r="T125" s="33" t="s">
        <v>24</v>
      </c>
      <c r="U125" s="33" t="s">
        <v>24</v>
      </c>
      <c r="V125" s="33" t="s">
        <v>24</v>
      </c>
      <c r="W125" s="33" t="s">
        <v>24</v>
      </c>
      <c r="X125" s="33" t="s">
        <v>24</v>
      </c>
      <c r="Y125" s="33" t="s">
        <v>24</v>
      </c>
      <c r="Z125" s="33" t="s">
        <v>24</v>
      </c>
      <c r="AA125" s="33" t="s">
        <v>24</v>
      </c>
      <c r="AB125" s="33" t="s">
        <v>24</v>
      </c>
      <c r="AC125" s="33" t="s">
        <v>24</v>
      </c>
      <c r="AD125" s="33" t="s">
        <v>24</v>
      </c>
      <c r="AE125" s="33" t="s">
        <v>24</v>
      </c>
      <c r="AF125" s="33" t="s">
        <v>24</v>
      </c>
      <c r="AG125" s="33"/>
      <c r="AH125" s="33"/>
      <c r="AI125" s="33" t="s">
        <v>24</v>
      </c>
      <c r="AJ125" s="33" t="s">
        <v>24</v>
      </c>
      <c r="AK125" s="33" t="s">
        <v>24</v>
      </c>
      <c r="AL125" s="33" t="s">
        <v>24</v>
      </c>
      <c r="AM125" s="33" t="s">
        <v>24</v>
      </c>
      <c r="AN125" s="33" t="s">
        <v>24</v>
      </c>
      <c r="AO125" s="33" t="s">
        <v>24</v>
      </c>
      <c r="AP125" s="33" t="s">
        <v>24</v>
      </c>
      <c r="AQ125" s="33" t="s">
        <v>24</v>
      </c>
    </row>
    <row r="126" spans="4:43" ht="18" customHeight="1">
      <c r="D126" s="33"/>
      <c r="E126" s="140" t="s">
        <v>234</v>
      </c>
      <c r="F126" s="141"/>
      <c r="G126" s="142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 t="s">
        <v>24</v>
      </c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</row>
    <row r="127" spans="4:43" ht="18" customHeight="1">
      <c r="D127" s="33"/>
      <c r="E127" s="140" t="s">
        <v>828</v>
      </c>
      <c r="F127" s="141"/>
      <c r="G127" s="142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 t="s">
        <v>24</v>
      </c>
      <c r="AI127" s="33"/>
      <c r="AJ127" s="33"/>
      <c r="AK127" s="33"/>
      <c r="AL127" s="33"/>
      <c r="AM127" s="33"/>
      <c r="AN127" s="33"/>
      <c r="AO127" s="33"/>
      <c r="AP127" s="33"/>
      <c r="AQ127" s="33"/>
    </row>
    <row r="128" spans="4:43" ht="18" customHeight="1">
      <c r="D128" s="37" t="str">
        <f>E52</f>
        <v>TIME_SEPARATOR</v>
      </c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43"/>
    </row>
    <row r="129" spans="4:43" ht="18" customHeight="1">
      <c r="D129" s="33"/>
      <c r="E129" s="140" t="s">
        <v>70</v>
      </c>
      <c r="F129" s="141"/>
      <c r="G129" s="142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</row>
    <row r="130" spans="4:43" ht="18" customHeight="1">
      <c r="D130" s="33"/>
      <c r="E130" s="140" t="s">
        <v>235</v>
      </c>
      <c r="F130" s="141"/>
      <c r="G130" s="142"/>
      <c r="H130" s="33" t="s">
        <v>24</v>
      </c>
      <c r="I130" s="33" t="s">
        <v>24</v>
      </c>
      <c r="J130" s="33" t="s">
        <v>24</v>
      </c>
      <c r="K130" s="33" t="s">
        <v>24</v>
      </c>
      <c r="L130" s="33" t="s">
        <v>24</v>
      </c>
      <c r="M130" s="33" t="s">
        <v>24</v>
      </c>
      <c r="N130" s="33" t="s">
        <v>24</v>
      </c>
      <c r="O130" s="33" t="s">
        <v>24</v>
      </c>
      <c r="P130" s="33" t="s">
        <v>24</v>
      </c>
      <c r="Q130" s="33" t="s">
        <v>24</v>
      </c>
      <c r="R130" s="33" t="s">
        <v>24</v>
      </c>
      <c r="S130" s="33" t="s">
        <v>24</v>
      </c>
      <c r="T130" s="33" t="s">
        <v>24</v>
      </c>
      <c r="U130" s="33" t="s">
        <v>24</v>
      </c>
      <c r="V130" s="33" t="s">
        <v>24</v>
      </c>
      <c r="W130" s="33" t="s">
        <v>24</v>
      </c>
      <c r="X130" s="33" t="s">
        <v>24</v>
      </c>
      <c r="Y130" s="33" t="s">
        <v>24</v>
      </c>
      <c r="Z130" s="33" t="s">
        <v>24</v>
      </c>
      <c r="AA130" s="33" t="s">
        <v>24</v>
      </c>
      <c r="AB130" s="33" t="s">
        <v>24</v>
      </c>
      <c r="AC130" s="33" t="s">
        <v>24</v>
      </c>
      <c r="AD130" s="33" t="s">
        <v>24</v>
      </c>
      <c r="AE130" s="33" t="s">
        <v>24</v>
      </c>
      <c r="AF130" s="33" t="s">
        <v>24</v>
      </c>
      <c r="AG130" s="33" t="s">
        <v>24</v>
      </c>
      <c r="AH130" s="33" t="s">
        <v>24</v>
      </c>
      <c r="AI130" s="33"/>
      <c r="AJ130" s="33" t="s">
        <v>24</v>
      </c>
      <c r="AK130" s="33" t="s">
        <v>24</v>
      </c>
      <c r="AL130" s="33" t="s">
        <v>24</v>
      </c>
      <c r="AM130" s="33" t="s">
        <v>24</v>
      </c>
      <c r="AN130" s="33" t="s">
        <v>24</v>
      </c>
      <c r="AO130" s="33" t="s">
        <v>24</v>
      </c>
      <c r="AP130" s="33" t="s">
        <v>24</v>
      </c>
      <c r="AQ130" s="33" t="s">
        <v>24</v>
      </c>
    </row>
    <row r="131" spans="4:43" ht="18" customHeight="1">
      <c r="D131" s="33"/>
      <c r="E131" s="140" t="s">
        <v>828</v>
      </c>
      <c r="F131" s="141"/>
      <c r="G131" s="142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 t="s">
        <v>24</v>
      </c>
      <c r="AJ131" s="33"/>
      <c r="AK131" s="33"/>
      <c r="AL131" s="33"/>
      <c r="AM131" s="33"/>
      <c r="AN131" s="33"/>
      <c r="AO131" s="33"/>
      <c r="AP131" s="33"/>
      <c r="AQ131" s="33"/>
    </row>
    <row r="132" spans="4:43" ht="18" customHeight="1">
      <c r="D132" s="37" t="str">
        <f>E55</f>
        <v>SEPARATOR_DATE_TIME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43"/>
    </row>
    <row r="133" spans="4:43" ht="18" customHeight="1">
      <c r="D133" s="33"/>
      <c r="E133" s="140" t="s">
        <v>70</v>
      </c>
      <c r="F133" s="141"/>
      <c r="G133" s="142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</row>
    <row r="134" spans="4:43" ht="18" customHeight="1">
      <c r="D134" s="33"/>
      <c r="E134" s="140" t="s">
        <v>701</v>
      </c>
      <c r="F134" s="141"/>
      <c r="G134" s="142"/>
      <c r="H134" s="33" t="s">
        <v>24</v>
      </c>
      <c r="I134" s="33" t="s">
        <v>24</v>
      </c>
      <c r="J134" s="33" t="s">
        <v>24</v>
      </c>
      <c r="K134" s="33" t="s">
        <v>24</v>
      </c>
      <c r="L134" s="33" t="s">
        <v>24</v>
      </c>
      <c r="M134" s="33" t="s">
        <v>24</v>
      </c>
      <c r="N134" s="33" t="s">
        <v>24</v>
      </c>
      <c r="O134" s="33" t="s">
        <v>24</v>
      </c>
      <c r="P134" s="33" t="s">
        <v>24</v>
      </c>
      <c r="Q134" s="33" t="s">
        <v>24</v>
      </c>
      <c r="R134" s="33" t="s">
        <v>24</v>
      </c>
      <c r="S134" s="33" t="s">
        <v>24</v>
      </c>
      <c r="T134" s="33" t="s">
        <v>24</v>
      </c>
      <c r="U134" s="33" t="s">
        <v>24</v>
      </c>
      <c r="V134" s="33" t="s">
        <v>24</v>
      </c>
      <c r="W134" s="33" t="s">
        <v>24</v>
      </c>
      <c r="X134" s="33" t="s">
        <v>24</v>
      </c>
      <c r="Y134" s="33" t="s">
        <v>24</v>
      </c>
      <c r="Z134" s="33" t="s">
        <v>24</v>
      </c>
      <c r="AA134" s="33" t="s">
        <v>24</v>
      </c>
      <c r="AB134" s="33" t="s">
        <v>24</v>
      </c>
      <c r="AC134" s="33" t="s">
        <v>24</v>
      </c>
      <c r="AD134" s="33" t="s">
        <v>24</v>
      </c>
      <c r="AE134" s="33" t="s">
        <v>24</v>
      </c>
      <c r="AF134" s="33" t="s">
        <v>24</v>
      </c>
      <c r="AG134" s="33" t="s">
        <v>24</v>
      </c>
      <c r="AH134" s="33" t="s">
        <v>24</v>
      </c>
      <c r="AI134" s="33" t="s">
        <v>24</v>
      </c>
      <c r="AJ134" s="33"/>
      <c r="AK134" s="33" t="s">
        <v>24</v>
      </c>
      <c r="AL134" s="33" t="s">
        <v>24</v>
      </c>
      <c r="AM134" s="33" t="s">
        <v>24</v>
      </c>
      <c r="AN134" s="33" t="s">
        <v>24</v>
      </c>
      <c r="AO134" s="33" t="s">
        <v>24</v>
      </c>
      <c r="AP134" s="33" t="s">
        <v>24</v>
      </c>
      <c r="AQ134" s="33" t="s">
        <v>24</v>
      </c>
    </row>
    <row r="135" spans="4:43" ht="18" customHeight="1">
      <c r="D135" s="33"/>
      <c r="E135" s="140" t="s">
        <v>828</v>
      </c>
      <c r="F135" s="141"/>
      <c r="G135" s="142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 t="s">
        <v>24</v>
      </c>
      <c r="AK135" s="33"/>
      <c r="AL135" s="33"/>
      <c r="AM135" s="33"/>
      <c r="AN135" s="33"/>
      <c r="AO135" s="33"/>
      <c r="AP135" s="33"/>
      <c r="AQ135" s="33"/>
    </row>
    <row r="136" spans="4:43" ht="18" customHeight="1">
      <c r="D136" s="37" t="str">
        <f>E58</f>
        <v>REFERENCE_DATE</v>
      </c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43"/>
    </row>
    <row r="137" spans="4:43" ht="18" customHeight="1">
      <c r="D137" s="33"/>
      <c r="E137" s="140" t="s">
        <v>70</v>
      </c>
      <c r="F137" s="141"/>
      <c r="G137" s="142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</row>
    <row r="138" spans="4:43" ht="18" customHeight="1">
      <c r="D138" s="33"/>
      <c r="E138" s="147" t="s">
        <v>710</v>
      </c>
      <c r="F138" s="141"/>
      <c r="G138" s="142"/>
      <c r="H138" s="33" t="s">
        <v>24</v>
      </c>
      <c r="I138" s="33" t="s">
        <v>24</v>
      </c>
      <c r="J138" s="33" t="s">
        <v>24</v>
      </c>
      <c r="K138" s="33" t="s">
        <v>24</v>
      </c>
      <c r="L138" s="33" t="s">
        <v>24</v>
      </c>
      <c r="M138" s="33" t="s">
        <v>24</v>
      </c>
      <c r="N138" s="33" t="s">
        <v>24</v>
      </c>
      <c r="O138" s="33" t="s">
        <v>24</v>
      </c>
      <c r="P138" s="33" t="s">
        <v>24</v>
      </c>
      <c r="Q138" s="33" t="s">
        <v>24</v>
      </c>
      <c r="R138" s="33" t="s">
        <v>24</v>
      </c>
      <c r="S138" s="33" t="s">
        <v>24</v>
      </c>
      <c r="T138" s="33" t="s">
        <v>24</v>
      </c>
      <c r="U138" s="33" t="s">
        <v>24</v>
      </c>
      <c r="V138" s="33" t="s">
        <v>24</v>
      </c>
      <c r="W138" s="33" t="s">
        <v>24</v>
      </c>
      <c r="X138" s="33" t="s">
        <v>24</v>
      </c>
      <c r="Y138" s="33" t="s">
        <v>24</v>
      </c>
      <c r="Z138" s="33" t="s">
        <v>24</v>
      </c>
      <c r="AA138" s="33" t="s">
        <v>24</v>
      </c>
      <c r="AB138" s="33" t="s">
        <v>24</v>
      </c>
      <c r="AC138" s="33" t="s">
        <v>24</v>
      </c>
      <c r="AD138" s="33" t="s">
        <v>24</v>
      </c>
      <c r="AE138" s="33" t="s">
        <v>24</v>
      </c>
      <c r="AF138" s="33" t="s">
        <v>24</v>
      </c>
      <c r="AG138" s="33" t="s">
        <v>24</v>
      </c>
      <c r="AH138" s="33" t="s">
        <v>24</v>
      </c>
      <c r="AI138" s="33" t="s">
        <v>24</v>
      </c>
      <c r="AJ138" s="33" t="s">
        <v>24</v>
      </c>
      <c r="AK138" s="33"/>
      <c r="AL138" s="33" t="s">
        <v>24</v>
      </c>
      <c r="AM138" s="33" t="s">
        <v>24</v>
      </c>
      <c r="AN138" s="33" t="s">
        <v>24</v>
      </c>
      <c r="AO138" s="33" t="s">
        <v>24</v>
      </c>
      <c r="AP138" s="33" t="s">
        <v>24</v>
      </c>
      <c r="AQ138" s="33" t="s">
        <v>24</v>
      </c>
    </row>
    <row r="139" spans="4:43" ht="18" customHeight="1">
      <c r="D139" s="33"/>
      <c r="E139" s="140" t="s">
        <v>828</v>
      </c>
      <c r="F139" s="141"/>
      <c r="G139" s="142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 t="s">
        <v>24</v>
      </c>
      <c r="AL139" s="33"/>
      <c r="AM139" s="33"/>
      <c r="AN139" s="33"/>
      <c r="AO139" s="33"/>
      <c r="AP139" s="33"/>
      <c r="AQ139" s="33"/>
    </row>
    <row r="140" spans="4:43" ht="18" customHeight="1">
      <c r="D140" s="37" t="str">
        <f>E61</f>
        <v>CASE_MODE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43"/>
    </row>
    <row r="141" spans="4:43" ht="18" customHeight="1">
      <c r="D141" s="33"/>
      <c r="E141" s="140" t="s">
        <v>70</v>
      </c>
      <c r="F141" s="141"/>
      <c r="G141" s="142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</row>
    <row r="142" spans="4:43" ht="18" customHeight="1">
      <c r="D142" s="33"/>
      <c r="E142" s="140" t="s">
        <v>390</v>
      </c>
      <c r="F142" s="141"/>
      <c r="G142" s="142"/>
      <c r="H142" s="33" t="s">
        <v>24</v>
      </c>
      <c r="I142" s="33" t="s">
        <v>24</v>
      </c>
      <c r="J142" s="33" t="s">
        <v>24</v>
      </c>
      <c r="K142" s="33" t="s">
        <v>24</v>
      </c>
      <c r="L142" s="33" t="s">
        <v>24</v>
      </c>
      <c r="M142" s="33" t="s">
        <v>24</v>
      </c>
      <c r="N142" s="33" t="s">
        <v>24</v>
      </c>
      <c r="O142" s="33" t="s">
        <v>24</v>
      </c>
      <c r="P142" s="33" t="s">
        <v>24</v>
      </c>
      <c r="Q142" s="33" t="s">
        <v>24</v>
      </c>
      <c r="R142" s="33" t="s">
        <v>24</v>
      </c>
      <c r="S142" s="33" t="s">
        <v>24</v>
      </c>
      <c r="T142" s="33" t="s">
        <v>24</v>
      </c>
      <c r="U142" s="33" t="s">
        <v>24</v>
      </c>
      <c r="V142" s="33" t="s">
        <v>24</v>
      </c>
      <c r="W142" s="33" t="s">
        <v>24</v>
      </c>
      <c r="X142" s="33" t="s">
        <v>24</v>
      </c>
      <c r="Y142" s="33" t="s">
        <v>24</v>
      </c>
      <c r="Z142" s="33" t="s">
        <v>24</v>
      </c>
      <c r="AA142" s="33" t="s">
        <v>24</v>
      </c>
      <c r="AB142" s="33" t="s">
        <v>24</v>
      </c>
      <c r="AC142" s="33" t="s">
        <v>24</v>
      </c>
      <c r="AD142" s="33" t="s">
        <v>24</v>
      </c>
      <c r="AE142" s="33" t="s">
        <v>24</v>
      </c>
      <c r="AF142" s="33" t="s">
        <v>24</v>
      </c>
      <c r="AG142" s="33" t="s">
        <v>24</v>
      </c>
      <c r="AH142" s="33" t="s">
        <v>24</v>
      </c>
      <c r="AI142" s="33" t="s">
        <v>24</v>
      </c>
      <c r="AJ142" s="33" t="s">
        <v>24</v>
      </c>
      <c r="AK142" s="33" t="s">
        <v>24</v>
      </c>
      <c r="AL142" s="33" t="s">
        <v>24</v>
      </c>
      <c r="AM142" s="33" t="s">
        <v>24</v>
      </c>
      <c r="AN142" s="33" t="s">
        <v>24</v>
      </c>
      <c r="AO142" s="33" t="s">
        <v>24</v>
      </c>
      <c r="AP142" s="33" t="s">
        <v>24</v>
      </c>
      <c r="AQ142" s="33" t="s">
        <v>24</v>
      </c>
    </row>
    <row r="143" spans="4:43" ht="18" customHeight="1">
      <c r="D143" s="33"/>
      <c r="E143" s="140" t="s">
        <v>828</v>
      </c>
      <c r="F143" s="141"/>
      <c r="G143" s="142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</row>
    <row r="144" spans="4:43" ht="18" customHeight="1">
      <c r="D144" s="37" t="str">
        <f>E64</f>
        <v>MULTIBYTE_STRING</v>
      </c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43"/>
    </row>
    <row r="145" spans="4:43" ht="18" customHeight="1">
      <c r="D145" s="33"/>
      <c r="E145" s="140" t="s">
        <v>70</v>
      </c>
      <c r="F145" s="141"/>
      <c r="G145" s="142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</row>
    <row r="146" spans="4:43" ht="18" customHeight="1">
      <c r="D146" s="33"/>
      <c r="E146" s="140" t="s">
        <v>711</v>
      </c>
      <c r="F146" s="141"/>
      <c r="G146" s="142"/>
      <c r="H146" s="33" t="s">
        <v>24</v>
      </c>
      <c r="I146" s="33" t="s">
        <v>24</v>
      </c>
      <c r="J146" s="33" t="s">
        <v>24</v>
      </c>
      <c r="K146" s="33" t="s">
        <v>24</v>
      </c>
      <c r="L146" s="33" t="s">
        <v>24</v>
      </c>
      <c r="M146" s="33" t="s">
        <v>24</v>
      </c>
      <c r="N146" s="33" t="s">
        <v>24</v>
      </c>
      <c r="O146" s="33" t="s">
        <v>24</v>
      </c>
      <c r="P146" s="33" t="s">
        <v>24</v>
      </c>
      <c r="Q146" s="33" t="s">
        <v>24</v>
      </c>
      <c r="R146" s="33" t="s">
        <v>24</v>
      </c>
      <c r="S146" s="33" t="s">
        <v>24</v>
      </c>
      <c r="T146" s="33" t="s">
        <v>24</v>
      </c>
      <c r="U146" s="33" t="s">
        <v>24</v>
      </c>
      <c r="V146" s="33" t="s">
        <v>24</v>
      </c>
      <c r="W146" s="33" t="s">
        <v>24</v>
      </c>
      <c r="X146" s="33" t="s">
        <v>24</v>
      </c>
      <c r="Y146" s="33" t="s">
        <v>24</v>
      </c>
      <c r="Z146" s="33" t="s">
        <v>24</v>
      </c>
      <c r="AA146" s="33" t="s">
        <v>24</v>
      </c>
      <c r="AB146" s="33" t="s">
        <v>24</v>
      </c>
      <c r="AC146" s="33" t="s">
        <v>24</v>
      </c>
      <c r="AD146" s="33" t="s">
        <v>24</v>
      </c>
      <c r="AE146" s="33" t="s">
        <v>24</v>
      </c>
      <c r="AF146" s="33" t="s">
        <v>24</v>
      </c>
      <c r="AG146" s="33" t="s">
        <v>24</v>
      </c>
      <c r="AH146" s="33" t="s">
        <v>24</v>
      </c>
      <c r="AI146" s="33" t="s">
        <v>24</v>
      </c>
      <c r="AJ146" s="33" t="s">
        <v>24</v>
      </c>
      <c r="AK146" s="33" t="s">
        <v>24</v>
      </c>
      <c r="AL146" s="33" t="s">
        <v>24</v>
      </c>
      <c r="AM146" s="33" t="s">
        <v>24</v>
      </c>
      <c r="AN146" s="33" t="s">
        <v>24</v>
      </c>
      <c r="AO146" s="33" t="s">
        <v>24</v>
      </c>
      <c r="AP146" s="33" t="s">
        <v>24</v>
      </c>
      <c r="AQ146" s="33" t="s">
        <v>24</v>
      </c>
    </row>
    <row r="147" spans="4:43" ht="18" customHeight="1">
      <c r="D147" s="33"/>
      <c r="E147" s="140" t="s">
        <v>739</v>
      </c>
      <c r="F147" s="141"/>
      <c r="G147" s="142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</row>
    <row r="148" spans="4:43" ht="18" customHeight="1">
      <c r="D148" s="32" t="s">
        <v>417</v>
      </c>
      <c r="E148" s="29"/>
      <c r="F148" s="29"/>
      <c r="G148" s="29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9"/>
      <c r="AJ148" s="30"/>
      <c r="AK148" s="30"/>
      <c r="AL148" s="74"/>
      <c r="AM148" s="30"/>
      <c r="AN148" s="30"/>
      <c r="AO148" s="30"/>
      <c r="AP148" s="30"/>
      <c r="AQ148" s="44"/>
    </row>
    <row r="149" spans="4:43" ht="18" customHeight="1">
      <c r="D149" s="130" t="s">
        <v>406</v>
      </c>
      <c r="E149" s="106"/>
      <c r="F149" s="106"/>
      <c r="G149" s="107"/>
      <c r="H149" s="124" t="s">
        <v>407</v>
      </c>
      <c r="I149" s="124" t="s">
        <v>407</v>
      </c>
      <c r="J149" s="124" t="s">
        <v>407</v>
      </c>
      <c r="K149" s="124" t="s">
        <v>410</v>
      </c>
      <c r="L149" s="124" t="s">
        <v>410</v>
      </c>
      <c r="M149" s="124" t="s">
        <v>410</v>
      </c>
      <c r="N149" s="124" t="s">
        <v>410</v>
      </c>
      <c r="O149" s="124" t="s">
        <v>410</v>
      </c>
      <c r="P149" s="124" t="s">
        <v>407</v>
      </c>
      <c r="Q149" s="124" t="s">
        <v>410</v>
      </c>
      <c r="R149" s="124" t="s">
        <v>407</v>
      </c>
      <c r="S149" s="124" t="s">
        <v>407</v>
      </c>
      <c r="T149" s="124" t="s">
        <v>407</v>
      </c>
      <c r="U149" s="124" t="s">
        <v>407</v>
      </c>
      <c r="V149" s="124" t="s">
        <v>407</v>
      </c>
      <c r="W149" s="124" t="s">
        <v>407</v>
      </c>
      <c r="X149" s="124" t="s">
        <v>407</v>
      </c>
      <c r="Y149" s="124" t="s">
        <v>407</v>
      </c>
      <c r="Z149" s="124" t="s">
        <v>407</v>
      </c>
      <c r="AA149" s="124" t="s">
        <v>407</v>
      </c>
      <c r="AB149" s="124" t="s">
        <v>407</v>
      </c>
      <c r="AC149" s="124" t="s">
        <v>407</v>
      </c>
      <c r="AD149" s="124" t="s">
        <v>407</v>
      </c>
      <c r="AE149" s="124" t="s">
        <v>407</v>
      </c>
      <c r="AF149" s="124" t="s">
        <v>410</v>
      </c>
      <c r="AG149" s="124" t="s">
        <v>407</v>
      </c>
      <c r="AH149" s="124" t="s">
        <v>407</v>
      </c>
      <c r="AI149" s="124" t="s">
        <v>407</v>
      </c>
      <c r="AJ149" s="124" t="s">
        <v>407</v>
      </c>
      <c r="AK149" s="124" t="s">
        <v>410</v>
      </c>
      <c r="AL149" s="124" t="s">
        <v>410</v>
      </c>
      <c r="AM149" s="124" t="s">
        <v>407</v>
      </c>
      <c r="AN149" s="124" t="s">
        <v>407</v>
      </c>
      <c r="AO149" s="124" t="s">
        <v>410</v>
      </c>
      <c r="AP149" s="124" t="s">
        <v>410</v>
      </c>
      <c r="AQ149" s="124" t="s">
        <v>410</v>
      </c>
    </row>
    <row r="150" spans="4:43" ht="18" customHeight="1">
      <c r="D150" s="118"/>
      <c r="E150" s="119"/>
      <c r="F150" s="119"/>
      <c r="G150" s="120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</row>
    <row r="151" spans="4:43" ht="18" customHeight="1">
      <c r="D151" s="108"/>
      <c r="E151" s="109"/>
      <c r="F151" s="109"/>
      <c r="G151" s="110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</row>
    <row r="152" spans="4:43" ht="18" customHeight="1">
      <c r="D152" s="105" t="s">
        <v>408</v>
      </c>
      <c r="E152" s="106"/>
      <c r="F152" s="106"/>
      <c r="G152" s="107"/>
      <c r="H152" s="127">
        <v>220001</v>
      </c>
      <c r="I152" s="127">
        <v>220001</v>
      </c>
      <c r="J152" s="127">
        <v>220001</v>
      </c>
      <c r="K152" s="127">
        <v>220136</v>
      </c>
      <c r="L152" s="127">
        <v>220136</v>
      </c>
      <c r="M152" s="127">
        <v>220136</v>
      </c>
      <c r="N152" s="127">
        <v>220137</v>
      </c>
      <c r="O152" s="127">
        <v>220137</v>
      </c>
      <c r="P152" s="127">
        <v>220001</v>
      </c>
      <c r="Q152" s="127">
        <v>220137</v>
      </c>
      <c r="R152" s="127">
        <v>220001</v>
      </c>
      <c r="S152" s="127">
        <v>220001</v>
      </c>
      <c r="T152" s="127">
        <v>220001</v>
      </c>
      <c r="U152" s="127">
        <v>220001</v>
      </c>
      <c r="V152" s="127">
        <v>220001</v>
      </c>
      <c r="W152" s="127">
        <v>220001</v>
      </c>
      <c r="X152" s="127">
        <v>220001</v>
      </c>
      <c r="Y152" s="127">
        <v>220001</v>
      </c>
      <c r="Z152" s="127">
        <v>220001</v>
      </c>
      <c r="AA152" s="127">
        <v>220001</v>
      </c>
      <c r="AB152" s="127">
        <v>220001</v>
      </c>
      <c r="AC152" s="127">
        <v>220001</v>
      </c>
      <c r="AD152" s="127">
        <v>220001</v>
      </c>
      <c r="AE152" s="127">
        <v>220001</v>
      </c>
      <c r="AF152" s="127">
        <v>220137</v>
      </c>
      <c r="AG152" s="127">
        <v>220001</v>
      </c>
      <c r="AH152" s="127">
        <v>220001</v>
      </c>
      <c r="AI152" s="127">
        <v>220001</v>
      </c>
      <c r="AJ152" s="127">
        <v>220001</v>
      </c>
      <c r="AK152" s="127">
        <v>220127</v>
      </c>
      <c r="AL152" s="127">
        <v>220138</v>
      </c>
      <c r="AM152" s="127">
        <v>220001</v>
      </c>
      <c r="AN152" s="127">
        <v>220001</v>
      </c>
      <c r="AO152" s="127">
        <v>220139</v>
      </c>
      <c r="AP152" s="127">
        <v>220138</v>
      </c>
      <c r="AQ152" s="127">
        <v>220138</v>
      </c>
    </row>
    <row r="153" spans="4:43" ht="18" customHeight="1">
      <c r="D153" s="118"/>
      <c r="E153" s="119"/>
      <c r="F153" s="119"/>
      <c r="G153" s="120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28"/>
    </row>
    <row r="154" spans="4:43" ht="18" customHeight="1">
      <c r="D154" s="118"/>
      <c r="E154" s="119"/>
      <c r="F154" s="119"/>
      <c r="G154" s="120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28"/>
      <c r="AP154" s="128"/>
      <c r="AQ154" s="128"/>
    </row>
    <row r="155" spans="4:43" ht="18" customHeight="1">
      <c r="D155" s="118"/>
      <c r="E155" s="119"/>
      <c r="F155" s="119"/>
      <c r="G155" s="120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128"/>
    </row>
    <row r="156" spans="4:43" ht="18" customHeight="1">
      <c r="D156" s="108"/>
      <c r="E156" s="109"/>
      <c r="F156" s="109"/>
      <c r="G156" s="110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</row>
    <row r="157" spans="4:43" ht="18" customHeight="1">
      <c r="D157" s="32" t="s">
        <v>418</v>
      </c>
      <c r="E157" s="29"/>
      <c r="F157" s="29"/>
      <c r="G157" s="29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9"/>
      <c r="AJ157" s="30"/>
      <c r="AK157" s="30"/>
      <c r="AL157" s="30"/>
      <c r="AM157" s="30"/>
      <c r="AN157" s="30"/>
      <c r="AO157" s="30"/>
      <c r="AP157" s="30"/>
      <c r="AQ157" s="44"/>
    </row>
    <row r="158" spans="4:43" ht="18" customHeight="1">
      <c r="D158" s="130" t="s">
        <v>409</v>
      </c>
      <c r="E158" s="106"/>
      <c r="F158" s="106"/>
      <c r="G158" s="107"/>
      <c r="H158" s="124" t="s">
        <v>407</v>
      </c>
      <c r="I158" s="124" t="s">
        <v>407</v>
      </c>
      <c r="J158" s="124" t="s">
        <v>407</v>
      </c>
      <c r="K158" s="124" t="s">
        <v>410</v>
      </c>
      <c r="L158" s="124" t="s">
        <v>410</v>
      </c>
      <c r="M158" s="124" t="s">
        <v>410</v>
      </c>
      <c r="N158" s="124" t="s">
        <v>410</v>
      </c>
      <c r="O158" s="124" t="s">
        <v>410</v>
      </c>
      <c r="P158" s="124" t="s">
        <v>407</v>
      </c>
      <c r="Q158" s="124" t="s">
        <v>410</v>
      </c>
      <c r="R158" s="124" t="s">
        <v>407</v>
      </c>
      <c r="S158" s="124" t="s">
        <v>407</v>
      </c>
      <c r="T158" s="124" t="s">
        <v>407</v>
      </c>
      <c r="U158" s="124" t="s">
        <v>407</v>
      </c>
      <c r="V158" s="124" t="s">
        <v>407</v>
      </c>
      <c r="W158" s="124" t="s">
        <v>407</v>
      </c>
      <c r="X158" s="124" t="s">
        <v>407</v>
      </c>
      <c r="Y158" s="124" t="s">
        <v>407</v>
      </c>
      <c r="Z158" s="124" t="s">
        <v>407</v>
      </c>
      <c r="AA158" s="124" t="s">
        <v>407</v>
      </c>
      <c r="AB158" s="124" t="s">
        <v>407</v>
      </c>
      <c r="AC158" s="124" t="s">
        <v>407</v>
      </c>
      <c r="AD158" s="124" t="s">
        <v>407</v>
      </c>
      <c r="AE158" s="124" t="s">
        <v>407</v>
      </c>
      <c r="AF158" s="124" t="s">
        <v>410</v>
      </c>
      <c r="AG158" s="124" t="s">
        <v>407</v>
      </c>
      <c r="AH158" s="124" t="s">
        <v>407</v>
      </c>
      <c r="AI158" s="124" t="s">
        <v>407</v>
      </c>
      <c r="AJ158" s="124" t="s">
        <v>407</v>
      </c>
      <c r="AK158" s="124" t="s">
        <v>410</v>
      </c>
      <c r="AL158" s="124" t="s">
        <v>410</v>
      </c>
      <c r="AM158" s="124" t="s">
        <v>407</v>
      </c>
      <c r="AN158" s="124" t="s">
        <v>407</v>
      </c>
      <c r="AO158" s="124" t="s">
        <v>410</v>
      </c>
      <c r="AP158" s="124" t="s">
        <v>410</v>
      </c>
      <c r="AQ158" s="124" t="s">
        <v>410</v>
      </c>
    </row>
    <row r="159" spans="4:43" ht="18" customHeight="1">
      <c r="D159" s="118"/>
      <c r="E159" s="119"/>
      <c r="F159" s="119"/>
      <c r="G159" s="120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</row>
    <row r="160" spans="4:43" ht="18" customHeight="1">
      <c r="D160" s="108"/>
      <c r="E160" s="109"/>
      <c r="F160" s="109"/>
      <c r="G160" s="110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</row>
    <row r="161" spans="3:73" ht="18" customHeight="1">
      <c r="D161" s="130" t="s">
        <v>421</v>
      </c>
      <c r="E161" s="106"/>
      <c r="F161" s="106"/>
      <c r="G161" s="107"/>
      <c r="H161" s="131">
        <v>45741</v>
      </c>
      <c r="I161" s="131">
        <v>45741</v>
      </c>
      <c r="J161" s="131">
        <v>45741</v>
      </c>
      <c r="K161" s="131">
        <v>45741</v>
      </c>
      <c r="L161" s="131">
        <v>45741</v>
      </c>
      <c r="M161" s="131">
        <v>45741</v>
      </c>
      <c r="N161" s="131">
        <v>45741</v>
      </c>
      <c r="O161" s="131">
        <v>45741</v>
      </c>
      <c r="P161" s="131">
        <v>45741</v>
      </c>
      <c r="Q161" s="131">
        <v>45741</v>
      </c>
      <c r="R161" s="131">
        <v>45741</v>
      </c>
      <c r="S161" s="131">
        <v>45741</v>
      </c>
      <c r="T161" s="131">
        <v>45741</v>
      </c>
      <c r="U161" s="131">
        <v>45741</v>
      </c>
      <c r="V161" s="131">
        <v>45741</v>
      </c>
      <c r="W161" s="131">
        <v>45741</v>
      </c>
      <c r="X161" s="131">
        <v>45741</v>
      </c>
      <c r="Y161" s="131">
        <v>45741</v>
      </c>
      <c r="Z161" s="131">
        <v>45741</v>
      </c>
      <c r="AA161" s="131">
        <v>45741</v>
      </c>
      <c r="AB161" s="131">
        <v>45741</v>
      </c>
      <c r="AC161" s="131">
        <v>45741</v>
      </c>
      <c r="AD161" s="131">
        <v>45741</v>
      </c>
      <c r="AE161" s="131">
        <v>45741</v>
      </c>
      <c r="AF161" s="131">
        <v>45741</v>
      </c>
      <c r="AG161" s="131">
        <v>45741</v>
      </c>
      <c r="AH161" s="131">
        <v>45741</v>
      </c>
      <c r="AI161" s="131">
        <v>45741</v>
      </c>
      <c r="AJ161" s="131">
        <v>45741</v>
      </c>
      <c r="AK161" s="131">
        <v>45741</v>
      </c>
      <c r="AL161" s="131">
        <v>45741</v>
      </c>
      <c r="AM161" s="131">
        <v>45741</v>
      </c>
      <c r="AN161" s="131">
        <v>45741</v>
      </c>
      <c r="AO161" s="131">
        <v>45741</v>
      </c>
      <c r="AP161" s="131">
        <v>45741</v>
      </c>
      <c r="AQ161" s="131">
        <v>45741</v>
      </c>
    </row>
    <row r="162" spans="3:73" ht="18" customHeight="1">
      <c r="D162" s="132"/>
      <c r="E162" s="119"/>
      <c r="F162" s="119"/>
      <c r="G162" s="120"/>
      <c r="H162" s="131"/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131"/>
      <c r="U162" s="131"/>
      <c r="V162" s="131"/>
      <c r="W162" s="131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131"/>
      <c r="AH162" s="131"/>
      <c r="AI162" s="131"/>
      <c r="AJ162" s="131"/>
      <c r="AK162" s="131"/>
      <c r="AL162" s="131"/>
      <c r="AM162" s="131"/>
      <c r="AN162" s="131"/>
      <c r="AO162" s="131"/>
      <c r="AP162" s="131"/>
      <c r="AQ162" s="131"/>
    </row>
    <row r="163" spans="3:73" ht="18" customHeight="1">
      <c r="D163" s="132"/>
      <c r="E163" s="119"/>
      <c r="F163" s="119"/>
      <c r="G163" s="120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31"/>
      <c r="AP163" s="131"/>
      <c r="AQ163" s="131"/>
    </row>
    <row r="164" spans="3:73" ht="18" customHeight="1">
      <c r="D164" s="118"/>
      <c r="E164" s="119"/>
      <c r="F164" s="119"/>
      <c r="G164" s="120"/>
      <c r="H164" s="131"/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31"/>
      <c r="AI164" s="131"/>
      <c r="AJ164" s="131"/>
      <c r="AK164" s="131"/>
      <c r="AL164" s="131"/>
      <c r="AM164" s="131"/>
      <c r="AN164" s="131"/>
      <c r="AO164" s="131"/>
      <c r="AP164" s="131"/>
      <c r="AQ164" s="131"/>
    </row>
    <row r="165" spans="3:73" ht="18" customHeight="1">
      <c r="D165" s="108"/>
      <c r="E165" s="109"/>
      <c r="F165" s="109"/>
      <c r="G165" s="110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31"/>
      <c r="AL165" s="131"/>
      <c r="AM165" s="131"/>
      <c r="AN165" s="131"/>
      <c r="AO165" s="131"/>
      <c r="AP165" s="131"/>
      <c r="AQ165" s="131"/>
    </row>
    <row r="166" spans="3:73" ht="18" customHeight="1">
      <c r="O166" s="19"/>
      <c r="AJ166" s="36"/>
      <c r="AL166" s="19"/>
    </row>
    <row r="167" spans="3:73" ht="18" customHeight="1">
      <c r="D167" s="5" t="s">
        <v>230</v>
      </c>
      <c r="E167" s="5" t="s">
        <v>406</v>
      </c>
      <c r="I167" s="5" t="s">
        <v>13</v>
      </c>
      <c r="J167" s="5" t="s">
        <v>422</v>
      </c>
      <c r="O167" s="19"/>
      <c r="AJ167" s="36"/>
      <c r="AL167" s="19"/>
    </row>
    <row r="168" spans="3:73" ht="18" customHeight="1">
      <c r="J168" s="5" t="s">
        <v>423</v>
      </c>
      <c r="O168" s="19"/>
      <c r="AJ168" s="36"/>
      <c r="AL168" s="19"/>
    </row>
    <row r="169" spans="3:73" ht="18" customHeight="1">
      <c r="J169" s="5" t="s">
        <v>424</v>
      </c>
      <c r="O169" s="19"/>
      <c r="AJ169" s="36"/>
      <c r="AL169" s="19"/>
    </row>
    <row r="170" spans="3:73" ht="18" customHeight="1">
      <c r="O170" s="19"/>
      <c r="AJ170" s="36"/>
      <c r="AL170" s="19"/>
    </row>
    <row r="171" spans="3:73" ht="18" customHeight="1">
      <c r="C171" s="5" t="s">
        <v>32</v>
      </c>
      <c r="D171" s="5" t="s">
        <v>427</v>
      </c>
      <c r="AE171" s="5" t="s">
        <v>230</v>
      </c>
      <c r="AF171" s="5" t="s">
        <v>714</v>
      </c>
      <c r="AJ171" s="5" t="s">
        <v>307</v>
      </c>
      <c r="AK171" s="119" t="s">
        <v>715</v>
      </c>
      <c r="AL171" s="119"/>
      <c r="AM171" s="119"/>
      <c r="AN171" s="119"/>
    </row>
    <row r="173" spans="3:73" ht="18" customHeight="1">
      <c r="D173" s="105" t="s">
        <v>403</v>
      </c>
      <c r="E173" s="106"/>
      <c r="F173" s="106"/>
      <c r="G173" s="107"/>
      <c r="H173" s="111" t="s">
        <v>730</v>
      </c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3"/>
      <c r="AE173" s="117" t="s">
        <v>434</v>
      </c>
      <c r="AF173" s="112"/>
      <c r="AG173" s="113"/>
      <c r="AH173" s="111" t="s">
        <v>411</v>
      </c>
      <c r="AI173" s="112"/>
      <c r="AJ173" s="112"/>
      <c r="AK173" s="112"/>
      <c r="AL173" s="112"/>
      <c r="AM173" s="112"/>
      <c r="AN173" s="112"/>
      <c r="AO173" s="112"/>
      <c r="AP173" s="112"/>
      <c r="AQ173" s="113"/>
      <c r="AS173" s="62" t="s">
        <v>444</v>
      </c>
      <c r="AT173" s="63"/>
      <c r="AU173" s="64"/>
      <c r="AW173" s="71" t="str">
        <f>$D$75</f>
        <v>COLUMN_COUNTS</v>
      </c>
      <c r="AX173" s="71" t="str">
        <f>$D$75</f>
        <v>COLUMN_COUNTS</v>
      </c>
      <c r="AY173" s="71" t="str">
        <f>$D$79</f>
        <v>COLUMN_DATA_TYPE</v>
      </c>
      <c r="AZ173" s="71" t="str">
        <f>$D$79</f>
        <v>COLUMN_DATA_TYPE</v>
      </c>
      <c r="BA173" s="71" t="str">
        <f>$D$85</f>
        <v>COLUMN_DATA_LENGTH</v>
      </c>
      <c r="BB173" s="71" t="str">
        <f>$D$85</f>
        <v>COLUMN_DATA_LENGTH</v>
      </c>
      <c r="BC173" s="71" t="str">
        <f>$D$112</f>
        <v>COLUMN_DATA_TRIM</v>
      </c>
      <c r="BD173" s="71" t="str">
        <f>$D$112</f>
        <v>COLUMN_DATA_TRIM</v>
      </c>
      <c r="BE173" s="71" t="str">
        <f>$D$115</f>
        <v>COLUMN_DATA_SIGNED</v>
      </c>
      <c r="BF173" s="71" t="str">
        <f>$D$115</f>
        <v>COLUMN_DATA_SIGNED</v>
      </c>
      <c r="BG173" s="71" t="str">
        <f>$D$119</f>
        <v>SIGN_DIGIT</v>
      </c>
      <c r="BH173" s="71" t="str">
        <f>$D$119</f>
        <v>SIGN_DIGIT</v>
      </c>
      <c r="BI173" s="71" t="str">
        <f>$D$123</f>
        <v>DATE_SEPARATOR</v>
      </c>
      <c r="BJ173" s="71" t="str">
        <f>$D$123</f>
        <v>DATE_SEPARATOR</v>
      </c>
      <c r="BK173" s="71" t="str">
        <f>$D$128</f>
        <v>TIME_SEPARATOR</v>
      </c>
      <c r="BL173" s="71" t="str">
        <f>$D$128</f>
        <v>TIME_SEPARATOR</v>
      </c>
      <c r="BM173" s="71" t="str">
        <f>$D$132</f>
        <v>SEPARATOR_DATE_TIME</v>
      </c>
      <c r="BN173" s="71" t="str">
        <f>$D$132</f>
        <v>SEPARATOR_DATE_TIME</v>
      </c>
      <c r="BO173" s="71" t="str">
        <f>$D$136</f>
        <v>REFERENCE_DATE</v>
      </c>
      <c r="BP173" s="71" t="str">
        <f>$D$136</f>
        <v>REFERENCE_DATE</v>
      </c>
      <c r="BQ173" s="71" t="str">
        <f>$D$140</f>
        <v>CASE_MODE</v>
      </c>
      <c r="BR173" s="71" t="str">
        <f>$D$140</f>
        <v>CASE_MODE</v>
      </c>
      <c r="BS173" s="71" t="str">
        <f>$D$144</f>
        <v>MULTIBYTE_STRING</v>
      </c>
      <c r="BT173" s="71" t="str">
        <f>$D$144</f>
        <v>MULTIBYTE_STRING</v>
      </c>
      <c r="BU173" s="60" t="s">
        <v>1068</v>
      </c>
    </row>
    <row r="174" spans="3:73" ht="18" customHeight="1">
      <c r="D174" s="108"/>
      <c r="E174" s="109"/>
      <c r="F174" s="109"/>
      <c r="G174" s="110"/>
      <c r="H174" s="114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  <c r="AA174" s="115"/>
      <c r="AB174" s="115"/>
      <c r="AC174" s="115"/>
      <c r="AD174" s="116"/>
      <c r="AE174" s="114"/>
      <c r="AF174" s="115"/>
      <c r="AG174" s="116"/>
      <c r="AH174" s="114"/>
      <c r="AI174" s="115"/>
      <c r="AJ174" s="115"/>
      <c r="AK174" s="115"/>
      <c r="AL174" s="115"/>
      <c r="AM174" s="115"/>
      <c r="AN174" s="115"/>
      <c r="AO174" s="115"/>
      <c r="AP174" s="115"/>
      <c r="AQ174" s="116"/>
      <c r="AS174" s="65" t="s">
        <v>445</v>
      </c>
      <c r="AT174" s="66"/>
      <c r="AU174" s="67"/>
      <c r="AW174" s="72" t="s">
        <v>732</v>
      </c>
      <c r="AX174" s="72" t="s">
        <v>733</v>
      </c>
      <c r="AY174" s="72" t="s">
        <v>732</v>
      </c>
      <c r="AZ174" s="72" t="s">
        <v>733</v>
      </c>
      <c r="BA174" s="72" t="s">
        <v>732</v>
      </c>
      <c r="BB174" s="72" t="s">
        <v>733</v>
      </c>
      <c r="BC174" s="72" t="s">
        <v>732</v>
      </c>
      <c r="BD174" s="72" t="s">
        <v>733</v>
      </c>
      <c r="BE174" s="72" t="s">
        <v>732</v>
      </c>
      <c r="BF174" s="72" t="s">
        <v>733</v>
      </c>
      <c r="BG174" s="72" t="s">
        <v>732</v>
      </c>
      <c r="BH174" s="72" t="s">
        <v>733</v>
      </c>
      <c r="BI174" s="72" t="s">
        <v>732</v>
      </c>
      <c r="BJ174" s="72" t="s">
        <v>733</v>
      </c>
      <c r="BK174" s="72" t="s">
        <v>732</v>
      </c>
      <c r="BL174" s="72" t="s">
        <v>733</v>
      </c>
      <c r="BM174" s="72" t="s">
        <v>732</v>
      </c>
      <c r="BN174" s="72" t="s">
        <v>733</v>
      </c>
      <c r="BO174" s="72" t="s">
        <v>732</v>
      </c>
      <c r="BP174" s="72" t="s">
        <v>733</v>
      </c>
      <c r="BQ174" s="72" t="s">
        <v>732</v>
      </c>
      <c r="BR174" s="72" t="s">
        <v>733</v>
      </c>
      <c r="BS174" s="72" t="s">
        <v>732</v>
      </c>
      <c r="BT174" s="72" t="s">
        <v>733</v>
      </c>
      <c r="BU174" s="60" t="s">
        <v>1068</v>
      </c>
    </row>
    <row r="175" spans="3:73" ht="54" customHeight="1">
      <c r="D175" s="96">
        <f>$H$70</f>
        <v>73</v>
      </c>
      <c r="E175" s="97"/>
      <c r="F175" s="97"/>
      <c r="G175" s="98"/>
      <c r="H175" s="45" t="str">
        <f ca="1">SUBSTITUTE(SUBSTITUTE("clear; echo "&amp;"テストケース"&amp;TEXT($D175,"000")&amp;"; "&amp;AW175&amp;AY175&amp;BA175&amp;BC175&amp;BE175&amp;BG175&amp;BI175&amp;BK175&amp;BM175&amp;BO175&amp;BQ175&amp;BS175&amp;"sh ./script/"&amp;$B$2&amp;".sh; "&amp;AX175&amp;AZ175&amp;BB175&amp;BD175&amp;BF175&amp;BH175&amp;BJ175&amp;BL175&amp;BN175&amp;BP175&amp;BR175&amp;BT175,"なし",""),""",""",",")</f>
        <v>clear; echo テストケース073; sed -i '' 's#COLUMN_DATA_TYPE="char"#COLUMN_DATA_TYPE="boolean"#g' ${CONFIG_DIR}db_data_config.txt; export COLUMN_DATA_TYPE="boolean";sed -i '' 's#COLUMN_DATA_LENGTH="3"#COLUMN_DATA_LENGTH="0"#g' ${CONFIG_DIR}db_data_config.txt; export COLUMN_DATA_LENGTH="0";sh ./script/db_check_data_validate_config.sh; sed -i '' 's#COLUMN_DATA_TYPE="boolean"#COLUMN_DATA_TYPE="char"#g' ${CONFIG_DIR}db_data_config.txt; export COLUMN_DATA_TYPE="char";sed -i '' 's#COLUMN_DATA_LENGTH="0"#COLUMN_DATA_LENGTH="3"#g' ${CONFIG_DIR}db_data_config.txt; export COLUMN_DATA_LENGTH="3";</v>
      </c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  <c r="AE175" s="99" t="str" cm="1">
        <f t="array" ref="AE175">SUBSTITUTE(INDEX($H$149:$AQ$149, , MATCH($D175, $70:$70, 0)-7),"-","")</f>
        <v>正常</v>
      </c>
      <c r="AF175" s="100"/>
      <c r="AG175" s="101"/>
      <c r="AH175" s="143" t="s">
        <v>919</v>
      </c>
      <c r="AI175" s="144"/>
      <c r="AJ175" s="144"/>
      <c r="AK175" s="144"/>
      <c r="AL175" s="144"/>
      <c r="AM175" s="144"/>
      <c r="AN175" s="144"/>
      <c r="AO175" s="144"/>
      <c r="AP175" s="144"/>
      <c r="AQ175" s="145"/>
      <c r="AS175" s="68" t="str" cm="1">
        <f t="array" ref="AS175">SUBSTITUTE(TEXT(INDEX($H$152:$AQ$152,1,$D175-72),"000000"),"-","")</f>
        <v>220001</v>
      </c>
      <c r="AT175" s="69"/>
      <c r="AU175" s="70"/>
      <c r="AW175" s="71" t="str">
        <f>SUBSTITUTE(IF(VLOOKUP(AW$173,$AD$9:$AN$20,8,FALSE)=INDEX($E$76:$G$78,MATCH("●",INDEX($H$76:$AQ$78,,MATCH($D175,$70:$70,0)-7),0),1),"","sed -i "&amp;IF($AK$171="MacOS","'' ","")&amp;"'s#"&amp;AW$173&amp;"="""&amp;VLOOKUP(AW$173,$AD$9:$AN$20,8,FALSE)&amp;""""&amp;"#"&amp;AW$173&amp;"="&amp;""""&amp;INDEX($E$76:$G$78,MATCH("●",INDEX($H$76:$AQ$78,,MATCH($D175,$70:$70,0)-7),0),1)&amp;""""&amp;"#g'"&amp;" ${CONFIG_DIR}"&amp;$K$7&amp;"; export "&amp;AW$173&amp;"="&amp;""""&amp;INDEX($E$76:$G$78,MATCH("●",INDEX($H$76:$AQ$78,,MATCH($D175,$70:$70,0)-7),0),1)&amp;""";"),",",""",""")</f>
        <v/>
      </c>
      <c r="AX175" s="71" t="str">
        <f>SUBSTITUTE(IF(INDEX($E$76:$G$78,MATCH("●",INDEX($H$76:$AQ$78,,MATCH($D175,$70:$70,0)-7),0),1)=VLOOKUP(AX$173,$AD$9:$AN$20,8,FALSE),"","sed -i "&amp;IF($AK$171="MacOS","'' ","")&amp;"'s#"&amp;AX$173&amp;"="""&amp;INDEX($E$76:$G$78,MATCH("●",INDEX($H$76:$AQ$78,,MATCH($D175,$70:$70,0)-7),0),1)&amp;""""&amp;"#"&amp;AX$173&amp;"="&amp;""""&amp;VLOOKUP(AX$173,$AD$9:$AN$20,8,FALSE)&amp;""""&amp;"#g'"&amp;"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75" s="71" t="str">
        <f>SUBSTITUTE(IF(VLOOKUP(AY$173,$AD$9:$AN$20,8,FALSE)=INDEX($E$80:$G$84,MATCH("●",INDEX($H$80:$AQ$84,,MATCH($D175,$70:$70,0)-7),0),1),"","sed -i "&amp;IF($AK$171="MacOS","'' ","")&amp;"'s#"&amp;AY$173&amp;"="""&amp;VLOOKUP(AY$173,$AD$9:$AN$20,8,FALSE)&amp;""""&amp;"#"&amp;AY$173&amp;"="&amp;""""&amp;INDEX($E$80:$G$84,MATCH("●",INDEX($H$80:$AQ$84,,MATCH($D175,$70:$70,0)-7),0),1)&amp;""""&amp;"#g'"&amp;" ${CONFIG_DIR}"&amp;$K$7&amp;"; export "&amp;AY$173&amp;"="&amp;""""&amp;INDEX($E$80:$G$84,MATCH("●",INDEX($H$80:$AQ$84,,MATCH($D175,$70:$70,0)-7),0),1)&amp;""";"),",",""",""")</f>
        <v>sed -i '' 's#COLUMN_DATA_TYPE="char"#COLUMN_DATA_TYPE="boolean"#g' ${CONFIG_DIR}db_data_config.txt; export COLUMN_DATA_TYPE="boolean";</v>
      </c>
      <c r="AZ175" s="71" t="str">
        <f>SUBSTITUTE(IF(INDEX($E$80:$G$84,MATCH("●",INDEX($H$80:$AQ$84,,MATCH($D175,$70:$70,0)-7),0),1)=VLOOKUP(AZ$173,$AD$9:$AN$20,8,FALSE),"","sed -i "&amp;IF($AK$171="MacOS","'' ","")&amp;"'s#"&amp;AZ$173&amp;"="""&amp;INDEX($E$80:$G$84,MATCH("●",INDEX($H$80:$AQ$84,,MATCH($D175,$70:$70,0)-7),0),1)&amp;""""&amp;"#"&amp;AZ$173&amp;"="&amp;""""&amp;VLOOKUP(AZ$173,$AD$9:$AN$20,8,FALSE)&amp;""""&amp;"#g'"&amp;"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's#COLUMN_DATA_TYPE="boolean"#COLUMN_DATA_TYPE="char"#g' ${CONFIG_DIR}db_data_config.txt; export COLUMN_DATA_TYPE="char";</v>
      </c>
      <c r="BA175" s="71" t="str">
        <f>SUBSTITUTE(IF(VLOOKUP(BA$173,$AD$9:$AN$20,8,FALSE)=INDEX($E$86:$G$111,MATCH("●",INDEX($H$86:$AQ$111,,MATCH($D175,$70:$70,0)-7),0),1),"","sed -i "&amp;IF($AK$171="MacOS","'' ","")&amp;"'s#"&amp;BA$173&amp;"="""&amp;VLOOKUP(BA$173,$AD$9:$AN$20,8,FALSE)&amp;""""&amp;"#"&amp;BA$173&amp;"="&amp;""""&amp;INDEX($E$86:$G$111,MATCH("●",INDEX($H$86:$AQ$111,,MATCH($D175,$70:$70,0)-7),0),1)&amp;""""&amp;"#g'"&amp;" ${CONFIG_DIR}"&amp;$K$7&amp;"; export "&amp;BA$173&amp;"="&amp;""""&amp;INDEX($E$86:$G$111,MATCH("●",INDEX($H$86:$AQ$111,,MATCH($D175,$70:$70,0)-7),0),1)&amp;""";"),",",""",""")</f>
        <v>sed -i '' 's#COLUMN_DATA_LENGTH="3"#COLUMN_DATA_LENGTH="0"#g' ${CONFIG_DIR}db_data_config.txt; export COLUMN_DATA_LENGTH="0";</v>
      </c>
      <c r="BB175" s="71" t="str">
        <f>SUBSTITUTE(IF(INDEX($E$86:$G$111,MATCH("●",INDEX($H$86:$AQ$111,,MATCH($D175,$70:$70,0)-7),0),1)=VLOOKUP(BB$173,$AD$9:$AN$20,8,FALSE),"","sed -i "&amp;IF($AK$171="MacOS","'' ","")&amp;"'s#"&amp;BB$173&amp;"="""&amp;INDEX($E$86:$G$111,MATCH("●",INDEX($H$86:$AQ$111,,MATCH($D175,$70:$70,0)-7),0),1)&amp;""""&amp;"#"&amp;BB$173&amp;"="&amp;""""&amp;VLOOKUP(BB$173,$AD$9:$AN$20,8,FALSE)&amp;""""&amp;"#g'"&amp;"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's#COLUMN_DATA_LENGTH="0"#COLUMN_DATA_LENGTH="3"#g' ${CONFIG_DIR}db_data_config.txt; export COLUMN_DATA_LENGTH="3";</v>
      </c>
      <c r="BC175" s="71" t="str">
        <f>SUBSTITUTE(IF(VLOOKUP(BC$173,$AD$9:$AN$20,8,FALSE)=INDEX($E$113:$G$114,MATCH("●",INDEX($H$113:$AQ$114,,MATCH($D175,$70:$70,0)-7),0),1),"","sed -i "&amp;IF($AK$171="MacOS","'' ","")&amp;"'s#"&amp;BC$173&amp;"="""&amp;VLOOKUP(BC$173,$AD$9:$AN$20,8,FALSE)&amp;""""&amp;"#"&amp;BC$173&amp;"="&amp;""""&amp;INDEX($E$113:$G$114,MATCH("●",INDEX($H$113:$AQ$114,,MATCH($D175,$70:$70,0)-7),0),1)&amp;""""&amp;"#g'"&amp;" ${CONFIG_DIR}"&amp;$K$7&amp;"; export "&amp;BC$173&amp;"="&amp;""""&amp;INDEX($E$113:$G$114,MATCH("●",INDEX($H$113:$AQ$114,,MATCH($D175,$70:$70,0)-7),0),1)&amp;""";"),",",""",""")</f>
        <v/>
      </c>
      <c r="BD175" s="71" t="str">
        <f>SUBSTITUTE(IF(INDEX($E$113:$G$114,MATCH("●",INDEX($H$113:$AQ$114,,MATCH($D175,$70:$70,0)-7),0),1)=VLOOKUP(BD$173,$AD$9:$AN$20,8,FALSE),"","sed -i "&amp;IF($AK$171="MacOS","'' ","")&amp;"'s#"&amp;BD$173&amp;"="""&amp;INDEX($E$113:$G$114,MATCH("●",INDEX($H$113:$AQ$114,,MATCH($D175,$70:$70,0)-7),0),1)&amp;""""&amp;"#"&amp;BD$173&amp;"="&amp;""""&amp;VLOOKUP(BD$173,$AD$9:$AN$20,8,FALSE)&amp;""""&amp;"#g'"&amp;"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75" s="71" t="str">
        <f>SUBSTITUTE(IF(VLOOKUP(BE$173,$AD$9:$AN$20,8,FALSE)=INDEX($E$116:$G$118,MATCH("●",INDEX($H$116:$AQ$118,,MATCH($D175,$70:$70,0)-7),0),1),"","sed -i "&amp;IF($AK$171="MacOS","'' ","")&amp;"'s#"&amp;BE$173&amp;"="""&amp;VLOOKUP(BE$173,$AD$9:$AN$20,8,FALSE)&amp;""""&amp;"#"&amp;BE$173&amp;"="&amp;""""&amp;INDEX($E$116:$G$118,MATCH("●",INDEX($H$116:$AQ$118,,MATCH($D175,$70:$70,0)-7),0),1)&amp;""""&amp;"#g'"&amp;" ${CONFIG_DIR}"&amp;$K$7&amp;"; export "&amp;BE$173&amp;"="&amp;""""&amp;INDEX($E$116:$G$118,MATCH("●",INDEX($H$116:$AQ$118,,MATCH($D175,$70:$70,0)-7),0),1)&amp;""";"),",",""",""")</f>
        <v/>
      </c>
      <c r="BF175" s="71" t="str">
        <f>SUBSTITUTE(IF(INDEX($E$116:$G$118,MATCH("●",INDEX($H$116:$AQ$118,,MATCH($D175,$70:$70,0)-7),0),1)=VLOOKUP(BF$173,$AD$9:$AN$20,8,FALSE),"","sed -i "&amp;IF($AK$171="MacOS","'' ","")&amp;"'s#"&amp;BF$173&amp;"="""&amp;INDEX($E$116:$G$118,MATCH("●",INDEX($H$116:$AQ$118,,MATCH($D175,$70:$70,0)-7),0),1)&amp;""""&amp;"#"&amp;BF$173&amp;"="&amp;""""&amp;VLOOKUP(BF$173,$AD$9:$AN$20,8,FALSE)&amp;""""&amp;"#g'"&amp;"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75" s="71" t="str">
        <f>SUBSTITUTE(IF(VLOOKUP(BG$173,$AD$9:$AN$20,8,FALSE)=INDEX($E$120:$G$122,MATCH("●",INDEX($H$120:$AQ$122,,MATCH($D175,$70:$70,0)-7),0),1),"","sed -i "&amp;IF($AK$171="MacOS","'' ","")&amp;"'s#"&amp;BG$173&amp;"="""&amp;VLOOKUP(BG$173,$AD$9:$AN$20,8,FALSE)&amp;""""&amp;"#"&amp;BG$173&amp;"="&amp;""""&amp;INDEX($E$120:$G$122,MATCH("●",INDEX($H$120:$AQ$122,,MATCH($D175,$70:$70,0)-7),0),1)&amp;""""&amp;"#g'"&amp;" ${CONFIG_DIR}"&amp;$K$7&amp;"; export "&amp;BG$173&amp;"="&amp;""""&amp;INDEX($E$120:$G$122,MATCH("●",INDEX($H$120:$AQ$122,,MATCH($D175,$70:$70,0)-7),0),1)&amp;""";"),",",""",""")</f>
        <v/>
      </c>
      <c r="BH175" s="71" t="str">
        <f>SUBSTITUTE(IF(INDEX($E$120:$G$122,MATCH("●",INDEX($H$120:$AQ$122,,MATCH($D175,$70:$70,0)-7),0),1)=VLOOKUP(BH$173,$AD$9:$AN$20,8,FALSE),"","sed -i "&amp;IF($AK$171="MacOS","'' ","")&amp;"'s#"&amp;BH$173&amp;"="""&amp;INDEX($E$120:$G$122,MATCH("●",INDEX($H$120:$AQ$122,,MATCH($D175,$70:$70,0)-7),0),1)&amp;""""&amp;"#"&amp;BH$173&amp;"="&amp;""""&amp;VLOOKUP(BH$173,$AD$9:$AN$20,8,FALSE)&amp;""""&amp;"#g'"&amp;"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75" s="71" t="str">
        <f>SUBSTITUTE(IF(VLOOKUP(BI$173,$AD$9:$AN$20,8,FALSE)=INDEX($E$124:$G$127,MATCH("●",INDEX($H$124:$AQ$127,,MATCH($D175,$70:$70,0)-7),0),1),"","sed -i "&amp;IF($AK$171="MacOS","'' ","")&amp;"'s#"&amp;BI$173&amp;"="""&amp;VLOOKUP(BI$173,$AD$9:$AN$20,8,FALSE)&amp;""""&amp;"#"&amp;BI$173&amp;"="&amp;""""&amp;INDEX($E$124:$G$127,MATCH("●",INDEX($H$124:$AQ$127,,MATCH($D175,$70:$70,0)-7),0),1)&amp;""""&amp;"#g'"&amp;" ${CONFIG_DIR}"&amp;$K$7&amp;"; export "&amp;BI$173&amp;"="&amp;""""&amp;INDEX($E$124:$G$127,MATCH("●",INDEX($H$124:$AQ$127,,MATCH($D175,$70:$70,0)-7),0),1)&amp;""";"),",",""",""")</f>
        <v/>
      </c>
      <c r="BJ175" s="71" t="str">
        <f>SUBSTITUTE(IF(INDEX($E$124:$G$127,MATCH("●",INDEX($H$124:$AQ$127,,MATCH($D175,$70:$70,0)-7),0),1)=VLOOKUP(BJ$173,$AD$9:$AN$20,8,FALSE),"","sed -i "&amp;IF($AK$171="MacOS","'' ","")&amp;"'s#"&amp;BJ$173&amp;"="""&amp;INDEX($E$124:$G$127,MATCH("●",INDEX($H$124:$AQ$127,,MATCH($D175,$70:$70,0)-7),0),1)&amp;""""&amp;"#"&amp;BJ$173&amp;"="&amp;""""&amp;VLOOKUP(BJ$173,$AD$9:$AN$20,8,FALSE)&amp;""""&amp;"#g'"&amp;"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75" s="71" t="str">
        <f>SUBSTITUTE(IF(VLOOKUP(BK$173,$AD$9:$AN$20,8,FALSE)=INDEX($E$129:$G$131,MATCH("●",INDEX($H$129:$AQ$131,,MATCH($D175,$70:$70,0)-7),0),1),"","sed -i "&amp;IF($AK$171="MacOS","'' ","")&amp;"'s#"&amp;BK$173&amp;"="""&amp;VLOOKUP(BK$173,$AD$9:$AN$20,8,FALSE)&amp;""""&amp;"#"&amp;BK$173&amp;"="&amp;""""&amp;INDEX($E$129:$G$131,MATCH("●",INDEX($H$129:$AQ$131,,MATCH($D175,$70:$70,0)-7),0),1)&amp;""""&amp;"#g'"&amp;" ${CONFIG_DIR}"&amp;$K$7&amp;"; export "&amp;BK$173&amp;"="&amp;""""&amp;INDEX($E$129:$G$131,MATCH("●",INDEX($H$129:$AQ$131,,MATCH($D175,$70:$70,0)-7),0),1)&amp;""";"),",",""",""")</f>
        <v/>
      </c>
      <c r="BL175" s="71" t="str">
        <f>SUBSTITUTE(IF(INDEX($E$129:$G$131,MATCH("●",INDEX($H$129:$AQ$131,,MATCH($D175,$70:$70,0)-7),0),1)=VLOOKUP(BL$173,$AD$9:$AN$20,8,FALSE),"","sed -i "&amp;IF($AK$171="MacOS","'' ","")&amp;"'s#"&amp;BL$173&amp;"="""&amp;INDEX($E$129:$G$131,MATCH("●",INDEX($H$129:$AQ$131,,MATCH($D175,$70:$70,0)-7),0),1)&amp;""""&amp;"#"&amp;BL$173&amp;"="&amp;""""&amp;VLOOKUP(BL$173,$AD$9:$AN$20,8,FALSE)&amp;""""&amp;"#g'"&amp;"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75" s="71" t="str">
        <f>SUBSTITUTE(IF(VLOOKUP(BM$173,$AD$9:$AN$20,8,FALSE)=INDEX($E$133:$G$135,MATCH("●",INDEX($H$133:$AQ$135,,MATCH($D175,$70:$70,0)-7),0),1),"","sed -i "&amp;IF($AK$171="MacOS","'' ","")&amp;"'s#"&amp;BM$173&amp;"="""&amp;VLOOKUP(BM$173,$AD$9:$AN$20,8,FALSE)&amp;""""&amp;"#"&amp;BM$173&amp;"="&amp;""""&amp;INDEX($E$133:$G$135,MATCH("●",INDEX($H$133:$AQ$135,,MATCH($D175,$70:$70,0)-7),0),1)&amp;""""&amp;"#g'"&amp;" ${CONFIG_DIR}"&amp;$K$7&amp;"; export "&amp;BM$173&amp;"="&amp;""""&amp;INDEX($E$133:$G$135,MATCH("●",INDEX($H$133:$AQ$135,,MATCH($D175,$70:$70,0)-7),0),1)&amp;""";"),",",""",""")</f>
        <v/>
      </c>
      <c r="BN175" s="71" t="str">
        <f>SUBSTITUTE(IF(INDEX($E$133:$G$135,MATCH("●",INDEX($H$133:$AQ$135,,MATCH($D175,$70:$70,0)-7),0),1)=VLOOKUP(BN$173,$AD$9:$AN$20,8,FALSE),"","sed -i "&amp;IF($AK$171="MacOS","'' ","")&amp;"'s#"&amp;BN$173&amp;"="""&amp;INDEX($E$133:$G$135,MATCH("●",INDEX($H$133:$AQ$135,,MATCH($D175,$70:$70,0)-7),0),1)&amp;""""&amp;"#"&amp;BN$173&amp;"="&amp;""""&amp;VLOOKUP(BN$173,$AD$9:$AN$20,8,FALSE)&amp;""""&amp;"#g'"&amp;"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75" s="71" t="str">
        <f>SUBSTITUTE(IF(VLOOKUP(BO$173,$AD$9:$AN$20,8,FALSE)=INDEX($E$137:$G$139,MATCH("●",INDEX($H$137:$AQ$139,,MATCH($D175,$70:$70,0)-7),0),1),"","sed -i "&amp;IF($AK$171="MacOS","'' ","")&amp;"'s#"&amp;BO$173&amp;"="""&amp;VLOOKUP(BO$173,$AD$9:$AN$20,8,FALSE)&amp;""""&amp;"#"&amp;BO$173&amp;"="&amp;""""&amp;INDEX($E$137:$G$139,MATCH("●",INDEX($H$137:$AQ$139,,MATCH($D175,$70:$70,0)-7),0),1)&amp;""""&amp;"#g'"&amp;" ${CONFIG_DIR}"&amp;$K$7&amp;"; export "&amp;BO$173&amp;"="&amp;""""&amp;INDEX($E$137:$G$139,MATCH("●",INDEX($H$137:$AQ$139,,MATCH($D175,$70:$70,0)-7),0),1)&amp;""";"),",",""",""")</f>
        <v/>
      </c>
      <c r="BP175" s="71" t="str">
        <f>SUBSTITUTE(IF(INDEX($E$137:$G$139,MATCH("●",INDEX($H$137:$AQ$139,,MATCH($D175,$70:$70,0)-7),0),1)=VLOOKUP(BP$173,$AD$9:$AN$20,8,FALSE),"","sed -i "&amp;IF($AK$171="MacOS","'' ","")&amp;"'s#"&amp;BP$173&amp;"="""&amp;INDEX($E$137:$G$139,MATCH("●",INDEX($H$137:$AQ$139,,MATCH($D175,$70:$70,0)-7),0),1)&amp;""""&amp;"#"&amp;BP$173&amp;"="&amp;""""&amp;VLOOKUP(BP$173,$AD$9:$AN$20,8,FALSE)&amp;""""&amp;"#g'"&amp;"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75" s="71" t="str">
        <f>SUBSTITUTE(IF(VLOOKUP(BQ$173,$AD$9:$AN$20,8,FALSE)=INDEX($E$141:$G$143,MATCH("●",INDEX($H$141:$AQ$143,,MATCH($D175,$70:$70,0)-7),0),1),"","sed -i "&amp;IF($AK$171="MacOS","'' ","")&amp;"'s#"&amp;BQ$173&amp;"="""&amp;VLOOKUP(BQ$173,$AD$9:$AN$20,8,FALSE)&amp;""""&amp;"#"&amp;BQ$173&amp;"="&amp;""""&amp;INDEX($E$141:$G$143,MATCH("●",INDEX($H$141:$AQ$143,,MATCH($D175,$70:$70,0)-7),0),1)&amp;""""&amp;"#g'"&amp;" ${CONFIG_DIR}"&amp;$K$7&amp;"; export "&amp;BQ$173&amp;"="&amp;""""&amp;INDEX($E$141:$G$143,MATCH("●",INDEX($H$141:$AQ$143,,MATCH($D175,$70:$70,0)-7),0),1)&amp;""";"),",",""",""")</f>
        <v/>
      </c>
      <c r="BR175" s="71" t="str">
        <f>SUBSTITUTE(IF(INDEX($E$141:$G$143,MATCH("●",INDEX($H$141:$AQ$143,,MATCH($D175,$70:$70,0)-7),0),1)=VLOOKUP(BR$173,$AD$9:$AN$20,8,FALSE),"","sed -i "&amp;IF($AK$171="MacOS","'' ","")&amp;"'s#"&amp;BR$173&amp;"="""&amp;INDEX($E$141:$G$143,MATCH("●",INDEX($H$141:$AQ$143,,MATCH($D175,$70:$70,0)-7),0),1)&amp;""""&amp;"#"&amp;BR$173&amp;"="&amp;""""&amp;VLOOKUP(BR$173,$AD$9:$AN$20,8,FALSE)&amp;""""&amp;"#g'"&amp;"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75" s="71" t="str">
        <f>SUBSTITUTE(IF(VLOOKUP(BS$173,$AD$9:$AN$20,8,FALSE)=INDEX($E$145:$G$147,MATCH("●",INDEX($H$145:$AQ$147,,MATCH($D175,$70:$70,0)-7),0),1),"","sed -i "&amp;IF($AK$171="MacOS","'' ","")&amp;"'s#"&amp;BS$173&amp;"="""&amp;VLOOKUP(BS$173,$AD$9:$AN$20,8,FALSE)&amp;""""&amp;"#"&amp;BS$173&amp;"="&amp;""""&amp;INDEX($E$145:$G$147,MATCH("●",INDEX($H$145:$AQ$147,,MATCH($D175,$70:$70,0)-7),0),1)&amp;""""&amp;"#g'"&amp;" ${CONFIG_DIR}"&amp;$K$7&amp;"; export "&amp;BS$173&amp;"="&amp;""""&amp;INDEX($E$145:$G$147,MATCH("●",INDEX($H$145:$AQ$147,,MATCH($D175,$70:$70,0)-7),0),1)&amp;""";"),",",""",""")</f>
        <v/>
      </c>
      <c r="BT175" s="71" t="str">
        <f>SUBSTITUTE(IF(INDEX($E$145:$G$147,MATCH("●",INDEX($H$145:$AQ$147,,MATCH($D175,$70:$70,0)-7),0),1)=VLOOKUP(BT$173,$AD$9:$AN$20,8,FALSE),"","sed -i "&amp;IF($AK$171="MacOS","'' ","")&amp;"'s#"&amp;BT$173&amp;"="""&amp;INDEX($E$145:$G$147,MATCH("●",INDEX($H$145:$AQ$147,,MATCH($D175,$70:$70,0)-7),0),1)&amp;""""&amp;"#"&amp;BT$173&amp;"="&amp;""""&amp;VLOOKUP(BT$173,$AD$9:$AN$20,8,FALSE)&amp;""""&amp;"#g'"&amp;"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75" s="60" t="s">
        <v>1068</v>
      </c>
    </row>
    <row r="176" spans="3:73" ht="54" customHeight="1">
      <c r="D176" s="96">
        <f>$D175+1</f>
        <v>74</v>
      </c>
      <c r="E176" s="97"/>
      <c r="F176" s="97"/>
      <c r="G176" s="98"/>
      <c r="H176" s="45" t="str">
        <f t="shared" ref="H176:H210" ca="1" si="2">SUBSTITUTE(SUBSTITUTE("clear; echo "&amp;"テストケース"&amp;TEXT($D176,"000")&amp;"; "&amp;AW176&amp;AY176&amp;BA176&amp;BC176&amp;BE176&amp;BG176&amp;BI176&amp;BK176&amp;BM176&amp;BO176&amp;BQ176&amp;BS176&amp;"sh ./script/"&amp;$B$2&amp;".sh; "&amp;AX176&amp;AZ176&amp;BB176&amp;BD176&amp;BF176&amp;BH176&amp;BJ176&amp;BL176&amp;BN176&amp;BP176&amp;BR176&amp;BT176,"なし",""),""",""",",")</f>
        <v>clear; echo テストケース074; sed -i '' 's#COLUMN_DATA_TYPE="char"#COLUMN_DATA_TYPE="boolean"#g' ${CONFIG_DIR}db_data_config.txt; export COLUMN_DATA_TYPE="boolean";sed -i '' 's#COLUMN_DATA_LENGTH="3"#COLUMN_DATA_LENGTH="1"#g' ${CONFIG_DIR}db_data_config.txt; export COLUMN_DATA_LENGTH="1";sh ./script/db_check_data_validate_config.sh; sed -i '' 's#COLUMN_DATA_TYPE="boolean"#COLUMN_DATA_TYPE="char"#g' ${CONFIG_DIR}db_data_config.txt; export COLUMN_DATA_TYPE="char";sed -i '' 's#COLUMN_DATA_LENGTH="1"#COLUMN_DATA_LENGTH="3"#g' ${CONFIG_DIR}db_data_config.txt; export COLUMN_DATA_LENGTH="3";</v>
      </c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7"/>
      <c r="AE176" s="99" t="str" cm="1">
        <f t="array" ref="AE176">SUBSTITUTE(INDEX($H$149:$AQ$149, , MATCH($D176, $70:$70, 0)-7),"-","")</f>
        <v>正常</v>
      </c>
      <c r="AF176" s="100"/>
      <c r="AG176" s="101"/>
      <c r="AH176" s="143" t="s">
        <v>920</v>
      </c>
      <c r="AI176" s="144"/>
      <c r="AJ176" s="144"/>
      <c r="AK176" s="144"/>
      <c r="AL176" s="144"/>
      <c r="AM176" s="144"/>
      <c r="AN176" s="144"/>
      <c r="AO176" s="144"/>
      <c r="AP176" s="144"/>
      <c r="AQ176" s="145"/>
      <c r="AS176" s="68" t="str" cm="1">
        <f t="array" ref="AS176">SUBSTITUTE(TEXT(INDEX($H$152:$AQ$152,1,$D176-72),"000000"),"-","")</f>
        <v>220001</v>
      </c>
      <c r="AT176" s="69"/>
      <c r="AU176" s="70"/>
      <c r="AW176" s="71" t="str">
        <f>SUBSTITUTE(IF(VLOOKUP(AW$173,$AD$9:$AN$20,8,FALSE)=INDEX($E$76:$G$78,MATCH("●",INDEX($H$76:$AQ$78,,MATCH($D176,$70:$70,0)-7),0),1),"","sed -i "&amp;IF($AK$171="MacOS","'' ","")&amp;"'s#"&amp;AW$173&amp;"="""&amp;VLOOKUP(AW$173,$AD$9:$AN$20,8,FALSE)&amp;""""&amp;"#"&amp;AW$173&amp;"="&amp;""""&amp;INDEX($E$76:$G$78,MATCH("●",INDEX($H$76:$AQ$78,,MATCH($D176,$70:$70,0)-7),0),1)&amp;""""&amp;"#g'"&amp;" ${CONFIG_DIR}"&amp;$K$7&amp;"; export "&amp;AW$173&amp;"="&amp;""""&amp;INDEX($E$76:$G$78,MATCH("●",INDEX($H$76:$AQ$78,,MATCH($D176,$70:$70,0)-7),0),1)&amp;""";"),",",""",""")</f>
        <v/>
      </c>
      <c r="AX176" s="71" t="str">
        <f>SUBSTITUTE(IF(INDEX($E$76:$G$78,MATCH("●",INDEX($H$76:$AQ$78,,MATCH($D176,$70:$70,0)-7),0),1)=VLOOKUP(AX$173,$AD$9:$AN$20,8,FALSE),"","sed -i "&amp;IF($AK$171="MacOS","'' ","")&amp;"'s#"&amp;AX$173&amp;"="""&amp;INDEX($E$76:$G$78,MATCH("●",INDEX($H$76:$AQ$78,,MATCH($D176,$70:$70,0)-7),0),1)&amp;""""&amp;"#"&amp;AX$173&amp;"="&amp;""""&amp;VLOOKUP(AX$173,$AD$9:$AN$20,8,FALSE)&amp;""""&amp;"#g'"&amp;"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76" s="71" t="str">
        <f>SUBSTITUTE(IF(VLOOKUP(AY$173,$AD$9:$AN$20,8,FALSE)=INDEX($E$80:$G$84,MATCH("●",INDEX($H$80:$AQ$84,,MATCH($D176,$70:$70,0)-7),0),1),"","sed -i "&amp;IF($AK$171="MacOS","'' ","")&amp;"'s#"&amp;AY$173&amp;"="""&amp;VLOOKUP(AY$173,$AD$9:$AN$20,8,FALSE)&amp;""""&amp;"#"&amp;AY$173&amp;"="&amp;""""&amp;INDEX($E$80:$G$84,MATCH("●",INDEX($H$80:$AQ$84,,MATCH($D176,$70:$70,0)-7),0),1)&amp;""""&amp;"#g'"&amp;" ${CONFIG_DIR}"&amp;$K$7&amp;"; export "&amp;AY$173&amp;"="&amp;""""&amp;INDEX($E$80:$G$84,MATCH("●",INDEX($H$80:$AQ$84,,MATCH($D176,$70:$70,0)-7),0),1)&amp;""";"),",",""",""")</f>
        <v>sed -i '' 's#COLUMN_DATA_TYPE="char"#COLUMN_DATA_TYPE="boolean"#g' ${CONFIG_DIR}db_data_config.txt; export COLUMN_DATA_TYPE="boolean";</v>
      </c>
      <c r="AZ176" s="71" t="str">
        <f>SUBSTITUTE(IF(INDEX($E$80:$G$84,MATCH("●",INDEX($H$80:$AQ$84,,MATCH($D176,$70:$70,0)-7),0),1)=VLOOKUP(AZ$173,$AD$9:$AN$20,8,FALSE),"","sed -i "&amp;IF($AK$171="MacOS","'' ","")&amp;"'s#"&amp;AZ$173&amp;"="""&amp;INDEX($E$80:$G$84,MATCH("●",INDEX($H$80:$AQ$84,,MATCH($D176,$70:$70,0)-7),0),1)&amp;""""&amp;"#"&amp;AZ$173&amp;"="&amp;""""&amp;VLOOKUP(AZ$173,$AD$9:$AN$20,8,FALSE)&amp;""""&amp;"#g'"&amp;"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's#COLUMN_DATA_TYPE="boolean"#COLUMN_DATA_TYPE="char"#g' ${CONFIG_DIR}db_data_config.txt; export COLUMN_DATA_TYPE="char";</v>
      </c>
      <c r="BA176" s="71" t="str">
        <f>SUBSTITUTE(IF(VLOOKUP(BA$173,$AD$9:$AN$20,8,FALSE)=INDEX($E$86:$G$111,MATCH("●",INDEX($H$86:$AQ$111,,MATCH($D176,$70:$70,0)-7),0),1),"","sed -i "&amp;IF($AK$171="MacOS","'' ","")&amp;"'s#"&amp;BA$173&amp;"="""&amp;VLOOKUP(BA$173,$AD$9:$AN$20,8,FALSE)&amp;""""&amp;"#"&amp;BA$173&amp;"="&amp;""""&amp;INDEX($E$86:$G$111,MATCH("●",INDEX($H$86:$AQ$111,,MATCH($D176,$70:$70,0)-7),0),1)&amp;""""&amp;"#g'"&amp;" ${CONFIG_DIR}"&amp;$K$7&amp;"; export "&amp;BA$173&amp;"="&amp;""""&amp;INDEX($E$86:$G$111,MATCH("●",INDEX($H$86:$AQ$111,,MATCH($D176,$70:$70,0)-7),0),1)&amp;""";"),",",""",""")</f>
        <v>sed -i '' 's#COLUMN_DATA_LENGTH="3"#COLUMN_DATA_LENGTH="1"#g' ${CONFIG_DIR}db_data_config.txt; export COLUMN_DATA_LENGTH="1";</v>
      </c>
      <c r="BB176" s="71" t="str">
        <f>SUBSTITUTE(IF(INDEX($E$86:$G$111,MATCH("●",INDEX($H$86:$AQ$111,,MATCH($D176,$70:$70,0)-7),0),1)=VLOOKUP(BB$173,$AD$9:$AN$20,8,FALSE),"","sed -i "&amp;IF($AK$171="MacOS","'' ","")&amp;"'s#"&amp;BB$173&amp;"="""&amp;INDEX($E$86:$G$111,MATCH("●",INDEX($H$86:$AQ$111,,MATCH($D176,$70:$70,0)-7),0),1)&amp;""""&amp;"#"&amp;BB$173&amp;"="&amp;""""&amp;VLOOKUP(BB$173,$AD$9:$AN$20,8,FALSE)&amp;""""&amp;"#g'"&amp;"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's#COLUMN_DATA_LENGTH="1"#COLUMN_DATA_LENGTH="3"#g' ${CONFIG_DIR}db_data_config.txt; export COLUMN_DATA_LENGTH="3";</v>
      </c>
      <c r="BC176" s="71" t="str">
        <f>SUBSTITUTE(IF(VLOOKUP(BC$173,$AD$9:$AN$20,8,FALSE)=INDEX($E$113:$G$114,MATCH("●",INDEX($H$113:$AQ$114,,MATCH($D176,$70:$70,0)-7),0),1),"","sed -i "&amp;IF($AK$171="MacOS","'' ","")&amp;"'s#"&amp;BC$173&amp;"="""&amp;VLOOKUP(BC$173,$AD$9:$AN$20,8,FALSE)&amp;""""&amp;"#"&amp;BC$173&amp;"="&amp;""""&amp;INDEX($E$113:$G$114,MATCH("●",INDEX($H$113:$AQ$114,,MATCH($D176,$70:$70,0)-7),0),1)&amp;""""&amp;"#g'"&amp;" ${CONFIG_DIR}"&amp;$K$7&amp;"; export "&amp;BC$173&amp;"="&amp;""""&amp;INDEX($E$113:$G$114,MATCH("●",INDEX($H$113:$AQ$114,,MATCH($D176,$70:$70,0)-7),0),1)&amp;""";"),",",""",""")</f>
        <v/>
      </c>
      <c r="BD176" s="71" t="str">
        <f>SUBSTITUTE(IF(INDEX($E$113:$G$114,MATCH("●",INDEX($H$113:$AQ$114,,MATCH($D176,$70:$70,0)-7),0),1)=VLOOKUP(BD$173,$AD$9:$AN$20,8,FALSE),"","sed -i "&amp;IF($AK$171="MacOS","'' ","")&amp;"'s#"&amp;BD$173&amp;"="""&amp;INDEX($E$113:$G$114,MATCH("●",INDEX($H$113:$AQ$114,,MATCH($D176,$70:$70,0)-7),0),1)&amp;""""&amp;"#"&amp;BD$173&amp;"="&amp;""""&amp;VLOOKUP(BD$173,$AD$9:$AN$20,8,FALSE)&amp;""""&amp;"#g'"&amp;"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76" s="71" t="str">
        <f>SUBSTITUTE(IF(VLOOKUP(BE$173,$AD$9:$AN$20,8,FALSE)=INDEX($E$116:$G$118,MATCH("●",INDEX($H$116:$AQ$118,,MATCH($D176,$70:$70,0)-7),0),1),"","sed -i "&amp;IF($AK$171="MacOS","'' ","")&amp;"'s#"&amp;BE$173&amp;"="""&amp;VLOOKUP(BE$173,$AD$9:$AN$20,8,FALSE)&amp;""""&amp;"#"&amp;BE$173&amp;"="&amp;""""&amp;INDEX($E$116:$G$118,MATCH("●",INDEX($H$116:$AQ$118,,MATCH($D176,$70:$70,0)-7),0),1)&amp;""""&amp;"#g'"&amp;" ${CONFIG_DIR}"&amp;$K$7&amp;"; export "&amp;BE$173&amp;"="&amp;""""&amp;INDEX($E$116:$G$118,MATCH("●",INDEX($H$116:$AQ$118,,MATCH($D176,$70:$70,0)-7),0),1)&amp;""";"),",",""",""")</f>
        <v/>
      </c>
      <c r="BF176" s="71" t="str">
        <f>SUBSTITUTE(IF(INDEX($E$116:$G$118,MATCH("●",INDEX($H$116:$AQ$118,,MATCH($D176,$70:$70,0)-7),0),1)=VLOOKUP(BF$173,$AD$9:$AN$20,8,FALSE),"","sed -i "&amp;IF($AK$171="MacOS","'' ","")&amp;"'s#"&amp;BF$173&amp;"="""&amp;INDEX($E$116:$G$118,MATCH("●",INDEX($H$116:$AQ$118,,MATCH($D176,$70:$70,0)-7),0),1)&amp;""""&amp;"#"&amp;BF$173&amp;"="&amp;""""&amp;VLOOKUP(BF$173,$AD$9:$AN$20,8,FALSE)&amp;""""&amp;"#g'"&amp;"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76" s="71" t="str">
        <f>SUBSTITUTE(IF(VLOOKUP(BG$173,$AD$9:$AN$20,8,FALSE)=INDEX($E$120:$G$122,MATCH("●",INDEX($H$120:$AQ$122,,MATCH($D176,$70:$70,0)-7),0),1),"","sed -i "&amp;IF($AK$171="MacOS","'' ","")&amp;"'s#"&amp;BG$173&amp;"="""&amp;VLOOKUP(BG$173,$AD$9:$AN$20,8,FALSE)&amp;""""&amp;"#"&amp;BG$173&amp;"="&amp;""""&amp;INDEX($E$120:$G$122,MATCH("●",INDEX($H$120:$AQ$122,,MATCH($D176,$70:$70,0)-7),0),1)&amp;""""&amp;"#g'"&amp;" ${CONFIG_DIR}"&amp;$K$7&amp;"; export "&amp;BG$173&amp;"="&amp;""""&amp;INDEX($E$120:$G$122,MATCH("●",INDEX($H$120:$AQ$122,,MATCH($D176,$70:$70,0)-7),0),1)&amp;""";"),",",""",""")</f>
        <v/>
      </c>
      <c r="BH176" s="71" t="str">
        <f>SUBSTITUTE(IF(INDEX($E$120:$G$122,MATCH("●",INDEX($H$120:$AQ$122,,MATCH($D176,$70:$70,0)-7),0),1)=VLOOKUP(BH$173,$AD$9:$AN$20,8,FALSE),"","sed -i "&amp;IF($AK$171="MacOS","'' ","")&amp;"'s#"&amp;BH$173&amp;"="""&amp;INDEX($E$120:$G$122,MATCH("●",INDEX($H$120:$AQ$122,,MATCH($D176,$70:$70,0)-7),0),1)&amp;""""&amp;"#"&amp;BH$173&amp;"="&amp;""""&amp;VLOOKUP(BH$173,$AD$9:$AN$20,8,FALSE)&amp;""""&amp;"#g'"&amp;"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76" s="71" t="str">
        <f>SUBSTITUTE(IF(VLOOKUP(BI$173,$AD$9:$AN$20,8,FALSE)=INDEX($E$124:$G$127,MATCH("●",INDEX($H$124:$AQ$127,,MATCH($D176,$70:$70,0)-7),0),1),"","sed -i "&amp;IF($AK$171="MacOS","'' ","")&amp;"'s#"&amp;BI$173&amp;"="""&amp;VLOOKUP(BI$173,$AD$9:$AN$20,8,FALSE)&amp;""""&amp;"#"&amp;BI$173&amp;"="&amp;""""&amp;INDEX($E$124:$G$127,MATCH("●",INDEX($H$124:$AQ$127,,MATCH($D176,$70:$70,0)-7),0),1)&amp;""""&amp;"#g'"&amp;" ${CONFIG_DIR}"&amp;$K$7&amp;"; export "&amp;BI$173&amp;"="&amp;""""&amp;INDEX($E$124:$G$127,MATCH("●",INDEX($H$124:$AQ$127,,MATCH($D176,$70:$70,0)-7),0),1)&amp;""";"),",",""",""")</f>
        <v/>
      </c>
      <c r="BJ176" s="71" t="str">
        <f>SUBSTITUTE(IF(INDEX($E$124:$G$127,MATCH("●",INDEX($H$124:$AQ$127,,MATCH($D176,$70:$70,0)-7),0),1)=VLOOKUP(BJ$173,$AD$9:$AN$20,8,FALSE),"","sed -i "&amp;IF($AK$171="MacOS","'' ","")&amp;"'s#"&amp;BJ$173&amp;"="""&amp;INDEX($E$124:$G$127,MATCH("●",INDEX($H$124:$AQ$127,,MATCH($D176,$70:$70,0)-7),0),1)&amp;""""&amp;"#"&amp;BJ$173&amp;"="&amp;""""&amp;VLOOKUP(BJ$173,$AD$9:$AN$20,8,FALSE)&amp;""""&amp;"#g'"&amp;"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76" s="71" t="str">
        <f>SUBSTITUTE(IF(VLOOKUP(BK$173,$AD$9:$AN$20,8,FALSE)=INDEX($E$129:$G$131,MATCH("●",INDEX($H$129:$AQ$131,,MATCH($D176,$70:$70,0)-7),0),1),"","sed -i "&amp;IF($AK$171="MacOS","'' ","")&amp;"'s#"&amp;BK$173&amp;"="""&amp;VLOOKUP(BK$173,$AD$9:$AN$20,8,FALSE)&amp;""""&amp;"#"&amp;BK$173&amp;"="&amp;""""&amp;INDEX($E$129:$G$131,MATCH("●",INDEX($H$129:$AQ$131,,MATCH($D176,$70:$70,0)-7),0),1)&amp;""""&amp;"#g'"&amp;" ${CONFIG_DIR}"&amp;$K$7&amp;"; export "&amp;BK$173&amp;"="&amp;""""&amp;INDEX($E$129:$G$131,MATCH("●",INDEX($H$129:$AQ$131,,MATCH($D176,$70:$70,0)-7),0),1)&amp;""";"),",",""",""")</f>
        <v/>
      </c>
      <c r="BL176" s="71" t="str">
        <f>SUBSTITUTE(IF(INDEX($E$129:$G$131,MATCH("●",INDEX($H$129:$AQ$131,,MATCH($D176,$70:$70,0)-7),0),1)=VLOOKUP(BL$173,$AD$9:$AN$20,8,FALSE),"","sed -i "&amp;IF($AK$171="MacOS","'' ","")&amp;"'s#"&amp;BL$173&amp;"="""&amp;INDEX($E$129:$G$131,MATCH("●",INDEX($H$129:$AQ$131,,MATCH($D176,$70:$70,0)-7),0),1)&amp;""""&amp;"#"&amp;BL$173&amp;"="&amp;""""&amp;VLOOKUP(BL$173,$AD$9:$AN$20,8,FALSE)&amp;""""&amp;"#g'"&amp;"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76" s="71" t="str">
        <f>SUBSTITUTE(IF(VLOOKUP(BM$173,$AD$9:$AN$20,8,FALSE)=INDEX($E$133:$G$135,MATCH("●",INDEX($H$133:$AQ$135,,MATCH($D176,$70:$70,0)-7),0),1),"","sed -i "&amp;IF($AK$171="MacOS","'' ","")&amp;"'s#"&amp;BM$173&amp;"="""&amp;VLOOKUP(BM$173,$AD$9:$AN$20,8,FALSE)&amp;""""&amp;"#"&amp;BM$173&amp;"="&amp;""""&amp;INDEX($E$133:$G$135,MATCH("●",INDEX($H$133:$AQ$135,,MATCH($D176,$70:$70,0)-7),0),1)&amp;""""&amp;"#g'"&amp;" ${CONFIG_DIR}"&amp;$K$7&amp;"; export "&amp;BM$173&amp;"="&amp;""""&amp;INDEX($E$133:$G$135,MATCH("●",INDEX($H$133:$AQ$135,,MATCH($D176,$70:$70,0)-7),0),1)&amp;""";"),",",""",""")</f>
        <v/>
      </c>
      <c r="BN176" s="71" t="str">
        <f>SUBSTITUTE(IF(INDEX($E$133:$G$135,MATCH("●",INDEX($H$133:$AQ$135,,MATCH($D176,$70:$70,0)-7),0),1)=VLOOKUP(BN$173,$AD$9:$AN$20,8,FALSE),"","sed -i "&amp;IF($AK$171="MacOS","'' ","")&amp;"'s#"&amp;BN$173&amp;"="""&amp;INDEX($E$133:$G$135,MATCH("●",INDEX($H$133:$AQ$135,,MATCH($D176,$70:$70,0)-7),0),1)&amp;""""&amp;"#"&amp;BN$173&amp;"="&amp;""""&amp;VLOOKUP(BN$173,$AD$9:$AN$20,8,FALSE)&amp;""""&amp;"#g'"&amp;"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76" s="71" t="str">
        <f>SUBSTITUTE(IF(VLOOKUP(BO$173,$AD$9:$AN$20,8,FALSE)=INDEX($E$137:$G$139,MATCH("●",INDEX($H$137:$AQ$139,,MATCH($D176,$70:$70,0)-7),0),1),"","sed -i "&amp;IF($AK$171="MacOS","'' ","")&amp;"'s#"&amp;BO$173&amp;"="""&amp;VLOOKUP(BO$173,$AD$9:$AN$20,8,FALSE)&amp;""""&amp;"#"&amp;BO$173&amp;"="&amp;""""&amp;INDEX($E$137:$G$139,MATCH("●",INDEX($H$137:$AQ$139,,MATCH($D176,$70:$70,0)-7),0),1)&amp;""""&amp;"#g'"&amp;" ${CONFIG_DIR}"&amp;$K$7&amp;"; export "&amp;BO$173&amp;"="&amp;""""&amp;INDEX($E$137:$G$139,MATCH("●",INDEX($H$137:$AQ$139,,MATCH($D176,$70:$70,0)-7),0),1)&amp;""";"),",",""",""")</f>
        <v/>
      </c>
      <c r="BP176" s="71" t="str">
        <f>SUBSTITUTE(IF(INDEX($E$137:$G$139,MATCH("●",INDEX($H$137:$AQ$139,,MATCH($D176,$70:$70,0)-7),0),1)=VLOOKUP(BP$173,$AD$9:$AN$20,8,FALSE),"","sed -i "&amp;IF($AK$171="MacOS","'' ","")&amp;"'s#"&amp;BP$173&amp;"="""&amp;INDEX($E$137:$G$139,MATCH("●",INDEX($H$137:$AQ$139,,MATCH($D176,$70:$70,0)-7),0),1)&amp;""""&amp;"#"&amp;BP$173&amp;"="&amp;""""&amp;VLOOKUP(BP$173,$AD$9:$AN$20,8,FALSE)&amp;""""&amp;"#g'"&amp;"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76" s="71" t="str">
        <f>SUBSTITUTE(IF(VLOOKUP(BQ$173,$AD$9:$AN$20,8,FALSE)=INDEX($E$141:$G$143,MATCH("●",INDEX($H$141:$AQ$143,,MATCH($D176,$70:$70,0)-7),0),1),"","sed -i "&amp;IF($AK$171="MacOS","'' ","")&amp;"'s#"&amp;BQ$173&amp;"="""&amp;VLOOKUP(BQ$173,$AD$9:$AN$20,8,FALSE)&amp;""""&amp;"#"&amp;BQ$173&amp;"="&amp;""""&amp;INDEX($E$141:$G$143,MATCH("●",INDEX($H$141:$AQ$143,,MATCH($D176,$70:$70,0)-7),0),1)&amp;""""&amp;"#g'"&amp;" ${CONFIG_DIR}"&amp;$K$7&amp;"; export "&amp;BQ$173&amp;"="&amp;""""&amp;INDEX($E$141:$G$143,MATCH("●",INDEX($H$141:$AQ$143,,MATCH($D176,$70:$70,0)-7),0),1)&amp;""";"),",",""",""")</f>
        <v/>
      </c>
      <c r="BR176" s="71" t="str">
        <f>SUBSTITUTE(IF(INDEX($E$141:$G$143,MATCH("●",INDEX($H$141:$AQ$143,,MATCH($D176,$70:$70,0)-7),0),1)=VLOOKUP(BR$173,$AD$9:$AN$20,8,FALSE),"","sed -i "&amp;IF($AK$171="MacOS","'' ","")&amp;"'s#"&amp;BR$173&amp;"="""&amp;INDEX($E$141:$G$143,MATCH("●",INDEX($H$141:$AQ$143,,MATCH($D176,$70:$70,0)-7),0),1)&amp;""""&amp;"#"&amp;BR$173&amp;"="&amp;""""&amp;VLOOKUP(BR$173,$AD$9:$AN$20,8,FALSE)&amp;""""&amp;"#g'"&amp;"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76" s="71" t="str">
        <f>SUBSTITUTE(IF(VLOOKUP(BS$173,$AD$9:$AN$20,8,FALSE)=INDEX($E$145:$G$147,MATCH("●",INDEX($H$145:$AQ$147,,MATCH($D176,$70:$70,0)-7),0),1),"","sed -i "&amp;IF($AK$171="MacOS","'' ","")&amp;"'s#"&amp;BS$173&amp;"="""&amp;VLOOKUP(BS$173,$AD$9:$AN$20,8,FALSE)&amp;""""&amp;"#"&amp;BS$173&amp;"="&amp;""""&amp;INDEX($E$145:$G$147,MATCH("●",INDEX($H$145:$AQ$147,,MATCH($D176,$70:$70,0)-7),0),1)&amp;""""&amp;"#g'"&amp;" ${CONFIG_DIR}"&amp;$K$7&amp;"; export "&amp;BS$173&amp;"="&amp;""""&amp;INDEX($E$145:$G$147,MATCH("●",INDEX($H$145:$AQ$147,,MATCH($D176,$70:$70,0)-7),0),1)&amp;""";"),",",""",""")</f>
        <v/>
      </c>
      <c r="BT176" s="71" t="str">
        <f>SUBSTITUTE(IF(INDEX($E$145:$G$147,MATCH("●",INDEX($H$145:$AQ$147,,MATCH($D176,$70:$70,0)-7),0),1)=VLOOKUP(BT$173,$AD$9:$AN$20,8,FALSE),"","sed -i "&amp;IF($AK$171="MacOS","'' ","")&amp;"'s#"&amp;BT$173&amp;"="""&amp;INDEX($E$145:$G$147,MATCH("●",INDEX($H$145:$AQ$147,,MATCH($D176,$70:$70,0)-7),0),1)&amp;""""&amp;"#"&amp;BT$173&amp;"="&amp;""""&amp;VLOOKUP(BT$173,$AD$9:$AN$20,8,FALSE)&amp;""""&amp;"#g'"&amp;"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76" s="60" t="s">
        <v>1068</v>
      </c>
    </row>
    <row r="177" spans="4:73" ht="54" customHeight="1">
      <c r="D177" s="96">
        <f>$D176+1</f>
        <v>75</v>
      </c>
      <c r="E177" s="97"/>
      <c r="F177" s="97"/>
      <c r="G177" s="98"/>
      <c r="H177" s="45" t="str">
        <f t="shared" ca="1" si="2"/>
        <v>clear; echo テストケース075; sed -i '' 's#COLUMN_DATA_TYPE="char"#COLUMN_DATA_TYPE="boolean"#g' ${CONFIG_DIR}db_data_config.txt; export COLUMN_DATA_TYPE="boolean";sed -i '' 's#COLUMN_DATA_LENGTH="3"#COLUMN_DATA_LENGTH="2"#g' ${CONFIG_DIR}db_data_config.txt; export COLUMN_DATA_LENGTH="2";sh ./script/db_check_data_validate_config.sh; sed -i '' 's#COLUMN_DATA_TYPE="boolean"#COLUMN_DATA_TYPE="char"#g' ${CONFIG_DIR}db_data_config.txt; export COLUMN_DATA_TYPE="char";sed -i '' 's#COLUMN_DATA_LENGTH="2"#COLUMN_DATA_LENGTH="3"#g' ${CONFIG_DIR}db_data_config.txt; export COLUMN_DATA_LENGTH="3";</v>
      </c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  <c r="AE177" s="99" t="str" cm="1">
        <f t="array" ref="AE177">SUBSTITUTE(INDEX($H$149:$AQ$149, , MATCH($D177, $70:$70, 0)-7),"-","")</f>
        <v>正常</v>
      </c>
      <c r="AF177" s="100"/>
      <c r="AG177" s="101"/>
      <c r="AH177" s="143" t="s">
        <v>921</v>
      </c>
      <c r="AI177" s="144"/>
      <c r="AJ177" s="144"/>
      <c r="AK177" s="144"/>
      <c r="AL177" s="144"/>
      <c r="AM177" s="144"/>
      <c r="AN177" s="144"/>
      <c r="AO177" s="144"/>
      <c r="AP177" s="144"/>
      <c r="AQ177" s="145"/>
      <c r="AS177" s="68" t="str" cm="1">
        <f t="array" ref="AS177">SUBSTITUTE(TEXT(INDEX($H$152:$AQ$152,1,$D177-72),"000000"),"-","")</f>
        <v>220001</v>
      </c>
      <c r="AT177" s="69"/>
      <c r="AU177" s="70"/>
      <c r="AW177" s="71" t="str">
        <f>SUBSTITUTE(IF(VLOOKUP(AW$173,$AD$9:$AN$20,8,FALSE)=INDEX($E$76:$G$78,MATCH("●",INDEX($H$76:$AQ$78,,MATCH($D177,$70:$70,0)-7),0),1),"","sed -i "&amp;IF($AK$171="MacOS","'' ","")&amp;"'s#"&amp;AW$173&amp;"="""&amp;VLOOKUP(AW$173,$AD$9:$AN$20,8,FALSE)&amp;""""&amp;"#"&amp;AW$173&amp;"="&amp;""""&amp;INDEX($E$76:$G$78,MATCH("●",INDEX($H$76:$AQ$78,,MATCH($D177,$70:$70,0)-7),0),1)&amp;""""&amp;"#g'"&amp;" ${CONFIG_DIR}"&amp;$K$7&amp;"; export "&amp;AW$173&amp;"="&amp;""""&amp;INDEX($E$76:$G$78,MATCH("●",INDEX($H$76:$AQ$78,,MATCH($D177,$70:$70,0)-7),0),1)&amp;""";"),",",""",""")</f>
        <v/>
      </c>
      <c r="AX177" s="71" t="str">
        <f>SUBSTITUTE(IF(INDEX($E$76:$G$78,MATCH("●",INDEX($H$76:$AQ$78,,MATCH($D177,$70:$70,0)-7),0),1)=VLOOKUP(AX$173,$AD$9:$AN$20,8,FALSE),"","sed -i "&amp;IF($AK$171="MacOS","'' ","")&amp;"'s#"&amp;AX$173&amp;"="""&amp;INDEX($E$76:$G$78,MATCH("●",INDEX($H$76:$AQ$78,,MATCH($D177,$70:$70,0)-7),0),1)&amp;""""&amp;"#"&amp;AX$173&amp;"="&amp;""""&amp;VLOOKUP(AX$173,$AD$9:$AN$20,8,FALSE)&amp;""""&amp;"#g'"&amp;"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77" s="71" t="str">
        <f>SUBSTITUTE(IF(VLOOKUP(AY$173,$AD$9:$AN$20,8,FALSE)=INDEX($E$80:$G$84,MATCH("●",INDEX($H$80:$AQ$84,,MATCH($D177,$70:$70,0)-7),0),1),"","sed -i "&amp;IF($AK$171="MacOS","'' ","")&amp;"'s#"&amp;AY$173&amp;"="""&amp;VLOOKUP(AY$173,$AD$9:$AN$20,8,FALSE)&amp;""""&amp;"#"&amp;AY$173&amp;"="&amp;""""&amp;INDEX($E$80:$G$84,MATCH("●",INDEX($H$80:$AQ$84,,MATCH($D177,$70:$70,0)-7),0),1)&amp;""""&amp;"#g'"&amp;" ${CONFIG_DIR}"&amp;$K$7&amp;"; export "&amp;AY$173&amp;"="&amp;""""&amp;INDEX($E$80:$G$84,MATCH("●",INDEX($H$80:$AQ$84,,MATCH($D177,$70:$70,0)-7),0),1)&amp;""";"),",",""",""")</f>
        <v>sed -i '' 's#COLUMN_DATA_TYPE="char"#COLUMN_DATA_TYPE="boolean"#g' ${CONFIG_DIR}db_data_config.txt; export COLUMN_DATA_TYPE="boolean";</v>
      </c>
      <c r="AZ177" s="71" t="str">
        <f>SUBSTITUTE(IF(INDEX($E$80:$G$84,MATCH("●",INDEX($H$80:$AQ$84,,MATCH($D177,$70:$70,0)-7),0),1)=VLOOKUP(AZ$173,$AD$9:$AN$20,8,FALSE),"","sed -i "&amp;IF($AK$171="MacOS","'' ","")&amp;"'s#"&amp;AZ$173&amp;"="""&amp;INDEX($E$80:$G$84,MATCH("●",INDEX($H$80:$AQ$84,,MATCH($D177,$70:$70,0)-7),0),1)&amp;""""&amp;"#"&amp;AZ$173&amp;"="&amp;""""&amp;VLOOKUP(AZ$173,$AD$9:$AN$20,8,FALSE)&amp;""""&amp;"#g'"&amp;"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's#COLUMN_DATA_TYPE="boolean"#COLUMN_DATA_TYPE="char"#g' ${CONFIG_DIR}db_data_config.txt; export COLUMN_DATA_TYPE="char";</v>
      </c>
      <c r="BA177" s="71" t="str">
        <f>SUBSTITUTE(IF(VLOOKUP(BA$173,$AD$9:$AN$20,8,FALSE)=INDEX($E$86:$G$111,MATCH("●",INDEX($H$86:$AQ$111,,MATCH($D177,$70:$70,0)-7),0),1),"","sed -i "&amp;IF($AK$171="MacOS","'' ","")&amp;"'s#"&amp;BA$173&amp;"="""&amp;VLOOKUP(BA$173,$AD$9:$AN$20,8,FALSE)&amp;""""&amp;"#"&amp;BA$173&amp;"="&amp;""""&amp;INDEX($E$86:$G$111,MATCH("●",INDEX($H$86:$AQ$111,,MATCH($D177,$70:$70,0)-7),0),1)&amp;""""&amp;"#g'"&amp;" ${CONFIG_DIR}"&amp;$K$7&amp;"; export "&amp;BA$173&amp;"="&amp;""""&amp;INDEX($E$86:$G$111,MATCH("●",INDEX($H$86:$AQ$111,,MATCH($D177,$70:$70,0)-7),0),1)&amp;""";"),",",""",""")</f>
        <v>sed -i '' 's#COLUMN_DATA_LENGTH="3"#COLUMN_DATA_LENGTH="2"#g' ${CONFIG_DIR}db_data_config.txt; export COLUMN_DATA_LENGTH="2";</v>
      </c>
      <c r="BB177" s="71" t="str">
        <f>SUBSTITUTE(IF(INDEX($E$86:$G$111,MATCH("●",INDEX($H$86:$AQ$111,,MATCH($D177,$70:$70,0)-7),0),1)=VLOOKUP(BB$173,$AD$9:$AN$20,8,FALSE),"","sed -i "&amp;IF($AK$171="MacOS","'' ","")&amp;"'s#"&amp;BB$173&amp;"="""&amp;INDEX($E$86:$G$111,MATCH("●",INDEX($H$86:$AQ$111,,MATCH($D177,$70:$70,0)-7),0),1)&amp;""""&amp;"#"&amp;BB$173&amp;"="&amp;""""&amp;VLOOKUP(BB$173,$AD$9:$AN$20,8,FALSE)&amp;""""&amp;"#g'"&amp;"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's#COLUMN_DATA_LENGTH="2"#COLUMN_DATA_LENGTH="3"#g' ${CONFIG_DIR}db_data_config.txt; export COLUMN_DATA_LENGTH="3";</v>
      </c>
      <c r="BC177" s="71" t="str">
        <f>SUBSTITUTE(IF(VLOOKUP(BC$173,$AD$9:$AN$20,8,FALSE)=INDEX($E$113:$G$114,MATCH("●",INDEX($H$113:$AQ$114,,MATCH($D177,$70:$70,0)-7),0),1),"","sed -i "&amp;IF($AK$171="MacOS","'' ","")&amp;"'s#"&amp;BC$173&amp;"="""&amp;VLOOKUP(BC$173,$AD$9:$AN$20,8,FALSE)&amp;""""&amp;"#"&amp;BC$173&amp;"="&amp;""""&amp;INDEX($E$113:$G$114,MATCH("●",INDEX($H$113:$AQ$114,,MATCH($D177,$70:$70,0)-7),0),1)&amp;""""&amp;"#g'"&amp;" ${CONFIG_DIR}"&amp;$K$7&amp;"; export "&amp;BC$173&amp;"="&amp;""""&amp;INDEX($E$113:$G$114,MATCH("●",INDEX($H$113:$AQ$114,,MATCH($D177,$70:$70,0)-7),0),1)&amp;""";"),",",""",""")</f>
        <v/>
      </c>
      <c r="BD177" s="71" t="str">
        <f>SUBSTITUTE(IF(INDEX($E$113:$G$114,MATCH("●",INDEX($H$113:$AQ$114,,MATCH($D177,$70:$70,0)-7),0),1)=VLOOKUP(BD$173,$AD$9:$AN$20,8,FALSE),"","sed -i "&amp;IF($AK$171="MacOS","'' ","")&amp;"'s#"&amp;BD$173&amp;"="""&amp;INDEX($E$113:$G$114,MATCH("●",INDEX($H$113:$AQ$114,,MATCH($D177,$70:$70,0)-7),0),1)&amp;""""&amp;"#"&amp;BD$173&amp;"="&amp;""""&amp;VLOOKUP(BD$173,$AD$9:$AN$20,8,FALSE)&amp;""""&amp;"#g'"&amp;"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77" s="71" t="str">
        <f>SUBSTITUTE(IF(VLOOKUP(BE$173,$AD$9:$AN$20,8,FALSE)=INDEX($E$116:$G$118,MATCH("●",INDEX($H$116:$AQ$118,,MATCH($D177,$70:$70,0)-7),0),1),"","sed -i "&amp;IF($AK$171="MacOS","'' ","")&amp;"'s#"&amp;BE$173&amp;"="""&amp;VLOOKUP(BE$173,$AD$9:$AN$20,8,FALSE)&amp;""""&amp;"#"&amp;BE$173&amp;"="&amp;""""&amp;INDEX($E$116:$G$118,MATCH("●",INDEX($H$116:$AQ$118,,MATCH($D177,$70:$70,0)-7),0),1)&amp;""""&amp;"#g'"&amp;" ${CONFIG_DIR}"&amp;$K$7&amp;"; export "&amp;BE$173&amp;"="&amp;""""&amp;INDEX($E$116:$G$118,MATCH("●",INDEX($H$116:$AQ$118,,MATCH($D177,$70:$70,0)-7),0),1)&amp;""";"),",",""",""")</f>
        <v/>
      </c>
      <c r="BF177" s="71" t="str">
        <f>SUBSTITUTE(IF(INDEX($E$116:$G$118,MATCH("●",INDEX($H$116:$AQ$118,,MATCH($D177,$70:$70,0)-7),0),1)=VLOOKUP(BF$173,$AD$9:$AN$20,8,FALSE),"","sed -i "&amp;IF($AK$171="MacOS","'' ","")&amp;"'s#"&amp;BF$173&amp;"="""&amp;INDEX($E$116:$G$118,MATCH("●",INDEX($H$116:$AQ$118,,MATCH($D177,$70:$70,0)-7),0),1)&amp;""""&amp;"#"&amp;BF$173&amp;"="&amp;""""&amp;VLOOKUP(BF$173,$AD$9:$AN$20,8,FALSE)&amp;""""&amp;"#g'"&amp;"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77" s="71" t="str">
        <f>SUBSTITUTE(IF(VLOOKUP(BG$173,$AD$9:$AN$20,8,FALSE)=INDEX($E$120:$G$122,MATCH("●",INDEX($H$120:$AQ$122,,MATCH($D177,$70:$70,0)-7),0),1),"","sed -i "&amp;IF($AK$171="MacOS","'' ","")&amp;"'s#"&amp;BG$173&amp;"="""&amp;VLOOKUP(BG$173,$AD$9:$AN$20,8,FALSE)&amp;""""&amp;"#"&amp;BG$173&amp;"="&amp;""""&amp;INDEX($E$120:$G$122,MATCH("●",INDEX($H$120:$AQ$122,,MATCH($D177,$70:$70,0)-7),0),1)&amp;""""&amp;"#g'"&amp;" ${CONFIG_DIR}"&amp;$K$7&amp;"; export "&amp;BG$173&amp;"="&amp;""""&amp;INDEX($E$120:$G$122,MATCH("●",INDEX($H$120:$AQ$122,,MATCH($D177,$70:$70,0)-7),0),1)&amp;""";"),",",""",""")</f>
        <v/>
      </c>
      <c r="BH177" s="71" t="str">
        <f>SUBSTITUTE(IF(INDEX($E$120:$G$122,MATCH("●",INDEX($H$120:$AQ$122,,MATCH($D177,$70:$70,0)-7),0),1)=VLOOKUP(BH$173,$AD$9:$AN$20,8,FALSE),"","sed -i "&amp;IF($AK$171="MacOS","'' ","")&amp;"'s#"&amp;BH$173&amp;"="""&amp;INDEX($E$120:$G$122,MATCH("●",INDEX($H$120:$AQ$122,,MATCH($D177,$70:$70,0)-7),0),1)&amp;""""&amp;"#"&amp;BH$173&amp;"="&amp;""""&amp;VLOOKUP(BH$173,$AD$9:$AN$20,8,FALSE)&amp;""""&amp;"#g'"&amp;"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77" s="71" t="str">
        <f>SUBSTITUTE(IF(VLOOKUP(BI$173,$AD$9:$AN$20,8,FALSE)=INDEX($E$124:$G$127,MATCH("●",INDEX($H$124:$AQ$127,,MATCH($D177,$70:$70,0)-7),0),1),"","sed -i "&amp;IF($AK$171="MacOS","'' ","")&amp;"'s#"&amp;BI$173&amp;"="""&amp;VLOOKUP(BI$173,$AD$9:$AN$20,8,FALSE)&amp;""""&amp;"#"&amp;BI$173&amp;"="&amp;""""&amp;INDEX($E$124:$G$127,MATCH("●",INDEX($H$124:$AQ$127,,MATCH($D177,$70:$70,0)-7),0),1)&amp;""""&amp;"#g'"&amp;" ${CONFIG_DIR}"&amp;$K$7&amp;"; export "&amp;BI$173&amp;"="&amp;""""&amp;INDEX($E$124:$G$127,MATCH("●",INDEX($H$124:$AQ$127,,MATCH($D177,$70:$70,0)-7),0),1)&amp;""";"),",",""",""")</f>
        <v/>
      </c>
      <c r="BJ177" s="71" t="str">
        <f>SUBSTITUTE(IF(INDEX($E$124:$G$127,MATCH("●",INDEX($H$124:$AQ$127,,MATCH($D177,$70:$70,0)-7),0),1)=VLOOKUP(BJ$173,$AD$9:$AN$20,8,FALSE),"","sed -i "&amp;IF($AK$171="MacOS","'' ","")&amp;"'s#"&amp;BJ$173&amp;"="""&amp;INDEX($E$124:$G$127,MATCH("●",INDEX($H$124:$AQ$127,,MATCH($D177,$70:$70,0)-7),0),1)&amp;""""&amp;"#"&amp;BJ$173&amp;"="&amp;""""&amp;VLOOKUP(BJ$173,$AD$9:$AN$20,8,FALSE)&amp;""""&amp;"#g'"&amp;"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77" s="71" t="str">
        <f>SUBSTITUTE(IF(VLOOKUP(BK$173,$AD$9:$AN$20,8,FALSE)=INDEX($E$129:$G$131,MATCH("●",INDEX($H$129:$AQ$131,,MATCH($D177,$70:$70,0)-7),0),1),"","sed -i "&amp;IF($AK$171="MacOS","'' ","")&amp;"'s#"&amp;BK$173&amp;"="""&amp;VLOOKUP(BK$173,$AD$9:$AN$20,8,FALSE)&amp;""""&amp;"#"&amp;BK$173&amp;"="&amp;""""&amp;INDEX($E$129:$G$131,MATCH("●",INDEX($H$129:$AQ$131,,MATCH($D177,$70:$70,0)-7),0),1)&amp;""""&amp;"#g'"&amp;" ${CONFIG_DIR}"&amp;$K$7&amp;"; export "&amp;BK$173&amp;"="&amp;""""&amp;INDEX($E$129:$G$131,MATCH("●",INDEX($H$129:$AQ$131,,MATCH($D177,$70:$70,0)-7),0),1)&amp;""";"),",",""",""")</f>
        <v/>
      </c>
      <c r="BL177" s="71" t="str">
        <f>SUBSTITUTE(IF(INDEX($E$129:$G$131,MATCH("●",INDEX($H$129:$AQ$131,,MATCH($D177,$70:$70,0)-7),0),1)=VLOOKUP(BL$173,$AD$9:$AN$20,8,FALSE),"","sed -i "&amp;IF($AK$171="MacOS","'' ","")&amp;"'s#"&amp;BL$173&amp;"="""&amp;INDEX($E$129:$G$131,MATCH("●",INDEX($H$129:$AQ$131,,MATCH($D177,$70:$70,0)-7),0),1)&amp;""""&amp;"#"&amp;BL$173&amp;"="&amp;""""&amp;VLOOKUP(BL$173,$AD$9:$AN$20,8,FALSE)&amp;""""&amp;"#g'"&amp;"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77" s="71" t="str">
        <f>SUBSTITUTE(IF(VLOOKUP(BM$173,$AD$9:$AN$20,8,FALSE)=INDEX($E$133:$G$135,MATCH("●",INDEX($H$133:$AQ$135,,MATCH($D177,$70:$70,0)-7),0),1),"","sed -i "&amp;IF($AK$171="MacOS","'' ","")&amp;"'s#"&amp;BM$173&amp;"="""&amp;VLOOKUP(BM$173,$AD$9:$AN$20,8,FALSE)&amp;""""&amp;"#"&amp;BM$173&amp;"="&amp;""""&amp;INDEX($E$133:$G$135,MATCH("●",INDEX($H$133:$AQ$135,,MATCH($D177,$70:$70,0)-7),0),1)&amp;""""&amp;"#g'"&amp;" ${CONFIG_DIR}"&amp;$K$7&amp;"; export "&amp;BM$173&amp;"="&amp;""""&amp;INDEX($E$133:$G$135,MATCH("●",INDEX($H$133:$AQ$135,,MATCH($D177,$70:$70,0)-7),0),1)&amp;""";"),",",""",""")</f>
        <v/>
      </c>
      <c r="BN177" s="71" t="str">
        <f>SUBSTITUTE(IF(INDEX($E$133:$G$135,MATCH("●",INDEX($H$133:$AQ$135,,MATCH($D177,$70:$70,0)-7),0),1)=VLOOKUP(BN$173,$AD$9:$AN$20,8,FALSE),"","sed -i "&amp;IF($AK$171="MacOS","'' ","")&amp;"'s#"&amp;BN$173&amp;"="""&amp;INDEX($E$133:$G$135,MATCH("●",INDEX($H$133:$AQ$135,,MATCH($D177,$70:$70,0)-7),0),1)&amp;""""&amp;"#"&amp;BN$173&amp;"="&amp;""""&amp;VLOOKUP(BN$173,$AD$9:$AN$20,8,FALSE)&amp;""""&amp;"#g'"&amp;"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77" s="71" t="str">
        <f>SUBSTITUTE(IF(VLOOKUP(BO$173,$AD$9:$AN$20,8,FALSE)=INDEX($E$137:$G$139,MATCH("●",INDEX($H$137:$AQ$139,,MATCH($D177,$70:$70,0)-7),0),1),"","sed -i "&amp;IF($AK$171="MacOS","'' ","")&amp;"'s#"&amp;BO$173&amp;"="""&amp;VLOOKUP(BO$173,$AD$9:$AN$20,8,FALSE)&amp;""""&amp;"#"&amp;BO$173&amp;"="&amp;""""&amp;INDEX($E$137:$G$139,MATCH("●",INDEX($H$137:$AQ$139,,MATCH($D177,$70:$70,0)-7),0),1)&amp;""""&amp;"#g'"&amp;" ${CONFIG_DIR}"&amp;$K$7&amp;"; export "&amp;BO$173&amp;"="&amp;""""&amp;INDEX($E$137:$G$139,MATCH("●",INDEX($H$137:$AQ$139,,MATCH($D177,$70:$70,0)-7),0),1)&amp;""";"),",",""",""")</f>
        <v/>
      </c>
      <c r="BP177" s="71" t="str">
        <f>SUBSTITUTE(IF(INDEX($E$137:$G$139,MATCH("●",INDEX($H$137:$AQ$139,,MATCH($D177,$70:$70,0)-7),0),1)=VLOOKUP(BP$173,$AD$9:$AN$20,8,FALSE),"","sed -i "&amp;IF($AK$171="MacOS","'' ","")&amp;"'s#"&amp;BP$173&amp;"="""&amp;INDEX($E$137:$G$139,MATCH("●",INDEX($H$137:$AQ$139,,MATCH($D177,$70:$70,0)-7),0),1)&amp;""""&amp;"#"&amp;BP$173&amp;"="&amp;""""&amp;VLOOKUP(BP$173,$AD$9:$AN$20,8,FALSE)&amp;""""&amp;"#g'"&amp;"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77" s="71" t="str">
        <f>SUBSTITUTE(IF(VLOOKUP(BQ$173,$AD$9:$AN$20,8,FALSE)=INDEX($E$141:$G$143,MATCH("●",INDEX($H$141:$AQ$143,,MATCH($D177,$70:$70,0)-7),0),1),"","sed -i "&amp;IF($AK$171="MacOS","'' ","")&amp;"'s#"&amp;BQ$173&amp;"="""&amp;VLOOKUP(BQ$173,$AD$9:$AN$20,8,FALSE)&amp;""""&amp;"#"&amp;BQ$173&amp;"="&amp;""""&amp;INDEX($E$141:$G$143,MATCH("●",INDEX($H$141:$AQ$143,,MATCH($D177,$70:$70,0)-7),0),1)&amp;""""&amp;"#g'"&amp;" ${CONFIG_DIR}"&amp;$K$7&amp;"; export "&amp;BQ$173&amp;"="&amp;""""&amp;INDEX($E$141:$G$143,MATCH("●",INDEX($H$141:$AQ$143,,MATCH($D177,$70:$70,0)-7),0),1)&amp;""";"),",",""",""")</f>
        <v/>
      </c>
      <c r="BR177" s="71" t="str">
        <f>SUBSTITUTE(IF(INDEX($E$141:$G$143,MATCH("●",INDEX($H$141:$AQ$143,,MATCH($D177,$70:$70,0)-7),0),1)=VLOOKUP(BR$173,$AD$9:$AN$20,8,FALSE),"","sed -i "&amp;IF($AK$171="MacOS","'' ","")&amp;"'s#"&amp;BR$173&amp;"="""&amp;INDEX($E$141:$G$143,MATCH("●",INDEX($H$141:$AQ$143,,MATCH($D177,$70:$70,0)-7),0),1)&amp;""""&amp;"#"&amp;BR$173&amp;"="&amp;""""&amp;VLOOKUP(BR$173,$AD$9:$AN$20,8,FALSE)&amp;""""&amp;"#g'"&amp;"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77" s="71" t="str">
        <f>SUBSTITUTE(IF(VLOOKUP(BS$173,$AD$9:$AN$20,8,FALSE)=INDEX($E$145:$G$147,MATCH("●",INDEX($H$145:$AQ$147,,MATCH($D177,$70:$70,0)-7),0),1),"","sed -i "&amp;IF($AK$171="MacOS","'' ","")&amp;"'s#"&amp;BS$173&amp;"="""&amp;VLOOKUP(BS$173,$AD$9:$AN$20,8,FALSE)&amp;""""&amp;"#"&amp;BS$173&amp;"="&amp;""""&amp;INDEX($E$145:$G$147,MATCH("●",INDEX($H$145:$AQ$147,,MATCH($D177,$70:$70,0)-7),0),1)&amp;""""&amp;"#g'"&amp;" ${CONFIG_DIR}"&amp;$K$7&amp;"; export "&amp;BS$173&amp;"="&amp;""""&amp;INDEX($E$145:$G$147,MATCH("●",INDEX($H$145:$AQ$147,,MATCH($D177,$70:$70,0)-7),0),1)&amp;""";"),",",""",""")</f>
        <v/>
      </c>
      <c r="BT177" s="71" t="str">
        <f>SUBSTITUTE(IF(INDEX($E$145:$G$147,MATCH("●",INDEX($H$145:$AQ$147,,MATCH($D177,$70:$70,0)-7),0),1)=VLOOKUP(BT$173,$AD$9:$AN$20,8,FALSE),"","sed -i "&amp;IF($AK$171="MacOS","'' ","")&amp;"'s#"&amp;BT$173&amp;"="""&amp;INDEX($E$145:$G$147,MATCH("●",INDEX($H$145:$AQ$147,,MATCH($D177,$70:$70,0)-7),0),1)&amp;""""&amp;"#"&amp;BT$173&amp;"="&amp;""""&amp;VLOOKUP(BT$173,$AD$9:$AN$20,8,FALSE)&amp;""""&amp;"#g'"&amp;"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77" s="60" t="s">
        <v>1068</v>
      </c>
    </row>
    <row r="178" spans="4:73" ht="54" customHeight="1">
      <c r="D178" s="96">
        <f t="shared" ref="D178:D210" si="3">$D177+1</f>
        <v>76</v>
      </c>
      <c r="E178" s="97"/>
      <c r="F178" s="97"/>
      <c r="G178" s="98"/>
      <c r="H178" s="45" t="str">
        <f t="shared" ca="1" si="2"/>
        <v>clear; echo テストケース076; sed -i '' 's#COLUMN_DATA_TYPE="char"#COLUMN_DATA_TYPE="boolean"#g' ${CONFIG_DIR}db_data_config.txt; export COLUMN_DATA_TYPE="boolean";sh ./script/db_check_data_validate_config.sh; sed -i '' 's#COLUMN_DATA_TYPE="boolean"#COLUMN_DATA_TYPE="char"#g' ${CONFIG_DIR}db_data_config.txt; export COLUMN_DATA_TYPE="char";</v>
      </c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7"/>
      <c r="AE178" s="99" t="str" cm="1">
        <f t="array" ref="AE178">SUBSTITUTE(INDEX($H$149:$AQ$149, , MATCH($D178, $70:$70, 0)-7),"-","")</f>
        <v>異常</v>
      </c>
      <c r="AF178" s="100"/>
      <c r="AG178" s="101"/>
      <c r="AH178" s="143" t="s">
        <v>922</v>
      </c>
      <c r="AI178" s="144"/>
      <c r="AJ178" s="144"/>
      <c r="AK178" s="144"/>
      <c r="AL178" s="144"/>
      <c r="AM178" s="144"/>
      <c r="AN178" s="144"/>
      <c r="AO178" s="144"/>
      <c r="AP178" s="144"/>
      <c r="AQ178" s="145"/>
      <c r="AS178" s="68" t="str" cm="1">
        <f t="array" ref="AS178">SUBSTITUTE(TEXT(INDEX($H$152:$AQ$152,1,$D178-72),"000000"),"-","")</f>
        <v>220136</v>
      </c>
      <c r="AT178" s="69"/>
      <c r="AU178" s="70"/>
      <c r="AW178" s="71" t="str">
        <f>SUBSTITUTE(IF(VLOOKUP(AW$173,$AD$9:$AN$20,8,FALSE)=INDEX($E$76:$G$78,MATCH("●",INDEX($H$76:$AQ$78,,MATCH($D178,$70:$70,0)-7),0),1),"","sed -i "&amp;IF($AK$171="MacOS","'' ","")&amp;"'s#"&amp;AW$173&amp;"="""&amp;VLOOKUP(AW$173,$AD$9:$AN$20,8,FALSE)&amp;""""&amp;"#"&amp;AW$173&amp;"="&amp;""""&amp;INDEX($E$76:$G$78,MATCH("●",INDEX($H$76:$AQ$78,,MATCH($D178,$70:$70,0)-7),0),1)&amp;""""&amp;"#g'"&amp;" ${CONFIG_DIR}"&amp;$K$7&amp;"; export "&amp;AW$173&amp;"="&amp;""""&amp;INDEX($E$76:$G$78,MATCH("●",INDEX($H$76:$AQ$78,,MATCH($D178,$70:$70,0)-7),0),1)&amp;""";"),",",""",""")</f>
        <v/>
      </c>
      <c r="AX178" s="71" t="str">
        <f>SUBSTITUTE(IF(INDEX($E$76:$G$78,MATCH("●",INDEX($H$76:$AQ$78,,MATCH($D178,$70:$70,0)-7),0),1)=VLOOKUP(AX$173,$AD$9:$AN$20,8,FALSE),"","sed -i "&amp;IF($AK$171="MacOS","'' ","")&amp;"'s#"&amp;AX$173&amp;"="""&amp;INDEX($E$76:$G$78,MATCH("●",INDEX($H$76:$AQ$78,,MATCH($D178,$70:$70,0)-7),0),1)&amp;""""&amp;"#"&amp;AX$173&amp;"="&amp;""""&amp;VLOOKUP(AX$173,$AD$9:$AN$20,8,FALSE)&amp;""""&amp;"#g'"&amp;"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78" s="71" t="str">
        <f>SUBSTITUTE(IF(VLOOKUP(AY$173,$AD$9:$AN$20,8,FALSE)=INDEX($E$80:$G$84,MATCH("●",INDEX($H$80:$AQ$84,,MATCH($D178,$70:$70,0)-7),0),1),"","sed -i "&amp;IF($AK$171="MacOS","'' ","")&amp;"'s#"&amp;AY$173&amp;"="""&amp;VLOOKUP(AY$173,$AD$9:$AN$20,8,FALSE)&amp;""""&amp;"#"&amp;AY$173&amp;"="&amp;""""&amp;INDEX($E$80:$G$84,MATCH("●",INDEX($H$80:$AQ$84,,MATCH($D178,$70:$70,0)-7),0),1)&amp;""""&amp;"#g'"&amp;" ${CONFIG_DIR}"&amp;$K$7&amp;"; export "&amp;AY$173&amp;"="&amp;""""&amp;INDEX($E$80:$G$84,MATCH("●",INDEX($H$80:$AQ$84,,MATCH($D178,$70:$70,0)-7),0),1)&amp;""";"),",",""",""")</f>
        <v>sed -i '' 's#COLUMN_DATA_TYPE="char"#COLUMN_DATA_TYPE="boolean"#g' ${CONFIG_DIR}db_data_config.txt; export COLUMN_DATA_TYPE="boolean";</v>
      </c>
      <c r="AZ178" s="71" t="str">
        <f>SUBSTITUTE(IF(INDEX($E$80:$G$84,MATCH("●",INDEX($H$80:$AQ$84,,MATCH($D178,$70:$70,0)-7),0),1)=VLOOKUP(AZ$173,$AD$9:$AN$20,8,FALSE),"","sed -i "&amp;IF($AK$171="MacOS","'' ","")&amp;"'s#"&amp;AZ$173&amp;"="""&amp;INDEX($E$80:$G$84,MATCH("●",INDEX($H$80:$AQ$84,,MATCH($D178,$70:$70,0)-7),0),1)&amp;""""&amp;"#"&amp;AZ$173&amp;"="&amp;""""&amp;VLOOKUP(AZ$173,$AD$9:$AN$20,8,FALSE)&amp;""""&amp;"#g'"&amp;"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's#COLUMN_DATA_TYPE="boolean"#COLUMN_DATA_TYPE="char"#g' ${CONFIG_DIR}db_data_config.txt; export COLUMN_DATA_TYPE="char";</v>
      </c>
      <c r="BA178" s="71" t="str">
        <f>SUBSTITUTE(IF(VLOOKUP(BA$173,$AD$9:$AN$20,8,FALSE)=INDEX($E$86:$G$111,MATCH("●",INDEX($H$86:$AQ$111,,MATCH($D178,$70:$70,0)-7),0),1),"","sed -i "&amp;IF($AK$171="MacOS","'' ","")&amp;"'s#"&amp;BA$173&amp;"="""&amp;VLOOKUP(BA$173,$AD$9:$AN$20,8,FALSE)&amp;""""&amp;"#"&amp;BA$173&amp;"="&amp;""""&amp;INDEX($E$86:$G$111,MATCH("●",INDEX($H$86:$AQ$111,,MATCH($D178,$70:$70,0)-7),0),1)&amp;""""&amp;"#g'"&amp;" ${CONFIG_DIR}"&amp;$K$7&amp;"; export "&amp;BA$173&amp;"="&amp;""""&amp;INDEX($E$86:$G$111,MATCH("●",INDEX($H$86:$AQ$111,,MATCH($D178,$70:$70,0)-7),0),1)&amp;""";"),",",""",""")</f>
        <v/>
      </c>
      <c r="BB178" s="71" t="str">
        <f>SUBSTITUTE(IF(INDEX($E$86:$G$111,MATCH("●",INDEX($H$86:$AQ$111,,MATCH($D178,$70:$70,0)-7),0),1)=VLOOKUP(BB$173,$AD$9:$AN$20,8,FALSE),"","sed -i "&amp;IF($AK$171="MacOS","'' ","")&amp;"'s#"&amp;BB$173&amp;"="""&amp;INDEX($E$86:$G$111,MATCH("●",INDEX($H$86:$AQ$111,,MATCH($D178,$70:$70,0)-7),0),1)&amp;""""&amp;"#"&amp;BB$173&amp;"="&amp;""""&amp;VLOOKUP(BB$173,$AD$9:$AN$20,8,FALSE)&amp;""""&amp;"#g'"&amp;" ${CONFIG_DIR}"&amp;$K$7&amp;"; export "&amp;BB$173&amp;"="&amp;""""&amp;VLOOKUP(BB$173,$AD$9:$AN$20,8,FALSE)&amp;""";"),",",""",""")</f>
        <v/>
      </c>
      <c r="BC178" s="71" t="str">
        <f>SUBSTITUTE(IF(VLOOKUP(BC$173,$AD$9:$AN$20,8,FALSE)=INDEX($E$113:$G$114,MATCH("●",INDEX($H$113:$AQ$114,,MATCH($D178,$70:$70,0)-7),0),1),"","sed -i "&amp;IF($AK$171="MacOS","'' ","")&amp;"'s#"&amp;BC$173&amp;"="""&amp;VLOOKUP(BC$173,$AD$9:$AN$20,8,FALSE)&amp;""""&amp;"#"&amp;BC$173&amp;"="&amp;""""&amp;INDEX($E$113:$G$114,MATCH("●",INDEX($H$113:$AQ$114,,MATCH($D178,$70:$70,0)-7),0),1)&amp;""""&amp;"#g'"&amp;" ${CONFIG_DIR}"&amp;$K$7&amp;"; export "&amp;BC$173&amp;"="&amp;""""&amp;INDEX($E$113:$G$114,MATCH("●",INDEX($H$113:$AQ$114,,MATCH($D178,$70:$70,0)-7),0),1)&amp;""";"),",",""",""")</f>
        <v/>
      </c>
      <c r="BD178" s="71" t="str">
        <f>SUBSTITUTE(IF(INDEX($E$113:$G$114,MATCH("●",INDEX($H$113:$AQ$114,,MATCH($D178,$70:$70,0)-7),0),1)=VLOOKUP(BD$173,$AD$9:$AN$20,8,FALSE),"","sed -i "&amp;IF($AK$171="MacOS","'' ","")&amp;"'s#"&amp;BD$173&amp;"="""&amp;INDEX($E$113:$G$114,MATCH("●",INDEX($H$113:$AQ$114,,MATCH($D178,$70:$70,0)-7),0),1)&amp;""""&amp;"#"&amp;BD$173&amp;"="&amp;""""&amp;VLOOKUP(BD$173,$AD$9:$AN$20,8,FALSE)&amp;""""&amp;"#g'"&amp;"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78" s="71" t="str">
        <f>SUBSTITUTE(IF(VLOOKUP(BE$173,$AD$9:$AN$20,8,FALSE)=INDEX($E$116:$G$118,MATCH("●",INDEX($H$116:$AQ$118,,MATCH($D178,$70:$70,0)-7),0),1),"","sed -i "&amp;IF($AK$171="MacOS","'' ","")&amp;"'s#"&amp;BE$173&amp;"="""&amp;VLOOKUP(BE$173,$AD$9:$AN$20,8,FALSE)&amp;""""&amp;"#"&amp;BE$173&amp;"="&amp;""""&amp;INDEX($E$116:$G$118,MATCH("●",INDEX($H$116:$AQ$118,,MATCH($D178,$70:$70,0)-7),0),1)&amp;""""&amp;"#g'"&amp;" ${CONFIG_DIR}"&amp;$K$7&amp;"; export "&amp;BE$173&amp;"="&amp;""""&amp;INDEX($E$116:$G$118,MATCH("●",INDEX($H$116:$AQ$118,,MATCH($D178,$70:$70,0)-7),0),1)&amp;""";"),",",""",""")</f>
        <v/>
      </c>
      <c r="BF178" s="71" t="str">
        <f>SUBSTITUTE(IF(INDEX($E$116:$G$118,MATCH("●",INDEX($H$116:$AQ$118,,MATCH($D178,$70:$70,0)-7),0),1)=VLOOKUP(BF$173,$AD$9:$AN$20,8,FALSE),"","sed -i "&amp;IF($AK$171="MacOS","'' ","")&amp;"'s#"&amp;BF$173&amp;"="""&amp;INDEX($E$116:$G$118,MATCH("●",INDEX($H$116:$AQ$118,,MATCH($D178,$70:$70,0)-7),0),1)&amp;""""&amp;"#"&amp;BF$173&amp;"="&amp;""""&amp;VLOOKUP(BF$173,$AD$9:$AN$20,8,FALSE)&amp;""""&amp;"#g'"&amp;"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78" s="71" t="str">
        <f>SUBSTITUTE(IF(VLOOKUP(BG$173,$AD$9:$AN$20,8,FALSE)=INDEX($E$120:$G$122,MATCH("●",INDEX($H$120:$AQ$122,,MATCH($D178,$70:$70,0)-7),0),1),"","sed -i "&amp;IF($AK$171="MacOS","'' ","")&amp;"'s#"&amp;BG$173&amp;"="""&amp;VLOOKUP(BG$173,$AD$9:$AN$20,8,FALSE)&amp;""""&amp;"#"&amp;BG$173&amp;"="&amp;""""&amp;INDEX($E$120:$G$122,MATCH("●",INDEX($H$120:$AQ$122,,MATCH($D178,$70:$70,0)-7),0),1)&amp;""""&amp;"#g'"&amp;" ${CONFIG_DIR}"&amp;$K$7&amp;"; export "&amp;BG$173&amp;"="&amp;""""&amp;INDEX($E$120:$G$122,MATCH("●",INDEX($H$120:$AQ$122,,MATCH($D178,$70:$70,0)-7),0),1)&amp;""";"),",",""",""")</f>
        <v/>
      </c>
      <c r="BH178" s="71" t="str">
        <f>SUBSTITUTE(IF(INDEX($E$120:$G$122,MATCH("●",INDEX($H$120:$AQ$122,,MATCH($D178,$70:$70,0)-7),0),1)=VLOOKUP(BH$173,$AD$9:$AN$20,8,FALSE),"","sed -i "&amp;IF($AK$171="MacOS","'' ","")&amp;"'s#"&amp;BH$173&amp;"="""&amp;INDEX($E$120:$G$122,MATCH("●",INDEX($H$120:$AQ$122,,MATCH($D178,$70:$70,0)-7),0),1)&amp;""""&amp;"#"&amp;BH$173&amp;"="&amp;""""&amp;VLOOKUP(BH$173,$AD$9:$AN$20,8,FALSE)&amp;""""&amp;"#g'"&amp;"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78" s="71" t="str">
        <f>SUBSTITUTE(IF(VLOOKUP(BI$173,$AD$9:$AN$20,8,FALSE)=INDEX($E$124:$G$127,MATCH("●",INDEX($H$124:$AQ$127,,MATCH($D178,$70:$70,0)-7),0),1),"","sed -i "&amp;IF($AK$171="MacOS","'' ","")&amp;"'s#"&amp;BI$173&amp;"="""&amp;VLOOKUP(BI$173,$AD$9:$AN$20,8,FALSE)&amp;""""&amp;"#"&amp;BI$173&amp;"="&amp;""""&amp;INDEX($E$124:$G$127,MATCH("●",INDEX($H$124:$AQ$127,,MATCH($D178,$70:$70,0)-7),0),1)&amp;""""&amp;"#g'"&amp;" ${CONFIG_DIR}"&amp;$K$7&amp;"; export "&amp;BI$173&amp;"="&amp;""""&amp;INDEX($E$124:$G$127,MATCH("●",INDEX($H$124:$AQ$127,,MATCH($D178,$70:$70,0)-7),0),1)&amp;""";"),",",""",""")</f>
        <v/>
      </c>
      <c r="BJ178" s="71" t="str">
        <f>SUBSTITUTE(IF(INDEX($E$124:$G$127,MATCH("●",INDEX($H$124:$AQ$127,,MATCH($D178,$70:$70,0)-7),0),1)=VLOOKUP(BJ$173,$AD$9:$AN$20,8,FALSE),"","sed -i "&amp;IF($AK$171="MacOS","'' ","")&amp;"'s#"&amp;BJ$173&amp;"="""&amp;INDEX($E$124:$G$127,MATCH("●",INDEX($H$124:$AQ$127,,MATCH($D178,$70:$70,0)-7),0),1)&amp;""""&amp;"#"&amp;BJ$173&amp;"="&amp;""""&amp;VLOOKUP(BJ$173,$AD$9:$AN$20,8,FALSE)&amp;""""&amp;"#g'"&amp;"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78" s="71" t="str">
        <f>SUBSTITUTE(IF(VLOOKUP(BK$173,$AD$9:$AN$20,8,FALSE)=INDEX($E$129:$G$131,MATCH("●",INDEX($H$129:$AQ$131,,MATCH($D178,$70:$70,0)-7),0),1),"","sed -i "&amp;IF($AK$171="MacOS","'' ","")&amp;"'s#"&amp;BK$173&amp;"="""&amp;VLOOKUP(BK$173,$AD$9:$AN$20,8,FALSE)&amp;""""&amp;"#"&amp;BK$173&amp;"="&amp;""""&amp;INDEX($E$129:$G$131,MATCH("●",INDEX($H$129:$AQ$131,,MATCH($D178,$70:$70,0)-7),0),1)&amp;""""&amp;"#g'"&amp;" ${CONFIG_DIR}"&amp;$K$7&amp;"; export "&amp;BK$173&amp;"="&amp;""""&amp;INDEX($E$129:$G$131,MATCH("●",INDEX($H$129:$AQ$131,,MATCH($D178,$70:$70,0)-7),0),1)&amp;""";"),",",""",""")</f>
        <v/>
      </c>
      <c r="BL178" s="71" t="str">
        <f>SUBSTITUTE(IF(INDEX($E$129:$G$131,MATCH("●",INDEX($H$129:$AQ$131,,MATCH($D178,$70:$70,0)-7),0),1)=VLOOKUP(BL$173,$AD$9:$AN$20,8,FALSE),"","sed -i "&amp;IF($AK$171="MacOS","'' ","")&amp;"'s#"&amp;BL$173&amp;"="""&amp;INDEX($E$129:$G$131,MATCH("●",INDEX($H$129:$AQ$131,,MATCH($D178,$70:$70,0)-7),0),1)&amp;""""&amp;"#"&amp;BL$173&amp;"="&amp;""""&amp;VLOOKUP(BL$173,$AD$9:$AN$20,8,FALSE)&amp;""""&amp;"#g'"&amp;"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78" s="71" t="str">
        <f>SUBSTITUTE(IF(VLOOKUP(BM$173,$AD$9:$AN$20,8,FALSE)=INDEX($E$133:$G$135,MATCH("●",INDEX($H$133:$AQ$135,,MATCH($D178,$70:$70,0)-7),0),1),"","sed -i "&amp;IF($AK$171="MacOS","'' ","")&amp;"'s#"&amp;BM$173&amp;"="""&amp;VLOOKUP(BM$173,$AD$9:$AN$20,8,FALSE)&amp;""""&amp;"#"&amp;BM$173&amp;"="&amp;""""&amp;INDEX($E$133:$G$135,MATCH("●",INDEX($H$133:$AQ$135,,MATCH($D178,$70:$70,0)-7),0),1)&amp;""""&amp;"#g'"&amp;" ${CONFIG_DIR}"&amp;$K$7&amp;"; export "&amp;BM$173&amp;"="&amp;""""&amp;INDEX($E$133:$G$135,MATCH("●",INDEX($H$133:$AQ$135,,MATCH($D178,$70:$70,0)-7),0),1)&amp;""";"),",",""",""")</f>
        <v/>
      </c>
      <c r="BN178" s="71" t="str">
        <f>SUBSTITUTE(IF(INDEX($E$133:$G$135,MATCH("●",INDEX($H$133:$AQ$135,,MATCH($D178,$70:$70,0)-7),0),1)=VLOOKUP(BN$173,$AD$9:$AN$20,8,FALSE),"","sed -i "&amp;IF($AK$171="MacOS","'' ","")&amp;"'s#"&amp;BN$173&amp;"="""&amp;INDEX($E$133:$G$135,MATCH("●",INDEX($H$133:$AQ$135,,MATCH($D178,$70:$70,0)-7),0),1)&amp;""""&amp;"#"&amp;BN$173&amp;"="&amp;""""&amp;VLOOKUP(BN$173,$AD$9:$AN$20,8,FALSE)&amp;""""&amp;"#g'"&amp;"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78" s="71" t="str">
        <f>SUBSTITUTE(IF(VLOOKUP(BO$173,$AD$9:$AN$20,8,FALSE)=INDEX($E$137:$G$139,MATCH("●",INDEX($H$137:$AQ$139,,MATCH($D178,$70:$70,0)-7),0),1),"","sed -i "&amp;IF($AK$171="MacOS","'' ","")&amp;"'s#"&amp;BO$173&amp;"="""&amp;VLOOKUP(BO$173,$AD$9:$AN$20,8,FALSE)&amp;""""&amp;"#"&amp;BO$173&amp;"="&amp;""""&amp;INDEX($E$137:$G$139,MATCH("●",INDEX($H$137:$AQ$139,,MATCH($D178,$70:$70,0)-7),0),1)&amp;""""&amp;"#g'"&amp;" ${CONFIG_DIR}"&amp;$K$7&amp;"; export "&amp;BO$173&amp;"="&amp;""""&amp;INDEX($E$137:$G$139,MATCH("●",INDEX($H$137:$AQ$139,,MATCH($D178,$70:$70,0)-7),0),1)&amp;""";"),",",""",""")</f>
        <v/>
      </c>
      <c r="BP178" s="71" t="str">
        <f>SUBSTITUTE(IF(INDEX($E$137:$G$139,MATCH("●",INDEX($H$137:$AQ$139,,MATCH($D178,$70:$70,0)-7),0),1)=VLOOKUP(BP$173,$AD$9:$AN$20,8,FALSE),"","sed -i "&amp;IF($AK$171="MacOS","'' ","")&amp;"'s#"&amp;BP$173&amp;"="""&amp;INDEX($E$137:$G$139,MATCH("●",INDEX($H$137:$AQ$139,,MATCH($D178,$70:$70,0)-7),0),1)&amp;""""&amp;"#"&amp;BP$173&amp;"="&amp;""""&amp;VLOOKUP(BP$173,$AD$9:$AN$20,8,FALSE)&amp;""""&amp;"#g'"&amp;"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78" s="71" t="str">
        <f>SUBSTITUTE(IF(VLOOKUP(BQ$173,$AD$9:$AN$20,8,FALSE)=INDEX($E$141:$G$143,MATCH("●",INDEX($H$141:$AQ$143,,MATCH($D178,$70:$70,0)-7),0),1),"","sed -i "&amp;IF($AK$171="MacOS","'' ","")&amp;"'s#"&amp;BQ$173&amp;"="""&amp;VLOOKUP(BQ$173,$AD$9:$AN$20,8,FALSE)&amp;""""&amp;"#"&amp;BQ$173&amp;"="&amp;""""&amp;INDEX($E$141:$G$143,MATCH("●",INDEX($H$141:$AQ$143,,MATCH($D178,$70:$70,0)-7),0),1)&amp;""""&amp;"#g'"&amp;" ${CONFIG_DIR}"&amp;$K$7&amp;"; export "&amp;BQ$173&amp;"="&amp;""""&amp;INDEX($E$141:$G$143,MATCH("●",INDEX($H$141:$AQ$143,,MATCH($D178,$70:$70,0)-7),0),1)&amp;""";"),",",""",""")</f>
        <v/>
      </c>
      <c r="BR178" s="71" t="str">
        <f>SUBSTITUTE(IF(INDEX($E$141:$G$143,MATCH("●",INDEX($H$141:$AQ$143,,MATCH($D178,$70:$70,0)-7),0),1)=VLOOKUP(BR$173,$AD$9:$AN$20,8,FALSE),"","sed -i "&amp;IF($AK$171="MacOS","'' ","")&amp;"'s#"&amp;BR$173&amp;"="""&amp;INDEX($E$141:$G$143,MATCH("●",INDEX($H$141:$AQ$143,,MATCH($D178,$70:$70,0)-7),0),1)&amp;""""&amp;"#"&amp;BR$173&amp;"="&amp;""""&amp;VLOOKUP(BR$173,$AD$9:$AN$20,8,FALSE)&amp;""""&amp;"#g'"&amp;"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78" s="71" t="str">
        <f>SUBSTITUTE(IF(VLOOKUP(BS$173,$AD$9:$AN$20,8,FALSE)=INDEX($E$145:$G$147,MATCH("●",INDEX($H$145:$AQ$147,,MATCH($D178,$70:$70,0)-7),0),1),"","sed -i "&amp;IF($AK$171="MacOS","'' ","")&amp;"'s#"&amp;BS$173&amp;"="""&amp;VLOOKUP(BS$173,$AD$9:$AN$20,8,FALSE)&amp;""""&amp;"#"&amp;BS$173&amp;"="&amp;""""&amp;INDEX($E$145:$G$147,MATCH("●",INDEX($H$145:$AQ$147,,MATCH($D178,$70:$70,0)-7),0),1)&amp;""""&amp;"#g'"&amp;" ${CONFIG_DIR}"&amp;$K$7&amp;"; export "&amp;BS$173&amp;"="&amp;""""&amp;INDEX($E$145:$G$147,MATCH("●",INDEX($H$145:$AQ$147,,MATCH($D178,$70:$70,0)-7),0),1)&amp;""";"),",",""",""")</f>
        <v/>
      </c>
      <c r="BT178" s="71" t="str">
        <f>SUBSTITUTE(IF(INDEX($E$145:$G$147,MATCH("●",INDEX($H$145:$AQ$147,,MATCH($D178,$70:$70,0)-7),0),1)=VLOOKUP(BT$173,$AD$9:$AN$20,8,FALSE),"","sed -i "&amp;IF($AK$171="MacOS","'' ","")&amp;"'s#"&amp;BT$173&amp;"="""&amp;INDEX($E$145:$G$147,MATCH("●",INDEX($H$145:$AQ$147,,MATCH($D178,$70:$70,0)-7),0),1)&amp;""""&amp;"#"&amp;BT$173&amp;"="&amp;""""&amp;VLOOKUP(BT$173,$AD$9:$AN$20,8,FALSE)&amp;""""&amp;"#g'"&amp;"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78" s="60" t="s">
        <v>1068</v>
      </c>
    </row>
    <row r="179" spans="4:73" ht="54" customHeight="1">
      <c r="D179" s="96">
        <f t="shared" si="3"/>
        <v>77</v>
      </c>
      <c r="E179" s="97"/>
      <c r="F179" s="97"/>
      <c r="G179" s="98"/>
      <c r="H179" s="45" t="str">
        <f t="shared" ca="1" si="2"/>
        <v>clear; echo テストケース077; sed -i '' 's#COLUMN_DATA_TYPE="char"#COLUMN_DATA_TYPE="boolean"#g' ${CONFIG_DIR}db_data_config.txt; export COLUMN_DATA_TYPE="boolean";sed -i '' 's#COLUMN_DATA_LENGTH="3"#COLUMN_DATA_LENGTH="38.7"#g' ${CONFIG_DIR}db_data_config.txt; export COLUMN_DATA_LENGTH="38.7";sh ./script/db_check_data_validate_config.sh; sed -i '' 's#COLUMN_DATA_TYPE="boolean"#COLUMN_DATA_TYPE="char"#g' ${CONFIG_DIR}db_data_config.txt; export COLUMN_DATA_TYPE="char";sed -i '' 's#COLUMN_DATA_LENGTH="38.7"#COLUMN_DATA_LENGTH="3"#g' ${CONFIG_DIR}db_data_config.txt; export COLUMN_DATA_LENGTH="3";</v>
      </c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  <c r="AE179" s="99" t="str" cm="1">
        <f t="array" ref="AE179">SUBSTITUTE(INDEX($H$149:$AQ$149, , MATCH($D179, $70:$70, 0)-7),"-","")</f>
        <v>異常</v>
      </c>
      <c r="AF179" s="100"/>
      <c r="AG179" s="101"/>
      <c r="AH179" s="143" t="s">
        <v>923</v>
      </c>
      <c r="AI179" s="144"/>
      <c r="AJ179" s="144"/>
      <c r="AK179" s="144"/>
      <c r="AL179" s="144"/>
      <c r="AM179" s="144"/>
      <c r="AN179" s="144"/>
      <c r="AO179" s="144"/>
      <c r="AP179" s="144"/>
      <c r="AQ179" s="145"/>
      <c r="AS179" s="68" t="str" cm="1">
        <f t="array" ref="AS179">SUBSTITUTE(TEXT(INDEX($H$152:$AQ$152,1,$D179-72),"000000"),"-","")</f>
        <v>220136</v>
      </c>
      <c r="AT179" s="69"/>
      <c r="AU179" s="70"/>
      <c r="AW179" s="71" t="str">
        <f>SUBSTITUTE(IF(VLOOKUP(AW$173,$AD$9:$AN$20,8,FALSE)=INDEX($E$76:$G$78,MATCH("●",INDEX($H$76:$AQ$78,,MATCH($D179,$70:$70,0)-7),0),1),"","sed -i "&amp;IF($AK$171="MacOS","'' ","")&amp;"'s#"&amp;AW$173&amp;"="""&amp;VLOOKUP(AW$173,$AD$9:$AN$20,8,FALSE)&amp;""""&amp;"#"&amp;AW$173&amp;"="&amp;""""&amp;INDEX($E$76:$G$78,MATCH("●",INDEX($H$76:$AQ$78,,MATCH($D179,$70:$70,0)-7),0),1)&amp;""""&amp;"#g'"&amp;" ${CONFIG_DIR}"&amp;$K$7&amp;"; export "&amp;AW$173&amp;"="&amp;""""&amp;INDEX($E$76:$G$78,MATCH("●",INDEX($H$76:$AQ$78,,MATCH($D179,$70:$70,0)-7),0),1)&amp;""";"),",",""",""")</f>
        <v/>
      </c>
      <c r="AX179" s="71" t="str">
        <f>SUBSTITUTE(IF(INDEX($E$76:$G$78,MATCH("●",INDEX($H$76:$AQ$78,,MATCH($D179,$70:$70,0)-7),0),1)=VLOOKUP(AX$173,$AD$9:$AN$20,8,FALSE),"","sed -i "&amp;IF($AK$171="MacOS","'' ","")&amp;"'s#"&amp;AX$173&amp;"="""&amp;INDEX($E$76:$G$78,MATCH("●",INDEX($H$76:$AQ$78,,MATCH($D179,$70:$70,0)-7),0),1)&amp;""""&amp;"#"&amp;AX$173&amp;"="&amp;""""&amp;VLOOKUP(AX$173,$AD$9:$AN$20,8,FALSE)&amp;""""&amp;"#g'"&amp;"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79" s="71" t="str">
        <f>SUBSTITUTE(IF(VLOOKUP(AY$173,$AD$9:$AN$20,8,FALSE)=INDEX($E$80:$G$84,MATCH("●",INDEX($H$80:$AQ$84,,MATCH($D179,$70:$70,0)-7),0),1),"","sed -i "&amp;IF($AK$171="MacOS","'' ","")&amp;"'s#"&amp;AY$173&amp;"="""&amp;VLOOKUP(AY$173,$AD$9:$AN$20,8,FALSE)&amp;""""&amp;"#"&amp;AY$173&amp;"="&amp;""""&amp;INDEX($E$80:$G$84,MATCH("●",INDEX($H$80:$AQ$84,,MATCH($D179,$70:$70,0)-7),0),1)&amp;""""&amp;"#g'"&amp;" ${CONFIG_DIR}"&amp;$K$7&amp;"; export "&amp;AY$173&amp;"="&amp;""""&amp;INDEX($E$80:$G$84,MATCH("●",INDEX($H$80:$AQ$84,,MATCH($D179,$70:$70,0)-7),0),1)&amp;""";"),",",""",""")</f>
        <v>sed -i '' 's#COLUMN_DATA_TYPE="char"#COLUMN_DATA_TYPE="boolean"#g' ${CONFIG_DIR}db_data_config.txt; export COLUMN_DATA_TYPE="boolean";</v>
      </c>
      <c r="AZ179" s="71" t="str">
        <f>SUBSTITUTE(IF(INDEX($E$80:$G$84,MATCH("●",INDEX($H$80:$AQ$84,,MATCH($D179,$70:$70,0)-7),0),1)=VLOOKUP(AZ$173,$AD$9:$AN$20,8,FALSE),"","sed -i "&amp;IF($AK$171="MacOS","'' ","")&amp;"'s#"&amp;AZ$173&amp;"="""&amp;INDEX($E$80:$G$84,MATCH("●",INDEX($H$80:$AQ$84,,MATCH($D179,$70:$70,0)-7),0),1)&amp;""""&amp;"#"&amp;AZ$173&amp;"="&amp;""""&amp;VLOOKUP(AZ$173,$AD$9:$AN$20,8,FALSE)&amp;""""&amp;"#g'"&amp;"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's#COLUMN_DATA_TYPE="boolean"#COLUMN_DATA_TYPE="char"#g' ${CONFIG_DIR}db_data_config.txt; export COLUMN_DATA_TYPE="char";</v>
      </c>
      <c r="BA179" s="71" t="str">
        <f>SUBSTITUTE(IF(VLOOKUP(BA$173,$AD$9:$AN$20,8,FALSE)=INDEX($E$86:$G$111,MATCH("●",INDEX($H$86:$AQ$111,,MATCH($D179,$70:$70,0)-7),0),1),"","sed -i "&amp;IF($AK$171="MacOS","'' ","")&amp;"'s#"&amp;BA$173&amp;"="""&amp;VLOOKUP(BA$173,$AD$9:$AN$20,8,FALSE)&amp;""""&amp;"#"&amp;BA$173&amp;"="&amp;""""&amp;INDEX($E$86:$G$111,MATCH("●",INDEX($H$86:$AQ$111,,MATCH($D179,$70:$70,0)-7),0),1)&amp;""""&amp;"#g'"&amp;" ${CONFIG_DIR}"&amp;$K$7&amp;"; export "&amp;BA$173&amp;"="&amp;""""&amp;INDEX($E$86:$G$111,MATCH("●",INDEX($H$86:$AQ$111,,MATCH($D179,$70:$70,0)-7),0),1)&amp;""";"),",",""",""")</f>
        <v>sed -i '' 's#COLUMN_DATA_LENGTH="3"#COLUMN_DATA_LENGTH="38.7"#g' ${CONFIG_DIR}db_data_config.txt; export COLUMN_DATA_LENGTH="38.7";</v>
      </c>
      <c r="BB179" s="71" t="str">
        <f>SUBSTITUTE(IF(INDEX($E$86:$G$111,MATCH("●",INDEX($H$86:$AQ$111,,MATCH($D179,$70:$70,0)-7),0),1)=VLOOKUP(BB$173,$AD$9:$AN$20,8,FALSE),"","sed -i "&amp;IF($AK$171="MacOS","'' ","")&amp;"'s#"&amp;BB$173&amp;"="""&amp;INDEX($E$86:$G$111,MATCH("●",INDEX($H$86:$AQ$111,,MATCH($D179,$70:$70,0)-7),0),1)&amp;""""&amp;"#"&amp;BB$173&amp;"="&amp;""""&amp;VLOOKUP(BB$173,$AD$9:$AN$20,8,FALSE)&amp;""""&amp;"#g'"&amp;"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's#COLUMN_DATA_LENGTH="38.7"#COLUMN_DATA_LENGTH="3"#g' ${CONFIG_DIR}db_data_config.txt; export COLUMN_DATA_LENGTH="3";</v>
      </c>
      <c r="BC179" s="71" t="str">
        <f>SUBSTITUTE(IF(VLOOKUP(BC$173,$AD$9:$AN$20,8,FALSE)=INDEX($E$113:$G$114,MATCH("●",INDEX($H$113:$AQ$114,,MATCH($D179,$70:$70,0)-7),0),1),"","sed -i "&amp;IF($AK$171="MacOS","'' ","")&amp;"'s#"&amp;BC$173&amp;"="""&amp;VLOOKUP(BC$173,$AD$9:$AN$20,8,FALSE)&amp;""""&amp;"#"&amp;BC$173&amp;"="&amp;""""&amp;INDEX($E$113:$G$114,MATCH("●",INDEX($H$113:$AQ$114,,MATCH($D179,$70:$70,0)-7),0),1)&amp;""""&amp;"#g'"&amp;" ${CONFIG_DIR}"&amp;$K$7&amp;"; export "&amp;BC$173&amp;"="&amp;""""&amp;INDEX($E$113:$G$114,MATCH("●",INDEX($H$113:$AQ$114,,MATCH($D179,$70:$70,0)-7),0),1)&amp;""";"),",",""",""")</f>
        <v/>
      </c>
      <c r="BD179" s="71" t="str">
        <f>SUBSTITUTE(IF(INDEX($E$113:$G$114,MATCH("●",INDEX($H$113:$AQ$114,,MATCH($D179,$70:$70,0)-7),0),1)=VLOOKUP(BD$173,$AD$9:$AN$20,8,FALSE),"","sed -i "&amp;IF($AK$171="MacOS","'' ","")&amp;"'s#"&amp;BD$173&amp;"="""&amp;INDEX($E$113:$G$114,MATCH("●",INDEX($H$113:$AQ$114,,MATCH($D179,$70:$70,0)-7),0),1)&amp;""""&amp;"#"&amp;BD$173&amp;"="&amp;""""&amp;VLOOKUP(BD$173,$AD$9:$AN$20,8,FALSE)&amp;""""&amp;"#g'"&amp;"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79" s="71" t="str">
        <f>SUBSTITUTE(IF(VLOOKUP(BE$173,$AD$9:$AN$20,8,FALSE)=INDEX($E$116:$G$118,MATCH("●",INDEX($H$116:$AQ$118,,MATCH($D179,$70:$70,0)-7),0),1),"","sed -i "&amp;IF($AK$171="MacOS","'' ","")&amp;"'s#"&amp;BE$173&amp;"="""&amp;VLOOKUP(BE$173,$AD$9:$AN$20,8,FALSE)&amp;""""&amp;"#"&amp;BE$173&amp;"="&amp;""""&amp;INDEX($E$116:$G$118,MATCH("●",INDEX($H$116:$AQ$118,,MATCH($D179,$70:$70,0)-7),0),1)&amp;""""&amp;"#g'"&amp;" ${CONFIG_DIR}"&amp;$K$7&amp;"; export "&amp;BE$173&amp;"="&amp;""""&amp;INDEX($E$116:$G$118,MATCH("●",INDEX($H$116:$AQ$118,,MATCH($D179,$70:$70,0)-7),0),1)&amp;""";"),",",""",""")</f>
        <v/>
      </c>
      <c r="BF179" s="71" t="str">
        <f>SUBSTITUTE(IF(INDEX($E$116:$G$118,MATCH("●",INDEX($H$116:$AQ$118,,MATCH($D179,$70:$70,0)-7),0),1)=VLOOKUP(BF$173,$AD$9:$AN$20,8,FALSE),"","sed -i "&amp;IF($AK$171="MacOS","'' ","")&amp;"'s#"&amp;BF$173&amp;"="""&amp;INDEX($E$116:$G$118,MATCH("●",INDEX($H$116:$AQ$118,,MATCH($D179,$70:$70,0)-7),0),1)&amp;""""&amp;"#"&amp;BF$173&amp;"="&amp;""""&amp;VLOOKUP(BF$173,$AD$9:$AN$20,8,FALSE)&amp;""""&amp;"#g'"&amp;"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79" s="71" t="str">
        <f>SUBSTITUTE(IF(VLOOKUP(BG$173,$AD$9:$AN$20,8,FALSE)=INDEX($E$120:$G$122,MATCH("●",INDEX($H$120:$AQ$122,,MATCH($D179,$70:$70,0)-7),0),1),"","sed -i "&amp;IF($AK$171="MacOS","'' ","")&amp;"'s#"&amp;BG$173&amp;"="""&amp;VLOOKUP(BG$173,$AD$9:$AN$20,8,FALSE)&amp;""""&amp;"#"&amp;BG$173&amp;"="&amp;""""&amp;INDEX($E$120:$G$122,MATCH("●",INDEX($H$120:$AQ$122,,MATCH($D179,$70:$70,0)-7),0),1)&amp;""""&amp;"#g'"&amp;" ${CONFIG_DIR}"&amp;$K$7&amp;"; export "&amp;BG$173&amp;"="&amp;""""&amp;INDEX($E$120:$G$122,MATCH("●",INDEX($H$120:$AQ$122,,MATCH($D179,$70:$70,0)-7),0),1)&amp;""";"),",",""",""")</f>
        <v/>
      </c>
      <c r="BH179" s="71" t="str">
        <f>SUBSTITUTE(IF(INDEX($E$120:$G$122,MATCH("●",INDEX($H$120:$AQ$122,,MATCH($D179,$70:$70,0)-7),0),1)=VLOOKUP(BH$173,$AD$9:$AN$20,8,FALSE),"","sed -i "&amp;IF($AK$171="MacOS","'' ","")&amp;"'s#"&amp;BH$173&amp;"="""&amp;INDEX($E$120:$G$122,MATCH("●",INDEX($H$120:$AQ$122,,MATCH($D179,$70:$70,0)-7),0),1)&amp;""""&amp;"#"&amp;BH$173&amp;"="&amp;""""&amp;VLOOKUP(BH$173,$AD$9:$AN$20,8,FALSE)&amp;""""&amp;"#g'"&amp;"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79" s="71" t="str">
        <f>SUBSTITUTE(IF(VLOOKUP(BI$173,$AD$9:$AN$20,8,FALSE)=INDEX($E$124:$G$127,MATCH("●",INDEX($H$124:$AQ$127,,MATCH($D179,$70:$70,0)-7),0),1),"","sed -i "&amp;IF($AK$171="MacOS","'' ","")&amp;"'s#"&amp;BI$173&amp;"="""&amp;VLOOKUP(BI$173,$AD$9:$AN$20,8,FALSE)&amp;""""&amp;"#"&amp;BI$173&amp;"="&amp;""""&amp;INDEX($E$124:$G$127,MATCH("●",INDEX($H$124:$AQ$127,,MATCH($D179,$70:$70,0)-7),0),1)&amp;""""&amp;"#g'"&amp;" ${CONFIG_DIR}"&amp;$K$7&amp;"; export "&amp;BI$173&amp;"="&amp;""""&amp;INDEX($E$124:$G$127,MATCH("●",INDEX($H$124:$AQ$127,,MATCH($D179,$70:$70,0)-7),0),1)&amp;""";"),",",""",""")</f>
        <v/>
      </c>
      <c r="BJ179" s="71" t="str">
        <f>SUBSTITUTE(IF(INDEX($E$124:$G$127,MATCH("●",INDEX($H$124:$AQ$127,,MATCH($D179,$70:$70,0)-7),0),1)=VLOOKUP(BJ$173,$AD$9:$AN$20,8,FALSE),"","sed -i "&amp;IF($AK$171="MacOS","'' ","")&amp;"'s#"&amp;BJ$173&amp;"="""&amp;INDEX($E$124:$G$127,MATCH("●",INDEX($H$124:$AQ$127,,MATCH($D179,$70:$70,0)-7),0),1)&amp;""""&amp;"#"&amp;BJ$173&amp;"="&amp;""""&amp;VLOOKUP(BJ$173,$AD$9:$AN$20,8,FALSE)&amp;""""&amp;"#g'"&amp;"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79" s="71" t="str">
        <f>SUBSTITUTE(IF(VLOOKUP(BK$173,$AD$9:$AN$20,8,FALSE)=INDEX($E$129:$G$131,MATCH("●",INDEX($H$129:$AQ$131,,MATCH($D179,$70:$70,0)-7),0),1),"","sed -i "&amp;IF($AK$171="MacOS","'' ","")&amp;"'s#"&amp;BK$173&amp;"="""&amp;VLOOKUP(BK$173,$AD$9:$AN$20,8,FALSE)&amp;""""&amp;"#"&amp;BK$173&amp;"="&amp;""""&amp;INDEX($E$129:$G$131,MATCH("●",INDEX($H$129:$AQ$131,,MATCH($D179,$70:$70,0)-7),0),1)&amp;""""&amp;"#g'"&amp;" ${CONFIG_DIR}"&amp;$K$7&amp;"; export "&amp;BK$173&amp;"="&amp;""""&amp;INDEX($E$129:$G$131,MATCH("●",INDEX($H$129:$AQ$131,,MATCH($D179,$70:$70,0)-7),0),1)&amp;""";"),",",""",""")</f>
        <v/>
      </c>
      <c r="BL179" s="71" t="str">
        <f>SUBSTITUTE(IF(INDEX($E$129:$G$131,MATCH("●",INDEX($H$129:$AQ$131,,MATCH($D179,$70:$70,0)-7),0),1)=VLOOKUP(BL$173,$AD$9:$AN$20,8,FALSE),"","sed -i "&amp;IF($AK$171="MacOS","'' ","")&amp;"'s#"&amp;BL$173&amp;"="""&amp;INDEX($E$129:$G$131,MATCH("●",INDEX($H$129:$AQ$131,,MATCH($D179,$70:$70,0)-7),0),1)&amp;""""&amp;"#"&amp;BL$173&amp;"="&amp;""""&amp;VLOOKUP(BL$173,$AD$9:$AN$20,8,FALSE)&amp;""""&amp;"#g'"&amp;"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79" s="71" t="str">
        <f>SUBSTITUTE(IF(VLOOKUP(BM$173,$AD$9:$AN$20,8,FALSE)=INDEX($E$133:$G$135,MATCH("●",INDEX($H$133:$AQ$135,,MATCH($D179,$70:$70,0)-7),0),1),"","sed -i "&amp;IF($AK$171="MacOS","'' ","")&amp;"'s#"&amp;BM$173&amp;"="""&amp;VLOOKUP(BM$173,$AD$9:$AN$20,8,FALSE)&amp;""""&amp;"#"&amp;BM$173&amp;"="&amp;""""&amp;INDEX($E$133:$G$135,MATCH("●",INDEX($H$133:$AQ$135,,MATCH($D179,$70:$70,0)-7),0),1)&amp;""""&amp;"#g'"&amp;" ${CONFIG_DIR}"&amp;$K$7&amp;"; export "&amp;BM$173&amp;"="&amp;""""&amp;INDEX($E$133:$G$135,MATCH("●",INDEX($H$133:$AQ$135,,MATCH($D179,$70:$70,0)-7),0),1)&amp;""";"),",",""",""")</f>
        <v/>
      </c>
      <c r="BN179" s="71" t="str">
        <f>SUBSTITUTE(IF(INDEX($E$133:$G$135,MATCH("●",INDEX($H$133:$AQ$135,,MATCH($D179,$70:$70,0)-7),0),1)=VLOOKUP(BN$173,$AD$9:$AN$20,8,FALSE),"","sed -i "&amp;IF($AK$171="MacOS","'' ","")&amp;"'s#"&amp;BN$173&amp;"="""&amp;INDEX($E$133:$G$135,MATCH("●",INDEX($H$133:$AQ$135,,MATCH($D179,$70:$70,0)-7),0),1)&amp;""""&amp;"#"&amp;BN$173&amp;"="&amp;""""&amp;VLOOKUP(BN$173,$AD$9:$AN$20,8,FALSE)&amp;""""&amp;"#g'"&amp;"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79" s="71" t="str">
        <f>SUBSTITUTE(IF(VLOOKUP(BO$173,$AD$9:$AN$20,8,FALSE)=INDEX($E$137:$G$139,MATCH("●",INDEX($H$137:$AQ$139,,MATCH($D179,$70:$70,0)-7),0),1),"","sed -i "&amp;IF($AK$171="MacOS","'' ","")&amp;"'s#"&amp;BO$173&amp;"="""&amp;VLOOKUP(BO$173,$AD$9:$AN$20,8,FALSE)&amp;""""&amp;"#"&amp;BO$173&amp;"="&amp;""""&amp;INDEX($E$137:$G$139,MATCH("●",INDEX($H$137:$AQ$139,,MATCH($D179,$70:$70,0)-7),0),1)&amp;""""&amp;"#g'"&amp;" ${CONFIG_DIR}"&amp;$K$7&amp;"; export "&amp;BO$173&amp;"="&amp;""""&amp;INDEX($E$137:$G$139,MATCH("●",INDEX($H$137:$AQ$139,,MATCH($D179,$70:$70,0)-7),0),1)&amp;""";"),",",""",""")</f>
        <v/>
      </c>
      <c r="BP179" s="71" t="str">
        <f>SUBSTITUTE(IF(INDEX($E$137:$G$139,MATCH("●",INDEX($H$137:$AQ$139,,MATCH($D179,$70:$70,0)-7),0),1)=VLOOKUP(BP$173,$AD$9:$AN$20,8,FALSE),"","sed -i "&amp;IF($AK$171="MacOS","'' ","")&amp;"'s#"&amp;BP$173&amp;"="""&amp;INDEX($E$137:$G$139,MATCH("●",INDEX($H$137:$AQ$139,,MATCH($D179,$70:$70,0)-7),0),1)&amp;""""&amp;"#"&amp;BP$173&amp;"="&amp;""""&amp;VLOOKUP(BP$173,$AD$9:$AN$20,8,FALSE)&amp;""""&amp;"#g'"&amp;"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79" s="71" t="str">
        <f>SUBSTITUTE(IF(VLOOKUP(BQ$173,$AD$9:$AN$20,8,FALSE)=INDEX($E$141:$G$143,MATCH("●",INDEX($H$141:$AQ$143,,MATCH($D179,$70:$70,0)-7),0),1),"","sed -i "&amp;IF($AK$171="MacOS","'' ","")&amp;"'s#"&amp;BQ$173&amp;"="""&amp;VLOOKUP(BQ$173,$AD$9:$AN$20,8,FALSE)&amp;""""&amp;"#"&amp;BQ$173&amp;"="&amp;""""&amp;INDEX($E$141:$G$143,MATCH("●",INDEX($H$141:$AQ$143,,MATCH($D179,$70:$70,0)-7),0),1)&amp;""""&amp;"#g'"&amp;" ${CONFIG_DIR}"&amp;$K$7&amp;"; export "&amp;BQ$173&amp;"="&amp;""""&amp;INDEX($E$141:$G$143,MATCH("●",INDEX($H$141:$AQ$143,,MATCH($D179,$70:$70,0)-7),0),1)&amp;""";"),",",""",""")</f>
        <v/>
      </c>
      <c r="BR179" s="71" t="str">
        <f>SUBSTITUTE(IF(INDEX($E$141:$G$143,MATCH("●",INDEX($H$141:$AQ$143,,MATCH($D179,$70:$70,0)-7),0),1)=VLOOKUP(BR$173,$AD$9:$AN$20,8,FALSE),"","sed -i "&amp;IF($AK$171="MacOS","'' ","")&amp;"'s#"&amp;BR$173&amp;"="""&amp;INDEX($E$141:$G$143,MATCH("●",INDEX($H$141:$AQ$143,,MATCH($D179,$70:$70,0)-7),0),1)&amp;""""&amp;"#"&amp;BR$173&amp;"="&amp;""""&amp;VLOOKUP(BR$173,$AD$9:$AN$20,8,FALSE)&amp;""""&amp;"#g'"&amp;"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79" s="71" t="str">
        <f>SUBSTITUTE(IF(VLOOKUP(BS$173,$AD$9:$AN$20,8,FALSE)=INDEX($E$145:$G$147,MATCH("●",INDEX($H$145:$AQ$147,,MATCH($D179,$70:$70,0)-7),0),1),"","sed -i "&amp;IF($AK$171="MacOS","'' ","")&amp;"'s#"&amp;BS$173&amp;"="""&amp;VLOOKUP(BS$173,$AD$9:$AN$20,8,FALSE)&amp;""""&amp;"#"&amp;BS$173&amp;"="&amp;""""&amp;INDEX($E$145:$G$147,MATCH("●",INDEX($H$145:$AQ$147,,MATCH($D179,$70:$70,0)-7),0),1)&amp;""""&amp;"#g'"&amp;" ${CONFIG_DIR}"&amp;$K$7&amp;"; export "&amp;BS$173&amp;"="&amp;""""&amp;INDEX($E$145:$G$147,MATCH("●",INDEX($H$145:$AQ$147,,MATCH($D179,$70:$70,0)-7),0),1)&amp;""";"),",",""",""")</f>
        <v/>
      </c>
      <c r="BT179" s="71" t="str">
        <f>SUBSTITUTE(IF(INDEX($E$145:$G$147,MATCH("●",INDEX($H$145:$AQ$147,,MATCH($D179,$70:$70,0)-7),0),1)=VLOOKUP(BT$173,$AD$9:$AN$20,8,FALSE),"","sed -i "&amp;IF($AK$171="MacOS","'' ","")&amp;"'s#"&amp;BT$173&amp;"="""&amp;INDEX($E$145:$G$147,MATCH("●",INDEX($H$145:$AQ$147,,MATCH($D179,$70:$70,0)-7),0),1)&amp;""""&amp;"#"&amp;BT$173&amp;"="&amp;""""&amp;VLOOKUP(BT$173,$AD$9:$AN$20,8,FALSE)&amp;""""&amp;"#g'"&amp;"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79" s="60" t="s">
        <v>1068</v>
      </c>
    </row>
    <row r="180" spans="4:73" ht="54" customHeight="1">
      <c r="D180" s="96">
        <f t="shared" si="3"/>
        <v>78</v>
      </c>
      <c r="E180" s="97"/>
      <c r="F180" s="97"/>
      <c r="G180" s="98"/>
      <c r="H180" s="45" t="str">
        <f t="shared" ca="1" si="2"/>
        <v>clear; echo テストケース078; sed -i '' 's#COLUMN_DATA_TYPE="char"#COLUMN_DATA_TYPE="boolean"#g' ${CONFIG_DIR}db_data_config.txt; export COLUMN_DATA_TYPE="boolean";sed -i '' 's#COLUMN_DATA_LENGTH="3"#COLUMN_DATA_LENGTH="YYYY"#g' ${CONFIG_DIR}db_data_config.txt; export COLUMN_DATA_LENGTH="YYYY";sh ./script/db_check_data_validate_config.sh; sed -i '' 's#COLUMN_DATA_TYPE="boolean"#COLUMN_DATA_TYPE="char"#g' ${CONFIG_DIR}db_data_config.txt; export COLUMN_DATA_TYPE="char";sed -i '' 's#COLUMN_DATA_LENGTH="YYYY"#COLUMN_DATA_LENGTH="3"#g' ${CONFIG_DIR}db_data_config.txt; export COLUMN_DATA_LENGTH="3";</v>
      </c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7"/>
      <c r="AE180" s="99" t="str" cm="1">
        <f t="array" ref="AE180">SUBSTITUTE(INDEX($H$149:$AQ$149, , MATCH($D180, $70:$70, 0)-7),"-","")</f>
        <v>異常</v>
      </c>
      <c r="AF180" s="100"/>
      <c r="AG180" s="101"/>
      <c r="AH180" s="143" t="s">
        <v>924</v>
      </c>
      <c r="AI180" s="144"/>
      <c r="AJ180" s="144"/>
      <c r="AK180" s="144"/>
      <c r="AL180" s="144"/>
      <c r="AM180" s="144"/>
      <c r="AN180" s="144"/>
      <c r="AO180" s="144"/>
      <c r="AP180" s="144"/>
      <c r="AQ180" s="145"/>
      <c r="AS180" s="68" t="str" cm="1">
        <f t="array" ref="AS180">SUBSTITUTE(TEXT(INDEX($H$152:$AQ$152,1,$D180-72),"000000"),"-","")</f>
        <v>220136</v>
      </c>
      <c r="AT180" s="69"/>
      <c r="AU180" s="70"/>
      <c r="AW180" s="71" t="str">
        <f>SUBSTITUTE(IF(VLOOKUP(AW$173,$AD$9:$AN$20,8,FALSE)=INDEX($E$76:$G$78,MATCH("●",INDEX($H$76:$AQ$78,,MATCH($D180,$70:$70,0)-7),0),1),"","sed -i "&amp;IF($AK$171="MacOS","'' ","")&amp;"'s#"&amp;AW$173&amp;"="""&amp;VLOOKUP(AW$173,$AD$9:$AN$20,8,FALSE)&amp;""""&amp;"#"&amp;AW$173&amp;"="&amp;""""&amp;INDEX($E$76:$G$78,MATCH("●",INDEX($H$76:$AQ$78,,MATCH($D180,$70:$70,0)-7),0),1)&amp;""""&amp;"#g'"&amp;" ${CONFIG_DIR}"&amp;$K$7&amp;"; export "&amp;AW$173&amp;"="&amp;""""&amp;INDEX($E$76:$G$78,MATCH("●",INDEX($H$76:$AQ$78,,MATCH($D180,$70:$70,0)-7),0),1)&amp;""";"),",",""",""")</f>
        <v/>
      </c>
      <c r="AX180" s="71" t="str">
        <f>SUBSTITUTE(IF(INDEX($E$76:$G$78,MATCH("●",INDEX($H$76:$AQ$78,,MATCH($D180,$70:$70,0)-7),0),1)=VLOOKUP(AX$173,$AD$9:$AN$20,8,FALSE),"","sed -i "&amp;IF($AK$171="MacOS","'' ","")&amp;"'s#"&amp;AX$173&amp;"="""&amp;INDEX($E$76:$G$78,MATCH("●",INDEX($H$76:$AQ$78,,MATCH($D180,$70:$70,0)-7),0),1)&amp;""""&amp;"#"&amp;AX$173&amp;"="&amp;""""&amp;VLOOKUP(AX$173,$AD$9:$AN$20,8,FALSE)&amp;""""&amp;"#g'"&amp;"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0" s="71" t="str">
        <f>SUBSTITUTE(IF(VLOOKUP(AY$173,$AD$9:$AN$20,8,FALSE)=INDEX($E$80:$G$84,MATCH("●",INDEX($H$80:$AQ$84,,MATCH($D180,$70:$70,0)-7),0),1),"","sed -i "&amp;IF($AK$171="MacOS","'' ","")&amp;"'s#"&amp;AY$173&amp;"="""&amp;VLOOKUP(AY$173,$AD$9:$AN$20,8,FALSE)&amp;""""&amp;"#"&amp;AY$173&amp;"="&amp;""""&amp;INDEX($E$80:$G$84,MATCH("●",INDEX($H$80:$AQ$84,,MATCH($D180,$70:$70,0)-7),0),1)&amp;""""&amp;"#g'"&amp;" ${CONFIG_DIR}"&amp;$K$7&amp;"; export "&amp;AY$173&amp;"="&amp;""""&amp;INDEX($E$80:$G$84,MATCH("●",INDEX($H$80:$AQ$84,,MATCH($D180,$70:$70,0)-7),0),1)&amp;""";"),",",""",""")</f>
        <v>sed -i '' 's#COLUMN_DATA_TYPE="char"#COLUMN_DATA_TYPE="boolean"#g' ${CONFIG_DIR}db_data_config.txt; export COLUMN_DATA_TYPE="boolean";</v>
      </c>
      <c r="AZ180" s="71" t="str">
        <f>SUBSTITUTE(IF(INDEX($E$80:$G$84,MATCH("●",INDEX($H$80:$AQ$84,,MATCH($D180,$70:$70,0)-7),0),1)=VLOOKUP(AZ$173,$AD$9:$AN$20,8,FALSE),"","sed -i "&amp;IF($AK$171="MacOS","'' ","")&amp;"'s#"&amp;AZ$173&amp;"="""&amp;INDEX($E$80:$G$84,MATCH("●",INDEX($H$80:$AQ$84,,MATCH($D180,$70:$70,0)-7),0),1)&amp;""""&amp;"#"&amp;AZ$173&amp;"="&amp;""""&amp;VLOOKUP(AZ$173,$AD$9:$AN$20,8,FALSE)&amp;""""&amp;"#g'"&amp;"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's#COLUMN_DATA_TYPE="boolean"#COLUMN_DATA_TYPE="char"#g' ${CONFIG_DIR}db_data_config.txt; export COLUMN_DATA_TYPE="char";</v>
      </c>
      <c r="BA180" s="71" t="str">
        <f>SUBSTITUTE(IF(VLOOKUP(BA$173,$AD$9:$AN$20,8,FALSE)=INDEX($E$86:$G$111,MATCH("●",INDEX($H$86:$AQ$111,,MATCH($D180,$70:$70,0)-7),0),1),"","sed -i "&amp;IF($AK$171="MacOS","'' ","")&amp;"'s#"&amp;BA$173&amp;"="""&amp;VLOOKUP(BA$173,$AD$9:$AN$20,8,FALSE)&amp;""""&amp;"#"&amp;BA$173&amp;"="&amp;""""&amp;INDEX($E$86:$G$111,MATCH("●",INDEX($H$86:$AQ$111,,MATCH($D180,$70:$70,0)-7),0),1)&amp;""""&amp;"#g'"&amp;" ${CONFIG_DIR}"&amp;$K$7&amp;"; export "&amp;BA$173&amp;"="&amp;""""&amp;INDEX($E$86:$G$111,MATCH("●",INDEX($H$86:$AQ$111,,MATCH($D180,$70:$70,0)-7),0),1)&amp;""";"),",",""",""")</f>
        <v>sed -i '' 's#COLUMN_DATA_LENGTH="3"#COLUMN_DATA_LENGTH="YYYY"#g' ${CONFIG_DIR}db_data_config.txt; export COLUMN_DATA_LENGTH="YYYY";</v>
      </c>
      <c r="BB180" s="71" t="str">
        <f>SUBSTITUTE(IF(INDEX($E$86:$G$111,MATCH("●",INDEX($H$86:$AQ$111,,MATCH($D180,$70:$70,0)-7),0),1)=VLOOKUP(BB$173,$AD$9:$AN$20,8,FALSE),"","sed -i "&amp;IF($AK$171="MacOS","'' ","")&amp;"'s#"&amp;BB$173&amp;"="""&amp;INDEX($E$86:$G$111,MATCH("●",INDEX($H$86:$AQ$111,,MATCH($D180,$70:$70,0)-7),0),1)&amp;""""&amp;"#"&amp;BB$173&amp;"="&amp;""""&amp;VLOOKUP(BB$173,$AD$9:$AN$20,8,FALSE)&amp;""""&amp;"#g'"&amp;"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's#COLUMN_DATA_LENGTH="YYYY"#COLUMN_DATA_LENGTH="3"#g' ${CONFIG_DIR}db_data_config.txt; export COLUMN_DATA_LENGTH="3";</v>
      </c>
      <c r="BC180" s="71" t="str">
        <f>SUBSTITUTE(IF(VLOOKUP(BC$173,$AD$9:$AN$20,8,FALSE)=INDEX($E$113:$G$114,MATCH("●",INDEX($H$113:$AQ$114,,MATCH($D180,$70:$70,0)-7),0),1),"","sed -i "&amp;IF($AK$171="MacOS","'' ","")&amp;"'s#"&amp;BC$173&amp;"="""&amp;VLOOKUP(BC$173,$AD$9:$AN$20,8,FALSE)&amp;""""&amp;"#"&amp;BC$173&amp;"="&amp;""""&amp;INDEX($E$113:$G$114,MATCH("●",INDEX($H$113:$AQ$114,,MATCH($D180,$70:$70,0)-7),0),1)&amp;""""&amp;"#g'"&amp;" ${CONFIG_DIR}"&amp;$K$7&amp;"; export "&amp;BC$173&amp;"="&amp;""""&amp;INDEX($E$113:$G$114,MATCH("●",INDEX($H$113:$AQ$114,,MATCH($D180,$70:$70,0)-7),0),1)&amp;""";"),",",""",""")</f>
        <v/>
      </c>
      <c r="BD180" s="71" t="str">
        <f>SUBSTITUTE(IF(INDEX($E$113:$G$114,MATCH("●",INDEX($H$113:$AQ$114,,MATCH($D180,$70:$70,0)-7),0),1)=VLOOKUP(BD$173,$AD$9:$AN$20,8,FALSE),"","sed -i "&amp;IF($AK$171="MacOS","'' ","")&amp;"'s#"&amp;BD$173&amp;"="""&amp;INDEX($E$113:$G$114,MATCH("●",INDEX($H$113:$AQ$114,,MATCH($D180,$70:$70,0)-7),0),1)&amp;""""&amp;"#"&amp;BD$173&amp;"="&amp;""""&amp;VLOOKUP(BD$173,$AD$9:$AN$20,8,FALSE)&amp;""""&amp;"#g'"&amp;"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0" s="71" t="str">
        <f>SUBSTITUTE(IF(VLOOKUP(BE$173,$AD$9:$AN$20,8,FALSE)=INDEX($E$116:$G$118,MATCH("●",INDEX($H$116:$AQ$118,,MATCH($D180,$70:$70,0)-7),0),1),"","sed -i "&amp;IF($AK$171="MacOS","'' ","")&amp;"'s#"&amp;BE$173&amp;"="""&amp;VLOOKUP(BE$173,$AD$9:$AN$20,8,FALSE)&amp;""""&amp;"#"&amp;BE$173&amp;"="&amp;""""&amp;INDEX($E$116:$G$118,MATCH("●",INDEX($H$116:$AQ$118,,MATCH($D180,$70:$70,0)-7),0),1)&amp;""""&amp;"#g'"&amp;" ${CONFIG_DIR}"&amp;$K$7&amp;"; export "&amp;BE$173&amp;"="&amp;""""&amp;INDEX($E$116:$G$118,MATCH("●",INDEX($H$116:$AQ$118,,MATCH($D180,$70:$70,0)-7),0),1)&amp;""";"),",",""",""")</f>
        <v/>
      </c>
      <c r="BF180" s="71" t="str">
        <f>SUBSTITUTE(IF(INDEX($E$116:$G$118,MATCH("●",INDEX($H$116:$AQ$118,,MATCH($D180,$70:$70,0)-7),0),1)=VLOOKUP(BF$173,$AD$9:$AN$20,8,FALSE),"","sed -i "&amp;IF($AK$171="MacOS","'' ","")&amp;"'s#"&amp;BF$173&amp;"="""&amp;INDEX($E$116:$G$118,MATCH("●",INDEX($H$116:$AQ$118,,MATCH($D180,$70:$70,0)-7),0),1)&amp;""""&amp;"#"&amp;BF$173&amp;"="&amp;""""&amp;VLOOKUP(BF$173,$AD$9:$AN$20,8,FALSE)&amp;""""&amp;"#g'"&amp;"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0" s="71" t="str">
        <f>SUBSTITUTE(IF(VLOOKUP(BG$173,$AD$9:$AN$20,8,FALSE)=INDEX($E$120:$G$122,MATCH("●",INDEX($H$120:$AQ$122,,MATCH($D180,$70:$70,0)-7),0),1),"","sed -i "&amp;IF($AK$171="MacOS","'' ","")&amp;"'s#"&amp;BG$173&amp;"="""&amp;VLOOKUP(BG$173,$AD$9:$AN$20,8,FALSE)&amp;""""&amp;"#"&amp;BG$173&amp;"="&amp;""""&amp;INDEX($E$120:$G$122,MATCH("●",INDEX($H$120:$AQ$122,,MATCH($D180,$70:$70,0)-7),0),1)&amp;""""&amp;"#g'"&amp;" ${CONFIG_DIR}"&amp;$K$7&amp;"; export "&amp;BG$173&amp;"="&amp;""""&amp;INDEX($E$120:$G$122,MATCH("●",INDEX($H$120:$AQ$122,,MATCH($D180,$70:$70,0)-7),0),1)&amp;""";"),",",""",""")</f>
        <v/>
      </c>
      <c r="BH180" s="71" t="str">
        <f>SUBSTITUTE(IF(INDEX($E$120:$G$122,MATCH("●",INDEX($H$120:$AQ$122,,MATCH($D180,$70:$70,0)-7),0),1)=VLOOKUP(BH$173,$AD$9:$AN$20,8,FALSE),"","sed -i "&amp;IF($AK$171="MacOS","'' ","")&amp;"'s#"&amp;BH$173&amp;"="""&amp;INDEX($E$120:$G$122,MATCH("●",INDEX($H$120:$AQ$122,,MATCH($D180,$70:$70,0)-7),0),1)&amp;""""&amp;"#"&amp;BH$173&amp;"="&amp;""""&amp;VLOOKUP(BH$173,$AD$9:$AN$20,8,FALSE)&amp;""""&amp;"#g'"&amp;"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0" s="71" t="str">
        <f>SUBSTITUTE(IF(VLOOKUP(BI$173,$AD$9:$AN$20,8,FALSE)=INDEX($E$124:$G$127,MATCH("●",INDEX($H$124:$AQ$127,,MATCH($D180,$70:$70,0)-7),0),1),"","sed -i "&amp;IF($AK$171="MacOS","'' ","")&amp;"'s#"&amp;BI$173&amp;"="""&amp;VLOOKUP(BI$173,$AD$9:$AN$20,8,FALSE)&amp;""""&amp;"#"&amp;BI$173&amp;"="&amp;""""&amp;INDEX($E$124:$G$127,MATCH("●",INDEX($H$124:$AQ$127,,MATCH($D180,$70:$70,0)-7),0),1)&amp;""""&amp;"#g'"&amp;" ${CONFIG_DIR}"&amp;$K$7&amp;"; export "&amp;BI$173&amp;"="&amp;""""&amp;INDEX($E$124:$G$127,MATCH("●",INDEX($H$124:$AQ$127,,MATCH($D180,$70:$70,0)-7),0),1)&amp;""";"),",",""",""")</f>
        <v/>
      </c>
      <c r="BJ180" s="71" t="str">
        <f>SUBSTITUTE(IF(INDEX($E$124:$G$127,MATCH("●",INDEX($H$124:$AQ$127,,MATCH($D180,$70:$70,0)-7),0),1)=VLOOKUP(BJ$173,$AD$9:$AN$20,8,FALSE),"","sed -i "&amp;IF($AK$171="MacOS","'' ","")&amp;"'s#"&amp;BJ$173&amp;"="""&amp;INDEX($E$124:$G$127,MATCH("●",INDEX($H$124:$AQ$127,,MATCH($D180,$70:$70,0)-7),0),1)&amp;""""&amp;"#"&amp;BJ$173&amp;"="&amp;""""&amp;VLOOKUP(BJ$173,$AD$9:$AN$20,8,FALSE)&amp;""""&amp;"#g'"&amp;"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0" s="71" t="str">
        <f>SUBSTITUTE(IF(VLOOKUP(BK$173,$AD$9:$AN$20,8,FALSE)=INDEX($E$129:$G$131,MATCH("●",INDEX($H$129:$AQ$131,,MATCH($D180,$70:$70,0)-7),0),1),"","sed -i "&amp;IF($AK$171="MacOS","'' ","")&amp;"'s#"&amp;BK$173&amp;"="""&amp;VLOOKUP(BK$173,$AD$9:$AN$20,8,FALSE)&amp;""""&amp;"#"&amp;BK$173&amp;"="&amp;""""&amp;INDEX($E$129:$G$131,MATCH("●",INDEX($H$129:$AQ$131,,MATCH($D180,$70:$70,0)-7),0),1)&amp;""""&amp;"#g'"&amp;" ${CONFIG_DIR}"&amp;$K$7&amp;"; export "&amp;BK$173&amp;"="&amp;""""&amp;INDEX($E$129:$G$131,MATCH("●",INDEX($H$129:$AQ$131,,MATCH($D180,$70:$70,0)-7),0),1)&amp;""";"),",",""",""")</f>
        <v/>
      </c>
      <c r="BL180" s="71" t="str">
        <f>SUBSTITUTE(IF(INDEX($E$129:$G$131,MATCH("●",INDEX($H$129:$AQ$131,,MATCH($D180,$70:$70,0)-7),0),1)=VLOOKUP(BL$173,$AD$9:$AN$20,8,FALSE),"","sed -i "&amp;IF($AK$171="MacOS","'' ","")&amp;"'s#"&amp;BL$173&amp;"="""&amp;INDEX($E$129:$G$131,MATCH("●",INDEX($H$129:$AQ$131,,MATCH($D180,$70:$70,0)-7),0),1)&amp;""""&amp;"#"&amp;BL$173&amp;"="&amp;""""&amp;VLOOKUP(BL$173,$AD$9:$AN$20,8,FALSE)&amp;""""&amp;"#g'"&amp;"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0" s="71" t="str">
        <f>SUBSTITUTE(IF(VLOOKUP(BM$173,$AD$9:$AN$20,8,FALSE)=INDEX($E$133:$G$135,MATCH("●",INDEX($H$133:$AQ$135,,MATCH($D180,$70:$70,0)-7),0),1),"","sed -i "&amp;IF($AK$171="MacOS","'' ","")&amp;"'s#"&amp;BM$173&amp;"="""&amp;VLOOKUP(BM$173,$AD$9:$AN$20,8,FALSE)&amp;""""&amp;"#"&amp;BM$173&amp;"="&amp;""""&amp;INDEX($E$133:$G$135,MATCH("●",INDEX($H$133:$AQ$135,,MATCH($D180,$70:$70,0)-7),0),1)&amp;""""&amp;"#g'"&amp;" ${CONFIG_DIR}"&amp;$K$7&amp;"; export "&amp;BM$173&amp;"="&amp;""""&amp;INDEX($E$133:$G$135,MATCH("●",INDEX($H$133:$AQ$135,,MATCH($D180,$70:$70,0)-7),0),1)&amp;""";"),",",""",""")</f>
        <v/>
      </c>
      <c r="BN180" s="71" t="str">
        <f>SUBSTITUTE(IF(INDEX($E$133:$G$135,MATCH("●",INDEX($H$133:$AQ$135,,MATCH($D180,$70:$70,0)-7),0),1)=VLOOKUP(BN$173,$AD$9:$AN$20,8,FALSE),"","sed -i "&amp;IF($AK$171="MacOS","'' ","")&amp;"'s#"&amp;BN$173&amp;"="""&amp;INDEX($E$133:$G$135,MATCH("●",INDEX($H$133:$AQ$135,,MATCH($D180,$70:$70,0)-7),0),1)&amp;""""&amp;"#"&amp;BN$173&amp;"="&amp;""""&amp;VLOOKUP(BN$173,$AD$9:$AN$20,8,FALSE)&amp;""""&amp;"#g'"&amp;"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0" s="71" t="str">
        <f>SUBSTITUTE(IF(VLOOKUP(BO$173,$AD$9:$AN$20,8,FALSE)=INDEX($E$137:$G$139,MATCH("●",INDEX($H$137:$AQ$139,,MATCH($D180,$70:$70,0)-7),0),1),"","sed -i "&amp;IF($AK$171="MacOS","'' ","")&amp;"'s#"&amp;BO$173&amp;"="""&amp;VLOOKUP(BO$173,$AD$9:$AN$20,8,FALSE)&amp;""""&amp;"#"&amp;BO$173&amp;"="&amp;""""&amp;INDEX($E$137:$G$139,MATCH("●",INDEX($H$137:$AQ$139,,MATCH($D180,$70:$70,0)-7),0),1)&amp;""""&amp;"#g'"&amp;" ${CONFIG_DIR}"&amp;$K$7&amp;"; export "&amp;BO$173&amp;"="&amp;""""&amp;INDEX($E$137:$G$139,MATCH("●",INDEX($H$137:$AQ$139,,MATCH($D180,$70:$70,0)-7),0),1)&amp;""";"),",",""",""")</f>
        <v/>
      </c>
      <c r="BP180" s="71" t="str">
        <f>SUBSTITUTE(IF(INDEX($E$137:$G$139,MATCH("●",INDEX($H$137:$AQ$139,,MATCH($D180,$70:$70,0)-7),0),1)=VLOOKUP(BP$173,$AD$9:$AN$20,8,FALSE),"","sed -i "&amp;IF($AK$171="MacOS","'' ","")&amp;"'s#"&amp;BP$173&amp;"="""&amp;INDEX($E$137:$G$139,MATCH("●",INDEX($H$137:$AQ$139,,MATCH($D180,$70:$70,0)-7),0),1)&amp;""""&amp;"#"&amp;BP$173&amp;"="&amp;""""&amp;VLOOKUP(BP$173,$AD$9:$AN$20,8,FALSE)&amp;""""&amp;"#g'"&amp;"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0" s="71" t="str">
        <f>SUBSTITUTE(IF(VLOOKUP(BQ$173,$AD$9:$AN$20,8,FALSE)=INDEX($E$141:$G$143,MATCH("●",INDEX($H$141:$AQ$143,,MATCH($D180,$70:$70,0)-7),0),1),"","sed -i "&amp;IF($AK$171="MacOS","'' ","")&amp;"'s#"&amp;BQ$173&amp;"="""&amp;VLOOKUP(BQ$173,$AD$9:$AN$20,8,FALSE)&amp;""""&amp;"#"&amp;BQ$173&amp;"="&amp;""""&amp;INDEX($E$141:$G$143,MATCH("●",INDEX($H$141:$AQ$143,,MATCH($D180,$70:$70,0)-7),0),1)&amp;""""&amp;"#g'"&amp;" ${CONFIG_DIR}"&amp;$K$7&amp;"; export "&amp;BQ$173&amp;"="&amp;""""&amp;INDEX($E$141:$G$143,MATCH("●",INDEX($H$141:$AQ$143,,MATCH($D180,$70:$70,0)-7),0),1)&amp;""";"),",",""",""")</f>
        <v/>
      </c>
      <c r="BR180" s="71" t="str">
        <f>SUBSTITUTE(IF(INDEX($E$141:$G$143,MATCH("●",INDEX($H$141:$AQ$143,,MATCH($D180,$70:$70,0)-7),0),1)=VLOOKUP(BR$173,$AD$9:$AN$20,8,FALSE),"","sed -i "&amp;IF($AK$171="MacOS","'' ","")&amp;"'s#"&amp;BR$173&amp;"="""&amp;INDEX($E$141:$G$143,MATCH("●",INDEX($H$141:$AQ$143,,MATCH($D180,$70:$70,0)-7),0),1)&amp;""""&amp;"#"&amp;BR$173&amp;"="&amp;""""&amp;VLOOKUP(BR$173,$AD$9:$AN$20,8,FALSE)&amp;""""&amp;"#g'"&amp;"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0" s="71" t="str">
        <f>SUBSTITUTE(IF(VLOOKUP(BS$173,$AD$9:$AN$20,8,FALSE)=INDEX($E$145:$G$147,MATCH("●",INDEX($H$145:$AQ$147,,MATCH($D180,$70:$70,0)-7),0),1),"","sed -i "&amp;IF($AK$171="MacOS","'' ","")&amp;"'s#"&amp;BS$173&amp;"="""&amp;VLOOKUP(BS$173,$AD$9:$AN$20,8,FALSE)&amp;""""&amp;"#"&amp;BS$173&amp;"="&amp;""""&amp;INDEX($E$145:$G$147,MATCH("●",INDEX($H$145:$AQ$147,,MATCH($D180,$70:$70,0)-7),0),1)&amp;""""&amp;"#g'"&amp;" ${CONFIG_DIR}"&amp;$K$7&amp;"; export "&amp;BS$173&amp;"="&amp;""""&amp;INDEX($E$145:$G$147,MATCH("●",INDEX($H$145:$AQ$147,,MATCH($D180,$70:$70,0)-7),0),1)&amp;""";"),",",""",""")</f>
        <v/>
      </c>
      <c r="BT180" s="71" t="str">
        <f>SUBSTITUTE(IF(INDEX($E$145:$G$147,MATCH("●",INDEX($H$145:$AQ$147,,MATCH($D180,$70:$70,0)-7),0),1)=VLOOKUP(BT$173,$AD$9:$AN$20,8,FALSE),"","sed -i "&amp;IF($AK$171="MacOS","'' ","")&amp;"'s#"&amp;BT$173&amp;"="""&amp;INDEX($E$145:$G$147,MATCH("●",INDEX($H$145:$AQ$147,,MATCH($D180,$70:$70,0)-7),0),1)&amp;""""&amp;"#"&amp;BT$173&amp;"="&amp;""""&amp;VLOOKUP(BT$173,$AD$9:$AN$20,8,FALSE)&amp;""""&amp;"#g'"&amp;"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0" s="60" t="s">
        <v>1068</v>
      </c>
    </row>
    <row r="181" spans="4:73" ht="54" customHeight="1">
      <c r="D181" s="96">
        <f t="shared" si="3"/>
        <v>79</v>
      </c>
      <c r="E181" s="97"/>
      <c r="F181" s="97"/>
      <c r="G181" s="98"/>
      <c r="H181" s="45" t="str">
        <f t="shared" ca="1" si="2"/>
        <v>clear; echo テストケース079; sed -i '' 's#COLUMN_DATA_TYPE="char"#COLUMN_DATA_TYPE="date"#g' ${CONFIG_DIR}db_data_config.txt; export COLUMN_DATA_TYPE="date";sed -i '' 's#COLUMN_DATA_LENGTH="3"#COLUMN_DATA_LENGTH="1"#g' ${CONFIG_DIR}db_data_config.txt; export COLUMN_DATA_LENGTH="1";sh ./script/db_check_data_validate_config.sh; sed -i '' 's#COLUMN_DATA_TYPE="date"#COLUMN_DATA_TYPE="char"#g' ${CONFIG_DIR}db_data_config.txt; export COLUMN_DATA_TYPE="char";sed -i '' 's#COLUMN_DATA_LENGTH="1"#COLUMN_DATA_LENGTH="3"#g' ${CONFIG_DIR}db_data_config.txt; export COLUMN_DATA_LENGTH="3";</v>
      </c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  <c r="AE181" s="99" t="str" cm="1">
        <f t="array" ref="AE181">SUBSTITUTE(INDEX($H$149:$AQ$149, , MATCH($D181, $70:$70, 0)-7),"-","")</f>
        <v>異常</v>
      </c>
      <c r="AF181" s="100"/>
      <c r="AG181" s="101"/>
      <c r="AH181" s="143" t="s">
        <v>925</v>
      </c>
      <c r="AI181" s="144"/>
      <c r="AJ181" s="144"/>
      <c r="AK181" s="144"/>
      <c r="AL181" s="144"/>
      <c r="AM181" s="144"/>
      <c r="AN181" s="144"/>
      <c r="AO181" s="144"/>
      <c r="AP181" s="144"/>
      <c r="AQ181" s="145"/>
      <c r="AS181" s="68" t="str" cm="1">
        <f t="array" ref="AS181">SUBSTITUTE(TEXT(INDEX($H$152:$AQ$152,1,$D181-72),"000000"),"-","")</f>
        <v>220137</v>
      </c>
      <c r="AT181" s="69"/>
      <c r="AU181" s="70"/>
      <c r="AW181" s="71" t="str">
        <f>SUBSTITUTE(IF(VLOOKUP(AW$173,$AD$9:$AN$20,8,FALSE)=INDEX($E$76:$G$78,MATCH("●",INDEX($H$76:$AQ$78,,MATCH($D181,$70:$70,0)-7),0),1),"","sed -i "&amp;IF($AK$171="MacOS","'' ","")&amp;"'s#"&amp;AW$173&amp;"="""&amp;VLOOKUP(AW$173,$AD$9:$AN$20,8,FALSE)&amp;""""&amp;"#"&amp;AW$173&amp;"="&amp;""""&amp;INDEX($E$76:$G$78,MATCH("●",INDEX($H$76:$AQ$78,,MATCH($D181,$70:$70,0)-7),0),1)&amp;""""&amp;"#g'"&amp;" ${CONFIG_DIR}"&amp;$K$7&amp;"; export "&amp;AW$173&amp;"="&amp;""""&amp;INDEX($E$76:$G$78,MATCH("●",INDEX($H$76:$AQ$78,,MATCH($D181,$70:$70,0)-7),0),1)&amp;""";"),",",""",""")</f>
        <v/>
      </c>
      <c r="AX181" s="71" t="str">
        <f>SUBSTITUTE(IF(INDEX($E$76:$G$78,MATCH("●",INDEX($H$76:$AQ$78,,MATCH($D181,$70:$70,0)-7),0),1)=VLOOKUP(AX$173,$AD$9:$AN$20,8,FALSE),"","sed -i "&amp;IF($AK$171="MacOS","'' ","")&amp;"'s#"&amp;AX$173&amp;"="""&amp;INDEX($E$76:$G$78,MATCH("●",INDEX($H$76:$AQ$78,,MATCH($D181,$70:$70,0)-7),0),1)&amp;""""&amp;"#"&amp;AX$173&amp;"="&amp;""""&amp;VLOOKUP(AX$173,$AD$9:$AN$20,8,FALSE)&amp;""""&amp;"#g'"&amp;"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1" s="71" t="str">
        <f>SUBSTITUTE(IF(VLOOKUP(AY$173,$AD$9:$AN$20,8,FALSE)=INDEX($E$80:$G$84,MATCH("●",INDEX($H$80:$AQ$84,,MATCH($D181,$70:$70,0)-7),0),1),"","sed -i "&amp;IF($AK$171="MacOS","'' ","")&amp;"'s#"&amp;AY$173&amp;"="""&amp;VLOOKUP(AY$173,$AD$9:$AN$20,8,FALSE)&amp;""""&amp;"#"&amp;AY$173&amp;"="&amp;""""&amp;INDEX($E$80:$G$84,MATCH("●",INDEX($H$80:$AQ$84,,MATCH($D181,$70:$70,0)-7),0),1)&amp;""""&amp;"#g'"&amp;" ${CONFIG_DIR}"&amp;$K$7&amp;"; export "&amp;AY$173&amp;"="&amp;""""&amp;INDEX($E$80:$G$84,MATCH("●",INDEX($H$80:$AQ$84,,MATCH($D181,$70:$70,0)-7),0),1)&amp;""";"),",",""",""")</f>
        <v>sed -i '' 's#COLUMN_DATA_TYPE="char"#COLUMN_DATA_TYPE="date"#g' ${CONFIG_DIR}db_data_config.txt; export COLUMN_DATA_TYPE="date";</v>
      </c>
      <c r="AZ181" s="71" t="str">
        <f>SUBSTITUTE(IF(INDEX($E$80:$G$84,MATCH("●",INDEX($H$80:$AQ$84,,MATCH($D181,$70:$70,0)-7),0),1)=VLOOKUP(AZ$173,$AD$9:$AN$20,8,FALSE),"","sed -i "&amp;IF($AK$171="MacOS","'' ","")&amp;"'s#"&amp;AZ$173&amp;"="""&amp;INDEX($E$80:$G$84,MATCH("●",INDEX($H$80:$AQ$84,,MATCH($D181,$70:$70,0)-7),0),1)&amp;""""&amp;"#"&amp;AZ$173&amp;"="&amp;""""&amp;VLOOKUP(AZ$173,$AD$9:$AN$20,8,FALSE)&amp;""""&amp;"#g'"&amp;"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81" s="71" t="str">
        <f>SUBSTITUTE(IF(VLOOKUP(BA$173,$AD$9:$AN$20,8,FALSE)=INDEX($E$86:$G$111,MATCH("●",INDEX($H$86:$AQ$111,,MATCH($D181,$70:$70,0)-7),0),1),"","sed -i "&amp;IF($AK$171="MacOS","'' ","")&amp;"'s#"&amp;BA$173&amp;"="""&amp;VLOOKUP(BA$173,$AD$9:$AN$20,8,FALSE)&amp;""""&amp;"#"&amp;BA$173&amp;"="&amp;""""&amp;INDEX($E$86:$G$111,MATCH("●",INDEX($H$86:$AQ$111,,MATCH($D181,$70:$70,0)-7),0),1)&amp;""""&amp;"#g'"&amp;" ${CONFIG_DIR}"&amp;$K$7&amp;"; export "&amp;BA$173&amp;"="&amp;""""&amp;INDEX($E$86:$G$111,MATCH("●",INDEX($H$86:$AQ$111,,MATCH($D181,$70:$70,0)-7),0),1)&amp;""";"),",",""",""")</f>
        <v>sed -i '' 's#COLUMN_DATA_LENGTH="3"#COLUMN_DATA_LENGTH="1"#g' ${CONFIG_DIR}db_data_config.txt; export COLUMN_DATA_LENGTH="1";</v>
      </c>
      <c r="BB181" s="71" t="str">
        <f>SUBSTITUTE(IF(INDEX($E$86:$G$111,MATCH("●",INDEX($H$86:$AQ$111,,MATCH($D181,$70:$70,0)-7),0),1)=VLOOKUP(BB$173,$AD$9:$AN$20,8,FALSE),"","sed -i "&amp;IF($AK$171="MacOS","'' ","")&amp;"'s#"&amp;BB$173&amp;"="""&amp;INDEX($E$86:$G$111,MATCH("●",INDEX($H$86:$AQ$111,,MATCH($D181,$70:$70,0)-7),0),1)&amp;""""&amp;"#"&amp;BB$173&amp;"="&amp;""""&amp;VLOOKUP(BB$173,$AD$9:$AN$20,8,FALSE)&amp;""""&amp;"#g'"&amp;"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's#COLUMN_DATA_LENGTH="1"#COLUMN_DATA_LENGTH="3"#g' ${CONFIG_DIR}db_data_config.txt; export COLUMN_DATA_LENGTH="3";</v>
      </c>
      <c r="BC181" s="71" t="str">
        <f>SUBSTITUTE(IF(VLOOKUP(BC$173,$AD$9:$AN$20,8,FALSE)=INDEX($E$113:$G$114,MATCH("●",INDEX($H$113:$AQ$114,,MATCH($D181,$70:$70,0)-7),0),1),"","sed -i "&amp;IF($AK$171="MacOS","'' ","")&amp;"'s#"&amp;BC$173&amp;"="""&amp;VLOOKUP(BC$173,$AD$9:$AN$20,8,FALSE)&amp;""""&amp;"#"&amp;BC$173&amp;"="&amp;""""&amp;INDEX($E$113:$G$114,MATCH("●",INDEX($H$113:$AQ$114,,MATCH($D181,$70:$70,0)-7),0),1)&amp;""""&amp;"#g'"&amp;" ${CONFIG_DIR}"&amp;$K$7&amp;"; export "&amp;BC$173&amp;"="&amp;""""&amp;INDEX($E$113:$G$114,MATCH("●",INDEX($H$113:$AQ$114,,MATCH($D181,$70:$70,0)-7),0),1)&amp;""";"),",",""",""")</f>
        <v/>
      </c>
      <c r="BD181" s="71" t="str">
        <f>SUBSTITUTE(IF(INDEX($E$113:$G$114,MATCH("●",INDEX($H$113:$AQ$114,,MATCH($D181,$70:$70,0)-7),0),1)=VLOOKUP(BD$173,$AD$9:$AN$20,8,FALSE),"","sed -i "&amp;IF($AK$171="MacOS","'' ","")&amp;"'s#"&amp;BD$173&amp;"="""&amp;INDEX($E$113:$G$114,MATCH("●",INDEX($H$113:$AQ$114,,MATCH($D181,$70:$70,0)-7),0),1)&amp;""""&amp;"#"&amp;BD$173&amp;"="&amp;""""&amp;VLOOKUP(BD$173,$AD$9:$AN$20,8,FALSE)&amp;""""&amp;"#g'"&amp;"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1" s="71" t="str">
        <f>SUBSTITUTE(IF(VLOOKUP(BE$173,$AD$9:$AN$20,8,FALSE)=INDEX($E$116:$G$118,MATCH("●",INDEX($H$116:$AQ$118,,MATCH($D181,$70:$70,0)-7),0),1),"","sed -i "&amp;IF($AK$171="MacOS","'' ","")&amp;"'s#"&amp;BE$173&amp;"="""&amp;VLOOKUP(BE$173,$AD$9:$AN$20,8,FALSE)&amp;""""&amp;"#"&amp;BE$173&amp;"="&amp;""""&amp;INDEX($E$116:$G$118,MATCH("●",INDEX($H$116:$AQ$118,,MATCH($D181,$70:$70,0)-7),0),1)&amp;""""&amp;"#g'"&amp;" ${CONFIG_DIR}"&amp;$K$7&amp;"; export "&amp;BE$173&amp;"="&amp;""""&amp;INDEX($E$116:$G$118,MATCH("●",INDEX($H$116:$AQ$118,,MATCH($D181,$70:$70,0)-7),0),1)&amp;""";"),",",""",""")</f>
        <v/>
      </c>
      <c r="BF181" s="71" t="str">
        <f>SUBSTITUTE(IF(INDEX($E$116:$G$118,MATCH("●",INDEX($H$116:$AQ$118,,MATCH($D181,$70:$70,0)-7),0),1)=VLOOKUP(BF$173,$AD$9:$AN$20,8,FALSE),"","sed -i "&amp;IF($AK$171="MacOS","'' ","")&amp;"'s#"&amp;BF$173&amp;"="""&amp;INDEX($E$116:$G$118,MATCH("●",INDEX($H$116:$AQ$118,,MATCH($D181,$70:$70,0)-7),0),1)&amp;""""&amp;"#"&amp;BF$173&amp;"="&amp;""""&amp;VLOOKUP(BF$173,$AD$9:$AN$20,8,FALSE)&amp;""""&amp;"#g'"&amp;"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1" s="71" t="str">
        <f>SUBSTITUTE(IF(VLOOKUP(BG$173,$AD$9:$AN$20,8,FALSE)=INDEX($E$120:$G$122,MATCH("●",INDEX($H$120:$AQ$122,,MATCH($D181,$70:$70,0)-7),0),1),"","sed -i "&amp;IF($AK$171="MacOS","'' ","")&amp;"'s#"&amp;BG$173&amp;"="""&amp;VLOOKUP(BG$173,$AD$9:$AN$20,8,FALSE)&amp;""""&amp;"#"&amp;BG$173&amp;"="&amp;""""&amp;INDEX($E$120:$G$122,MATCH("●",INDEX($H$120:$AQ$122,,MATCH($D181,$70:$70,0)-7),0),1)&amp;""""&amp;"#g'"&amp;" ${CONFIG_DIR}"&amp;$K$7&amp;"; export "&amp;BG$173&amp;"="&amp;""""&amp;INDEX($E$120:$G$122,MATCH("●",INDEX($H$120:$AQ$122,,MATCH($D181,$70:$70,0)-7),0),1)&amp;""";"),",",""",""")</f>
        <v/>
      </c>
      <c r="BH181" s="71" t="str">
        <f>SUBSTITUTE(IF(INDEX($E$120:$G$122,MATCH("●",INDEX($H$120:$AQ$122,,MATCH($D181,$70:$70,0)-7),0),1)=VLOOKUP(BH$173,$AD$9:$AN$20,8,FALSE),"","sed -i "&amp;IF($AK$171="MacOS","'' ","")&amp;"'s#"&amp;BH$173&amp;"="""&amp;INDEX($E$120:$G$122,MATCH("●",INDEX($H$120:$AQ$122,,MATCH($D181,$70:$70,0)-7),0),1)&amp;""""&amp;"#"&amp;BH$173&amp;"="&amp;""""&amp;VLOOKUP(BH$173,$AD$9:$AN$20,8,FALSE)&amp;""""&amp;"#g'"&amp;"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1" s="71" t="str">
        <f>SUBSTITUTE(IF(VLOOKUP(BI$173,$AD$9:$AN$20,8,FALSE)=INDEX($E$124:$G$127,MATCH("●",INDEX($H$124:$AQ$127,,MATCH($D181,$70:$70,0)-7),0),1),"","sed -i "&amp;IF($AK$171="MacOS","'' ","")&amp;"'s#"&amp;BI$173&amp;"="""&amp;VLOOKUP(BI$173,$AD$9:$AN$20,8,FALSE)&amp;""""&amp;"#"&amp;BI$173&amp;"="&amp;""""&amp;INDEX($E$124:$G$127,MATCH("●",INDEX($H$124:$AQ$127,,MATCH($D181,$70:$70,0)-7),0),1)&amp;""""&amp;"#g'"&amp;" ${CONFIG_DIR}"&amp;$K$7&amp;"; export "&amp;BI$173&amp;"="&amp;""""&amp;INDEX($E$124:$G$127,MATCH("●",INDEX($H$124:$AQ$127,,MATCH($D181,$70:$70,0)-7),0),1)&amp;""";"),",",""",""")</f>
        <v/>
      </c>
      <c r="BJ181" s="71" t="str">
        <f>SUBSTITUTE(IF(INDEX($E$124:$G$127,MATCH("●",INDEX($H$124:$AQ$127,,MATCH($D181,$70:$70,0)-7),0),1)=VLOOKUP(BJ$173,$AD$9:$AN$20,8,FALSE),"","sed -i "&amp;IF($AK$171="MacOS","'' ","")&amp;"'s#"&amp;BJ$173&amp;"="""&amp;INDEX($E$124:$G$127,MATCH("●",INDEX($H$124:$AQ$127,,MATCH($D181,$70:$70,0)-7),0),1)&amp;""""&amp;"#"&amp;BJ$173&amp;"="&amp;""""&amp;VLOOKUP(BJ$173,$AD$9:$AN$20,8,FALSE)&amp;""""&amp;"#g'"&amp;"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1" s="71" t="str">
        <f>SUBSTITUTE(IF(VLOOKUP(BK$173,$AD$9:$AN$20,8,FALSE)=INDEX($E$129:$G$131,MATCH("●",INDEX($H$129:$AQ$131,,MATCH($D181,$70:$70,0)-7),0),1),"","sed -i "&amp;IF($AK$171="MacOS","'' ","")&amp;"'s#"&amp;BK$173&amp;"="""&amp;VLOOKUP(BK$173,$AD$9:$AN$20,8,FALSE)&amp;""""&amp;"#"&amp;BK$173&amp;"="&amp;""""&amp;INDEX($E$129:$G$131,MATCH("●",INDEX($H$129:$AQ$131,,MATCH($D181,$70:$70,0)-7),0),1)&amp;""""&amp;"#g'"&amp;" ${CONFIG_DIR}"&amp;$K$7&amp;"; export "&amp;BK$173&amp;"="&amp;""""&amp;INDEX($E$129:$G$131,MATCH("●",INDEX($H$129:$AQ$131,,MATCH($D181,$70:$70,0)-7),0),1)&amp;""";"),",",""",""")</f>
        <v/>
      </c>
      <c r="BL181" s="71" t="str">
        <f>SUBSTITUTE(IF(INDEX($E$129:$G$131,MATCH("●",INDEX($H$129:$AQ$131,,MATCH($D181,$70:$70,0)-7),0),1)=VLOOKUP(BL$173,$AD$9:$AN$20,8,FALSE),"","sed -i "&amp;IF($AK$171="MacOS","'' ","")&amp;"'s#"&amp;BL$173&amp;"="""&amp;INDEX($E$129:$G$131,MATCH("●",INDEX($H$129:$AQ$131,,MATCH($D181,$70:$70,0)-7),0),1)&amp;""""&amp;"#"&amp;BL$173&amp;"="&amp;""""&amp;VLOOKUP(BL$173,$AD$9:$AN$20,8,FALSE)&amp;""""&amp;"#g'"&amp;"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1" s="71" t="str">
        <f>SUBSTITUTE(IF(VLOOKUP(BM$173,$AD$9:$AN$20,8,FALSE)=INDEX($E$133:$G$135,MATCH("●",INDEX($H$133:$AQ$135,,MATCH($D181,$70:$70,0)-7),0),1),"","sed -i "&amp;IF($AK$171="MacOS","'' ","")&amp;"'s#"&amp;BM$173&amp;"="""&amp;VLOOKUP(BM$173,$AD$9:$AN$20,8,FALSE)&amp;""""&amp;"#"&amp;BM$173&amp;"="&amp;""""&amp;INDEX($E$133:$G$135,MATCH("●",INDEX($H$133:$AQ$135,,MATCH($D181,$70:$70,0)-7),0),1)&amp;""""&amp;"#g'"&amp;" ${CONFIG_DIR}"&amp;$K$7&amp;"; export "&amp;BM$173&amp;"="&amp;""""&amp;INDEX($E$133:$G$135,MATCH("●",INDEX($H$133:$AQ$135,,MATCH($D181,$70:$70,0)-7),0),1)&amp;""";"),",",""",""")</f>
        <v/>
      </c>
      <c r="BN181" s="71" t="str">
        <f>SUBSTITUTE(IF(INDEX($E$133:$G$135,MATCH("●",INDEX($H$133:$AQ$135,,MATCH($D181,$70:$70,0)-7),0),1)=VLOOKUP(BN$173,$AD$9:$AN$20,8,FALSE),"","sed -i "&amp;IF($AK$171="MacOS","'' ","")&amp;"'s#"&amp;BN$173&amp;"="""&amp;INDEX($E$133:$G$135,MATCH("●",INDEX($H$133:$AQ$135,,MATCH($D181,$70:$70,0)-7),0),1)&amp;""""&amp;"#"&amp;BN$173&amp;"="&amp;""""&amp;VLOOKUP(BN$173,$AD$9:$AN$20,8,FALSE)&amp;""""&amp;"#g'"&amp;"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1" s="71" t="str">
        <f>SUBSTITUTE(IF(VLOOKUP(BO$173,$AD$9:$AN$20,8,FALSE)=INDEX($E$137:$G$139,MATCH("●",INDEX($H$137:$AQ$139,,MATCH($D181,$70:$70,0)-7),0),1),"","sed -i "&amp;IF($AK$171="MacOS","'' ","")&amp;"'s#"&amp;BO$173&amp;"="""&amp;VLOOKUP(BO$173,$AD$9:$AN$20,8,FALSE)&amp;""""&amp;"#"&amp;BO$173&amp;"="&amp;""""&amp;INDEX($E$137:$G$139,MATCH("●",INDEX($H$137:$AQ$139,,MATCH($D181,$70:$70,0)-7),0),1)&amp;""""&amp;"#g'"&amp;" ${CONFIG_DIR}"&amp;$K$7&amp;"; export "&amp;BO$173&amp;"="&amp;""""&amp;INDEX($E$137:$G$139,MATCH("●",INDEX($H$137:$AQ$139,,MATCH($D181,$70:$70,0)-7),0),1)&amp;""";"),",",""",""")</f>
        <v/>
      </c>
      <c r="BP181" s="71" t="str">
        <f>SUBSTITUTE(IF(INDEX($E$137:$G$139,MATCH("●",INDEX($H$137:$AQ$139,,MATCH($D181,$70:$70,0)-7),0),1)=VLOOKUP(BP$173,$AD$9:$AN$20,8,FALSE),"","sed -i "&amp;IF($AK$171="MacOS","'' ","")&amp;"'s#"&amp;BP$173&amp;"="""&amp;INDEX($E$137:$G$139,MATCH("●",INDEX($H$137:$AQ$139,,MATCH($D181,$70:$70,0)-7),0),1)&amp;""""&amp;"#"&amp;BP$173&amp;"="&amp;""""&amp;VLOOKUP(BP$173,$AD$9:$AN$20,8,FALSE)&amp;""""&amp;"#g'"&amp;"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1" s="71" t="str">
        <f>SUBSTITUTE(IF(VLOOKUP(BQ$173,$AD$9:$AN$20,8,FALSE)=INDEX($E$141:$G$143,MATCH("●",INDEX($H$141:$AQ$143,,MATCH($D181,$70:$70,0)-7),0),1),"","sed -i "&amp;IF($AK$171="MacOS","'' ","")&amp;"'s#"&amp;BQ$173&amp;"="""&amp;VLOOKUP(BQ$173,$AD$9:$AN$20,8,FALSE)&amp;""""&amp;"#"&amp;BQ$173&amp;"="&amp;""""&amp;INDEX($E$141:$G$143,MATCH("●",INDEX($H$141:$AQ$143,,MATCH($D181,$70:$70,0)-7),0),1)&amp;""""&amp;"#g'"&amp;" ${CONFIG_DIR}"&amp;$K$7&amp;"; export "&amp;BQ$173&amp;"="&amp;""""&amp;INDEX($E$141:$G$143,MATCH("●",INDEX($H$141:$AQ$143,,MATCH($D181,$70:$70,0)-7),0),1)&amp;""";"),",",""",""")</f>
        <v/>
      </c>
      <c r="BR181" s="71" t="str">
        <f>SUBSTITUTE(IF(INDEX($E$141:$G$143,MATCH("●",INDEX($H$141:$AQ$143,,MATCH($D181,$70:$70,0)-7),0),1)=VLOOKUP(BR$173,$AD$9:$AN$20,8,FALSE),"","sed -i "&amp;IF($AK$171="MacOS","'' ","")&amp;"'s#"&amp;BR$173&amp;"="""&amp;INDEX($E$141:$G$143,MATCH("●",INDEX($H$141:$AQ$143,,MATCH($D181,$70:$70,0)-7),0),1)&amp;""""&amp;"#"&amp;BR$173&amp;"="&amp;""""&amp;VLOOKUP(BR$173,$AD$9:$AN$20,8,FALSE)&amp;""""&amp;"#g'"&amp;"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1" s="71" t="str">
        <f>SUBSTITUTE(IF(VLOOKUP(BS$173,$AD$9:$AN$20,8,FALSE)=INDEX($E$145:$G$147,MATCH("●",INDEX($H$145:$AQ$147,,MATCH($D181,$70:$70,0)-7),0),1),"","sed -i "&amp;IF($AK$171="MacOS","'' ","")&amp;"'s#"&amp;BS$173&amp;"="""&amp;VLOOKUP(BS$173,$AD$9:$AN$20,8,FALSE)&amp;""""&amp;"#"&amp;BS$173&amp;"="&amp;""""&amp;INDEX($E$145:$G$147,MATCH("●",INDEX($H$145:$AQ$147,,MATCH($D181,$70:$70,0)-7),0),1)&amp;""""&amp;"#g'"&amp;" ${CONFIG_DIR}"&amp;$K$7&amp;"; export "&amp;BS$173&amp;"="&amp;""""&amp;INDEX($E$145:$G$147,MATCH("●",INDEX($H$145:$AQ$147,,MATCH($D181,$70:$70,0)-7),0),1)&amp;""";"),",",""",""")</f>
        <v/>
      </c>
      <c r="BT181" s="71" t="str">
        <f>SUBSTITUTE(IF(INDEX($E$145:$G$147,MATCH("●",INDEX($H$145:$AQ$147,,MATCH($D181,$70:$70,0)-7),0),1)=VLOOKUP(BT$173,$AD$9:$AN$20,8,FALSE),"","sed -i "&amp;IF($AK$171="MacOS","'' ","")&amp;"'s#"&amp;BT$173&amp;"="""&amp;INDEX($E$145:$G$147,MATCH("●",INDEX($H$145:$AQ$147,,MATCH($D181,$70:$70,0)-7),0),1)&amp;""""&amp;"#"&amp;BT$173&amp;"="&amp;""""&amp;VLOOKUP(BT$173,$AD$9:$AN$20,8,FALSE)&amp;""""&amp;"#g'"&amp;"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1" s="60" t="s">
        <v>1068</v>
      </c>
    </row>
    <row r="182" spans="4:73" ht="54" customHeight="1">
      <c r="D182" s="96">
        <f t="shared" si="3"/>
        <v>80</v>
      </c>
      <c r="E182" s="97"/>
      <c r="F182" s="97"/>
      <c r="G182" s="98"/>
      <c r="H182" s="45" t="str">
        <f t="shared" ca="1" si="2"/>
        <v>clear; echo テストケース080; sed -i '' 's#COLUMN_DATA_TYPE="char"#COLUMN_DATA_TYPE="date"#g' ${CONFIG_DIR}db_data_config.txt; export COLUMN_DATA_TYPE="date";sed -i '' 's#COLUMN_DATA_LENGTH="3"#COLUMN_DATA_LENGTH="38.7"#g' ${CONFIG_DIR}db_data_config.txt; export COLUMN_DATA_LENGTH="38.7";sh ./script/db_check_data_validate_config.sh; sed -i '' 's#COLUMN_DATA_TYPE="date"#COLUMN_DATA_TYPE="char"#g' ${CONFIG_DIR}db_data_config.txt; export COLUMN_DATA_TYPE="char";sed -i '' 's#COLUMN_DATA_LENGTH="38.7"#COLUMN_DATA_LENGTH="3"#g' ${CONFIG_DIR}db_data_config.txt; export COLUMN_DATA_LENGTH="3";</v>
      </c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7"/>
      <c r="AE182" s="99" t="str" cm="1">
        <f t="array" ref="AE182">SUBSTITUTE(INDEX($H$149:$AQ$149, , MATCH($D182, $70:$70, 0)-7),"-","")</f>
        <v>異常</v>
      </c>
      <c r="AF182" s="100"/>
      <c r="AG182" s="101"/>
      <c r="AH182" s="143" t="s">
        <v>926</v>
      </c>
      <c r="AI182" s="144"/>
      <c r="AJ182" s="144"/>
      <c r="AK182" s="144"/>
      <c r="AL182" s="144"/>
      <c r="AM182" s="144"/>
      <c r="AN182" s="144"/>
      <c r="AO182" s="144"/>
      <c r="AP182" s="144"/>
      <c r="AQ182" s="145"/>
      <c r="AS182" s="68" t="str" cm="1">
        <f t="array" ref="AS182">SUBSTITUTE(TEXT(INDEX($H$152:$AQ$152,1,$D182-72),"000000"),"-","")</f>
        <v>220137</v>
      </c>
      <c r="AT182" s="69"/>
      <c r="AU182" s="70"/>
      <c r="AW182" s="71" t="str">
        <f>SUBSTITUTE(IF(VLOOKUP(AW$173,$AD$9:$AN$20,8,FALSE)=INDEX($E$76:$G$78,MATCH("●",INDEX($H$76:$AQ$78,,MATCH($D182,$70:$70,0)-7),0),1),"","sed -i "&amp;IF($AK$171="MacOS","'' ","")&amp;"'s#"&amp;AW$173&amp;"="""&amp;VLOOKUP(AW$173,$AD$9:$AN$20,8,FALSE)&amp;""""&amp;"#"&amp;AW$173&amp;"="&amp;""""&amp;INDEX($E$76:$G$78,MATCH("●",INDEX($H$76:$AQ$78,,MATCH($D182,$70:$70,0)-7),0),1)&amp;""""&amp;"#g'"&amp;" ${CONFIG_DIR}"&amp;$K$7&amp;"; export "&amp;AW$173&amp;"="&amp;""""&amp;INDEX($E$76:$G$78,MATCH("●",INDEX($H$76:$AQ$78,,MATCH($D182,$70:$70,0)-7),0),1)&amp;""";"),",",""",""")</f>
        <v/>
      </c>
      <c r="AX182" s="71" t="str">
        <f>SUBSTITUTE(IF(INDEX($E$76:$G$78,MATCH("●",INDEX($H$76:$AQ$78,,MATCH($D182,$70:$70,0)-7),0),1)=VLOOKUP(AX$173,$AD$9:$AN$20,8,FALSE),"","sed -i "&amp;IF($AK$171="MacOS","'' ","")&amp;"'s#"&amp;AX$173&amp;"="""&amp;INDEX($E$76:$G$78,MATCH("●",INDEX($H$76:$AQ$78,,MATCH($D182,$70:$70,0)-7),0),1)&amp;""""&amp;"#"&amp;AX$173&amp;"="&amp;""""&amp;VLOOKUP(AX$173,$AD$9:$AN$20,8,FALSE)&amp;""""&amp;"#g'"&amp;"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2" s="71" t="str">
        <f>SUBSTITUTE(IF(VLOOKUP(AY$173,$AD$9:$AN$20,8,FALSE)=INDEX($E$80:$G$84,MATCH("●",INDEX($H$80:$AQ$84,,MATCH($D182,$70:$70,0)-7),0),1),"","sed -i "&amp;IF($AK$171="MacOS","'' ","")&amp;"'s#"&amp;AY$173&amp;"="""&amp;VLOOKUP(AY$173,$AD$9:$AN$20,8,FALSE)&amp;""""&amp;"#"&amp;AY$173&amp;"="&amp;""""&amp;INDEX($E$80:$G$84,MATCH("●",INDEX($H$80:$AQ$84,,MATCH($D182,$70:$70,0)-7),0),1)&amp;""""&amp;"#g'"&amp;" ${CONFIG_DIR}"&amp;$K$7&amp;"; export "&amp;AY$173&amp;"="&amp;""""&amp;INDEX($E$80:$G$84,MATCH("●",INDEX($H$80:$AQ$84,,MATCH($D182,$70:$70,0)-7),0),1)&amp;""";"),",",""",""")</f>
        <v>sed -i '' 's#COLUMN_DATA_TYPE="char"#COLUMN_DATA_TYPE="date"#g' ${CONFIG_DIR}db_data_config.txt; export COLUMN_DATA_TYPE="date";</v>
      </c>
      <c r="AZ182" s="71" t="str">
        <f>SUBSTITUTE(IF(INDEX($E$80:$G$84,MATCH("●",INDEX($H$80:$AQ$84,,MATCH($D182,$70:$70,0)-7),0),1)=VLOOKUP(AZ$173,$AD$9:$AN$20,8,FALSE),"","sed -i "&amp;IF($AK$171="MacOS","'' ","")&amp;"'s#"&amp;AZ$173&amp;"="""&amp;INDEX($E$80:$G$84,MATCH("●",INDEX($H$80:$AQ$84,,MATCH($D182,$70:$70,0)-7),0),1)&amp;""""&amp;"#"&amp;AZ$173&amp;"="&amp;""""&amp;VLOOKUP(AZ$173,$AD$9:$AN$20,8,FALSE)&amp;""""&amp;"#g'"&amp;"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82" s="71" t="str">
        <f>SUBSTITUTE(IF(VLOOKUP(BA$173,$AD$9:$AN$20,8,FALSE)=INDEX($E$86:$G$111,MATCH("●",INDEX($H$86:$AQ$111,,MATCH($D182,$70:$70,0)-7),0),1),"","sed -i "&amp;IF($AK$171="MacOS","'' ","")&amp;"'s#"&amp;BA$173&amp;"="""&amp;VLOOKUP(BA$173,$AD$9:$AN$20,8,FALSE)&amp;""""&amp;"#"&amp;BA$173&amp;"="&amp;""""&amp;INDEX($E$86:$G$111,MATCH("●",INDEX($H$86:$AQ$111,,MATCH($D182,$70:$70,0)-7),0),1)&amp;""""&amp;"#g'"&amp;" ${CONFIG_DIR}"&amp;$K$7&amp;"; export "&amp;BA$173&amp;"="&amp;""""&amp;INDEX($E$86:$G$111,MATCH("●",INDEX($H$86:$AQ$111,,MATCH($D182,$70:$70,0)-7),0),1)&amp;""";"),",",""",""")</f>
        <v>sed -i '' 's#COLUMN_DATA_LENGTH="3"#COLUMN_DATA_LENGTH="38.7"#g' ${CONFIG_DIR}db_data_config.txt; export COLUMN_DATA_LENGTH="38.7";</v>
      </c>
      <c r="BB182" s="71" t="str">
        <f>SUBSTITUTE(IF(INDEX($E$86:$G$111,MATCH("●",INDEX($H$86:$AQ$111,,MATCH($D182,$70:$70,0)-7),0),1)=VLOOKUP(BB$173,$AD$9:$AN$20,8,FALSE),"","sed -i "&amp;IF($AK$171="MacOS","'' ","")&amp;"'s#"&amp;BB$173&amp;"="""&amp;INDEX($E$86:$G$111,MATCH("●",INDEX($H$86:$AQ$111,,MATCH($D182,$70:$70,0)-7),0),1)&amp;""""&amp;"#"&amp;BB$173&amp;"="&amp;""""&amp;VLOOKUP(BB$173,$AD$9:$AN$20,8,FALSE)&amp;""""&amp;"#g'"&amp;"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's#COLUMN_DATA_LENGTH="38.7"#COLUMN_DATA_LENGTH="3"#g' ${CONFIG_DIR}db_data_config.txt; export COLUMN_DATA_LENGTH="3";</v>
      </c>
      <c r="BC182" s="71" t="str">
        <f>SUBSTITUTE(IF(VLOOKUP(BC$173,$AD$9:$AN$20,8,FALSE)=INDEX($E$113:$G$114,MATCH("●",INDEX($H$113:$AQ$114,,MATCH($D182,$70:$70,0)-7),0),1),"","sed -i "&amp;IF($AK$171="MacOS","'' ","")&amp;"'s#"&amp;BC$173&amp;"="""&amp;VLOOKUP(BC$173,$AD$9:$AN$20,8,FALSE)&amp;""""&amp;"#"&amp;BC$173&amp;"="&amp;""""&amp;INDEX($E$113:$G$114,MATCH("●",INDEX($H$113:$AQ$114,,MATCH($D182,$70:$70,0)-7),0),1)&amp;""""&amp;"#g'"&amp;" ${CONFIG_DIR}"&amp;$K$7&amp;"; export "&amp;BC$173&amp;"="&amp;""""&amp;INDEX($E$113:$G$114,MATCH("●",INDEX($H$113:$AQ$114,,MATCH($D182,$70:$70,0)-7),0),1)&amp;""";"),",",""",""")</f>
        <v/>
      </c>
      <c r="BD182" s="71" t="str">
        <f>SUBSTITUTE(IF(INDEX($E$113:$G$114,MATCH("●",INDEX($H$113:$AQ$114,,MATCH($D182,$70:$70,0)-7),0),1)=VLOOKUP(BD$173,$AD$9:$AN$20,8,FALSE),"","sed -i "&amp;IF($AK$171="MacOS","'' ","")&amp;"'s#"&amp;BD$173&amp;"="""&amp;INDEX($E$113:$G$114,MATCH("●",INDEX($H$113:$AQ$114,,MATCH($D182,$70:$70,0)-7),0),1)&amp;""""&amp;"#"&amp;BD$173&amp;"="&amp;""""&amp;VLOOKUP(BD$173,$AD$9:$AN$20,8,FALSE)&amp;""""&amp;"#g'"&amp;"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2" s="71" t="str">
        <f>SUBSTITUTE(IF(VLOOKUP(BE$173,$AD$9:$AN$20,8,FALSE)=INDEX($E$116:$G$118,MATCH("●",INDEX($H$116:$AQ$118,,MATCH($D182,$70:$70,0)-7),0),1),"","sed -i "&amp;IF($AK$171="MacOS","'' ","")&amp;"'s#"&amp;BE$173&amp;"="""&amp;VLOOKUP(BE$173,$AD$9:$AN$20,8,FALSE)&amp;""""&amp;"#"&amp;BE$173&amp;"="&amp;""""&amp;INDEX($E$116:$G$118,MATCH("●",INDEX($H$116:$AQ$118,,MATCH($D182,$70:$70,0)-7),0),1)&amp;""""&amp;"#g'"&amp;" ${CONFIG_DIR}"&amp;$K$7&amp;"; export "&amp;BE$173&amp;"="&amp;""""&amp;INDEX($E$116:$G$118,MATCH("●",INDEX($H$116:$AQ$118,,MATCH($D182,$70:$70,0)-7),0),1)&amp;""";"),",",""",""")</f>
        <v/>
      </c>
      <c r="BF182" s="71" t="str">
        <f>SUBSTITUTE(IF(INDEX($E$116:$G$118,MATCH("●",INDEX($H$116:$AQ$118,,MATCH($D182,$70:$70,0)-7),0),1)=VLOOKUP(BF$173,$AD$9:$AN$20,8,FALSE),"","sed -i "&amp;IF($AK$171="MacOS","'' ","")&amp;"'s#"&amp;BF$173&amp;"="""&amp;INDEX($E$116:$G$118,MATCH("●",INDEX($H$116:$AQ$118,,MATCH($D182,$70:$70,0)-7),0),1)&amp;""""&amp;"#"&amp;BF$173&amp;"="&amp;""""&amp;VLOOKUP(BF$173,$AD$9:$AN$20,8,FALSE)&amp;""""&amp;"#g'"&amp;"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2" s="71" t="str">
        <f>SUBSTITUTE(IF(VLOOKUP(BG$173,$AD$9:$AN$20,8,FALSE)=INDEX($E$120:$G$122,MATCH("●",INDEX($H$120:$AQ$122,,MATCH($D182,$70:$70,0)-7),0),1),"","sed -i "&amp;IF($AK$171="MacOS","'' ","")&amp;"'s#"&amp;BG$173&amp;"="""&amp;VLOOKUP(BG$173,$AD$9:$AN$20,8,FALSE)&amp;""""&amp;"#"&amp;BG$173&amp;"="&amp;""""&amp;INDEX($E$120:$G$122,MATCH("●",INDEX($H$120:$AQ$122,,MATCH($D182,$70:$70,0)-7),0),1)&amp;""""&amp;"#g'"&amp;" ${CONFIG_DIR}"&amp;$K$7&amp;"; export "&amp;BG$173&amp;"="&amp;""""&amp;INDEX($E$120:$G$122,MATCH("●",INDEX($H$120:$AQ$122,,MATCH($D182,$70:$70,0)-7),0),1)&amp;""";"),",",""",""")</f>
        <v/>
      </c>
      <c r="BH182" s="71" t="str">
        <f>SUBSTITUTE(IF(INDEX($E$120:$G$122,MATCH("●",INDEX($H$120:$AQ$122,,MATCH($D182,$70:$70,0)-7),0),1)=VLOOKUP(BH$173,$AD$9:$AN$20,8,FALSE),"","sed -i "&amp;IF($AK$171="MacOS","'' ","")&amp;"'s#"&amp;BH$173&amp;"="""&amp;INDEX($E$120:$G$122,MATCH("●",INDEX($H$120:$AQ$122,,MATCH($D182,$70:$70,0)-7),0),1)&amp;""""&amp;"#"&amp;BH$173&amp;"="&amp;""""&amp;VLOOKUP(BH$173,$AD$9:$AN$20,8,FALSE)&amp;""""&amp;"#g'"&amp;"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2" s="71" t="str">
        <f>SUBSTITUTE(IF(VLOOKUP(BI$173,$AD$9:$AN$20,8,FALSE)=INDEX($E$124:$G$127,MATCH("●",INDEX($H$124:$AQ$127,,MATCH($D182,$70:$70,0)-7),0),1),"","sed -i "&amp;IF($AK$171="MacOS","'' ","")&amp;"'s#"&amp;BI$173&amp;"="""&amp;VLOOKUP(BI$173,$AD$9:$AN$20,8,FALSE)&amp;""""&amp;"#"&amp;BI$173&amp;"="&amp;""""&amp;INDEX($E$124:$G$127,MATCH("●",INDEX($H$124:$AQ$127,,MATCH($D182,$70:$70,0)-7),0),1)&amp;""""&amp;"#g'"&amp;" ${CONFIG_DIR}"&amp;$K$7&amp;"; export "&amp;BI$173&amp;"="&amp;""""&amp;INDEX($E$124:$G$127,MATCH("●",INDEX($H$124:$AQ$127,,MATCH($D182,$70:$70,0)-7),0),1)&amp;""";"),",",""",""")</f>
        <v/>
      </c>
      <c r="BJ182" s="71" t="str">
        <f>SUBSTITUTE(IF(INDEX($E$124:$G$127,MATCH("●",INDEX($H$124:$AQ$127,,MATCH($D182,$70:$70,0)-7),0),1)=VLOOKUP(BJ$173,$AD$9:$AN$20,8,FALSE),"","sed -i "&amp;IF($AK$171="MacOS","'' ","")&amp;"'s#"&amp;BJ$173&amp;"="""&amp;INDEX($E$124:$G$127,MATCH("●",INDEX($H$124:$AQ$127,,MATCH($D182,$70:$70,0)-7),0),1)&amp;""""&amp;"#"&amp;BJ$173&amp;"="&amp;""""&amp;VLOOKUP(BJ$173,$AD$9:$AN$20,8,FALSE)&amp;""""&amp;"#g'"&amp;"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2" s="71" t="str">
        <f>SUBSTITUTE(IF(VLOOKUP(BK$173,$AD$9:$AN$20,8,FALSE)=INDEX($E$129:$G$131,MATCH("●",INDEX($H$129:$AQ$131,,MATCH($D182,$70:$70,0)-7),0),1),"","sed -i "&amp;IF($AK$171="MacOS","'' ","")&amp;"'s#"&amp;BK$173&amp;"="""&amp;VLOOKUP(BK$173,$AD$9:$AN$20,8,FALSE)&amp;""""&amp;"#"&amp;BK$173&amp;"="&amp;""""&amp;INDEX($E$129:$G$131,MATCH("●",INDEX($H$129:$AQ$131,,MATCH($D182,$70:$70,0)-7),0),1)&amp;""""&amp;"#g'"&amp;" ${CONFIG_DIR}"&amp;$K$7&amp;"; export "&amp;BK$173&amp;"="&amp;""""&amp;INDEX($E$129:$G$131,MATCH("●",INDEX($H$129:$AQ$131,,MATCH($D182,$70:$70,0)-7),0),1)&amp;""";"),",",""",""")</f>
        <v/>
      </c>
      <c r="BL182" s="71" t="str">
        <f>SUBSTITUTE(IF(INDEX($E$129:$G$131,MATCH("●",INDEX($H$129:$AQ$131,,MATCH($D182,$70:$70,0)-7),0),1)=VLOOKUP(BL$173,$AD$9:$AN$20,8,FALSE),"","sed -i "&amp;IF($AK$171="MacOS","'' ","")&amp;"'s#"&amp;BL$173&amp;"="""&amp;INDEX($E$129:$G$131,MATCH("●",INDEX($H$129:$AQ$131,,MATCH($D182,$70:$70,0)-7),0),1)&amp;""""&amp;"#"&amp;BL$173&amp;"="&amp;""""&amp;VLOOKUP(BL$173,$AD$9:$AN$20,8,FALSE)&amp;""""&amp;"#g'"&amp;"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2" s="71" t="str">
        <f>SUBSTITUTE(IF(VLOOKUP(BM$173,$AD$9:$AN$20,8,FALSE)=INDEX($E$133:$G$135,MATCH("●",INDEX($H$133:$AQ$135,,MATCH($D182,$70:$70,0)-7),0),1),"","sed -i "&amp;IF($AK$171="MacOS","'' ","")&amp;"'s#"&amp;BM$173&amp;"="""&amp;VLOOKUP(BM$173,$AD$9:$AN$20,8,FALSE)&amp;""""&amp;"#"&amp;BM$173&amp;"="&amp;""""&amp;INDEX($E$133:$G$135,MATCH("●",INDEX($H$133:$AQ$135,,MATCH($D182,$70:$70,0)-7),0),1)&amp;""""&amp;"#g'"&amp;" ${CONFIG_DIR}"&amp;$K$7&amp;"; export "&amp;BM$173&amp;"="&amp;""""&amp;INDEX($E$133:$G$135,MATCH("●",INDEX($H$133:$AQ$135,,MATCH($D182,$70:$70,0)-7),0),1)&amp;""";"),",",""",""")</f>
        <v/>
      </c>
      <c r="BN182" s="71" t="str">
        <f>SUBSTITUTE(IF(INDEX($E$133:$G$135,MATCH("●",INDEX($H$133:$AQ$135,,MATCH($D182,$70:$70,0)-7),0),1)=VLOOKUP(BN$173,$AD$9:$AN$20,8,FALSE),"","sed -i "&amp;IF($AK$171="MacOS","'' ","")&amp;"'s#"&amp;BN$173&amp;"="""&amp;INDEX($E$133:$G$135,MATCH("●",INDEX($H$133:$AQ$135,,MATCH($D182,$70:$70,0)-7),0),1)&amp;""""&amp;"#"&amp;BN$173&amp;"="&amp;""""&amp;VLOOKUP(BN$173,$AD$9:$AN$20,8,FALSE)&amp;""""&amp;"#g'"&amp;"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2" s="71" t="str">
        <f>SUBSTITUTE(IF(VLOOKUP(BO$173,$AD$9:$AN$20,8,FALSE)=INDEX($E$137:$G$139,MATCH("●",INDEX($H$137:$AQ$139,,MATCH($D182,$70:$70,0)-7),0),1),"","sed -i "&amp;IF($AK$171="MacOS","'' ","")&amp;"'s#"&amp;BO$173&amp;"="""&amp;VLOOKUP(BO$173,$AD$9:$AN$20,8,FALSE)&amp;""""&amp;"#"&amp;BO$173&amp;"="&amp;""""&amp;INDEX($E$137:$G$139,MATCH("●",INDEX($H$137:$AQ$139,,MATCH($D182,$70:$70,0)-7),0),1)&amp;""""&amp;"#g'"&amp;" ${CONFIG_DIR}"&amp;$K$7&amp;"; export "&amp;BO$173&amp;"="&amp;""""&amp;INDEX($E$137:$G$139,MATCH("●",INDEX($H$137:$AQ$139,,MATCH($D182,$70:$70,0)-7),0),1)&amp;""";"),",",""",""")</f>
        <v/>
      </c>
      <c r="BP182" s="71" t="str">
        <f>SUBSTITUTE(IF(INDEX($E$137:$G$139,MATCH("●",INDEX($H$137:$AQ$139,,MATCH($D182,$70:$70,0)-7),0),1)=VLOOKUP(BP$173,$AD$9:$AN$20,8,FALSE),"","sed -i "&amp;IF($AK$171="MacOS","'' ","")&amp;"'s#"&amp;BP$173&amp;"="""&amp;INDEX($E$137:$G$139,MATCH("●",INDEX($H$137:$AQ$139,,MATCH($D182,$70:$70,0)-7),0),1)&amp;""""&amp;"#"&amp;BP$173&amp;"="&amp;""""&amp;VLOOKUP(BP$173,$AD$9:$AN$20,8,FALSE)&amp;""""&amp;"#g'"&amp;"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2" s="71" t="str">
        <f>SUBSTITUTE(IF(VLOOKUP(BQ$173,$AD$9:$AN$20,8,FALSE)=INDEX($E$141:$G$143,MATCH("●",INDEX($H$141:$AQ$143,,MATCH($D182,$70:$70,0)-7),0),1),"","sed -i "&amp;IF($AK$171="MacOS","'' ","")&amp;"'s#"&amp;BQ$173&amp;"="""&amp;VLOOKUP(BQ$173,$AD$9:$AN$20,8,FALSE)&amp;""""&amp;"#"&amp;BQ$173&amp;"="&amp;""""&amp;INDEX($E$141:$G$143,MATCH("●",INDEX($H$141:$AQ$143,,MATCH($D182,$70:$70,0)-7),0),1)&amp;""""&amp;"#g'"&amp;" ${CONFIG_DIR}"&amp;$K$7&amp;"; export "&amp;BQ$173&amp;"="&amp;""""&amp;INDEX($E$141:$G$143,MATCH("●",INDEX($H$141:$AQ$143,,MATCH($D182,$70:$70,0)-7),0),1)&amp;""";"),",",""",""")</f>
        <v/>
      </c>
      <c r="BR182" s="71" t="str">
        <f>SUBSTITUTE(IF(INDEX($E$141:$G$143,MATCH("●",INDEX($H$141:$AQ$143,,MATCH($D182,$70:$70,0)-7),0),1)=VLOOKUP(BR$173,$AD$9:$AN$20,8,FALSE),"","sed -i "&amp;IF($AK$171="MacOS","'' ","")&amp;"'s#"&amp;BR$173&amp;"="""&amp;INDEX($E$141:$G$143,MATCH("●",INDEX($H$141:$AQ$143,,MATCH($D182,$70:$70,0)-7),0),1)&amp;""""&amp;"#"&amp;BR$173&amp;"="&amp;""""&amp;VLOOKUP(BR$173,$AD$9:$AN$20,8,FALSE)&amp;""""&amp;"#g'"&amp;"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2" s="71" t="str">
        <f>SUBSTITUTE(IF(VLOOKUP(BS$173,$AD$9:$AN$20,8,FALSE)=INDEX($E$145:$G$147,MATCH("●",INDEX($H$145:$AQ$147,,MATCH($D182,$70:$70,0)-7),0),1),"","sed -i "&amp;IF($AK$171="MacOS","'' ","")&amp;"'s#"&amp;BS$173&amp;"="""&amp;VLOOKUP(BS$173,$AD$9:$AN$20,8,FALSE)&amp;""""&amp;"#"&amp;BS$173&amp;"="&amp;""""&amp;INDEX($E$145:$G$147,MATCH("●",INDEX($H$145:$AQ$147,,MATCH($D182,$70:$70,0)-7),0),1)&amp;""""&amp;"#g'"&amp;" ${CONFIG_DIR}"&amp;$K$7&amp;"; export "&amp;BS$173&amp;"="&amp;""""&amp;INDEX($E$145:$G$147,MATCH("●",INDEX($H$145:$AQ$147,,MATCH($D182,$70:$70,0)-7),0),1)&amp;""";"),",",""",""")</f>
        <v/>
      </c>
      <c r="BT182" s="71" t="str">
        <f>SUBSTITUTE(IF(INDEX($E$145:$G$147,MATCH("●",INDEX($H$145:$AQ$147,,MATCH($D182,$70:$70,0)-7),0),1)=VLOOKUP(BT$173,$AD$9:$AN$20,8,FALSE),"","sed -i "&amp;IF($AK$171="MacOS","'' ","")&amp;"'s#"&amp;BT$173&amp;"="""&amp;INDEX($E$145:$G$147,MATCH("●",INDEX($H$145:$AQ$147,,MATCH($D182,$70:$70,0)-7),0),1)&amp;""""&amp;"#"&amp;BT$173&amp;"="&amp;""""&amp;VLOOKUP(BT$173,$AD$9:$AN$20,8,FALSE)&amp;""""&amp;"#g'"&amp;"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2" s="60" t="s">
        <v>1068</v>
      </c>
    </row>
    <row r="183" spans="4:73" ht="54" customHeight="1">
      <c r="D183" s="96">
        <f t="shared" si="3"/>
        <v>81</v>
      </c>
      <c r="E183" s="97"/>
      <c r="F183" s="97"/>
      <c r="G183" s="98"/>
      <c r="H183" s="45" t="str">
        <f t="shared" ca="1" si="2"/>
        <v>clear; echo テストケース081; sed -i '' 's#COLUMN_DATA_TYPE="char"#COLUMN_DATA_TYPE="date"#g' ${CONFIG_DIR}db_data_config.txt; export COLUMN_DATA_TYPE="date";sed -i '' 's#COLUMN_DATA_LENGTH="3"#COLUMN_DATA_LENGTH="YYYY"#g' ${CONFIG_DIR}db_data_config.txt; export COLUMN_DATA_LENGTH="YYYY";sh ./script/db_check_data_validate_config.sh; sed -i '' 's#COLUMN_DATA_TYPE="date"#COLUMN_DATA_TYPE="char"#g' ${CONFIG_DIR}db_data_config.txt; export COLUMN_DATA_TYPE="char";sed -i '' 's#COLUMN_DATA_LENGTH="YYYY"#COLUMN_DATA_LENGTH="3"#g' ${CONFIG_DIR}db_data_config.txt; export COLUMN_DATA_LENGTH="3";</v>
      </c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7"/>
      <c r="AE183" s="99" t="str" cm="1">
        <f t="array" ref="AE183">SUBSTITUTE(INDEX($H$149:$AQ$149, , MATCH($D183, $70:$70, 0)-7),"-","")</f>
        <v>正常</v>
      </c>
      <c r="AF183" s="100"/>
      <c r="AG183" s="101"/>
      <c r="AH183" s="143" t="s">
        <v>927</v>
      </c>
      <c r="AI183" s="144"/>
      <c r="AJ183" s="144"/>
      <c r="AK183" s="144"/>
      <c r="AL183" s="144"/>
      <c r="AM183" s="144"/>
      <c r="AN183" s="144"/>
      <c r="AO183" s="144"/>
      <c r="AP183" s="144"/>
      <c r="AQ183" s="145"/>
      <c r="AS183" s="68" t="str" cm="1">
        <f t="array" ref="AS183">SUBSTITUTE(TEXT(INDEX($H$152:$AQ$152,1,$D183-72),"000000"),"-","")</f>
        <v>220001</v>
      </c>
      <c r="AT183" s="69"/>
      <c r="AU183" s="70"/>
      <c r="AW183" s="71" t="str">
        <f>SUBSTITUTE(IF(VLOOKUP(AW$173,$AD$9:$AN$20,8,FALSE)=INDEX($E$76:$G$78,MATCH("●",INDEX($H$76:$AQ$78,,MATCH($D183,$70:$70,0)-7),0),1),"","sed -i "&amp;IF($AK$171="MacOS","'' ","")&amp;"'s#"&amp;AW$173&amp;"="""&amp;VLOOKUP(AW$173,$AD$9:$AN$20,8,FALSE)&amp;""""&amp;"#"&amp;AW$173&amp;"="&amp;""""&amp;INDEX($E$76:$G$78,MATCH("●",INDEX($H$76:$AQ$78,,MATCH($D183,$70:$70,0)-7),0),1)&amp;""""&amp;"#g'"&amp;" ${CONFIG_DIR}"&amp;$K$7&amp;"; export "&amp;AW$173&amp;"="&amp;""""&amp;INDEX($E$76:$G$78,MATCH("●",INDEX($H$76:$AQ$78,,MATCH($D183,$70:$70,0)-7),0),1)&amp;""";"),",",""",""")</f>
        <v/>
      </c>
      <c r="AX183" s="71" t="str">
        <f>SUBSTITUTE(IF(INDEX($E$76:$G$78,MATCH("●",INDEX($H$76:$AQ$78,,MATCH($D183,$70:$70,0)-7),0),1)=VLOOKUP(AX$173,$AD$9:$AN$20,8,FALSE),"","sed -i "&amp;IF($AK$171="MacOS","'' ","")&amp;"'s#"&amp;AX$173&amp;"="""&amp;INDEX($E$76:$G$78,MATCH("●",INDEX($H$76:$AQ$78,,MATCH($D183,$70:$70,0)-7),0),1)&amp;""""&amp;"#"&amp;AX$173&amp;"="&amp;""""&amp;VLOOKUP(AX$173,$AD$9:$AN$20,8,FALSE)&amp;""""&amp;"#g'"&amp;"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3" s="71" t="str">
        <f>SUBSTITUTE(IF(VLOOKUP(AY$173,$AD$9:$AN$20,8,FALSE)=INDEX($E$80:$G$84,MATCH("●",INDEX($H$80:$AQ$84,,MATCH($D183,$70:$70,0)-7),0),1),"","sed -i "&amp;IF($AK$171="MacOS","'' ","")&amp;"'s#"&amp;AY$173&amp;"="""&amp;VLOOKUP(AY$173,$AD$9:$AN$20,8,FALSE)&amp;""""&amp;"#"&amp;AY$173&amp;"="&amp;""""&amp;INDEX($E$80:$G$84,MATCH("●",INDEX($H$80:$AQ$84,,MATCH($D183,$70:$70,0)-7),0),1)&amp;""""&amp;"#g'"&amp;" ${CONFIG_DIR}"&amp;$K$7&amp;"; export "&amp;AY$173&amp;"="&amp;""""&amp;INDEX($E$80:$G$84,MATCH("●",INDEX($H$80:$AQ$84,,MATCH($D183,$70:$70,0)-7),0),1)&amp;""";"),",",""",""")</f>
        <v>sed -i '' 's#COLUMN_DATA_TYPE="char"#COLUMN_DATA_TYPE="date"#g' ${CONFIG_DIR}db_data_config.txt; export COLUMN_DATA_TYPE="date";</v>
      </c>
      <c r="AZ183" s="71" t="str">
        <f>SUBSTITUTE(IF(INDEX($E$80:$G$84,MATCH("●",INDEX($H$80:$AQ$84,,MATCH($D183,$70:$70,0)-7),0),1)=VLOOKUP(AZ$173,$AD$9:$AN$20,8,FALSE),"","sed -i "&amp;IF($AK$171="MacOS","'' ","")&amp;"'s#"&amp;AZ$173&amp;"="""&amp;INDEX($E$80:$G$84,MATCH("●",INDEX($H$80:$AQ$84,,MATCH($D183,$70:$70,0)-7),0),1)&amp;""""&amp;"#"&amp;AZ$173&amp;"="&amp;""""&amp;VLOOKUP(AZ$173,$AD$9:$AN$20,8,FALSE)&amp;""""&amp;"#g'"&amp;"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83" s="71" t="str">
        <f>SUBSTITUTE(IF(VLOOKUP(BA$173,$AD$9:$AN$20,8,FALSE)=INDEX($E$86:$G$111,MATCH("●",INDEX($H$86:$AQ$111,,MATCH($D183,$70:$70,0)-7),0),1),"","sed -i "&amp;IF($AK$171="MacOS","'' ","")&amp;"'s#"&amp;BA$173&amp;"="""&amp;VLOOKUP(BA$173,$AD$9:$AN$20,8,FALSE)&amp;""""&amp;"#"&amp;BA$173&amp;"="&amp;""""&amp;INDEX($E$86:$G$111,MATCH("●",INDEX($H$86:$AQ$111,,MATCH($D183,$70:$70,0)-7),0),1)&amp;""""&amp;"#g'"&amp;" ${CONFIG_DIR}"&amp;$K$7&amp;"; export "&amp;BA$173&amp;"="&amp;""""&amp;INDEX($E$86:$G$111,MATCH("●",INDEX($H$86:$AQ$111,,MATCH($D183,$70:$70,0)-7),0),1)&amp;""";"),",",""",""")</f>
        <v>sed -i '' 's#COLUMN_DATA_LENGTH="3"#COLUMN_DATA_LENGTH="YYYY"#g' ${CONFIG_DIR}db_data_config.txt; export COLUMN_DATA_LENGTH="YYYY";</v>
      </c>
      <c r="BB183" s="71" t="str">
        <f>SUBSTITUTE(IF(INDEX($E$86:$G$111,MATCH("●",INDEX($H$86:$AQ$111,,MATCH($D183,$70:$70,0)-7),0),1)=VLOOKUP(BB$173,$AD$9:$AN$20,8,FALSE),"","sed -i "&amp;IF($AK$171="MacOS","'' ","")&amp;"'s#"&amp;BB$173&amp;"="""&amp;INDEX($E$86:$G$111,MATCH("●",INDEX($H$86:$AQ$111,,MATCH($D183,$70:$70,0)-7),0),1)&amp;""""&amp;"#"&amp;BB$173&amp;"="&amp;""""&amp;VLOOKUP(BB$173,$AD$9:$AN$20,8,FALSE)&amp;""""&amp;"#g'"&amp;"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's#COLUMN_DATA_LENGTH="YYYY"#COLUMN_DATA_LENGTH="3"#g' ${CONFIG_DIR}db_data_config.txt; export COLUMN_DATA_LENGTH="3";</v>
      </c>
      <c r="BC183" s="71" t="str">
        <f>SUBSTITUTE(IF(VLOOKUP(BC$173,$AD$9:$AN$20,8,FALSE)=INDEX($E$113:$G$114,MATCH("●",INDEX($H$113:$AQ$114,,MATCH($D183,$70:$70,0)-7),0),1),"","sed -i "&amp;IF($AK$171="MacOS","'' ","")&amp;"'s#"&amp;BC$173&amp;"="""&amp;VLOOKUP(BC$173,$AD$9:$AN$20,8,FALSE)&amp;""""&amp;"#"&amp;BC$173&amp;"="&amp;""""&amp;INDEX($E$113:$G$114,MATCH("●",INDEX($H$113:$AQ$114,,MATCH($D183,$70:$70,0)-7),0),1)&amp;""""&amp;"#g'"&amp;" ${CONFIG_DIR}"&amp;$K$7&amp;"; export "&amp;BC$173&amp;"="&amp;""""&amp;INDEX($E$113:$G$114,MATCH("●",INDEX($H$113:$AQ$114,,MATCH($D183,$70:$70,0)-7),0),1)&amp;""";"),",",""",""")</f>
        <v/>
      </c>
      <c r="BD183" s="71" t="str">
        <f>SUBSTITUTE(IF(INDEX($E$113:$G$114,MATCH("●",INDEX($H$113:$AQ$114,,MATCH($D183,$70:$70,0)-7),0),1)=VLOOKUP(BD$173,$AD$9:$AN$20,8,FALSE),"","sed -i "&amp;IF($AK$171="MacOS","'' ","")&amp;"'s#"&amp;BD$173&amp;"="""&amp;INDEX($E$113:$G$114,MATCH("●",INDEX($H$113:$AQ$114,,MATCH($D183,$70:$70,0)-7),0),1)&amp;""""&amp;"#"&amp;BD$173&amp;"="&amp;""""&amp;VLOOKUP(BD$173,$AD$9:$AN$20,8,FALSE)&amp;""""&amp;"#g'"&amp;"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3" s="71" t="str">
        <f>SUBSTITUTE(IF(VLOOKUP(BE$173,$AD$9:$AN$20,8,FALSE)=INDEX($E$116:$G$118,MATCH("●",INDEX($H$116:$AQ$118,,MATCH($D183,$70:$70,0)-7),0),1),"","sed -i "&amp;IF($AK$171="MacOS","'' ","")&amp;"'s#"&amp;BE$173&amp;"="""&amp;VLOOKUP(BE$173,$AD$9:$AN$20,8,FALSE)&amp;""""&amp;"#"&amp;BE$173&amp;"="&amp;""""&amp;INDEX($E$116:$G$118,MATCH("●",INDEX($H$116:$AQ$118,,MATCH($D183,$70:$70,0)-7),0),1)&amp;""""&amp;"#g'"&amp;" ${CONFIG_DIR}"&amp;$K$7&amp;"; export "&amp;BE$173&amp;"="&amp;""""&amp;INDEX($E$116:$G$118,MATCH("●",INDEX($H$116:$AQ$118,,MATCH($D183,$70:$70,0)-7),0),1)&amp;""";"),",",""",""")</f>
        <v/>
      </c>
      <c r="BF183" s="71" t="str">
        <f>SUBSTITUTE(IF(INDEX($E$116:$G$118,MATCH("●",INDEX($H$116:$AQ$118,,MATCH($D183,$70:$70,0)-7),0),1)=VLOOKUP(BF$173,$AD$9:$AN$20,8,FALSE),"","sed -i "&amp;IF($AK$171="MacOS","'' ","")&amp;"'s#"&amp;BF$173&amp;"="""&amp;INDEX($E$116:$G$118,MATCH("●",INDEX($H$116:$AQ$118,,MATCH($D183,$70:$70,0)-7),0),1)&amp;""""&amp;"#"&amp;BF$173&amp;"="&amp;""""&amp;VLOOKUP(BF$173,$AD$9:$AN$20,8,FALSE)&amp;""""&amp;"#g'"&amp;"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3" s="71" t="str">
        <f>SUBSTITUTE(IF(VLOOKUP(BG$173,$AD$9:$AN$20,8,FALSE)=INDEX($E$120:$G$122,MATCH("●",INDEX($H$120:$AQ$122,,MATCH($D183,$70:$70,0)-7),0),1),"","sed -i "&amp;IF($AK$171="MacOS","'' ","")&amp;"'s#"&amp;BG$173&amp;"="""&amp;VLOOKUP(BG$173,$AD$9:$AN$20,8,FALSE)&amp;""""&amp;"#"&amp;BG$173&amp;"="&amp;""""&amp;INDEX($E$120:$G$122,MATCH("●",INDEX($H$120:$AQ$122,,MATCH($D183,$70:$70,0)-7),0),1)&amp;""""&amp;"#g'"&amp;" ${CONFIG_DIR}"&amp;$K$7&amp;"; export "&amp;BG$173&amp;"="&amp;""""&amp;INDEX($E$120:$G$122,MATCH("●",INDEX($H$120:$AQ$122,,MATCH($D183,$70:$70,0)-7),0),1)&amp;""";"),",",""",""")</f>
        <v/>
      </c>
      <c r="BH183" s="71" t="str">
        <f>SUBSTITUTE(IF(INDEX($E$120:$G$122,MATCH("●",INDEX($H$120:$AQ$122,,MATCH($D183,$70:$70,0)-7),0),1)=VLOOKUP(BH$173,$AD$9:$AN$20,8,FALSE),"","sed -i "&amp;IF($AK$171="MacOS","'' ","")&amp;"'s#"&amp;BH$173&amp;"="""&amp;INDEX($E$120:$G$122,MATCH("●",INDEX($H$120:$AQ$122,,MATCH($D183,$70:$70,0)-7),0),1)&amp;""""&amp;"#"&amp;BH$173&amp;"="&amp;""""&amp;VLOOKUP(BH$173,$AD$9:$AN$20,8,FALSE)&amp;""""&amp;"#g'"&amp;"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3" s="71" t="str">
        <f>SUBSTITUTE(IF(VLOOKUP(BI$173,$AD$9:$AN$20,8,FALSE)=INDEX($E$124:$G$127,MATCH("●",INDEX($H$124:$AQ$127,,MATCH($D183,$70:$70,0)-7),0),1),"","sed -i "&amp;IF($AK$171="MacOS","'' ","")&amp;"'s#"&amp;BI$173&amp;"="""&amp;VLOOKUP(BI$173,$AD$9:$AN$20,8,FALSE)&amp;""""&amp;"#"&amp;BI$173&amp;"="&amp;""""&amp;INDEX($E$124:$G$127,MATCH("●",INDEX($H$124:$AQ$127,,MATCH($D183,$70:$70,0)-7),0),1)&amp;""""&amp;"#g'"&amp;" ${CONFIG_DIR}"&amp;$K$7&amp;"; export "&amp;BI$173&amp;"="&amp;""""&amp;INDEX($E$124:$G$127,MATCH("●",INDEX($H$124:$AQ$127,,MATCH($D183,$70:$70,0)-7),0),1)&amp;""";"),",",""",""")</f>
        <v/>
      </c>
      <c r="BJ183" s="71" t="str">
        <f>SUBSTITUTE(IF(INDEX($E$124:$G$127,MATCH("●",INDEX($H$124:$AQ$127,,MATCH($D183,$70:$70,0)-7),0),1)=VLOOKUP(BJ$173,$AD$9:$AN$20,8,FALSE),"","sed -i "&amp;IF($AK$171="MacOS","'' ","")&amp;"'s#"&amp;BJ$173&amp;"="""&amp;INDEX($E$124:$G$127,MATCH("●",INDEX($H$124:$AQ$127,,MATCH($D183,$70:$70,0)-7),0),1)&amp;""""&amp;"#"&amp;BJ$173&amp;"="&amp;""""&amp;VLOOKUP(BJ$173,$AD$9:$AN$20,8,FALSE)&amp;""""&amp;"#g'"&amp;"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3" s="71" t="str">
        <f>SUBSTITUTE(IF(VLOOKUP(BK$173,$AD$9:$AN$20,8,FALSE)=INDEX($E$129:$G$131,MATCH("●",INDEX($H$129:$AQ$131,,MATCH($D183,$70:$70,0)-7),0),1),"","sed -i "&amp;IF($AK$171="MacOS","'' ","")&amp;"'s#"&amp;BK$173&amp;"="""&amp;VLOOKUP(BK$173,$AD$9:$AN$20,8,FALSE)&amp;""""&amp;"#"&amp;BK$173&amp;"="&amp;""""&amp;INDEX($E$129:$G$131,MATCH("●",INDEX($H$129:$AQ$131,,MATCH($D183,$70:$70,0)-7),0),1)&amp;""""&amp;"#g'"&amp;" ${CONFIG_DIR}"&amp;$K$7&amp;"; export "&amp;BK$173&amp;"="&amp;""""&amp;INDEX($E$129:$G$131,MATCH("●",INDEX($H$129:$AQ$131,,MATCH($D183,$70:$70,0)-7),0),1)&amp;""";"),",",""",""")</f>
        <v/>
      </c>
      <c r="BL183" s="71" t="str">
        <f>SUBSTITUTE(IF(INDEX($E$129:$G$131,MATCH("●",INDEX($H$129:$AQ$131,,MATCH($D183,$70:$70,0)-7),0),1)=VLOOKUP(BL$173,$AD$9:$AN$20,8,FALSE),"","sed -i "&amp;IF($AK$171="MacOS","'' ","")&amp;"'s#"&amp;BL$173&amp;"="""&amp;INDEX($E$129:$G$131,MATCH("●",INDEX($H$129:$AQ$131,,MATCH($D183,$70:$70,0)-7),0),1)&amp;""""&amp;"#"&amp;BL$173&amp;"="&amp;""""&amp;VLOOKUP(BL$173,$AD$9:$AN$20,8,FALSE)&amp;""""&amp;"#g'"&amp;"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3" s="71" t="str">
        <f>SUBSTITUTE(IF(VLOOKUP(BM$173,$AD$9:$AN$20,8,FALSE)=INDEX($E$133:$G$135,MATCH("●",INDEX($H$133:$AQ$135,,MATCH($D183,$70:$70,0)-7),0),1),"","sed -i "&amp;IF($AK$171="MacOS","'' ","")&amp;"'s#"&amp;BM$173&amp;"="""&amp;VLOOKUP(BM$173,$AD$9:$AN$20,8,FALSE)&amp;""""&amp;"#"&amp;BM$173&amp;"="&amp;""""&amp;INDEX($E$133:$G$135,MATCH("●",INDEX($H$133:$AQ$135,,MATCH($D183,$70:$70,0)-7),0),1)&amp;""""&amp;"#g'"&amp;" ${CONFIG_DIR}"&amp;$K$7&amp;"; export "&amp;BM$173&amp;"="&amp;""""&amp;INDEX($E$133:$G$135,MATCH("●",INDEX($H$133:$AQ$135,,MATCH($D183,$70:$70,0)-7),0),1)&amp;""";"),",",""",""")</f>
        <v/>
      </c>
      <c r="BN183" s="71" t="str">
        <f>SUBSTITUTE(IF(INDEX($E$133:$G$135,MATCH("●",INDEX($H$133:$AQ$135,,MATCH($D183,$70:$70,0)-7),0),1)=VLOOKUP(BN$173,$AD$9:$AN$20,8,FALSE),"","sed -i "&amp;IF($AK$171="MacOS","'' ","")&amp;"'s#"&amp;BN$173&amp;"="""&amp;INDEX($E$133:$G$135,MATCH("●",INDEX($H$133:$AQ$135,,MATCH($D183,$70:$70,0)-7),0),1)&amp;""""&amp;"#"&amp;BN$173&amp;"="&amp;""""&amp;VLOOKUP(BN$173,$AD$9:$AN$20,8,FALSE)&amp;""""&amp;"#g'"&amp;"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3" s="71" t="str">
        <f>SUBSTITUTE(IF(VLOOKUP(BO$173,$AD$9:$AN$20,8,FALSE)=INDEX($E$137:$G$139,MATCH("●",INDEX($H$137:$AQ$139,,MATCH($D183,$70:$70,0)-7),0),1),"","sed -i "&amp;IF($AK$171="MacOS","'' ","")&amp;"'s#"&amp;BO$173&amp;"="""&amp;VLOOKUP(BO$173,$AD$9:$AN$20,8,FALSE)&amp;""""&amp;"#"&amp;BO$173&amp;"="&amp;""""&amp;INDEX($E$137:$G$139,MATCH("●",INDEX($H$137:$AQ$139,,MATCH($D183,$70:$70,0)-7),0),1)&amp;""""&amp;"#g'"&amp;" ${CONFIG_DIR}"&amp;$K$7&amp;"; export "&amp;BO$173&amp;"="&amp;""""&amp;INDEX($E$137:$G$139,MATCH("●",INDEX($H$137:$AQ$139,,MATCH($D183,$70:$70,0)-7),0),1)&amp;""";"),",",""",""")</f>
        <v/>
      </c>
      <c r="BP183" s="71" t="str">
        <f>SUBSTITUTE(IF(INDEX($E$137:$G$139,MATCH("●",INDEX($H$137:$AQ$139,,MATCH($D183,$70:$70,0)-7),0),1)=VLOOKUP(BP$173,$AD$9:$AN$20,8,FALSE),"","sed -i "&amp;IF($AK$171="MacOS","'' ","")&amp;"'s#"&amp;BP$173&amp;"="""&amp;INDEX($E$137:$G$139,MATCH("●",INDEX($H$137:$AQ$139,,MATCH($D183,$70:$70,0)-7),0),1)&amp;""""&amp;"#"&amp;BP$173&amp;"="&amp;""""&amp;VLOOKUP(BP$173,$AD$9:$AN$20,8,FALSE)&amp;""""&amp;"#g'"&amp;"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3" s="71" t="str">
        <f>SUBSTITUTE(IF(VLOOKUP(BQ$173,$AD$9:$AN$20,8,FALSE)=INDEX($E$141:$G$143,MATCH("●",INDEX($H$141:$AQ$143,,MATCH($D183,$70:$70,0)-7),0),1),"","sed -i "&amp;IF($AK$171="MacOS","'' ","")&amp;"'s#"&amp;BQ$173&amp;"="""&amp;VLOOKUP(BQ$173,$AD$9:$AN$20,8,FALSE)&amp;""""&amp;"#"&amp;BQ$173&amp;"="&amp;""""&amp;INDEX($E$141:$G$143,MATCH("●",INDEX($H$141:$AQ$143,,MATCH($D183,$70:$70,0)-7),0),1)&amp;""""&amp;"#g'"&amp;" ${CONFIG_DIR}"&amp;$K$7&amp;"; export "&amp;BQ$173&amp;"="&amp;""""&amp;INDEX($E$141:$G$143,MATCH("●",INDEX($H$141:$AQ$143,,MATCH($D183,$70:$70,0)-7),0),1)&amp;""";"),",",""",""")</f>
        <v/>
      </c>
      <c r="BR183" s="71" t="str">
        <f>SUBSTITUTE(IF(INDEX($E$141:$G$143,MATCH("●",INDEX($H$141:$AQ$143,,MATCH($D183,$70:$70,0)-7),0),1)=VLOOKUP(BR$173,$AD$9:$AN$20,8,FALSE),"","sed -i "&amp;IF($AK$171="MacOS","'' ","")&amp;"'s#"&amp;BR$173&amp;"="""&amp;INDEX($E$141:$G$143,MATCH("●",INDEX($H$141:$AQ$143,,MATCH($D183,$70:$70,0)-7),0),1)&amp;""""&amp;"#"&amp;BR$173&amp;"="&amp;""""&amp;VLOOKUP(BR$173,$AD$9:$AN$20,8,FALSE)&amp;""""&amp;"#g'"&amp;"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3" s="71" t="str">
        <f>SUBSTITUTE(IF(VLOOKUP(BS$173,$AD$9:$AN$20,8,FALSE)=INDEX($E$145:$G$147,MATCH("●",INDEX($H$145:$AQ$147,,MATCH($D183,$70:$70,0)-7),0),1),"","sed -i "&amp;IF($AK$171="MacOS","'' ","")&amp;"'s#"&amp;BS$173&amp;"="""&amp;VLOOKUP(BS$173,$AD$9:$AN$20,8,FALSE)&amp;""""&amp;"#"&amp;BS$173&amp;"="&amp;""""&amp;INDEX($E$145:$G$147,MATCH("●",INDEX($H$145:$AQ$147,,MATCH($D183,$70:$70,0)-7),0),1)&amp;""""&amp;"#g'"&amp;" ${CONFIG_DIR}"&amp;$K$7&amp;"; export "&amp;BS$173&amp;"="&amp;""""&amp;INDEX($E$145:$G$147,MATCH("●",INDEX($H$145:$AQ$147,,MATCH($D183,$70:$70,0)-7),0),1)&amp;""";"),",",""",""")</f>
        <v/>
      </c>
      <c r="BT183" s="71" t="str">
        <f>SUBSTITUTE(IF(INDEX($E$145:$G$147,MATCH("●",INDEX($H$145:$AQ$147,,MATCH($D183,$70:$70,0)-7),0),1)=VLOOKUP(BT$173,$AD$9:$AN$20,8,FALSE),"","sed -i "&amp;IF($AK$171="MacOS","'' ","")&amp;"'s#"&amp;BT$173&amp;"="""&amp;INDEX($E$145:$G$147,MATCH("●",INDEX($H$145:$AQ$147,,MATCH($D183,$70:$70,0)-7),0),1)&amp;""""&amp;"#"&amp;BT$173&amp;"="&amp;""""&amp;VLOOKUP(BT$173,$AD$9:$AN$20,8,FALSE)&amp;""""&amp;"#g'"&amp;"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3" s="60" t="s">
        <v>1068</v>
      </c>
    </row>
    <row r="184" spans="4:73" ht="54" customHeight="1">
      <c r="D184" s="96">
        <f t="shared" si="3"/>
        <v>82</v>
      </c>
      <c r="E184" s="97"/>
      <c r="F184" s="97"/>
      <c r="G184" s="98"/>
      <c r="H184" s="45" t="str">
        <f t="shared" ca="1" si="2"/>
        <v>clear; echo テストケース082; sed -i '' 's#COLUMN_DATA_TYPE="char"#COLUMN_DATA_TYPE="date"#g' ${CONFIG_DIR}db_data_config.txt; export COLUMN_DATA_TYPE="date";sed -i '' 's#COLUMN_DATA_LENGTH="3"#COLUMN_DATA_LENGTH="YYY"#g' ${CONFIG_DIR}db_data_config.txt; export COLUMN_DATA_LENGTH="YYY";sh ./script/db_check_data_validate_config.sh; sed -i '' 's#COLUMN_DATA_TYPE="date"#COLUMN_DATA_TYPE="char"#g' ${CONFIG_DIR}db_data_config.txt; export COLUMN_DATA_TYPE="char";sed -i '' 's#COLUMN_DATA_LENGTH="YYY"#COLUMN_DATA_LENGTH="3"#g' ${CONFIG_DIR}db_data_config.txt; export COLUMN_DATA_LENGTH="3";</v>
      </c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7"/>
      <c r="AE184" s="99" t="str" cm="1">
        <f t="array" ref="AE184">SUBSTITUTE(INDEX($H$149:$AQ$149, , MATCH($D184, $70:$70, 0)-7),"-","")</f>
        <v>異常</v>
      </c>
      <c r="AF184" s="100"/>
      <c r="AG184" s="101"/>
      <c r="AH184" s="143" t="s">
        <v>928</v>
      </c>
      <c r="AI184" s="144"/>
      <c r="AJ184" s="144"/>
      <c r="AK184" s="144"/>
      <c r="AL184" s="144"/>
      <c r="AM184" s="144"/>
      <c r="AN184" s="144"/>
      <c r="AO184" s="144"/>
      <c r="AP184" s="144"/>
      <c r="AQ184" s="145"/>
      <c r="AS184" s="68" t="str" cm="1">
        <f t="array" ref="AS184">SUBSTITUTE(TEXT(INDEX($H$152:$AQ$152,1,$D184-72),"000000"),"-","")</f>
        <v>220137</v>
      </c>
      <c r="AT184" s="69"/>
      <c r="AU184" s="70"/>
      <c r="AW184" s="71" t="str">
        <f>SUBSTITUTE(IF(VLOOKUP(AW$173,$AD$9:$AN$20,8,FALSE)=INDEX($E$76:$G$78,MATCH("●",INDEX($H$76:$AQ$78,,MATCH($D184,$70:$70,0)-7),0),1),"","sed -i "&amp;IF($AK$171="MacOS","'' ","")&amp;"'s#"&amp;AW$173&amp;"="""&amp;VLOOKUP(AW$173,$AD$9:$AN$20,8,FALSE)&amp;""""&amp;"#"&amp;AW$173&amp;"="&amp;""""&amp;INDEX($E$76:$G$78,MATCH("●",INDEX($H$76:$AQ$78,,MATCH($D184,$70:$70,0)-7),0),1)&amp;""""&amp;"#g'"&amp;" ${CONFIG_DIR}"&amp;$K$7&amp;"; export "&amp;AW$173&amp;"="&amp;""""&amp;INDEX($E$76:$G$78,MATCH("●",INDEX($H$76:$AQ$78,,MATCH($D184,$70:$70,0)-7),0),1)&amp;""";"),",",""",""")</f>
        <v/>
      </c>
      <c r="AX184" s="71" t="str">
        <f>SUBSTITUTE(IF(INDEX($E$76:$G$78,MATCH("●",INDEX($H$76:$AQ$78,,MATCH($D184,$70:$70,0)-7),0),1)=VLOOKUP(AX$173,$AD$9:$AN$20,8,FALSE),"","sed -i "&amp;IF($AK$171="MacOS","'' ","")&amp;"'s#"&amp;AX$173&amp;"="""&amp;INDEX($E$76:$G$78,MATCH("●",INDEX($H$76:$AQ$78,,MATCH($D184,$70:$70,0)-7),0),1)&amp;""""&amp;"#"&amp;AX$173&amp;"="&amp;""""&amp;VLOOKUP(AX$173,$AD$9:$AN$20,8,FALSE)&amp;""""&amp;"#g'"&amp;"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4" s="71" t="str">
        <f>SUBSTITUTE(IF(VLOOKUP(AY$173,$AD$9:$AN$20,8,FALSE)=INDEX($E$80:$G$84,MATCH("●",INDEX($H$80:$AQ$84,,MATCH($D184,$70:$70,0)-7),0),1),"","sed -i "&amp;IF($AK$171="MacOS","'' ","")&amp;"'s#"&amp;AY$173&amp;"="""&amp;VLOOKUP(AY$173,$AD$9:$AN$20,8,FALSE)&amp;""""&amp;"#"&amp;AY$173&amp;"="&amp;""""&amp;INDEX($E$80:$G$84,MATCH("●",INDEX($H$80:$AQ$84,,MATCH($D184,$70:$70,0)-7),0),1)&amp;""""&amp;"#g'"&amp;" ${CONFIG_DIR}"&amp;$K$7&amp;"; export "&amp;AY$173&amp;"="&amp;""""&amp;INDEX($E$80:$G$84,MATCH("●",INDEX($H$80:$AQ$84,,MATCH($D184,$70:$70,0)-7),0),1)&amp;""";"),",",""",""")</f>
        <v>sed -i '' 's#COLUMN_DATA_TYPE="char"#COLUMN_DATA_TYPE="date"#g' ${CONFIG_DIR}db_data_config.txt; export COLUMN_DATA_TYPE="date";</v>
      </c>
      <c r="AZ184" s="71" t="str">
        <f>SUBSTITUTE(IF(INDEX($E$80:$G$84,MATCH("●",INDEX($H$80:$AQ$84,,MATCH($D184,$70:$70,0)-7),0),1)=VLOOKUP(AZ$173,$AD$9:$AN$20,8,FALSE),"","sed -i "&amp;IF($AK$171="MacOS","'' ","")&amp;"'s#"&amp;AZ$173&amp;"="""&amp;INDEX($E$80:$G$84,MATCH("●",INDEX($H$80:$AQ$84,,MATCH($D184,$70:$70,0)-7),0),1)&amp;""""&amp;"#"&amp;AZ$173&amp;"="&amp;""""&amp;VLOOKUP(AZ$173,$AD$9:$AN$20,8,FALSE)&amp;""""&amp;"#g'"&amp;"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84" s="71" t="str">
        <f>SUBSTITUTE(IF(VLOOKUP(BA$173,$AD$9:$AN$20,8,FALSE)=INDEX($E$86:$G$111,MATCH("●",INDEX($H$86:$AQ$111,,MATCH($D184,$70:$70,0)-7),0),1),"","sed -i "&amp;IF($AK$171="MacOS","'' ","")&amp;"'s#"&amp;BA$173&amp;"="""&amp;VLOOKUP(BA$173,$AD$9:$AN$20,8,FALSE)&amp;""""&amp;"#"&amp;BA$173&amp;"="&amp;""""&amp;INDEX($E$86:$G$111,MATCH("●",INDEX($H$86:$AQ$111,,MATCH($D184,$70:$70,0)-7),0),1)&amp;""""&amp;"#g'"&amp;" ${CONFIG_DIR}"&amp;$K$7&amp;"; export "&amp;BA$173&amp;"="&amp;""""&amp;INDEX($E$86:$G$111,MATCH("●",INDEX($H$86:$AQ$111,,MATCH($D184,$70:$70,0)-7),0),1)&amp;""";"),",",""",""")</f>
        <v>sed -i '' 's#COLUMN_DATA_LENGTH="3"#COLUMN_DATA_LENGTH="YYY"#g' ${CONFIG_DIR}db_data_config.txt; export COLUMN_DATA_LENGTH="YYY";</v>
      </c>
      <c r="BB184" s="71" t="str">
        <f>SUBSTITUTE(IF(INDEX($E$86:$G$111,MATCH("●",INDEX($H$86:$AQ$111,,MATCH($D184,$70:$70,0)-7),0),1)=VLOOKUP(BB$173,$AD$9:$AN$20,8,FALSE),"","sed -i "&amp;IF($AK$171="MacOS","'' ","")&amp;"'s#"&amp;BB$173&amp;"="""&amp;INDEX($E$86:$G$111,MATCH("●",INDEX($H$86:$AQ$111,,MATCH($D184,$70:$70,0)-7),0),1)&amp;""""&amp;"#"&amp;BB$173&amp;"="&amp;""""&amp;VLOOKUP(BB$173,$AD$9:$AN$20,8,FALSE)&amp;""""&amp;"#g'"&amp;"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's#COLUMN_DATA_LENGTH="YYY"#COLUMN_DATA_LENGTH="3"#g' ${CONFIG_DIR}db_data_config.txt; export COLUMN_DATA_LENGTH="3";</v>
      </c>
      <c r="BC184" s="71" t="str">
        <f>SUBSTITUTE(IF(VLOOKUP(BC$173,$AD$9:$AN$20,8,FALSE)=INDEX($E$113:$G$114,MATCH("●",INDEX($H$113:$AQ$114,,MATCH($D184,$70:$70,0)-7),0),1),"","sed -i "&amp;IF($AK$171="MacOS","'' ","")&amp;"'s#"&amp;BC$173&amp;"="""&amp;VLOOKUP(BC$173,$AD$9:$AN$20,8,FALSE)&amp;""""&amp;"#"&amp;BC$173&amp;"="&amp;""""&amp;INDEX($E$113:$G$114,MATCH("●",INDEX($H$113:$AQ$114,,MATCH($D184,$70:$70,0)-7),0),1)&amp;""""&amp;"#g'"&amp;" ${CONFIG_DIR}"&amp;$K$7&amp;"; export "&amp;BC$173&amp;"="&amp;""""&amp;INDEX($E$113:$G$114,MATCH("●",INDEX($H$113:$AQ$114,,MATCH($D184,$70:$70,0)-7),0),1)&amp;""";"),",",""",""")</f>
        <v/>
      </c>
      <c r="BD184" s="71" t="str">
        <f>SUBSTITUTE(IF(INDEX($E$113:$G$114,MATCH("●",INDEX($H$113:$AQ$114,,MATCH($D184,$70:$70,0)-7),0),1)=VLOOKUP(BD$173,$AD$9:$AN$20,8,FALSE),"","sed -i "&amp;IF($AK$171="MacOS","'' ","")&amp;"'s#"&amp;BD$173&amp;"="""&amp;INDEX($E$113:$G$114,MATCH("●",INDEX($H$113:$AQ$114,,MATCH($D184,$70:$70,0)-7),0),1)&amp;""""&amp;"#"&amp;BD$173&amp;"="&amp;""""&amp;VLOOKUP(BD$173,$AD$9:$AN$20,8,FALSE)&amp;""""&amp;"#g'"&amp;"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4" s="71" t="str">
        <f>SUBSTITUTE(IF(VLOOKUP(BE$173,$AD$9:$AN$20,8,FALSE)=INDEX($E$116:$G$118,MATCH("●",INDEX($H$116:$AQ$118,,MATCH($D184,$70:$70,0)-7),0),1),"","sed -i "&amp;IF($AK$171="MacOS","'' ","")&amp;"'s#"&amp;BE$173&amp;"="""&amp;VLOOKUP(BE$173,$AD$9:$AN$20,8,FALSE)&amp;""""&amp;"#"&amp;BE$173&amp;"="&amp;""""&amp;INDEX($E$116:$G$118,MATCH("●",INDEX($H$116:$AQ$118,,MATCH($D184,$70:$70,0)-7),0),1)&amp;""""&amp;"#g'"&amp;" ${CONFIG_DIR}"&amp;$K$7&amp;"; export "&amp;BE$173&amp;"="&amp;""""&amp;INDEX($E$116:$G$118,MATCH("●",INDEX($H$116:$AQ$118,,MATCH($D184,$70:$70,0)-7),0),1)&amp;""";"),",",""",""")</f>
        <v/>
      </c>
      <c r="BF184" s="71" t="str">
        <f>SUBSTITUTE(IF(INDEX($E$116:$G$118,MATCH("●",INDEX($H$116:$AQ$118,,MATCH($D184,$70:$70,0)-7),0),1)=VLOOKUP(BF$173,$AD$9:$AN$20,8,FALSE),"","sed -i "&amp;IF($AK$171="MacOS","'' ","")&amp;"'s#"&amp;BF$173&amp;"="""&amp;INDEX($E$116:$G$118,MATCH("●",INDEX($H$116:$AQ$118,,MATCH($D184,$70:$70,0)-7),0),1)&amp;""""&amp;"#"&amp;BF$173&amp;"="&amp;""""&amp;VLOOKUP(BF$173,$AD$9:$AN$20,8,FALSE)&amp;""""&amp;"#g'"&amp;"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4" s="71" t="str">
        <f>SUBSTITUTE(IF(VLOOKUP(BG$173,$AD$9:$AN$20,8,FALSE)=INDEX($E$120:$G$122,MATCH("●",INDEX($H$120:$AQ$122,,MATCH($D184,$70:$70,0)-7),0),1),"","sed -i "&amp;IF($AK$171="MacOS","'' ","")&amp;"'s#"&amp;BG$173&amp;"="""&amp;VLOOKUP(BG$173,$AD$9:$AN$20,8,FALSE)&amp;""""&amp;"#"&amp;BG$173&amp;"="&amp;""""&amp;INDEX($E$120:$G$122,MATCH("●",INDEX($H$120:$AQ$122,,MATCH($D184,$70:$70,0)-7),0),1)&amp;""""&amp;"#g'"&amp;" ${CONFIG_DIR}"&amp;$K$7&amp;"; export "&amp;BG$173&amp;"="&amp;""""&amp;INDEX($E$120:$G$122,MATCH("●",INDEX($H$120:$AQ$122,,MATCH($D184,$70:$70,0)-7),0),1)&amp;""";"),",",""",""")</f>
        <v/>
      </c>
      <c r="BH184" s="71" t="str">
        <f>SUBSTITUTE(IF(INDEX($E$120:$G$122,MATCH("●",INDEX($H$120:$AQ$122,,MATCH($D184,$70:$70,0)-7),0),1)=VLOOKUP(BH$173,$AD$9:$AN$20,8,FALSE),"","sed -i "&amp;IF($AK$171="MacOS","'' ","")&amp;"'s#"&amp;BH$173&amp;"="""&amp;INDEX($E$120:$G$122,MATCH("●",INDEX($H$120:$AQ$122,,MATCH($D184,$70:$70,0)-7),0),1)&amp;""""&amp;"#"&amp;BH$173&amp;"="&amp;""""&amp;VLOOKUP(BH$173,$AD$9:$AN$20,8,FALSE)&amp;""""&amp;"#g'"&amp;"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4" s="71" t="str">
        <f>SUBSTITUTE(IF(VLOOKUP(BI$173,$AD$9:$AN$20,8,FALSE)=INDEX($E$124:$G$127,MATCH("●",INDEX($H$124:$AQ$127,,MATCH($D184,$70:$70,0)-7),0),1),"","sed -i "&amp;IF($AK$171="MacOS","'' ","")&amp;"'s#"&amp;BI$173&amp;"="""&amp;VLOOKUP(BI$173,$AD$9:$AN$20,8,FALSE)&amp;""""&amp;"#"&amp;BI$173&amp;"="&amp;""""&amp;INDEX($E$124:$G$127,MATCH("●",INDEX($H$124:$AQ$127,,MATCH($D184,$70:$70,0)-7),0),1)&amp;""""&amp;"#g'"&amp;" ${CONFIG_DIR}"&amp;$K$7&amp;"; export "&amp;BI$173&amp;"="&amp;""""&amp;INDEX($E$124:$G$127,MATCH("●",INDEX($H$124:$AQ$127,,MATCH($D184,$70:$70,0)-7),0),1)&amp;""";"),",",""",""")</f>
        <v/>
      </c>
      <c r="BJ184" s="71" t="str">
        <f>SUBSTITUTE(IF(INDEX($E$124:$G$127,MATCH("●",INDEX($H$124:$AQ$127,,MATCH($D184,$70:$70,0)-7),0),1)=VLOOKUP(BJ$173,$AD$9:$AN$20,8,FALSE),"","sed -i "&amp;IF($AK$171="MacOS","'' ","")&amp;"'s#"&amp;BJ$173&amp;"="""&amp;INDEX($E$124:$G$127,MATCH("●",INDEX($H$124:$AQ$127,,MATCH($D184,$70:$70,0)-7),0),1)&amp;""""&amp;"#"&amp;BJ$173&amp;"="&amp;""""&amp;VLOOKUP(BJ$173,$AD$9:$AN$20,8,FALSE)&amp;""""&amp;"#g'"&amp;"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4" s="71" t="str">
        <f>SUBSTITUTE(IF(VLOOKUP(BK$173,$AD$9:$AN$20,8,FALSE)=INDEX($E$129:$G$131,MATCH("●",INDEX($H$129:$AQ$131,,MATCH($D184,$70:$70,0)-7),0),1),"","sed -i "&amp;IF($AK$171="MacOS","'' ","")&amp;"'s#"&amp;BK$173&amp;"="""&amp;VLOOKUP(BK$173,$AD$9:$AN$20,8,FALSE)&amp;""""&amp;"#"&amp;BK$173&amp;"="&amp;""""&amp;INDEX($E$129:$G$131,MATCH("●",INDEX($H$129:$AQ$131,,MATCH($D184,$70:$70,0)-7),0),1)&amp;""""&amp;"#g'"&amp;" ${CONFIG_DIR}"&amp;$K$7&amp;"; export "&amp;BK$173&amp;"="&amp;""""&amp;INDEX($E$129:$G$131,MATCH("●",INDEX($H$129:$AQ$131,,MATCH($D184,$70:$70,0)-7),0),1)&amp;""";"),",",""",""")</f>
        <v/>
      </c>
      <c r="BL184" s="71" t="str">
        <f>SUBSTITUTE(IF(INDEX($E$129:$G$131,MATCH("●",INDEX($H$129:$AQ$131,,MATCH($D184,$70:$70,0)-7),0),1)=VLOOKUP(BL$173,$AD$9:$AN$20,8,FALSE),"","sed -i "&amp;IF($AK$171="MacOS","'' ","")&amp;"'s#"&amp;BL$173&amp;"="""&amp;INDEX($E$129:$G$131,MATCH("●",INDEX($H$129:$AQ$131,,MATCH($D184,$70:$70,0)-7),0),1)&amp;""""&amp;"#"&amp;BL$173&amp;"="&amp;""""&amp;VLOOKUP(BL$173,$AD$9:$AN$20,8,FALSE)&amp;""""&amp;"#g'"&amp;"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4" s="71" t="str">
        <f>SUBSTITUTE(IF(VLOOKUP(BM$173,$AD$9:$AN$20,8,FALSE)=INDEX($E$133:$G$135,MATCH("●",INDEX($H$133:$AQ$135,,MATCH($D184,$70:$70,0)-7),0),1),"","sed -i "&amp;IF($AK$171="MacOS","'' ","")&amp;"'s#"&amp;BM$173&amp;"="""&amp;VLOOKUP(BM$173,$AD$9:$AN$20,8,FALSE)&amp;""""&amp;"#"&amp;BM$173&amp;"="&amp;""""&amp;INDEX($E$133:$G$135,MATCH("●",INDEX($H$133:$AQ$135,,MATCH($D184,$70:$70,0)-7),0),1)&amp;""""&amp;"#g'"&amp;" ${CONFIG_DIR}"&amp;$K$7&amp;"; export "&amp;BM$173&amp;"="&amp;""""&amp;INDEX($E$133:$G$135,MATCH("●",INDEX($H$133:$AQ$135,,MATCH($D184,$70:$70,0)-7),0),1)&amp;""";"),",",""",""")</f>
        <v/>
      </c>
      <c r="BN184" s="71" t="str">
        <f>SUBSTITUTE(IF(INDEX($E$133:$G$135,MATCH("●",INDEX($H$133:$AQ$135,,MATCH($D184,$70:$70,0)-7),0),1)=VLOOKUP(BN$173,$AD$9:$AN$20,8,FALSE),"","sed -i "&amp;IF($AK$171="MacOS","'' ","")&amp;"'s#"&amp;BN$173&amp;"="""&amp;INDEX($E$133:$G$135,MATCH("●",INDEX($H$133:$AQ$135,,MATCH($D184,$70:$70,0)-7),0),1)&amp;""""&amp;"#"&amp;BN$173&amp;"="&amp;""""&amp;VLOOKUP(BN$173,$AD$9:$AN$20,8,FALSE)&amp;""""&amp;"#g'"&amp;"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4" s="71" t="str">
        <f>SUBSTITUTE(IF(VLOOKUP(BO$173,$AD$9:$AN$20,8,FALSE)=INDEX($E$137:$G$139,MATCH("●",INDEX($H$137:$AQ$139,,MATCH($D184,$70:$70,0)-7),0),1),"","sed -i "&amp;IF($AK$171="MacOS","'' ","")&amp;"'s#"&amp;BO$173&amp;"="""&amp;VLOOKUP(BO$173,$AD$9:$AN$20,8,FALSE)&amp;""""&amp;"#"&amp;BO$173&amp;"="&amp;""""&amp;INDEX($E$137:$G$139,MATCH("●",INDEX($H$137:$AQ$139,,MATCH($D184,$70:$70,0)-7),0),1)&amp;""""&amp;"#g'"&amp;" ${CONFIG_DIR}"&amp;$K$7&amp;"; export "&amp;BO$173&amp;"="&amp;""""&amp;INDEX($E$137:$G$139,MATCH("●",INDEX($H$137:$AQ$139,,MATCH($D184,$70:$70,0)-7),0),1)&amp;""";"),",",""",""")</f>
        <v/>
      </c>
      <c r="BP184" s="71" t="str">
        <f>SUBSTITUTE(IF(INDEX($E$137:$G$139,MATCH("●",INDEX($H$137:$AQ$139,,MATCH($D184,$70:$70,0)-7),0),1)=VLOOKUP(BP$173,$AD$9:$AN$20,8,FALSE),"","sed -i "&amp;IF($AK$171="MacOS","'' ","")&amp;"'s#"&amp;BP$173&amp;"="""&amp;INDEX($E$137:$G$139,MATCH("●",INDEX($H$137:$AQ$139,,MATCH($D184,$70:$70,0)-7),0),1)&amp;""""&amp;"#"&amp;BP$173&amp;"="&amp;""""&amp;VLOOKUP(BP$173,$AD$9:$AN$20,8,FALSE)&amp;""""&amp;"#g'"&amp;"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4" s="71" t="str">
        <f>SUBSTITUTE(IF(VLOOKUP(BQ$173,$AD$9:$AN$20,8,FALSE)=INDEX($E$141:$G$143,MATCH("●",INDEX($H$141:$AQ$143,,MATCH($D184,$70:$70,0)-7),0),1),"","sed -i "&amp;IF($AK$171="MacOS","'' ","")&amp;"'s#"&amp;BQ$173&amp;"="""&amp;VLOOKUP(BQ$173,$AD$9:$AN$20,8,FALSE)&amp;""""&amp;"#"&amp;BQ$173&amp;"="&amp;""""&amp;INDEX($E$141:$G$143,MATCH("●",INDEX($H$141:$AQ$143,,MATCH($D184,$70:$70,0)-7),0),1)&amp;""""&amp;"#g'"&amp;" ${CONFIG_DIR}"&amp;$K$7&amp;"; export "&amp;BQ$173&amp;"="&amp;""""&amp;INDEX($E$141:$G$143,MATCH("●",INDEX($H$141:$AQ$143,,MATCH($D184,$70:$70,0)-7),0),1)&amp;""";"),",",""",""")</f>
        <v/>
      </c>
      <c r="BR184" s="71" t="str">
        <f>SUBSTITUTE(IF(INDEX($E$141:$G$143,MATCH("●",INDEX($H$141:$AQ$143,,MATCH($D184,$70:$70,0)-7),0),1)=VLOOKUP(BR$173,$AD$9:$AN$20,8,FALSE),"","sed -i "&amp;IF($AK$171="MacOS","'' ","")&amp;"'s#"&amp;BR$173&amp;"="""&amp;INDEX($E$141:$G$143,MATCH("●",INDEX($H$141:$AQ$143,,MATCH($D184,$70:$70,0)-7),0),1)&amp;""""&amp;"#"&amp;BR$173&amp;"="&amp;""""&amp;VLOOKUP(BR$173,$AD$9:$AN$20,8,FALSE)&amp;""""&amp;"#g'"&amp;"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4" s="71" t="str">
        <f>SUBSTITUTE(IF(VLOOKUP(BS$173,$AD$9:$AN$20,8,FALSE)=INDEX($E$145:$G$147,MATCH("●",INDEX($H$145:$AQ$147,,MATCH($D184,$70:$70,0)-7),0),1),"","sed -i "&amp;IF($AK$171="MacOS","'' ","")&amp;"'s#"&amp;BS$173&amp;"="""&amp;VLOOKUP(BS$173,$AD$9:$AN$20,8,FALSE)&amp;""""&amp;"#"&amp;BS$173&amp;"="&amp;""""&amp;INDEX($E$145:$G$147,MATCH("●",INDEX($H$145:$AQ$147,,MATCH($D184,$70:$70,0)-7),0),1)&amp;""""&amp;"#g'"&amp;" ${CONFIG_DIR}"&amp;$K$7&amp;"; export "&amp;BS$173&amp;"="&amp;""""&amp;INDEX($E$145:$G$147,MATCH("●",INDEX($H$145:$AQ$147,,MATCH($D184,$70:$70,0)-7),0),1)&amp;""";"),",",""",""")</f>
        <v/>
      </c>
      <c r="BT184" s="71" t="str">
        <f>SUBSTITUTE(IF(INDEX($E$145:$G$147,MATCH("●",INDEX($H$145:$AQ$147,,MATCH($D184,$70:$70,0)-7),0),1)=VLOOKUP(BT$173,$AD$9:$AN$20,8,FALSE),"","sed -i "&amp;IF($AK$171="MacOS","'' ","")&amp;"'s#"&amp;BT$173&amp;"="""&amp;INDEX($E$145:$G$147,MATCH("●",INDEX($H$145:$AQ$147,,MATCH($D184,$70:$70,0)-7),0),1)&amp;""""&amp;"#"&amp;BT$173&amp;"="&amp;""""&amp;VLOOKUP(BT$173,$AD$9:$AN$20,8,FALSE)&amp;""""&amp;"#g'"&amp;"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4" s="60" t="s">
        <v>1068</v>
      </c>
    </row>
    <row r="185" spans="4:73" ht="54" customHeight="1">
      <c r="D185" s="96">
        <f t="shared" si="3"/>
        <v>83</v>
      </c>
      <c r="E185" s="97"/>
      <c r="F185" s="97"/>
      <c r="G185" s="98"/>
      <c r="H185" s="45" t="str">
        <f t="shared" ca="1" si="2"/>
        <v>clear; echo テストケース083; sed -i '' 's#COLUMN_DATA_TYPE="char"#COLUMN_DATA_TYPE="date"#g' ${CONFIG_DIR}db_data_config.txt; export COLUMN_DATA_TYPE="date";sed -i '' 's#COLUMN_DATA_LENGTH="3"#COLUMN_DATA_LENGTH="YY"#g' ${CONFIG_DIR}db_data_config.txt; export COLUMN_DATA_LENGTH="YY";sh ./script/db_check_data_validate_config.sh; sed -i '' 's#COLUMN_DATA_TYPE="date"#COLUMN_DATA_TYPE="char"#g' ${CONFIG_DIR}db_data_config.txt; export COLUMN_DATA_TYPE="char";sed -i '' 's#COLUMN_DATA_LENGTH="YY"#COLUMN_DATA_LENGTH="3"#g' ${CONFIG_DIR}db_data_config.txt; export COLUMN_DATA_LENGTH="3";</v>
      </c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7"/>
      <c r="AE185" s="99" t="str" cm="1">
        <f t="array" ref="AE185">SUBSTITUTE(INDEX($H$149:$AQ$149, , MATCH($D185, $70:$70, 0)-7),"-","")</f>
        <v>正常</v>
      </c>
      <c r="AF185" s="100"/>
      <c r="AG185" s="101"/>
      <c r="AH185" s="143" t="s">
        <v>929</v>
      </c>
      <c r="AI185" s="144"/>
      <c r="AJ185" s="144"/>
      <c r="AK185" s="144"/>
      <c r="AL185" s="144"/>
      <c r="AM185" s="144"/>
      <c r="AN185" s="144"/>
      <c r="AO185" s="144"/>
      <c r="AP185" s="144"/>
      <c r="AQ185" s="145"/>
      <c r="AS185" s="68" t="str" cm="1">
        <f t="array" ref="AS185">SUBSTITUTE(TEXT(INDEX($H$152:$AQ$152,1,$D185-72),"000000"),"-","")</f>
        <v>220001</v>
      </c>
      <c r="AT185" s="69"/>
      <c r="AU185" s="70"/>
      <c r="AW185" s="71" t="str">
        <f>SUBSTITUTE(IF(VLOOKUP(AW$173,$AD$9:$AN$20,8,FALSE)=INDEX($E$76:$G$78,MATCH("●",INDEX($H$76:$AQ$78,,MATCH($D185,$70:$70,0)-7),0),1),"","sed -i "&amp;IF($AK$171="MacOS","'' ","")&amp;"'s#"&amp;AW$173&amp;"="""&amp;VLOOKUP(AW$173,$AD$9:$AN$20,8,FALSE)&amp;""""&amp;"#"&amp;AW$173&amp;"="&amp;""""&amp;INDEX($E$76:$G$78,MATCH("●",INDEX($H$76:$AQ$78,,MATCH($D185,$70:$70,0)-7),0),1)&amp;""""&amp;"#g'"&amp;" ${CONFIG_DIR}"&amp;$K$7&amp;"; export "&amp;AW$173&amp;"="&amp;""""&amp;INDEX($E$76:$G$78,MATCH("●",INDEX($H$76:$AQ$78,,MATCH($D185,$70:$70,0)-7),0),1)&amp;""";"),",",""",""")</f>
        <v/>
      </c>
      <c r="AX185" s="71" t="str">
        <f>SUBSTITUTE(IF(INDEX($E$76:$G$78,MATCH("●",INDEX($H$76:$AQ$78,,MATCH($D185,$70:$70,0)-7),0),1)=VLOOKUP(AX$173,$AD$9:$AN$20,8,FALSE),"","sed -i "&amp;IF($AK$171="MacOS","'' ","")&amp;"'s#"&amp;AX$173&amp;"="""&amp;INDEX($E$76:$G$78,MATCH("●",INDEX($H$76:$AQ$78,,MATCH($D185,$70:$70,0)-7),0),1)&amp;""""&amp;"#"&amp;AX$173&amp;"="&amp;""""&amp;VLOOKUP(AX$173,$AD$9:$AN$20,8,FALSE)&amp;""""&amp;"#g'"&amp;"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5" s="71" t="str">
        <f>SUBSTITUTE(IF(VLOOKUP(AY$173,$AD$9:$AN$20,8,FALSE)=INDEX($E$80:$G$84,MATCH("●",INDEX($H$80:$AQ$84,,MATCH($D185,$70:$70,0)-7),0),1),"","sed -i "&amp;IF($AK$171="MacOS","'' ","")&amp;"'s#"&amp;AY$173&amp;"="""&amp;VLOOKUP(AY$173,$AD$9:$AN$20,8,FALSE)&amp;""""&amp;"#"&amp;AY$173&amp;"="&amp;""""&amp;INDEX($E$80:$G$84,MATCH("●",INDEX($H$80:$AQ$84,,MATCH($D185,$70:$70,0)-7),0),1)&amp;""""&amp;"#g'"&amp;" ${CONFIG_DIR}"&amp;$K$7&amp;"; export "&amp;AY$173&amp;"="&amp;""""&amp;INDEX($E$80:$G$84,MATCH("●",INDEX($H$80:$AQ$84,,MATCH($D185,$70:$70,0)-7),0),1)&amp;""";"),",",""",""")</f>
        <v>sed -i '' 's#COLUMN_DATA_TYPE="char"#COLUMN_DATA_TYPE="date"#g' ${CONFIG_DIR}db_data_config.txt; export COLUMN_DATA_TYPE="date";</v>
      </c>
      <c r="AZ185" s="71" t="str">
        <f>SUBSTITUTE(IF(INDEX($E$80:$G$84,MATCH("●",INDEX($H$80:$AQ$84,,MATCH($D185,$70:$70,0)-7),0),1)=VLOOKUP(AZ$173,$AD$9:$AN$20,8,FALSE),"","sed -i "&amp;IF($AK$171="MacOS","'' ","")&amp;"'s#"&amp;AZ$173&amp;"="""&amp;INDEX($E$80:$G$84,MATCH("●",INDEX($H$80:$AQ$84,,MATCH($D185,$70:$70,0)-7),0),1)&amp;""""&amp;"#"&amp;AZ$173&amp;"="&amp;""""&amp;VLOOKUP(AZ$173,$AD$9:$AN$20,8,FALSE)&amp;""""&amp;"#g'"&amp;"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85" s="71" t="str">
        <f>SUBSTITUTE(IF(VLOOKUP(BA$173,$AD$9:$AN$20,8,FALSE)=INDEX($E$86:$G$111,MATCH("●",INDEX($H$86:$AQ$111,,MATCH($D185,$70:$70,0)-7),0),1),"","sed -i "&amp;IF($AK$171="MacOS","'' ","")&amp;"'s#"&amp;BA$173&amp;"="""&amp;VLOOKUP(BA$173,$AD$9:$AN$20,8,FALSE)&amp;""""&amp;"#"&amp;BA$173&amp;"="&amp;""""&amp;INDEX($E$86:$G$111,MATCH("●",INDEX($H$86:$AQ$111,,MATCH($D185,$70:$70,0)-7),0),1)&amp;""""&amp;"#g'"&amp;" ${CONFIG_DIR}"&amp;$K$7&amp;"; export "&amp;BA$173&amp;"="&amp;""""&amp;INDEX($E$86:$G$111,MATCH("●",INDEX($H$86:$AQ$111,,MATCH($D185,$70:$70,0)-7),0),1)&amp;""";"),",",""",""")</f>
        <v>sed -i '' 's#COLUMN_DATA_LENGTH="3"#COLUMN_DATA_LENGTH="YY"#g' ${CONFIG_DIR}db_data_config.txt; export COLUMN_DATA_LENGTH="YY";</v>
      </c>
      <c r="BB185" s="71" t="str">
        <f>SUBSTITUTE(IF(INDEX($E$86:$G$111,MATCH("●",INDEX($H$86:$AQ$111,,MATCH($D185,$70:$70,0)-7),0),1)=VLOOKUP(BB$173,$AD$9:$AN$20,8,FALSE),"","sed -i "&amp;IF($AK$171="MacOS","'' ","")&amp;"'s#"&amp;BB$173&amp;"="""&amp;INDEX($E$86:$G$111,MATCH("●",INDEX($H$86:$AQ$111,,MATCH($D185,$70:$70,0)-7),0),1)&amp;""""&amp;"#"&amp;BB$173&amp;"="&amp;""""&amp;VLOOKUP(BB$173,$AD$9:$AN$20,8,FALSE)&amp;""""&amp;"#g'"&amp;"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's#COLUMN_DATA_LENGTH="YY"#COLUMN_DATA_LENGTH="3"#g' ${CONFIG_DIR}db_data_config.txt; export COLUMN_DATA_LENGTH="3";</v>
      </c>
      <c r="BC185" s="71" t="str">
        <f>SUBSTITUTE(IF(VLOOKUP(BC$173,$AD$9:$AN$20,8,FALSE)=INDEX($E$113:$G$114,MATCH("●",INDEX($H$113:$AQ$114,,MATCH($D185,$70:$70,0)-7),0),1),"","sed -i "&amp;IF($AK$171="MacOS","'' ","")&amp;"'s#"&amp;BC$173&amp;"="""&amp;VLOOKUP(BC$173,$AD$9:$AN$20,8,FALSE)&amp;""""&amp;"#"&amp;BC$173&amp;"="&amp;""""&amp;INDEX($E$113:$G$114,MATCH("●",INDEX($H$113:$AQ$114,,MATCH($D185,$70:$70,0)-7),0),1)&amp;""""&amp;"#g'"&amp;" ${CONFIG_DIR}"&amp;$K$7&amp;"; export "&amp;BC$173&amp;"="&amp;""""&amp;INDEX($E$113:$G$114,MATCH("●",INDEX($H$113:$AQ$114,,MATCH($D185,$70:$70,0)-7),0),1)&amp;""";"),",",""",""")</f>
        <v/>
      </c>
      <c r="BD185" s="71" t="str">
        <f>SUBSTITUTE(IF(INDEX($E$113:$G$114,MATCH("●",INDEX($H$113:$AQ$114,,MATCH($D185,$70:$70,0)-7),0),1)=VLOOKUP(BD$173,$AD$9:$AN$20,8,FALSE),"","sed -i "&amp;IF($AK$171="MacOS","'' ","")&amp;"'s#"&amp;BD$173&amp;"="""&amp;INDEX($E$113:$G$114,MATCH("●",INDEX($H$113:$AQ$114,,MATCH($D185,$70:$70,0)-7),0),1)&amp;""""&amp;"#"&amp;BD$173&amp;"="&amp;""""&amp;VLOOKUP(BD$173,$AD$9:$AN$20,8,FALSE)&amp;""""&amp;"#g'"&amp;"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5" s="71" t="str">
        <f>SUBSTITUTE(IF(VLOOKUP(BE$173,$AD$9:$AN$20,8,FALSE)=INDEX($E$116:$G$118,MATCH("●",INDEX($H$116:$AQ$118,,MATCH($D185,$70:$70,0)-7),0),1),"","sed -i "&amp;IF($AK$171="MacOS","'' ","")&amp;"'s#"&amp;BE$173&amp;"="""&amp;VLOOKUP(BE$173,$AD$9:$AN$20,8,FALSE)&amp;""""&amp;"#"&amp;BE$173&amp;"="&amp;""""&amp;INDEX($E$116:$G$118,MATCH("●",INDEX($H$116:$AQ$118,,MATCH($D185,$70:$70,0)-7),0),1)&amp;""""&amp;"#g'"&amp;" ${CONFIG_DIR}"&amp;$K$7&amp;"; export "&amp;BE$173&amp;"="&amp;""""&amp;INDEX($E$116:$G$118,MATCH("●",INDEX($H$116:$AQ$118,,MATCH($D185,$70:$70,0)-7),0),1)&amp;""";"),",",""",""")</f>
        <v/>
      </c>
      <c r="BF185" s="71" t="str">
        <f>SUBSTITUTE(IF(INDEX($E$116:$G$118,MATCH("●",INDEX($H$116:$AQ$118,,MATCH($D185,$70:$70,0)-7),0),1)=VLOOKUP(BF$173,$AD$9:$AN$20,8,FALSE),"","sed -i "&amp;IF($AK$171="MacOS","'' ","")&amp;"'s#"&amp;BF$173&amp;"="""&amp;INDEX($E$116:$G$118,MATCH("●",INDEX($H$116:$AQ$118,,MATCH($D185,$70:$70,0)-7),0),1)&amp;""""&amp;"#"&amp;BF$173&amp;"="&amp;""""&amp;VLOOKUP(BF$173,$AD$9:$AN$20,8,FALSE)&amp;""""&amp;"#g'"&amp;"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5" s="71" t="str">
        <f>SUBSTITUTE(IF(VLOOKUP(BG$173,$AD$9:$AN$20,8,FALSE)=INDEX($E$120:$G$122,MATCH("●",INDEX($H$120:$AQ$122,,MATCH($D185,$70:$70,0)-7),0),1),"","sed -i "&amp;IF($AK$171="MacOS","'' ","")&amp;"'s#"&amp;BG$173&amp;"="""&amp;VLOOKUP(BG$173,$AD$9:$AN$20,8,FALSE)&amp;""""&amp;"#"&amp;BG$173&amp;"="&amp;""""&amp;INDEX($E$120:$G$122,MATCH("●",INDEX($H$120:$AQ$122,,MATCH($D185,$70:$70,0)-7),0),1)&amp;""""&amp;"#g'"&amp;" ${CONFIG_DIR}"&amp;$K$7&amp;"; export "&amp;BG$173&amp;"="&amp;""""&amp;INDEX($E$120:$G$122,MATCH("●",INDEX($H$120:$AQ$122,,MATCH($D185,$70:$70,0)-7),0),1)&amp;""";"),",",""",""")</f>
        <v/>
      </c>
      <c r="BH185" s="71" t="str">
        <f>SUBSTITUTE(IF(INDEX($E$120:$G$122,MATCH("●",INDEX($H$120:$AQ$122,,MATCH($D185,$70:$70,0)-7),0),1)=VLOOKUP(BH$173,$AD$9:$AN$20,8,FALSE),"","sed -i "&amp;IF($AK$171="MacOS","'' ","")&amp;"'s#"&amp;BH$173&amp;"="""&amp;INDEX($E$120:$G$122,MATCH("●",INDEX($H$120:$AQ$122,,MATCH($D185,$70:$70,0)-7),0),1)&amp;""""&amp;"#"&amp;BH$173&amp;"="&amp;""""&amp;VLOOKUP(BH$173,$AD$9:$AN$20,8,FALSE)&amp;""""&amp;"#g'"&amp;"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5" s="71" t="str">
        <f>SUBSTITUTE(IF(VLOOKUP(BI$173,$AD$9:$AN$20,8,FALSE)=INDEX($E$124:$G$127,MATCH("●",INDEX($H$124:$AQ$127,,MATCH($D185,$70:$70,0)-7),0),1),"","sed -i "&amp;IF($AK$171="MacOS","'' ","")&amp;"'s#"&amp;BI$173&amp;"="""&amp;VLOOKUP(BI$173,$AD$9:$AN$20,8,FALSE)&amp;""""&amp;"#"&amp;BI$173&amp;"="&amp;""""&amp;INDEX($E$124:$G$127,MATCH("●",INDEX($H$124:$AQ$127,,MATCH($D185,$70:$70,0)-7),0),1)&amp;""""&amp;"#g'"&amp;" ${CONFIG_DIR}"&amp;$K$7&amp;"; export "&amp;BI$173&amp;"="&amp;""""&amp;INDEX($E$124:$G$127,MATCH("●",INDEX($H$124:$AQ$127,,MATCH($D185,$70:$70,0)-7),0),1)&amp;""";"),",",""",""")</f>
        <v/>
      </c>
      <c r="BJ185" s="71" t="str">
        <f>SUBSTITUTE(IF(INDEX($E$124:$G$127,MATCH("●",INDEX($H$124:$AQ$127,,MATCH($D185,$70:$70,0)-7),0),1)=VLOOKUP(BJ$173,$AD$9:$AN$20,8,FALSE),"","sed -i "&amp;IF($AK$171="MacOS","'' ","")&amp;"'s#"&amp;BJ$173&amp;"="""&amp;INDEX($E$124:$G$127,MATCH("●",INDEX($H$124:$AQ$127,,MATCH($D185,$70:$70,0)-7),0),1)&amp;""""&amp;"#"&amp;BJ$173&amp;"="&amp;""""&amp;VLOOKUP(BJ$173,$AD$9:$AN$20,8,FALSE)&amp;""""&amp;"#g'"&amp;"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5" s="71" t="str">
        <f>SUBSTITUTE(IF(VLOOKUP(BK$173,$AD$9:$AN$20,8,FALSE)=INDEX($E$129:$G$131,MATCH("●",INDEX($H$129:$AQ$131,,MATCH($D185,$70:$70,0)-7),0),1),"","sed -i "&amp;IF($AK$171="MacOS","'' ","")&amp;"'s#"&amp;BK$173&amp;"="""&amp;VLOOKUP(BK$173,$AD$9:$AN$20,8,FALSE)&amp;""""&amp;"#"&amp;BK$173&amp;"="&amp;""""&amp;INDEX($E$129:$G$131,MATCH("●",INDEX($H$129:$AQ$131,,MATCH($D185,$70:$70,0)-7),0),1)&amp;""""&amp;"#g'"&amp;" ${CONFIG_DIR}"&amp;$K$7&amp;"; export "&amp;BK$173&amp;"="&amp;""""&amp;INDEX($E$129:$G$131,MATCH("●",INDEX($H$129:$AQ$131,,MATCH($D185,$70:$70,0)-7),0),1)&amp;""";"),",",""",""")</f>
        <v/>
      </c>
      <c r="BL185" s="71" t="str">
        <f>SUBSTITUTE(IF(INDEX($E$129:$G$131,MATCH("●",INDEX($H$129:$AQ$131,,MATCH($D185,$70:$70,0)-7),0),1)=VLOOKUP(BL$173,$AD$9:$AN$20,8,FALSE),"","sed -i "&amp;IF($AK$171="MacOS","'' ","")&amp;"'s#"&amp;BL$173&amp;"="""&amp;INDEX($E$129:$G$131,MATCH("●",INDEX($H$129:$AQ$131,,MATCH($D185,$70:$70,0)-7),0),1)&amp;""""&amp;"#"&amp;BL$173&amp;"="&amp;""""&amp;VLOOKUP(BL$173,$AD$9:$AN$20,8,FALSE)&amp;""""&amp;"#g'"&amp;"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5" s="71" t="str">
        <f>SUBSTITUTE(IF(VLOOKUP(BM$173,$AD$9:$AN$20,8,FALSE)=INDEX($E$133:$G$135,MATCH("●",INDEX($H$133:$AQ$135,,MATCH($D185,$70:$70,0)-7),0),1),"","sed -i "&amp;IF($AK$171="MacOS","'' ","")&amp;"'s#"&amp;BM$173&amp;"="""&amp;VLOOKUP(BM$173,$AD$9:$AN$20,8,FALSE)&amp;""""&amp;"#"&amp;BM$173&amp;"="&amp;""""&amp;INDEX($E$133:$G$135,MATCH("●",INDEX($H$133:$AQ$135,,MATCH($D185,$70:$70,0)-7),0),1)&amp;""""&amp;"#g'"&amp;" ${CONFIG_DIR}"&amp;$K$7&amp;"; export "&amp;BM$173&amp;"="&amp;""""&amp;INDEX($E$133:$G$135,MATCH("●",INDEX($H$133:$AQ$135,,MATCH($D185,$70:$70,0)-7),0),1)&amp;""";"),",",""",""")</f>
        <v/>
      </c>
      <c r="BN185" s="71" t="str">
        <f>SUBSTITUTE(IF(INDEX($E$133:$G$135,MATCH("●",INDEX($H$133:$AQ$135,,MATCH($D185,$70:$70,0)-7),0),1)=VLOOKUP(BN$173,$AD$9:$AN$20,8,FALSE),"","sed -i "&amp;IF($AK$171="MacOS","'' ","")&amp;"'s#"&amp;BN$173&amp;"="""&amp;INDEX($E$133:$G$135,MATCH("●",INDEX($H$133:$AQ$135,,MATCH($D185,$70:$70,0)-7),0),1)&amp;""""&amp;"#"&amp;BN$173&amp;"="&amp;""""&amp;VLOOKUP(BN$173,$AD$9:$AN$20,8,FALSE)&amp;""""&amp;"#g'"&amp;"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5" s="71" t="str">
        <f>SUBSTITUTE(IF(VLOOKUP(BO$173,$AD$9:$AN$20,8,FALSE)=INDEX($E$137:$G$139,MATCH("●",INDEX($H$137:$AQ$139,,MATCH($D185,$70:$70,0)-7),0),1),"","sed -i "&amp;IF($AK$171="MacOS","'' ","")&amp;"'s#"&amp;BO$173&amp;"="""&amp;VLOOKUP(BO$173,$AD$9:$AN$20,8,FALSE)&amp;""""&amp;"#"&amp;BO$173&amp;"="&amp;""""&amp;INDEX($E$137:$G$139,MATCH("●",INDEX($H$137:$AQ$139,,MATCH($D185,$70:$70,0)-7),0),1)&amp;""""&amp;"#g'"&amp;" ${CONFIG_DIR}"&amp;$K$7&amp;"; export "&amp;BO$173&amp;"="&amp;""""&amp;INDEX($E$137:$G$139,MATCH("●",INDEX($H$137:$AQ$139,,MATCH($D185,$70:$70,0)-7),0),1)&amp;""";"),",",""",""")</f>
        <v/>
      </c>
      <c r="BP185" s="71" t="str">
        <f>SUBSTITUTE(IF(INDEX($E$137:$G$139,MATCH("●",INDEX($H$137:$AQ$139,,MATCH($D185,$70:$70,0)-7),0),1)=VLOOKUP(BP$173,$AD$9:$AN$20,8,FALSE),"","sed -i "&amp;IF($AK$171="MacOS","'' ","")&amp;"'s#"&amp;BP$173&amp;"="""&amp;INDEX($E$137:$G$139,MATCH("●",INDEX($H$137:$AQ$139,,MATCH($D185,$70:$70,0)-7),0),1)&amp;""""&amp;"#"&amp;BP$173&amp;"="&amp;""""&amp;VLOOKUP(BP$173,$AD$9:$AN$20,8,FALSE)&amp;""""&amp;"#g'"&amp;"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5" s="71" t="str">
        <f>SUBSTITUTE(IF(VLOOKUP(BQ$173,$AD$9:$AN$20,8,FALSE)=INDEX($E$141:$G$143,MATCH("●",INDEX($H$141:$AQ$143,,MATCH($D185,$70:$70,0)-7),0),1),"","sed -i "&amp;IF($AK$171="MacOS","'' ","")&amp;"'s#"&amp;BQ$173&amp;"="""&amp;VLOOKUP(BQ$173,$AD$9:$AN$20,8,FALSE)&amp;""""&amp;"#"&amp;BQ$173&amp;"="&amp;""""&amp;INDEX($E$141:$G$143,MATCH("●",INDEX($H$141:$AQ$143,,MATCH($D185,$70:$70,0)-7),0),1)&amp;""""&amp;"#g'"&amp;" ${CONFIG_DIR}"&amp;$K$7&amp;"; export "&amp;BQ$173&amp;"="&amp;""""&amp;INDEX($E$141:$G$143,MATCH("●",INDEX($H$141:$AQ$143,,MATCH($D185,$70:$70,0)-7),0),1)&amp;""";"),",",""",""")</f>
        <v/>
      </c>
      <c r="BR185" s="71" t="str">
        <f>SUBSTITUTE(IF(INDEX($E$141:$G$143,MATCH("●",INDEX($H$141:$AQ$143,,MATCH($D185,$70:$70,0)-7),0),1)=VLOOKUP(BR$173,$AD$9:$AN$20,8,FALSE),"","sed -i "&amp;IF($AK$171="MacOS","'' ","")&amp;"'s#"&amp;BR$173&amp;"="""&amp;INDEX($E$141:$G$143,MATCH("●",INDEX($H$141:$AQ$143,,MATCH($D185,$70:$70,0)-7),0),1)&amp;""""&amp;"#"&amp;BR$173&amp;"="&amp;""""&amp;VLOOKUP(BR$173,$AD$9:$AN$20,8,FALSE)&amp;""""&amp;"#g'"&amp;"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5" s="71" t="str">
        <f>SUBSTITUTE(IF(VLOOKUP(BS$173,$AD$9:$AN$20,8,FALSE)=INDEX($E$145:$G$147,MATCH("●",INDEX($H$145:$AQ$147,,MATCH($D185,$70:$70,0)-7),0),1),"","sed -i "&amp;IF($AK$171="MacOS","'' ","")&amp;"'s#"&amp;BS$173&amp;"="""&amp;VLOOKUP(BS$173,$AD$9:$AN$20,8,FALSE)&amp;""""&amp;"#"&amp;BS$173&amp;"="&amp;""""&amp;INDEX($E$145:$G$147,MATCH("●",INDEX($H$145:$AQ$147,,MATCH($D185,$70:$70,0)-7),0),1)&amp;""""&amp;"#g'"&amp;" ${CONFIG_DIR}"&amp;$K$7&amp;"; export "&amp;BS$173&amp;"="&amp;""""&amp;INDEX($E$145:$G$147,MATCH("●",INDEX($H$145:$AQ$147,,MATCH($D185,$70:$70,0)-7),0),1)&amp;""";"),",",""",""")</f>
        <v/>
      </c>
      <c r="BT185" s="71" t="str">
        <f>SUBSTITUTE(IF(INDEX($E$145:$G$147,MATCH("●",INDEX($H$145:$AQ$147,,MATCH($D185,$70:$70,0)-7),0),1)=VLOOKUP(BT$173,$AD$9:$AN$20,8,FALSE),"","sed -i "&amp;IF($AK$171="MacOS","'' ","")&amp;"'s#"&amp;BT$173&amp;"="""&amp;INDEX($E$145:$G$147,MATCH("●",INDEX($H$145:$AQ$147,,MATCH($D185,$70:$70,0)-7),0),1)&amp;""""&amp;"#"&amp;BT$173&amp;"="&amp;""""&amp;VLOOKUP(BT$173,$AD$9:$AN$20,8,FALSE)&amp;""""&amp;"#g'"&amp;"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5" s="60" t="s">
        <v>1068</v>
      </c>
    </row>
    <row r="186" spans="4:73" ht="54" customHeight="1">
      <c r="D186" s="96">
        <f t="shared" si="3"/>
        <v>84</v>
      </c>
      <c r="E186" s="97"/>
      <c r="F186" s="97"/>
      <c r="G186" s="98"/>
      <c r="H186" s="45" t="str">
        <f t="shared" ca="1" si="2"/>
        <v>clear; echo テストケース084; sed -i '' 's#COLUMN_DATA_TYPE="char"#COLUMN_DATA_TYPE="date"#g' ${CONFIG_DIR}db_data_config.txt; export COLUMN_DATA_TYPE="date";sed -i '' 's#COLUMN_DATA_LENGTH="3"#COLUMN_DATA_LENGTH="MM"#g' ${CONFIG_DIR}db_data_config.txt; export COLUMN_DATA_LENGTH="MM";sh ./script/db_check_data_validate_config.sh; sed -i '' 's#COLUMN_DATA_TYPE="date"#COLUMN_DATA_TYPE="char"#g' ${CONFIG_DIR}db_data_config.txt; export COLUMN_DATA_TYPE="char";sed -i '' 's#COLUMN_DATA_LENGTH="MM"#COLUMN_DATA_LENGTH="3"#g' ${CONFIG_DIR}db_data_config.txt; export COLUMN_DATA_LENGTH="3";</v>
      </c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7"/>
      <c r="AE186" s="99" t="str" cm="1">
        <f t="array" ref="AE186">SUBSTITUTE(INDEX($H$149:$AQ$149, , MATCH($D186, $70:$70, 0)-7),"-","")</f>
        <v>正常</v>
      </c>
      <c r="AF186" s="100"/>
      <c r="AG186" s="101"/>
      <c r="AH186" s="143" t="s">
        <v>930</v>
      </c>
      <c r="AI186" s="144"/>
      <c r="AJ186" s="144"/>
      <c r="AK186" s="144"/>
      <c r="AL186" s="144"/>
      <c r="AM186" s="144"/>
      <c r="AN186" s="144"/>
      <c r="AO186" s="144"/>
      <c r="AP186" s="144"/>
      <c r="AQ186" s="145"/>
      <c r="AS186" s="68" t="str" cm="1">
        <f t="array" ref="AS186">SUBSTITUTE(TEXT(INDEX($H$152:$AQ$152,1,$D186-72),"000000"),"-","")</f>
        <v>220001</v>
      </c>
      <c r="AT186" s="69"/>
      <c r="AU186" s="70"/>
      <c r="AW186" s="71" t="str">
        <f>SUBSTITUTE(IF(VLOOKUP(AW$173,$AD$9:$AN$20,8,FALSE)=INDEX($E$76:$G$78,MATCH("●",INDEX($H$76:$AQ$78,,MATCH($D186,$70:$70,0)-7),0),1),"","sed -i "&amp;IF($AK$171="MacOS","'' ","")&amp;"'s#"&amp;AW$173&amp;"="""&amp;VLOOKUP(AW$173,$AD$9:$AN$20,8,FALSE)&amp;""""&amp;"#"&amp;AW$173&amp;"="&amp;""""&amp;INDEX($E$76:$G$78,MATCH("●",INDEX($H$76:$AQ$78,,MATCH($D186,$70:$70,0)-7),0),1)&amp;""""&amp;"#g'"&amp;" ${CONFIG_DIR}"&amp;$K$7&amp;"; export "&amp;AW$173&amp;"="&amp;""""&amp;INDEX($E$76:$G$78,MATCH("●",INDEX($H$76:$AQ$78,,MATCH($D186,$70:$70,0)-7),0),1)&amp;""";"),",",""",""")</f>
        <v/>
      </c>
      <c r="AX186" s="71" t="str">
        <f>SUBSTITUTE(IF(INDEX($E$76:$G$78,MATCH("●",INDEX($H$76:$AQ$78,,MATCH($D186,$70:$70,0)-7),0),1)=VLOOKUP(AX$173,$AD$9:$AN$20,8,FALSE),"","sed -i "&amp;IF($AK$171="MacOS","'' ","")&amp;"'s#"&amp;AX$173&amp;"="""&amp;INDEX($E$76:$G$78,MATCH("●",INDEX($H$76:$AQ$78,,MATCH($D186,$70:$70,0)-7),0),1)&amp;""""&amp;"#"&amp;AX$173&amp;"="&amp;""""&amp;VLOOKUP(AX$173,$AD$9:$AN$20,8,FALSE)&amp;""""&amp;"#g'"&amp;"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6" s="71" t="str">
        <f>SUBSTITUTE(IF(VLOOKUP(AY$173,$AD$9:$AN$20,8,FALSE)=INDEX($E$80:$G$84,MATCH("●",INDEX($H$80:$AQ$84,,MATCH($D186,$70:$70,0)-7),0),1),"","sed -i "&amp;IF($AK$171="MacOS","'' ","")&amp;"'s#"&amp;AY$173&amp;"="""&amp;VLOOKUP(AY$173,$AD$9:$AN$20,8,FALSE)&amp;""""&amp;"#"&amp;AY$173&amp;"="&amp;""""&amp;INDEX($E$80:$G$84,MATCH("●",INDEX($H$80:$AQ$84,,MATCH($D186,$70:$70,0)-7),0),1)&amp;""""&amp;"#g'"&amp;" ${CONFIG_DIR}"&amp;$K$7&amp;"; export "&amp;AY$173&amp;"="&amp;""""&amp;INDEX($E$80:$G$84,MATCH("●",INDEX($H$80:$AQ$84,,MATCH($D186,$70:$70,0)-7),0),1)&amp;""";"),",",""",""")</f>
        <v>sed -i '' 's#COLUMN_DATA_TYPE="char"#COLUMN_DATA_TYPE="date"#g' ${CONFIG_DIR}db_data_config.txt; export COLUMN_DATA_TYPE="date";</v>
      </c>
      <c r="AZ186" s="71" t="str">
        <f>SUBSTITUTE(IF(INDEX($E$80:$G$84,MATCH("●",INDEX($H$80:$AQ$84,,MATCH($D186,$70:$70,0)-7),0),1)=VLOOKUP(AZ$173,$AD$9:$AN$20,8,FALSE),"","sed -i "&amp;IF($AK$171="MacOS","'' ","")&amp;"'s#"&amp;AZ$173&amp;"="""&amp;INDEX($E$80:$G$84,MATCH("●",INDEX($H$80:$AQ$84,,MATCH($D186,$70:$70,0)-7),0),1)&amp;""""&amp;"#"&amp;AZ$173&amp;"="&amp;""""&amp;VLOOKUP(AZ$173,$AD$9:$AN$20,8,FALSE)&amp;""""&amp;"#g'"&amp;"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86" s="71" t="str">
        <f>SUBSTITUTE(IF(VLOOKUP(BA$173,$AD$9:$AN$20,8,FALSE)=INDEX($E$86:$G$111,MATCH("●",INDEX($H$86:$AQ$111,,MATCH($D186,$70:$70,0)-7),0),1),"","sed -i "&amp;IF($AK$171="MacOS","'' ","")&amp;"'s#"&amp;BA$173&amp;"="""&amp;VLOOKUP(BA$173,$AD$9:$AN$20,8,FALSE)&amp;""""&amp;"#"&amp;BA$173&amp;"="&amp;""""&amp;INDEX($E$86:$G$111,MATCH("●",INDEX($H$86:$AQ$111,,MATCH($D186,$70:$70,0)-7),0),1)&amp;""""&amp;"#g'"&amp;" ${CONFIG_DIR}"&amp;$K$7&amp;"; export "&amp;BA$173&amp;"="&amp;""""&amp;INDEX($E$86:$G$111,MATCH("●",INDEX($H$86:$AQ$111,,MATCH($D186,$70:$70,0)-7),0),1)&amp;""";"),",",""",""")</f>
        <v>sed -i '' 's#COLUMN_DATA_LENGTH="3"#COLUMN_DATA_LENGTH="MM"#g' ${CONFIG_DIR}db_data_config.txt; export COLUMN_DATA_LENGTH="MM";</v>
      </c>
      <c r="BB186" s="71" t="str">
        <f>SUBSTITUTE(IF(INDEX($E$86:$G$111,MATCH("●",INDEX($H$86:$AQ$111,,MATCH($D186,$70:$70,0)-7),0),1)=VLOOKUP(BB$173,$AD$9:$AN$20,8,FALSE),"","sed -i "&amp;IF($AK$171="MacOS","'' ","")&amp;"'s#"&amp;BB$173&amp;"="""&amp;INDEX($E$86:$G$111,MATCH("●",INDEX($H$86:$AQ$111,,MATCH($D186,$70:$70,0)-7),0),1)&amp;""""&amp;"#"&amp;BB$173&amp;"="&amp;""""&amp;VLOOKUP(BB$173,$AD$9:$AN$20,8,FALSE)&amp;""""&amp;"#g'"&amp;"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's#COLUMN_DATA_LENGTH="MM"#COLUMN_DATA_LENGTH="3"#g' ${CONFIG_DIR}db_data_config.txt; export COLUMN_DATA_LENGTH="3";</v>
      </c>
      <c r="BC186" s="71" t="str">
        <f>SUBSTITUTE(IF(VLOOKUP(BC$173,$AD$9:$AN$20,8,FALSE)=INDEX($E$113:$G$114,MATCH("●",INDEX($H$113:$AQ$114,,MATCH($D186,$70:$70,0)-7),0),1),"","sed -i "&amp;IF($AK$171="MacOS","'' ","")&amp;"'s#"&amp;BC$173&amp;"="""&amp;VLOOKUP(BC$173,$AD$9:$AN$20,8,FALSE)&amp;""""&amp;"#"&amp;BC$173&amp;"="&amp;""""&amp;INDEX($E$113:$G$114,MATCH("●",INDEX($H$113:$AQ$114,,MATCH($D186,$70:$70,0)-7),0),1)&amp;""""&amp;"#g'"&amp;" ${CONFIG_DIR}"&amp;$K$7&amp;"; export "&amp;BC$173&amp;"="&amp;""""&amp;INDEX($E$113:$G$114,MATCH("●",INDEX($H$113:$AQ$114,,MATCH($D186,$70:$70,0)-7),0),1)&amp;""";"),",",""",""")</f>
        <v/>
      </c>
      <c r="BD186" s="71" t="str">
        <f>SUBSTITUTE(IF(INDEX($E$113:$G$114,MATCH("●",INDEX($H$113:$AQ$114,,MATCH($D186,$70:$70,0)-7),0),1)=VLOOKUP(BD$173,$AD$9:$AN$20,8,FALSE),"","sed -i "&amp;IF($AK$171="MacOS","'' ","")&amp;"'s#"&amp;BD$173&amp;"="""&amp;INDEX($E$113:$G$114,MATCH("●",INDEX($H$113:$AQ$114,,MATCH($D186,$70:$70,0)-7),0),1)&amp;""""&amp;"#"&amp;BD$173&amp;"="&amp;""""&amp;VLOOKUP(BD$173,$AD$9:$AN$20,8,FALSE)&amp;""""&amp;"#g'"&amp;"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6" s="71" t="str">
        <f>SUBSTITUTE(IF(VLOOKUP(BE$173,$AD$9:$AN$20,8,FALSE)=INDEX($E$116:$G$118,MATCH("●",INDEX($H$116:$AQ$118,,MATCH($D186,$70:$70,0)-7),0),1),"","sed -i "&amp;IF($AK$171="MacOS","'' ","")&amp;"'s#"&amp;BE$173&amp;"="""&amp;VLOOKUP(BE$173,$AD$9:$AN$20,8,FALSE)&amp;""""&amp;"#"&amp;BE$173&amp;"="&amp;""""&amp;INDEX($E$116:$G$118,MATCH("●",INDEX($H$116:$AQ$118,,MATCH($D186,$70:$70,0)-7),0),1)&amp;""""&amp;"#g'"&amp;" ${CONFIG_DIR}"&amp;$K$7&amp;"; export "&amp;BE$173&amp;"="&amp;""""&amp;INDEX($E$116:$G$118,MATCH("●",INDEX($H$116:$AQ$118,,MATCH($D186,$70:$70,0)-7),0),1)&amp;""";"),",",""",""")</f>
        <v/>
      </c>
      <c r="BF186" s="71" t="str">
        <f>SUBSTITUTE(IF(INDEX($E$116:$G$118,MATCH("●",INDEX($H$116:$AQ$118,,MATCH($D186,$70:$70,0)-7),0),1)=VLOOKUP(BF$173,$AD$9:$AN$20,8,FALSE),"","sed -i "&amp;IF($AK$171="MacOS","'' ","")&amp;"'s#"&amp;BF$173&amp;"="""&amp;INDEX($E$116:$G$118,MATCH("●",INDEX($H$116:$AQ$118,,MATCH($D186,$70:$70,0)-7),0),1)&amp;""""&amp;"#"&amp;BF$173&amp;"="&amp;""""&amp;VLOOKUP(BF$173,$AD$9:$AN$20,8,FALSE)&amp;""""&amp;"#g'"&amp;"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6" s="71" t="str">
        <f>SUBSTITUTE(IF(VLOOKUP(BG$173,$AD$9:$AN$20,8,FALSE)=INDEX($E$120:$G$122,MATCH("●",INDEX($H$120:$AQ$122,,MATCH($D186,$70:$70,0)-7),0),1),"","sed -i "&amp;IF($AK$171="MacOS","'' ","")&amp;"'s#"&amp;BG$173&amp;"="""&amp;VLOOKUP(BG$173,$AD$9:$AN$20,8,FALSE)&amp;""""&amp;"#"&amp;BG$173&amp;"="&amp;""""&amp;INDEX($E$120:$G$122,MATCH("●",INDEX($H$120:$AQ$122,,MATCH($D186,$70:$70,0)-7),0),1)&amp;""""&amp;"#g'"&amp;" ${CONFIG_DIR}"&amp;$K$7&amp;"; export "&amp;BG$173&amp;"="&amp;""""&amp;INDEX($E$120:$G$122,MATCH("●",INDEX($H$120:$AQ$122,,MATCH($D186,$70:$70,0)-7),0),1)&amp;""";"),",",""",""")</f>
        <v/>
      </c>
      <c r="BH186" s="71" t="str">
        <f>SUBSTITUTE(IF(INDEX($E$120:$G$122,MATCH("●",INDEX($H$120:$AQ$122,,MATCH($D186,$70:$70,0)-7),0),1)=VLOOKUP(BH$173,$AD$9:$AN$20,8,FALSE),"","sed -i "&amp;IF($AK$171="MacOS","'' ","")&amp;"'s#"&amp;BH$173&amp;"="""&amp;INDEX($E$120:$G$122,MATCH("●",INDEX($H$120:$AQ$122,,MATCH($D186,$70:$70,0)-7),0),1)&amp;""""&amp;"#"&amp;BH$173&amp;"="&amp;""""&amp;VLOOKUP(BH$173,$AD$9:$AN$20,8,FALSE)&amp;""""&amp;"#g'"&amp;"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6" s="71" t="str">
        <f>SUBSTITUTE(IF(VLOOKUP(BI$173,$AD$9:$AN$20,8,FALSE)=INDEX($E$124:$G$127,MATCH("●",INDEX($H$124:$AQ$127,,MATCH($D186,$70:$70,0)-7),0),1),"","sed -i "&amp;IF($AK$171="MacOS","'' ","")&amp;"'s#"&amp;BI$173&amp;"="""&amp;VLOOKUP(BI$173,$AD$9:$AN$20,8,FALSE)&amp;""""&amp;"#"&amp;BI$173&amp;"="&amp;""""&amp;INDEX($E$124:$G$127,MATCH("●",INDEX($H$124:$AQ$127,,MATCH($D186,$70:$70,0)-7),0),1)&amp;""""&amp;"#g'"&amp;" ${CONFIG_DIR}"&amp;$K$7&amp;"; export "&amp;BI$173&amp;"="&amp;""""&amp;INDEX($E$124:$G$127,MATCH("●",INDEX($H$124:$AQ$127,,MATCH($D186,$70:$70,0)-7),0),1)&amp;""";"),",",""",""")</f>
        <v/>
      </c>
      <c r="BJ186" s="71" t="str">
        <f>SUBSTITUTE(IF(INDEX($E$124:$G$127,MATCH("●",INDEX($H$124:$AQ$127,,MATCH($D186,$70:$70,0)-7),0),1)=VLOOKUP(BJ$173,$AD$9:$AN$20,8,FALSE),"","sed -i "&amp;IF($AK$171="MacOS","'' ","")&amp;"'s#"&amp;BJ$173&amp;"="""&amp;INDEX($E$124:$G$127,MATCH("●",INDEX($H$124:$AQ$127,,MATCH($D186,$70:$70,0)-7),0),1)&amp;""""&amp;"#"&amp;BJ$173&amp;"="&amp;""""&amp;VLOOKUP(BJ$173,$AD$9:$AN$20,8,FALSE)&amp;""""&amp;"#g'"&amp;"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6" s="71" t="str">
        <f>SUBSTITUTE(IF(VLOOKUP(BK$173,$AD$9:$AN$20,8,FALSE)=INDEX($E$129:$G$131,MATCH("●",INDEX($H$129:$AQ$131,,MATCH($D186,$70:$70,0)-7),0),1),"","sed -i "&amp;IF($AK$171="MacOS","'' ","")&amp;"'s#"&amp;BK$173&amp;"="""&amp;VLOOKUP(BK$173,$AD$9:$AN$20,8,FALSE)&amp;""""&amp;"#"&amp;BK$173&amp;"="&amp;""""&amp;INDEX($E$129:$G$131,MATCH("●",INDEX($H$129:$AQ$131,,MATCH($D186,$70:$70,0)-7),0),1)&amp;""""&amp;"#g'"&amp;" ${CONFIG_DIR}"&amp;$K$7&amp;"; export "&amp;BK$173&amp;"="&amp;""""&amp;INDEX($E$129:$G$131,MATCH("●",INDEX($H$129:$AQ$131,,MATCH($D186,$70:$70,0)-7),0),1)&amp;""";"),",",""",""")</f>
        <v/>
      </c>
      <c r="BL186" s="71" t="str">
        <f>SUBSTITUTE(IF(INDEX($E$129:$G$131,MATCH("●",INDEX($H$129:$AQ$131,,MATCH($D186,$70:$70,0)-7),0),1)=VLOOKUP(BL$173,$AD$9:$AN$20,8,FALSE),"","sed -i "&amp;IF($AK$171="MacOS","'' ","")&amp;"'s#"&amp;BL$173&amp;"="""&amp;INDEX($E$129:$G$131,MATCH("●",INDEX($H$129:$AQ$131,,MATCH($D186,$70:$70,0)-7),0),1)&amp;""""&amp;"#"&amp;BL$173&amp;"="&amp;""""&amp;VLOOKUP(BL$173,$AD$9:$AN$20,8,FALSE)&amp;""""&amp;"#g'"&amp;"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6" s="71" t="str">
        <f>SUBSTITUTE(IF(VLOOKUP(BM$173,$AD$9:$AN$20,8,FALSE)=INDEX($E$133:$G$135,MATCH("●",INDEX($H$133:$AQ$135,,MATCH($D186,$70:$70,0)-7),0),1),"","sed -i "&amp;IF($AK$171="MacOS","'' ","")&amp;"'s#"&amp;BM$173&amp;"="""&amp;VLOOKUP(BM$173,$AD$9:$AN$20,8,FALSE)&amp;""""&amp;"#"&amp;BM$173&amp;"="&amp;""""&amp;INDEX($E$133:$G$135,MATCH("●",INDEX($H$133:$AQ$135,,MATCH($D186,$70:$70,0)-7),0),1)&amp;""""&amp;"#g'"&amp;" ${CONFIG_DIR}"&amp;$K$7&amp;"; export "&amp;BM$173&amp;"="&amp;""""&amp;INDEX($E$133:$G$135,MATCH("●",INDEX($H$133:$AQ$135,,MATCH($D186,$70:$70,0)-7),0),1)&amp;""";"),",",""",""")</f>
        <v/>
      </c>
      <c r="BN186" s="71" t="str">
        <f>SUBSTITUTE(IF(INDEX($E$133:$G$135,MATCH("●",INDEX($H$133:$AQ$135,,MATCH($D186,$70:$70,0)-7),0),1)=VLOOKUP(BN$173,$AD$9:$AN$20,8,FALSE),"","sed -i "&amp;IF($AK$171="MacOS","'' ","")&amp;"'s#"&amp;BN$173&amp;"="""&amp;INDEX($E$133:$G$135,MATCH("●",INDEX($H$133:$AQ$135,,MATCH($D186,$70:$70,0)-7),0),1)&amp;""""&amp;"#"&amp;BN$173&amp;"="&amp;""""&amp;VLOOKUP(BN$173,$AD$9:$AN$20,8,FALSE)&amp;""""&amp;"#g'"&amp;"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6" s="71" t="str">
        <f>SUBSTITUTE(IF(VLOOKUP(BO$173,$AD$9:$AN$20,8,FALSE)=INDEX($E$137:$G$139,MATCH("●",INDEX($H$137:$AQ$139,,MATCH($D186,$70:$70,0)-7),0),1),"","sed -i "&amp;IF($AK$171="MacOS","'' ","")&amp;"'s#"&amp;BO$173&amp;"="""&amp;VLOOKUP(BO$173,$AD$9:$AN$20,8,FALSE)&amp;""""&amp;"#"&amp;BO$173&amp;"="&amp;""""&amp;INDEX($E$137:$G$139,MATCH("●",INDEX($H$137:$AQ$139,,MATCH($D186,$70:$70,0)-7),0),1)&amp;""""&amp;"#g'"&amp;" ${CONFIG_DIR}"&amp;$K$7&amp;"; export "&amp;BO$173&amp;"="&amp;""""&amp;INDEX($E$137:$G$139,MATCH("●",INDEX($H$137:$AQ$139,,MATCH($D186,$70:$70,0)-7),0),1)&amp;""";"),",",""",""")</f>
        <v/>
      </c>
      <c r="BP186" s="71" t="str">
        <f>SUBSTITUTE(IF(INDEX($E$137:$G$139,MATCH("●",INDEX($H$137:$AQ$139,,MATCH($D186,$70:$70,0)-7),0),1)=VLOOKUP(BP$173,$AD$9:$AN$20,8,FALSE),"","sed -i "&amp;IF($AK$171="MacOS","'' ","")&amp;"'s#"&amp;BP$173&amp;"="""&amp;INDEX($E$137:$G$139,MATCH("●",INDEX($H$137:$AQ$139,,MATCH($D186,$70:$70,0)-7),0),1)&amp;""""&amp;"#"&amp;BP$173&amp;"="&amp;""""&amp;VLOOKUP(BP$173,$AD$9:$AN$20,8,FALSE)&amp;""""&amp;"#g'"&amp;"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6" s="71" t="str">
        <f>SUBSTITUTE(IF(VLOOKUP(BQ$173,$AD$9:$AN$20,8,FALSE)=INDEX($E$141:$G$143,MATCH("●",INDEX($H$141:$AQ$143,,MATCH($D186,$70:$70,0)-7),0),1),"","sed -i "&amp;IF($AK$171="MacOS","'' ","")&amp;"'s#"&amp;BQ$173&amp;"="""&amp;VLOOKUP(BQ$173,$AD$9:$AN$20,8,FALSE)&amp;""""&amp;"#"&amp;BQ$173&amp;"="&amp;""""&amp;INDEX($E$141:$G$143,MATCH("●",INDEX($H$141:$AQ$143,,MATCH($D186,$70:$70,0)-7),0),1)&amp;""""&amp;"#g'"&amp;" ${CONFIG_DIR}"&amp;$K$7&amp;"; export "&amp;BQ$173&amp;"="&amp;""""&amp;INDEX($E$141:$G$143,MATCH("●",INDEX($H$141:$AQ$143,,MATCH($D186,$70:$70,0)-7),0),1)&amp;""";"),",",""",""")</f>
        <v/>
      </c>
      <c r="BR186" s="71" t="str">
        <f>SUBSTITUTE(IF(INDEX($E$141:$G$143,MATCH("●",INDEX($H$141:$AQ$143,,MATCH($D186,$70:$70,0)-7),0),1)=VLOOKUP(BR$173,$AD$9:$AN$20,8,FALSE),"","sed -i "&amp;IF($AK$171="MacOS","'' ","")&amp;"'s#"&amp;BR$173&amp;"="""&amp;INDEX($E$141:$G$143,MATCH("●",INDEX($H$141:$AQ$143,,MATCH($D186,$70:$70,0)-7),0),1)&amp;""""&amp;"#"&amp;BR$173&amp;"="&amp;""""&amp;VLOOKUP(BR$173,$AD$9:$AN$20,8,FALSE)&amp;""""&amp;"#g'"&amp;"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6" s="71" t="str">
        <f>SUBSTITUTE(IF(VLOOKUP(BS$173,$AD$9:$AN$20,8,FALSE)=INDEX($E$145:$G$147,MATCH("●",INDEX($H$145:$AQ$147,,MATCH($D186,$70:$70,0)-7),0),1),"","sed -i "&amp;IF($AK$171="MacOS","'' ","")&amp;"'s#"&amp;BS$173&amp;"="""&amp;VLOOKUP(BS$173,$AD$9:$AN$20,8,FALSE)&amp;""""&amp;"#"&amp;BS$173&amp;"="&amp;""""&amp;INDEX($E$145:$G$147,MATCH("●",INDEX($H$145:$AQ$147,,MATCH($D186,$70:$70,0)-7),0),1)&amp;""""&amp;"#g'"&amp;" ${CONFIG_DIR}"&amp;$K$7&amp;"; export "&amp;BS$173&amp;"="&amp;""""&amp;INDEX($E$145:$G$147,MATCH("●",INDEX($H$145:$AQ$147,,MATCH($D186,$70:$70,0)-7),0),1)&amp;""";"),",",""",""")</f>
        <v/>
      </c>
      <c r="BT186" s="71" t="str">
        <f>SUBSTITUTE(IF(INDEX($E$145:$G$147,MATCH("●",INDEX($H$145:$AQ$147,,MATCH($D186,$70:$70,0)-7),0),1)=VLOOKUP(BT$173,$AD$9:$AN$20,8,FALSE),"","sed -i "&amp;IF($AK$171="MacOS","'' ","")&amp;"'s#"&amp;BT$173&amp;"="""&amp;INDEX($E$145:$G$147,MATCH("●",INDEX($H$145:$AQ$147,,MATCH($D186,$70:$70,0)-7),0),1)&amp;""""&amp;"#"&amp;BT$173&amp;"="&amp;""""&amp;VLOOKUP(BT$173,$AD$9:$AN$20,8,FALSE)&amp;""""&amp;"#g'"&amp;"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6" s="60" t="s">
        <v>1068</v>
      </c>
    </row>
    <row r="187" spans="4:73" ht="54" customHeight="1">
      <c r="D187" s="96">
        <f t="shared" si="3"/>
        <v>85</v>
      </c>
      <c r="E187" s="97"/>
      <c r="F187" s="97"/>
      <c r="G187" s="98"/>
      <c r="H187" s="45" t="str">
        <f t="shared" ca="1" si="2"/>
        <v>clear; echo テストケース085; sed -i '' 's#COLUMN_DATA_TYPE="char"#COLUMN_DATA_TYPE="date"#g' ${CONFIG_DIR}db_data_config.txt; export COLUMN_DATA_TYPE="date";sed -i '' 's#COLUMN_DATA_LENGTH="3"#COLUMN_DATA_LENGTH="M"#g' ${CONFIG_DIR}db_data_config.txt; export COLUMN_DATA_LENGTH="M";sh ./script/db_check_data_validate_config.sh; sed -i '' 's#COLUMN_DATA_TYPE="date"#COLUMN_DATA_TYPE="char"#g' ${CONFIG_DIR}db_data_config.txt; export COLUMN_DATA_TYPE="char";sed -i '' 's#COLUMN_DATA_LENGTH="M"#COLUMN_DATA_LENGTH="3"#g' ${CONFIG_DIR}db_data_config.txt; export COLUMN_DATA_LENGTH="3";</v>
      </c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7"/>
      <c r="AE187" s="99" t="str" cm="1">
        <f t="array" ref="AE187">SUBSTITUTE(INDEX($H$149:$AQ$149, , MATCH($D187, $70:$70, 0)-7),"-","")</f>
        <v>正常</v>
      </c>
      <c r="AF187" s="100"/>
      <c r="AG187" s="101"/>
      <c r="AH187" s="143" t="s">
        <v>931</v>
      </c>
      <c r="AI187" s="144"/>
      <c r="AJ187" s="144"/>
      <c r="AK187" s="144"/>
      <c r="AL187" s="144"/>
      <c r="AM187" s="144"/>
      <c r="AN187" s="144"/>
      <c r="AO187" s="144"/>
      <c r="AP187" s="144"/>
      <c r="AQ187" s="145"/>
      <c r="AS187" s="68" t="str" cm="1">
        <f t="array" ref="AS187">SUBSTITUTE(TEXT(INDEX($H$152:$AQ$152,1,$D187-72),"000000"),"-","")</f>
        <v>220001</v>
      </c>
      <c r="AT187" s="69"/>
      <c r="AU187" s="70"/>
      <c r="AW187" s="71" t="str">
        <f>SUBSTITUTE(IF(VLOOKUP(AW$173,$AD$9:$AN$20,8,FALSE)=INDEX($E$76:$G$78,MATCH("●",INDEX($H$76:$AQ$78,,MATCH($D187,$70:$70,0)-7),0),1),"","sed -i "&amp;IF($AK$171="MacOS","'' ","")&amp;"'s#"&amp;AW$173&amp;"="""&amp;VLOOKUP(AW$173,$AD$9:$AN$20,8,FALSE)&amp;""""&amp;"#"&amp;AW$173&amp;"="&amp;""""&amp;INDEX($E$76:$G$78,MATCH("●",INDEX($H$76:$AQ$78,,MATCH($D187,$70:$70,0)-7),0),1)&amp;""""&amp;"#g'"&amp;" ${CONFIG_DIR}"&amp;$K$7&amp;"; export "&amp;AW$173&amp;"="&amp;""""&amp;INDEX($E$76:$G$78,MATCH("●",INDEX($H$76:$AQ$78,,MATCH($D187,$70:$70,0)-7),0),1)&amp;""";"),",",""",""")</f>
        <v/>
      </c>
      <c r="AX187" s="71" t="str">
        <f>SUBSTITUTE(IF(INDEX($E$76:$G$78,MATCH("●",INDEX($H$76:$AQ$78,,MATCH($D187,$70:$70,0)-7),0),1)=VLOOKUP(AX$173,$AD$9:$AN$20,8,FALSE),"","sed -i "&amp;IF($AK$171="MacOS","'' ","")&amp;"'s#"&amp;AX$173&amp;"="""&amp;INDEX($E$76:$G$78,MATCH("●",INDEX($H$76:$AQ$78,,MATCH($D187,$70:$70,0)-7),0),1)&amp;""""&amp;"#"&amp;AX$173&amp;"="&amp;""""&amp;VLOOKUP(AX$173,$AD$9:$AN$20,8,FALSE)&amp;""""&amp;"#g'"&amp;"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7" s="71" t="str">
        <f>SUBSTITUTE(IF(VLOOKUP(AY$173,$AD$9:$AN$20,8,FALSE)=INDEX($E$80:$G$84,MATCH("●",INDEX($H$80:$AQ$84,,MATCH($D187,$70:$70,0)-7),0),1),"","sed -i "&amp;IF($AK$171="MacOS","'' ","")&amp;"'s#"&amp;AY$173&amp;"="""&amp;VLOOKUP(AY$173,$AD$9:$AN$20,8,FALSE)&amp;""""&amp;"#"&amp;AY$173&amp;"="&amp;""""&amp;INDEX($E$80:$G$84,MATCH("●",INDEX($H$80:$AQ$84,,MATCH($D187,$70:$70,0)-7),0),1)&amp;""""&amp;"#g'"&amp;" ${CONFIG_DIR}"&amp;$K$7&amp;"; export "&amp;AY$173&amp;"="&amp;""""&amp;INDEX($E$80:$G$84,MATCH("●",INDEX($H$80:$AQ$84,,MATCH($D187,$70:$70,0)-7),0),1)&amp;""";"),",",""",""")</f>
        <v>sed -i '' 's#COLUMN_DATA_TYPE="char"#COLUMN_DATA_TYPE="date"#g' ${CONFIG_DIR}db_data_config.txt; export COLUMN_DATA_TYPE="date";</v>
      </c>
      <c r="AZ187" s="71" t="str">
        <f>SUBSTITUTE(IF(INDEX($E$80:$G$84,MATCH("●",INDEX($H$80:$AQ$84,,MATCH($D187,$70:$70,0)-7),0),1)=VLOOKUP(AZ$173,$AD$9:$AN$20,8,FALSE),"","sed -i "&amp;IF($AK$171="MacOS","'' ","")&amp;"'s#"&amp;AZ$173&amp;"="""&amp;INDEX($E$80:$G$84,MATCH("●",INDEX($H$80:$AQ$84,,MATCH($D187,$70:$70,0)-7),0),1)&amp;""""&amp;"#"&amp;AZ$173&amp;"="&amp;""""&amp;VLOOKUP(AZ$173,$AD$9:$AN$20,8,FALSE)&amp;""""&amp;"#g'"&amp;"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87" s="71" t="str">
        <f>SUBSTITUTE(IF(VLOOKUP(BA$173,$AD$9:$AN$20,8,FALSE)=INDEX($E$86:$G$111,MATCH("●",INDEX($H$86:$AQ$111,,MATCH($D187,$70:$70,0)-7),0),1),"","sed -i "&amp;IF($AK$171="MacOS","'' ","")&amp;"'s#"&amp;BA$173&amp;"="""&amp;VLOOKUP(BA$173,$AD$9:$AN$20,8,FALSE)&amp;""""&amp;"#"&amp;BA$173&amp;"="&amp;""""&amp;INDEX($E$86:$G$111,MATCH("●",INDEX($H$86:$AQ$111,,MATCH($D187,$70:$70,0)-7),0),1)&amp;""""&amp;"#g'"&amp;" ${CONFIG_DIR}"&amp;$K$7&amp;"; export "&amp;BA$173&amp;"="&amp;""""&amp;INDEX($E$86:$G$111,MATCH("●",INDEX($H$86:$AQ$111,,MATCH($D187,$70:$70,0)-7),0),1)&amp;""";"),",",""",""")</f>
        <v>sed -i '' 's#COLUMN_DATA_LENGTH="3"#COLUMN_DATA_LENGTH="M"#g' ${CONFIG_DIR}db_data_config.txt; export COLUMN_DATA_LENGTH="M";</v>
      </c>
      <c r="BB187" s="71" t="str">
        <f>SUBSTITUTE(IF(INDEX($E$86:$G$111,MATCH("●",INDEX($H$86:$AQ$111,,MATCH($D187,$70:$70,0)-7),0),1)=VLOOKUP(BB$173,$AD$9:$AN$20,8,FALSE),"","sed -i "&amp;IF($AK$171="MacOS","'' ","")&amp;"'s#"&amp;BB$173&amp;"="""&amp;INDEX($E$86:$G$111,MATCH("●",INDEX($H$86:$AQ$111,,MATCH($D187,$70:$70,0)-7),0),1)&amp;""""&amp;"#"&amp;BB$173&amp;"="&amp;""""&amp;VLOOKUP(BB$173,$AD$9:$AN$20,8,FALSE)&amp;""""&amp;"#g'"&amp;"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's#COLUMN_DATA_LENGTH="M"#COLUMN_DATA_LENGTH="3"#g' ${CONFIG_DIR}db_data_config.txt; export COLUMN_DATA_LENGTH="3";</v>
      </c>
      <c r="BC187" s="71" t="str">
        <f>SUBSTITUTE(IF(VLOOKUP(BC$173,$AD$9:$AN$20,8,FALSE)=INDEX($E$113:$G$114,MATCH("●",INDEX($H$113:$AQ$114,,MATCH($D187,$70:$70,0)-7),0),1),"","sed -i "&amp;IF($AK$171="MacOS","'' ","")&amp;"'s#"&amp;BC$173&amp;"="""&amp;VLOOKUP(BC$173,$AD$9:$AN$20,8,FALSE)&amp;""""&amp;"#"&amp;BC$173&amp;"="&amp;""""&amp;INDEX($E$113:$G$114,MATCH("●",INDEX($H$113:$AQ$114,,MATCH($D187,$70:$70,0)-7),0),1)&amp;""""&amp;"#g'"&amp;" ${CONFIG_DIR}"&amp;$K$7&amp;"; export "&amp;BC$173&amp;"="&amp;""""&amp;INDEX($E$113:$G$114,MATCH("●",INDEX($H$113:$AQ$114,,MATCH($D187,$70:$70,0)-7),0),1)&amp;""";"),",",""",""")</f>
        <v/>
      </c>
      <c r="BD187" s="71" t="str">
        <f>SUBSTITUTE(IF(INDEX($E$113:$G$114,MATCH("●",INDEX($H$113:$AQ$114,,MATCH($D187,$70:$70,0)-7),0),1)=VLOOKUP(BD$173,$AD$9:$AN$20,8,FALSE),"","sed -i "&amp;IF($AK$171="MacOS","'' ","")&amp;"'s#"&amp;BD$173&amp;"="""&amp;INDEX($E$113:$G$114,MATCH("●",INDEX($H$113:$AQ$114,,MATCH($D187,$70:$70,0)-7),0),1)&amp;""""&amp;"#"&amp;BD$173&amp;"="&amp;""""&amp;VLOOKUP(BD$173,$AD$9:$AN$20,8,FALSE)&amp;""""&amp;"#g'"&amp;"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7" s="71" t="str">
        <f>SUBSTITUTE(IF(VLOOKUP(BE$173,$AD$9:$AN$20,8,FALSE)=INDEX($E$116:$G$118,MATCH("●",INDEX($H$116:$AQ$118,,MATCH($D187,$70:$70,0)-7),0),1),"","sed -i "&amp;IF($AK$171="MacOS","'' ","")&amp;"'s#"&amp;BE$173&amp;"="""&amp;VLOOKUP(BE$173,$AD$9:$AN$20,8,FALSE)&amp;""""&amp;"#"&amp;BE$173&amp;"="&amp;""""&amp;INDEX($E$116:$G$118,MATCH("●",INDEX($H$116:$AQ$118,,MATCH($D187,$70:$70,0)-7),0),1)&amp;""""&amp;"#g'"&amp;" ${CONFIG_DIR}"&amp;$K$7&amp;"; export "&amp;BE$173&amp;"="&amp;""""&amp;INDEX($E$116:$G$118,MATCH("●",INDEX($H$116:$AQ$118,,MATCH($D187,$70:$70,0)-7),0),1)&amp;""";"),",",""",""")</f>
        <v/>
      </c>
      <c r="BF187" s="71" t="str">
        <f>SUBSTITUTE(IF(INDEX($E$116:$G$118,MATCH("●",INDEX($H$116:$AQ$118,,MATCH($D187,$70:$70,0)-7),0),1)=VLOOKUP(BF$173,$AD$9:$AN$20,8,FALSE),"","sed -i "&amp;IF($AK$171="MacOS","'' ","")&amp;"'s#"&amp;BF$173&amp;"="""&amp;INDEX($E$116:$G$118,MATCH("●",INDEX($H$116:$AQ$118,,MATCH($D187,$70:$70,0)-7),0),1)&amp;""""&amp;"#"&amp;BF$173&amp;"="&amp;""""&amp;VLOOKUP(BF$173,$AD$9:$AN$20,8,FALSE)&amp;""""&amp;"#g'"&amp;"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7" s="71" t="str">
        <f>SUBSTITUTE(IF(VLOOKUP(BG$173,$AD$9:$AN$20,8,FALSE)=INDEX($E$120:$G$122,MATCH("●",INDEX($H$120:$AQ$122,,MATCH($D187,$70:$70,0)-7),0),1),"","sed -i "&amp;IF($AK$171="MacOS","'' ","")&amp;"'s#"&amp;BG$173&amp;"="""&amp;VLOOKUP(BG$173,$AD$9:$AN$20,8,FALSE)&amp;""""&amp;"#"&amp;BG$173&amp;"="&amp;""""&amp;INDEX($E$120:$G$122,MATCH("●",INDEX($H$120:$AQ$122,,MATCH($D187,$70:$70,0)-7),0),1)&amp;""""&amp;"#g'"&amp;" ${CONFIG_DIR}"&amp;$K$7&amp;"; export "&amp;BG$173&amp;"="&amp;""""&amp;INDEX($E$120:$G$122,MATCH("●",INDEX($H$120:$AQ$122,,MATCH($D187,$70:$70,0)-7),0),1)&amp;""";"),",",""",""")</f>
        <v/>
      </c>
      <c r="BH187" s="71" t="str">
        <f>SUBSTITUTE(IF(INDEX($E$120:$G$122,MATCH("●",INDEX($H$120:$AQ$122,,MATCH($D187,$70:$70,0)-7),0),1)=VLOOKUP(BH$173,$AD$9:$AN$20,8,FALSE),"","sed -i "&amp;IF($AK$171="MacOS","'' ","")&amp;"'s#"&amp;BH$173&amp;"="""&amp;INDEX($E$120:$G$122,MATCH("●",INDEX($H$120:$AQ$122,,MATCH($D187,$70:$70,0)-7),0),1)&amp;""""&amp;"#"&amp;BH$173&amp;"="&amp;""""&amp;VLOOKUP(BH$173,$AD$9:$AN$20,8,FALSE)&amp;""""&amp;"#g'"&amp;"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7" s="71" t="str">
        <f>SUBSTITUTE(IF(VLOOKUP(BI$173,$AD$9:$AN$20,8,FALSE)=INDEX($E$124:$G$127,MATCH("●",INDEX($H$124:$AQ$127,,MATCH($D187,$70:$70,0)-7),0),1),"","sed -i "&amp;IF($AK$171="MacOS","'' ","")&amp;"'s#"&amp;BI$173&amp;"="""&amp;VLOOKUP(BI$173,$AD$9:$AN$20,8,FALSE)&amp;""""&amp;"#"&amp;BI$173&amp;"="&amp;""""&amp;INDEX($E$124:$G$127,MATCH("●",INDEX($H$124:$AQ$127,,MATCH($D187,$70:$70,0)-7),0),1)&amp;""""&amp;"#g'"&amp;" ${CONFIG_DIR}"&amp;$K$7&amp;"; export "&amp;BI$173&amp;"="&amp;""""&amp;INDEX($E$124:$G$127,MATCH("●",INDEX($H$124:$AQ$127,,MATCH($D187,$70:$70,0)-7),0),1)&amp;""";"),",",""",""")</f>
        <v/>
      </c>
      <c r="BJ187" s="71" t="str">
        <f>SUBSTITUTE(IF(INDEX($E$124:$G$127,MATCH("●",INDEX($H$124:$AQ$127,,MATCH($D187,$70:$70,0)-7),0),1)=VLOOKUP(BJ$173,$AD$9:$AN$20,8,FALSE),"","sed -i "&amp;IF($AK$171="MacOS","'' ","")&amp;"'s#"&amp;BJ$173&amp;"="""&amp;INDEX($E$124:$G$127,MATCH("●",INDEX($H$124:$AQ$127,,MATCH($D187,$70:$70,0)-7),0),1)&amp;""""&amp;"#"&amp;BJ$173&amp;"="&amp;""""&amp;VLOOKUP(BJ$173,$AD$9:$AN$20,8,FALSE)&amp;""""&amp;"#g'"&amp;"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7" s="71" t="str">
        <f>SUBSTITUTE(IF(VLOOKUP(BK$173,$AD$9:$AN$20,8,FALSE)=INDEX($E$129:$G$131,MATCH("●",INDEX($H$129:$AQ$131,,MATCH($D187,$70:$70,0)-7),0),1),"","sed -i "&amp;IF($AK$171="MacOS","'' ","")&amp;"'s#"&amp;BK$173&amp;"="""&amp;VLOOKUP(BK$173,$AD$9:$AN$20,8,FALSE)&amp;""""&amp;"#"&amp;BK$173&amp;"="&amp;""""&amp;INDEX($E$129:$G$131,MATCH("●",INDEX($H$129:$AQ$131,,MATCH($D187,$70:$70,0)-7),0),1)&amp;""""&amp;"#g'"&amp;" ${CONFIG_DIR}"&amp;$K$7&amp;"; export "&amp;BK$173&amp;"="&amp;""""&amp;INDEX($E$129:$G$131,MATCH("●",INDEX($H$129:$AQ$131,,MATCH($D187,$70:$70,0)-7),0),1)&amp;""";"),",",""",""")</f>
        <v/>
      </c>
      <c r="BL187" s="71" t="str">
        <f>SUBSTITUTE(IF(INDEX($E$129:$G$131,MATCH("●",INDEX($H$129:$AQ$131,,MATCH($D187,$70:$70,0)-7),0),1)=VLOOKUP(BL$173,$AD$9:$AN$20,8,FALSE),"","sed -i "&amp;IF($AK$171="MacOS","'' ","")&amp;"'s#"&amp;BL$173&amp;"="""&amp;INDEX($E$129:$G$131,MATCH("●",INDEX($H$129:$AQ$131,,MATCH($D187,$70:$70,0)-7),0),1)&amp;""""&amp;"#"&amp;BL$173&amp;"="&amp;""""&amp;VLOOKUP(BL$173,$AD$9:$AN$20,8,FALSE)&amp;""""&amp;"#g'"&amp;"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7" s="71" t="str">
        <f>SUBSTITUTE(IF(VLOOKUP(BM$173,$AD$9:$AN$20,8,FALSE)=INDEX($E$133:$G$135,MATCH("●",INDEX($H$133:$AQ$135,,MATCH($D187,$70:$70,0)-7),0),1),"","sed -i "&amp;IF($AK$171="MacOS","'' ","")&amp;"'s#"&amp;BM$173&amp;"="""&amp;VLOOKUP(BM$173,$AD$9:$AN$20,8,FALSE)&amp;""""&amp;"#"&amp;BM$173&amp;"="&amp;""""&amp;INDEX($E$133:$G$135,MATCH("●",INDEX($H$133:$AQ$135,,MATCH($D187,$70:$70,0)-7),0),1)&amp;""""&amp;"#g'"&amp;" ${CONFIG_DIR}"&amp;$K$7&amp;"; export "&amp;BM$173&amp;"="&amp;""""&amp;INDEX($E$133:$G$135,MATCH("●",INDEX($H$133:$AQ$135,,MATCH($D187,$70:$70,0)-7),0),1)&amp;""";"),",",""",""")</f>
        <v/>
      </c>
      <c r="BN187" s="71" t="str">
        <f>SUBSTITUTE(IF(INDEX($E$133:$G$135,MATCH("●",INDEX($H$133:$AQ$135,,MATCH($D187,$70:$70,0)-7),0),1)=VLOOKUP(BN$173,$AD$9:$AN$20,8,FALSE),"","sed -i "&amp;IF($AK$171="MacOS","'' ","")&amp;"'s#"&amp;BN$173&amp;"="""&amp;INDEX($E$133:$G$135,MATCH("●",INDEX($H$133:$AQ$135,,MATCH($D187,$70:$70,0)-7),0),1)&amp;""""&amp;"#"&amp;BN$173&amp;"="&amp;""""&amp;VLOOKUP(BN$173,$AD$9:$AN$20,8,FALSE)&amp;""""&amp;"#g'"&amp;"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7" s="71" t="str">
        <f>SUBSTITUTE(IF(VLOOKUP(BO$173,$AD$9:$AN$20,8,FALSE)=INDEX($E$137:$G$139,MATCH("●",INDEX($H$137:$AQ$139,,MATCH($D187,$70:$70,0)-7),0),1),"","sed -i "&amp;IF($AK$171="MacOS","'' ","")&amp;"'s#"&amp;BO$173&amp;"="""&amp;VLOOKUP(BO$173,$AD$9:$AN$20,8,FALSE)&amp;""""&amp;"#"&amp;BO$173&amp;"="&amp;""""&amp;INDEX($E$137:$G$139,MATCH("●",INDEX($H$137:$AQ$139,,MATCH($D187,$70:$70,0)-7),0),1)&amp;""""&amp;"#g'"&amp;" ${CONFIG_DIR}"&amp;$K$7&amp;"; export "&amp;BO$173&amp;"="&amp;""""&amp;INDEX($E$137:$G$139,MATCH("●",INDEX($H$137:$AQ$139,,MATCH($D187,$70:$70,0)-7),0),1)&amp;""";"),",",""",""")</f>
        <v/>
      </c>
      <c r="BP187" s="71" t="str">
        <f>SUBSTITUTE(IF(INDEX($E$137:$G$139,MATCH("●",INDEX($H$137:$AQ$139,,MATCH($D187,$70:$70,0)-7),0),1)=VLOOKUP(BP$173,$AD$9:$AN$20,8,FALSE),"","sed -i "&amp;IF($AK$171="MacOS","'' ","")&amp;"'s#"&amp;BP$173&amp;"="""&amp;INDEX($E$137:$G$139,MATCH("●",INDEX($H$137:$AQ$139,,MATCH($D187,$70:$70,0)-7),0),1)&amp;""""&amp;"#"&amp;BP$173&amp;"="&amp;""""&amp;VLOOKUP(BP$173,$AD$9:$AN$20,8,FALSE)&amp;""""&amp;"#g'"&amp;"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7" s="71" t="str">
        <f>SUBSTITUTE(IF(VLOOKUP(BQ$173,$AD$9:$AN$20,8,FALSE)=INDEX($E$141:$G$143,MATCH("●",INDEX($H$141:$AQ$143,,MATCH($D187,$70:$70,0)-7),0),1),"","sed -i "&amp;IF($AK$171="MacOS","'' ","")&amp;"'s#"&amp;BQ$173&amp;"="""&amp;VLOOKUP(BQ$173,$AD$9:$AN$20,8,FALSE)&amp;""""&amp;"#"&amp;BQ$173&amp;"="&amp;""""&amp;INDEX($E$141:$G$143,MATCH("●",INDEX($H$141:$AQ$143,,MATCH($D187,$70:$70,0)-7),0),1)&amp;""""&amp;"#g'"&amp;" ${CONFIG_DIR}"&amp;$K$7&amp;"; export "&amp;BQ$173&amp;"="&amp;""""&amp;INDEX($E$141:$G$143,MATCH("●",INDEX($H$141:$AQ$143,,MATCH($D187,$70:$70,0)-7),0),1)&amp;""";"),",",""",""")</f>
        <v/>
      </c>
      <c r="BR187" s="71" t="str">
        <f>SUBSTITUTE(IF(INDEX($E$141:$G$143,MATCH("●",INDEX($H$141:$AQ$143,,MATCH($D187,$70:$70,0)-7),0),1)=VLOOKUP(BR$173,$AD$9:$AN$20,8,FALSE),"","sed -i "&amp;IF($AK$171="MacOS","'' ","")&amp;"'s#"&amp;BR$173&amp;"="""&amp;INDEX($E$141:$G$143,MATCH("●",INDEX($H$141:$AQ$143,,MATCH($D187,$70:$70,0)-7),0),1)&amp;""""&amp;"#"&amp;BR$173&amp;"="&amp;""""&amp;VLOOKUP(BR$173,$AD$9:$AN$20,8,FALSE)&amp;""""&amp;"#g'"&amp;"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7" s="71" t="str">
        <f>SUBSTITUTE(IF(VLOOKUP(BS$173,$AD$9:$AN$20,8,FALSE)=INDEX($E$145:$G$147,MATCH("●",INDEX($H$145:$AQ$147,,MATCH($D187,$70:$70,0)-7),0),1),"","sed -i "&amp;IF($AK$171="MacOS","'' ","")&amp;"'s#"&amp;BS$173&amp;"="""&amp;VLOOKUP(BS$173,$AD$9:$AN$20,8,FALSE)&amp;""""&amp;"#"&amp;BS$173&amp;"="&amp;""""&amp;INDEX($E$145:$G$147,MATCH("●",INDEX($H$145:$AQ$147,,MATCH($D187,$70:$70,0)-7),0),1)&amp;""""&amp;"#g'"&amp;" ${CONFIG_DIR}"&amp;$K$7&amp;"; export "&amp;BS$173&amp;"="&amp;""""&amp;INDEX($E$145:$G$147,MATCH("●",INDEX($H$145:$AQ$147,,MATCH($D187,$70:$70,0)-7),0),1)&amp;""";"),",",""",""")</f>
        <v/>
      </c>
      <c r="BT187" s="71" t="str">
        <f>SUBSTITUTE(IF(INDEX($E$145:$G$147,MATCH("●",INDEX($H$145:$AQ$147,,MATCH($D187,$70:$70,0)-7),0),1)=VLOOKUP(BT$173,$AD$9:$AN$20,8,FALSE),"","sed -i "&amp;IF($AK$171="MacOS","'' ","")&amp;"'s#"&amp;BT$173&amp;"="""&amp;INDEX($E$145:$G$147,MATCH("●",INDEX($H$145:$AQ$147,,MATCH($D187,$70:$70,0)-7),0),1)&amp;""""&amp;"#"&amp;BT$173&amp;"="&amp;""""&amp;VLOOKUP(BT$173,$AD$9:$AN$20,8,FALSE)&amp;""""&amp;"#g'"&amp;"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7" s="60" t="s">
        <v>1068</v>
      </c>
    </row>
    <row r="188" spans="4:73" ht="54" customHeight="1">
      <c r="D188" s="96">
        <f t="shared" si="3"/>
        <v>86</v>
      </c>
      <c r="E188" s="97"/>
      <c r="F188" s="97"/>
      <c r="G188" s="98"/>
      <c r="H188" s="45" t="str">
        <f t="shared" ca="1" si="2"/>
        <v>clear; echo テストケース086; sed -i '' 's#COLUMN_DATA_TYPE="char"#COLUMN_DATA_TYPE="date"#g' ${CONFIG_DIR}db_data_config.txt; export COLUMN_DATA_TYPE="date";sed -i '' 's#COLUMN_DATA_LENGTH="3"#COLUMN_DATA_LENGTH="DD"#g' ${CONFIG_DIR}db_data_config.txt; export COLUMN_DATA_LENGTH="DD";sh ./script/db_check_data_validate_config.sh; sed -i '' 's#COLUMN_DATA_TYPE="date"#COLUMN_DATA_TYPE="char"#g' ${CONFIG_DIR}db_data_config.txt; export COLUMN_DATA_TYPE="char";sed -i '' 's#COLUMN_DATA_LENGTH="DD"#COLUMN_DATA_LENGTH="3"#g' ${CONFIG_DIR}db_data_config.txt; export COLUMN_DATA_LENGTH="3";</v>
      </c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7"/>
      <c r="AE188" s="99" t="str" cm="1">
        <f t="array" ref="AE188">SUBSTITUTE(INDEX($H$149:$AQ$149, , MATCH($D188, $70:$70, 0)-7),"-","")</f>
        <v>正常</v>
      </c>
      <c r="AF188" s="100"/>
      <c r="AG188" s="101"/>
      <c r="AH188" s="143" t="s">
        <v>932</v>
      </c>
      <c r="AI188" s="144"/>
      <c r="AJ188" s="144"/>
      <c r="AK188" s="144"/>
      <c r="AL188" s="144"/>
      <c r="AM188" s="144"/>
      <c r="AN188" s="144"/>
      <c r="AO188" s="144"/>
      <c r="AP188" s="144"/>
      <c r="AQ188" s="145"/>
      <c r="AS188" s="68" t="str" cm="1">
        <f t="array" ref="AS188">SUBSTITUTE(TEXT(INDEX($H$152:$AQ$152,1,$D188-72),"000000"),"-","")</f>
        <v>220001</v>
      </c>
      <c r="AT188" s="69"/>
      <c r="AU188" s="70"/>
      <c r="AW188" s="71" t="str">
        <f>SUBSTITUTE(IF(VLOOKUP(AW$173,$AD$9:$AN$20,8,FALSE)=INDEX($E$76:$G$78,MATCH("●",INDEX($H$76:$AQ$78,,MATCH($D188,$70:$70,0)-7),0),1),"","sed -i "&amp;IF($AK$171="MacOS","'' ","")&amp;"'s#"&amp;AW$173&amp;"="""&amp;VLOOKUP(AW$173,$AD$9:$AN$20,8,FALSE)&amp;""""&amp;"#"&amp;AW$173&amp;"="&amp;""""&amp;INDEX($E$76:$G$78,MATCH("●",INDEX($H$76:$AQ$78,,MATCH($D188,$70:$70,0)-7),0),1)&amp;""""&amp;"#g'"&amp;" ${CONFIG_DIR}"&amp;$K$7&amp;"; export "&amp;AW$173&amp;"="&amp;""""&amp;INDEX($E$76:$G$78,MATCH("●",INDEX($H$76:$AQ$78,,MATCH($D188,$70:$70,0)-7),0),1)&amp;""";"),",",""",""")</f>
        <v/>
      </c>
      <c r="AX188" s="71" t="str">
        <f>SUBSTITUTE(IF(INDEX($E$76:$G$78,MATCH("●",INDEX($H$76:$AQ$78,,MATCH($D188,$70:$70,0)-7),0),1)=VLOOKUP(AX$173,$AD$9:$AN$20,8,FALSE),"","sed -i "&amp;IF($AK$171="MacOS","'' ","")&amp;"'s#"&amp;AX$173&amp;"="""&amp;INDEX($E$76:$G$78,MATCH("●",INDEX($H$76:$AQ$78,,MATCH($D188,$70:$70,0)-7),0),1)&amp;""""&amp;"#"&amp;AX$173&amp;"="&amp;""""&amp;VLOOKUP(AX$173,$AD$9:$AN$20,8,FALSE)&amp;""""&amp;"#g'"&amp;"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8" s="71" t="str">
        <f>SUBSTITUTE(IF(VLOOKUP(AY$173,$AD$9:$AN$20,8,FALSE)=INDEX($E$80:$G$84,MATCH("●",INDEX($H$80:$AQ$84,,MATCH($D188,$70:$70,0)-7),0),1),"","sed -i "&amp;IF($AK$171="MacOS","'' ","")&amp;"'s#"&amp;AY$173&amp;"="""&amp;VLOOKUP(AY$173,$AD$9:$AN$20,8,FALSE)&amp;""""&amp;"#"&amp;AY$173&amp;"="&amp;""""&amp;INDEX($E$80:$G$84,MATCH("●",INDEX($H$80:$AQ$84,,MATCH($D188,$70:$70,0)-7),0),1)&amp;""""&amp;"#g'"&amp;" ${CONFIG_DIR}"&amp;$K$7&amp;"; export "&amp;AY$173&amp;"="&amp;""""&amp;INDEX($E$80:$G$84,MATCH("●",INDEX($H$80:$AQ$84,,MATCH($D188,$70:$70,0)-7),0),1)&amp;""";"),",",""",""")</f>
        <v>sed -i '' 's#COLUMN_DATA_TYPE="char"#COLUMN_DATA_TYPE="date"#g' ${CONFIG_DIR}db_data_config.txt; export COLUMN_DATA_TYPE="date";</v>
      </c>
      <c r="AZ188" s="71" t="str">
        <f>SUBSTITUTE(IF(INDEX($E$80:$G$84,MATCH("●",INDEX($H$80:$AQ$84,,MATCH($D188,$70:$70,0)-7),0),1)=VLOOKUP(AZ$173,$AD$9:$AN$20,8,FALSE),"","sed -i "&amp;IF($AK$171="MacOS","'' ","")&amp;"'s#"&amp;AZ$173&amp;"="""&amp;INDEX($E$80:$G$84,MATCH("●",INDEX($H$80:$AQ$84,,MATCH($D188,$70:$70,0)-7),0),1)&amp;""""&amp;"#"&amp;AZ$173&amp;"="&amp;""""&amp;VLOOKUP(AZ$173,$AD$9:$AN$20,8,FALSE)&amp;""""&amp;"#g'"&amp;"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88" s="71" t="str">
        <f>SUBSTITUTE(IF(VLOOKUP(BA$173,$AD$9:$AN$20,8,FALSE)=INDEX($E$86:$G$111,MATCH("●",INDEX($H$86:$AQ$111,,MATCH($D188,$70:$70,0)-7),0),1),"","sed -i "&amp;IF($AK$171="MacOS","'' ","")&amp;"'s#"&amp;BA$173&amp;"="""&amp;VLOOKUP(BA$173,$AD$9:$AN$20,8,FALSE)&amp;""""&amp;"#"&amp;BA$173&amp;"="&amp;""""&amp;INDEX($E$86:$G$111,MATCH("●",INDEX($H$86:$AQ$111,,MATCH($D188,$70:$70,0)-7),0),1)&amp;""""&amp;"#g'"&amp;" ${CONFIG_DIR}"&amp;$K$7&amp;"; export "&amp;BA$173&amp;"="&amp;""""&amp;INDEX($E$86:$G$111,MATCH("●",INDEX($H$86:$AQ$111,,MATCH($D188,$70:$70,0)-7),0),1)&amp;""";"),",",""",""")</f>
        <v>sed -i '' 's#COLUMN_DATA_LENGTH="3"#COLUMN_DATA_LENGTH="DD"#g' ${CONFIG_DIR}db_data_config.txt; export COLUMN_DATA_LENGTH="DD";</v>
      </c>
      <c r="BB188" s="71" t="str">
        <f>SUBSTITUTE(IF(INDEX($E$86:$G$111,MATCH("●",INDEX($H$86:$AQ$111,,MATCH($D188,$70:$70,0)-7),0),1)=VLOOKUP(BB$173,$AD$9:$AN$20,8,FALSE),"","sed -i "&amp;IF($AK$171="MacOS","'' ","")&amp;"'s#"&amp;BB$173&amp;"="""&amp;INDEX($E$86:$G$111,MATCH("●",INDEX($H$86:$AQ$111,,MATCH($D188,$70:$70,0)-7),0),1)&amp;""""&amp;"#"&amp;BB$173&amp;"="&amp;""""&amp;VLOOKUP(BB$173,$AD$9:$AN$20,8,FALSE)&amp;""""&amp;"#g'"&amp;"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's#COLUMN_DATA_LENGTH="DD"#COLUMN_DATA_LENGTH="3"#g' ${CONFIG_DIR}db_data_config.txt; export COLUMN_DATA_LENGTH="3";</v>
      </c>
      <c r="BC188" s="71" t="str">
        <f>SUBSTITUTE(IF(VLOOKUP(BC$173,$AD$9:$AN$20,8,FALSE)=INDEX($E$113:$G$114,MATCH("●",INDEX($H$113:$AQ$114,,MATCH($D188,$70:$70,0)-7),0),1),"","sed -i "&amp;IF($AK$171="MacOS","'' ","")&amp;"'s#"&amp;BC$173&amp;"="""&amp;VLOOKUP(BC$173,$AD$9:$AN$20,8,FALSE)&amp;""""&amp;"#"&amp;BC$173&amp;"="&amp;""""&amp;INDEX($E$113:$G$114,MATCH("●",INDEX($H$113:$AQ$114,,MATCH($D188,$70:$70,0)-7),0),1)&amp;""""&amp;"#g'"&amp;" ${CONFIG_DIR}"&amp;$K$7&amp;"; export "&amp;BC$173&amp;"="&amp;""""&amp;INDEX($E$113:$G$114,MATCH("●",INDEX($H$113:$AQ$114,,MATCH($D188,$70:$70,0)-7),0),1)&amp;""";"),",",""",""")</f>
        <v/>
      </c>
      <c r="BD188" s="71" t="str">
        <f>SUBSTITUTE(IF(INDEX($E$113:$G$114,MATCH("●",INDEX($H$113:$AQ$114,,MATCH($D188,$70:$70,0)-7),0),1)=VLOOKUP(BD$173,$AD$9:$AN$20,8,FALSE),"","sed -i "&amp;IF($AK$171="MacOS","'' ","")&amp;"'s#"&amp;BD$173&amp;"="""&amp;INDEX($E$113:$G$114,MATCH("●",INDEX($H$113:$AQ$114,,MATCH($D188,$70:$70,0)-7),0),1)&amp;""""&amp;"#"&amp;BD$173&amp;"="&amp;""""&amp;VLOOKUP(BD$173,$AD$9:$AN$20,8,FALSE)&amp;""""&amp;"#g'"&amp;"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8" s="71" t="str">
        <f>SUBSTITUTE(IF(VLOOKUP(BE$173,$AD$9:$AN$20,8,FALSE)=INDEX($E$116:$G$118,MATCH("●",INDEX($H$116:$AQ$118,,MATCH($D188,$70:$70,0)-7),0),1),"","sed -i "&amp;IF($AK$171="MacOS","'' ","")&amp;"'s#"&amp;BE$173&amp;"="""&amp;VLOOKUP(BE$173,$AD$9:$AN$20,8,FALSE)&amp;""""&amp;"#"&amp;BE$173&amp;"="&amp;""""&amp;INDEX($E$116:$G$118,MATCH("●",INDEX($H$116:$AQ$118,,MATCH($D188,$70:$70,0)-7),0),1)&amp;""""&amp;"#g'"&amp;" ${CONFIG_DIR}"&amp;$K$7&amp;"; export "&amp;BE$173&amp;"="&amp;""""&amp;INDEX($E$116:$G$118,MATCH("●",INDEX($H$116:$AQ$118,,MATCH($D188,$70:$70,0)-7),0),1)&amp;""";"),",",""",""")</f>
        <v/>
      </c>
      <c r="BF188" s="71" t="str">
        <f>SUBSTITUTE(IF(INDEX($E$116:$G$118,MATCH("●",INDEX($H$116:$AQ$118,,MATCH($D188,$70:$70,0)-7),0),1)=VLOOKUP(BF$173,$AD$9:$AN$20,8,FALSE),"","sed -i "&amp;IF($AK$171="MacOS","'' ","")&amp;"'s#"&amp;BF$173&amp;"="""&amp;INDEX($E$116:$G$118,MATCH("●",INDEX($H$116:$AQ$118,,MATCH($D188,$70:$70,0)-7),0),1)&amp;""""&amp;"#"&amp;BF$173&amp;"="&amp;""""&amp;VLOOKUP(BF$173,$AD$9:$AN$20,8,FALSE)&amp;""""&amp;"#g'"&amp;"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8" s="71" t="str">
        <f>SUBSTITUTE(IF(VLOOKUP(BG$173,$AD$9:$AN$20,8,FALSE)=INDEX($E$120:$G$122,MATCH("●",INDEX($H$120:$AQ$122,,MATCH($D188,$70:$70,0)-7),0),1),"","sed -i "&amp;IF($AK$171="MacOS","'' ","")&amp;"'s#"&amp;BG$173&amp;"="""&amp;VLOOKUP(BG$173,$AD$9:$AN$20,8,FALSE)&amp;""""&amp;"#"&amp;BG$173&amp;"="&amp;""""&amp;INDEX($E$120:$G$122,MATCH("●",INDEX($H$120:$AQ$122,,MATCH($D188,$70:$70,0)-7),0),1)&amp;""""&amp;"#g'"&amp;" ${CONFIG_DIR}"&amp;$K$7&amp;"; export "&amp;BG$173&amp;"="&amp;""""&amp;INDEX($E$120:$G$122,MATCH("●",INDEX($H$120:$AQ$122,,MATCH($D188,$70:$70,0)-7),0),1)&amp;""";"),",",""",""")</f>
        <v/>
      </c>
      <c r="BH188" s="71" t="str">
        <f>SUBSTITUTE(IF(INDEX($E$120:$G$122,MATCH("●",INDEX($H$120:$AQ$122,,MATCH($D188,$70:$70,0)-7),0),1)=VLOOKUP(BH$173,$AD$9:$AN$20,8,FALSE),"","sed -i "&amp;IF($AK$171="MacOS","'' ","")&amp;"'s#"&amp;BH$173&amp;"="""&amp;INDEX($E$120:$G$122,MATCH("●",INDEX($H$120:$AQ$122,,MATCH($D188,$70:$70,0)-7),0),1)&amp;""""&amp;"#"&amp;BH$173&amp;"="&amp;""""&amp;VLOOKUP(BH$173,$AD$9:$AN$20,8,FALSE)&amp;""""&amp;"#g'"&amp;"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8" s="71" t="str">
        <f>SUBSTITUTE(IF(VLOOKUP(BI$173,$AD$9:$AN$20,8,FALSE)=INDEX($E$124:$G$127,MATCH("●",INDEX($H$124:$AQ$127,,MATCH($D188,$70:$70,0)-7),0),1),"","sed -i "&amp;IF($AK$171="MacOS","'' ","")&amp;"'s#"&amp;BI$173&amp;"="""&amp;VLOOKUP(BI$173,$AD$9:$AN$20,8,FALSE)&amp;""""&amp;"#"&amp;BI$173&amp;"="&amp;""""&amp;INDEX($E$124:$G$127,MATCH("●",INDEX($H$124:$AQ$127,,MATCH($D188,$70:$70,0)-7),0),1)&amp;""""&amp;"#g'"&amp;" ${CONFIG_DIR}"&amp;$K$7&amp;"; export "&amp;BI$173&amp;"="&amp;""""&amp;INDEX($E$124:$G$127,MATCH("●",INDEX($H$124:$AQ$127,,MATCH($D188,$70:$70,0)-7),0),1)&amp;""";"),",",""",""")</f>
        <v/>
      </c>
      <c r="BJ188" s="71" t="str">
        <f>SUBSTITUTE(IF(INDEX($E$124:$G$127,MATCH("●",INDEX($H$124:$AQ$127,,MATCH($D188,$70:$70,0)-7),0),1)=VLOOKUP(BJ$173,$AD$9:$AN$20,8,FALSE),"","sed -i "&amp;IF($AK$171="MacOS","'' ","")&amp;"'s#"&amp;BJ$173&amp;"="""&amp;INDEX($E$124:$G$127,MATCH("●",INDEX($H$124:$AQ$127,,MATCH($D188,$70:$70,0)-7),0),1)&amp;""""&amp;"#"&amp;BJ$173&amp;"="&amp;""""&amp;VLOOKUP(BJ$173,$AD$9:$AN$20,8,FALSE)&amp;""""&amp;"#g'"&amp;"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8" s="71" t="str">
        <f>SUBSTITUTE(IF(VLOOKUP(BK$173,$AD$9:$AN$20,8,FALSE)=INDEX($E$129:$G$131,MATCH("●",INDEX($H$129:$AQ$131,,MATCH($D188,$70:$70,0)-7),0),1),"","sed -i "&amp;IF($AK$171="MacOS","'' ","")&amp;"'s#"&amp;BK$173&amp;"="""&amp;VLOOKUP(BK$173,$AD$9:$AN$20,8,FALSE)&amp;""""&amp;"#"&amp;BK$173&amp;"="&amp;""""&amp;INDEX($E$129:$G$131,MATCH("●",INDEX($H$129:$AQ$131,,MATCH($D188,$70:$70,0)-7),0),1)&amp;""""&amp;"#g'"&amp;" ${CONFIG_DIR}"&amp;$K$7&amp;"; export "&amp;BK$173&amp;"="&amp;""""&amp;INDEX($E$129:$G$131,MATCH("●",INDEX($H$129:$AQ$131,,MATCH($D188,$70:$70,0)-7),0),1)&amp;""";"),",",""",""")</f>
        <v/>
      </c>
      <c r="BL188" s="71" t="str">
        <f>SUBSTITUTE(IF(INDEX($E$129:$G$131,MATCH("●",INDEX($H$129:$AQ$131,,MATCH($D188,$70:$70,0)-7),0),1)=VLOOKUP(BL$173,$AD$9:$AN$20,8,FALSE),"","sed -i "&amp;IF($AK$171="MacOS","'' ","")&amp;"'s#"&amp;BL$173&amp;"="""&amp;INDEX($E$129:$G$131,MATCH("●",INDEX($H$129:$AQ$131,,MATCH($D188,$70:$70,0)-7),0),1)&amp;""""&amp;"#"&amp;BL$173&amp;"="&amp;""""&amp;VLOOKUP(BL$173,$AD$9:$AN$20,8,FALSE)&amp;""""&amp;"#g'"&amp;"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8" s="71" t="str">
        <f>SUBSTITUTE(IF(VLOOKUP(BM$173,$AD$9:$AN$20,8,FALSE)=INDEX($E$133:$G$135,MATCH("●",INDEX($H$133:$AQ$135,,MATCH($D188,$70:$70,0)-7),0),1),"","sed -i "&amp;IF($AK$171="MacOS","'' ","")&amp;"'s#"&amp;BM$173&amp;"="""&amp;VLOOKUP(BM$173,$AD$9:$AN$20,8,FALSE)&amp;""""&amp;"#"&amp;BM$173&amp;"="&amp;""""&amp;INDEX($E$133:$G$135,MATCH("●",INDEX($H$133:$AQ$135,,MATCH($D188,$70:$70,0)-7),0),1)&amp;""""&amp;"#g'"&amp;" ${CONFIG_DIR}"&amp;$K$7&amp;"; export "&amp;BM$173&amp;"="&amp;""""&amp;INDEX($E$133:$G$135,MATCH("●",INDEX($H$133:$AQ$135,,MATCH($D188,$70:$70,0)-7),0),1)&amp;""";"),",",""",""")</f>
        <v/>
      </c>
      <c r="BN188" s="71" t="str">
        <f>SUBSTITUTE(IF(INDEX($E$133:$G$135,MATCH("●",INDEX($H$133:$AQ$135,,MATCH($D188,$70:$70,0)-7),0),1)=VLOOKUP(BN$173,$AD$9:$AN$20,8,FALSE),"","sed -i "&amp;IF($AK$171="MacOS","'' ","")&amp;"'s#"&amp;BN$173&amp;"="""&amp;INDEX($E$133:$G$135,MATCH("●",INDEX($H$133:$AQ$135,,MATCH($D188,$70:$70,0)-7),0),1)&amp;""""&amp;"#"&amp;BN$173&amp;"="&amp;""""&amp;VLOOKUP(BN$173,$AD$9:$AN$20,8,FALSE)&amp;""""&amp;"#g'"&amp;"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8" s="71" t="str">
        <f>SUBSTITUTE(IF(VLOOKUP(BO$173,$AD$9:$AN$20,8,FALSE)=INDEX($E$137:$G$139,MATCH("●",INDEX($H$137:$AQ$139,,MATCH($D188,$70:$70,0)-7),0),1),"","sed -i "&amp;IF($AK$171="MacOS","'' ","")&amp;"'s#"&amp;BO$173&amp;"="""&amp;VLOOKUP(BO$173,$AD$9:$AN$20,8,FALSE)&amp;""""&amp;"#"&amp;BO$173&amp;"="&amp;""""&amp;INDEX($E$137:$G$139,MATCH("●",INDEX($H$137:$AQ$139,,MATCH($D188,$70:$70,0)-7),0),1)&amp;""""&amp;"#g'"&amp;" ${CONFIG_DIR}"&amp;$K$7&amp;"; export "&amp;BO$173&amp;"="&amp;""""&amp;INDEX($E$137:$G$139,MATCH("●",INDEX($H$137:$AQ$139,,MATCH($D188,$70:$70,0)-7),0),1)&amp;""";"),",",""",""")</f>
        <v/>
      </c>
      <c r="BP188" s="71" t="str">
        <f>SUBSTITUTE(IF(INDEX($E$137:$G$139,MATCH("●",INDEX($H$137:$AQ$139,,MATCH($D188,$70:$70,0)-7),0),1)=VLOOKUP(BP$173,$AD$9:$AN$20,8,FALSE),"","sed -i "&amp;IF($AK$171="MacOS","'' ","")&amp;"'s#"&amp;BP$173&amp;"="""&amp;INDEX($E$137:$G$139,MATCH("●",INDEX($H$137:$AQ$139,,MATCH($D188,$70:$70,0)-7),0),1)&amp;""""&amp;"#"&amp;BP$173&amp;"="&amp;""""&amp;VLOOKUP(BP$173,$AD$9:$AN$20,8,FALSE)&amp;""""&amp;"#g'"&amp;"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8" s="71" t="str">
        <f>SUBSTITUTE(IF(VLOOKUP(BQ$173,$AD$9:$AN$20,8,FALSE)=INDEX($E$141:$G$143,MATCH("●",INDEX($H$141:$AQ$143,,MATCH($D188,$70:$70,0)-7),0),1),"","sed -i "&amp;IF($AK$171="MacOS","'' ","")&amp;"'s#"&amp;BQ$173&amp;"="""&amp;VLOOKUP(BQ$173,$AD$9:$AN$20,8,FALSE)&amp;""""&amp;"#"&amp;BQ$173&amp;"="&amp;""""&amp;INDEX($E$141:$G$143,MATCH("●",INDEX($H$141:$AQ$143,,MATCH($D188,$70:$70,0)-7),0),1)&amp;""""&amp;"#g'"&amp;" ${CONFIG_DIR}"&amp;$K$7&amp;"; export "&amp;BQ$173&amp;"="&amp;""""&amp;INDEX($E$141:$G$143,MATCH("●",INDEX($H$141:$AQ$143,,MATCH($D188,$70:$70,0)-7),0),1)&amp;""";"),",",""",""")</f>
        <v/>
      </c>
      <c r="BR188" s="71" t="str">
        <f>SUBSTITUTE(IF(INDEX($E$141:$G$143,MATCH("●",INDEX($H$141:$AQ$143,,MATCH($D188,$70:$70,0)-7),0),1)=VLOOKUP(BR$173,$AD$9:$AN$20,8,FALSE),"","sed -i "&amp;IF($AK$171="MacOS","'' ","")&amp;"'s#"&amp;BR$173&amp;"="""&amp;INDEX($E$141:$G$143,MATCH("●",INDEX($H$141:$AQ$143,,MATCH($D188,$70:$70,0)-7),0),1)&amp;""""&amp;"#"&amp;BR$173&amp;"="&amp;""""&amp;VLOOKUP(BR$173,$AD$9:$AN$20,8,FALSE)&amp;""""&amp;"#g'"&amp;"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8" s="71" t="str">
        <f>SUBSTITUTE(IF(VLOOKUP(BS$173,$AD$9:$AN$20,8,FALSE)=INDEX($E$145:$G$147,MATCH("●",INDEX($H$145:$AQ$147,,MATCH($D188,$70:$70,0)-7),0),1),"","sed -i "&amp;IF($AK$171="MacOS","'' ","")&amp;"'s#"&amp;BS$173&amp;"="""&amp;VLOOKUP(BS$173,$AD$9:$AN$20,8,FALSE)&amp;""""&amp;"#"&amp;BS$173&amp;"="&amp;""""&amp;INDEX($E$145:$G$147,MATCH("●",INDEX($H$145:$AQ$147,,MATCH($D188,$70:$70,0)-7),0),1)&amp;""""&amp;"#g'"&amp;" ${CONFIG_DIR}"&amp;$K$7&amp;"; export "&amp;BS$173&amp;"="&amp;""""&amp;INDEX($E$145:$G$147,MATCH("●",INDEX($H$145:$AQ$147,,MATCH($D188,$70:$70,0)-7),0),1)&amp;""";"),",",""",""")</f>
        <v/>
      </c>
      <c r="BT188" s="71" t="str">
        <f>SUBSTITUTE(IF(INDEX($E$145:$G$147,MATCH("●",INDEX($H$145:$AQ$147,,MATCH($D188,$70:$70,0)-7),0),1)=VLOOKUP(BT$173,$AD$9:$AN$20,8,FALSE),"","sed -i "&amp;IF($AK$171="MacOS","'' ","")&amp;"'s#"&amp;BT$173&amp;"="""&amp;INDEX($E$145:$G$147,MATCH("●",INDEX($H$145:$AQ$147,,MATCH($D188,$70:$70,0)-7),0),1)&amp;""""&amp;"#"&amp;BT$173&amp;"="&amp;""""&amp;VLOOKUP(BT$173,$AD$9:$AN$20,8,FALSE)&amp;""""&amp;"#g'"&amp;"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8" s="60" t="s">
        <v>1068</v>
      </c>
    </row>
    <row r="189" spans="4:73" ht="54" customHeight="1">
      <c r="D189" s="96">
        <f t="shared" si="3"/>
        <v>87</v>
      </c>
      <c r="E189" s="97"/>
      <c r="F189" s="97"/>
      <c r="G189" s="98"/>
      <c r="H189" s="45" t="str">
        <f t="shared" ca="1" si="2"/>
        <v>clear; echo テストケース087; sed -i '' 's#COLUMN_DATA_TYPE="char"#COLUMN_DATA_TYPE="date"#g' ${CONFIG_DIR}db_data_config.txt; export COLUMN_DATA_TYPE="date";sed -i '' 's#COLUMN_DATA_LENGTH="3"#COLUMN_DATA_LENGTH="D"#g' ${CONFIG_DIR}db_data_config.txt; export COLUMN_DATA_LENGTH="D";sh ./script/db_check_data_validate_config.sh; sed -i '' 's#COLUMN_DATA_TYPE="date"#COLUMN_DATA_TYPE="char"#g' ${CONFIG_DIR}db_data_config.txt; export COLUMN_DATA_TYPE="char";sed -i '' 's#COLUMN_DATA_LENGTH="D"#COLUMN_DATA_LENGTH="3"#g' ${CONFIG_DIR}db_data_config.txt; export COLUMN_DATA_LENGTH="3";</v>
      </c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7"/>
      <c r="AE189" s="99" t="str" cm="1">
        <f t="array" ref="AE189">SUBSTITUTE(INDEX($H$149:$AQ$149, , MATCH($D189, $70:$70, 0)-7),"-","")</f>
        <v>正常</v>
      </c>
      <c r="AF189" s="100"/>
      <c r="AG189" s="101"/>
      <c r="AH189" s="143" t="s">
        <v>933</v>
      </c>
      <c r="AI189" s="144"/>
      <c r="AJ189" s="144"/>
      <c r="AK189" s="144"/>
      <c r="AL189" s="144"/>
      <c r="AM189" s="144"/>
      <c r="AN189" s="144"/>
      <c r="AO189" s="144"/>
      <c r="AP189" s="144"/>
      <c r="AQ189" s="145"/>
      <c r="AS189" s="68" t="str" cm="1">
        <f t="array" ref="AS189">SUBSTITUTE(TEXT(INDEX($H$152:$AQ$152,1,$D189-72),"000000"),"-","")</f>
        <v>220001</v>
      </c>
      <c r="AT189" s="69"/>
      <c r="AU189" s="70"/>
      <c r="AW189" s="71" t="str">
        <f>SUBSTITUTE(IF(VLOOKUP(AW$173,$AD$9:$AN$20,8,FALSE)=INDEX($E$76:$G$78,MATCH("●",INDEX($H$76:$AQ$78,,MATCH($D189,$70:$70,0)-7),0),1),"","sed -i "&amp;IF($AK$171="MacOS","'' ","")&amp;"'s#"&amp;AW$173&amp;"="""&amp;VLOOKUP(AW$173,$AD$9:$AN$20,8,FALSE)&amp;""""&amp;"#"&amp;AW$173&amp;"="&amp;""""&amp;INDEX($E$76:$G$78,MATCH("●",INDEX($H$76:$AQ$78,,MATCH($D189,$70:$70,0)-7),0),1)&amp;""""&amp;"#g'"&amp;" ${CONFIG_DIR}"&amp;$K$7&amp;"; export "&amp;AW$173&amp;"="&amp;""""&amp;INDEX($E$76:$G$78,MATCH("●",INDEX($H$76:$AQ$78,,MATCH($D189,$70:$70,0)-7),0),1)&amp;""";"),",",""",""")</f>
        <v/>
      </c>
      <c r="AX189" s="71" t="str">
        <f>SUBSTITUTE(IF(INDEX($E$76:$G$78,MATCH("●",INDEX($H$76:$AQ$78,,MATCH($D189,$70:$70,0)-7),0),1)=VLOOKUP(AX$173,$AD$9:$AN$20,8,FALSE),"","sed -i "&amp;IF($AK$171="MacOS","'' ","")&amp;"'s#"&amp;AX$173&amp;"="""&amp;INDEX($E$76:$G$78,MATCH("●",INDEX($H$76:$AQ$78,,MATCH($D189,$70:$70,0)-7),0),1)&amp;""""&amp;"#"&amp;AX$173&amp;"="&amp;""""&amp;VLOOKUP(AX$173,$AD$9:$AN$20,8,FALSE)&amp;""""&amp;"#g'"&amp;"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89" s="71" t="str">
        <f>SUBSTITUTE(IF(VLOOKUP(AY$173,$AD$9:$AN$20,8,FALSE)=INDEX($E$80:$G$84,MATCH("●",INDEX($H$80:$AQ$84,,MATCH($D189,$70:$70,0)-7),0),1),"","sed -i "&amp;IF($AK$171="MacOS","'' ","")&amp;"'s#"&amp;AY$173&amp;"="""&amp;VLOOKUP(AY$173,$AD$9:$AN$20,8,FALSE)&amp;""""&amp;"#"&amp;AY$173&amp;"="&amp;""""&amp;INDEX($E$80:$G$84,MATCH("●",INDEX($H$80:$AQ$84,,MATCH($D189,$70:$70,0)-7),0),1)&amp;""""&amp;"#g'"&amp;" ${CONFIG_DIR}"&amp;$K$7&amp;"; export "&amp;AY$173&amp;"="&amp;""""&amp;INDEX($E$80:$G$84,MATCH("●",INDEX($H$80:$AQ$84,,MATCH($D189,$70:$70,0)-7),0),1)&amp;""";"),",",""",""")</f>
        <v>sed -i '' 's#COLUMN_DATA_TYPE="char"#COLUMN_DATA_TYPE="date"#g' ${CONFIG_DIR}db_data_config.txt; export COLUMN_DATA_TYPE="date";</v>
      </c>
      <c r="AZ189" s="71" t="str">
        <f>SUBSTITUTE(IF(INDEX($E$80:$G$84,MATCH("●",INDEX($H$80:$AQ$84,,MATCH($D189,$70:$70,0)-7),0),1)=VLOOKUP(AZ$173,$AD$9:$AN$20,8,FALSE),"","sed -i "&amp;IF($AK$171="MacOS","'' ","")&amp;"'s#"&amp;AZ$173&amp;"="""&amp;INDEX($E$80:$G$84,MATCH("●",INDEX($H$80:$AQ$84,,MATCH($D189,$70:$70,0)-7),0),1)&amp;""""&amp;"#"&amp;AZ$173&amp;"="&amp;""""&amp;VLOOKUP(AZ$173,$AD$9:$AN$20,8,FALSE)&amp;""""&amp;"#g'"&amp;"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89" s="71" t="str">
        <f>SUBSTITUTE(IF(VLOOKUP(BA$173,$AD$9:$AN$20,8,FALSE)=INDEX($E$86:$G$111,MATCH("●",INDEX($H$86:$AQ$111,,MATCH($D189,$70:$70,0)-7),0),1),"","sed -i "&amp;IF($AK$171="MacOS","'' ","")&amp;"'s#"&amp;BA$173&amp;"="""&amp;VLOOKUP(BA$173,$AD$9:$AN$20,8,FALSE)&amp;""""&amp;"#"&amp;BA$173&amp;"="&amp;""""&amp;INDEX($E$86:$G$111,MATCH("●",INDEX($H$86:$AQ$111,,MATCH($D189,$70:$70,0)-7),0),1)&amp;""""&amp;"#g'"&amp;" ${CONFIG_DIR}"&amp;$K$7&amp;"; export "&amp;BA$173&amp;"="&amp;""""&amp;INDEX($E$86:$G$111,MATCH("●",INDEX($H$86:$AQ$111,,MATCH($D189,$70:$70,0)-7),0),1)&amp;""";"),",",""",""")</f>
        <v>sed -i '' 's#COLUMN_DATA_LENGTH="3"#COLUMN_DATA_LENGTH="D"#g' ${CONFIG_DIR}db_data_config.txt; export COLUMN_DATA_LENGTH="D";</v>
      </c>
      <c r="BB189" s="71" t="str">
        <f>SUBSTITUTE(IF(INDEX($E$86:$G$111,MATCH("●",INDEX($H$86:$AQ$111,,MATCH($D189,$70:$70,0)-7),0),1)=VLOOKUP(BB$173,$AD$9:$AN$20,8,FALSE),"","sed -i "&amp;IF($AK$171="MacOS","'' ","")&amp;"'s#"&amp;BB$173&amp;"="""&amp;INDEX($E$86:$G$111,MATCH("●",INDEX($H$86:$AQ$111,,MATCH($D189,$70:$70,0)-7),0),1)&amp;""""&amp;"#"&amp;BB$173&amp;"="&amp;""""&amp;VLOOKUP(BB$173,$AD$9:$AN$20,8,FALSE)&amp;""""&amp;"#g'"&amp;"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's#COLUMN_DATA_LENGTH="D"#COLUMN_DATA_LENGTH="3"#g' ${CONFIG_DIR}db_data_config.txt; export COLUMN_DATA_LENGTH="3";</v>
      </c>
      <c r="BC189" s="71" t="str">
        <f>SUBSTITUTE(IF(VLOOKUP(BC$173,$AD$9:$AN$20,8,FALSE)=INDEX($E$113:$G$114,MATCH("●",INDEX($H$113:$AQ$114,,MATCH($D189,$70:$70,0)-7),0),1),"","sed -i "&amp;IF($AK$171="MacOS","'' ","")&amp;"'s#"&amp;BC$173&amp;"="""&amp;VLOOKUP(BC$173,$AD$9:$AN$20,8,FALSE)&amp;""""&amp;"#"&amp;BC$173&amp;"="&amp;""""&amp;INDEX($E$113:$G$114,MATCH("●",INDEX($H$113:$AQ$114,,MATCH($D189,$70:$70,0)-7),0),1)&amp;""""&amp;"#g'"&amp;" ${CONFIG_DIR}"&amp;$K$7&amp;"; export "&amp;BC$173&amp;"="&amp;""""&amp;INDEX($E$113:$G$114,MATCH("●",INDEX($H$113:$AQ$114,,MATCH($D189,$70:$70,0)-7),0),1)&amp;""";"),",",""",""")</f>
        <v/>
      </c>
      <c r="BD189" s="71" t="str">
        <f>SUBSTITUTE(IF(INDEX($E$113:$G$114,MATCH("●",INDEX($H$113:$AQ$114,,MATCH($D189,$70:$70,0)-7),0),1)=VLOOKUP(BD$173,$AD$9:$AN$20,8,FALSE),"","sed -i "&amp;IF($AK$171="MacOS","'' ","")&amp;"'s#"&amp;BD$173&amp;"="""&amp;INDEX($E$113:$G$114,MATCH("●",INDEX($H$113:$AQ$114,,MATCH($D189,$70:$70,0)-7),0),1)&amp;""""&amp;"#"&amp;BD$173&amp;"="&amp;""""&amp;VLOOKUP(BD$173,$AD$9:$AN$20,8,FALSE)&amp;""""&amp;"#g'"&amp;"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89" s="71" t="str">
        <f>SUBSTITUTE(IF(VLOOKUP(BE$173,$AD$9:$AN$20,8,FALSE)=INDEX($E$116:$G$118,MATCH("●",INDEX($H$116:$AQ$118,,MATCH($D189,$70:$70,0)-7),0),1),"","sed -i "&amp;IF($AK$171="MacOS","'' ","")&amp;"'s#"&amp;BE$173&amp;"="""&amp;VLOOKUP(BE$173,$AD$9:$AN$20,8,FALSE)&amp;""""&amp;"#"&amp;BE$173&amp;"="&amp;""""&amp;INDEX($E$116:$G$118,MATCH("●",INDEX($H$116:$AQ$118,,MATCH($D189,$70:$70,0)-7),0),1)&amp;""""&amp;"#g'"&amp;" ${CONFIG_DIR}"&amp;$K$7&amp;"; export "&amp;BE$173&amp;"="&amp;""""&amp;INDEX($E$116:$G$118,MATCH("●",INDEX($H$116:$AQ$118,,MATCH($D189,$70:$70,0)-7),0),1)&amp;""";"),",",""",""")</f>
        <v/>
      </c>
      <c r="BF189" s="71" t="str">
        <f>SUBSTITUTE(IF(INDEX($E$116:$G$118,MATCH("●",INDEX($H$116:$AQ$118,,MATCH($D189,$70:$70,0)-7),0),1)=VLOOKUP(BF$173,$AD$9:$AN$20,8,FALSE),"","sed -i "&amp;IF($AK$171="MacOS","'' ","")&amp;"'s#"&amp;BF$173&amp;"="""&amp;INDEX($E$116:$G$118,MATCH("●",INDEX($H$116:$AQ$118,,MATCH($D189,$70:$70,0)-7),0),1)&amp;""""&amp;"#"&amp;BF$173&amp;"="&amp;""""&amp;VLOOKUP(BF$173,$AD$9:$AN$20,8,FALSE)&amp;""""&amp;"#g'"&amp;"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89" s="71" t="str">
        <f>SUBSTITUTE(IF(VLOOKUP(BG$173,$AD$9:$AN$20,8,FALSE)=INDEX($E$120:$G$122,MATCH("●",INDEX($H$120:$AQ$122,,MATCH($D189,$70:$70,0)-7),0),1),"","sed -i "&amp;IF($AK$171="MacOS","'' ","")&amp;"'s#"&amp;BG$173&amp;"="""&amp;VLOOKUP(BG$173,$AD$9:$AN$20,8,FALSE)&amp;""""&amp;"#"&amp;BG$173&amp;"="&amp;""""&amp;INDEX($E$120:$G$122,MATCH("●",INDEX($H$120:$AQ$122,,MATCH($D189,$70:$70,0)-7),0),1)&amp;""""&amp;"#g'"&amp;" ${CONFIG_DIR}"&amp;$K$7&amp;"; export "&amp;BG$173&amp;"="&amp;""""&amp;INDEX($E$120:$G$122,MATCH("●",INDEX($H$120:$AQ$122,,MATCH($D189,$70:$70,0)-7),0),1)&amp;""";"),",",""",""")</f>
        <v/>
      </c>
      <c r="BH189" s="71" t="str">
        <f>SUBSTITUTE(IF(INDEX($E$120:$G$122,MATCH("●",INDEX($H$120:$AQ$122,,MATCH($D189,$70:$70,0)-7),0),1)=VLOOKUP(BH$173,$AD$9:$AN$20,8,FALSE),"","sed -i "&amp;IF($AK$171="MacOS","'' ","")&amp;"'s#"&amp;BH$173&amp;"="""&amp;INDEX($E$120:$G$122,MATCH("●",INDEX($H$120:$AQ$122,,MATCH($D189,$70:$70,0)-7),0),1)&amp;""""&amp;"#"&amp;BH$173&amp;"="&amp;""""&amp;VLOOKUP(BH$173,$AD$9:$AN$20,8,FALSE)&amp;""""&amp;"#g'"&amp;"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89" s="71" t="str">
        <f>SUBSTITUTE(IF(VLOOKUP(BI$173,$AD$9:$AN$20,8,FALSE)=INDEX($E$124:$G$127,MATCH("●",INDEX($H$124:$AQ$127,,MATCH($D189,$70:$70,0)-7),0),1),"","sed -i "&amp;IF($AK$171="MacOS","'' ","")&amp;"'s#"&amp;BI$173&amp;"="""&amp;VLOOKUP(BI$173,$AD$9:$AN$20,8,FALSE)&amp;""""&amp;"#"&amp;BI$173&amp;"="&amp;""""&amp;INDEX($E$124:$G$127,MATCH("●",INDEX($H$124:$AQ$127,,MATCH($D189,$70:$70,0)-7),0),1)&amp;""""&amp;"#g'"&amp;" ${CONFIG_DIR}"&amp;$K$7&amp;"; export "&amp;BI$173&amp;"="&amp;""""&amp;INDEX($E$124:$G$127,MATCH("●",INDEX($H$124:$AQ$127,,MATCH($D189,$70:$70,0)-7),0),1)&amp;""";"),",",""",""")</f>
        <v/>
      </c>
      <c r="BJ189" s="71" t="str">
        <f>SUBSTITUTE(IF(INDEX($E$124:$G$127,MATCH("●",INDEX($H$124:$AQ$127,,MATCH($D189,$70:$70,0)-7),0),1)=VLOOKUP(BJ$173,$AD$9:$AN$20,8,FALSE),"","sed -i "&amp;IF($AK$171="MacOS","'' ","")&amp;"'s#"&amp;BJ$173&amp;"="""&amp;INDEX($E$124:$G$127,MATCH("●",INDEX($H$124:$AQ$127,,MATCH($D189,$70:$70,0)-7),0),1)&amp;""""&amp;"#"&amp;BJ$173&amp;"="&amp;""""&amp;VLOOKUP(BJ$173,$AD$9:$AN$20,8,FALSE)&amp;""""&amp;"#g'"&amp;"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89" s="71" t="str">
        <f>SUBSTITUTE(IF(VLOOKUP(BK$173,$AD$9:$AN$20,8,FALSE)=INDEX($E$129:$G$131,MATCH("●",INDEX($H$129:$AQ$131,,MATCH($D189,$70:$70,0)-7),0),1),"","sed -i "&amp;IF($AK$171="MacOS","'' ","")&amp;"'s#"&amp;BK$173&amp;"="""&amp;VLOOKUP(BK$173,$AD$9:$AN$20,8,FALSE)&amp;""""&amp;"#"&amp;BK$173&amp;"="&amp;""""&amp;INDEX($E$129:$G$131,MATCH("●",INDEX($H$129:$AQ$131,,MATCH($D189,$70:$70,0)-7),0),1)&amp;""""&amp;"#g'"&amp;" ${CONFIG_DIR}"&amp;$K$7&amp;"; export "&amp;BK$173&amp;"="&amp;""""&amp;INDEX($E$129:$G$131,MATCH("●",INDEX($H$129:$AQ$131,,MATCH($D189,$70:$70,0)-7),0),1)&amp;""";"),",",""",""")</f>
        <v/>
      </c>
      <c r="BL189" s="71" t="str">
        <f>SUBSTITUTE(IF(INDEX($E$129:$G$131,MATCH("●",INDEX($H$129:$AQ$131,,MATCH($D189,$70:$70,0)-7),0),1)=VLOOKUP(BL$173,$AD$9:$AN$20,8,FALSE),"","sed -i "&amp;IF($AK$171="MacOS","'' ","")&amp;"'s#"&amp;BL$173&amp;"="""&amp;INDEX($E$129:$G$131,MATCH("●",INDEX($H$129:$AQ$131,,MATCH($D189,$70:$70,0)-7),0),1)&amp;""""&amp;"#"&amp;BL$173&amp;"="&amp;""""&amp;VLOOKUP(BL$173,$AD$9:$AN$20,8,FALSE)&amp;""""&amp;"#g'"&amp;"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89" s="71" t="str">
        <f>SUBSTITUTE(IF(VLOOKUP(BM$173,$AD$9:$AN$20,8,FALSE)=INDEX($E$133:$G$135,MATCH("●",INDEX($H$133:$AQ$135,,MATCH($D189,$70:$70,0)-7),0),1),"","sed -i "&amp;IF($AK$171="MacOS","'' ","")&amp;"'s#"&amp;BM$173&amp;"="""&amp;VLOOKUP(BM$173,$AD$9:$AN$20,8,FALSE)&amp;""""&amp;"#"&amp;BM$173&amp;"="&amp;""""&amp;INDEX($E$133:$G$135,MATCH("●",INDEX($H$133:$AQ$135,,MATCH($D189,$70:$70,0)-7),0),1)&amp;""""&amp;"#g'"&amp;" ${CONFIG_DIR}"&amp;$K$7&amp;"; export "&amp;BM$173&amp;"="&amp;""""&amp;INDEX($E$133:$G$135,MATCH("●",INDEX($H$133:$AQ$135,,MATCH($D189,$70:$70,0)-7),0),1)&amp;""";"),",",""",""")</f>
        <v/>
      </c>
      <c r="BN189" s="71" t="str">
        <f>SUBSTITUTE(IF(INDEX($E$133:$G$135,MATCH("●",INDEX($H$133:$AQ$135,,MATCH($D189,$70:$70,0)-7),0),1)=VLOOKUP(BN$173,$AD$9:$AN$20,8,FALSE),"","sed -i "&amp;IF($AK$171="MacOS","'' ","")&amp;"'s#"&amp;BN$173&amp;"="""&amp;INDEX($E$133:$G$135,MATCH("●",INDEX($H$133:$AQ$135,,MATCH($D189,$70:$70,0)-7),0),1)&amp;""""&amp;"#"&amp;BN$173&amp;"="&amp;""""&amp;VLOOKUP(BN$173,$AD$9:$AN$20,8,FALSE)&amp;""""&amp;"#g'"&amp;"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89" s="71" t="str">
        <f>SUBSTITUTE(IF(VLOOKUP(BO$173,$AD$9:$AN$20,8,FALSE)=INDEX($E$137:$G$139,MATCH("●",INDEX($H$137:$AQ$139,,MATCH($D189,$70:$70,0)-7),0),1),"","sed -i "&amp;IF($AK$171="MacOS","'' ","")&amp;"'s#"&amp;BO$173&amp;"="""&amp;VLOOKUP(BO$173,$AD$9:$AN$20,8,FALSE)&amp;""""&amp;"#"&amp;BO$173&amp;"="&amp;""""&amp;INDEX($E$137:$G$139,MATCH("●",INDEX($H$137:$AQ$139,,MATCH($D189,$70:$70,0)-7),0),1)&amp;""""&amp;"#g'"&amp;" ${CONFIG_DIR}"&amp;$K$7&amp;"; export "&amp;BO$173&amp;"="&amp;""""&amp;INDEX($E$137:$G$139,MATCH("●",INDEX($H$137:$AQ$139,,MATCH($D189,$70:$70,0)-7),0),1)&amp;""";"),",",""",""")</f>
        <v/>
      </c>
      <c r="BP189" s="71" t="str">
        <f>SUBSTITUTE(IF(INDEX($E$137:$G$139,MATCH("●",INDEX($H$137:$AQ$139,,MATCH($D189,$70:$70,0)-7),0),1)=VLOOKUP(BP$173,$AD$9:$AN$20,8,FALSE),"","sed -i "&amp;IF($AK$171="MacOS","'' ","")&amp;"'s#"&amp;BP$173&amp;"="""&amp;INDEX($E$137:$G$139,MATCH("●",INDEX($H$137:$AQ$139,,MATCH($D189,$70:$70,0)-7),0),1)&amp;""""&amp;"#"&amp;BP$173&amp;"="&amp;""""&amp;VLOOKUP(BP$173,$AD$9:$AN$20,8,FALSE)&amp;""""&amp;"#g'"&amp;"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89" s="71" t="str">
        <f>SUBSTITUTE(IF(VLOOKUP(BQ$173,$AD$9:$AN$20,8,FALSE)=INDEX($E$141:$G$143,MATCH("●",INDEX($H$141:$AQ$143,,MATCH($D189,$70:$70,0)-7),0),1),"","sed -i "&amp;IF($AK$171="MacOS","'' ","")&amp;"'s#"&amp;BQ$173&amp;"="""&amp;VLOOKUP(BQ$173,$AD$9:$AN$20,8,FALSE)&amp;""""&amp;"#"&amp;BQ$173&amp;"="&amp;""""&amp;INDEX($E$141:$G$143,MATCH("●",INDEX($H$141:$AQ$143,,MATCH($D189,$70:$70,0)-7),0),1)&amp;""""&amp;"#g'"&amp;" ${CONFIG_DIR}"&amp;$K$7&amp;"; export "&amp;BQ$173&amp;"="&amp;""""&amp;INDEX($E$141:$G$143,MATCH("●",INDEX($H$141:$AQ$143,,MATCH($D189,$70:$70,0)-7),0),1)&amp;""";"),",",""",""")</f>
        <v/>
      </c>
      <c r="BR189" s="71" t="str">
        <f>SUBSTITUTE(IF(INDEX($E$141:$G$143,MATCH("●",INDEX($H$141:$AQ$143,,MATCH($D189,$70:$70,0)-7),0),1)=VLOOKUP(BR$173,$AD$9:$AN$20,8,FALSE),"","sed -i "&amp;IF($AK$171="MacOS","'' ","")&amp;"'s#"&amp;BR$173&amp;"="""&amp;INDEX($E$141:$G$143,MATCH("●",INDEX($H$141:$AQ$143,,MATCH($D189,$70:$70,0)-7),0),1)&amp;""""&amp;"#"&amp;BR$173&amp;"="&amp;""""&amp;VLOOKUP(BR$173,$AD$9:$AN$20,8,FALSE)&amp;""""&amp;"#g'"&amp;"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89" s="71" t="str">
        <f>SUBSTITUTE(IF(VLOOKUP(BS$173,$AD$9:$AN$20,8,FALSE)=INDEX($E$145:$G$147,MATCH("●",INDEX($H$145:$AQ$147,,MATCH($D189,$70:$70,0)-7),0),1),"","sed -i "&amp;IF($AK$171="MacOS","'' ","")&amp;"'s#"&amp;BS$173&amp;"="""&amp;VLOOKUP(BS$173,$AD$9:$AN$20,8,FALSE)&amp;""""&amp;"#"&amp;BS$173&amp;"="&amp;""""&amp;INDEX($E$145:$G$147,MATCH("●",INDEX($H$145:$AQ$147,,MATCH($D189,$70:$70,0)-7),0),1)&amp;""""&amp;"#g'"&amp;" ${CONFIG_DIR}"&amp;$K$7&amp;"; export "&amp;BS$173&amp;"="&amp;""""&amp;INDEX($E$145:$G$147,MATCH("●",INDEX($H$145:$AQ$147,,MATCH($D189,$70:$70,0)-7),0),1)&amp;""";"),",",""",""")</f>
        <v/>
      </c>
      <c r="BT189" s="71" t="str">
        <f>SUBSTITUTE(IF(INDEX($E$145:$G$147,MATCH("●",INDEX($H$145:$AQ$147,,MATCH($D189,$70:$70,0)-7),0),1)=VLOOKUP(BT$173,$AD$9:$AN$20,8,FALSE),"","sed -i "&amp;IF($AK$171="MacOS","'' ","")&amp;"'s#"&amp;BT$173&amp;"="""&amp;INDEX($E$145:$G$147,MATCH("●",INDEX($H$145:$AQ$147,,MATCH($D189,$70:$70,0)-7),0),1)&amp;""""&amp;"#"&amp;BT$173&amp;"="&amp;""""&amp;VLOOKUP(BT$173,$AD$9:$AN$20,8,FALSE)&amp;""""&amp;"#g'"&amp;"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89" s="60" t="s">
        <v>1068</v>
      </c>
    </row>
    <row r="190" spans="4:73" ht="54" customHeight="1">
      <c r="D190" s="96">
        <f t="shared" si="3"/>
        <v>88</v>
      </c>
      <c r="E190" s="97"/>
      <c r="F190" s="97"/>
      <c r="G190" s="98"/>
      <c r="H190" s="45" t="str">
        <f t="shared" ca="1" si="2"/>
        <v>clear; echo テストケース088; sed -i '' 's#COLUMN_DATA_TYPE="char"#COLUMN_DATA_TYPE="date"#g' ${CONFIG_DIR}db_data_config.txt; export COLUMN_DATA_TYPE="date";sed -i '' 's#COLUMN_DATA_LENGTH="3"#COLUMN_DATA_LENGTH="YYYYMMDD"#g' ${CONFIG_DIR}db_data_config.txt; export COLUMN_DATA_LENGTH="YYYYMMDD";sh ./script/db_check_data_validate_config.sh; sed -i '' 's#COLUMN_DATA_TYPE="date"#COLUMN_DATA_TYPE="char"#g' ${CONFIG_DIR}db_data_config.txt; export COLUMN_DATA_TYPE="char";sed -i '' 's#COLUMN_DATA_LENGTH="YYYYMMDD"#COLUMN_DATA_LENGTH="3"#g' ${CONFIG_DIR}db_data_config.txt; export COLUMN_DATA_LENGTH="3";</v>
      </c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7"/>
      <c r="AE190" s="99" t="str" cm="1">
        <f t="array" ref="AE190">SUBSTITUTE(INDEX($H$149:$AQ$149, , MATCH($D190, $70:$70, 0)-7),"-","")</f>
        <v>正常</v>
      </c>
      <c r="AF190" s="100"/>
      <c r="AG190" s="101"/>
      <c r="AH190" s="143" t="s">
        <v>934</v>
      </c>
      <c r="AI190" s="144"/>
      <c r="AJ190" s="144"/>
      <c r="AK190" s="144"/>
      <c r="AL190" s="144"/>
      <c r="AM190" s="144"/>
      <c r="AN190" s="144"/>
      <c r="AO190" s="144"/>
      <c r="AP190" s="144"/>
      <c r="AQ190" s="145"/>
      <c r="AS190" s="68" t="str" cm="1">
        <f t="array" ref="AS190">SUBSTITUTE(TEXT(INDEX($H$152:$AQ$152,1,$D190-72),"000000"),"-","")</f>
        <v>220001</v>
      </c>
      <c r="AT190" s="69"/>
      <c r="AU190" s="70"/>
      <c r="AW190" s="71" t="str">
        <f>SUBSTITUTE(IF(VLOOKUP(AW$173,$AD$9:$AN$20,8,FALSE)=INDEX($E$76:$G$78,MATCH("●",INDEX($H$76:$AQ$78,,MATCH($D190,$70:$70,0)-7),0),1),"","sed -i "&amp;IF($AK$171="MacOS","'' ","")&amp;"'s#"&amp;AW$173&amp;"="""&amp;VLOOKUP(AW$173,$AD$9:$AN$20,8,FALSE)&amp;""""&amp;"#"&amp;AW$173&amp;"="&amp;""""&amp;INDEX($E$76:$G$78,MATCH("●",INDEX($H$76:$AQ$78,,MATCH($D190,$70:$70,0)-7),0),1)&amp;""""&amp;"#g'"&amp;" ${CONFIG_DIR}"&amp;$K$7&amp;"; export "&amp;AW$173&amp;"="&amp;""""&amp;INDEX($E$76:$G$78,MATCH("●",INDEX($H$76:$AQ$78,,MATCH($D190,$70:$70,0)-7),0),1)&amp;""";"),",",""",""")</f>
        <v/>
      </c>
      <c r="AX190" s="71" t="str">
        <f>SUBSTITUTE(IF(INDEX($E$76:$G$78,MATCH("●",INDEX($H$76:$AQ$78,,MATCH($D190,$70:$70,0)-7),0),1)=VLOOKUP(AX$173,$AD$9:$AN$20,8,FALSE),"","sed -i "&amp;IF($AK$171="MacOS","'' ","")&amp;"'s#"&amp;AX$173&amp;"="""&amp;INDEX($E$76:$G$78,MATCH("●",INDEX($H$76:$AQ$78,,MATCH($D190,$70:$70,0)-7),0),1)&amp;""""&amp;"#"&amp;AX$173&amp;"="&amp;""""&amp;VLOOKUP(AX$173,$AD$9:$AN$20,8,FALSE)&amp;""""&amp;"#g'"&amp;"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0" s="71" t="str">
        <f>SUBSTITUTE(IF(VLOOKUP(AY$173,$AD$9:$AN$20,8,FALSE)=INDEX($E$80:$G$84,MATCH("●",INDEX($H$80:$AQ$84,,MATCH($D190,$70:$70,0)-7),0),1),"","sed -i "&amp;IF($AK$171="MacOS","'' ","")&amp;"'s#"&amp;AY$173&amp;"="""&amp;VLOOKUP(AY$173,$AD$9:$AN$20,8,FALSE)&amp;""""&amp;"#"&amp;AY$173&amp;"="&amp;""""&amp;INDEX($E$80:$G$84,MATCH("●",INDEX($H$80:$AQ$84,,MATCH($D190,$70:$70,0)-7),0),1)&amp;""""&amp;"#g'"&amp;" ${CONFIG_DIR}"&amp;$K$7&amp;"; export "&amp;AY$173&amp;"="&amp;""""&amp;INDEX($E$80:$G$84,MATCH("●",INDEX($H$80:$AQ$84,,MATCH($D190,$70:$70,0)-7),0),1)&amp;""";"),",",""",""")</f>
        <v>sed -i '' 's#COLUMN_DATA_TYPE="char"#COLUMN_DATA_TYPE="date"#g' ${CONFIG_DIR}db_data_config.txt; export COLUMN_DATA_TYPE="date";</v>
      </c>
      <c r="AZ190" s="71" t="str">
        <f>SUBSTITUTE(IF(INDEX($E$80:$G$84,MATCH("●",INDEX($H$80:$AQ$84,,MATCH($D190,$70:$70,0)-7),0),1)=VLOOKUP(AZ$173,$AD$9:$AN$20,8,FALSE),"","sed -i "&amp;IF($AK$171="MacOS","'' ","")&amp;"'s#"&amp;AZ$173&amp;"="""&amp;INDEX($E$80:$G$84,MATCH("●",INDEX($H$80:$AQ$84,,MATCH($D190,$70:$70,0)-7),0),1)&amp;""""&amp;"#"&amp;AZ$173&amp;"="&amp;""""&amp;VLOOKUP(AZ$173,$AD$9:$AN$20,8,FALSE)&amp;""""&amp;"#g'"&amp;"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0" s="71" t="str">
        <f>SUBSTITUTE(IF(VLOOKUP(BA$173,$AD$9:$AN$20,8,FALSE)=INDEX($E$86:$G$111,MATCH("●",INDEX($H$86:$AQ$111,,MATCH($D190,$70:$70,0)-7),0),1),"","sed -i "&amp;IF($AK$171="MacOS","'' ","")&amp;"'s#"&amp;BA$173&amp;"="""&amp;VLOOKUP(BA$173,$AD$9:$AN$20,8,FALSE)&amp;""""&amp;"#"&amp;BA$173&amp;"="&amp;""""&amp;INDEX($E$86:$G$111,MATCH("●",INDEX($H$86:$AQ$111,,MATCH($D190,$70:$70,0)-7),0),1)&amp;""""&amp;"#g'"&amp;" ${CONFIG_DIR}"&amp;$K$7&amp;"; export "&amp;BA$173&amp;"="&amp;""""&amp;INDEX($E$86:$G$111,MATCH("●",INDEX($H$86:$AQ$111,,MATCH($D190,$70:$70,0)-7),0),1)&amp;""";"),",",""",""")</f>
        <v>sed -i '' 's#COLUMN_DATA_LENGTH="3"#COLUMN_DATA_LENGTH="YYYYMMDD"#g' ${CONFIG_DIR}db_data_config.txt; export COLUMN_DATA_LENGTH="YYYYMMDD";</v>
      </c>
      <c r="BB190" s="71" t="str">
        <f>SUBSTITUTE(IF(INDEX($E$86:$G$111,MATCH("●",INDEX($H$86:$AQ$111,,MATCH($D190,$70:$70,0)-7),0),1)=VLOOKUP(BB$173,$AD$9:$AN$20,8,FALSE),"","sed -i "&amp;IF($AK$171="MacOS","'' ","")&amp;"'s#"&amp;BB$173&amp;"="""&amp;INDEX($E$86:$G$111,MATCH("●",INDEX($H$86:$AQ$111,,MATCH($D190,$70:$70,0)-7),0),1)&amp;""""&amp;"#"&amp;BB$173&amp;"="&amp;""""&amp;VLOOKUP(BB$173,$AD$9:$AN$20,8,FALSE)&amp;""""&amp;"#g'"&amp;"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's#COLUMN_DATA_LENGTH="YYYYMMDD"#COLUMN_DATA_LENGTH="3"#g' ${CONFIG_DIR}db_data_config.txt; export COLUMN_DATA_LENGTH="3";</v>
      </c>
      <c r="BC190" s="71" t="str">
        <f>SUBSTITUTE(IF(VLOOKUP(BC$173,$AD$9:$AN$20,8,FALSE)=INDEX($E$113:$G$114,MATCH("●",INDEX($H$113:$AQ$114,,MATCH($D190,$70:$70,0)-7),0),1),"","sed -i "&amp;IF($AK$171="MacOS","'' ","")&amp;"'s#"&amp;BC$173&amp;"="""&amp;VLOOKUP(BC$173,$AD$9:$AN$20,8,FALSE)&amp;""""&amp;"#"&amp;BC$173&amp;"="&amp;""""&amp;INDEX($E$113:$G$114,MATCH("●",INDEX($H$113:$AQ$114,,MATCH($D190,$70:$70,0)-7),0),1)&amp;""""&amp;"#g'"&amp;" ${CONFIG_DIR}"&amp;$K$7&amp;"; export "&amp;BC$173&amp;"="&amp;""""&amp;INDEX($E$113:$G$114,MATCH("●",INDEX($H$113:$AQ$114,,MATCH($D190,$70:$70,0)-7),0),1)&amp;""";"),",",""",""")</f>
        <v/>
      </c>
      <c r="BD190" s="71" t="str">
        <f>SUBSTITUTE(IF(INDEX($E$113:$G$114,MATCH("●",INDEX($H$113:$AQ$114,,MATCH($D190,$70:$70,0)-7),0),1)=VLOOKUP(BD$173,$AD$9:$AN$20,8,FALSE),"","sed -i "&amp;IF($AK$171="MacOS","'' ","")&amp;"'s#"&amp;BD$173&amp;"="""&amp;INDEX($E$113:$G$114,MATCH("●",INDEX($H$113:$AQ$114,,MATCH($D190,$70:$70,0)-7),0),1)&amp;""""&amp;"#"&amp;BD$173&amp;"="&amp;""""&amp;VLOOKUP(BD$173,$AD$9:$AN$20,8,FALSE)&amp;""""&amp;"#g'"&amp;"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0" s="71" t="str">
        <f>SUBSTITUTE(IF(VLOOKUP(BE$173,$AD$9:$AN$20,8,FALSE)=INDEX($E$116:$G$118,MATCH("●",INDEX($H$116:$AQ$118,,MATCH($D190,$70:$70,0)-7),0),1),"","sed -i "&amp;IF($AK$171="MacOS","'' ","")&amp;"'s#"&amp;BE$173&amp;"="""&amp;VLOOKUP(BE$173,$AD$9:$AN$20,8,FALSE)&amp;""""&amp;"#"&amp;BE$173&amp;"="&amp;""""&amp;INDEX($E$116:$G$118,MATCH("●",INDEX($H$116:$AQ$118,,MATCH($D190,$70:$70,0)-7),0),1)&amp;""""&amp;"#g'"&amp;" ${CONFIG_DIR}"&amp;$K$7&amp;"; export "&amp;BE$173&amp;"="&amp;""""&amp;INDEX($E$116:$G$118,MATCH("●",INDEX($H$116:$AQ$118,,MATCH($D190,$70:$70,0)-7),0),1)&amp;""";"),",",""",""")</f>
        <v/>
      </c>
      <c r="BF190" s="71" t="str">
        <f>SUBSTITUTE(IF(INDEX($E$116:$G$118,MATCH("●",INDEX($H$116:$AQ$118,,MATCH($D190,$70:$70,0)-7),0),1)=VLOOKUP(BF$173,$AD$9:$AN$20,8,FALSE),"","sed -i "&amp;IF($AK$171="MacOS","'' ","")&amp;"'s#"&amp;BF$173&amp;"="""&amp;INDEX($E$116:$G$118,MATCH("●",INDEX($H$116:$AQ$118,,MATCH($D190,$70:$70,0)-7),0),1)&amp;""""&amp;"#"&amp;BF$173&amp;"="&amp;""""&amp;VLOOKUP(BF$173,$AD$9:$AN$20,8,FALSE)&amp;""""&amp;"#g'"&amp;"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0" s="71" t="str">
        <f>SUBSTITUTE(IF(VLOOKUP(BG$173,$AD$9:$AN$20,8,FALSE)=INDEX($E$120:$G$122,MATCH("●",INDEX($H$120:$AQ$122,,MATCH($D190,$70:$70,0)-7),0),1),"","sed -i "&amp;IF($AK$171="MacOS","'' ","")&amp;"'s#"&amp;BG$173&amp;"="""&amp;VLOOKUP(BG$173,$AD$9:$AN$20,8,FALSE)&amp;""""&amp;"#"&amp;BG$173&amp;"="&amp;""""&amp;INDEX($E$120:$G$122,MATCH("●",INDEX($H$120:$AQ$122,,MATCH($D190,$70:$70,0)-7),0),1)&amp;""""&amp;"#g'"&amp;" ${CONFIG_DIR}"&amp;$K$7&amp;"; export "&amp;BG$173&amp;"="&amp;""""&amp;INDEX($E$120:$G$122,MATCH("●",INDEX($H$120:$AQ$122,,MATCH($D190,$70:$70,0)-7),0),1)&amp;""";"),",",""",""")</f>
        <v/>
      </c>
      <c r="BH190" s="71" t="str">
        <f>SUBSTITUTE(IF(INDEX($E$120:$G$122,MATCH("●",INDEX($H$120:$AQ$122,,MATCH($D190,$70:$70,0)-7),0),1)=VLOOKUP(BH$173,$AD$9:$AN$20,8,FALSE),"","sed -i "&amp;IF($AK$171="MacOS","'' ","")&amp;"'s#"&amp;BH$173&amp;"="""&amp;INDEX($E$120:$G$122,MATCH("●",INDEX($H$120:$AQ$122,,MATCH($D190,$70:$70,0)-7),0),1)&amp;""""&amp;"#"&amp;BH$173&amp;"="&amp;""""&amp;VLOOKUP(BH$173,$AD$9:$AN$20,8,FALSE)&amp;""""&amp;"#g'"&amp;"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0" s="71" t="str">
        <f>SUBSTITUTE(IF(VLOOKUP(BI$173,$AD$9:$AN$20,8,FALSE)=INDEX($E$124:$G$127,MATCH("●",INDEX($H$124:$AQ$127,,MATCH($D190,$70:$70,0)-7),0),1),"","sed -i "&amp;IF($AK$171="MacOS","'' ","")&amp;"'s#"&amp;BI$173&amp;"="""&amp;VLOOKUP(BI$173,$AD$9:$AN$20,8,FALSE)&amp;""""&amp;"#"&amp;BI$173&amp;"="&amp;""""&amp;INDEX($E$124:$G$127,MATCH("●",INDEX($H$124:$AQ$127,,MATCH($D190,$70:$70,0)-7),0),1)&amp;""""&amp;"#g'"&amp;" ${CONFIG_DIR}"&amp;$K$7&amp;"; export "&amp;BI$173&amp;"="&amp;""""&amp;INDEX($E$124:$G$127,MATCH("●",INDEX($H$124:$AQ$127,,MATCH($D190,$70:$70,0)-7),0),1)&amp;""";"),",",""",""")</f>
        <v/>
      </c>
      <c r="BJ190" s="71" t="str">
        <f>SUBSTITUTE(IF(INDEX($E$124:$G$127,MATCH("●",INDEX($H$124:$AQ$127,,MATCH($D190,$70:$70,0)-7),0),1)=VLOOKUP(BJ$173,$AD$9:$AN$20,8,FALSE),"","sed -i "&amp;IF($AK$171="MacOS","'' ","")&amp;"'s#"&amp;BJ$173&amp;"="""&amp;INDEX($E$124:$G$127,MATCH("●",INDEX($H$124:$AQ$127,,MATCH($D190,$70:$70,0)-7),0),1)&amp;""""&amp;"#"&amp;BJ$173&amp;"="&amp;""""&amp;VLOOKUP(BJ$173,$AD$9:$AN$20,8,FALSE)&amp;""""&amp;"#g'"&amp;"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0" s="71" t="str">
        <f>SUBSTITUTE(IF(VLOOKUP(BK$173,$AD$9:$AN$20,8,FALSE)=INDEX($E$129:$G$131,MATCH("●",INDEX($H$129:$AQ$131,,MATCH($D190,$70:$70,0)-7),0),1),"","sed -i "&amp;IF($AK$171="MacOS","'' ","")&amp;"'s#"&amp;BK$173&amp;"="""&amp;VLOOKUP(BK$173,$AD$9:$AN$20,8,FALSE)&amp;""""&amp;"#"&amp;BK$173&amp;"="&amp;""""&amp;INDEX($E$129:$G$131,MATCH("●",INDEX($H$129:$AQ$131,,MATCH($D190,$70:$70,0)-7),0),1)&amp;""""&amp;"#g'"&amp;" ${CONFIG_DIR}"&amp;$K$7&amp;"; export "&amp;BK$173&amp;"="&amp;""""&amp;INDEX($E$129:$G$131,MATCH("●",INDEX($H$129:$AQ$131,,MATCH($D190,$70:$70,0)-7),0),1)&amp;""";"),",",""",""")</f>
        <v/>
      </c>
      <c r="BL190" s="71" t="str">
        <f>SUBSTITUTE(IF(INDEX($E$129:$G$131,MATCH("●",INDEX($H$129:$AQ$131,,MATCH($D190,$70:$70,0)-7),0),1)=VLOOKUP(BL$173,$AD$9:$AN$20,8,FALSE),"","sed -i "&amp;IF($AK$171="MacOS","'' ","")&amp;"'s#"&amp;BL$173&amp;"="""&amp;INDEX($E$129:$G$131,MATCH("●",INDEX($H$129:$AQ$131,,MATCH($D190,$70:$70,0)-7),0),1)&amp;""""&amp;"#"&amp;BL$173&amp;"="&amp;""""&amp;VLOOKUP(BL$173,$AD$9:$AN$20,8,FALSE)&amp;""""&amp;"#g'"&amp;"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0" s="71" t="str">
        <f>SUBSTITUTE(IF(VLOOKUP(BM$173,$AD$9:$AN$20,8,FALSE)=INDEX($E$133:$G$135,MATCH("●",INDEX($H$133:$AQ$135,,MATCH($D190,$70:$70,0)-7),0),1),"","sed -i "&amp;IF($AK$171="MacOS","'' ","")&amp;"'s#"&amp;BM$173&amp;"="""&amp;VLOOKUP(BM$173,$AD$9:$AN$20,8,FALSE)&amp;""""&amp;"#"&amp;BM$173&amp;"="&amp;""""&amp;INDEX($E$133:$G$135,MATCH("●",INDEX($H$133:$AQ$135,,MATCH($D190,$70:$70,0)-7),0),1)&amp;""""&amp;"#g'"&amp;" ${CONFIG_DIR}"&amp;$K$7&amp;"; export "&amp;BM$173&amp;"="&amp;""""&amp;INDEX($E$133:$G$135,MATCH("●",INDEX($H$133:$AQ$135,,MATCH($D190,$70:$70,0)-7),0),1)&amp;""";"),",",""",""")</f>
        <v/>
      </c>
      <c r="BN190" s="71" t="str">
        <f>SUBSTITUTE(IF(INDEX($E$133:$G$135,MATCH("●",INDEX($H$133:$AQ$135,,MATCH($D190,$70:$70,0)-7),0),1)=VLOOKUP(BN$173,$AD$9:$AN$20,8,FALSE),"","sed -i "&amp;IF($AK$171="MacOS","'' ","")&amp;"'s#"&amp;BN$173&amp;"="""&amp;INDEX($E$133:$G$135,MATCH("●",INDEX($H$133:$AQ$135,,MATCH($D190,$70:$70,0)-7),0),1)&amp;""""&amp;"#"&amp;BN$173&amp;"="&amp;""""&amp;VLOOKUP(BN$173,$AD$9:$AN$20,8,FALSE)&amp;""""&amp;"#g'"&amp;"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0" s="71" t="str">
        <f>SUBSTITUTE(IF(VLOOKUP(BO$173,$AD$9:$AN$20,8,FALSE)=INDEX($E$137:$G$139,MATCH("●",INDEX($H$137:$AQ$139,,MATCH($D190,$70:$70,0)-7),0),1),"","sed -i "&amp;IF($AK$171="MacOS","'' ","")&amp;"'s#"&amp;BO$173&amp;"="""&amp;VLOOKUP(BO$173,$AD$9:$AN$20,8,FALSE)&amp;""""&amp;"#"&amp;BO$173&amp;"="&amp;""""&amp;INDEX($E$137:$G$139,MATCH("●",INDEX($H$137:$AQ$139,,MATCH($D190,$70:$70,0)-7),0),1)&amp;""""&amp;"#g'"&amp;" ${CONFIG_DIR}"&amp;$K$7&amp;"; export "&amp;BO$173&amp;"="&amp;""""&amp;INDEX($E$137:$G$139,MATCH("●",INDEX($H$137:$AQ$139,,MATCH($D190,$70:$70,0)-7),0),1)&amp;""";"),",",""",""")</f>
        <v/>
      </c>
      <c r="BP190" s="71" t="str">
        <f>SUBSTITUTE(IF(INDEX($E$137:$G$139,MATCH("●",INDEX($H$137:$AQ$139,,MATCH($D190,$70:$70,0)-7),0),1)=VLOOKUP(BP$173,$AD$9:$AN$20,8,FALSE),"","sed -i "&amp;IF($AK$171="MacOS","'' ","")&amp;"'s#"&amp;BP$173&amp;"="""&amp;INDEX($E$137:$G$139,MATCH("●",INDEX($H$137:$AQ$139,,MATCH($D190,$70:$70,0)-7),0),1)&amp;""""&amp;"#"&amp;BP$173&amp;"="&amp;""""&amp;VLOOKUP(BP$173,$AD$9:$AN$20,8,FALSE)&amp;""""&amp;"#g'"&amp;"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0" s="71" t="str">
        <f>SUBSTITUTE(IF(VLOOKUP(BQ$173,$AD$9:$AN$20,8,FALSE)=INDEX($E$141:$G$143,MATCH("●",INDEX($H$141:$AQ$143,,MATCH($D190,$70:$70,0)-7),0),1),"","sed -i "&amp;IF($AK$171="MacOS","'' ","")&amp;"'s#"&amp;BQ$173&amp;"="""&amp;VLOOKUP(BQ$173,$AD$9:$AN$20,8,FALSE)&amp;""""&amp;"#"&amp;BQ$173&amp;"="&amp;""""&amp;INDEX($E$141:$G$143,MATCH("●",INDEX($H$141:$AQ$143,,MATCH($D190,$70:$70,0)-7),0),1)&amp;""""&amp;"#g'"&amp;" ${CONFIG_DIR}"&amp;$K$7&amp;"; export "&amp;BQ$173&amp;"="&amp;""""&amp;INDEX($E$141:$G$143,MATCH("●",INDEX($H$141:$AQ$143,,MATCH($D190,$70:$70,0)-7),0),1)&amp;""";"),",",""",""")</f>
        <v/>
      </c>
      <c r="BR190" s="71" t="str">
        <f>SUBSTITUTE(IF(INDEX($E$141:$G$143,MATCH("●",INDEX($H$141:$AQ$143,,MATCH($D190,$70:$70,0)-7),0),1)=VLOOKUP(BR$173,$AD$9:$AN$20,8,FALSE),"","sed -i "&amp;IF($AK$171="MacOS","'' ","")&amp;"'s#"&amp;BR$173&amp;"="""&amp;INDEX($E$141:$G$143,MATCH("●",INDEX($H$141:$AQ$143,,MATCH($D190,$70:$70,0)-7),0),1)&amp;""""&amp;"#"&amp;BR$173&amp;"="&amp;""""&amp;VLOOKUP(BR$173,$AD$9:$AN$20,8,FALSE)&amp;""""&amp;"#g'"&amp;"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0" s="71" t="str">
        <f>SUBSTITUTE(IF(VLOOKUP(BS$173,$AD$9:$AN$20,8,FALSE)=INDEX($E$145:$G$147,MATCH("●",INDEX($H$145:$AQ$147,,MATCH($D190,$70:$70,0)-7),0),1),"","sed -i "&amp;IF($AK$171="MacOS","'' ","")&amp;"'s#"&amp;BS$173&amp;"="""&amp;VLOOKUP(BS$173,$AD$9:$AN$20,8,FALSE)&amp;""""&amp;"#"&amp;BS$173&amp;"="&amp;""""&amp;INDEX($E$145:$G$147,MATCH("●",INDEX($H$145:$AQ$147,,MATCH($D190,$70:$70,0)-7),0),1)&amp;""""&amp;"#g'"&amp;" ${CONFIG_DIR}"&amp;$K$7&amp;"; export "&amp;BS$173&amp;"="&amp;""""&amp;INDEX($E$145:$G$147,MATCH("●",INDEX($H$145:$AQ$147,,MATCH($D190,$70:$70,0)-7),0),1)&amp;""";"),",",""",""")</f>
        <v/>
      </c>
      <c r="BT190" s="71" t="str">
        <f>SUBSTITUTE(IF(INDEX($E$145:$G$147,MATCH("●",INDEX($H$145:$AQ$147,,MATCH($D190,$70:$70,0)-7),0),1)=VLOOKUP(BT$173,$AD$9:$AN$20,8,FALSE),"","sed -i "&amp;IF($AK$171="MacOS","'' ","")&amp;"'s#"&amp;BT$173&amp;"="""&amp;INDEX($E$145:$G$147,MATCH("●",INDEX($H$145:$AQ$147,,MATCH($D190,$70:$70,0)-7),0),1)&amp;""""&amp;"#"&amp;BT$173&amp;"="&amp;""""&amp;VLOOKUP(BT$173,$AD$9:$AN$20,8,FALSE)&amp;""""&amp;"#g'"&amp;"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0" s="60" t="s">
        <v>1068</v>
      </c>
    </row>
    <row r="191" spans="4:73" ht="54" customHeight="1">
      <c r="D191" s="96">
        <f t="shared" si="3"/>
        <v>89</v>
      </c>
      <c r="E191" s="97"/>
      <c r="F191" s="97"/>
      <c r="G191" s="98"/>
      <c r="H191" s="45" t="str">
        <f t="shared" ca="1" si="2"/>
        <v>clear; echo テストケース089; sed -i '' 's#COLUMN_DATA_TYPE="char"#COLUMN_DATA_TYPE="date"#g' ${CONFIG_DIR}db_data_config.txt; export COLUMN_DATA_TYPE="date";sed -i '' 's#COLUMN_DATA_LENGTH="3"#COLUMN_DATA_LENGTH="hh"#g' ${CONFIG_DIR}db_data_config.txt; export COLUMN_DATA_LENGTH="hh";sh ./script/db_check_data_validate_config.sh; sed -i '' 's#COLUMN_DATA_TYPE="date"#COLUMN_DATA_TYPE="char"#g' ${CONFIG_DIR}db_data_config.txt; export COLUMN_DATA_TYPE="char";sed -i '' 's#COLUMN_DATA_LENGTH="hh"#COLUMN_DATA_LENGTH="3"#g' ${CONFIG_DIR}db_data_config.txt; export COLUMN_DATA_LENGTH="3";</v>
      </c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7"/>
      <c r="AE191" s="99" t="str" cm="1">
        <f t="array" ref="AE191">SUBSTITUTE(INDEX($H$149:$AQ$149, , MATCH($D191, $70:$70, 0)-7),"-","")</f>
        <v>正常</v>
      </c>
      <c r="AF191" s="100"/>
      <c r="AG191" s="101"/>
      <c r="AH191" s="143" t="s">
        <v>935</v>
      </c>
      <c r="AI191" s="144"/>
      <c r="AJ191" s="144"/>
      <c r="AK191" s="144"/>
      <c r="AL191" s="144"/>
      <c r="AM191" s="144"/>
      <c r="AN191" s="144"/>
      <c r="AO191" s="144"/>
      <c r="AP191" s="144"/>
      <c r="AQ191" s="145"/>
      <c r="AS191" s="68" t="str" cm="1">
        <f t="array" ref="AS191">SUBSTITUTE(TEXT(INDEX($H$152:$AQ$152,1,$D191-72),"000000"),"-","")</f>
        <v>220001</v>
      </c>
      <c r="AT191" s="69"/>
      <c r="AU191" s="70"/>
      <c r="AW191" s="71" t="str">
        <f>SUBSTITUTE(IF(VLOOKUP(AW$173,$AD$9:$AN$20,8,FALSE)=INDEX($E$76:$G$78,MATCH("●",INDEX($H$76:$AQ$78,,MATCH($D191,$70:$70,0)-7),0),1),"","sed -i "&amp;IF($AK$171="MacOS","'' ","")&amp;"'s#"&amp;AW$173&amp;"="""&amp;VLOOKUP(AW$173,$AD$9:$AN$20,8,FALSE)&amp;""""&amp;"#"&amp;AW$173&amp;"="&amp;""""&amp;INDEX($E$76:$G$78,MATCH("●",INDEX($H$76:$AQ$78,,MATCH($D191,$70:$70,0)-7),0),1)&amp;""""&amp;"#g'"&amp;" ${CONFIG_DIR}"&amp;$K$7&amp;"; export "&amp;AW$173&amp;"="&amp;""""&amp;INDEX($E$76:$G$78,MATCH("●",INDEX($H$76:$AQ$78,,MATCH($D191,$70:$70,0)-7),0),1)&amp;""";"),",",""",""")</f>
        <v/>
      </c>
      <c r="AX191" s="71" t="str">
        <f>SUBSTITUTE(IF(INDEX($E$76:$G$78,MATCH("●",INDEX($H$76:$AQ$78,,MATCH($D191,$70:$70,0)-7),0),1)=VLOOKUP(AX$173,$AD$9:$AN$20,8,FALSE),"","sed -i "&amp;IF($AK$171="MacOS","'' ","")&amp;"'s#"&amp;AX$173&amp;"="""&amp;INDEX($E$76:$G$78,MATCH("●",INDEX($H$76:$AQ$78,,MATCH($D191,$70:$70,0)-7),0),1)&amp;""""&amp;"#"&amp;AX$173&amp;"="&amp;""""&amp;VLOOKUP(AX$173,$AD$9:$AN$20,8,FALSE)&amp;""""&amp;"#g'"&amp;"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1" s="71" t="str">
        <f>SUBSTITUTE(IF(VLOOKUP(AY$173,$AD$9:$AN$20,8,FALSE)=INDEX($E$80:$G$84,MATCH("●",INDEX($H$80:$AQ$84,,MATCH($D191,$70:$70,0)-7),0),1),"","sed -i "&amp;IF($AK$171="MacOS","'' ","")&amp;"'s#"&amp;AY$173&amp;"="""&amp;VLOOKUP(AY$173,$AD$9:$AN$20,8,FALSE)&amp;""""&amp;"#"&amp;AY$173&amp;"="&amp;""""&amp;INDEX($E$80:$G$84,MATCH("●",INDEX($H$80:$AQ$84,,MATCH($D191,$70:$70,0)-7),0),1)&amp;""""&amp;"#g'"&amp;" ${CONFIG_DIR}"&amp;$K$7&amp;"; export "&amp;AY$173&amp;"="&amp;""""&amp;INDEX($E$80:$G$84,MATCH("●",INDEX($H$80:$AQ$84,,MATCH($D191,$70:$70,0)-7),0),1)&amp;""";"),",",""",""")</f>
        <v>sed -i '' 's#COLUMN_DATA_TYPE="char"#COLUMN_DATA_TYPE="date"#g' ${CONFIG_DIR}db_data_config.txt; export COLUMN_DATA_TYPE="date";</v>
      </c>
      <c r="AZ191" s="71" t="str">
        <f>SUBSTITUTE(IF(INDEX($E$80:$G$84,MATCH("●",INDEX($H$80:$AQ$84,,MATCH($D191,$70:$70,0)-7),0),1)=VLOOKUP(AZ$173,$AD$9:$AN$20,8,FALSE),"","sed -i "&amp;IF($AK$171="MacOS","'' ","")&amp;"'s#"&amp;AZ$173&amp;"="""&amp;INDEX($E$80:$G$84,MATCH("●",INDEX($H$80:$AQ$84,,MATCH($D191,$70:$70,0)-7),0),1)&amp;""""&amp;"#"&amp;AZ$173&amp;"="&amp;""""&amp;VLOOKUP(AZ$173,$AD$9:$AN$20,8,FALSE)&amp;""""&amp;"#g'"&amp;"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1" s="71" t="str">
        <f>SUBSTITUTE(IF(VLOOKUP(BA$173,$AD$9:$AN$20,8,FALSE)=INDEX($E$86:$G$111,MATCH("●",INDEX($H$86:$AQ$111,,MATCH($D191,$70:$70,0)-7),0),1),"","sed -i "&amp;IF($AK$171="MacOS","'' ","")&amp;"'s#"&amp;BA$173&amp;"="""&amp;VLOOKUP(BA$173,$AD$9:$AN$20,8,FALSE)&amp;""""&amp;"#"&amp;BA$173&amp;"="&amp;""""&amp;INDEX($E$86:$G$111,MATCH("●",INDEX($H$86:$AQ$111,,MATCH($D191,$70:$70,0)-7),0),1)&amp;""""&amp;"#g'"&amp;" ${CONFIG_DIR}"&amp;$K$7&amp;"; export "&amp;BA$173&amp;"="&amp;""""&amp;INDEX($E$86:$G$111,MATCH("●",INDEX($H$86:$AQ$111,,MATCH($D191,$70:$70,0)-7),0),1)&amp;""";"),",",""",""")</f>
        <v>sed -i '' 's#COLUMN_DATA_LENGTH="3"#COLUMN_DATA_LENGTH="hh"#g' ${CONFIG_DIR}db_data_config.txt; export COLUMN_DATA_LENGTH="hh";</v>
      </c>
      <c r="BB191" s="71" t="str">
        <f>SUBSTITUTE(IF(INDEX($E$86:$G$111,MATCH("●",INDEX($H$86:$AQ$111,,MATCH($D191,$70:$70,0)-7),0),1)=VLOOKUP(BB$173,$AD$9:$AN$20,8,FALSE),"","sed -i "&amp;IF($AK$171="MacOS","'' ","")&amp;"'s#"&amp;BB$173&amp;"="""&amp;INDEX($E$86:$G$111,MATCH("●",INDEX($H$86:$AQ$111,,MATCH($D191,$70:$70,0)-7),0),1)&amp;""""&amp;"#"&amp;BB$173&amp;"="&amp;""""&amp;VLOOKUP(BB$173,$AD$9:$AN$20,8,FALSE)&amp;""""&amp;"#g'"&amp;"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's#COLUMN_DATA_LENGTH="hh"#COLUMN_DATA_LENGTH="3"#g' ${CONFIG_DIR}db_data_config.txt; export COLUMN_DATA_LENGTH="3";</v>
      </c>
      <c r="BC191" s="71" t="str">
        <f>SUBSTITUTE(IF(VLOOKUP(BC$173,$AD$9:$AN$20,8,FALSE)=INDEX($E$113:$G$114,MATCH("●",INDEX($H$113:$AQ$114,,MATCH($D191,$70:$70,0)-7),0),1),"","sed -i "&amp;IF($AK$171="MacOS","'' ","")&amp;"'s#"&amp;BC$173&amp;"="""&amp;VLOOKUP(BC$173,$AD$9:$AN$20,8,FALSE)&amp;""""&amp;"#"&amp;BC$173&amp;"="&amp;""""&amp;INDEX($E$113:$G$114,MATCH("●",INDEX($H$113:$AQ$114,,MATCH($D191,$70:$70,0)-7),0),1)&amp;""""&amp;"#g'"&amp;" ${CONFIG_DIR}"&amp;$K$7&amp;"; export "&amp;BC$173&amp;"="&amp;""""&amp;INDEX($E$113:$G$114,MATCH("●",INDEX($H$113:$AQ$114,,MATCH($D191,$70:$70,0)-7),0),1)&amp;""";"),",",""",""")</f>
        <v/>
      </c>
      <c r="BD191" s="71" t="str">
        <f>SUBSTITUTE(IF(INDEX($E$113:$G$114,MATCH("●",INDEX($H$113:$AQ$114,,MATCH($D191,$70:$70,0)-7),0),1)=VLOOKUP(BD$173,$AD$9:$AN$20,8,FALSE),"","sed -i "&amp;IF($AK$171="MacOS","'' ","")&amp;"'s#"&amp;BD$173&amp;"="""&amp;INDEX($E$113:$G$114,MATCH("●",INDEX($H$113:$AQ$114,,MATCH($D191,$70:$70,0)-7),0),1)&amp;""""&amp;"#"&amp;BD$173&amp;"="&amp;""""&amp;VLOOKUP(BD$173,$AD$9:$AN$20,8,FALSE)&amp;""""&amp;"#g'"&amp;"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1" s="71" t="str">
        <f>SUBSTITUTE(IF(VLOOKUP(BE$173,$AD$9:$AN$20,8,FALSE)=INDEX($E$116:$G$118,MATCH("●",INDEX($H$116:$AQ$118,,MATCH($D191,$70:$70,0)-7),0),1),"","sed -i "&amp;IF($AK$171="MacOS","'' ","")&amp;"'s#"&amp;BE$173&amp;"="""&amp;VLOOKUP(BE$173,$AD$9:$AN$20,8,FALSE)&amp;""""&amp;"#"&amp;BE$173&amp;"="&amp;""""&amp;INDEX($E$116:$G$118,MATCH("●",INDEX($H$116:$AQ$118,,MATCH($D191,$70:$70,0)-7),0),1)&amp;""""&amp;"#g'"&amp;" ${CONFIG_DIR}"&amp;$K$7&amp;"; export "&amp;BE$173&amp;"="&amp;""""&amp;INDEX($E$116:$G$118,MATCH("●",INDEX($H$116:$AQ$118,,MATCH($D191,$70:$70,0)-7),0),1)&amp;""";"),",",""",""")</f>
        <v/>
      </c>
      <c r="BF191" s="71" t="str">
        <f>SUBSTITUTE(IF(INDEX($E$116:$G$118,MATCH("●",INDEX($H$116:$AQ$118,,MATCH($D191,$70:$70,0)-7),0),1)=VLOOKUP(BF$173,$AD$9:$AN$20,8,FALSE),"","sed -i "&amp;IF($AK$171="MacOS","'' ","")&amp;"'s#"&amp;BF$173&amp;"="""&amp;INDEX($E$116:$G$118,MATCH("●",INDEX($H$116:$AQ$118,,MATCH($D191,$70:$70,0)-7),0),1)&amp;""""&amp;"#"&amp;BF$173&amp;"="&amp;""""&amp;VLOOKUP(BF$173,$AD$9:$AN$20,8,FALSE)&amp;""""&amp;"#g'"&amp;"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1" s="71" t="str">
        <f>SUBSTITUTE(IF(VLOOKUP(BG$173,$AD$9:$AN$20,8,FALSE)=INDEX($E$120:$G$122,MATCH("●",INDEX($H$120:$AQ$122,,MATCH($D191,$70:$70,0)-7),0),1),"","sed -i "&amp;IF($AK$171="MacOS","'' ","")&amp;"'s#"&amp;BG$173&amp;"="""&amp;VLOOKUP(BG$173,$AD$9:$AN$20,8,FALSE)&amp;""""&amp;"#"&amp;BG$173&amp;"="&amp;""""&amp;INDEX($E$120:$G$122,MATCH("●",INDEX($H$120:$AQ$122,,MATCH($D191,$70:$70,0)-7),0),1)&amp;""""&amp;"#g'"&amp;" ${CONFIG_DIR}"&amp;$K$7&amp;"; export "&amp;BG$173&amp;"="&amp;""""&amp;INDEX($E$120:$G$122,MATCH("●",INDEX($H$120:$AQ$122,,MATCH($D191,$70:$70,0)-7),0),1)&amp;""";"),",",""",""")</f>
        <v/>
      </c>
      <c r="BH191" s="71" t="str">
        <f>SUBSTITUTE(IF(INDEX($E$120:$G$122,MATCH("●",INDEX($H$120:$AQ$122,,MATCH($D191,$70:$70,0)-7),0),1)=VLOOKUP(BH$173,$AD$9:$AN$20,8,FALSE),"","sed -i "&amp;IF($AK$171="MacOS","'' ","")&amp;"'s#"&amp;BH$173&amp;"="""&amp;INDEX($E$120:$G$122,MATCH("●",INDEX($H$120:$AQ$122,,MATCH($D191,$70:$70,0)-7),0),1)&amp;""""&amp;"#"&amp;BH$173&amp;"="&amp;""""&amp;VLOOKUP(BH$173,$AD$9:$AN$20,8,FALSE)&amp;""""&amp;"#g'"&amp;"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1" s="71" t="str">
        <f>SUBSTITUTE(IF(VLOOKUP(BI$173,$AD$9:$AN$20,8,FALSE)=INDEX($E$124:$G$127,MATCH("●",INDEX($H$124:$AQ$127,,MATCH($D191,$70:$70,0)-7),0),1),"","sed -i "&amp;IF($AK$171="MacOS","'' ","")&amp;"'s#"&amp;BI$173&amp;"="""&amp;VLOOKUP(BI$173,$AD$9:$AN$20,8,FALSE)&amp;""""&amp;"#"&amp;BI$173&amp;"="&amp;""""&amp;INDEX($E$124:$G$127,MATCH("●",INDEX($H$124:$AQ$127,,MATCH($D191,$70:$70,0)-7),0),1)&amp;""""&amp;"#g'"&amp;" ${CONFIG_DIR}"&amp;$K$7&amp;"; export "&amp;BI$173&amp;"="&amp;""""&amp;INDEX($E$124:$G$127,MATCH("●",INDEX($H$124:$AQ$127,,MATCH($D191,$70:$70,0)-7),0),1)&amp;""";"),",",""",""")</f>
        <v/>
      </c>
      <c r="BJ191" s="71" t="str">
        <f>SUBSTITUTE(IF(INDEX($E$124:$G$127,MATCH("●",INDEX($H$124:$AQ$127,,MATCH($D191,$70:$70,0)-7),0),1)=VLOOKUP(BJ$173,$AD$9:$AN$20,8,FALSE),"","sed -i "&amp;IF($AK$171="MacOS","'' ","")&amp;"'s#"&amp;BJ$173&amp;"="""&amp;INDEX($E$124:$G$127,MATCH("●",INDEX($H$124:$AQ$127,,MATCH($D191,$70:$70,0)-7),0),1)&amp;""""&amp;"#"&amp;BJ$173&amp;"="&amp;""""&amp;VLOOKUP(BJ$173,$AD$9:$AN$20,8,FALSE)&amp;""""&amp;"#g'"&amp;"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1" s="71" t="str">
        <f>SUBSTITUTE(IF(VLOOKUP(BK$173,$AD$9:$AN$20,8,FALSE)=INDEX($E$129:$G$131,MATCH("●",INDEX($H$129:$AQ$131,,MATCH($D191,$70:$70,0)-7),0),1),"","sed -i "&amp;IF($AK$171="MacOS","'' ","")&amp;"'s#"&amp;BK$173&amp;"="""&amp;VLOOKUP(BK$173,$AD$9:$AN$20,8,FALSE)&amp;""""&amp;"#"&amp;BK$173&amp;"="&amp;""""&amp;INDEX($E$129:$G$131,MATCH("●",INDEX($H$129:$AQ$131,,MATCH($D191,$70:$70,0)-7),0),1)&amp;""""&amp;"#g'"&amp;" ${CONFIG_DIR}"&amp;$K$7&amp;"; export "&amp;BK$173&amp;"="&amp;""""&amp;INDEX($E$129:$G$131,MATCH("●",INDEX($H$129:$AQ$131,,MATCH($D191,$70:$70,0)-7),0),1)&amp;""";"),",",""",""")</f>
        <v/>
      </c>
      <c r="BL191" s="71" t="str">
        <f>SUBSTITUTE(IF(INDEX($E$129:$G$131,MATCH("●",INDEX($H$129:$AQ$131,,MATCH($D191,$70:$70,0)-7),0),1)=VLOOKUP(BL$173,$AD$9:$AN$20,8,FALSE),"","sed -i "&amp;IF($AK$171="MacOS","'' ","")&amp;"'s#"&amp;BL$173&amp;"="""&amp;INDEX($E$129:$G$131,MATCH("●",INDEX($H$129:$AQ$131,,MATCH($D191,$70:$70,0)-7),0),1)&amp;""""&amp;"#"&amp;BL$173&amp;"="&amp;""""&amp;VLOOKUP(BL$173,$AD$9:$AN$20,8,FALSE)&amp;""""&amp;"#g'"&amp;"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1" s="71" t="str">
        <f>SUBSTITUTE(IF(VLOOKUP(BM$173,$AD$9:$AN$20,8,FALSE)=INDEX($E$133:$G$135,MATCH("●",INDEX($H$133:$AQ$135,,MATCH($D191,$70:$70,0)-7),0),1),"","sed -i "&amp;IF($AK$171="MacOS","'' ","")&amp;"'s#"&amp;BM$173&amp;"="""&amp;VLOOKUP(BM$173,$AD$9:$AN$20,8,FALSE)&amp;""""&amp;"#"&amp;BM$173&amp;"="&amp;""""&amp;INDEX($E$133:$G$135,MATCH("●",INDEX($H$133:$AQ$135,,MATCH($D191,$70:$70,0)-7),0),1)&amp;""""&amp;"#g'"&amp;" ${CONFIG_DIR}"&amp;$K$7&amp;"; export "&amp;BM$173&amp;"="&amp;""""&amp;INDEX($E$133:$G$135,MATCH("●",INDEX($H$133:$AQ$135,,MATCH($D191,$70:$70,0)-7),0),1)&amp;""";"),",",""",""")</f>
        <v/>
      </c>
      <c r="BN191" s="71" t="str">
        <f>SUBSTITUTE(IF(INDEX($E$133:$G$135,MATCH("●",INDEX($H$133:$AQ$135,,MATCH($D191,$70:$70,0)-7),0),1)=VLOOKUP(BN$173,$AD$9:$AN$20,8,FALSE),"","sed -i "&amp;IF($AK$171="MacOS","'' ","")&amp;"'s#"&amp;BN$173&amp;"="""&amp;INDEX($E$133:$G$135,MATCH("●",INDEX($H$133:$AQ$135,,MATCH($D191,$70:$70,0)-7),0),1)&amp;""""&amp;"#"&amp;BN$173&amp;"="&amp;""""&amp;VLOOKUP(BN$173,$AD$9:$AN$20,8,FALSE)&amp;""""&amp;"#g'"&amp;"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1" s="71" t="str">
        <f>SUBSTITUTE(IF(VLOOKUP(BO$173,$AD$9:$AN$20,8,FALSE)=INDEX($E$137:$G$139,MATCH("●",INDEX($H$137:$AQ$139,,MATCH($D191,$70:$70,0)-7),0),1),"","sed -i "&amp;IF($AK$171="MacOS","'' ","")&amp;"'s#"&amp;BO$173&amp;"="""&amp;VLOOKUP(BO$173,$AD$9:$AN$20,8,FALSE)&amp;""""&amp;"#"&amp;BO$173&amp;"="&amp;""""&amp;INDEX($E$137:$G$139,MATCH("●",INDEX($H$137:$AQ$139,,MATCH($D191,$70:$70,0)-7),0),1)&amp;""""&amp;"#g'"&amp;" ${CONFIG_DIR}"&amp;$K$7&amp;"; export "&amp;BO$173&amp;"="&amp;""""&amp;INDEX($E$137:$G$139,MATCH("●",INDEX($H$137:$AQ$139,,MATCH($D191,$70:$70,0)-7),0),1)&amp;""";"),",",""",""")</f>
        <v/>
      </c>
      <c r="BP191" s="71" t="str">
        <f>SUBSTITUTE(IF(INDEX($E$137:$G$139,MATCH("●",INDEX($H$137:$AQ$139,,MATCH($D191,$70:$70,0)-7),0),1)=VLOOKUP(BP$173,$AD$9:$AN$20,8,FALSE),"","sed -i "&amp;IF($AK$171="MacOS","'' ","")&amp;"'s#"&amp;BP$173&amp;"="""&amp;INDEX($E$137:$G$139,MATCH("●",INDEX($H$137:$AQ$139,,MATCH($D191,$70:$70,0)-7),0),1)&amp;""""&amp;"#"&amp;BP$173&amp;"="&amp;""""&amp;VLOOKUP(BP$173,$AD$9:$AN$20,8,FALSE)&amp;""""&amp;"#g'"&amp;"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1" s="71" t="str">
        <f>SUBSTITUTE(IF(VLOOKUP(BQ$173,$AD$9:$AN$20,8,FALSE)=INDEX($E$141:$G$143,MATCH("●",INDEX($H$141:$AQ$143,,MATCH($D191,$70:$70,0)-7),0),1),"","sed -i "&amp;IF($AK$171="MacOS","'' ","")&amp;"'s#"&amp;BQ$173&amp;"="""&amp;VLOOKUP(BQ$173,$AD$9:$AN$20,8,FALSE)&amp;""""&amp;"#"&amp;BQ$173&amp;"="&amp;""""&amp;INDEX($E$141:$G$143,MATCH("●",INDEX($H$141:$AQ$143,,MATCH($D191,$70:$70,0)-7),0),1)&amp;""""&amp;"#g'"&amp;" ${CONFIG_DIR}"&amp;$K$7&amp;"; export "&amp;BQ$173&amp;"="&amp;""""&amp;INDEX($E$141:$G$143,MATCH("●",INDEX($H$141:$AQ$143,,MATCH($D191,$70:$70,0)-7),0),1)&amp;""";"),",",""",""")</f>
        <v/>
      </c>
      <c r="BR191" s="71" t="str">
        <f>SUBSTITUTE(IF(INDEX($E$141:$G$143,MATCH("●",INDEX($H$141:$AQ$143,,MATCH($D191,$70:$70,0)-7),0),1)=VLOOKUP(BR$173,$AD$9:$AN$20,8,FALSE),"","sed -i "&amp;IF($AK$171="MacOS","'' ","")&amp;"'s#"&amp;BR$173&amp;"="""&amp;INDEX($E$141:$G$143,MATCH("●",INDEX($H$141:$AQ$143,,MATCH($D191,$70:$70,0)-7),0),1)&amp;""""&amp;"#"&amp;BR$173&amp;"="&amp;""""&amp;VLOOKUP(BR$173,$AD$9:$AN$20,8,FALSE)&amp;""""&amp;"#g'"&amp;"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1" s="71" t="str">
        <f>SUBSTITUTE(IF(VLOOKUP(BS$173,$AD$9:$AN$20,8,FALSE)=INDEX($E$145:$G$147,MATCH("●",INDEX($H$145:$AQ$147,,MATCH($D191,$70:$70,0)-7),0),1),"","sed -i "&amp;IF($AK$171="MacOS","'' ","")&amp;"'s#"&amp;BS$173&amp;"="""&amp;VLOOKUP(BS$173,$AD$9:$AN$20,8,FALSE)&amp;""""&amp;"#"&amp;BS$173&amp;"="&amp;""""&amp;INDEX($E$145:$G$147,MATCH("●",INDEX($H$145:$AQ$147,,MATCH($D191,$70:$70,0)-7),0),1)&amp;""""&amp;"#g'"&amp;" ${CONFIG_DIR}"&amp;$K$7&amp;"; export "&amp;BS$173&amp;"="&amp;""""&amp;INDEX($E$145:$G$147,MATCH("●",INDEX($H$145:$AQ$147,,MATCH($D191,$70:$70,0)-7),0),1)&amp;""";"),",",""",""")</f>
        <v/>
      </c>
      <c r="BT191" s="71" t="str">
        <f>SUBSTITUTE(IF(INDEX($E$145:$G$147,MATCH("●",INDEX($H$145:$AQ$147,,MATCH($D191,$70:$70,0)-7),0),1)=VLOOKUP(BT$173,$AD$9:$AN$20,8,FALSE),"","sed -i "&amp;IF($AK$171="MacOS","'' ","")&amp;"'s#"&amp;BT$173&amp;"="""&amp;INDEX($E$145:$G$147,MATCH("●",INDEX($H$145:$AQ$147,,MATCH($D191,$70:$70,0)-7),0),1)&amp;""""&amp;"#"&amp;BT$173&amp;"="&amp;""""&amp;VLOOKUP(BT$173,$AD$9:$AN$20,8,FALSE)&amp;""""&amp;"#g'"&amp;"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1" s="60" t="s">
        <v>1068</v>
      </c>
    </row>
    <row r="192" spans="4:73" ht="54" customHeight="1">
      <c r="D192" s="96">
        <f t="shared" si="3"/>
        <v>90</v>
      </c>
      <c r="E192" s="97"/>
      <c r="F192" s="97"/>
      <c r="G192" s="98"/>
      <c r="H192" s="45" t="str">
        <f t="shared" ca="1" si="2"/>
        <v>clear; echo テストケース090; sed -i '' 's#COLUMN_DATA_TYPE="char"#COLUMN_DATA_TYPE="date"#g' ${CONFIG_DIR}db_data_config.txt; export COLUMN_DATA_TYPE="date";sed -i '' 's#COLUMN_DATA_LENGTH="3"#COLUMN_DATA_LENGTH="h"#g' ${CONFIG_DIR}db_data_config.txt; export COLUMN_DATA_LENGTH="h";sh ./script/db_check_data_validate_config.sh; sed -i '' 's#COLUMN_DATA_TYPE="date"#COLUMN_DATA_TYPE="char"#g' ${CONFIG_DIR}db_data_config.txt; export COLUMN_DATA_TYPE="char";sed -i '' 's#COLUMN_DATA_LENGTH="h"#COLUMN_DATA_LENGTH="3"#g' ${CONFIG_DIR}db_data_config.txt; export COLUMN_DATA_LENGTH="3";</v>
      </c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7"/>
      <c r="AE192" s="99" t="str" cm="1">
        <f t="array" ref="AE192">SUBSTITUTE(INDEX($H$149:$AQ$149, , MATCH($D192, $70:$70, 0)-7),"-","")</f>
        <v>正常</v>
      </c>
      <c r="AF192" s="100"/>
      <c r="AG192" s="101"/>
      <c r="AH192" s="143" t="s">
        <v>936</v>
      </c>
      <c r="AI192" s="144"/>
      <c r="AJ192" s="144"/>
      <c r="AK192" s="144"/>
      <c r="AL192" s="144"/>
      <c r="AM192" s="144"/>
      <c r="AN192" s="144"/>
      <c r="AO192" s="144"/>
      <c r="AP192" s="144"/>
      <c r="AQ192" s="145"/>
      <c r="AS192" s="68" t="str" cm="1">
        <f t="array" ref="AS192">SUBSTITUTE(TEXT(INDEX($H$152:$AQ$152,1,$D192-72),"000000"),"-","")</f>
        <v>220001</v>
      </c>
      <c r="AT192" s="69"/>
      <c r="AU192" s="70"/>
      <c r="AW192" s="71" t="str">
        <f>SUBSTITUTE(IF(VLOOKUP(AW$173,$AD$9:$AN$20,8,FALSE)=INDEX($E$76:$G$78,MATCH("●",INDEX($H$76:$AQ$78,,MATCH($D192,$70:$70,0)-7),0),1),"","sed -i "&amp;IF($AK$171="MacOS","'' ","")&amp;"'s#"&amp;AW$173&amp;"="""&amp;VLOOKUP(AW$173,$AD$9:$AN$20,8,FALSE)&amp;""""&amp;"#"&amp;AW$173&amp;"="&amp;""""&amp;INDEX($E$76:$G$78,MATCH("●",INDEX($H$76:$AQ$78,,MATCH($D192,$70:$70,0)-7),0),1)&amp;""""&amp;"#g'"&amp;" ${CONFIG_DIR}"&amp;$K$7&amp;"; export "&amp;AW$173&amp;"="&amp;""""&amp;INDEX($E$76:$G$78,MATCH("●",INDEX($H$76:$AQ$78,,MATCH($D192,$70:$70,0)-7),0),1)&amp;""";"),",",""",""")</f>
        <v/>
      </c>
      <c r="AX192" s="71" t="str">
        <f>SUBSTITUTE(IF(INDEX($E$76:$G$78,MATCH("●",INDEX($H$76:$AQ$78,,MATCH($D192,$70:$70,0)-7),0),1)=VLOOKUP(AX$173,$AD$9:$AN$20,8,FALSE),"","sed -i "&amp;IF($AK$171="MacOS","'' ","")&amp;"'s#"&amp;AX$173&amp;"="""&amp;INDEX($E$76:$G$78,MATCH("●",INDEX($H$76:$AQ$78,,MATCH($D192,$70:$70,0)-7),0),1)&amp;""""&amp;"#"&amp;AX$173&amp;"="&amp;""""&amp;VLOOKUP(AX$173,$AD$9:$AN$20,8,FALSE)&amp;""""&amp;"#g'"&amp;"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2" s="71" t="str">
        <f>SUBSTITUTE(IF(VLOOKUP(AY$173,$AD$9:$AN$20,8,FALSE)=INDEX($E$80:$G$84,MATCH("●",INDEX($H$80:$AQ$84,,MATCH($D192,$70:$70,0)-7),0),1),"","sed -i "&amp;IF($AK$171="MacOS","'' ","")&amp;"'s#"&amp;AY$173&amp;"="""&amp;VLOOKUP(AY$173,$AD$9:$AN$20,8,FALSE)&amp;""""&amp;"#"&amp;AY$173&amp;"="&amp;""""&amp;INDEX($E$80:$G$84,MATCH("●",INDEX($H$80:$AQ$84,,MATCH($D192,$70:$70,0)-7),0),1)&amp;""""&amp;"#g'"&amp;" ${CONFIG_DIR}"&amp;$K$7&amp;"; export "&amp;AY$173&amp;"="&amp;""""&amp;INDEX($E$80:$G$84,MATCH("●",INDEX($H$80:$AQ$84,,MATCH($D192,$70:$70,0)-7),0),1)&amp;""";"),",",""",""")</f>
        <v>sed -i '' 's#COLUMN_DATA_TYPE="char"#COLUMN_DATA_TYPE="date"#g' ${CONFIG_DIR}db_data_config.txt; export COLUMN_DATA_TYPE="date";</v>
      </c>
      <c r="AZ192" s="71" t="str">
        <f>SUBSTITUTE(IF(INDEX($E$80:$G$84,MATCH("●",INDEX($H$80:$AQ$84,,MATCH($D192,$70:$70,0)-7),0),1)=VLOOKUP(AZ$173,$AD$9:$AN$20,8,FALSE),"","sed -i "&amp;IF($AK$171="MacOS","'' ","")&amp;"'s#"&amp;AZ$173&amp;"="""&amp;INDEX($E$80:$G$84,MATCH("●",INDEX($H$80:$AQ$84,,MATCH($D192,$70:$70,0)-7),0),1)&amp;""""&amp;"#"&amp;AZ$173&amp;"="&amp;""""&amp;VLOOKUP(AZ$173,$AD$9:$AN$20,8,FALSE)&amp;""""&amp;"#g'"&amp;"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2" s="71" t="str">
        <f>SUBSTITUTE(IF(VLOOKUP(BA$173,$AD$9:$AN$20,8,FALSE)=INDEX($E$86:$G$111,MATCH("●",INDEX($H$86:$AQ$111,,MATCH($D192,$70:$70,0)-7),0),1),"","sed -i "&amp;IF($AK$171="MacOS","'' ","")&amp;"'s#"&amp;BA$173&amp;"="""&amp;VLOOKUP(BA$173,$AD$9:$AN$20,8,FALSE)&amp;""""&amp;"#"&amp;BA$173&amp;"="&amp;""""&amp;INDEX($E$86:$G$111,MATCH("●",INDEX($H$86:$AQ$111,,MATCH($D192,$70:$70,0)-7),0),1)&amp;""""&amp;"#g'"&amp;" ${CONFIG_DIR}"&amp;$K$7&amp;"; export "&amp;BA$173&amp;"="&amp;""""&amp;INDEX($E$86:$G$111,MATCH("●",INDEX($H$86:$AQ$111,,MATCH($D192,$70:$70,0)-7),0),1)&amp;""";"),",",""",""")</f>
        <v>sed -i '' 's#COLUMN_DATA_LENGTH="3"#COLUMN_DATA_LENGTH="h"#g' ${CONFIG_DIR}db_data_config.txt; export COLUMN_DATA_LENGTH="h";</v>
      </c>
      <c r="BB192" s="71" t="str">
        <f>SUBSTITUTE(IF(INDEX($E$86:$G$111,MATCH("●",INDEX($H$86:$AQ$111,,MATCH($D192,$70:$70,0)-7),0),1)=VLOOKUP(BB$173,$AD$9:$AN$20,8,FALSE),"","sed -i "&amp;IF($AK$171="MacOS","'' ","")&amp;"'s#"&amp;BB$173&amp;"="""&amp;INDEX($E$86:$G$111,MATCH("●",INDEX($H$86:$AQ$111,,MATCH($D192,$70:$70,0)-7),0),1)&amp;""""&amp;"#"&amp;BB$173&amp;"="&amp;""""&amp;VLOOKUP(BB$173,$AD$9:$AN$20,8,FALSE)&amp;""""&amp;"#g'"&amp;"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's#COLUMN_DATA_LENGTH="h"#COLUMN_DATA_LENGTH="3"#g' ${CONFIG_DIR}db_data_config.txt; export COLUMN_DATA_LENGTH="3";</v>
      </c>
      <c r="BC192" s="71" t="str">
        <f>SUBSTITUTE(IF(VLOOKUP(BC$173,$AD$9:$AN$20,8,FALSE)=INDEX($E$113:$G$114,MATCH("●",INDEX($H$113:$AQ$114,,MATCH($D192,$70:$70,0)-7),0),1),"","sed -i "&amp;IF($AK$171="MacOS","'' ","")&amp;"'s#"&amp;BC$173&amp;"="""&amp;VLOOKUP(BC$173,$AD$9:$AN$20,8,FALSE)&amp;""""&amp;"#"&amp;BC$173&amp;"="&amp;""""&amp;INDEX($E$113:$G$114,MATCH("●",INDEX($H$113:$AQ$114,,MATCH($D192,$70:$70,0)-7),0),1)&amp;""""&amp;"#g'"&amp;" ${CONFIG_DIR}"&amp;$K$7&amp;"; export "&amp;BC$173&amp;"="&amp;""""&amp;INDEX($E$113:$G$114,MATCH("●",INDEX($H$113:$AQ$114,,MATCH($D192,$70:$70,0)-7),0),1)&amp;""";"),",",""",""")</f>
        <v/>
      </c>
      <c r="BD192" s="71" t="str">
        <f>SUBSTITUTE(IF(INDEX($E$113:$G$114,MATCH("●",INDEX($H$113:$AQ$114,,MATCH($D192,$70:$70,0)-7),0),1)=VLOOKUP(BD$173,$AD$9:$AN$20,8,FALSE),"","sed -i "&amp;IF($AK$171="MacOS","'' ","")&amp;"'s#"&amp;BD$173&amp;"="""&amp;INDEX($E$113:$G$114,MATCH("●",INDEX($H$113:$AQ$114,,MATCH($D192,$70:$70,0)-7),0),1)&amp;""""&amp;"#"&amp;BD$173&amp;"="&amp;""""&amp;VLOOKUP(BD$173,$AD$9:$AN$20,8,FALSE)&amp;""""&amp;"#g'"&amp;"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2" s="71" t="str">
        <f>SUBSTITUTE(IF(VLOOKUP(BE$173,$AD$9:$AN$20,8,FALSE)=INDEX($E$116:$G$118,MATCH("●",INDEX($H$116:$AQ$118,,MATCH($D192,$70:$70,0)-7),0),1),"","sed -i "&amp;IF($AK$171="MacOS","'' ","")&amp;"'s#"&amp;BE$173&amp;"="""&amp;VLOOKUP(BE$173,$AD$9:$AN$20,8,FALSE)&amp;""""&amp;"#"&amp;BE$173&amp;"="&amp;""""&amp;INDEX($E$116:$G$118,MATCH("●",INDEX($H$116:$AQ$118,,MATCH($D192,$70:$70,0)-7),0),1)&amp;""""&amp;"#g'"&amp;" ${CONFIG_DIR}"&amp;$K$7&amp;"; export "&amp;BE$173&amp;"="&amp;""""&amp;INDEX($E$116:$G$118,MATCH("●",INDEX($H$116:$AQ$118,,MATCH($D192,$70:$70,0)-7),0),1)&amp;""";"),",",""",""")</f>
        <v/>
      </c>
      <c r="BF192" s="71" t="str">
        <f>SUBSTITUTE(IF(INDEX($E$116:$G$118,MATCH("●",INDEX($H$116:$AQ$118,,MATCH($D192,$70:$70,0)-7),0),1)=VLOOKUP(BF$173,$AD$9:$AN$20,8,FALSE),"","sed -i "&amp;IF($AK$171="MacOS","'' ","")&amp;"'s#"&amp;BF$173&amp;"="""&amp;INDEX($E$116:$G$118,MATCH("●",INDEX($H$116:$AQ$118,,MATCH($D192,$70:$70,0)-7),0),1)&amp;""""&amp;"#"&amp;BF$173&amp;"="&amp;""""&amp;VLOOKUP(BF$173,$AD$9:$AN$20,8,FALSE)&amp;""""&amp;"#g'"&amp;"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2" s="71" t="str">
        <f>SUBSTITUTE(IF(VLOOKUP(BG$173,$AD$9:$AN$20,8,FALSE)=INDEX($E$120:$G$122,MATCH("●",INDEX($H$120:$AQ$122,,MATCH($D192,$70:$70,0)-7),0),1),"","sed -i "&amp;IF($AK$171="MacOS","'' ","")&amp;"'s#"&amp;BG$173&amp;"="""&amp;VLOOKUP(BG$173,$AD$9:$AN$20,8,FALSE)&amp;""""&amp;"#"&amp;BG$173&amp;"="&amp;""""&amp;INDEX($E$120:$G$122,MATCH("●",INDEX($H$120:$AQ$122,,MATCH($D192,$70:$70,0)-7),0),1)&amp;""""&amp;"#g'"&amp;" ${CONFIG_DIR}"&amp;$K$7&amp;"; export "&amp;BG$173&amp;"="&amp;""""&amp;INDEX($E$120:$G$122,MATCH("●",INDEX($H$120:$AQ$122,,MATCH($D192,$70:$70,0)-7),0),1)&amp;""";"),",",""",""")</f>
        <v/>
      </c>
      <c r="BH192" s="71" t="str">
        <f>SUBSTITUTE(IF(INDEX($E$120:$G$122,MATCH("●",INDEX($H$120:$AQ$122,,MATCH($D192,$70:$70,0)-7),0),1)=VLOOKUP(BH$173,$AD$9:$AN$20,8,FALSE),"","sed -i "&amp;IF($AK$171="MacOS","'' ","")&amp;"'s#"&amp;BH$173&amp;"="""&amp;INDEX($E$120:$G$122,MATCH("●",INDEX($H$120:$AQ$122,,MATCH($D192,$70:$70,0)-7),0),1)&amp;""""&amp;"#"&amp;BH$173&amp;"="&amp;""""&amp;VLOOKUP(BH$173,$AD$9:$AN$20,8,FALSE)&amp;""""&amp;"#g'"&amp;"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2" s="71" t="str">
        <f>SUBSTITUTE(IF(VLOOKUP(BI$173,$AD$9:$AN$20,8,FALSE)=INDEX($E$124:$G$127,MATCH("●",INDEX($H$124:$AQ$127,,MATCH($D192,$70:$70,0)-7),0),1),"","sed -i "&amp;IF($AK$171="MacOS","'' ","")&amp;"'s#"&amp;BI$173&amp;"="""&amp;VLOOKUP(BI$173,$AD$9:$AN$20,8,FALSE)&amp;""""&amp;"#"&amp;BI$173&amp;"="&amp;""""&amp;INDEX($E$124:$G$127,MATCH("●",INDEX($H$124:$AQ$127,,MATCH($D192,$70:$70,0)-7),0),1)&amp;""""&amp;"#g'"&amp;" ${CONFIG_DIR}"&amp;$K$7&amp;"; export "&amp;BI$173&amp;"="&amp;""""&amp;INDEX($E$124:$G$127,MATCH("●",INDEX($H$124:$AQ$127,,MATCH($D192,$70:$70,0)-7),0),1)&amp;""";"),",",""",""")</f>
        <v/>
      </c>
      <c r="BJ192" s="71" t="str">
        <f>SUBSTITUTE(IF(INDEX($E$124:$G$127,MATCH("●",INDEX($H$124:$AQ$127,,MATCH($D192,$70:$70,0)-7),0),1)=VLOOKUP(BJ$173,$AD$9:$AN$20,8,FALSE),"","sed -i "&amp;IF($AK$171="MacOS","'' ","")&amp;"'s#"&amp;BJ$173&amp;"="""&amp;INDEX($E$124:$G$127,MATCH("●",INDEX($H$124:$AQ$127,,MATCH($D192,$70:$70,0)-7),0),1)&amp;""""&amp;"#"&amp;BJ$173&amp;"="&amp;""""&amp;VLOOKUP(BJ$173,$AD$9:$AN$20,8,FALSE)&amp;""""&amp;"#g'"&amp;"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2" s="71" t="str">
        <f>SUBSTITUTE(IF(VLOOKUP(BK$173,$AD$9:$AN$20,8,FALSE)=INDEX($E$129:$G$131,MATCH("●",INDEX($H$129:$AQ$131,,MATCH($D192,$70:$70,0)-7),0),1),"","sed -i "&amp;IF($AK$171="MacOS","'' ","")&amp;"'s#"&amp;BK$173&amp;"="""&amp;VLOOKUP(BK$173,$AD$9:$AN$20,8,FALSE)&amp;""""&amp;"#"&amp;BK$173&amp;"="&amp;""""&amp;INDEX($E$129:$G$131,MATCH("●",INDEX($H$129:$AQ$131,,MATCH($D192,$70:$70,0)-7),0),1)&amp;""""&amp;"#g'"&amp;" ${CONFIG_DIR}"&amp;$K$7&amp;"; export "&amp;BK$173&amp;"="&amp;""""&amp;INDEX($E$129:$G$131,MATCH("●",INDEX($H$129:$AQ$131,,MATCH($D192,$70:$70,0)-7),0),1)&amp;""";"),",",""",""")</f>
        <v/>
      </c>
      <c r="BL192" s="71" t="str">
        <f>SUBSTITUTE(IF(INDEX($E$129:$G$131,MATCH("●",INDEX($H$129:$AQ$131,,MATCH($D192,$70:$70,0)-7),0),1)=VLOOKUP(BL$173,$AD$9:$AN$20,8,FALSE),"","sed -i "&amp;IF($AK$171="MacOS","'' ","")&amp;"'s#"&amp;BL$173&amp;"="""&amp;INDEX($E$129:$G$131,MATCH("●",INDEX($H$129:$AQ$131,,MATCH($D192,$70:$70,0)-7),0),1)&amp;""""&amp;"#"&amp;BL$173&amp;"="&amp;""""&amp;VLOOKUP(BL$173,$AD$9:$AN$20,8,FALSE)&amp;""""&amp;"#g'"&amp;"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2" s="71" t="str">
        <f>SUBSTITUTE(IF(VLOOKUP(BM$173,$AD$9:$AN$20,8,FALSE)=INDEX($E$133:$G$135,MATCH("●",INDEX($H$133:$AQ$135,,MATCH($D192,$70:$70,0)-7),0),1),"","sed -i "&amp;IF($AK$171="MacOS","'' ","")&amp;"'s#"&amp;BM$173&amp;"="""&amp;VLOOKUP(BM$173,$AD$9:$AN$20,8,FALSE)&amp;""""&amp;"#"&amp;BM$173&amp;"="&amp;""""&amp;INDEX($E$133:$G$135,MATCH("●",INDEX($H$133:$AQ$135,,MATCH($D192,$70:$70,0)-7),0),1)&amp;""""&amp;"#g'"&amp;" ${CONFIG_DIR}"&amp;$K$7&amp;"; export "&amp;BM$173&amp;"="&amp;""""&amp;INDEX($E$133:$G$135,MATCH("●",INDEX($H$133:$AQ$135,,MATCH($D192,$70:$70,0)-7),0),1)&amp;""";"),",",""",""")</f>
        <v/>
      </c>
      <c r="BN192" s="71" t="str">
        <f>SUBSTITUTE(IF(INDEX($E$133:$G$135,MATCH("●",INDEX($H$133:$AQ$135,,MATCH($D192,$70:$70,0)-7),0),1)=VLOOKUP(BN$173,$AD$9:$AN$20,8,FALSE),"","sed -i "&amp;IF($AK$171="MacOS","'' ","")&amp;"'s#"&amp;BN$173&amp;"="""&amp;INDEX($E$133:$G$135,MATCH("●",INDEX($H$133:$AQ$135,,MATCH($D192,$70:$70,0)-7),0),1)&amp;""""&amp;"#"&amp;BN$173&amp;"="&amp;""""&amp;VLOOKUP(BN$173,$AD$9:$AN$20,8,FALSE)&amp;""""&amp;"#g'"&amp;"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2" s="71" t="str">
        <f>SUBSTITUTE(IF(VLOOKUP(BO$173,$AD$9:$AN$20,8,FALSE)=INDEX($E$137:$G$139,MATCH("●",INDEX($H$137:$AQ$139,,MATCH($D192,$70:$70,0)-7),0),1),"","sed -i "&amp;IF($AK$171="MacOS","'' ","")&amp;"'s#"&amp;BO$173&amp;"="""&amp;VLOOKUP(BO$173,$AD$9:$AN$20,8,FALSE)&amp;""""&amp;"#"&amp;BO$173&amp;"="&amp;""""&amp;INDEX($E$137:$G$139,MATCH("●",INDEX($H$137:$AQ$139,,MATCH($D192,$70:$70,0)-7),0),1)&amp;""""&amp;"#g'"&amp;" ${CONFIG_DIR}"&amp;$K$7&amp;"; export "&amp;BO$173&amp;"="&amp;""""&amp;INDEX($E$137:$G$139,MATCH("●",INDEX($H$137:$AQ$139,,MATCH($D192,$70:$70,0)-7),0),1)&amp;""";"),",",""",""")</f>
        <v/>
      </c>
      <c r="BP192" s="71" t="str">
        <f>SUBSTITUTE(IF(INDEX($E$137:$G$139,MATCH("●",INDEX($H$137:$AQ$139,,MATCH($D192,$70:$70,0)-7),0),1)=VLOOKUP(BP$173,$AD$9:$AN$20,8,FALSE),"","sed -i "&amp;IF($AK$171="MacOS","'' ","")&amp;"'s#"&amp;BP$173&amp;"="""&amp;INDEX($E$137:$G$139,MATCH("●",INDEX($H$137:$AQ$139,,MATCH($D192,$70:$70,0)-7),0),1)&amp;""""&amp;"#"&amp;BP$173&amp;"="&amp;""""&amp;VLOOKUP(BP$173,$AD$9:$AN$20,8,FALSE)&amp;""""&amp;"#g'"&amp;"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2" s="71" t="str">
        <f>SUBSTITUTE(IF(VLOOKUP(BQ$173,$AD$9:$AN$20,8,FALSE)=INDEX($E$141:$G$143,MATCH("●",INDEX($H$141:$AQ$143,,MATCH($D192,$70:$70,0)-7),0),1),"","sed -i "&amp;IF($AK$171="MacOS","'' ","")&amp;"'s#"&amp;BQ$173&amp;"="""&amp;VLOOKUP(BQ$173,$AD$9:$AN$20,8,FALSE)&amp;""""&amp;"#"&amp;BQ$173&amp;"="&amp;""""&amp;INDEX($E$141:$G$143,MATCH("●",INDEX($H$141:$AQ$143,,MATCH($D192,$70:$70,0)-7),0),1)&amp;""""&amp;"#g'"&amp;" ${CONFIG_DIR}"&amp;$K$7&amp;"; export "&amp;BQ$173&amp;"="&amp;""""&amp;INDEX($E$141:$G$143,MATCH("●",INDEX($H$141:$AQ$143,,MATCH($D192,$70:$70,0)-7),0),1)&amp;""";"),",",""",""")</f>
        <v/>
      </c>
      <c r="BR192" s="71" t="str">
        <f>SUBSTITUTE(IF(INDEX($E$141:$G$143,MATCH("●",INDEX($H$141:$AQ$143,,MATCH($D192,$70:$70,0)-7),0),1)=VLOOKUP(BR$173,$AD$9:$AN$20,8,FALSE),"","sed -i "&amp;IF($AK$171="MacOS","'' ","")&amp;"'s#"&amp;BR$173&amp;"="""&amp;INDEX($E$141:$G$143,MATCH("●",INDEX($H$141:$AQ$143,,MATCH($D192,$70:$70,0)-7),0),1)&amp;""""&amp;"#"&amp;BR$173&amp;"="&amp;""""&amp;VLOOKUP(BR$173,$AD$9:$AN$20,8,FALSE)&amp;""""&amp;"#g'"&amp;"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2" s="71" t="str">
        <f>SUBSTITUTE(IF(VLOOKUP(BS$173,$AD$9:$AN$20,8,FALSE)=INDEX($E$145:$G$147,MATCH("●",INDEX($H$145:$AQ$147,,MATCH($D192,$70:$70,0)-7),0),1),"","sed -i "&amp;IF($AK$171="MacOS","'' ","")&amp;"'s#"&amp;BS$173&amp;"="""&amp;VLOOKUP(BS$173,$AD$9:$AN$20,8,FALSE)&amp;""""&amp;"#"&amp;BS$173&amp;"="&amp;""""&amp;INDEX($E$145:$G$147,MATCH("●",INDEX($H$145:$AQ$147,,MATCH($D192,$70:$70,0)-7),0),1)&amp;""""&amp;"#g'"&amp;" ${CONFIG_DIR}"&amp;$K$7&amp;"; export "&amp;BS$173&amp;"="&amp;""""&amp;INDEX($E$145:$G$147,MATCH("●",INDEX($H$145:$AQ$147,,MATCH($D192,$70:$70,0)-7),0),1)&amp;""";"),",",""",""")</f>
        <v/>
      </c>
      <c r="BT192" s="71" t="str">
        <f>SUBSTITUTE(IF(INDEX($E$145:$G$147,MATCH("●",INDEX($H$145:$AQ$147,,MATCH($D192,$70:$70,0)-7),0),1)=VLOOKUP(BT$173,$AD$9:$AN$20,8,FALSE),"","sed -i "&amp;IF($AK$171="MacOS","'' ","")&amp;"'s#"&amp;BT$173&amp;"="""&amp;INDEX($E$145:$G$147,MATCH("●",INDEX($H$145:$AQ$147,,MATCH($D192,$70:$70,0)-7),0),1)&amp;""""&amp;"#"&amp;BT$173&amp;"="&amp;""""&amp;VLOOKUP(BT$173,$AD$9:$AN$20,8,FALSE)&amp;""""&amp;"#g'"&amp;"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2" s="60" t="s">
        <v>1068</v>
      </c>
    </row>
    <row r="193" spans="4:73" ht="54" customHeight="1">
      <c r="D193" s="96">
        <f t="shared" si="3"/>
        <v>91</v>
      </c>
      <c r="E193" s="97"/>
      <c r="F193" s="97"/>
      <c r="G193" s="98"/>
      <c r="H193" s="45" t="str">
        <f t="shared" ca="1" si="2"/>
        <v>clear; echo テストケース091; sed -i '' 's#COLUMN_DATA_TYPE="char"#COLUMN_DATA_TYPE="date"#g' ${CONFIG_DIR}db_data_config.txt; export COLUMN_DATA_TYPE="date";sed -i '' 's#COLUMN_DATA_LENGTH="3"#COLUMN_DATA_LENGTH="mm"#g' ${CONFIG_DIR}db_data_config.txt; export COLUMN_DATA_LENGTH="mm";sh ./script/db_check_data_validate_config.sh; sed -i '' 's#COLUMN_DATA_TYPE="date"#COLUMN_DATA_TYPE="char"#g' ${CONFIG_DIR}db_data_config.txt; export COLUMN_DATA_TYPE="char";sed -i '' 's#COLUMN_DATA_LENGTH="mm"#COLUMN_DATA_LENGTH="3"#g' ${CONFIG_DIR}db_data_config.txt; export COLUMN_DATA_LENGTH="3";</v>
      </c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7"/>
      <c r="AE193" s="99" t="str" cm="1">
        <f t="array" ref="AE193">SUBSTITUTE(INDEX($H$149:$AQ$149, , MATCH($D193, $70:$70, 0)-7),"-","")</f>
        <v>正常</v>
      </c>
      <c r="AF193" s="100"/>
      <c r="AG193" s="101"/>
      <c r="AH193" s="143" t="s">
        <v>937</v>
      </c>
      <c r="AI193" s="144"/>
      <c r="AJ193" s="144"/>
      <c r="AK193" s="144"/>
      <c r="AL193" s="144"/>
      <c r="AM193" s="144"/>
      <c r="AN193" s="144"/>
      <c r="AO193" s="144"/>
      <c r="AP193" s="144"/>
      <c r="AQ193" s="145"/>
      <c r="AS193" s="68" t="str" cm="1">
        <f t="array" ref="AS193">SUBSTITUTE(TEXT(INDEX($H$152:$AQ$152,1,$D193-72),"000000"),"-","")</f>
        <v>220001</v>
      </c>
      <c r="AT193" s="69"/>
      <c r="AU193" s="70"/>
      <c r="AW193" s="71" t="str">
        <f>SUBSTITUTE(IF(VLOOKUP(AW$173,$AD$9:$AN$20,8,FALSE)=INDEX($E$76:$G$78,MATCH("●",INDEX($H$76:$AQ$78,,MATCH($D193,$70:$70,0)-7),0),1),"","sed -i "&amp;IF($AK$171="MacOS","'' ","")&amp;"'s#"&amp;AW$173&amp;"="""&amp;VLOOKUP(AW$173,$AD$9:$AN$20,8,FALSE)&amp;""""&amp;"#"&amp;AW$173&amp;"="&amp;""""&amp;INDEX($E$76:$G$78,MATCH("●",INDEX($H$76:$AQ$78,,MATCH($D193,$70:$70,0)-7),0),1)&amp;""""&amp;"#g'"&amp;" ${CONFIG_DIR}"&amp;$K$7&amp;"; export "&amp;AW$173&amp;"="&amp;""""&amp;INDEX($E$76:$G$78,MATCH("●",INDEX($H$76:$AQ$78,,MATCH($D193,$70:$70,0)-7),0),1)&amp;""";"),",",""",""")</f>
        <v/>
      </c>
      <c r="AX193" s="71" t="str">
        <f>SUBSTITUTE(IF(INDEX($E$76:$G$78,MATCH("●",INDEX($H$76:$AQ$78,,MATCH($D193,$70:$70,0)-7),0),1)=VLOOKUP(AX$173,$AD$9:$AN$20,8,FALSE),"","sed -i "&amp;IF($AK$171="MacOS","'' ","")&amp;"'s#"&amp;AX$173&amp;"="""&amp;INDEX($E$76:$G$78,MATCH("●",INDEX($H$76:$AQ$78,,MATCH($D193,$70:$70,0)-7),0),1)&amp;""""&amp;"#"&amp;AX$173&amp;"="&amp;""""&amp;VLOOKUP(AX$173,$AD$9:$AN$20,8,FALSE)&amp;""""&amp;"#g'"&amp;"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3" s="71" t="str">
        <f>SUBSTITUTE(IF(VLOOKUP(AY$173,$AD$9:$AN$20,8,FALSE)=INDEX($E$80:$G$84,MATCH("●",INDEX($H$80:$AQ$84,,MATCH($D193,$70:$70,0)-7),0),1),"","sed -i "&amp;IF($AK$171="MacOS","'' ","")&amp;"'s#"&amp;AY$173&amp;"="""&amp;VLOOKUP(AY$173,$AD$9:$AN$20,8,FALSE)&amp;""""&amp;"#"&amp;AY$173&amp;"="&amp;""""&amp;INDEX($E$80:$G$84,MATCH("●",INDEX($H$80:$AQ$84,,MATCH($D193,$70:$70,0)-7),0),1)&amp;""""&amp;"#g'"&amp;" ${CONFIG_DIR}"&amp;$K$7&amp;"; export "&amp;AY$173&amp;"="&amp;""""&amp;INDEX($E$80:$G$84,MATCH("●",INDEX($H$80:$AQ$84,,MATCH($D193,$70:$70,0)-7),0),1)&amp;""";"),",",""",""")</f>
        <v>sed -i '' 's#COLUMN_DATA_TYPE="char"#COLUMN_DATA_TYPE="date"#g' ${CONFIG_DIR}db_data_config.txt; export COLUMN_DATA_TYPE="date";</v>
      </c>
      <c r="AZ193" s="71" t="str">
        <f>SUBSTITUTE(IF(INDEX($E$80:$G$84,MATCH("●",INDEX($H$80:$AQ$84,,MATCH($D193,$70:$70,0)-7),0),1)=VLOOKUP(AZ$173,$AD$9:$AN$20,8,FALSE),"","sed -i "&amp;IF($AK$171="MacOS","'' ","")&amp;"'s#"&amp;AZ$173&amp;"="""&amp;INDEX($E$80:$G$84,MATCH("●",INDEX($H$80:$AQ$84,,MATCH($D193,$70:$70,0)-7),0),1)&amp;""""&amp;"#"&amp;AZ$173&amp;"="&amp;""""&amp;VLOOKUP(AZ$173,$AD$9:$AN$20,8,FALSE)&amp;""""&amp;"#g'"&amp;"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3" s="71" t="str">
        <f>SUBSTITUTE(IF(VLOOKUP(BA$173,$AD$9:$AN$20,8,FALSE)=INDEX($E$86:$G$111,MATCH("●",INDEX($H$86:$AQ$111,,MATCH($D193,$70:$70,0)-7),0),1),"","sed -i "&amp;IF($AK$171="MacOS","'' ","")&amp;"'s#"&amp;BA$173&amp;"="""&amp;VLOOKUP(BA$173,$AD$9:$AN$20,8,FALSE)&amp;""""&amp;"#"&amp;BA$173&amp;"="&amp;""""&amp;INDEX($E$86:$G$111,MATCH("●",INDEX($H$86:$AQ$111,,MATCH($D193,$70:$70,0)-7),0),1)&amp;""""&amp;"#g'"&amp;" ${CONFIG_DIR}"&amp;$K$7&amp;"; export "&amp;BA$173&amp;"="&amp;""""&amp;INDEX($E$86:$G$111,MATCH("●",INDEX($H$86:$AQ$111,,MATCH($D193,$70:$70,0)-7),0),1)&amp;""";"),",",""",""")</f>
        <v>sed -i '' 's#COLUMN_DATA_LENGTH="3"#COLUMN_DATA_LENGTH="mm"#g' ${CONFIG_DIR}db_data_config.txt; export COLUMN_DATA_LENGTH="mm";</v>
      </c>
      <c r="BB193" s="71" t="str">
        <f>SUBSTITUTE(IF(INDEX($E$86:$G$111,MATCH("●",INDEX($H$86:$AQ$111,,MATCH($D193,$70:$70,0)-7),0),1)=VLOOKUP(BB$173,$AD$9:$AN$20,8,FALSE),"","sed -i "&amp;IF($AK$171="MacOS","'' ","")&amp;"'s#"&amp;BB$173&amp;"="""&amp;INDEX($E$86:$G$111,MATCH("●",INDEX($H$86:$AQ$111,,MATCH($D193,$70:$70,0)-7),0),1)&amp;""""&amp;"#"&amp;BB$173&amp;"="&amp;""""&amp;VLOOKUP(BB$173,$AD$9:$AN$20,8,FALSE)&amp;""""&amp;"#g'"&amp;"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's#COLUMN_DATA_LENGTH="mm"#COLUMN_DATA_LENGTH="3"#g' ${CONFIG_DIR}db_data_config.txt; export COLUMN_DATA_LENGTH="3";</v>
      </c>
      <c r="BC193" s="71" t="str">
        <f>SUBSTITUTE(IF(VLOOKUP(BC$173,$AD$9:$AN$20,8,FALSE)=INDEX($E$113:$G$114,MATCH("●",INDEX($H$113:$AQ$114,,MATCH($D193,$70:$70,0)-7),0),1),"","sed -i "&amp;IF($AK$171="MacOS","'' ","")&amp;"'s#"&amp;BC$173&amp;"="""&amp;VLOOKUP(BC$173,$AD$9:$AN$20,8,FALSE)&amp;""""&amp;"#"&amp;BC$173&amp;"="&amp;""""&amp;INDEX($E$113:$G$114,MATCH("●",INDEX($H$113:$AQ$114,,MATCH($D193,$70:$70,0)-7),0),1)&amp;""""&amp;"#g'"&amp;" ${CONFIG_DIR}"&amp;$K$7&amp;"; export "&amp;BC$173&amp;"="&amp;""""&amp;INDEX($E$113:$G$114,MATCH("●",INDEX($H$113:$AQ$114,,MATCH($D193,$70:$70,0)-7),0),1)&amp;""";"),",",""",""")</f>
        <v/>
      </c>
      <c r="BD193" s="71" t="str">
        <f>SUBSTITUTE(IF(INDEX($E$113:$G$114,MATCH("●",INDEX($H$113:$AQ$114,,MATCH($D193,$70:$70,0)-7),0),1)=VLOOKUP(BD$173,$AD$9:$AN$20,8,FALSE),"","sed -i "&amp;IF($AK$171="MacOS","'' ","")&amp;"'s#"&amp;BD$173&amp;"="""&amp;INDEX($E$113:$G$114,MATCH("●",INDEX($H$113:$AQ$114,,MATCH($D193,$70:$70,0)-7),0),1)&amp;""""&amp;"#"&amp;BD$173&amp;"="&amp;""""&amp;VLOOKUP(BD$173,$AD$9:$AN$20,8,FALSE)&amp;""""&amp;"#g'"&amp;"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3" s="71" t="str">
        <f>SUBSTITUTE(IF(VLOOKUP(BE$173,$AD$9:$AN$20,8,FALSE)=INDEX($E$116:$G$118,MATCH("●",INDEX($H$116:$AQ$118,,MATCH($D193,$70:$70,0)-7),0),1),"","sed -i "&amp;IF($AK$171="MacOS","'' ","")&amp;"'s#"&amp;BE$173&amp;"="""&amp;VLOOKUP(BE$173,$AD$9:$AN$20,8,FALSE)&amp;""""&amp;"#"&amp;BE$173&amp;"="&amp;""""&amp;INDEX($E$116:$G$118,MATCH("●",INDEX($H$116:$AQ$118,,MATCH($D193,$70:$70,0)-7),0),1)&amp;""""&amp;"#g'"&amp;" ${CONFIG_DIR}"&amp;$K$7&amp;"; export "&amp;BE$173&amp;"="&amp;""""&amp;INDEX($E$116:$G$118,MATCH("●",INDEX($H$116:$AQ$118,,MATCH($D193,$70:$70,0)-7),0),1)&amp;""";"),",",""",""")</f>
        <v/>
      </c>
      <c r="BF193" s="71" t="str">
        <f>SUBSTITUTE(IF(INDEX($E$116:$G$118,MATCH("●",INDEX($H$116:$AQ$118,,MATCH($D193,$70:$70,0)-7),0),1)=VLOOKUP(BF$173,$AD$9:$AN$20,8,FALSE),"","sed -i "&amp;IF($AK$171="MacOS","'' ","")&amp;"'s#"&amp;BF$173&amp;"="""&amp;INDEX($E$116:$G$118,MATCH("●",INDEX($H$116:$AQ$118,,MATCH($D193,$70:$70,0)-7),0),1)&amp;""""&amp;"#"&amp;BF$173&amp;"="&amp;""""&amp;VLOOKUP(BF$173,$AD$9:$AN$20,8,FALSE)&amp;""""&amp;"#g'"&amp;"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3" s="71" t="str">
        <f>SUBSTITUTE(IF(VLOOKUP(BG$173,$AD$9:$AN$20,8,FALSE)=INDEX($E$120:$G$122,MATCH("●",INDEX($H$120:$AQ$122,,MATCH($D193,$70:$70,0)-7),0),1),"","sed -i "&amp;IF($AK$171="MacOS","'' ","")&amp;"'s#"&amp;BG$173&amp;"="""&amp;VLOOKUP(BG$173,$AD$9:$AN$20,8,FALSE)&amp;""""&amp;"#"&amp;BG$173&amp;"="&amp;""""&amp;INDEX($E$120:$G$122,MATCH("●",INDEX($H$120:$AQ$122,,MATCH($D193,$70:$70,0)-7),0),1)&amp;""""&amp;"#g'"&amp;" ${CONFIG_DIR}"&amp;$K$7&amp;"; export "&amp;BG$173&amp;"="&amp;""""&amp;INDEX($E$120:$G$122,MATCH("●",INDEX($H$120:$AQ$122,,MATCH($D193,$70:$70,0)-7),0),1)&amp;""";"),",",""",""")</f>
        <v/>
      </c>
      <c r="BH193" s="71" t="str">
        <f>SUBSTITUTE(IF(INDEX($E$120:$G$122,MATCH("●",INDEX($H$120:$AQ$122,,MATCH($D193,$70:$70,0)-7),0),1)=VLOOKUP(BH$173,$AD$9:$AN$20,8,FALSE),"","sed -i "&amp;IF($AK$171="MacOS","'' ","")&amp;"'s#"&amp;BH$173&amp;"="""&amp;INDEX($E$120:$G$122,MATCH("●",INDEX($H$120:$AQ$122,,MATCH($D193,$70:$70,0)-7),0),1)&amp;""""&amp;"#"&amp;BH$173&amp;"="&amp;""""&amp;VLOOKUP(BH$173,$AD$9:$AN$20,8,FALSE)&amp;""""&amp;"#g'"&amp;"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3" s="71" t="str">
        <f>SUBSTITUTE(IF(VLOOKUP(BI$173,$AD$9:$AN$20,8,FALSE)=INDEX($E$124:$G$127,MATCH("●",INDEX($H$124:$AQ$127,,MATCH($D193,$70:$70,0)-7),0),1),"","sed -i "&amp;IF($AK$171="MacOS","'' ","")&amp;"'s#"&amp;BI$173&amp;"="""&amp;VLOOKUP(BI$173,$AD$9:$AN$20,8,FALSE)&amp;""""&amp;"#"&amp;BI$173&amp;"="&amp;""""&amp;INDEX($E$124:$G$127,MATCH("●",INDEX($H$124:$AQ$127,,MATCH($D193,$70:$70,0)-7),0),1)&amp;""""&amp;"#g'"&amp;" ${CONFIG_DIR}"&amp;$K$7&amp;"; export "&amp;BI$173&amp;"="&amp;""""&amp;INDEX($E$124:$G$127,MATCH("●",INDEX($H$124:$AQ$127,,MATCH($D193,$70:$70,0)-7),0),1)&amp;""";"),",",""",""")</f>
        <v/>
      </c>
      <c r="BJ193" s="71" t="str">
        <f>SUBSTITUTE(IF(INDEX($E$124:$G$127,MATCH("●",INDEX($H$124:$AQ$127,,MATCH($D193,$70:$70,0)-7),0),1)=VLOOKUP(BJ$173,$AD$9:$AN$20,8,FALSE),"","sed -i "&amp;IF($AK$171="MacOS","'' ","")&amp;"'s#"&amp;BJ$173&amp;"="""&amp;INDEX($E$124:$G$127,MATCH("●",INDEX($H$124:$AQ$127,,MATCH($D193,$70:$70,0)-7),0),1)&amp;""""&amp;"#"&amp;BJ$173&amp;"="&amp;""""&amp;VLOOKUP(BJ$173,$AD$9:$AN$20,8,FALSE)&amp;""""&amp;"#g'"&amp;"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3" s="71" t="str">
        <f>SUBSTITUTE(IF(VLOOKUP(BK$173,$AD$9:$AN$20,8,FALSE)=INDEX($E$129:$G$131,MATCH("●",INDEX($H$129:$AQ$131,,MATCH($D193,$70:$70,0)-7),0),1),"","sed -i "&amp;IF($AK$171="MacOS","'' ","")&amp;"'s#"&amp;BK$173&amp;"="""&amp;VLOOKUP(BK$173,$AD$9:$AN$20,8,FALSE)&amp;""""&amp;"#"&amp;BK$173&amp;"="&amp;""""&amp;INDEX($E$129:$G$131,MATCH("●",INDEX($H$129:$AQ$131,,MATCH($D193,$70:$70,0)-7),0),1)&amp;""""&amp;"#g'"&amp;" ${CONFIG_DIR}"&amp;$K$7&amp;"; export "&amp;BK$173&amp;"="&amp;""""&amp;INDEX($E$129:$G$131,MATCH("●",INDEX($H$129:$AQ$131,,MATCH($D193,$70:$70,0)-7),0),1)&amp;""";"),",",""",""")</f>
        <v/>
      </c>
      <c r="BL193" s="71" t="str">
        <f>SUBSTITUTE(IF(INDEX($E$129:$G$131,MATCH("●",INDEX($H$129:$AQ$131,,MATCH($D193,$70:$70,0)-7),0),1)=VLOOKUP(BL$173,$AD$9:$AN$20,8,FALSE),"","sed -i "&amp;IF($AK$171="MacOS","'' ","")&amp;"'s#"&amp;BL$173&amp;"="""&amp;INDEX($E$129:$G$131,MATCH("●",INDEX($H$129:$AQ$131,,MATCH($D193,$70:$70,0)-7),0),1)&amp;""""&amp;"#"&amp;BL$173&amp;"="&amp;""""&amp;VLOOKUP(BL$173,$AD$9:$AN$20,8,FALSE)&amp;""""&amp;"#g'"&amp;"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3" s="71" t="str">
        <f>SUBSTITUTE(IF(VLOOKUP(BM$173,$AD$9:$AN$20,8,FALSE)=INDEX($E$133:$G$135,MATCH("●",INDEX($H$133:$AQ$135,,MATCH($D193,$70:$70,0)-7),0),1),"","sed -i "&amp;IF($AK$171="MacOS","'' ","")&amp;"'s#"&amp;BM$173&amp;"="""&amp;VLOOKUP(BM$173,$AD$9:$AN$20,8,FALSE)&amp;""""&amp;"#"&amp;BM$173&amp;"="&amp;""""&amp;INDEX($E$133:$G$135,MATCH("●",INDEX($H$133:$AQ$135,,MATCH($D193,$70:$70,0)-7),0),1)&amp;""""&amp;"#g'"&amp;" ${CONFIG_DIR}"&amp;$K$7&amp;"; export "&amp;BM$173&amp;"="&amp;""""&amp;INDEX($E$133:$G$135,MATCH("●",INDEX($H$133:$AQ$135,,MATCH($D193,$70:$70,0)-7),0),1)&amp;""";"),",",""",""")</f>
        <v/>
      </c>
      <c r="BN193" s="71" t="str">
        <f>SUBSTITUTE(IF(INDEX($E$133:$G$135,MATCH("●",INDEX($H$133:$AQ$135,,MATCH($D193,$70:$70,0)-7),0),1)=VLOOKUP(BN$173,$AD$9:$AN$20,8,FALSE),"","sed -i "&amp;IF($AK$171="MacOS","'' ","")&amp;"'s#"&amp;BN$173&amp;"="""&amp;INDEX($E$133:$G$135,MATCH("●",INDEX($H$133:$AQ$135,,MATCH($D193,$70:$70,0)-7),0),1)&amp;""""&amp;"#"&amp;BN$173&amp;"="&amp;""""&amp;VLOOKUP(BN$173,$AD$9:$AN$20,8,FALSE)&amp;""""&amp;"#g'"&amp;"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3" s="71" t="str">
        <f>SUBSTITUTE(IF(VLOOKUP(BO$173,$AD$9:$AN$20,8,FALSE)=INDEX($E$137:$G$139,MATCH("●",INDEX($H$137:$AQ$139,,MATCH($D193,$70:$70,0)-7),0),1),"","sed -i "&amp;IF($AK$171="MacOS","'' ","")&amp;"'s#"&amp;BO$173&amp;"="""&amp;VLOOKUP(BO$173,$AD$9:$AN$20,8,FALSE)&amp;""""&amp;"#"&amp;BO$173&amp;"="&amp;""""&amp;INDEX($E$137:$G$139,MATCH("●",INDEX($H$137:$AQ$139,,MATCH($D193,$70:$70,0)-7),0),1)&amp;""""&amp;"#g'"&amp;" ${CONFIG_DIR}"&amp;$K$7&amp;"; export "&amp;BO$173&amp;"="&amp;""""&amp;INDEX($E$137:$G$139,MATCH("●",INDEX($H$137:$AQ$139,,MATCH($D193,$70:$70,0)-7),0),1)&amp;""";"),",",""",""")</f>
        <v/>
      </c>
      <c r="BP193" s="71" t="str">
        <f>SUBSTITUTE(IF(INDEX($E$137:$G$139,MATCH("●",INDEX($H$137:$AQ$139,,MATCH($D193,$70:$70,0)-7),0),1)=VLOOKUP(BP$173,$AD$9:$AN$20,8,FALSE),"","sed -i "&amp;IF($AK$171="MacOS","'' ","")&amp;"'s#"&amp;BP$173&amp;"="""&amp;INDEX($E$137:$G$139,MATCH("●",INDEX($H$137:$AQ$139,,MATCH($D193,$70:$70,0)-7),0),1)&amp;""""&amp;"#"&amp;BP$173&amp;"="&amp;""""&amp;VLOOKUP(BP$173,$AD$9:$AN$20,8,FALSE)&amp;""""&amp;"#g'"&amp;"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3" s="71" t="str">
        <f>SUBSTITUTE(IF(VLOOKUP(BQ$173,$AD$9:$AN$20,8,FALSE)=INDEX($E$141:$G$143,MATCH("●",INDEX($H$141:$AQ$143,,MATCH($D193,$70:$70,0)-7),0),1),"","sed -i "&amp;IF($AK$171="MacOS","'' ","")&amp;"'s#"&amp;BQ$173&amp;"="""&amp;VLOOKUP(BQ$173,$AD$9:$AN$20,8,FALSE)&amp;""""&amp;"#"&amp;BQ$173&amp;"="&amp;""""&amp;INDEX($E$141:$G$143,MATCH("●",INDEX($H$141:$AQ$143,,MATCH($D193,$70:$70,0)-7),0),1)&amp;""""&amp;"#g'"&amp;" ${CONFIG_DIR}"&amp;$K$7&amp;"; export "&amp;BQ$173&amp;"="&amp;""""&amp;INDEX($E$141:$G$143,MATCH("●",INDEX($H$141:$AQ$143,,MATCH($D193,$70:$70,0)-7),0),1)&amp;""";"),",",""",""")</f>
        <v/>
      </c>
      <c r="BR193" s="71" t="str">
        <f>SUBSTITUTE(IF(INDEX($E$141:$G$143,MATCH("●",INDEX($H$141:$AQ$143,,MATCH($D193,$70:$70,0)-7),0),1)=VLOOKUP(BR$173,$AD$9:$AN$20,8,FALSE),"","sed -i "&amp;IF($AK$171="MacOS","'' ","")&amp;"'s#"&amp;BR$173&amp;"="""&amp;INDEX($E$141:$G$143,MATCH("●",INDEX($H$141:$AQ$143,,MATCH($D193,$70:$70,0)-7),0),1)&amp;""""&amp;"#"&amp;BR$173&amp;"="&amp;""""&amp;VLOOKUP(BR$173,$AD$9:$AN$20,8,FALSE)&amp;""""&amp;"#g'"&amp;"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3" s="71" t="str">
        <f>SUBSTITUTE(IF(VLOOKUP(BS$173,$AD$9:$AN$20,8,FALSE)=INDEX($E$145:$G$147,MATCH("●",INDEX($H$145:$AQ$147,,MATCH($D193,$70:$70,0)-7),0),1),"","sed -i "&amp;IF($AK$171="MacOS","'' ","")&amp;"'s#"&amp;BS$173&amp;"="""&amp;VLOOKUP(BS$173,$AD$9:$AN$20,8,FALSE)&amp;""""&amp;"#"&amp;BS$173&amp;"="&amp;""""&amp;INDEX($E$145:$G$147,MATCH("●",INDEX($H$145:$AQ$147,,MATCH($D193,$70:$70,0)-7),0),1)&amp;""""&amp;"#g'"&amp;" ${CONFIG_DIR}"&amp;$K$7&amp;"; export "&amp;BS$173&amp;"="&amp;""""&amp;INDEX($E$145:$G$147,MATCH("●",INDEX($H$145:$AQ$147,,MATCH($D193,$70:$70,0)-7),0),1)&amp;""";"),",",""",""")</f>
        <v/>
      </c>
      <c r="BT193" s="71" t="str">
        <f>SUBSTITUTE(IF(INDEX($E$145:$G$147,MATCH("●",INDEX($H$145:$AQ$147,,MATCH($D193,$70:$70,0)-7),0),1)=VLOOKUP(BT$173,$AD$9:$AN$20,8,FALSE),"","sed -i "&amp;IF($AK$171="MacOS","'' ","")&amp;"'s#"&amp;BT$173&amp;"="""&amp;INDEX($E$145:$G$147,MATCH("●",INDEX($H$145:$AQ$147,,MATCH($D193,$70:$70,0)-7),0),1)&amp;""""&amp;"#"&amp;BT$173&amp;"="&amp;""""&amp;VLOOKUP(BT$173,$AD$9:$AN$20,8,FALSE)&amp;""""&amp;"#g'"&amp;"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3" s="60" t="s">
        <v>1068</v>
      </c>
    </row>
    <row r="194" spans="4:73" ht="54" customHeight="1">
      <c r="D194" s="96">
        <f t="shared" si="3"/>
        <v>92</v>
      </c>
      <c r="E194" s="97"/>
      <c r="F194" s="97"/>
      <c r="G194" s="98"/>
      <c r="H194" s="45" t="str">
        <f t="shared" ca="1" si="2"/>
        <v>clear; echo テストケース092; sed -i '' 's#COLUMN_DATA_TYPE="char"#COLUMN_DATA_TYPE="date"#g' ${CONFIG_DIR}db_data_config.txt; export COLUMN_DATA_TYPE="date";sed -i '' 's#COLUMN_DATA_LENGTH="3"#COLUMN_DATA_LENGTH="m"#g' ${CONFIG_DIR}db_data_config.txt; export COLUMN_DATA_LENGTH="m";sh ./script/db_check_data_validate_config.sh; sed -i '' 's#COLUMN_DATA_TYPE="date"#COLUMN_DATA_TYPE="char"#g' ${CONFIG_DIR}db_data_config.txt; export COLUMN_DATA_TYPE="char";sed -i '' 's#COLUMN_DATA_LENGTH="m"#COLUMN_DATA_LENGTH="3"#g' ${CONFIG_DIR}db_data_config.txt; export COLUMN_DATA_LENGTH="3";</v>
      </c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7"/>
      <c r="AE194" s="99" t="str" cm="1">
        <f t="array" ref="AE194">SUBSTITUTE(INDEX($H$149:$AQ$149, , MATCH($D194, $70:$70, 0)-7),"-","")</f>
        <v>正常</v>
      </c>
      <c r="AF194" s="100"/>
      <c r="AG194" s="101"/>
      <c r="AH194" s="143" t="s">
        <v>938</v>
      </c>
      <c r="AI194" s="144"/>
      <c r="AJ194" s="144"/>
      <c r="AK194" s="144"/>
      <c r="AL194" s="144"/>
      <c r="AM194" s="144"/>
      <c r="AN194" s="144"/>
      <c r="AO194" s="144"/>
      <c r="AP194" s="144"/>
      <c r="AQ194" s="145"/>
      <c r="AS194" s="68" t="str" cm="1">
        <f t="array" ref="AS194">SUBSTITUTE(TEXT(INDEX($H$152:$AQ$152,1,$D194-72),"000000"),"-","")</f>
        <v>220001</v>
      </c>
      <c r="AT194" s="69"/>
      <c r="AU194" s="70"/>
      <c r="AW194" s="71" t="str">
        <f>SUBSTITUTE(IF(VLOOKUP(AW$173,$AD$9:$AN$20,8,FALSE)=INDEX($E$76:$G$78,MATCH("●",INDEX($H$76:$AQ$78,,MATCH($D194,$70:$70,0)-7),0),1),"","sed -i "&amp;IF($AK$171="MacOS","'' ","")&amp;"'s#"&amp;AW$173&amp;"="""&amp;VLOOKUP(AW$173,$AD$9:$AN$20,8,FALSE)&amp;""""&amp;"#"&amp;AW$173&amp;"="&amp;""""&amp;INDEX($E$76:$G$78,MATCH("●",INDEX($H$76:$AQ$78,,MATCH($D194,$70:$70,0)-7),0),1)&amp;""""&amp;"#g'"&amp;" ${CONFIG_DIR}"&amp;$K$7&amp;"; export "&amp;AW$173&amp;"="&amp;""""&amp;INDEX($E$76:$G$78,MATCH("●",INDEX($H$76:$AQ$78,,MATCH($D194,$70:$70,0)-7),0),1)&amp;""";"),",",""",""")</f>
        <v/>
      </c>
      <c r="AX194" s="71" t="str">
        <f>SUBSTITUTE(IF(INDEX($E$76:$G$78,MATCH("●",INDEX($H$76:$AQ$78,,MATCH($D194,$70:$70,0)-7),0),1)=VLOOKUP(AX$173,$AD$9:$AN$20,8,FALSE),"","sed -i "&amp;IF($AK$171="MacOS","'' ","")&amp;"'s#"&amp;AX$173&amp;"="""&amp;INDEX($E$76:$G$78,MATCH("●",INDEX($H$76:$AQ$78,,MATCH($D194,$70:$70,0)-7),0),1)&amp;""""&amp;"#"&amp;AX$173&amp;"="&amp;""""&amp;VLOOKUP(AX$173,$AD$9:$AN$20,8,FALSE)&amp;""""&amp;"#g'"&amp;"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4" s="71" t="str">
        <f>SUBSTITUTE(IF(VLOOKUP(AY$173,$AD$9:$AN$20,8,FALSE)=INDEX($E$80:$G$84,MATCH("●",INDEX($H$80:$AQ$84,,MATCH($D194,$70:$70,0)-7),0),1),"","sed -i "&amp;IF($AK$171="MacOS","'' ","")&amp;"'s#"&amp;AY$173&amp;"="""&amp;VLOOKUP(AY$173,$AD$9:$AN$20,8,FALSE)&amp;""""&amp;"#"&amp;AY$173&amp;"="&amp;""""&amp;INDEX($E$80:$G$84,MATCH("●",INDEX($H$80:$AQ$84,,MATCH($D194,$70:$70,0)-7),0),1)&amp;""""&amp;"#g'"&amp;" ${CONFIG_DIR}"&amp;$K$7&amp;"; export "&amp;AY$173&amp;"="&amp;""""&amp;INDEX($E$80:$G$84,MATCH("●",INDEX($H$80:$AQ$84,,MATCH($D194,$70:$70,0)-7),0),1)&amp;""";"),",",""",""")</f>
        <v>sed -i '' 's#COLUMN_DATA_TYPE="char"#COLUMN_DATA_TYPE="date"#g' ${CONFIG_DIR}db_data_config.txt; export COLUMN_DATA_TYPE="date";</v>
      </c>
      <c r="AZ194" s="71" t="str">
        <f>SUBSTITUTE(IF(INDEX($E$80:$G$84,MATCH("●",INDEX($H$80:$AQ$84,,MATCH($D194,$70:$70,0)-7),0),1)=VLOOKUP(AZ$173,$AD$9:$AN$20,8,FALSE),"","sed -i "&amp;IF($AK$171="MacOS","'' ","")&amp;"'s#"&amp;AZ$173&amp;"="""&amp;INDEX($E$80:$G$84,MATCH("●",INDEX($H$80:$AQ$84,,MATCH($D194,$70:$70,0)-7),0),1)&amp;""""&amp;"#"&amp;AZ$173&amp;"="&amp;""""&amp;VLOOKUP(AZ$173,$AD$9:$AN$20,8,FALSE)&amp;""""&amp;"#g'"&amp;"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4" s="71" t="str">
        <f>SUBSTITUTE(IF(VLOOKUP(BA$173,$AD$9:$AN$20,8,FALSE)=INDEX($E$86:$G$111,MATCH("●",INDEX($H$86:$AQ$111,,MATCH($D194,$70:$70,0)-7),0),1),"","sed -i "&amp;IF($AK$171="MacOS","'' ","")&amp;"'s#"&amp;BA$173&amp;"="""&amp;VLOOKUP(BA$173,$AD$9:$AN$20,8,FALSE)&amp;""""&amp;"#"&amp;BA$173&amp;"="&amp;""""&amp;INDEX($E$86:$G$111,MATCH("●",INDEX($H$86:$AQ$111,,MATCH($D194,$70:$70,0)-7),0),1)&amp;""""&amp;"#g'"&amp;" ${CONFIG_DIR}"&amp;$K$7&amp;"; export "&amp;BA$173&amp;"="&amp;""""&amp;INDEX($E$86:$G$111,MATCH("●",INDEX($H$86:$AQ$111,,MATCH($D194,$70:$70,0)-7),0),1)&amp;""";"),",",""",""")</f>
        <v>sed -i '' 's#COLUMN_DATA_LENGTH="3"#COLUMN_DATA_LENGTH="m"#g' ${CONFIG_DIR}db_data_config.txt; export COLUMN_DATA_LENGTH="m";</v>
      </c>
      <c r="BB194" s="71" t="str">
        <f>SUBSTITUTE(IF(INDEX($E$86:$G$111,MATCH("●",INDEX($H$86:$AQ$111,,MATCH($D194,$70:$70,0)-7),0),1)=VLOOKUP(BB$173,$AD$9:$AN$20,8,FALSE),"","sed -i "&amp;IF($AK$171="MacOS","'' ","")&amp;"'s#"&amp;BB$173&amp;"="""&amp;INDEX($E$86:$G$111,MATCH("●",INDEX($H$86:$AQ$111,,MATCH($D194,$70:$70,0)-7),0),1)&amp;""""&amp;"#"&amp;BB$173&amp;"="&amp;""""&amp;VLOOKUP(BB$173,$AD$9:$AN$20,8,FALSE)&amp;""""&amp;"#g'"&amp;"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's#COLUMN_DATA_LENGTH="m"#COLUMN_DATA_LENGTH="3"#g' ${CONFIG_DIR}db_data_config.txt; export COLUMN_DATA_LENGTH="3";</v>
      </c>
      <c r="BC194" s="71" t="str">
        <f>SUBSTITUTE(IF(VLOOKUP(BC$173,$AD$9:$AN$20,8,FALSE)=INDEX($E$113:$G$114,MATCH("●",INDEX($H$113:$AQ$114,,MATCH($D194,$70:$70,0)-7),0),1),"","sed -i "&amp;IF($AK$171="MacOS","'' ","")&amp;"'s#"&amp;BC$173&amp;"="""&amp;VLOOKUP(BC$173,$AD$9:$AN$20,8,FALSE)&amp;""""&amp;"#"&amp;BC$173&amp;"="&amp;""""&amp;INDEX($E$113:$G$114,MATCH("●",INDEX($H$113:$AQ$114,,MATCH($D194,$70:$70,0)-7),0),1)&amp;""""&amp;"#g'"&amp;" ${CONFIG_DIR}"&amp;$K$7&amp;"; export "&amp;BC$173&amp;"="&amp;""""&amp;INDEX($E$113:$G$114,MATCH("●",INDEX($H$113:$AQ$114,,MATCH($D194,$70:$70,0)-7),0),1)&amp;""";"),",",""",""")</f>
        <v/>
      </c>
      <c r="BD194" s="71" t="str">
        <f>SUBSTITUTE(IF(INDEX($E$113:$G$114,MATCH("●",INDEX($H$113:$AQ$114,,MATCH($D194,$70:$70,0)-7),0),1)=VLOOKUP(BD$173,$AD$9:$AN$20,8,FALSE),"","sed -i "&amp;IF($AK$171="MacOS","'' ","")&amp;"'s#"&amp;BD$173&amp;"="""&amp;INDEX($E$113:$G$114,MATCH("●",INDEX($H$113:$AQ$114,,MATCH($D194,$70:$70,0)-7),0),1)&amp;""""&amp;"#"&amp;BD$173&amp;"="&amp;""""&amp;VLOOKUP(BD$173,$AD$9:$AN$20,8,FALSE)&amp;""""&amp;"#g'"&amp;"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4" s="71" t="str">
        <f>SUBSTITUTE(IF(VLOOKUP(BE$173,$AD$9:$AN$20,8,FALSE)=INDEX($E$116:$G$118,MATCH("●",INDEX($H$116:$AQ$118,,MATCH($D194,$70:$70,0)-7),0),1),"","sed -i "&amp;IF($AK$171="MacOS","'' ","")&amp;"'s#"&amp;BE$173&amp;"="""&amp;VLOOKUP(BE$173,$AD$9:$AN$20,8,FALSE)&amp;""""&amp;"#"&amp;BE$173&amp;"="&amp;""""&amp;INDEX($E$116:$G$118,MATCH("●",INDEX($H$116:$AQ$118,,MATCH($D194,$70:$70,0)-7),0),1)&amp;""""&amp;"#g'"&amp;" ${CONFIG_DIR}"&amp;$K$7&amp;"; export "&amp;BE$173&amp;"="&amp;""""&amp;INDEX($E$116:$G$118,MATCH("●",INDEX($H$116:$AQ$118,,MATCH($D194,$70:$70,0)-7),0),1)&amp;""";"),",",""",""")</f>
        <v/>
      </c>
      <c r="BF194" s="71" t="str">
        <f>SUBSTITUTE(IF(INDEX($E$116:$G$118,MATCH("●",INDEX($H$116:$AQ$118,,MATCH($D194,$70:$70,0)-7),0),1)=VLOOKUP(BF$173,$AD$9:$AN$20,8,FALSE),"","sed -i "&amp;IF($AK$171="MacOS","'' ","")&amp;"'s#"&amp;BF$173&amp;"="""&amp;INDEX($E$116:$G$118,MATCH("●",INDEX($H$116:$AQ$118,,MATCH($D194,$70:$70,0)-7),0),1)&amp;""""&amp;"#"&amp;BF$173&amp;"="&amp;""""&amp;VLOOKUP(BF$173,$AD$9:$AN$20,8,FALSE)&amp;""""&amp;"#g'"&amp;"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4" s="71" t="str">
        <f>SUBSTITUTE(IF(VLOOKUP(BG$173,$AD$9:$AN$20,8,FALSE)=INDEX($E$120:$G$122,MATCH("●",INDEX($H$120:$AQ$122,,MATCH($D194,$70:$70,0)-7),0),1),"","sed -i "&amp;IF($AK$171="MacOS","'' ","")&amp;"'s#"&amp;BG$173&amp;"="""&amp;VLOOKUP(BG$173,$AD$9:$AN$20,8,FALSE)&amp;""""&amp;"#"&amp;BG$173&amp;"="&amp;""""&amp;INDEX($E$120:$G$122,MATCH("●",INDEX($H$120:$AQ$122,,MATCH($D194,$70:$70,0)-7),0),1)&amp;""""&amp;"#g'"&amp;" ${CONFIG_DIR}"&amp;$K$7&amp;"; export "&amp;BG$173&amp;"="&amp;""""&amp;INDEX($E$120:$G$122,MATCH("●",INDEX($H$120:$AQ$122,,MATCH($D194,$70:$70,0)-7),0),1)&amp;""";"),",",""",""")</f>
        <v/>
      </c>
      <c r="BH194" s="71" t="str">
        <f>SUBSTITUTE(IF(INDEX($E$120:$G$122,MATCH("●",INDEX($H$120:$AQ$122,,MATCH($D194,$70:$70,0)-7),0),1)=VLOOKUP(BH$173,$AD$9:$AN$20,8,FALSE),"","sed -i "&amp;IF($AK$171="MacOS","'' ","")&amp;"'s#"&amp;BH$173&amp;"="""&amp;INDEX($E$120:$G$122,MATCH("●",INDEX($H$120:$AQ$122,,MATCH($D194,$70:$70,0)-7),0),1)&amp;""""&amp;"#"&amp;BH$173&amp;"="&amp;""""&amp;VLOOKUP(BH$173,$AD$9:$AN$20,8,FALSE)&amp;""""&amp;"#g'"&amp;"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4" s="71" t="str">
        <f>SUBSTITUTE(IF(VLOOKUP(BI$173,$AD$9:$AN$20,8,FALSE)=INDEX($E$124:$G$127,MATCH("●",INDEX($H$124:$AQ$127,,MATCH($D194,$70:$70,0)-7),0),1),"","sed -i "&amp;IF($AK$171="MacOS","'' ","")&amp;"'s#"&amp;BI$173&amp;"="""&amp;VLOOKUP(BI$173,$AD$9:$AN$20,8,FALSE)&amp;""""&amp;"#"&amp;BI$173&amp;"="&amp;""""&amp;INDEX($E$124:$G$127,MATCH("●",INDEX($H$124:$AQ$127,,MATCH($D194,$70:$70,0)-7),0),1)&amp;""""&amp;"#g'"&amp;" ${CONFIG_DIR}"&amp;$K$7&amp;"; export "&amp;BI$173&amp;"="&amp;""""&amp;INDEX($E$124:$G$127,MATCH("●",INDEX($H$124:$AQ$127,,MATCH($D194,$70:$70,0)-7),0),1)&amp;""";"),",",""",""")</f>
        <v/>
      </c>
      <c r="BJ194" s="71" t="str">
        <f>SUBSTITUTE(IF(INDEX($E$124:$G$127,MATCH("●",INDEX($H$124:$AQ$127,,MATCH($D194,$70:$70,0)-7),0),1)=VLOOKUP(BJ$173,$AD$9:$AN$20,8,FALSE),"","sed -i "&amp;IF($AK$171="MacOS","'' ","")&amp;"'s#"&amp;BJ$173&amp;"="""&amp;INDEX($E$124:$G$127,MATCH("●",INDEX($H$124:$AQ$127,,MATCH($D194,$70:$70,0)-7),0),1)&amp;""""&amp;"#"&amp;BJ$173&amp;"="&amp;""""&amp;VLOOKUP(BJ$173,$AD$9:$AN$20,8,FALSE)&amp;""""&amp;"#g'"&amp;"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4" s="71" t="str">
        <f>SUBSTITUTE(IF(VLOOKUP(BK$173,$AD$9:$AN$20,8,FALSE)=INDEX($E$129:$G$131,MATCH("●",INDEX($H$129:$AQ$131,,MATCH($D194,$70:$70,0)-7),0),1),"","sed -i "&amp;IF($AK$171="MacOS","'' ","")&amp;"'s#"&amp;BK$173&amp;"="""&amp;VLOOKUP(BK$173,$AD$9:$AN$20,8,FALSE)&amp;""""&amp;"#"&amp;BK$173&amp;"="&amp;""""&amp;INDEX($E$129:$G$131,MATCH("●",INDEX($H$129:$AQ$131,,MATCH($D194,$70:$70,0)-7),0),1)&amp;""""&amp;"#g'"&amp;" ${CONFIG_DIR}"&amp;$K$7&amp;"; export "&amp;BK$173&amp;"="&amp;""""&amp;INDEX($E$129:$G$131,MATCH("●",INDEX($H$129:$AQ$131,,MATCH($D194,$70:$70,0)-7),0),1)&amp;""";"),",",""",""")</f>
        <v/>
      </c>
      <c r="BL194" s="71" t="str">
        <f>SUBSTITUTE(IF(INDEX($E$129:$G$131,MATCH("●",INDEX($H$129:$AQ$131,,MATCH($D194,$70:$70,0)-7),0),1)=VLOOKUP(BL$173,$AD$9:$AN$20,8,FALSE),"","sed -i "&amp;IF($AK$171="MacOS","'' ","")&amp;"'s#"&amp;BL$173&amp;"="""&amp;INDEX($E$129:$G$131,MATCH("●",INDEX($H$129:$AQ$131,,MATCH($D194,$70:$70,0)-7),0),1)&amp;""""&amp;"#"&amp;BL$173&amp;"="&amp;""""&amp;VLOOKUP(BL$173,$AD$9:$AN$20,8,FALSE)&amp;""""&amp;"#g'"&amp;"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4" s="71" t="str">
        <f>SUBSTITUTE(IF(VLOOKUP(BM$173,$AD$9:$AN$20,8,FALSE)=INDEX($E$133:$G$135,MATCH("●",INDEX($H$133:$AQ$135,,MATCH($D194,$70:$70,0)-7),0),1),"","sed -i "&amp;IF($AK$171="MacOS","'' ","")&amp;"'s#"&amp;BM$173&amp;"="""&amp;VLOOKUP(BM$173,$AD$9:$AN$20,8,FALSE)&amp;""""&amp;"#"&amp;BM$173&amp;"="&amp;""""&amp;INDEX($E$133:$G$135,MATCH("●",INDEX($H$133:$AQ$135,,MATCH($D194,$70:$70,0)-7),0),1)&amp;""""&amp;"#g'"&amp;" ${CONFIG_DIR}"&amp;$K$7&amp;"; export "&amp;BM$173&amp;"="&amp;""""&amp;INDEX($E$133:$G$135,MATCH("●",INDEX($H$133:$AQ$135,,MATCH($D194,$70:$70,0)-7),0),1)&amp;""";"),",",""",""")</f>
        <v/>
      </c>
      <c r="BN194" s="71" t="str">
        <f>SUBSTITUTE(IF(INDEX($E$133:$G$135,MATCH("●",INDEX($H$133:$AQ$135,,MATCH($D194,$70:$70,0)-7),0),1)=VLOOKUP(BN$173,$AD$9:$AN$20,8,FALSE),"","sed -i "&amp;IF($AK$171="MacOS","'' ","")&amp;"'s#"&amp;BN$173&amp;"="""&amp;INDEX($E$133:$G$135,MATCH("●",INDEX($H$133:$AQ$135,,MATCH($D194,$70:$70,0)-7),0),1)&amp;""""&amp;"#"&amp;BN$173&amp;"="&amp;""""&amp;VLOOKUP(BN$173,$AD$9:$AN$20,8,FALSE)&amp;""""&amp;"#g'"&amp;"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4" s="71" t="str">
        <f>SUBSTITUTE(IF(VLOOKUP(BO$173,$AD$9:$AN$20,8,FALSE)=INDEX($E$137:$G$139,MATCH("●",INDEX($H$137:$AQ$139,,MATCH($D194,$70:$70,0)-7),0),1),"","sed -i "&amp;IF($AK$171="MacOS","'' ","")&amp;"'s#"&amp;BO$173&amp;"="""&amp;VLOOKUP(BO$173,$AD$9:$AN$20,8,FALSE)&amp;""""&amp;"#"&amp;BO$173&amp;"="&amp;""""&amp;INDEX($E$137:$G$139,MATCH("●",INDEX($H$137:$AQ$139,,MATCH($D194,$70:$70,0)-7),0),1)&amp;""""&amp;"#g'"&amp;" ${CONFIG_DIR}"&amp;$K$7&amp;"; export "&amp;BO$173&amp;"="&amp;""""&amp;INDEX($E$137:$G$139,MATCH("●",INDEX($H$137:$AQ$139,,MATCH($D194,$70:$70,0)-7),0),1)&amp;""";"),",",""",""")</f>
        <v/>
      </c>
      <c r="BP194" s="71" t="str">
        <f>SUBSTITUTE(IF(INDEX($E$137:$G$139,MATCH("●",INDEX($H$137:$AQ$139,,MATCH($D194,$70:$70,0)-7),0),1)=VLOOKUP(BP$173,$AD$9:$AN$20,8,FALSE),"","sed -i "&amp;IF($AK$171="MacOS","'' ","")&amp;"'s#"&amp;BP$173&amp;"="""&amp;INDEX($E$137:$G$139,MATCH("●",INDEX($H$137:$AQ$139,,MATCH($D194,$70:$70,0)-7),0),1)&amp;""""&amp;"#"&amp;BP$173&amp;"="&amp;""""&amp;VLOOKUP(BP$173,$AD$9:$AN$20,8,FALSE)&amp;""""&amp;"#g'"&amp;"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4" s="71" t="str">
        <f>SUBSTITUTE(IF(VLOOKUP(BQ$173,$AD$9:$AN$20,8,FALSE)=INDEX($E$141:$G$143,MATCH("●",INDEX($H$141:$AQ$143,,MATCH($D194,$70:$70,0)-7),0),1),"","sed -i "&amp;IF($AK$171="MacOS","'' ","")&amp;"'s#"&amp;BQ$173&amp;"="""&amp;VLOOKUP(BQ$173,$AD$9:$AN$20,8,FALSE)&amp;""""&amp;"#"&amp;BQ$173&amp;"="&amp;""""&amp;INDEX($E$141:$G$143,MATCH("●",INDEX($H$141:$AQ$143,,MATCH($D194,$70:$70,0)-7),0),1)&amp;""""&amp;"#g'"&amp;" ${CONFIG_DIR}"&amp;$K$7&amp;"; export "&amp;BQ$173&amp;"="&amp;""""&amp;INDEX($E$141:$G$143,MATCH("●",INDEX($H$141:$AQ$143,,MATCH($D194,$70:$70,0)-7),0),1)&amp;""";"),",",""",""")</f>
        <v/>
      </c>
      <c r="BR194" s="71" t="str">
        <f>SUBSTITUTE(IF(INDEX($E$141:$G$143,MATCH("●",INDEX($H$141:$AQ$143,,MATCH($D194,$70:$70,0)-7),0),1)=VLOOKUP(BR$173,$AD$9:$AN$20,8,FALSE),"","sed -i "&amp;IF($AK$171="MacOS","'' ","")&amp;"'s#"&amp;BR$173&amp;"="""&amp;INDEX($E$141:$G$143,MATCH("●",INDEX($H$141:$AQ$143,,MATCH($D194,$70:$70,0)-7),0),1)&amp;""""&amp;"#"&amp;BR$173&amp;"="&amp;""""&amp;VLOOKUP(BR$173,$AD$9:$AN$20,8,FALSE)&amp;""""&amp;"#g'"&amp;"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4" s="71" t="str">
        <f>SUBSTITUTE(IF(VLOOKUP(BS$173,$AD$9:$AN$20,8,FALSE)=INDEX($E$145:$G$147,MATCH("●",INDEX($H$145:$AQ$147,,MATCH($D194,$70:$70,0)-7),0),1),"","sed -i "&amp;IF($AK$171="MacOS","'' ","")&amp;"'s#"&amp;BS$173&amp;"="""&amp;VLOOKUP(BS$173,$AD$9:$AN$20,8,FALSE)&amp;""""&amp;"#"&amp;BS$173&amp;"="&amp;""""&amp;INDEX($E$145:$G$147,MATCH("●",INDEX($H$145:$AQ$147,,MATCH($D194,$70:$70,0)-7),0),1)&amp;""""&amp;"#g'"&amp;" ${CONFIG_DIR}"&amp;$K$7&amp;"; export "&amp;BS$173&amp;"="&amp;""""&amp;INDEX($E$145:$G$147,MATCH("●",INDEX($H$145:$AQ$147,,MATCH($D194,$70:$70,0)-7),0),1)&amp;""";"),",",""",""")</f>
        <v/>
      </c>
      <c r="BT194" s="71" t="str">
        <f>SUBSTITUTE(IF(INDEX($E$145:$G$147,MATCH("●",INDEX($H$145:$AQ$147,,MATCH($D194,$70:$70,0)-7),0),1)=VLOOKUP(BT$173,$AD$9:$AN$20,8,FALSE),"","sed -i "&amp;IF($AK$171="MacOS","'' ","")&amp;"'s#"&amp;BT$173&amp;"="""&amp;INDEX($E$145:$G$147,MATCH("●",INDEX($H$145:$AQ$147,,MATCH($D194,$70:$70,0)-7),0),1)&amp;""""&amp;"#"&amp;BT$173&amp;"="&amp;""""&amp;VLOOKUP(BT$173,$AD$9:$AN$20,8,FALSE)&amp;""""&amp;"#g'"&amp;"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4" s="60" t="s">
        <v>1068</v>
      </c>
    </row>
    <row r="195" spans="4:73" ht="54" customHeight="1">
      <c r="D195" s="96">
        <f t="shared" si="3"/>
        <v>93</v>
      </c>
      <c r="E195" s="97"/>
      <c r="F195" s="97"/>
      <c r="G195" s="98"/>
      <c r="H195" s="45" t="str">
        <f t="shared" ca="1" si="2"/>
        <v>clear; echo テストケース093; sed -i '' 's#COLUMN_DATA_TYPE="char"#COLUMN_DATA_TYPE="date"#g' ${CONFIG_DIR}db_data_config.txt; export COLUMN_DATA_TYPE="date";sed -i '' 's#COLUMN_DATA_LENGTH="3"#COLUMN_DATA_LENGTH="ss"#g' ${CONFIG_DIR}db_data_config.txt; export COLUMN_DATA_LENGTH="ss";sh ./script/db_check_data_validate_config.sh; sed -i '' 's#COLUMN_DATA_TYPE="date"#COLUMN_DATA_TYPE="char"#g' ${CONFIG_DIR}db_data_config.txt; export COLUMN_DATA_TYPE="char";sed -i '' 's#COLUMN_DATA_LENGTH="ss"#COLUMN_DATA_LENGTH="3"#g' ${CONFIG_DIR}db_data_config.txt; export COLUMN_DATA_LENGTH="3";</v>
      </c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7"/>
      <c r="AE195" s="99" t="str" cm="1">
        <f t="array" ref="AE195">SUBSTITUTE(INDEX($H$149:$AQ$149, , MATCH($D195, $70:$70, 0)-7),"-","")</f>
        <v>正常</v>
      </c>
      <c r="AF195" s="100"/>
      <c r="AG195" s="101"/>
      <c r="AH195" s="143" t="s">
        <v>939</v>
      </c>
      <c r="AI195" s="144"/>
      <c r="AJ195" s="144"/>
      <c r="AK195" s="144"/>
      <c r="AL195" s="144"/>
      <c r="AM195" s="144"/>
      <c r="AN195" s="144"/>
      <c r="AO195" s="144"/>
      <c r="AP195" s="144"/>
      <c r="AQ195" s="145"/>
      <c r="AS195" s="68" t="str" cm="1">
        <f t="array" ref="AS195">SUBSTITUTE(TEXT(INDEX($H$152:$AQ$152,1,$D195-72),"000000"),"-","")</f>
        <v>220001</v>
      </c>
      <c r="AT195" s="69"/>
      <c r="AU195" s="70"/>
      <c r="AW195" s="71" t="str">
        <f>SUBSTITUTE(IF(VLOOKUP(AW$173,$AD$9:$AN$20,8,FALSE)=INDEX($E$76:$G$78,MATCH("●",INDEX($H$76:$AQ$78,,MATCH($D195,$70:$70,0)-7),0),1),"","sed -i "&amp;IF($AK$171="MacOS","'' ","")&amp;"'s#"&amp;AW$173&amp;"="""&amp;VLOOKUP(AW$173,$AD$9:$AN$20,8,FALSE)&amp;""""&amp;"#"&amp;AW$173&amp;"="&amp;""""&amp;INDEX($E$76:$G$78,MATCH("●",INDEX($H$76:$AQ$78,,MATCH($D195,$70:$70,0)-7),0),1)&amp;""""&amp;"#g'"&amp;" ${CONFIG_DIR}"&amp;$K$7&amp;"; export "&amp;AW$173&amp;"="&amp;""""&amp;INDEX($E$76:$G$78,MATCH("●",INDEX($H$76:$AQ$78,,MATCH($D195,$70:$70,0)-7),0),1)&amp;""";"),",",""",""")</f>
        <v/>
      </c>
      <c r="AX195" s="71" t="str">
        <f>SUBSTITUTE(IF(INDEX($E$76:$G$78,MATCH("●",INDEX($H$76:$AQ$78,,MATCH($D195,$70:$70,0)-7),0),1)=VLOOKUP(AX$173,$AD$9:$AN$20,8,FALSE),"","sed -i "&amp;IF($AK$171="MacOS","'' ","")&amp;"'s#"&amp;AX$173&amp;"="""&amp;INDEX($E$76:$G$78,MATCH("●",INDEX($H$76:$AQ$78,,MATCH($D195,$70:$70,0)-7),0),1)&amp;""""&amp;"#"&amp;AX$173&amp;"="&amp;""""&amp;VLOOKUP(AX$173,$AD$9:$AN$20,8,FALSE)&amp;""""&amp;"#g'"&amp;"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5" s="71" t="str">
        <f>SUBSTITUTE(IF(VLOOKUP(AY$173,$AD$9:$AN$20,8,FALSE)=INDEX($E$80:$G$84,MATCH("●",INDEX($H$80:$AQ$84,,MATCH($D195,$70:$70,0)-7),0),1),"","sed -i "&amp;IF($AK$171="MacOS","'' ","")&amp;"'s#"&amp;AY$173&amp;"="""&amp;VLOOKUP(AY$173,$AD$9:$AN$20,8,FALSE)&amp;""""&amp;"#"&amp;AY$173&amp;"="&amp;""""&amp;INDEX($E$80:$G$84,MATCH("●",INDEX($H$80:$AQ$84,,MATCH($D195,$70:$70,0)-7),0),1)&amp;""""&amp;"#g'"&amp;" ${CONFIG_DIR}"&amp;$K$7&amp;"; export "&amp;AY$173&amp;"="&amp;""""&amp;INDEX($E$80:$G$84,MATCH("●",INDEX($H$80:$AQ$84,,MATCH($D195,$70:$70,0)-7),0),1)&amp;""";"),",",""",""")</f>
        <v>sed -i '' 's#COLUMN_DATA_TYPE="char"#COLUMN_DATA_TYPE="date"#g' ${CONFIG_DIR}db_data_config.txt; export COLUMN_DATA_TYPE="date";</v>
      </c>
      <c r="AZ195" s="71" t="str">
        <f>SUBSTITUTE(IF(INDEX($E$80:$G$84,MATCH("●",INDEX($H$80:$AQ$84,,MATCH($D195,$70:$70,0)-7),0),1)=VLOOKUP(AZ$173,$AD$9:$AN$20,8,FALSE),"","sed -i "&amp;IF($AK$171="MacOS","'' ","")&amp;"'s#"&amp;AZ$173&amp;"="""&amp;INDEX($E$80:$G$84,MATCH("●",INDEX($H$80:$AQ$84,,MATCH($D195,$70:$70,0)-7),0),1)&amp;""""&amp;"#"&amp;AZ$173&amp;"="&amp;""""&amp;VLOOKUP(AZ$173,$AD$9:$AN$20,8,FALSE)&amp;""""&amp;"#g'"&amp;"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5" s="71" t="str">
        <f>SUBSTITUTE(IF(VLOOKUP(BA$173,$AD$9:$AN$20,8,FALSE)=INDEX($E$86:$G$111,MATCH("●",INDEX($H$86:$AQ$111,,MATCH($D195,$70:$70,0)-7),0),1),"","sed -i "&amp;IF($AK$171="MacOS","'' ","")&amp;"'s#"&amp;BA$173&amp;"="""&amp;VLOOKUP(BA$173,$AD$9:$AN$20,8,FALSE)&amp;""""&amp;"#"&amp;BA$173&amp;"="&amp;""""&amp;INDEX($E$86:$G$111,MATCH("●",INDEX($H$86:$AQ$111,,MATCH($D195,$70:$70,0)-7),0),1)&amp;""""&amp;"#g'"&amp;" ${CONFIG_DIR}"&amp;$K$7&amp;"; export "&amp;BA$173&amp;"="&amp;""""&amp;INDEX($E$86:$G$111,MATCH("●",INDEX($H$86:$AQ$111,,MATCH($D195,$70:$70,0)-7),0),1)&amp;""";"),",",""",""")</f>
        <v>sed -i '' 's#COLUMN_DATA_LENGTH="3"#COLUMN_DATA_LENGTH="ss"#g' ${CONFIG_DIR}db_data_config.txt; export COLUMN_DATA_LENGTH="ss";</v>
      </c>
      <c r="BB195" s="71" t="str">
        <f>SUBSTITUTE(IF(INDEX($E$86:$G$111,MATCH("●",INDEX($H$86:$AQ$111,,MATCH($D195,$70:$70,0)-7),0),1)=VLOOKUP(BB$173,$AD$9:$AN$20,8,FALSE),"","sed -i "&amp;IF($AK$171="MacOS","'' ","")&amp;"'s#"&amp;BB$173&amp;"="""&amp;INDEX($E$86:$G$111,MATCH("●",INDEX($H$86:$AQ$111,,MATCH($D195,$70:$70,0)-7),0),1)&amp;""""&amp;"#"&amp;BB$173&amp;"="&amp;""""&amp;VLOOKUP(BB$173,$AD$9:$AN$20,8,FALSE)&amp;""""&amp;"#g'"&amp;"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's#COLUMN_DATA_LENGTH="ss"#COLUMN_DATA_LENGTH="3"#g' ${CONFIG_DIR}db_data_config.txt; export COLUMN_DATA_LENGTH="3";</v>
      </c>
      <c r="BC195" s="71" t="str">
        <f>SUBSTITUTE(IF(VLOOKUP(BC$173,$AD$9:$AN$20,8,FALSE)=INDEX($E$113:$G$114,MATCH("●",INDEX($H$113:$AQ$114,,MATCH($D195,$70:$70,0)-7),0),1),"","sed -i "&amp;IF($AK$171="MacOS","'' ","")&amp;"'s#"&amp;BC$173&amp;"="""&amp;VLOOKUP(BC$173,$AD$9:$AN$20,8,FALSE)&amp;""""&amp;"#"&amp;BC$173&amp;"="&amp;""""&amp;INDEX($E$113:$G$114,MATCH("●",INDEX($H$113:$AQ$114,,MATCH($D195,$70:$70,0)-7),0),1)&amp;""""&amp;"#g'"&amp;" ${CONFIG_DIR}"&amp;$K$7&amp;"; export "&amp;BC$173&amp;"="&amp;""""&amp;INDEX($E$113:$G$114,MATCH("●",INDEX($H$113:$AQ$114,,MATCH($D195,$70:$70,0)-7),0),1)&amp;""";"),",",""",""")</f>
        <v/>
      </c>
      <c r="BD195" s="71" t="str">
        <f>SUBSTITUTE(IF(INDEX($E$113:$G$114,MATCH("●",INDEX($H$113:$AQ$114,,MATCH($D195,$70:$70,0)-7),0),1)=VLOOKUP(BD$173,$AD$9:$AN$20,8,FALSE),"","sed -i "&amp;IF($AK$171="MacOS","'' ","")&amp;"'s#"&amp;BD$173&amp;"="""&amp;INDEX($E$113:$G$114,MATCH("●",INDEX($H$113:$AQ$114,,MATCH($D195,$70:$70,0)-7),0),1)&amp;""""&amp;"#"&amp;BD$173&amp;"="&amp;""""&amp;VLOOKUP(BD$173,$AD$9:$AN$20,8,FALSE)&amp;""""&amp;"#g'"&amp;"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5" s="71" t="str">
        <f>SUBSTITUTE(IF(VLOOKUP(BE$173,$AD$9:$AN$20,8,FALSE)=INDEX($E$116:$G$118,MATCH("●",INDEX($H$116:$AQ$118,,MATCH($D195,$70:$70,0)-7),0),1),"","sed -i "&amp;IF($AK$171="MacOS","'' ","")&amp;"'s#"&amp;BE$173&amp;"="""&amp;VLOOKUP(BE$173,$AD$9:$AN$20,8,FALSE)&amp;""""&amp;"#"&amp;BE$173&amp;"="&amp;""""&amp;INDEX($E$116:$G$118,MATCH("●",INDEX($H$116:$AQ$118,,MATCH($D195,$70:$70,0)-7),0),1)&amp;""""&amp;"#g'"&amp;" ${CONFIG_DIR}"&amp;$K$7&amp;"; export "&amp;BE$173&amp;"="&amp;""""&amp;INDEX($E$116:$G$118,MATCH("●",INDEX($H$116:$AQ$118,,MATCH($D195,$70:$70,0)-7),0),1)&amp;""";"),",",""",""")</f>
        <v/>
      </c>
      <c r="BF195" s="71" t="str">
        <f>SUBSTITUTE(IF(INDEX($E$116:$G$118,MATCH("●",INDEX($H$116:$AQ$118,,MATCH($D195,$70:$70,0)-7),0),1)=VLOOKUP(BF$173,$AD$9:$AN$20,8,FALSE),"","sed -i "&amp;IF($AK$171="MacOS","'' ","")&amp;"'s#"&amp;BF$173&amp;"="""&amp;INDEX($E$116:$G$118,MATCH("●",INDEX($H$116:$AQ$118,,MATCH($D195,$70:$70,0)-7),0),1)&amp;""""&amp;"#"&amp;BF$173&amp;"="&amp;""""&amp;VLOOKUP(BF$173,$AD$9:$AN$20,8,FALSE)&amp;""""&amp;"#g'"&amp;"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5" s="71" t="str">
        <f>SUBSTITUTE(IF(VLOOKUP(BG$173,$AD$9:$AN$20,8,FALSE)=INDEX($E$120:$G$122,MATCH("●",INDEX($H$120:$AQ$122,,MATCH($D195,$70:$70,0)-7),0),1),"","sed -i "&amp;IF($AK$171="MacOS","'' ","")&amp;"'s#"&amp;BG$173&amp;"="""&amp;VLOOKUP(BG$173,$AD$9:$AN$20,8,FALSE)&amp;""""&amp;"#"&amp;BG$173&amp;"="&amp;""""&amp;INDEX($E$120:$G$122,MATCH("●",INDEX($H$120:$AQ$122,,MATCH($D195,$70:$70,0)-7),0),1)&amp;""""&amp;"#g'"&amp;" ${CONFIG_DIR}"&amp;$K$7&amp;"; export "&amp;BG$173&amp;"="&amp;""""&amp;INDEX($E$120:$G$122,MATCH("●",INDEX($H$120:$AQ$122,,MATCH($D195,$70:$70,0)-7),0),1)&amp;""";"),",",""",""")</f>
        <v/>
      </c>
      <c r="BH195" s="71" t="str">
        <f>SUBSTITUTE(IF(INDEX($E$120:$G$122,MATCH("●",INDEX($H$120:$AQ$122,,MATCH($D195,$70:$70,0)-7),0),1)=VLOOKUP(BH$173,$AD$9:$AN$20,8,FALSE),"","sed -i "&amp;IF($AK$171="MacOS","'' ","")&amp;"'s#"&amp;BH$173&amp;"="""&amp;INDEX($E$120:$G$122,MATCH("●",INDEX($H$120:$AQ$122,,MATCH($D195,$70:$70,0)-7),0),1)&amp;""""&amp;"#"&amp;BH$173&amp;"="&amp;""""&amp;VLOOKUP(BH$173,$AD$9:$AN$20,8,FALSE)&amp;""""&amp;"#g'"&amp;"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5" s="71" t="str">
        <f>SUBSTITUTE(IF(VLOOKUP(BI$173,$AD$9:$AN$20,8,FALSE)=INDEX($E$124:$G$127,MATCH("●",INDEX($H$124:$AQ$127,,MATCH($D195,$70:$70,0)-7),0),1),"","sed -i "&amp;IF($AK$171="MacOS","'' ","")&amp;"'s#"&amp;BI$173&amp;"="""&amp;VLOOKUP(BI$173,$AD$9:$AN$20,8,FALSE)&amp;""""&amp;"#"&amp;BI$173&amp;"="&amp;""""&amp;INDEX($E$124:$G$127,MATCH("●",INDEX($H$124:$AQ$127,,MATCH($D195,$70:$70,0)-7),0),1)&amp;""""&amp;"#g'"&amp;" ${CONFIG_DIR}"&amp;$K$7&amp;"; export "&amp;BI$173&amp;"="&amp;""""&amp;INDEX($E$124:$G$127,MATCH("●",INDEX($H$124:$AQ$127,,MATCH($D195,$70:$70,0)-7),0),1)&amp;""";"),",",""",""")</f>
        <v/>
      </c>
      <c r="BJ195" s="71" t="str">
        <f>SUBSTITUTE(IF(INDEX($E$124:$G$127,MATCH("●",INDEX($H$124:$AQ$127,,MATCH($D195,$70:$70,0)-7),0),1)=VLOOKUP(BJ$173,$AD$9:$AN$20,8,FALSE),"","sed -i "&amp;IF($AK$171="MacOS","'' ","")&amp;"'s#"&amp;BJ$173&amp;"="""&amp;INDEX($E$124:$G$127,MATCH("●",INDEX($H$124:$AQ$127,,MATCH($D195,$70:$70,0)-7),0),1)&amp;""""&amp;"#"&amp;BJ$173&amp;"="&amp;""""&amp;VLOOKUP(BJ$173,$AD$9:$AN$20,8,FALSE)&amp;""""&amp;"#g'"&amp;"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5" s="71" t="str">
        <f>SUBSTITUTE(IF(VLOOKUP(BK$173,$AD$9:$AN$20,8,FALSE)=INDEX($E$129:$G$131,MATCH("●",INDEX($H$129:$AQ$131,,MATCH($D195,$70:$70,0)-7),0),1),"","sed -i "&amp;IF($AK$171="MacOS","'' ","")&amp;"'s#"&amp;BK$173&amp;"="""&amp;VLOOKUP(BK$173,$AD$9:$AN$20,8,FALSE)&amp;""""&amp;"#"&amp;BK$173&amp;"="&amp;""""&amp;INDEX($E$129:$G$131,MATCH("●",INDEX($H$129:$AQ$131,,MATCH($D195,$70:$70,0)-7),0),1)&amp;""""&amp;"#g'"&amp;" ${CONFIG_DIR}"&amp;$K$7&amp;"; export "&amp;BK$173&amp;"="&amp;""""&amp;INDEX($E$129:$G$131,MATCH("●",INDEX($H$129:$AQ$131,,MATCH($D195,$70:$70,0)-7),0),1)&amp;""";"),",",""",""")</f>
        <v/>
      </c>
      <c r="BL195" s="71" t="str">
        <f>SUBSTITUTE(IF(INDEX($E$129:$G$131,MATCH("●",INDEX($H$129:$AQ$131,,MATCH($D195,$70:$70,0)-7),0),1)=VLOOKUP(BL$173,$AD$9:$AN$20,8,FALSE),"","sed -i "&amp;IF($AK$171="MacOS","'' ","")&amp;"'s#"&amp;BL$173&amp;"="""&amp;INDEX($E$129:$G$131,MATCH("●",INDEX($H$129:$AQ$131,,MATCH($D195,$70:$70,0)-7),0),1)&amp;""""&amp;"#"&amp;BL$173&amp;"="&amp;""""&amp;VLOOKUP(BL$173,$AD$9:$AN$20,8,FALSE)&amp;""""&amp;"#g'"&amp;"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5" s="71" t="str">
        <f>SUBSTITUTE(IF(VLOOKUP(BM$173,$AD$9:$AN$20,8,FALSE)=INDEX($E$133:$G$135,MATCH("●",INDEX($H$133:$AQ$135,,MATCH($D195,$70:$70,0)-7),0),1),"","sed -i "&amp;IF($AK$171="MacOS","'' ","")&amp;"'s#"&amp;BM$173&amp;"="""&amp;VLOOKUP(BM$173,$AD$9:$AN$20,8,FALSE)&amp;""""&amp;"#"&amp;BM$173&amp;"="&amp;""""&amp;INDEX($E$133:$G$135,MATCH("●",INDEX($H$133:$AQ$135,,MATCH($D195,$70:$70,0)-7),0),1)&amp;""""&amp;"#g'"&amp;" ${CONFIG_DIR}"&amp;$K$7&amp;"; export "&amp;BM$173&amp;"="&amp;""""&amp;INDEX($E$133:$G$135,MATCH("●",INDEX($H$133:$AQ$135,,MATCH($D195,$70:$70,0)-7),0),1)&amp;""";"),",",""",""")</f>
        <v/>
      </c>
      <c r="BN195" s="71" t="str">
        <f>SUBSTITUTE(IF(INDEX($E$133:$G$135,MATCH("●",INDEX($H$133:$AQ$135,,MATCH($D195,$70:$70,0)-7),0),1)=VLOOKUP(BN$173,$AD$9:$AN$20,8,FALSE),"","sed -i "&amp;IF($AK$171="MacOS","'' ","")&amp;"'s#"&amp;BN$173&amp;"="""&amp;INDEX($E$133:$G$135,MATCH("●",INDEX($H$133:$AQ$135,,MATCH($D195,$70:$70,0)-7),0),1)&amp;""""&amp;"#"&amp;BN$173&amp;"="&amp;""""&amp;VLOOKUP(BN$173,$AD$9:$AN$20,8,FALSE)&amp;""""&amp;"#g'"&amp;"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5" s="71" t="str">
        <f>SUBSTITUTE(IF(VLOOKUP(BO$173,$AD$9:$AN$20,8,FALSE)=INDEX($E$137:$G$139,MATCH("●",INDEX($H$137:$AQ$139,,MATCH($D195,$70:$70,0)-7),0),1),"","sed -i "&amp;IF($AK$171="MacOS","'' ","")&amp;"'s#"&amp;BO$173&amp;"="""&amp;VLOOKUP(BO$173,$AD$9:$AN$20,8,FALSE)&amp;""""&amp;"#"&amp;BO$173&amp;"="&amp;""""&amp;INDEX($E$137:$G$139,MATCH("●",INDEX($H$137:$AQ$139,,MATCH($D195,$70:$70,0)-7),0),1)&amp;""""&amp;"#g'"&amp;" ${CONFIG_DIR}"&amp;$K$7&amp;"; export "&amp;BO$173&amp;"="&amp;""""&amp;INDEX($E$137:$G$139,MATCH("●",INDEX($H$137:$AQ$139,,MATCH($D195,$70:$70,0)-7),0),1)&amp;""";"),",",""",""")</f>
        <v/>
      </c>
      <c r="BP195" s="71" t="str">
        <f>SUBSTITUTE(IF(INDEX($E$137:$G$139,MATCH("●",INDEX($H$137:$AQ$139,,MATCH($D195,$70:$70,0)-7),0),1)=VLOOKUP(BP$173,$AD$9:$AN$20,8,FALSE),"","sed -i "&amp;IF($AK$171="MacOS","'' ","")&amp;"'s#"&amp;BP$173&amp;"="""&amp;INDEX($E$137:$G$139,MATCH("●",INDEX($H$137:$AQ$139,,MATCH($D195,$70:$70,0)-7),0),1)&amp;""""&amp;"#"&amp;BP$173&amp;"="&amp;""""&amp;VLOOKUP(BP$173,$AD$9:$AN$20,8,FALSE)&amp;""""&amp;"#g'"&amp;"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5" s="71" t="str">
        <f>SUBSTITUTE(IF(VLOOKUP(BQ$173,$AD$9:$AN$20,8,FALSE)=INDEX($E$141:$G$143,MATCH("●",INDEX($H$141:$AQ$143,,MATCH($D195,$70:$70,0)-7),0),1),"","sed -i "&amp;IF($AK$171="MacOS","'' ","")&amp;"'s#"&amp;BQ$173&amp;"="""&amp;VLOOKUP(BQ$173,$AD$9:$AN$20,8,FALSE)&amp;""""&amp;"#"&amp;BQ$173&amp;"="&amp;""""&amp;INDEX($E$141:$G$143,MATCH("●",INDEX($H$141:$AQ$143,,MATCH($D195,$70:$70,0)-7),0),1)&amp;""""&amp;"#g'"&amp;" ${CONFIG_DIR}"&amp;$K$7&amp;"; export "&amp;BQ$173&amp;"="&amp;""""&amp;INDEX($E$141:$G$143,MATCH("●",INDEX($H$141:$AQ$143,,MATCH($D195,$70:$70,0)-7),0),1)&amp;""";"),",",""",""")</f>
        <v/>
      </c>
      <c r="BR195" s="71" t="str">
        <f>SUBSTITUTE(IF(INDEX($E$141:$G$143,MATCH("●",INDEX($H$141:$AQ$143,,MATCH($D195,$70:$70,0)-7),0),1)=VLOOKUP(BR$173,$AD$9:$AN$20,8,FALSE),"","sed -i "&amp;IF($AK$171="MacOS","'' ","")&amp;"'s#"&amp;BR$173&amp;"="""&amp;INDEX($E$141:$G$143,MATCH("●",INDEX($H$141:$AQ$143,,MATCH($D195,$70:$70,0)-7),0),1)&amp;""""&amp;"#"&amp;BR$173&amp;"="&amp;""""&amp;VLOOKUP(BR$173,$AD$9:$AN$20,8,FALSE)&amp;""""&amp;"#g'"&amp;"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5" s="71" t="str">
        <f>SUBSTITUTE(IF(VLOOKUP(BS$173,$AD$9:$AN$20,8,FALSE)=INDEX($E$145:$G$147,MATCH("●",INDEX($H$145:$AQ$147,,MATCH($D195,$70:$70,0)-7),0),1),"","sed -i "&amp;IF($AK$171="MacOS","'' ","")&amp;"'s#"&amp;BS$173&amp;"="""&amp;VLOOKUP(BS$173,$AD$9:$AN$20,8,FALSE)&amp;""""&amp;"#"&amp;BS$173&amp;"="&amp;""""&amp;INDEX($E$145:$G$147,MATCH("●",INDEX($H$145:$AQ$147,,MATCH($D195,$70:$70,0)-7),0),1)&amp;""""&amp;"#g'"&amp;" ${CONFIG_DIR}"&amp;$K$7&amp;"; export "&amp;BS$173&amp;"="&amp;""""&amp;INDEX($E$145:$G$147,MATCH("●",INDEX($H$145:$AQ$147,,MATCH($D195,$70:$70,0)-7),0),1)&amp;""";"),",",""",""")</f>
        <v/>
      </c>
      <c r="BT195" s="71" t="str">
        <f>SUBSTITUTE(IF(INDEX($E$145:$G$147,MATCH("●",INDEX($H$145:$AQ$147,,MATCH($D195,$70:$70,0)-7),0),1)=VLOOKUP(BT$173,$AD$9:$AN$20,8,FALSE),"","sed -i "&amp;IF($AK$171="MacOS","'' ","")&amp;"'s#"&amp;BT$173&amp;"="""&amp;INDEX($E$145:$G$147,MATCH("●",INDEX($H$145:$AQ$147,,MATCH($D195,$70:$70,0)-7),0),1)&amp;""""&amp;"#"&amp;BT$173&amp;"="&amp;""""&amp;VLOOKUP(BT$173,$AD$9:$AN$20,8,FALSE)&amp;""""&amp;"#g'"&amp;"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5" s="60" t="s">
        <v>1068</v>
      </c>
    </row>
    <row r="196" spans="4:73" ht="54" customHeight="1">
      <c r="D196" s="96">
        <f t="shared" si="3"/>
        <v>94</v>
      </c>
      <c r="E196" s="97"/>
      <c r="F196" s="97"/>
      <c r="G196" s="98"/>
      <c r="H196" s="45" t="str">
        <f t="shared" ca="1" si="2"/>
        <v>clear; echo テストケース094; sed -i '' 's#COLUMN_DATA_TYPE="char"#COLUMN_DATA_TYPE="date"#g' ${CONFIG_DIR}db_data_config.txt; export COLUMN_DATA_TYPE="date";sed -i '' 's#COLUMN_DATA_LENGTH="3"#COLUMN_DATA_LENGTH="s"#g' ${CONFIG_DIR}db_data_config.txt; export COLUMN_DATA_LENGTH="s";sh ./script/db_check_data_validate_config.sh; sed -i '' 's#COLUMN_DATA_TYPE="date"#COLUMN_DATA_TYPE="char"#g' ${CONFIG_DIR}db_data_config.txt; export COLUMN_DATA_TYPE="char";sed -i '' 's#COLUMN_DATA_LENGTH="s"#COLUMN_DATA_LENGTH="3"#g' ${CONFIG_DIR}db_data_config.txt; export COLUMN_DATA_LENGTH="3";</v>
      </c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7"/>
      <c r="AE196" s="99" t="str" cm="1">
        <f t="array" ref="AE196">SUBSTITUTE(INDEX($H$149:$AQ$149, , MATCH($D196, $70:$70, 0)-7),"-","")</f>
        <v>正常</v>
      </c>
      <c r="AF196" s="100"/>
      <c r="AG196" s="101"/>
      <c r="AH196" s="143" t="s">
        <v>940</v>
      </c>
      <c r="AI196" s="144"/>
      <c r="AJ196" s="144"/>
      <c r="AK196" s="144"/>
      <c r="AL196" s="144"/>
      <c r="AM196" s="144"/>
      <c r="AN196" s="144"/>
      <c r="AO196" s="144"/>
      <c r="AP196" s="144"/>
      <c r="AQ196" s="145"/>
      <c r="AS196" s="68" t="str" cm="1">
        <f t="array" ref="AS196">SUBSTITUTE(TEXT(INDEX($H$152:$AQ$152,1,$D196-72),"000000"),"-","")</f>
        <v>220001</v>
      </c>
      <c r="AT196" s="69"/>
      <c r="AU196" s="70"/>
      <c r="AW196" s="71" t="str">
        <f>SUBSTITUTE(IF(VLOOKUP(AW$173,$AD$9:$AN$20,8,FALSE)=INDEX($E$76:$G$78,MATCH("●",INDEX($H$76:$AQ$78,,MATCH($D196,$70:$70,0)-7),0),1),"","sed -i "&amp;IF($AK$171="MacOS","'' ","")&amp;"'s#"&amp;AW$173&amp;"="""&amp;VLOOKUP(AW$173,$AD$9:$AN$20,8,FALSE)&amp;""""&amp;"#"&amp;AW$173&amp;"="&amp;""""&amp;INDEX($E$76:$G$78,MATCH("●",INDEX($H$76:$AQ$78,,MATCH($D196,$70:$70,0)-7),0),1)&amp;""""&amp;"#g'"&amp;" ${CONFIG_DIR}"&amp;$K$7&amp;"; export "&amp;AW$173&amp;"="&amp;""""&amp;INDEX($E$76:$G$78,MATCH("●",INDEX($H$76:$AQ$78,,MATCH($D196,$70:$70,0)-7),0),1)&amp;""";"),",",""",""")</f>
        <v/>
      </c>
      <c r="AX196" s="71" t="str">
        <f>SUBSTITUTE(IF(INDEX($E$76:$G$78,MATCH("●",INDEX($H$76:$AQ$78,,MATCH($D196,$70:$70,0)-7),0),1)=VLOOKUP(AX$173,$AD$9:$AN$20,8,FALSE),"","sed -i "&amp;IF($AK$171="MacOS","'' ","")&amp;"'s#"&amp;AX$173&amp;"="""&amp;INDEX($E$76:$G$78,MATCH("●",INDEX($H$76:$AQ$78,,MATCH($D196,$70:$70,0)-7),0),1)&amp;""""&amp;"#"&amp;AX$173&amp;"="&amp;""""&amp;VLOOKUP(AX$173,$AD$9:$AN$20,8,FALSE)&amp;""""&amp;"#g'"&amp;"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6" s="71" t="str">
        <f>SUBSTITUTE(IF(VLOOKUP(AY$173,$AD$9:$AN$20,8,FALSE)=INDEX($E$80:$G$84,MATCH("●",INDEX($H$80:$AQ$84,,MATCH($D196,$70:$70,0)-7),0),1),"","sed -i "&amp;IF($AK$171="MacOS","'' ","")&amp;"'s#"&amp;AY$173&amp;"="""&amp;VLOOKUP(AY$173,$AD$9:$AN$20,8,FALSE)&amp;""""&amp;"#"&amp;AY$173&amp;"="&amp;""""&amp;INDEX($E$80:$G$84,MATCH("●",INDEX($H$80:$AQ$84,,MATCH($D196,$70:$70,0)-7),0),1)&amp;""""&amp;"#g'"&amp;" ${CONFIG_DIR}"&amp;$K$7&amp;"; export "&amp;AY$173&amp;"="&amp;""""&amp;INDEX($E$80:$G$84,MATCH("●",INDEX($H$80:$AQ$84,,MATCH($D196,$70:$70,0)-7),0),1)&amp;""";"),",",""",""")</f>
        <v>sed -i '' 's#COLUMN_DATA_TYPE="char"#COLUMN_DATA_TYPE="date"#g' ${CONFIG_DIR}db_data_config.txt; export COLUMN_DATA_TYPE="date";</v>
      </c>
      <c r="AZ196" s="71" t="str">
        <f>SUBSTITUTE(IF(INDEX($E$80:$G$84,MATCH("●",INDEX($H$80:$AQ$84,,MATCH($D196,$70:$70,0)-7),0),1)=VLOOKUP(AZ$173,$AD$9:$AN$20,8,FALSE),"","sed -i "&amp;IF($AK$171="MacOS","'' ","")&amp;"'s#"&amp;AZ$173&amp;"="""&amp;INDEX($E$80:$G$84,MATCH("●",INDEX($H$80:$AQ$84,,MATCH($D196,$70:$70,0)-7),0),1)&amp;""""&amp;"#"&amp;AZ$173&amp;"="&amp;""""&amp;VLOOKUP(AZ$173,$AD$9:$AN$20,8,FALSE)&amp;""""&amp;"#g'"&amp;"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6" s="71" t="str">
        <f>SUBSTITUTE(IF(VLOOKUP(BA$173,$AD$9:$AN$20,8,FALSE)=INDEX($E$86:$G$111,MATCH("●",INDEX($H$86:$AQ$111,,MATCH($D196,$70:$70,0)-7),0),1),"","sed -i "&amp;IF($AK$171="MacOS","'' ","")&amp;"'s#"&amp;BA$173&amp;"="""&amp;VLOOKUP(BA$173,$AD$9:$AN$20,8,FALSE)&amp;""""&amp;"#"&amp;BA$173&amp;"="&amp;""""&amp;INDEX($E$86:$G$111,MATCH("●",INDEX($H$86:$AQ$111,,MATCH($D196,$70:$70,0)-7),0),1)&amp;""""&amp;"#g'"&amp;" ${CONFIG_DIR}"&amp;$K$7&amp;"; export "&amp;BA$173&amp;"="&amp;""""&amp;INDEX($E$86:$G$111,MATCH("●",INDEX($H$86:$AQ$111,,MATCH($D196,$70:$70,0)-7),0),1)&amp;""";"),",",""",""")</f>
        <v>sed -i '' 's#COLUMN_DATA_LENGTH="3"#COLUMN_DATA_LENGTH="s"#g' ${CONFIG_DIR}db_data_config.txt; export COLUMN_DATA_LENGTH="s";</v>
      </c>
      <c r="BB196" s="71" t="str">
        <f>SUBSTITUTE(IF(INDEX($E$86:$G$111,MATCH("●",INDEX($H$86:$AQ$111,,MATCH($D196,$70:$70,0)-7),0),1)=VLOOKUP(BB$173,$AD$9:$AN$20,8,FALSE),"","sed -i "&amp;IF($AK$171="MacOS","'' ","")&amp;"'s#"&amp;BB$173&amp;"="""&amp;INDEX($E$86:$G$111,MATCH("●",INDEX($H$86:$AQ$111,,MATCH($D196,$70:$70,0)-7),0),1)&amp;""""&amp;"#"&amp;BB$173&amp;"="&amp;""""&amp;VLOOKUP(BB$173,$AD$9:$AN$20,8,FALSE)&amp;""""&amp;"#g'"&amp;"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's#COLUMN_DATA_LENGTH="s"#COLUMN_DATA_LENGTH="3"#g' ${CONFIG_DIR}db_data_config.txt; export COLUMN_DATA_LENGTH="3";</v>
      </c>
      <c r="BC196" s="71" t="str">
        <f>SUBSTITUTE(IF(VLOOKUP(BC$173,$AD$9:$AN$20,8,FALSE)=INDEX($E$113:$G$114,MATCH("●",INDEX($H$113:$AQ$114,,MATCH($D196,$70:$70,0)-7),0),1),"","sed -i "&amp;IF($AK$171="MacOS","'' ","")&amp;"'s#"&amp;BC$173&amp;"="""&amp;VLOOKUP(BC$173,$AD$9:$AN$20,8,FALSE)&amp;""""&amp;"#"&amp;BC$173&amp;"="&amp;""""&amp;INDEX($E$113:$G$114,MATCH("●",INDEX($H$113:$AQ$114,,MATCH($D196,$70:$70,0)-7),0),1)&amp;""""&amp;"#g'"&amp;" ${CONFIG_DIR}"&amp;$K$7&amp;"; export "&amp;BC$173&amp;"="&amp;""""&amp;INDEX($E$113:$G$114,MATCH("●",INDEX($H$113:$AQ$114,,MATCH($D196,$70:$70,0)-7),0),1)&amp;""";"),",",""",""")</f>
        <v/>
      </c>
      <c r="BD196" s="71" t="str">
        <f>SUBSTITUTE(IF(INDEX($E$113:$G$114,MATCH("●",INDEX($H$113:$AQ$114,,MATCH($D196,$70:$70,0)-7),0),1)=VLOOKUP(BD$173,$AD$9:$AN$20,8,FALSE),"","sed -i "&amp;IF($AK$171="MacOS","'' ","")&amp;"'s#"&amp;BD$173&amp;"="""&amp;INDEX($E$113:$G$114,MATCH("●",INDEX($H$113:$AQ$114,,MATCH($D196,$70:$70,0)-7),0),1)&amp;""""&amp;"#"&amp;BD$173&amp;"="&amp;""""&amp;VLOOKUP(BD$173,$AD$9:$AN$20,8,FALSE)&amp;""""&amp;"#g'"&amp;"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6" s="71" t="str">
        <f>SUBSTITUTE(IF(VLOOKUP(BE$173,$AD$9:$AN$20,8,FALSE)=INDEX($E$116:$G$118,MATCH("●",INDEX($H$116:$AQ$118,,MATCH($D196,$70:$70,0)-7),0),1),"","sed -i "&amp;IF($AK$171="MacOS","'' ","")&amp;"'s#"&amp;BE$173&amp;"="""&amp;VLOOKUP(BE$173,$AD$9:$AN$20,8,FALSE)&amp;""""&amp;"#"&amp;BE$173&amp;"="&amp;""""&amp;INDEX($E$116:$G$118,MATCH("●",INDEX($H$116:$AQ$118,,MATCH($D196,$70:$70,0)-7),0),1)&amp;""""&amp;"#g'"&amp;" ${CONFIG_DIR}"&amp;$K$7&amp;"; export "&amp;BE$173&amp;"="&amp;""""&amp;INDEX($E$116:$G$118,MATCH("●",INDEX($H$116:$AQ$118,,MATCH($D196,$70:$70,0)-7),0),1)&amp;""";"),",",""",""")</f>
        <v/>
      </c>
      <c r="BF196" s="71" t="str">
        <f>SUBSTITUTE(IF(INDEX($E$116:$G$118,MATCH("●",INDEX($H$116:$AQ$118,,MATCH($D196,$70:$70,0)-7),0),1)=VLOOKUP(BF$173,$AD$9:$AN$20,8,FALSE),"","sed -i "&amp;IF($AK$171="MacOS","'' ","")&amp;"'s#"&amp;BF$173&amp;"="""&amp;INDEX($E$116:$G$118,MATCH("●",INDEX($H$116:$AQ$118,,MATCH($D196,$70:$70,0)-7),0),1)&amp;""""&amp;"#"&amp;BF$173&amp;"="&amp;""""&amp;VLOOKUP(BF$173,$AD$9:$AN$20,8,FALSE)&amp;""""&amp;"#g'"&amp;"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6" s="71" t="str">
        <f>SUBSTITUTE(IF(VLOOKUP(BG$173,$AD$9:$AN$20,8,FALSE)=INDEX($E$120:$G$122,MATCH("●",INDEX($H$120:$AQ$122,,MATCH($D196,$70:$70,0)-7),0),1),"","sed -i "&amp;IF($AK$171="MacOS","'' ","")&amp;"'s#"&amp;BG$173&amp;"="""&amp;VLOOKUP(BG$173,$AD$9:$AN$20,8,FALSE)&amp;""""&amp;"#"&amp;BG$173&amp;"="&amp;""""&amp;INDEX($E$120:$G$122,MATCH("●",INDEX($H$120:$AQ$122,,MATCH($D196,$70:$70,0)-7),0),1)&amp;""""&amp;"#g'"&amp;" ${CONFIG_DIR}"&amp;$K$7&amp;"; export "&amp;BG$173&amp;"="&amp;""""&amp;INDEX($E$120:$G$122,MATCH("●",INDEX($H$120:$AQ$122,,MATCH($D196,$70:$70,0)-7),0),1)&amp;""";"),",",""",""")</f>
        <v/>
      </c>
      <c r="BH196" s="71" t="str">
        <f>SUBSTITUTE(IF(INDEX($E$120:$G$122,MATCH("●",INDEX($H$120:$AQ$122,,MATCH($D196,$70:$70,0)-7),0),1)=VLOOKUP(BH$173,$AD$9:$AN$20,8,FALSE),"","sed -i "&amp;IF($AK$171="MacOS","'' ","")&amp;"'s#"&amp;BH$173&amp;"="""&amp;INDEX($E$120:$G$122,MATCH("●",INDEX($H$120:$AQ$122,,MATCH($D196,$70:$70,0)-7),0),1)&amp;""""&amp;"#"&amp;BH$173&amp;"="&amp;""""&amp;VLOOKUP(BH$173,$AD$9:$AN$20,8,FALSE)&amp;""""&amp;"#g'"&amp;"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6" s="71" t="str">
        <f>SUBSTITUTE(IF(VLOOKUP(BI$173,$AD$9:$AN$20,8,FALSE)=INDEX($E$124:$G$127,MATCH("●",INDEX($H$124:$AQ$127,,MATCH($D196,$70:$70,0)-7),0),1),"","sed -i "&amp;IF($AK$171="MacOS","'' ","")&amp;"'s#"&amp;BI$173&amp;"="""&amp;VLOOKUP(BI$173,$AD$9:$AN$20,8,FALSE)&amp;""""&amp;"#"&amp;BI$173&amp;"="&amp;""""&amp;INDEX($E$124:$G$127,MATCH("●",INDEX($H$124:$AQ$127,,MATCH($D196,$70:$70,0)-7),0),1)&amp;""""&amp;"#g'"&amp;" ${CONFIG_DIR}"&amp;$K$7&amp;"; export "&amp;BI$173&amp;"="&amp;""""&amp;INDEX($E$124:$G$127,MATCH("●",INDEX($H$124:$AQ$127,,MATCH($D196,$70:$70,0)-7),0),1)&amp;""";"),",",""",""")</f>
        <v/>
      </c>
      <c r="BJ196" s="71" t="str">
        <f>SUBSTITUTE(IF(INDEX($E$124:$G$127,MATCH("●",INDEX($H$124:$AQ$127,,MATCH($D196,$70:$70,0)-7),0),1)=VLOOKUP(BJ$173,$AD$9:$AN$20,8,FALSE),"","sed -i "&amp;IF($AK$171="MacOS","'' ","")&amp;"'s#"&amp;BJ$173&amp;"="""&amp;INDEX($E$124:$G$127,MATCH("●",INDEX($H$124:$AQ$127,,MATCH($D196,$70:$70,0)-7),0),1)&amp;""""&amp;"#"&amp;BJ$173&amp;"="&amp;""""&amp;VLOOKUP(BJ$173,$AD$9:$AN$20,8,FALSE)&amp;""""&amp;"#g'"&amp;"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6" s="71" t="str">
        <f>SUBSTITUTE(IF(VLOOKUP(BK$173,$AD$9:$AN$20,8,FALSE)=INDEX($E$129:$G$131,MATCH("●",INDEX($H$129:$AQ$131,,MATCH($D196,$70:$70,0)-7),0),1),"","sed -i "&amp;IF($AK$171="MacOS","'' ","")&amp;"'s#"&amp;BK$173&amp;"="""&amp;VLOOKUP(BK$173,$AD$9:$AN$20,8,FALSE)&amp;""""&amp;"#"&amp;BK$173&amp;"="&amp;""""&amp;INDEX($E$129:$G$131,MATCH("●",INDEX($H$129:$AQ$131,,MATCH($D196,$70:$70,0)-7),0),1)&amp;""""&amp;"#g'"&amp;" ${CONFIG_DIR}"&amp;$K$7&amp;"; export "&amp;BK$173&amp;"="&amp;""""&amp;INDEX($E$129:$G$131,MATCH("●",INDEX($H$129:$AQ$131,,MATCH($D196,$70:$70,0)-7),0),1)&amp;""";"),",",""",""")</f>
        <v/>
      </c>
      <c r="BL196" s="71" t="str">
        <f>SUBSTITUTE(IF(INDEX($E$129:$G$131,MATCH("●",INDEX($H$129:$AQ$131,,MATCH($D196,$70:$70,0)-7),0),1)=VLOOKUP(BL$173,$AD$9:$AN$20,8,FALSE),"","sed -i "&amp;IF($AK$171="MacOS","'' ","")&amp;"'s#"&amp;BL$173&amp;"="""&amp;INDEX($E$129:$G$131,MATCH("●",INDEX($H$129:$AQ$131,,MATCH($D196,$70:$70,0)-7),0),1)&amp;""""&amp;"#"&amp;BL$173&amp;"="&amp;""""&amp;VLOOKUP(BL$173,$AD$9:$AN$20,8,FALSE)&amp;""""&amp;"#g'"&amp;"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6" s="71" t="str">
        <f>SUBSTITUTE(IF(VLOOKUP(BM$173,$AD$9:$AN$20,8,FALSE)=INDEX($E$133:$G$135,MATCH("●",INDEX($H$133:$AQ$135,,MATCH($D196,$70:$70,0)-7),0),1),"","sed -i "&amp;IF($AK$171="MacOS","'' ","")&amp;"'s#"&amp;BM$173&amp;"="""&amp;VLOOKUP(BM$173,$AD$9:$AN$20,8,FALSE)&amp;""""&amp;"#"&amp;BM$173&amp;"="&amp;""""&amp;INDEX($E$133:$G$135,MATCH("●",INDEX($H$133:$AQ$135,,MATCH($D196,$70:$70,0)-7),0),1)&amp;""""&amp;"#g'"&amp;" ${CONFIG_DIR}"&amp;$K$7&amp;"; export "&amp;BM$173&amp;"="&amp;""""&amp;INDEX($E$133:$G$135,MATCH("●",INDEX($H$133:$AQ$135,,MATCH($D196,$70:$70,0)-7),0),1)&amp;""";"),",",""",""")</f>
        <v/>
      </c>
      <c r="BN196" s="71" t="str">
        <f>SUBSTITUTE(IF(INDEX($E$133:$G$135,MATCH("●",INDEX($H$133:$AQ$135,,MATCH($D196,$70:$70,0)-7),0),1)=VLOOKUP(BN$173,$AD$9:$AN$20,8,FALSE),"","sed -i "&amp;IF($AK$171="MacOS","'' ","")&amp;"'s#"&amp;BN$173&amp;"="""&amp;INDEX($E$133:$G$135,MATCH("●",INDEX($H$133:$AQ$135,,MATCH($D196,$70:$70,0)-7),0),1)&amp;""""&amp;"#"&amp;BN$173&amp;"="&amp;""""&amp;VLOOKUP(BN$173,$AD$9:$AN$20,8,FALSE)&amp;""""&amp;"#g'"&amp;"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6" s="71" t="str">
        <f>SUBSTITUTE(IF(VLOOKUP(BO$173,$AD$9:$AN$20,8,FALSE)=INDEX($E$137:$G$139,MATCH("●",INDEX($H$137:$AQ$139,,MATCH($D196,$70:$70,0)-7),0),1),"","sed -i "&amp;IF($AK$171="MacOS","'' ","")&amp;"'s#"&amp;BO$173&amp;"="""&amp;VLOOKUP(BO$173,$AD$9:$AN$20,8,FALSE)&amp;""""&amp;"#"&amp;BO$173&amp;"="&amp;""""&amp;INDEX($E$137:$G$139,MATCH("●",INDEX($H$137:$AQ$139,,MATCH($D196,$70:$70,0)-7),0),1)&amp;""""&amp;"#g'"&amp;" ${CONFIG_DIR}"&amp;$K$7&amp;"; export "&amp;BO$173&amp;"="&amp;""""&amp;INDEX($E$137:$G$139,MATCH("●",INDEX($H$137:$AQ$139,,MATCH($D196,$70:$70,0)-7),0),1)&amp;""";"),",",""",""")</f>
        <v/>
      </c>
      <c r="BP196" s="71" t="str">
        <f>SUBSTITUTE(IF(INDEX($E$137:$G$139,MATCH("●",INDEX($H$137:$AQ$139,,MATCH($D196,$70:$70,0)-7),0),1)=VLOOKUP(BP$173,$AD$9:$AN$20,8,FALSE),"","sed -i "&amp;IF($AK$171="MacOS","'' ","")&amp;"'s#"&amp;BP$173&amp;"="""&amp;INDEX($E$137:$G$139,MATCH("●",INDEX($H$137:$AQ$139,,MATCH($D196,$70:$70,0)-7),0),1)&amp;""""&amp;"#"&amp;BP$173&amp;"="&amp;""""&amp;VLOOKUP(BP$173,$AD$9:$AN$20,8,FALSE)&amp;""""&amp;"#g'"&amp;"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6" s="71" t="str">
        <f>SUBSTITUTE(IF(VLOOKUP(BQ$173,$AD$9:$AN$20,8,FALSE)=INDEX($E$141:$G$143,MATCH("●",INDEX($H$141:$AQ$143,,MATCH($D196,$70:$70,0)-7),0),1),"","sed -i "&amp;IF($AK$171="MacOS","'' ","")&amp;"'s#"&amp;BQ$173&amp;"="""&amp;VLOOKUP(BQ$173,$AD$9:$AN$20,8,FALSE)&amp;""""&amp;"#"&amp;BQ$173&amp;"="&amp;""""&amp;INDEX($E$141:$G$143,MATCH("●",INDEX($H$141:$AQ$143,,MATCH($D196,$70:$70,0)-7),0),1)&amp;""""&amp;"#g'"&amp;" ${CONFIG_DIR}"&amp;$K$7&amp;"; export "&amp;BQ$173&amp;"="&amp;""""&amp;INDEX($E$141:$G$143,MATCH("●",INDEX($H$141:$AQ$143,,MATCH($D196,$70:$70,0)-7),0),1)&amp;""";"),",",""",""")</f>
        <v/>
      </c>
      <c r="BR196" s="71" t="str">
        <f>SUBSTITUTE(IF(INDEX($E$141:$G$143,MATCH("●",INDEX($H$141:$AQ$143,,MATCH($D196,$70:$70,0)-7),0),1)=VLOOKUP(BR$173,$AD$9:$AN$20,8,FALSE),"","sed -i "&amp;IF($AK$171="MacOS","'' ","")&amp;"'s#"&amp;BR$173&amp;"="""&amp;INDEX($E$141:$G$143,MATCH("●",INDEX($H$141:$AQ$143,,MATCH($D196,$70:$70,0)-7),0),1)&amp;""""&amp;"#"&amp;BR$173&amp;"="&amp;""""&amp;VLOOKUP(BR$173,$AD$9:$AN$20,8,FALSE)&amp;""""&amp;"#g'"&amp;"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6" s="71" t="str">
        <f>SUBSTITUTE(IF(VLOOKUP(BS$173,$AD$9:$AN$20,8,FALSE)=INDEX($E$145:$G$147,MATCH("●",INDEX($H$145:$AQ$147,,MATCH($D196,$70:$70,0)-7),0),1),"","sed -i "&amp;IF($AK$171="MacOS","'' ","")&amp;"'s#"&amp;BS$173&amp;"="""&amp;VLOOKUP(BS$173,$AD$9:$AN$20,8,FALSE)&amp;""""&amp;"#"&amp;BS$173&amp;"="&amp;""""&amp;INDEX($E$145:$G$147,MATCH("●",INDEX($H$145:$AQ$147,,MATCH($D196,$70:$70,0)-7),0),1)&amp;""""&amp;"#g'"&amp;" ${CONFIG_DIR}"&amp;$K$7&amp;"; export "&amp;BS$173&amp;"="&amp;""""&amp;INDEX($E$145:$G$147,MATCH("●",INDEX($H$145:$AQ$147,,MATCH($D196,$70:$70,0)-7),0),1)&amp;""";"),",",""",""")</f>
        <v/>
      </c>
      <c r="BT196" s="71" t="str">
        <f>SUBSTITUTE(IF(INDEX($E$145:$G$147,MATCH("●",INDEX($H$145:$AQ$147,,MATCH($D196,$70:$70,0)-7),0),1)=VLOOKUP(BT$173,$AD$9:$AN$20,8,FALSE),"","sed -i "&amp;IF($AK$171="MacOS","'' ","")&amp;"'s#"&amp;BT$173&amp;"="""&amp;INDEX($E$145:$G$147,MATCH("●",INDEX($H$145:$AQ$147,,MATCH($D196,$70:$70,0)-7),0),1)&amp;""""&amp;"#"&amp;BT$173&amp;"="&amp;""""&amp;VLOOKUP(BT$173,$AD$9:$AN$20,8,FALSE)&amp;""""&amp;"#g'"&amp;"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6" s="60" t="s">
        <v>1068</v>
      </c>
    </row>
    <row r="197" spans="4:73" ht="54" customHeight="1">
      <c r="D197" s="96">
        <f t="shared" si="3"/>
        <v>95</v>
      </c>
      <c r="E197" s="97"/>
      <c r="F197" s="97"/>
      <c r="G197" s="98"/>
      <c r="H197" s="45" t="str">
        <f t="shared" ca="1" si="2"/>
        <v>clear; echo テストケース095; sed -i '' 's#COLUMN_DATA_TYPE="char"#COLUMN_DATA_TYPE="date"#g' ${CONFIG_DIR}db_data_config.txt; export COLUMN_DATA_TYPE="date";sed -i '' 's#COLUMN_DATA_LENGTH="3"#COLUMN_DATA_LENGTH="hhmmss"#g' ${CONFIG_DIR}db_data_config.txt; export COLUMN_DATA_LENGTH="hhmmss";sh ./script/db_check_data_validate_config.sh; sed -i '' 's#COLUMN_DATA_TYPE="date"#COLUMN_DATA_TYPE="char"#g' ${CONFIG_DIR}db_data_config.txt; export COLUMN_DATA_TYPE="char";sed -i '' 's#COLUMN_DATA_LENGTH="hhmmss"#COLUMN_DATA_LENGTH="3"#g' ${CONFIG_DIR}db_data_config.txt; export COLUMN_DATA_LENGTH="3";</v>
      </c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7"/>
      <c r="AE197" s="99" t="str" cm="1">
        <f t="array" ref="AE197">SUBSTITUTE(INDEX($H$149:$AQ$149, , MATCH($D197, $70:$70, 0)-7),"-","")</f>
        <v>正常</v>
      </c>
      <c r="AF197" s="100"/>
      <c r="AG197" s="101"/>
      <c r="AH197" s="143" t="s">
        <v>941</v>
      </c>
      <c r="AI197" s="144"/>
      <c r="AJ197" s="144"/>
      <c r="AK197" s="144"/>
      <c r="AL197" s="144"/>
      <c r="AM197" s="144"/>
      <c r="AN197" s="144"/>
      <c r="AO197" s="144"/>
      <c r="AP197" s="144"/>
      <c r="AQ197" s="145"/>
      <c r="AS197" s="68" t="str" cm="1">
        <f t="array" ref="AS197">SUBSTITUTE(TEXT(INDEX($H$152:$AQ$152,1,$D197-72),"000000"),"-","")</f>
        <v>220001</v>
      </c>
      <c r="AT197" s="69"/>
      <c r="AU197" s="70"/>
      <c r="AW197" s="71" t="str">
        <f>SUBSTITUTE(IF(VLOOKUP(AW$173,$AD$9:$AN$20,8,FALSE)=INDEX($E$76:$G$78,MATCH("●",INDEX($H$76:$AQ$78,,MATCH($D197,$70:$70,0)-7),0),1),"","sed -i "&amp;IF($AK$171="MacOS","'' ","")&amp;"'s#"&amp;AW$173&amp;"="""&amp;VLOOKUP(AW$173,$AD$9:$AN$20,8,FALSE)&amp;""""&amp;"#"&amp;AW$173&amp;"="&amp;""""&amp;INDEX($E$76:$G$78,MATCH("●",INDEX($H$76:$AQ$78,,MATCH($D197,$70:$70,0)-7),0),1)&amp;""""&amp;"#g'"&amp;" ${CONFIG_DIR}"&amp;$K$7&amp;"; export "&amp;AW$173&amp;"="&amp;""""&amp;INDEX($E$76:$G$78,MATCH("●",INDEX($H$76:$AQ$78,,MATCH($D197,$70:$70,0)-7),0),1)&amp;""";"),",",""",""")</f>
        <v/>
      </c>
      <c r="AX197" s="71" t="str">
        <f>SUBSTITUTE(IF(INDEX($E$76:$G$78,MATCH("●",INDEX($H$76:$AQ$78,,MATCH($D197,$70:$70,0)-7),0),1)=VLOOKUP(AX$173,$AD$9:$AN$20,8,FALSE),"","sed -i "&amp;IF($AK$171="MacOS","'' ","")&amp;"'s#"&amp;AX$173&amp;"="""&amp;INDEX($E$76:$G$78,MATCH("●",INDEX($H$76:$AQ$78,,MATCH($D197,$70:$70,0)-7),0),1)&amp;""""&amp;"#"&amp;AX$173&amp;"="&amp;""""&amp;VLOOKUP(AX$173,$AD$9:$AN$20,8,FALSE)&amp;""""&amp;"#g'"&amp;"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7" s="71" t="str">
        <f>SUBSTITUTE(IF(VLOOKUP(AY$173,$AD$9:$AN$20,8,FALSE)=INDEX($E$80:$G$84,MATCH("●",INDEX($H$80:$AQ$84,,MATCH($D197,$70:$70,0)-7),0),1),"","sed -i "&amp;IF($AK$171="MacOS","'' ","")&amp;"'s#"&amp;AY$173&amp;"="""&amp;VLOOKUP(AY$173,$AD$9:$AN$20,8,FALSE)&amp;""""&amp;"#"&amp;AY$173&amp;"="&amp;""""&amp;INDEX($E$80:$G$84,MATCH("●",INDEX($H$80:$AQ$84,,MATCH($D197,$70:$70,0)-7),0),1)&amp;""""&amp;"#g'"&amp;" ${CONFIG_DIR}"&amp;$K$7&amp;"; export "&amp;AY$173&amp;"="&amp;""""&amp;INDEX($E$80:$G$84,MATCH("●",INDEX($H$80:$AQ$84,,MATCH($D197,$70:$70,0)-7),0),1)&amp;""";"),",",""",""")</f>
        <v>sed -i '' 's#COLUMN_DATA_TYPE="char"#COLUMN_DATA_TYPE="date"#g' ${CONFIG_DIR}db_data_config.txt; export COLUMN_DATA_TYPE="date";</v>
      </c>
      <c r="AZ197" s="71" t="str">
        <f>SUBSTITUTE(IF(INDEX($E$80:$G$84,MATCH("●",INDEX($H$80:$AQ$84,,MATCH($D197,$70:$70,0)-7),0),1)=VLOOKUP(AZ$173,$AD$9:$AN$20,8,FALSE),"","sed -i "&amp;IF($AK$171="MacOS","'' ","")&amp;"'s#"&amp;AZ$173&amp;"="""&amp;INDEX($E$80:$G$84,MATCH("●",INDEX($H$80:$AQ$84,,MATCH($D197,$70:$70,0)-7),0),1)&amp;""""&amp;"#"&amp;AZ$173&amp;"="&amp;""""&amp;VLOOKUP(AZ$173,$AD$9:$AN$20,8,FALSE)&amp;""""&amp;"#g'"&amp;"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7" s="71" t="str">
        <f>SUBSTITUTE(IF(VLOOKUP(BA$173,$AD$9:$AN$20,8,FALSE)=INDEX($E$86:$G$111,MATCH("●",INDEX($H$86:$AQ$111,,MATCH($D197,$70:$70,0)-7),0),1),"","sed -i "&amp;IF($AK$171="MacOS","'' ","")&amp;"'s#"&amp;BA$173&amp;"="""&amp;VLOOKUP(BA$173,$AD$9:$AN$20,8,FALSE)&amp;""""&amp;"#"&amp;BA$173&amp;"="&amp;""""&amp;INDEX($E$86:$G$111,MATCH("●",INDEX($H$86:$AQ$111,,MATCH($D197,$70:$70,0)-7),0),1)&amp;""""&amp;"#g'"&amp;" ${CONFIG_DIR}"&amp;$K$7&amp;"; export "&amp;BA$173&amp;"="&amp;""""&amp;INDEX($E$86:$G$111,MATCH("●",INDEX($H$86:$AQ$111,,MATCH($D197,$70:$70,0)-7),0),1)&amp;""";"),",",""",""")</f>
        <v>sed -i '' 's#COLUMN_DATA_LENGTH="3"#COLUMN_DATA_LENGTH="hhmmss"#g' ${CONFIG_DIR}db_data_config.txt; export COLUMN_DATA_LENGTH="hhmmss";</v>
      </c>
      <c r="BB197" s="71" t="str">
        <f>SUBSTITUTE(IF(INDEX($E$86:$G$111,MATCH("●",INDEX($H$86:$AQ$111,,MATCH($D197,$70:$70,0)-7),0),1)=VLOOKUP(BB$173,$AD$9:$AN$20,8,FALSE),"","sed -i "&amp;IF($AK$171="MacOS","'' ","")&amp;"'s#"&amp;BB$173&amp;"="""&amp;INDEX($E$86:$G$111,MATCH("●",INDEX($H$86:$AQ$111,,MATCH($D197,$70:$70,0)-7),0),1)&amp;""""&amp;"#"&amp;BB$173&amp;"="&amp;""""&amp;VLOOKUP(BB$173,$AD$9:$AN$20,8,FALSE)&amp;""""&amp;"#g'"&amp;"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's#COLUMN_DATA_LENGTH="hhmmss"#COLUMN_DATA_LENGTH="3"#g' ${CONFIG_DIR}db_data_config.txt; export COLUMN_DATA_LENGTH="3";</v>
      </c>
      <c r="BC197" s="71" t="str">
        <f>SUBSTITUTE(IF(VLOOKUP(BC$173,$AD$9:$AN$20,8,FALSE)=INDEX($E$113:$G$114,MATCH("●",INDEX($H$113:$AQ$114,,MATCH($D197,$70:$70,0)-7),0),1),"","sed -i "&amp;IF($AK$171="MacOS","'' ","")&amp;"'s#"&amp;BC$173&amp;"="""&amp;VLOOKUP(BC$173,$AD$9:$AN$20,8,FALSE)&amp;""""&amp;"#"&amp;BC$173&amp;"="&amp;""""&amp;INDEX($E$113:$G$114,MATCH("●",INDEX($H$113:$AQ$114,,MATCH($D197,$70:$70,0)-7),0),1)&amp;""""&amp;"#g'"&amp;" ${CONFIG_DIR}"&amp;$K$7&amp;"; export "&amp;BC$173&amp;"="&amp;""""&amp;INDEX($E$113:$G$114,MATCH("●",INDEX($H$113:$AQ$114,,MATCH($D197,$70:$70,0)-7),0),1)&amp;""";"),",",""",""")</f>
        <v/>
      </c>
      <c r="BD197" s="71" t="str">
        <f>SUBSTITUTE(IF(INDEX($E$113:$G$114,MATCH("●",INDEX($H$113:$AQ$114,,MATCH($D197,$70:$70,0)-7),0),1)=VLOOKUP(BD$173,$AD$9:$AN$20,8,FALSE),"","sed -i "&amp;IF($AK$171="MacOS","'' ","")&amp;"'s#"&amp;BD$173&amp;"="""&amp;INDEX($E$113:$G$114,MATCH("●",INDEX($H$113:$AQ$114,,MATCH($D197,$70:$70,0)-7),0),1)&amp;""""&amp;"#"&amp;BD$173&amp;"="&amp;""""&amp;VLOOKUP(BD$173,$AD$9:$AN$20,8,FALSE)&amp;""""&amp;"#g'"&amp;"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7" s="71" t="str">
        <f>SUBSTITUTE(IF(VLOOKUP(BE$173,$AD$9:$AN$20,8,FALSE)=INDEX($E$116:$G$118,MATCH("●",INDEX($H$116:$AQ$118,,MATCH($D197,$70:$70,0)-7),0),1),"","sed -i "&amp;IF($AK$171="MacOS","'' ","")&amp;"'s#"&amp;BE$173&amp;"="""&amp;VLOOKUP(BE$173,$AD$9:$AN$20,8,FALSE)&amp;""""&amp;"#"&amp;BE$173&amp;"="&amp;""""&amp;INDEX($E$116:$G$118,MATCH("●",INDEX($H$116:$AQ$118,,MATCH($D197,$70:$70,0)-7),0),1)&amp;""""&amp;"#g'"&amp;" ${CONFIG_DIR}"&amp;$K$7&amp;"; export "&amp;BE$173&amp;"="&amp;""""&amp;INDEX($E$116:$G$118,MATCH("●",INDEX($H$116:$AQ$118,,MATCH($D197,$70:$70,0)-7),0),1)&amp;""";"),",",""",""")</f>
        <v/>
      </c>
      <c r="BF197" s="71" t="str">
        <f>SUBSTITUTE(IF(INDEX($E$116:$G$118,MATCH("●",INDEX($H$116:$AQ$118,,MATCH($D197,$70:$70,0)-7),0),1)=VLOOKUP(BF$173,$AD$9:$AN$20,8,FALSE),"","sed -i "&amp;IF($AK$171="MacOS","'' ","")&amp;"'s#"&amp;BF$173&amp;"="""&amp;INDEX($E$116:$G$118,MATCH("●",INDEX($H$116:$AQ$118,,MATCH($D197,$70:$70,0)-7),0),1)&amp;""""&amp;"#"&amp;BF$173&amp;"="&amp;""""&amp;VLOOKUP(BF$173,$AD$9:$AN$20,8,FALSE)&amp;""""&amp;"#g'"&amp;"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7" s="71" t="str">
        <f>SUBSTITUTE(IF(VLOOKUP(BG$173,$AD$9:$AN$20,8,FALSE)=INDEX($E$120:$G$122,MATCH("●",INDEX($H$120:$AQ$122,,MATCH($D197,$70:$70,0)-7),0),1),"","sed -i "&amp;IF($AK$171="MacOS","'' ","")&amp;"'s#"&amp;BG$173&amp;"="""&amp;VLOOKUP(BG$173,$AD$9:$AN$20,8,FALSE)&amp;""""&amp;"#"&amp;BG$173&amp;"="&amp;""""&amp;INDEX($E$120:$G$122,MATCH("●",INDEX($H$120:$AQ$122,,MATCH($D197,$70:$70,0)-7),0),1)&amp;""""&amp;"#g'"&amp;" ${CONFIG_DIR}"&amp;$K$7&amp;"; export "&amp;BG$173&amp;"="&amp;""""&amp;INDEX($E$120:$G$122,MATCH("●",INDEX($H$120:$AQ$122,,MATCH($D197,$70:$70,0)-7),0),1)&amp;""";"),",",""",""")</f>
        <v/>
      </c>
      <c r="BH197" s="71" t="str">
        <f>SUBSTITUTE(IF(INDEX($E$120:$G$122,MATCH("●",INDEX($H$120:$AQ$122,,MATCH($D197,$70:$70,0)-7),0),1)=VLOOKUP(BH$173,$AD$9:$AN$20,8,FALSE),"","sed -i "&amp;IF($AK$171="MacOS","'' ","")&amp;"'s#"&amp;BH$173&amp;"="""&amp;INDEX($E$120:$G$122,MATCH("●",INDEX($H$120:$AQ$122,,MATCH($D197,$70:$70,0)-7),0),1)&amp;""""&amp;"#"&amp;BH$173&amp;"="&amp;""""&amp;VLOOKUP(BH$173,$AD$9:$AN$20,8,FALSE)&amp;""""&amp;"#g'"&amp;"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7" s="71" t="str">
        <f>SUBSTITUTE(IF(VLOOKUP(BI$173,$AD$9:$AN$20,8,FALSE)=INDEX($E$124:$G$127,MATCH("●",INDEX($H$124:$AQ$127,,MATCH($D197,$70:$70,0)-7),0),1),"","sed -i "&amp;IF($AK$171="MacOS","'' ","")&amp;"'s#"&amp;BI$173&amp;"="""&amp;VLOOKUP(BI$173,$AD$9:$AN$20,8,FALSE)&amp;""""&amp;"#"&amp;BI$173&amp;"="&amp;""""&amp;INDEX($E$124:$G$127,MATCH("●",INDEX($H$124:$AQ$127,,MATCH($D197,$70:$70,0)-7),0),1)&amp;""""&amp;"#g'"&amp;" ${CONFIG_DIR}"&amp;$K$7&amp;"; export "&amp;BI$173&amp;"="&amp;""""&amp;INDEX($E$124:$G$127,MATCH("●",INDEX($H$124:$AQ$127,,MATCH($D197,$70:$70,0)-7),0),1)&amp;""";"),",",""",""")</f>
        <v/>
      </c>
      <c r="BJ197" s="71" t="str">
        <f>SUBSTITUTE(IF(INDEX($E$124:$G$127,MATCH("●",INDEX($H$124:$AQ$127,,MATCH($D197,$70:$70,0)-7),0),1)=VLOOKUP(BJ$173,$AD$9:$AN$20,8,FALSE),"","sed -i "&amp;IF($AK$171="MacOS","'' ","")&amp;"'s#"&amp;BJ$173&amp;"="""&amp;INDEX($E$124:$G$127,MATCH("●",INDEX($H$124:$AQ$127,,MATCH($D197,$70:$70,0)-7),0),1)&amp;""""&amp;"#"&amp;BJ$173&amp;"="&amp;""""&amp;VLOOKUP(BJ$173,$AD$9:$AN$20,8,FALSE)&amp;""""&amp;"#g'"&amp;"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7" s="71" t="str">
        <f>SUBSTITUTE(IF(VLOOKUP(BK$173,$AD$9:$AN$20,8,FALSE)=INDEX($E$129:$G$131,MATCH("●",INDEX($H$129:$AQ$131,,MATCH($D197,$70:$70,0)-7),0),1),"","sed -i "&amp;IF($AK$171="MacOS","'' ","")&amp;"'s#"&amp;BK$173&amp;"="""&amp;VLOOKUP(BK$173,$AD$9:$AN$20,8,FALSE)&amp;""""&amp;"#"&amp;BK$173&amp;"="&amp;""""&amp;INDEX($E$129:$G$131,MATCH("●",INDEX($H$129:$AQ$131,,MATCH($D197,$70:$70,0)-7),0),1)&amp;""""&amp;"#g'"&amp;" ${CONFIG_DIR}"&amp;$K$7&amp;"; export "&amp;BK$173&amp;"="&amp;""""&amp;INDEX($E$129:$G$131,MATCH("●",INDEX($H$129:$AQ$131,,MATCH($D197,$70:$70,0)-7),0),1)&amp;""";"),",",""",""")</f>
        <v/>
      </c>
      <c r="BL197" s="71" t="str">
        <f>SUBSTITUTE(IF(INDEX($E$129:$G$131,MATCH("●",INDEX($H$129:$AQ$131,,MATCH($D197,$70:$70,0)-7),0),1)=VLOOKUP(BL$173,$AD$9:$AN$20,8,FALSE),"","sed -i "&amp;IF($AK$171="MacOS","'' ","")&amp;"'s#"&amp;BL$173&amp;"="""&amp;INDEX($E$129:$G$131,MATCH("●",INDEX($H$129:$AQ$131,,MATCH($D197,$70:$70,0)-7),0),1)&amp;""""&amp;"#"&amp;BL$173&amp;"="&amp;""""&amp;VLOOKUP(BL$173,$AD$9:$AN$20,8,FALSE)&amp;""""&amp;"#g'"&amp;"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7" s="71" t="str">
        <f>SUBSTITUTE(IF(VLOOKUP(BM$173,$AD$9:$AN$20,8,FALSE)=INDEX($E$133:$G$135,MATCH("●",INDEX($H$133:$AQ$135,,MATCH($D197,$70:$70,0)-7),0),1),"","sed -i "&amp;IF($AK$171="MacOS","'' ","")&amp;"'s#"&amp;BM$173&amp;"="""&amp;VLOOKUP(BM$173,$AD$9:$AN$20,8,FALSE)&amp;""""&amp;"#"&amp;BM$173&amp;"="&amp;""""&amp;INDEX($E$133:$G$135,MATCH("●",INDEX($H$133:$AQ$135,,MATCH($D197,$70:$70,0)-7),0),1)&amp;""""&amp;"#g'"&amp;" ${CONFIG_DIR}"&amp;$K$7&amp;"; export "&amp;BM$173&amp;"="&amp;""""&amp;INDEX($E$133:$G$135,MATCH("●",INDEX($H$133:$AQ$135,,MATCH($D197,$70:$70,0)-7),0),1)&amp;""";"),",",""",""")</f>
        <v/>
      </c>
      <c r="BN197" s="71" t="str">
        <f>SUBSTITUTE(IF(INDEX($E$133:$G$135,MATCH("●",INDEX($H$133:$AQ$135,,MATCH($D197,$70:$70,0)-7),0),1)=VLOOKUP(BN$173,$AD$9:$AN$20,8,FALSE),"","sed -i "&amp;IF($AK$171="MacOS","'' ","")&amp;"'s#"&amp;BN$173&amp;"="""&amp;INDEX($E$133:$G$135,MATCH("●",INDEX($H$133:$AQ$135,,MATCH($D197,$70:$70,0)-7),0),1)&amp;""""&amp;"#"&amp;BN$173&amp;"="&amp;""""&amp;VLOOKUP(BN$173,$AD$9:$AN$20,8,FALSE)&amp;""""&amp;"#g'"&amp;"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7" s="71" t="str">
        <f>SUBSTITUTE(IF(VLOOKUP(BO$173,$AD$9:$AN$20,8,FALSE)=INDEX($E$137:$G$139,MATCH("●",INDEX($H$137:$AQ$139,,MATCH($D197,$70:$70,0)-7),0),1),"","sed -i "&amp;IF($AK$171="MacOS","'' ","")&amp;"'s#"&amp;BO$173&amp;"="""&amp;VLOOKUP(BO$173,$AD$9:$AN$20,8,FALSE)&amp;""""&amp;"#"&amp;BO$173&amp;"="&amp;""""&amp;INDEX($E$137:$G$139,MATCH("●",INDEX($H$137:$AQ$139,,MATCH($D197,$70:$70,0)-7),0),1)&amp;""""&amp;"#g'"&amp;" ${CONFIG_DIR}"&amp;$K$7&amp;"; export "&amp;BO$173&amp;"="&amp;""""&amp;INDEX($E$137:$G$139,MATCH("●",INDEX($H$137:$AQ$139,,MATCH($D197,$70:$70,0)-7),0),1)&amp;""";"),",",""",""")</f>
        <v/>
      </c>
      <c r="BP197" s="71" t="str">
        <f>SUBSTITUTE(IF(INDEX($E$137:$G$139,MATCH("●",INDEX($H$137:$AQ$139,,MATCH($D197,$70:$70,0)-7),0),1)=VLOOKUP(BP$173,$AD$9:$AN$20,8,FALSE),"","sed -i "&amp;IF($AK$171="MacOS","'' ","")&amp;"'s#"&amp;BP$173&amp;"="""&amp;INDEX($E$137:$G$139,MATCH("●",INDEX($H$137:$AQ$139,,MATCH($D197,$70:$70,0)-7),0),1)&amp;""""&amp;"#"&amp;BP$173&amp;"="&amp;""""&amp;VLOOKUP(BP$173,$AD$9:$AN$20,8,FALSE)&amp;""""&amp;"#g'"&amp;"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7" s="71" t="str">
        <f>SUBSTITUTE(IF(VLOOKUP(BQ$173,$AD$9:$AN$20,8,FALSE)=INDEX($E$141:$G$143,MATCH("●",INDEX($H$141:$AQ$143,,MATCH($D197,$70:$70,0)-7),0),1),"","sed -i "&amp;IF($AK$171="MacOS","'' ","")&amp;"'s#"&amp;BQ$173&amp;"="""&amp;VLOOKUP(BQ$173,$AD$9:$AN$20,8,FALSE)&amp;""""&amp;"#"&amp;BQ$173&amp;"="&amp;""""&amp;INDEX($E$141:$G$143,MATCH("●",INDEX($H$141:$AQ$143,,MATCH($D197,$70:$70,0)-7),0),1)&amp;""""&amp;"#g'"&amp;" ${CONFIG_DIR}"&amp;$K$7&amp;"; export "&amp;BQ$173&amp;"="&amp;""""&amp;INDEX($E$141:$G$143,MATCH("●",INDEX($H$141:$AQ$143,,MATCH($D197,$70:$70,0)-7),0),1)&amp;""";"),",",""",""")</f>
        <v/>
      </c>
      <c r="BR197" s="71" t="str">
        <f>SUBSTITUTE(IF(INDEX($E$141:$G$143,MATCH("●",INDEX($H$141:$AQ$143,,MATCH($D197,$70:$70,0)-7),0),1)=VLOOKUP(BR$173,$AD$9:$AN$20,8,FALSE),"","sed -i "&amp;IF($AK$171="MacOS","'' ","")&amp;"'s#"&amp;BR$173&amp;"="""&amp;INDEX($E$141:$G$143,MATCH("●",INDEX($H$141:$AQ$143,,MATCH($D197,$70:$70,0)-7),0),1)&amp;""""&amp;"#"&amp;BR$173&amp;"="&amp;""""&amp;VLOOKUP(BR$173,$AD$9:$AN$20,8,FALSE)&amp;""""&amp;"#g'"&amp;"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7" s="71" t="str">
        <f>SUBSTITUTE(IF(VLOOKUP(BS$173,$AD$9:$AN$20,8,FALSE)=INDEX($E$145:$G$147,MATCH("●",INDEX($H$145:$AQ$147,,MATCH($D197,$70:$70,0)-7),0),1),"","sed -i "&amp;IF($AK$171="MacOS","'' ","")&amp;"'s#"&amp;BS$173&amp;"="""&amp;VLOOKUP(BS$173,$AD$9:$AN$20,8,FALSE)&amp;""""&amp;"#"&amp;BS$173&amp;"="&amp;""""&amp;INDEX($E$145:$G$147,MATCH("●",INDEX($H$145:$AQ$147,,MATCH($D197,$70:$70,0)-7),0),1)&amp;""""&amp;"#g'"&amp;" ${CONFIG_DIR}"&amp;$K$7&amp;"; export "&amp;BS$173&amp;"="&amp;""""&amp;INDEX($E$145:$G$147,MATCH("●",INDEX($H$145:$AQ$147,,MATCH($D197,$70:$70,0)-7),0),1)&amp;""";"),",",""",""")</f>
        <v/>
      </c>
      <c r="BT197" s="71" t="str">
        <f>SUBSTITUTE(IF(INDEX($E$145:$G$147,MATCH("●",INDEX($H$145:$AQ$147,,MATCH($D197,$70:$70,0)-7),0),1)=VLOOKUP(BT$173,$AD$9:$AN$20,8,FALSE),"","sed -i "&amp;IF($AK$171="MacOS","'' ","")&amp;"'s#"&amp;BT$173&amp;"="""&amp;INDEX($E$145:$G$147,MATCH("●",INDEX($H$145:$AQ$147,,MATCH($D197,$70:$70,0)-7),0),1)&amp;""""&amp;"#"&amp;BT$173&amp;"="&amp;""""&amp;VLOOKUP(BT$173,$AD$9:$AN$20,8,FALSE)&amp;""""&amp;"#g'"&amp;"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7" s="60" t="s">
        <v>1068</v>
      </c>
    </row>
    <row r="198" spans="4:73" ht="54" customHeight="1">
      <c r="D198" s="96">
        <f t="shared" si="3"/>
        <v>96</v>
      </c>
      <c r="E198" s="97"/>
      <c r="F198" s="97"/>
      <c r="G198" s="98"/>
      <c r="H198" s="45" t="str">
        <f t="shared" ca="1" si="2"/>
        <v>clear; echo テストケース096; sed -i '' 's#COLUMN_DATA_TYPE="char"#COLUMN_DATA_TYPE="date"#g' ${CONFIG_DIR}db_data_config.txt; export COLUMN_DATA_TYPE="date";sed -i '' 's#COLUMN_DATA_LENGTH="3"#COLUMN_DATA_LENGTH="YYYYMMDDhhmmss"#g' ${CONFIG_DIR}db_data_config.txt; export COLUMN_DATA_LENGTH="YYYYMMDDhhmmss";sh ./script/db_check_data_validate_config.sh; sed -i '' 's#COLUMN_DATA_TYPE="date"#COLUMN_DATA_TYPE="char"#g' ${CONFIG_DIR}db_data_config.txt; export COLUMN_DATA_TYPE="char";sed -i '' 's#COLUMN_DATA_LENGTH="YYYYMMDDhhmmss"#COLUMN_DATA_LENGTH="3"#g' ${CONFIG_DIR}db_data_config.txt; export COLUMN_DATA_LENGTH="3";</v>
      </c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7"/>
      <c r="AE198" s="99" t="str" cm="1">
        <f t="array" ref="AE198">SUBSTITUTE(INDEX($H$149:$AQ$149, , MATCH($D198, $70:$70, 0)-7),"-","")</f>
        <v>正常</v>
      </c>
      <c r="AF198" s="100"/>
      <c r="AG198" s="101"/>
      <c r="AH198" s="143" t="s">
        <v>942</v>
      </c>
      <c r="AI198" s="144"/>
      <c r="AJ198" s="144"/>
      <c r="AK198" s="144"/>
      <c r="AL198" s="144"/>
      <c r="AM198" s="144"/>
      <c r="AN198" s="144"/>
      <c r="AO198" s="144"/>
      <c r="AP198" s="144"/>
      <c r="AQ198" s="145"/>
      <c r="AS198" s="68" t="str" cm="1">
        <f t="array" ref="AS198">SUBSTITUTE(TEXT(INDEX($H$152:$AQ$152,1,$D198-72),"000000"),"-","")</f>
        <v>220001</v>
      </c>
      <c r="AT198" s="69"/>
      <c r="AU198" s="70"/>
      <c r="AW198" s="71" t="str">
        <f>SUBSTITUTE(IF(VLOOKUP(AW$173,$AD$9:$AN$20,8,FALSE)=INDEX($E$76:$G$78,MATCH("●",INDEX($H$76:$AQ$78,,MATCH($D198,$70:$70,0)-7),0),1),"","sed -i "&amp;IF($AK$171="MacOS","'' ","")&amp;"'s#"&amp;AW$173&amp;"="""&amp;VLOOKUP(AW$173,$AD$9:$AN$20,8,FALSE)&amp;""""&amp;"#"&amp;AW$173&amp;"="&amp;""""&amp;INDEX($E$76:$G$78,MATCH("●",INDEX($H$76:$AQ$78,,MATCH($D198,$70:$70,0)-7),0),1)&amp;""""&amp;"#g'"&amp;" ${CONFIG_DIR}"&amp;$K$7&amp;"; export "&amp;AW$173&amp;"="&amp;""""&amp;INDEX($E$76:$G$78,MATCH("●",INDEX($H$76:$AQ$78,,MATCH($D198,$70:$70,0)-7),0),1)&amp;""";"),",",""",""")</f>
        <v/>
      </c>
      <c r="AX198" s="71" t="str">
        <f>SUBSTITUTE(IF(INDEX($E$76:$G$78,MATCH("●",INDEX($H$76:$AQ$78,,MATCH($D198,$70:$70,0)-7),0),1)=VLOOKUP(AX$173,$AD$9:$AN$20,8,FALSE),"","sed -i "&amp;IF($AK$171="MacOS","'' ","")&amp;"'s#"&amp;AX$173&amp;"="""&amp;INDEX($E$76:$G$78,MATCH("●",INDEX($H$76:$AQ$78,,MATCH($D198,$70:$70,0)-7),0),1)&amp;""""&amp;"#"&amp;AX$173&amp;"="&amp;""""&amp;VLOOKUP(AX$173,$AD$9:$AN$20,8,FALSE)&amp;""""&amp;"#g'"&amp;"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8" s="71" t="str">
        <f>SUBSTITUTE(IF(VLOOKUP(AY$173,$AD$9:$AN$20,8,FALSE)=INDEX($E$80:$G$84,MATCH("●",INDEX($H$80:$AQ$84,,MATCH($D198,$70:$70,0)-7),0),1),"","sed -i "&amp;IF($AK$171="MacOS","'' ","")&amp;"'s#"&amp;AY$173&amp;"="""&amp;VLOOKUP(AY$173,$AD$9:$AN$20,8,FALSE)&amp;""""&amp;"#"&amp;AY$173&amp;"="&amp;""""&amp;INDEX($E$80:$G$84,MATCH("●",INDEX($H$80:$AQ$84,,MATCH($D198,$70:$70,0)-7),0),1)&amp;""""&amp;"#g'"&amp;" ${CONFIG_DIR}"&amp;$K$7&amp;"; export "&amp;AY$173&amp;"="&amp;""""&amp;INDEX($E$80:$G$84,MATCH("●",INDEX($H$80:$AQ$84,,MATCH($D198,$70:$70,0)-7),0),1)&amp;""";"),",",""",""")</f>
        <v>sed -i '' 's#COLUMN_DATA_TYPE="char"#COLUMN_DATA_TYPE="date"#g' ${CONFIG_DIR}db_data_config.txt; export COLUMN_DATA_TYPE="date";</v>
      </c>
      <c r="AZ198" s="71" t="str">
        <f>SUBSTITUTE(IF(INDEX($E$80:$G$84,MATCH("●",INDEX($H$80:$AQ$84,,MATCH($D198,$70:$70,0)-7),0),1)=VLOOKUP(AZ$173,$AD$9:$AN$20,8,FALSE),"","sed -i "&amp;IF($AK$171="MacOS","'' ","")&amp;"'s#"&amp;AZ$173&amp;"="""&amp;INDEX($E$80:$G$84,MATCH("●",INDEX($H$80:$AQ$84,,MATCH($D198,$70:$70,0)-7),0),1)&amp;""""&amp;"#"&amp;AZ$173&amp;"="&amp;""""&amp;VLOOKUP(AZ$173,$AD$9:$AN$20,8,FALSE)&amp;""""&amp;"#g'"&amp;"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8" s="71" t="str">
        <f>SUBSTITUTE(IF(VLOOKUP(BA$173,$AD$9:$AN$20,8,FALSE)=INDEX($E$86:$G$111,MATCH("●",INDEX($H$86:$AQ$111,,MATCH($D198,$70:$70,0)-7),0),1),"","sed -i "&amp;IF($AK$171="MacOS","'' ","")&amp;"'s#"&amp;BA$173&amp;"="""&amp;VLOOKUP(BA$173,$AD$9:$AN$20,8,FALSE)&amp;""""&amp;"#"&amp;BA$173&amp;"="&amp;""""&amp;INDEX($E$86:$G$111,MATCH("●",INDEX($H$86:$AQ$111,,MATCH($D198,$70:$70,0)-7),0),1)&amp;""""&amp;"#g'"&amp;" ${CONFIG_DIR}"&amp;$K$7&amp;"; export "&amp;BA$173&amp;"="&amp;""""&amp;INDEX($E$86:$G$111,MATCH("●",INDEX($H$86:$AQ$111,,MATCH($D198,$70:$70,0)-7),0),1)&amp;""";"),",",""",""")</f>
        <v>sed -i '' 's#COLUMN_DATA_LENGTH="3"#COLUMN_DATA_LENGTH="YYYYMMDDhhmmss"#g' ${CONFIG_DIR}db_data_config.txt; export COLUMN_DATA_LENGTH="YYYYMMDDhhmmss";</v>
      </c>
      <c r="BB198" s="71" t="str">
        <f>SUBSTITUTE(IF(INDEX($E$86:$G$111,MATCH("●",INDEX($H$86:$AQ$111,,MATCH($D198,$70:$70,0)-7),0),1)=VLOOKUP(BB$173,$AD$9:$AN$20,8,FALSE),"","sed -i "&amp;IF($AK$171="MacOS","'' ","")&amp;"'s#"&amp;BB$173&amp;"="""&amp;INDEX($E$86:$G$111,MATCH("●",INDEX($H$86:$AQ$111,,MATCH($D198,$70:$70,0)-7),0),1)&amp;""""&amp;"#"&amp;BB$173&amp;"="&amp;""""&amp;VLOOKUP(BB$173,$AD$9:$AN$20,8,FALSE)&amp;""""&amp;"#g'"&amp;"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's#COLUMN_DATA_LENGTH="YYYYMMDDhhmmss"#COLUMN_DATA_LENGTH="3"#g' ${CONFIG_DIR}db_data_config.txt; export COLUMN_DATA_LENGTH="3";</v>
      </c>
      <c r="BC198" s="71" t="str">
        <f>SUBSTITUTE(IF(VLOOKUP(BC$173,$AD$9:$AN$20,8,FALSE)=INDEX($E$113:$G$114,MATCH("●",INDEX($H$113:$AQ$114,,MATCH($D198,$70:$70,0)-7),0),1),"","sed -i "&amp;IF($AK$171="MacOS","'' ","")&amp;"'s#"&amp;BC$173&amp;"="""&amp;VLOOKUP(BC$173,$AD$9:$AN$20,8,FALSE)&amp;""""&amp;"#"&amp;BC$173&amp;"="&amp;""""&amp;INDEX($E$113:$G$114,MATCH("●",INDEX($H$113:$AQ$114,,MATCH($D198,$70:$70,0)-7),0),1)&amp;""""&amp;"#g'"&amp;" ${CONFIG_DIR}"&amp;$K$7&amp;"; export "&amp;BC$173&amp;"="&amp;""""&amp;INDEX($E$113:$G$114,MATCH("●",INDEX($H$113:$AQ$114,,MATCH($D198,$70:$70,0)-7),0),1)&amp;""";"),",",""",""")</f>
        <v/>
      </c>
      <c r="BD198" s="71" t="str">
        <f>SUBSTITUTE(IF(INDEX($E$113:$G$114,MATCH("●",INDEX($H$113:$AQ$114,,MATCH($D198,$70:$70,0)-7),0),1)=VLOOKUP(BD$173,$AD$9:$AN$20,8,FALSE),"","sed -i "&amp;IF($AK$171="MacOS","'' ","")&amp;"'s#"&amp;BD$173&amp;"="""&amp;INDEX($E$113:$G$114,MATCH("●",INDEX($H$113:$AQ$114,,MATCH($D198,$70:$70,0)-7),0),1)&amp;""""&amp;"#"&amp;BD$173&amp;"="&amp;""""&amp;VLOOKUP(BD$173,$AD$9:$AN$20,8,FALSE)&amp;""""&amp;"#g'"&amp;"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8" s="71" t="str">
        <f>SUBSTITUTE(IF(VLOOKUP(BE$173,$AD$9:$AN$20,8,FALSE)=INDEX($E$116:$G$118,MATCH("●",INDEX($H$116:$AQ$118,,MATCH($D198,$70:$70,0)-7),0),1),"","sed -i "&amp;IF($AK$171="MacOS","'' ","")&amp;"'s#"&amp;BE$173&amp;"="""&amp;VLOOKUP(BE$173,$AD$9:$AN$20,8,FALSE)&amp;""""&amp;"#"&amp;BE$173&amp;"="&amp;""""&amp;INDEX($E$116:$G$118,MATCH("●",INDEX($H$116:$AQ$118,,MATCH($D198,$70:$70,0)-7),0),1)&amp;""""&amp;"#g'"&amp;" ${CONFIG_DIR}"&amp;$K$7&amp;"; export "&amp;BE$173&amp;"="&amp;""""&amp;INDEX($E$116:$G$118,MATCH("●",INDEX($H$116:$AQ$118,,MATCH($D198,$70:$70,0)-7),0),1)&amp;""";"),",",""",""")</f>
        <v/>
      </c>
      <c r="BF198" s="71" t="str">
        <f>SUBSTITUTE(IF(INDEX($E$116:$G$118,MATCH("●",INDEX($H$116:$AQ$118,,MATCH($D198,$70:$70,0)-7),0),1)=VLOOKUP(BF$173,$AD$9:$AN$20,8,FALSE),"","sed -i "&amp;IF($AK$171="MacOS","'' ","")&amp;"'s#"&amp;BF$173&amp;"="""&amp;INDEX($E$116:$G$118,MATCH("●",INDEX($H$116:$AQ$118,,MATCH($D198,$70:$70,0)-7),0),1)&amp;""""&amp;"#"&amp;BF$173&amp;"="&amp;""""&amp;VLOOKUP(BF$173,$AD$9:$AN$20,8,FALSE)&amp;""""&amp;"#g'"&amp;"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8" s="71" t="str">
        <f>SUBSTITUTE(IF(VLOOKUP(BG$173,$AD$9:$AN$20,8,FALSE)=INDEX($E$120:$G$122,MATCH("●",INDEX($H$120:$AQ$122,,MATCH($D198,$70:$70,0)-7),0),1),"","sed -i "&amp;IF($AK$171="MacOS","'' ","")&amp;"'s#"&amp;BG$173&amp;"="""&amp;VLOOKUP(BG$173,$AD$9:$AN$20,8,FALSE)&amp;""""&amp;"#"&amp;BG$173&amp;"="&amp;""""&amp;INDEX($E$120:$G$122,MATCH("●",INDEX($H$120:$AQ$122,,MATCH($D198,$70:$70,0)-7),0),1)&amp;""""&amp;"#g'"&amp;" ${CONFIG_DIR}"&amp;$K$7&amp;"; export "&amp;BG$173&amp;"="&amp;""""&amp;INDEX($E$120:$G$122,MATCH("●",INDEX($H$120:$AQ$122,,MATCH($D198,$70:$70,0)-7),0),1)&amp;""";"),",",""",""")</f>
        <v/>
      </c>
      <c r="BH198" s="71" t="str">
        <f>SUBSTITUTE(IF(INDEX($E$120:$G$122,MATCH("●",INDEX($H$120:$AQ$122,,MATCH($D198,$70:$70,0)-7),0),1)=VLOOKUP(BH$173,$AD$9:$AN$20,8,FALSE),"","sed -i "&amp;IF($AK$171="MacOS","'' ","")&amp;"'s#"&amp;BH$173&amp;"="""&amp;INDEX($E$120:$G$122,MATCH("●",INDEX($H$120:$AQ$122,,MATCH($D198,$70:$70,0)-7),0),1)&amp;""""&amp;"#"&amp;BH$173&amp;"="&amp;""""&amp;VLOOKUP(BH$173,$AD$9:$AN$20,8,FALSE)&amp;""""&amp;"#g'"&amp;"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8" s="71" t="str">
        <f>SUBSTITUTE(IF(VLOOKUP(BI$173,$AD$9:$AN$20,8,FALSE)=INDEX($E$124:$G$127,MATCH("●",INDEX($H$124:$AQ$127,,MATCH($D198,$70:$70,0)-7),0),1),"","sed -i "&amp;IF($AK$171="MacOS","'' ","")&amp;"'s#"&amp;BI$173&amp;"="""&amp;VLOOKUP(BI$173,$AD$9:$AN$20,8,FALSE)&amp;""""&amp;"#"&amp;BI$173&amp;"="&amp;""""&amp;INDEX($E$124:$G$127,MATCH("●",INDEX($H$124:$AQ$127,,MATCH($D198,$70:$70,0)-7),0),1)&amp;""""&amp;"#g'"&amp;" ${CONFIG_DIR}"&amp;$K$7&amp;"; export "&amp;BI$173&amp;"="&amp;""""&amp;INDEX($E$124:$G$127,MATCH("●",INDEX($H$124:$AQ$127,,MATCH($D198,$70:$70,0)-7),0),1)&amp;""";"),",",""",""")</f>
        <v/>
      </c>
      <c r="BJ198" s="71" t="str">
        <f>SUBSTITUTE(IF(INDEX($E$124:$G$127,MATCH("●",INDEX($H$124:$AQ$127,,MATCH($D198,$70:$70,0)-7),0),1)=VLOOKUP(BJ$173,$AD$9:$AN$20,8,FALSE),"","sed -i "&amp;IF($AK$171="MacOS","'' ","")&amp;"'s#"&amp;BJ$173&amp;"="""&amp;INDEX($E$124:$G$127,MATCH("●",INDEX($H$124:$AQ$127,,MATCH($D198,$70:$70,0)-7),0),1)&amp;""""&amp;"#"&amp;BJ$173&amp;"="&amp;""""&amp;VLOOKUP(BJ$173,$AD$9:$AN$20,8,FALSE)&amp;""""&amp;"#g'"&amp;"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8" s="71" t="str">
        <f>SUBSTITUTE(IF(VLOOKUP(BK$173,$AD$9:$AN$20,8,FALSE)=INDEX($E$129:$G$131,MATCH("●",INDEX($H$129:$AQ$131,,MATCH($D198,$70:$70,0)-7),0),1),"","sed -i "&amp;IF($AK$171="MacOS","'' ","")&amp;"'s#"&amp;BK$173&amp;"="""&amp;VLOOKUP(BK$173,$AD$9:$AN$20,8,FALSE)&amp;""""&amp;"#"&amp;BK$173&amp;"="&amp;""""&amp;INDEX($E$129:$G$131,MATCH("●",INDEX($H$129:$AQ$131,,MATCH($D198,$70:$70,0)-7),0),1)&amp;""""&amp;"#g'"&amp;" ${CONFIG_DIR}"&amp;$K$7&amp;"; export "&amp;BK$173&amp;"="&amp;""""&amp;INDEX($E$129:$G$131,MATCH("●",INDEX($H$129:$AQ$131,,MATCH($D198,$70:$70,0)-7),0),1)&amp;""";"),",",""",""")</f>
        <v/>
      </c>
      <c r="BL198" s="71" t="str">
        <f>SUBSTITUTE(IF(INDEX($E$129:$G$131,MATCH("●",INDEX($H$129:$AQ$131,,MATCH($D198,$70:$70,0)-7),0),1)=VLOOKUP(BL$173,$AD$9:$AN$20,8,FALSE),"","sed -i "&amp;IF($AK$171="MacOS","'' ","")&amp;"'s#"&amp;BL$173&amp;"="""&amp;INDEX($E$129:$G$131,MATCH("●",INDEX($H$129:$AQ$131,,MATCH($D198,$70:$70,0)-7),0),1)&amp;""""&amp;"#"&amp;BL$173&amp;"="&amp;""""&amp;VLOOKUP(BL$173,$AD$9:$AN$20,8,FALSE)&amp;""""&amp;"#g'"&amp;"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8" s="71" t="str">
        <f>SUBSTITUTE(IF(VLOOKUP(BM$173,$AD$9:$AN$20,8,FALSE)=INDEX($E$133:$G$135,MATCH("●",INDEX($H$133:$AQ$135,,MATCH($D198,$70:$70,0)-7),0),1),"","sed -i "&amp;IF($AK$171="MacOS","'' ","")&amp;"'s#"&amp;BM$173&amp;"="""&amp;VLOOKUP(BM$173,$AD$9:$AN$20,8,FALSE)&amp;""""&amp;"#"&amp;BM$173&amp;"="&amp;""""&amp;INDEX($E$133:$G$135,MATCH("●",INDEX($H$133:$AQ$135,,MATCH($D198,$70:$70,0)-7),0),1)&amp;""""&amp;"#g'"&amp;" ${CONFIG_DIR}"&amp;$K$7&amp;"; export "&amp;BM$173&amp;"="&amp;""""&amp;INDEX($E$133:$G$135,MATCH("●",INDEX($H$133:$AQ$135,,MATCH($D198,$70:$70,0)-7),0),1)&amp;""";"),",",""",""")</f>
        <v/>
      </c>
      <c r="BN198" s="71" t="str">
        <f>SUBSTITUTE(IF(INDEX($E$133:$G$135,MATCH("●",INDEX($H$133:$AQ$135,,MATCH($D198,$70:$70,0)-7),0),1)=VLOOKUP(BN$173,$AD$9:$AN$20,8,FALSE),"","sed -i "&amp;IF($AK$171="MacOS","'' ","")&amp;"'s#"&amp;BN$173&amp;"="""&amp;INDEX($E$133:$G$135,MATCH("●",INDEX($H$133:$AQ$135,,MATCH($D198,$70:$70,0)-7),0),1)&amp;""""&amp;"#"&amp;BN$173&amp;"="&amp;""""&amp;VLOOKUP(BN$173,$AD$9:$AN$20,8,FALSE)&amp;""""&amp;"#g'"&amp;"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8" s="71" t="str">
        <f>SUBSTITUTE(IF(VLOOKUP(BO$173,$AD$9:$AN$20,8,FALSE)=INDEX($E$137:$G$139,MATCH("●",INDEX($H$137:$AQ$139,,MATCH($D198,$70:$70,0)-7),0),1),"","sed -i "&amp;IF($AK$171="MacOS","'' ","")&amp;"'s#"&amp;BO$173&amp;"="""&amp;VLOOKUP(BO$173,$AD$9:$AN$20,8,FALSE)&amp;""""&amp;"#"&amp;BO$173&amp;"="&amp;""""&amp;INDEX($E$137:$G$139,MATCH("●",INDEX($H$137:$AQ$139,,MATCH($D198,$70:$70,0)-7),0),1)&amp;""""&amp;"#g'"&amp;" ${CONFIG_DIR}"&amp;$K$7&amp;"; export "&amp;BO$173&amp;"="&amp;""""&amp;INDEX($E$137:$G$139,MATCH("●",INDEX($H$137:$AQ$139,,MATCH($D198,$70:$70,0)-7),0),1)&amp;""";"),",",""",""")</f>
        <v/>
      </c>
      <c r="BP198" s="71" t="str">
        <f>SUBSTITUTE(IF(INDEX($E$137:$G$139,MATCH("●",INDEX($H$137:$AQ$139,,MATCH($D198,$70:$70,0)-7),0),1)=VLOOKUP(BP$173,$AD$9:$AN$20,8,FALSE),"","sed -i "&amp;IF($AK$171="MacOS","'' ","")&amp;"'s#"&amp;BP$173&amp;"="""&amp;INDEX($E$137:$G$139,MATCH("●",INDEX($H$137:$AQ$139,,MATCH($D198,$70:$70,0)-7),0),1)&amp;""""&amp;"#"&amp;BP$173&amp;"="&amp;""""&amp;VLOOKUP(BP$173,$AD$9:$AN$20,8,FALSE)&amp;""""&amp;"#g'"&amp;"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8" s="71" t="str">
        <f>SUBSTITUTE(IF(VLOOKUP(BQ$173,$AD$9:$AN$20,8,FALSE)=INDEX($E$141:$G$143,MATCH("●",INDEX($H$141:$AQ$143,,MATCH($D198,$70:$70,0)-7),0),1),"","sed -i "&amp;IF($AK$171="MacOS","'' ","")&amp;"'s#"&amp;BQ$173&amp;"="""&amp;VLOOKUP(BQ$173,$AD$9:$AN$20,8,FALSE)&amp;""""&amp;"#"&amp;BQ$173&amp;"="&amp;""""&amp;INDEX($E$141:$G$143,MATCH("●",INDEX($H$141:$AQ$143,,MATCH($D198,$70:$70,0)-7),0),1)&amp;""""&amp;"#g'"&amp;" ${CONFIG_DIR}"&amp;$K$7&amp;"; export "&amp;BQ$173&amp;"="&amp;""""&amp;INDEX($E$141:$G$143,MATCH("●",INDEX($H$141:$AQ$143,,MATCH($D198,$70:$70,0)-7),0),1)&amp;""";"),",",""",""")</f>
        <v/>
      </c>
      <c r="BR198" s="71" t="str">
        <f>SUBSTITUTE(IF(INDEX($E$141:$G$143,MATCH("●",INDEX($H$141:$AQ$143,,MATCH($D198,$70:$70,0)-7),0),1)=VLOOKUP(BR$173,$AD$9:$AN$20,8,FALSE),"","sed -i "&amp;IF($AK$171="MacOS","'' ","")&amp;"'s#"&amp;BR$173&amp;"="""&amp;INDEX($E$141:$G$143,MATCH("●",INDEX($H$141:$AQ$143,,MATCH($D198,$70:$70,0)-7),0),1)&amp;""""&amp;"#"&amp;BR$173&amp;"="&amp;""""&amp;VLOOKUP(BR$173,$AD$9:$AN$20,8,FALSE)&amp;""""&amp;"#g'"&amp;"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8" s="71" t="str">
        <f>SUBSTITUTE(IF(VLOOKUP(BS$173,$AD$9:$AN$20,8,FALSE)=INDEX($E$145:$G$147,MATCH("●",INDEX($H$145:$AQ$147,,MATCH($D198,$70:$70,0)-7),0),1),"","sed -i "&amp;IF($AK$171="MacOS","'' ","")&amp;"'s#"&amp;BS$173&amp;"="""&amp;VLOOKUP(BS$173,$AD$9:$AN$20,8,FALSE)&amp;""""&amp;"#"&amp;BS$173&amp;"="&amp;""""&amp;INDEX($E$145:$G$147,MATCH("●",INDEX($H$145:$AQ$147,,MATCH($D198,$70:$70,0)-7),0),1)&amp;""""&amp;"#g'"&amp;" ${CONFIG_DIR}"&amp;$K$7&amp;"; export "&amp;BS$173&amp;"="&amp;""""&amp;INDEX($E$145:$G$147,MATCH("●",INDEX($H$145:$AQ$147,,MATCH($D198,$70:$70,0)-7),0),1)&amp;""";"),",",""",""")</f>
        <v/>
      </c>
      <c r="BT198" s="71" t="str">
        <f>SUBSTITUTE(IF(INDEX($E$145:$G$147,MATCH("●",INDEX($H$145:$AQ$147,,MATCH($D198,$70:$70,0)-7),0),1)=VLOOKUP(BT$173,$AD$9:$AN$20,8,FALSE),"","sed -i "&amp;IF($AK$171="MacOS","'' ","")&amp;"'s#"&amp;BT$173&amp;"="""&amp;INDEX($E$145:$G$147,MATCH("●",INDEX($H$145:$AQ$147,,MATCH($D198,$70:$70,0)-7),0),1)&amp;""""&amp;"#"&amp;BT$173&amp;"="&amp;""""&amp;VLOOKUP(BT$173,$AD$9:$AN$20,8,FALSE)&amp;""""&amp;"#g'"&amp;"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8" s="60" t="s">
        <v>1068</v>
      </c>
    </row>
    <row r="199" spans="4:73" ht="54" customHeight="1">
      <c r="D199" s="96">
        <f t="shared" si="3"/>
        <v>97</v>
      </c>
      <c r="E199" s="97"/>
      <c r="F199" s="97"/>
      <c r="G199" s="98"/>
      <c r="H199" s="45" t="str">
        <f t="shared" ca="1" si="2"/>
        <v>clear; echo テストケース097; sed -i '' 's#COLUMN_DATA_TYPE="char"#COLUMN_DATA_TYPE="date"#g' ${CONFIG_DIR}db_data_config.txt; export COLUMN_DATA_TYPE="date";sed -i '' 's#COLUMN_DATA_LENGTH="3"#COLUMN_DATA_LENGTH="NONE"#g' ${CONFIG_DIR}db_data_config.txt; export COLUMN_DATA_LENGTH="NONE";sh ./script/db_check_data_validate_config.sh; sed -i '' 's#COLUMN_DATA_TYPE="date"#COLUMN_DATA_TYPE="char"#g' ${CONFIG_DIR}db_data_config.txt; export COLUMN_DATA_TYPE="char";sed -i '' 's#COLUMN_DATA_LENGTH="NONE"#COLUMN_DATA_LENGTH="3"#g' ${CONFIG_DIR}db_data_config.txt; export COLUMN_DATA_LENGTH="3";</v>
      </c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7"/>
      <c r="AE199" s="99" t="str" cm="1">
        <f t="array" ref="AE199">SUBSTITUTE(INDEX($H$149:$AQ$149, , MATCH($D199, $70:$70, 0)-7),"-","")</f>
        <v>異常</v>
      </c>
      <c r="AF199" s="100"/>
      <c r="AG199" s="101"/>
      <c r="AH199" s="143" t="s">
        <v>943</v>
      </c>
      <c r="AI199" s="144"/>
      <c r="AJ199" s="144"/>
      <c r="AK199" s="144"/>
      <c r="AL199" s="144"/>
      <c r="AM199" s="144"/>
      <c r="AN199" s="144"/>
      <c r="AO199" s="144"/>
      <c r="AP199" s="144"/>
      <c r="AQ199" s="145"/>
      <c r="AS199" s="68" t="str" cm="1">
        <f t="array" ref="AS199">SUBSTITUTE(TEXT(INDEX($H$152:$AQ$152,1,$D199-72),"000000"),"-","")</f>
        <v>220137</v>
      </c>
      <c r="AT199" s="69"/>
      <c r="AU199" s="70"/>
      <c r="AW199" s="71" t="str">
        <f>SUBSTITUTE(IF(VLOOKUP(AW$173,$AD$9:$AN$20,8,FALSE)=INDEX($E$76:$G$78,MATCH("●",INDEX($H$76:$AQ$78,,MATCH($D199,$70:$70,0)-7),0),1),"","sed -i "&amp;IF($AK$171="MacOS","'' ","")&amp;"'s#"&amp;AW$173&amp;"="""&amp;VLOOKUP(AW$173,$AD$9:$AN$20,8,FALSE)&amp;""""&amp;"#"&amp;AW$173&amp;"="&amp;""""&amp;INDEX($E$76:$G$78,MATCH("●",INDEX($H$76:$AQ$78,,MATCH($D199,$70:$70,0)-7),0),1)&amp;""""&amp;"#g'"&amp;" ${CONFIG_DIR}"&amp;$K$7&amp;"; export "&amp;AW$173&amp;"="&amp;""""&amp;INDEX($E$76:$G$78,MATCH("●",INDEX($H$76:$AQ$78,,MATCH($D199,$70:$70,0)-7),0),1)&amp;""";"),",",""",""")</f>
        <v/>
      </c>
      <c r="AX199" s="71" t="str">
        <f>SUBSTITUTE(IF(INDEX($E$76:$G$78,MATCH("●",INDEX($H$76:$AQ$78,,MATCH($D199,$70:$70,0)-7),0),1)=VLOOKUP(AX$173,$AD$9:$AN$20,8,FALSE),"","sed -i "&amp;IF($AK$171="MacOS","'' ","")&amp;"'s#"&amp;AX$173&amp;"="""&amp;INDEX($E$76:$G$78,MATCH("●",INDEX($H$76:$AQ$78,,MATCH($D199,$70:$70,0)-7),0),1)&amp;""""&amp;"#"&amp;AX$173&amp;"="&amp;""""&amp;VLOOKUP(AX$173,$AD$9:$AN$20,8,FALSE)&amp;""""&amp;"#g'"&amp;"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199" s="71" t="str">
        <f>SUBSTITUTE(IF(VLOOKUP(AY$173,$AD$9:$AN$20,8,FALSE)=INDEX($E$80:$G$84,MATCH("●",INDEX($H$80:$AQ$84,,MATCH($D199,$70:$70,0)-7),0),1),"","sed -i "&amp;IF($AK$171="MacOS","'' ","")&amp;"'s#"&amp;AY$173&amp;"="""&amp;VLOOKUP(AY$173,$AD$9:$AN$20,8,FALSE)&amp;""""&amp;"#"&amp;AY$173&amp;"="&amp;""""&amp;INDEX($E$80:$G$84,MATCH("●",INDEX($H$80:$AQ$84,,MATCH($D199,$70:$70,0)-7),0),1)&amp;""""&amp;"#g'"&amp;" ${CONFIG_DIR}"&amp;$K$7&amp;"; export "&amp;AY$173&amp;"="&amp;""""&amp;INDEX($E$80:$G$84,MATCH("●",INDEX($H$80:$AQ$84,,MATCH($D199,$70:$70,0)-7),0),1)&amp;""";"),",",""",""")</f>
        <v>sed -i '' 's#COLUMN_DATA_TYPE="char"#COLUMN_DATA_TYPE="date"#g' ${CONFIG_DIR}db_data_config.txt; export COLUMN_DATA_TYPE="date";</v>
      </c>
      <c r="AZ199" s="71" t="str">
        <f>SUBSTITUTE(IF(INDEX($E$80:$G$84,MATCH("●",INDEX($H$80:$AQ$84,,MATCH($D199,$70:$70,0)-7),0),1)=VLOOKUP(AZ$173,$AD$9:$AN$20,8,FALSE),"","sed -i "&amp;IF($AK$171="MacOS","'' ","")&amp;"'s#"&amp;AZ$173&amp;"="""&amp;INDEX($E$80:$G$84,MATCH("●",INDEX($H$80:$AQ$84,,MATCH($D199,$70:$70,0)-7),0),1)&amp;""""&amp;"#"&amp;AZ$173&amp;"="&amp;""""&amp;VLOOKUP(AZ$173,$AD$9:$AN$20,8,FALSE)&amp;""""&amp;"#g'"&amp;"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199" s="71" t="str">
        <f>SUBSTITUTE(IF(VLOOKUP(BA$173,$AD$9:$AN$20,8,FALSE)=INDEX($E$86:$G$111,MATCH("●",INDEX($H$86:$AQ$111,,MATCH($D199,$70:$70,0)-7),0),1),"","sed -i "&amp;IF($AK$171="MacOS","'' ","")&amp;"'s#"&amp;BA$173&amp;"="""&amp;VLOOKUP(BA$173,$AD$9:$AN$20,8,FALSE)&amp;""""&amp;"#"&amp;BA$173&amp;"="&amp;""""&amp;INDEX($E$86:$G$111,MATCH("●",INDEX($H$86:$AQ$111,,MATCH($D199,$70:$70,0)-7),0),1)&amp;""""&amp;"#g'"&amp;" ${CONFIG_DIR}"&amp;$K$7&amp;"; export "&amp;BA$173&amp;"="&amp;""""&amp;INDEX($E$86:$G$111,MATCH("●",INDEX($H$86:$AQ$111,,MATCH($D199,$70:$70,0)-7),0),1)&amp;""";"),",",""",""")</f>
        <v>sed -i '' 's#COLUMN_DATA_LENGTH="3"#COLUMN_DATA_LENGTH="NONE"#g' ${CONFIG_DIR}db_data_config.txt; export COLUMN_DATA_LENGTH="NONE";</v>
      </c>
      <c r="BB199" s="71" t="str">
        <f>SUBSTITUTE(IF(INDEX($E$86:$G$111,MATCH("●",INDEX($H$86:$AQ$111,,MATCH($D199,$70:$70,0)-7),0),1)=VLOOKUP(BB$173,$AD$9:$AN$20,8,FALSE),"","sed -i "&amp;IF($AK$171="MacOS","'' ","")&amp;"'s#"&amp;BB$173&amp;"="""&amp;INDEX($E$86:$G$111,MATCH("●",INDEX($H$86:$AQ$111,,MATCH($D199,$70:$70,0)-7),0),1)&amp;""""&amp;"#"&amp;BB$173&amp;"="&amp;""""&amp;VLOOKUP(BB$173,$AD$9:$AN$20,8,FALSE)&amp;""""&amp;"#g'"&amp;"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's#COLUMN_DATA_LENGTH="NONE"#COLUMN_DATA_LENGTH="3"#g' ${CONFIG_DIR}db_data_config.txt; export COLUMN_DATA_LENGTH="3";</v>
      </c>
      <c r="BC199" s="71" t="str">
        <f>SUBSTITUTE(IF(VLOOKUP(BC$173,$AD$9:$AN$20,8,FALSE)=INDEX($E$113:$G$114,MATCH("●",INDEX($H$113:$AQ$114,,MATCH($D199,$70:$70,0)-7),0),1),"","sed -i "&amp;IF($AK$171="MacOS","'' ","")&amp;"'s#"&amp;BC$173&amp;"="""&amp;VLOOKUP(BC$173,$AD$9:$AN$20,8,FALSE)&amp;""""&amp;"#"&amp;BC$173&amp;"="&amp;""""&amp;INDEX($E$113:$G$114,MATCH("●",INDEX($H$113:$AQ$114,,MATCH($D199,$70:$70,0)-7),0),1)&amp;""""&amp;"#g'"&amp;" ${CONFIG_DIR}"&amp;$K$7&amp;"; export "&amp;BC$173&amp;"="&amp;""""&amp;INDEX($E$113:$G$114,MATCH("●",INDEX($H$113:$AQ$114,,MATCH($D199,$70:$70,0)-7),0),1)&amp;""";"),",",""",""")</f>
        <v/>
      </c>
      <c r="BD199" s="71" t="str">
        <f>SUBSTITUTE(IF(INDEX($E$113:$G$114,MATCH("●",INDEX($H$113:$AQ$114,,MATCH($D199,$70:$70,0)-7),0),1)=VLOOKUP(BD$173,$AD$9:$AN$20,8,FALSE),"","sed -i "&amp;IF($AK$171="MacOS","'' ","")&amp;"'s#"&amp;BD$173&amp;"="""&amp;INDEX($E$113:$G$114,MATCH("●",INDEX($H$113:$AQ$114,,MATCH($D199,$70:$70,0)-7),0),1)&amp;""""&amp;"#"&amp;BD$173&amp;"="&amp;""""&amp;VLOOKUP(BD$173,$AD$9:$AN$20,8,FALSE)&amp;""""&amp;"#g'"&amp;"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199" s="71" t="str">
        <f>SUBSTITUTE(IF(VLOOKUP(BE$173,$AD$9:$AN$20,8,FALSE)=INDEX($E$116:$G$118,MATCH("●",INDEX($H$116:$AQ$118,,MATCH($D199,$70:$70,0)-7),0),1),"","sed -i "&amp;IF($AK$171="MacOS","'' ","")&amp;"'s#"&amp;BE$173&amp;"="""&amp;VLOOKUP(BE$173,$AD$9:$AN$20,8,FALSE)&amp;""""&amp;"#"&amp;BE$173&amp;"="&amp;""""&amp;INDEX($E$116:$G$118,MATCH("●",INDEX($H$116:$AQ$118,,MATCH($D199,$70:$70,0)-7),0),1)&amp;""""&amp;"#g'"&amp;" ${CONFIG_DIR}"&amp;$K$7&amp;"; export "&amp;BE$173&amp;"="&amp;""""&amp;INDEX($E$116:$G$118,MATCH("●",INDEX($H$116:$AQ$118,,MATCH($D199,$70:$70,0)-7),0),1)&amp;""";"),",",""",""")</f>
        <v/>
      </c>
      <c r="BF199" s="71" t="str">
        <f>SUBSTITUTE(IF(INDEX($E$116:$G$118,MATCH("●",INDEX($H$116:$AQ$118,,MATCH($D199,$70:$70,0)-7),0),1)=VLOOKUP(BF$173,$AD$9:$AN$20,8,FALSE),"","sed -i "&amp;IF($AK$171="MacOS","'' ","")&amp;"'s#"&amp;BF$173&amp;"="""&amp;INDEX($E$116:$G$118,MATCH("●",INDEX($H$116:$AQ$118,,MATCH($D199,$70:$70,0)-7),0),1)&amp;""""&amp;"#"&amp;BF$173&amp;"="&amp;""""&amp;VLOOKUP(BF$173,$AD$9:$AN$20,8,FALSE)&amp;""""&amp;"#g'"&amp;"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199" s="71" t="str">
        <f>SUBSTITUTE(IF(VLOOKUP(BG$173,$AD$9:$AN$20,8,FALSE)=INDEX($E$120:$G$122,MATCH("●",INDEX($H$120:$AQ$122,,MATCH($D199,$70:$70,0)-7),0),1),"","sed -i "&amp;IF($AK$171="MacOS","'' ","")&amp;"'s#"&amp;BG$173&amp;"="""&amp;VLOOKUP(BG$173,$AD$9:$AN$20,8,FALSE)&amp;""""&amp;"#"&amp;BG$173&amp;"="&amp;""""&amp;INDEX($E$120:$G$122,MATCH("●",INDEX($H$120:$AQ$122,,MATCH($D199,$70:$70,0)-7),0),1)&amp;""""&amp;"#g'"&amp;" ${CONFIG_DIR}"&amp;$K$7&amp;"; export "&amp;BG$173&amp;"="&amp;""""&amp;INDEX($E$120:$G$122,MATCH("●",INDEX($H$120:$AQ$122,,MATCH($D199,$70:$70,0)-7),0),1)&amp;""";"),",",""",""")</f>
        <v/>
      </c>
      <c r="BH199" s="71" t="str">
        <f>SUBSTITUTE(IF(INDEX($E$120:$G$122,MATCH("●",INDEX($H$120:$AQ$122,,MATCH($D199,$70:$70,0)-7),0),1)=VLOOKUP(BH$173,$AD$9:$AN$20,8,FALSE),"","sed -i "&amp;IF($AK$171="MacOS","'' ","")&amp;"'s#"&amp;BH$173&amp;"="""&amp;INDEX($E$120:$G$122,MATCH("●",INDEX($H$120:$AQ$122,,MATCH($D199,$70:$70,0)-7),0),1)&amp;""""&amp;"#"&amp;BH$173&amp;"="&amp;""""&amp;VLOOKUP(BH$173,$AD$9:$AN$20,8,FALSE)&amp;""""&amp;"#g'"&amp;"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199" s="71" t="str">
        <f>SUBSTITUTE(IF(VLOOKUP(BI$173,$AD$9:$AN$20,8,FALSE)=INDEX($E$124:$G$127,MATCH("●",INDEX($H$124:$AQ$127,,MATCH($D199,$70:$70,0)-7),0),1),"","sed -i "&amp;IF($AK$171="MacOS","'' ","")&amp;"'s#"&amp;BI$173&amp;"="""&amp;VLOOKUP(BI$173,$AD$9:$AN$20,8,FALSE)&amp;""""&amp;"#"&amp;BI$173&amp;"="&amp;""""&amp;INDEX($E$124:$G$127,MATCH("●",INDEX($H$124:$AQ$127,,MATCH($D199,$70:$70,0)-7),0),1)&amp;""""&amp;"#g'"&amp;" ${CONFIG_DIR}"&amp;$K$7&amp;"; export "&amp;BI$173&amp;"="&amp;""""&amp;INDEX($E$124:$G$127,MATCH("●",INDEX($H$124:$AQ$127,,MATCH($D199,$70:$70,0)-7),0),1)&amp;""";"),",",""",""")</f>
        <v/>
      </c>
      <c r="BJ199" s="71" t="str">
        <f>SUBSTITUTE(IF(INDEX($E$124:$G$127,MATCH("●",INDEX($H$124:$AQ$127,,MATCH($D199,$70:$70,0)-7),0),1)=VLOOKUP(BJ$173,$AD$9:$AN$20,8,FALSE),"","sed -i "&amp;IF($AK$171="MacOS","'' ","")&amp;"'s#"&amp;BJ$173&amp;"="""&amp;INDEX($E$124:$G$127,MATCH("●",INDEX($H$124:$AQ$127,,MATCH($D199,$70:$70,0)-7),0),1)&amp;""""&amp;"#"&amp;BJ$173&amp;"="&amp;""""&amp;VLOOKUP(BJ$173,$AD$9:$AN$20,8,FALSE)&amp;""""&amp;"#g'"&amp;"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199" s="71" t="str">
        <f>SUBSTITUTE(IF(VLOOKUP(BK$173,$AD$9:$AN$20,8,FALSE)=INDEX($E$129:$G$131,MATCH("●",INDEX($H$129:$AQ$131,,MATCH($D199,$70:$70,0)-7),0),1),"","sed -i "&amp;IF($AK$171="MacOS","'' ","")&amp;"'s#"&amp;BK$173&amp;"="""&amp;VLOOKUP(BK$173,$AD$9:$AN$20,8,FALSE)&amp;""""&amp;"#"&amp;BK$173&amp;"="&amp;""""&amp;INDEX($E$129:$G$131,MATCH("●",INDEX($H$129:$AQ$131,,MATCH($D199,$70:$70,0)-7),0),1)&amp;""""&amp;"#g'"&amp;" ${CONFIG_DIR}"&amp;$K$7&amp;"; export "&amp;BK$173&amp;"="&amp;""""&amp;INDEX($E$129:$G$131,MATCH("●",INDEX($H$129:$AQ$131,,MATCH($D199,$70:$70,0)-7),0),1)&amp;""";"),",",""",""")</f>
        <v/>
      </c>
      <c r="BL199" s="71" t="str">
        <f>SUBSTITUTE(IF(INDEX($E$129:$G$131,MATCH("●",INDEX($H$129:$AQ$131,,MATCH($D199,$70:$70,0)-7),0),1)=VLOOKUP(BL$173,$AD$9:$AN$20,8,FALSE),"","sed -i "&amp;IF($AK$171="MacOS","'' ","")&amp;"'s#"&amp;BL$173&amp;"="""&amp;INDEX($E$129:$G$131,MATCH("●",INDEX($H$129:$AQ$131,,MATCH($D199,$70:$70,0)-7),0),1)&amp;""""&amp;"#"&amp;BL$173&amp;"="&amp;""""&amp;VLOOKUP(BL$173,$AD$9:$AN$20,8,FALSE)&amp;""""&amp;"#g'"&amp;"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199" s="71" t="str">
        <f>SUBSTITUTE(IF(VLOOKUP(BM$173,$AD$9:$AN$20,8,FALSE)=INDEX($E$133:$G$135,MATCH("●",INDEX($H$133:$AQ$135,,MATCH($D199,$70:$70,0)-7),0),1),"","sed -i "&amp;IF($AK$171="MacOS","'' ","")&amp;"'s#"&amp;BM$173&amp;"="""&amp;VLOOKUP(BM$173,$AD$9:$AN$20,8,FALSE)&amp;""""&amp;"#"&amp;BM$173&amp;"="&amp;""""&amp;INDEX($E$133:$G$135,MATCH("●",INDEX($H$133:$AQ$135,,MATCH($D199,$70:$70,0)-7),0),1)&amp;""""&amp;"#g'"&amp;" ${CONFIG_DIR}"&amp;$K$7&amp;"; export "&amp;BM$173&amp;"="&amp;""""&amp;INDEX($E$133:$G$135,MATCH("●",INDEX($H$133:$AQ$135,,MATCH($D199,$70:$70,0)-7),0),1)&amp;""";"),",",""",""")</f>
        <v/>
      </c>
      <c r="BN199" s="71" t="str">
        <f>SUBSTITUTE(IF(INDEX($E$133:$G$135,MATCH("●",INDEX($H$133:$AQ$135,,MATCH($D199,$70:$70,0)-7),0),1)=VLOOKUP(BN$173,$AD$9:$AN$20,8,FALSE),"","sed -i "&amp;IF($AK$171="MacOS","'' ","")&amp;"'s#"&amp;BN$173&amp;"="""&amp;INDEX($E$133:$G$135,MATCH("●",INDEX($H$133:$AQ$135,,MATCH($D199,$70:$70,0)-7),0),1)&amp;""""&amp;"#"&amp;BN$173&amp;"="&amp;""""&amp;VLOOKUP(BN$173,$AD$9:$AN$20,8,FALSE)&amp;""""&amp;"#g'"&amp;"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199" s="71" t="str">
        <f>SUBSTITUTE(IF(VLOOKUP(BO$173,$AD$9:$AN$20,8,FALSE)=INDEX($E$137:$G$139,MATCH("●",INDEX($H$137:$AQ$139,,MATCH($D199,$70:$70,0)-7),0),1),"","sed -i "&amp;IF($AK$171="MacOS","'' ","")&amp;"'s#"&amp;BO$173&amp;"="""&amp;VLOOKUP(BO$173,$AD$9:$AN$20,8,FALSE)&amp;""""&amp;"#"&amp;BO$173&amp;"="&amp;""""&amp;INDEX($E$137:$G$139,MATCH("●",INDEX($H$137:$AQ$139,,MATCH($D199,$70:$70,0)-7),0),1)&amp;""""&amp;"#g'"&amp;" ${CONFIG_DIR}"&amp;$K$7&amp;"; export "&amp;BO$173&amp;"="&amp;""""&amp;INDEX($E$137:$G$139,MATCH("●",INDEX($H$137:$AQ$139,,MATCH($D199,$70:$70,0)-7),0),1)&amp;""";"),",",""",""")</f>
        <v/>
      </c>
      <c r="BP199" s="71" t="str">
        <f>SUBSTITUTE(IF(INDEX($E$137:$G$139,MATCH("●",INDEX($H$137:$AQ$139,,MATCH($D199,$70:$70,0)-7),0),1)=VLOOKUP(BP$173,$AD$9:$AN$20,8,FALSE),"","sed -i "&amp;IF($AK$171="MacOS","'' ","")&amp;"'s#"&amp;BP$173&amp;"="""&amp;INDEX($E$137:$G$139,MATCH("●",INDEX($H$137:$AQ$139,,MATCH($D199,$70:$70,0)-7),0),1)&amp;""""&amp;"#"&amp;BP$173&amp;"="&amp;""""&amp;VLOOKUP(BP$173,$AD$9:$AN$20,8,FALSE)&amp;""""&amp;"#g'"&amp;"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199" s="71" t="str">
        <f>SUBSTITUTE(IF(VLOOKUP(BQ$173,$AD$9:$AN$20,8,FALSE)=INDEX($E$141:$G$143,MATCH("●",INDEX($H$141:$AQ$143,,MATCH($D199,$70:$70,0)-7),0),1),"","sed -i "&amp;IF($AK$171="MacOS","'' ","")&amp;"'s#"&amp;BQ$173&amp;"="""&amp;VLOOKUP(BQ$173,$AD$9:$AN$20,8,FALSE)&amp;""""&amp;"#"&amp;BQ$173&amp;"="&amp;""""&amp;INDEX($E$141:$G$143,MATCH("●",INDEX($H$141:$AQ$143,,MATCH($D199,$70:$70,0)-7),0),1)&amp;""""&amp;"#g'"&amp;" ${CONFIG_DIR}"&amp;$K$7&amp;"; export "&amp;BQ$173&amp;"="&amp;""""&amp;INDEX($E$141:$G$143,MATCH("●",INDEX($H$141:$AQ$143,,MATCH($D199,$70:$70,0)-7),0),1)&amp;""";"),",",""",""")</f>
        <v/>
      </c>
      <c r="BR199" s="71" t="str">
        <f>SUBSTITUTE(IF(INDEX($E$141:$G$143,MATCH("●",INDEX($H$141:$AQ$143,,MATCH($D199,$70:$70,0)-7),0),1)=VLOOKUP(BR$173,$AD$9:$AN$20,8,FALSE),"","sed -i "&amp;IF($AK$171="MacOS","'' ","")&amp;"'s#"&amp;BR$173&amp;"="""&amp;INDEX($E$141:$G$143,MATCH("●",INDEX($H$141:$AQ$143,,MATCH($D199,$70:$70,0)-7),0),1)&amp;""""&amp;"#"&amp;BR$173&amp;"="&amp;""""&amp;VLOOKUP(BR$173,$AD$9:$AN$20,8,FALSE)&amp;""""&amp;"#g'"&amp;"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199" s="71" t="str">
        <f>SUBSTITUTE(IF(VLOOKUP(BS$173,$AD$9:$AN$20,8,FALSE)=INDEX($E$145:$G$147,MATCH("●",INDEX($H$145:$AQ$147,,MATCH($D199,$70:$70,0)-7),0),1),"","sed -i "&amp;IF($AK$171="MacOS","'' ","")&amp;"'s#"&amp;BS$173&amp;"="""&amp;VLOOKUP(BS$173,$AD$9:$AN$20,8,FALSE)&amp;""""&amp;"#"&amp;BS$173&amp;"="&amp;""""&amp;INDEX($E$145:$G$147,MATCH("●",INDEX($H$145:$AQ$147,,MATCH($D199,$70:$70,0)-7),0),1)&amp;""""&amp;"#g'"&amp;" ${CONFIG_DIR}"&amp;$K$7&amp;"; export "&amp;BS$173&amp;"="&amp;""""&amp;INDEX($E$145:$G$147,MATCH("●",INDEX($H$145:$AQ$147,,MATCH($D199,$70:$70,0)-7),0),1)&amp;""";"),",",""",""")</f>
        <v/>
      </c>
      <c r="BT199" s="71" t="str">
        <f>SUBSTITUTE(IF(INDEX($E$145:$G$147,MATCH("●",INDEX($H$145:$AQ$147,,MATCH($D199,$70:$70,0)-7),0),1)=VLOOKUP(BT$173,$AD$9:$AN$20,8,FALSE),"","sed -i "&amp;IF($AK$171="MacOS","'' ","")&amp;"'s#"&amp;BT$173&amp;"="""&amp;INDEX($E$145:$G$147,MATCH("●",INDEX($H$145:$AQ$147,,MATCH($D199,$70:$70,0)-7),0),1)&amp;""""&amp;"#"&amp;BT$173&amp;"="&amp;""""&amp;VLOOKUP(BT$173,$AD$9:$AN$20,8,FALSE)&amp;""""&amp;"#g'"&amp;"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199" s="60" t="s">
        <v>1068</v>
      </c>
    </row>
    <row r="200" spans="4:73" ht="54" customHeight="1">
      <c r="D200" s="96">
        <f t="shared" si="3"/>
        <v>98</v>
      </c>
      <c r="E200" s="97"/>
      <c r="F200" s="97"/>
      <c r="G200" s="98"/>
      <c r="H200" s="45" t="str">
        <f t="shared" ca="1" si="2"/>
        <v>clear; echo テストケース098; sed -i '' 's#COLUMN_DATA_TYPE="char"#COLUMN_DATA_TYPE="date"#g' ${CONFIG_DIR}db_data_config.txt; export COLUMN_DATA_TYPE="date";sed -i '' 's#COLUMN_DATA_LENGTH="3"#COLUMN_DATA_LENGTH="YYYYMMDDhhmmss"#g' ${CONFIG_DIR}db_data_config.txt; export COLUMN_DATA_LENGTH="YYYYMMDDhhmmss";sed -i '' 's#DATE_SEPARATOR="/"#DATE_SEPARATOR="-"#g' ${CONFIG_DIR}db_data_config.txt; export DATE_SEPARATOR="-";sh ./script/db_check_data_validate_config.sh; sed -i '' 's#COLUMN_DATA_TYPE="date"#COLUMN_DATA_TYPE="char"#g' ${CONFIG_DIR}db_data_config.txt; export COLUMN_DATA_TYPE="char";sed -i '' 's#COLUMN_DATA_LENGTH="YYYYMMDDhhmmss"#COLUMN_DATA_LENGTH="3"#g' ${CONFIG_DIR}db_data_config.txt; export COLUMN_DATA_LENGTH="3";sed -i '' 's#DATE_SEPARATOR="-"#DATE_SEPARATOR="/"#g' ${CONFIG_DIR}db_data_config.txt; export DATE_SEPARATOR="/";</v>
      </c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7"/>
      <c r="AE200" s="99" t="str" cm="1">
        <f t="array" ref="AE200">SUBSTITUTE(INDEX($H$149:$AQ$149, , MATCH($D200, $70:$70, 0)-7),"-","")</f>
        <v>正常</v>
      </c>
      <c r="AF200" s="100"/>
      <c r="AG200" s="101"/>
      <c r="AH200" s="143" t="s">
        <v>944</v>
      </c>
      <c r="AI200" s="144"/>
      <c r="AJ200" s="144"/>
      <c r="AK200" s="144"/>
      <c r="AL200" s="144"/>
      <c r="AM200" s="144"/>
      <c r="AN200" s="144"/>
      <c r="AO200" s="144"/>
      <c r="AP200" s="144"/>
      <c r="AQ200" s="145"/>
      <c r="AS200" s="68" t="str" cm="1">
        <f t="array" ref="AS200">SUBSTITUTE(TEXT(INDEX($H$152:$AQ$152,1,$D200-72),"000000"),"-","")</f>
        <v>220001</v>
      </c>
      <c r="AT200" s="69"/>
      <c r="AU200" s="70"/>
      <c r="AW200" s="71" t="str">
        <f>SUBSTITUTE(IF(VLOOKUP(AW$173,$AD$9:$AN$20,8,FALSE)=INDEX($E$76:$G$78,MATCH("●",INDEX($H$76:$AQ$78,,MATCH($D200,$70:$70,0)-7),0),1),"","sed -i "&amp;IF($AK$171="MacOS","'' ","")&amp;"'s#"&amp;AW$173&amp;"="""&amp;VLOOKUP(AW$173,$AD$9:$AN$20,8,FALSE)&amp;""""&amp;"#"&amp;AW$173&amp;"="&amp;""""&amp;INDEX($E$76:$G$78,MATCH("●",INDEX($H$76:$AQ$78,,MATCH($D200,$70:$70,0)-7),0),1)&amp;""""&amp;"#g'"&amp;" ${CONFIG_DIR}"&amp;$K$7&amp;"; export "&amp;AW$173&amp;"="&amp;""""&amp;INDEX($E$76:$G$78,MATCH("●",INDEX($H$76:$AQ$78,,MATCH($D200,$70:$70,0)-7),0),1)&amp;""";"),",",""",""")</f>
        <v/>
      </c>
      <c r="AX200" s="71" t="str">
        <f>SUBSTITUTE(IF(INDEX($E$76:$G$78,MATCH("●",INDEX($H$76:$AQ$78,,MATCH($D200,$70:$70,0)-7),0),1)=VLOOKUP(AX$173,$AD$9:$AN$20,8,FALSE),"","sed -i "&amp;IF($AK$171="MacOS","'' ","")&amp;"'s#"&amp;AX$173&amp;"="""&amp;INDEX($E$76:$G$78,MATCH("●",INDEX($H$76:$AQ$78,,MATCH($D200,$70:$70,0)-7),0),1)&amp;""""&amp;"#"&amp;AX$173&amp;"="&amp;""""&amp;VLOOKUP(AX$173,$AD$9:$AN$20,8,FALSE)&amp;""""&amp;"#g'"&amp;"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0" s="71" t="str">
        <f>SUBSTITUTE(IF(VLOOKUP(AY$173,$AD$9:$AN$20,8,FALSE)=INDEX($E$80:$G$84,MATCH("●",INDEX($H$80:$AQ$84,,MATCH($D200,$70:$70,0)-7),0),1),"","sed -i "&amp;IF($AK$171="MacOS","'' ","")&amp;"'s#"&amp;AY$173&amp;"="""&amp;VLOOKUP(AY$173,$AD$9:$AN$20,8,FALSE)&amp;""""&amp;"#"&amp;AY$173&amp;"="&amp;""""&amp;INDEX($E$80:$G$84,MATCH("●",INDEX($H$80:$AQ$84,,MATCH($D200,$70:$70,0)-7),0),1)&amp;""""&amp;"#g'"&amp;" ${CONFIG_DIR}"&amp;$K$7&amp;"; export "&amp;AY$173&amp;"="&amp;""""&amp;INDEX($E$80:$G$84,MATCH("●",INDEX($H$80:$AQ$84,,MATCH($D200,$70:$70,0)-7),0),1)&amp;""";"),",",""",""")</f>
        <v>sed -i '' 's#COLUMN_DATA_TYPE="char"#COLUMN_DATA_TYPE="date"#g' ${CONFIG_DIR}db_data_config.txt; export COLUMN_DATA_TYPE="date";</v>
      </c>
      <c r="AZ200" s="71" t="str">
        <f>SUBSTITUTE(IF(INDEX($E$80:$G$84,MATCH("●",INDEX($H$80:$AQ$84,,MATCH($D200,$70:$70,0)-7),0),1)=VLOOKUP(AZ$173,$AD$9:$AN$20,8,FALSE),"","sed -i "&amp;IF($AK$171="MacOS","'' ","")&amp;"'s#"&amp;AZ$173&amp;"="""&amp;INDEX($E$80:$G$84,MATCH("●",INDEX($H$80:$AQ$84,,MATCH($D200,$70:$70,0)-7),0),1)&amp;""""&amp;"#"&amp;AZ$173&amp;"="&amp;""""&amp;VLOOKUP(AZ$173,$AD$9:$AN$20,8,FALSE)&amp;""""&amp;"#g'"&amp;"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200" s="71" t="str">
        <f>SUBSTITUTE(IF(VLOOKUP(BA$173,$AD$9:$AN$20,8,FALSE)=INDEX($E$86:$G$111,MATCH("●",INDEX($H$86:$AQ$111,,MATCH($D200,$70:$70,0)-7),0),1),"","sed -i "&amp;IF($AK$171="MacOS","'' ","")&amp;"'s#"&amp;BA$173&amp;"="""&amp;VLOOKUP(BA$173,$AD$9:$AN$20,8,FALSE)&amp;""""&amp;"#"&amp;BA$173&amp;"="&amp;""""&amp;INDEX($E$86:$G$111,MATCH("●",INDEX($H$86:$AQ$111,,MATCH($D200,$70:$70,0)-7),0),1)&amp;""""&amp;"#g'"&amp;" ${CONFIG_DIR}"&amp;$K$7&amp;"; export "&amp;BA$173&amp;"="&amp;""""&amp;INDEX($E$86:$G$111,MATCH("●",INDEX($H$86:$AQ$111,,MATCH($D200,$70:$70,0)-7),0),1)&amp;""";"),",",""",""")</f>
        <v>sed -i '' 's#COLUMN_DATA_LENGTH="3"#COLUMN_DATA_LENGTH="YYYYMMDDhhmmss"#g' ${CONFIG_DIR}db_data_config.txt; export COLUMN_DATA_LENGTH="YYYYMMDDhhmmss";</v>
      </c>
      <c r="BB200" s="71" t="str">
        <f>SUBSTITUTE(IF(INDEX($E$86:$G$111,MATCH("●",INDEX($H$86:$AQ$111,,MATCH($D200,$70:$70,0)-7),0),1)=VLOOKUP(BB$173,$AD$9:$AN$20,8,FALSE),"","sed -i "&amp;IF($AK$171="MacOS","'' ","")&amp;"'s#"&amp;BB$173&amp;"="""&amp;INDEX($E$86:$G$111,MATCH("●",INDEX($H$86:$AQ$111,,MATCH($D200,$70:$70,0)-7),0),1)&amp;""""&amp;"#"&amp;BB$173&amp;"="&amp;""""&amp;VLOOKUP(BB$173,$AD$9:$AN$20,8,FALSE)&amp;""""&amp;"#g'"&amp;"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's#COLUMN_DATA_LENGTH="YYYYMMDDhhmmss"#COLUMN_DATA_LENGTH="3"#g' ${CONFIG_DIR}db_data_config.txt; export COLUMN_DATA_LENGTH="3";</v>
      </c>
      <c r="BC200" s="71" t="str">
        <f>SUBSTITUTE(IF(VLOOKUP(BC$173,$AD$9:$AN$20,8,FALSE)=INDEX($E$113:$G$114,MATCH("●",INDEX($H$113:$AQ$114,,MATCH($D200,$70:$70,0)-7),0),1),"","sed -i "&amp;IF($AK$171="MacOS","'' ","")&amp;"'s#"&amp;BC$173&amp;"="""&amp;VLOOKUP(BC$173,$AD$9:$AN$20,8,FALSE)&amp;""""&amp;"#"&amp;BC$173&amp;"="&amp;""""&amp;INDEX($E$113:$G$114,MATCH("●",INDEX($H$113:$AQ$114,,MATCH($D200,$70:$70,0)-7),0),1)&amp;""""&amp;"#g'"&amp;" ${CONFIG_DIR}"&amp;$K$7&amp;"; export "&amp;BC$173&amp;"="&amp;""""&amp;INDEX($E$113:$G$114,MATCH("●",INDEX($H$113:$AQ$114,,MATCH($D200,$70:$70,0)-7),0),1)&amp;""";"),",",""",""")</f>
        <v/>
      </c>
      <c r="BD200" s="71" t="str">
        <f>SUBSTITUTE(IF(INDEX($E$113:$G$114,MATCH("●",INDEX($H$113:$AQ$114,,MATCH($D200,$70:$70,0)-7),0),1)=VLOOKUP(BD$173,$AD$9:$AN$20,8,FALSE),"","sed -i "&amp;IF($AK$171="MacOS","'' ","")&amp;"'s#"&amp;BD$173&amp;"="""&amp;INDEX($E$113:$G$114,MATCH("●",INDEX($H$113:$AQ$114,,MATCH($D200,$70:$70,0)-7),0),1)&amp;""""&amp;"#"&amp;BD$173&amp;"="&amp;""""&amp;VLOOKUP(BD$173,$AD$9:$AN$20,8,FALSE)&amp;""""&amp;"#g'"&amp;"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0" s="71" t="str">
        <f>SUBSTITUTE(IF(VLOOKUP(BE$173,$AD$9:$AN$20,8,FALSE)=INDEX($E$116:$G$118,MATCH("●",INDEX($H$116:$AQ$118,,MATCH($D200,$70:$70,0)-7),0),1),"","sed -i "&amp;IF($AK$171="MacOS","'' ","")&amp;"'s#"&amp;BE$173&amp;"="""&amp;VLOOKUP(BE$173,$AD$9:$AN$20,8,FALSE)&amp;""""&amp;"#"&amp;BE$173&amp;"="&amp;""""&amp;INDEX($E$116:$G$118,MATCH("●",INDEX($H$116:$AQ$118,,MATCH($D200,$70:$70,0)-7),0),1)&amp;""""&amp;"#g'"&amp;" ${CONFIG_DIR}"&amp;$K$7&amp;"; export "&amp;BE$173&amp;"="&amp;""""&amp;INDEX($E$116:$G$118,MATCH("●",INDEX($H$116:$AQ$118,,MATCH($D200,$70:$70,0)-7),0),1)&amp;""";"),",",""",""")</f>
        <v/>
      </c>
      <c r="BF200" s="71" t="str">
        <f>SUBSTITUTE(IF(INDEX($E$116:$G$118,MATCH("●",INDEX($H$116:$AQ$118,,MATCH($D200,$70:$70,0)-7),0),1)=VLOOKUP(BF$173,$AD$9:$AN$20,8,FALSE),"","sed -i "&amp;IF($AK$171="MacOS","'' ","")&amp;"'s#"&amp;BF$173&amp;"="""&amp;INDEX($E$116:$G$118,MATCH("●",INDEX($H$116:$AQ$118,,MATCH($D200,$70:$70,0)-7),0),1)&amp;""""&amp;"#"&amp;BF$173&amp;"="&amp;""""&amp;VLOOKUP(BF$173,$AD$9:$AN$20,8,FALSE)&amp;""""&amp;"#g'"&amp;"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0" s="71" t="str">
        <f>SUBSTITUTE(IF(VLOOKUP(BG$173,$AD$9:$AN$20,8,FALSE)=INDEX($E$120:$G$122,MATCH("●",INDEX($H$120:$AQ$122,,MATCH($D200,$70:$70,0)-7),0),1),"","sed -i "&amp;IF($AK$171="MacOS","'' ","")&amp;"'s#"&amp;BG$173&amp;"="""&amp;VLOOKUP(BG$173,$AD$9:$AN$20,8,FALSE)&amp;""""&amp;"#"&amp;BG$173&amp;"="&amp;""""&amp;INDEX($E$120:$G$122,MATCH("●",INDEX($H$120:$AQ$122,,MATCH($D200,$70:$70,0)-7),0),1)&amp;""""&amp;"#g'"&amp;" ${CONFIG_DIR}"&amp;$K$7&amp;"; export "&amp;BG$173&amp;"="&amp;""""&amp;INDEX($E$120:$G$122,MATCH("●",INDEX($H$120:$AQ$122,,MATCH($D200,$70:$70,0)-7),0),1)&amp;""";"),",",""",""")</f>
        <v/>
      </c>
      <c r="BH200" s="71" t="str">
        <f>SUBSTITUTE(IF(INDEX($E$120:$G$122,MATCH("●",INDEX($H$120:$AQ$122,,MATCH($D200,$70:$70,0)-7),0),1)=VLOOKUP(BH$173,$AD$9:$AN$20,8,FALSE),"","sed -i "&amp;IF($AK$171="MacOS","'' ","")&amp;"'s#"&amp;BH$173&amp;"="""&amp;INDEX($E$120:$G$122,MATCH("●",INDEX($H$120:$AQ$122,,MATCH($D200,$70:$70,0)-7),0),1)&amp;""""&amp;"#"&amp;BH$173&amp;"="&amp;""""&amp;VLOOKUP(BH$173,$AD$9:$AN$20,8,FALSE)&amp;""""&amp;"#g'"&amp;"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0" s="71" t="str">
        <f>SUBSTITUTE(IF(VLOOKUP(BI$173,$AD$9:$AN$20,8,FALSE)=INDEX($E$124:$G$127,MATCH("●",INDEX($H$124:$AQ$127,,MATCH($D200,$70:$70,0)-7),0),1),"","sed -i "&amp;IF($AK$171="MacOS","'' ","")&amp;"'s#"&amp;BI$173&amp;"="""&amp;VLOOKUP(BI$173,$AD$9:$AN$20,8,FALSE)&amp;""""&amp;"#"&amp;BI$173&amp;"="&amp;""""&amp;INDEX($E$124:$G$127,MATCH("●",INDEX($H$124:$AQ$127,,MATCH($D200,$70:$70,0)-7),0),1)&amp;""""&amp;"#g'"&amp;" ${CONFIG_DIR}"&amp;$K$7&amp;"; export "&amp;BI$173&amp;"="&amp;""""&amp;INDEX($E$124:$G$127,MATCH("●",INDEX($H$124:$AQ$127,,MATCH($D200,$70:$70,0)-7),0),1)&amp;""";"),",",""",""")</f>
        <v>sed -i '' 's#DATE_SEPARATOR="/"#DATE_SEPARATOR="-"#g' ${CONFIG_DIR}db_data_config.txt; export DATE_SEPARATOR="-";</v>
      </c>
      <c r="BJ200" s="71" t="str">
        <f>SUBSTITUTE(IF(INDEX($E$124:$G$127,MATCH("●",INDEX($H$124:$AQ$127,,MATCH($D200,$70:$70,0)-7),0),1)=VLOOKUP(BJ$173,$AD$9:$AN$20,8,FALSE),"","sed -i "&amp;IF($AK$171="MacOS","'' ","")&amp;"'s#"&amp;BJ$173&amp;"="""&amp;INDEX($E$124:$G$127,MATCH("●",INDEX($H$124:$AQ$127,,MATCH($D200,$70:$70,0)-7),0),1)&amp;""""&amp;"#"&amp;BJ$173&amp;"="&amp;""""&amp;VLOOKUP(BJ$173,$AD$9:$AN$20,8,FALSE)&amp;""""&amp;"#g'"&amp;" ${CONFIG_DIR}"&amp;$K$7&amp;"; export "&amp;BJ$173&amp;"="&amp;""""&amp;VLOOKUP(BJ$173,$AD$9:$AN$20,8,FALSE)&amp;""";"),",",""",""")</f>
        <v>sed -i '' 's#DATE_SEPARATOR="-"#DATE_SEPARATOR="/"#g' ${CONFIG_DIR}db_data_config.txt; export DATE_SEPARATOR="/";</v>
      </c>
      <c r="BK200" s="71" t="str">
        <f>SUBSTITUTE(IF(VLOOKUP(BK$173,$AD$9:$AN$20,8,FALSE)=INDEX($E$129:$G$131,MATCH("●",INDEX($H$129:$AQ$131,,MATCH($D200,$70:$70,0)-7),0),1),"","sed -i "&amp;IF($AK$171="MacOS","'' ","")&amp;"'s#"&amp;BK$173&amp;"="""&amp;VLOOKUP(BK$173,$AD$9:$AN$20,8,FALSE)&amp;""""&amp;"#"&amp;BK$173&amp;"="&amp;""""&amp;INDEX($E$129:$G$131,MATCH("●",INDEX($H$129:$AQ$131,,MATCH($D200,$70:$70,0)-7),0),1)&amp;""""&amp;"#g'"&amp;" ${CONFIG_DIR}"&amp;$K$7&amp;"; export "&amp;BK$173&amp;"="&amp;""""&amp;INDEX($E$129:$G$131,MATCH("●",INDEX($H$129:$AQ$131,,MATCH($D200,$70:$70,0)-7),0),1)&amp;""";"),",",""",""")</f>
        <v/>
      </c>
      <c r="BL200" s="71" t="str">
        <f>SUBSTITUTE(IF(INDEX($E$129:$G$131,MATCH("●",INDEX($H$129:$AQ$131,,MATCH($D200,$70:$70,0)-7),0),1)=VLOOKUP(BL$173,$AD$9:$AN$20,8,FALSE),"","sed -i "&amp;IF($AK$171="MacOS","'' ","")&amp;"'s#"&amp;BL$173&amp;"="""&amp;INDEX($E$129:$G$131,MATCH("●",INDEX($H$129:$AQ$131,,MATCH($D200,$70:$70,0)-7),0),1)&amp;""""&amp;"#"&amp;BL$173&amp;"="&amp;""""&amp;VLOOKUP(BL$173,$AD$9:$AN$20,8,FALSE)&amp;""""&amp;"#g'"&amp;"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00" s="71" t="str">
        <f>SUBSTITUTE(IF(VLOOKUP(BM$173,$AD$9:$AN$20,8,FALSE)=INDEX($E$133:$G$135,MATCH("●",INDEX($H$133:$AQ$135,,MATCH($D200,$70:$70,0)-7),0),1),"","sed -i "&amp;IF($AK$171="MacOS","'' ","")&amp;"'s#"&amp;BM$173&amp;"="""&amp;VLOOKUP(BM$173,$AD$9:$AN$20,8,FALSE)&amp;""""&amp;"#"&amp;BM$173&amp;"="&amp;""""&amp;INDEX($E$133:$G$135,MATCH("●",INDEX($H$133:$AQ$135,,MATCH($D200,$70:$70,0)-7),0),1)&amp;""""&amp;"#g'"&amp;" ${CONFIG_DIR}"&amp;$K$7&amp;"; export "&amp;BM$173&amp;"="&amp;""""&amp;INDEX($E$133:$G$135,MATCH("●",INDEX($H$133:$AQ$135,,MATCH($D200,$70:$70,0)-7),0),1)&amp;""";"),",",""",""")</f>
        <v/>
      </c>
      <c r="BN200" s="71" t="str">
        <f>SUBSTITUTE(IF(INDEX($E$133:$G$135,MATCH("●",INDEX($H$133:$AQ$135,,MATCH($D200,$70:$70,0)-7),0),1)=VLOOKUP(BN$173,$AD$9:$AN$20,8,FALSE),"","sed -i "&amp;IF($AK$171="MacOS","'' ","")&amp;"'s#"&amp;BN$173&amp;"="""&amp;INDEX($E$133:$G$135,MATCH("●",INDEX($H$133:$AQ$135,,MATCH($D200,$70:$70,0)-7),0),1)&amp;""""&amp;"#"&amp;BN$173&amp;"="&amp;""""&amp;VLOOKUP(BN$173,$AD$9:$AN$20,8,FALSE)&amp;""""&amp;"#g'"&amp;"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00" s="71" t="str">
        <f>SUBSTITUTE(IF(VLOOKUP(BO$173,$AD$9:$AN$20,8,FALSE)=INDEX($E$137:$G$139,MATCH("●",INDEX($H$137:$AQ$139,,MATCH($D200,$70:$70,0)-7),0),1),"","sed -i "&amp;IF($AK$171="MacOS","'' ","")&amp;"'s#"&amp;BO$173&amp;"="""&amp;VLOOKUP(BO$173,$AD$9:$AN$20,8,FALSE)&amp;""""&amp;"#"&amp;BO$173&amp;"="&amp;""""&amp;INDEX($E$137:$G$139,MATCH("●",INDEX($H$137:$AQ$139,,MATCH($D200,$70:$70,0)-7),0),1)&amp;""""&amp;"#g'"&amp;" ${CONFIG_DIR}"&amp;$K$7&amp;"; export "&amp;BO$173&amp;"="&amp;""""&amp;INDEX($E$137:$G$139,MATCH("●",INDEX($H$137:$AQ$139,,MATCH($D200,$70:$70,0)-7),0),1)&amp;""";"),",",""",""")</f>
        <v/>
      </c>
      <c r="BP200" s="71" t="str">
        <f>SUBSTITUTE(IF(INDEX($E$137:$G$139,MATCH("●",INDEX($H$137:$AQ$139,,MATCH($D200,$70:$70,0)-7),0),1)=VLOOKUP(BP$173,$AD$9:$AN$20,8,FALSE),"","sed -i "&amp;IF($AK$171="MacOS","'' ","")&amp;"'s#"&amp;BP$173&amp;"="""&amp;INDEX($E$137:$G$139,MATCH("●",INDEX($H$137:$AQ$139,,MATCH($D200,$70:$70,0)-7),0),1)&amp;""""&amp;"#"&amp;BP$173&amp;"="&amp;""""&amp;VLOOKUP(BP$173,$AD$9:$AN$20,8,FALSE)&amp;""""&amp;"#g'"&amp;"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00" s="71" t="str">
        <f>SUBSTITUTE(IF(VLOOKUP(BQ$173,$AD$9:$AN$20,8,FALSE)=INDEX($E$141:$G$143,MATCH("●",INDEX($H$141:$AQ$143,,MATCH($D200,$70:$70,0)-7),0),1),"","sed -i "&amp;IF($AK$171="MacOS","'' ","")&amp;"'s#"&amp;BQ$173&amp;"="""&amp;VLOOKUP(BQ$173,$AD$9:$AN$20,8,FALSE)&amp;""""&amp;"#"&amp;BQ$173&amp;"="&amp;""""&amp;INDEX($E$141:$G$143,MATCH("●",INDEX($H$141:$AQ$143,,MATCH($D200,$70:$70,0)-7),0),1)&amp;""""&amp;"#g'"&amp;" ${CONFIG_DIR}"&amp;$K$7&amp;"; export "&amp;BQ$173&amp;"="&amp;""""&amp;INDEX($E$141:$G$143,MATCH("●",INDEX($H$141:$AQ$143,,MATCH($D200,$70:$70,0)-7),0),1)&amp;""";"),",",""",""")</f>
        <v/>
      </c>
      <c r="BR200" s="71" t="str">
        <f>SUBSTITUTE(IF(INDEX($E$141:$G$143,MATCH("●",INDEX($H$141:$AQ$143,,MATCH($D200,$70:$70,0)-7),0),1)=VLOOKUP(BR$173,$AD$9:$AN$20,8,FALSE),"","sed -i "&amp;IF($AK$171="MacOS","'' ","")&amp;"'s#"&amp;BR$173&amp;"="""&amp;INDEX($E$141:$G$143,MATCH("●",INDEX($H$141:$AQ$143,,MATCH($D200,$70:$70,0)-7),0),1)&amp;""""&amp;"#"&amp;BR$173&amp;"="&amp;""""&amp;VLOOKUP(BR$173,$AD$9:$AN$20,8,FALSE)&amp;""""&amp;"#g'"&amp;"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0" s="71" t="str">
        <f>SUBSTITUTE(IF(VLOOKUP(BS$173,$AD$9:$AN$20,8,FALSE)=INDEX($E$145:$G$147,MATCH("●",INDEX($H$145:$AQ$147,,MATCH($D200,$70:$70,0)-7),0),1),"","sed -i "&amp;IF($AK$171="MacOS","'' ","")&amp;"'s#"&amp;BS$173&amp;"="""&amp;VLOOKUP(BS$173,$AD$9:$AN$20,8,FALSE)&amp;""""&amp;"#"&amp;BS$173&amp;"="&amp;""""&amp;INDEX($E$145:$G$147,MATCH("●",INDEX($H$145:$AQ$147,,MATCH($D200,$70:$70,0)-7),0),1)&amp;""""&amp;"#g'"&amp;" ${CONFIG_DIR}"&amp;$K$7&amp;"; export "&amp;BS$173&amp;"="&amp;""""&amp;INDEX($E$145:$G$147,MATCH("●",INDEX($H$145:$AQ$147,,MATCH($D200,$70:$70,0)-7),0),1)&amp;""";"),",",""",""")</f>
        <v/>
      </c>
      <c r="BT200" s="71" t="str">
        <f>SUBSTITUTE(IF(INDEX($E$145:$G$147,MATCH("●",INDEX($H$145:$AQ$147,,MATCH($D200,$70:$70,0)-7),0),1)=VLOOKUP(BT$173,$AD$9:$AN$20,8,FALSE),"","sed -i "&amp;IF($AK$171="MacOS","'' ","")&amp;"'s#"&amp;BT$173&amp;"="""&amp;INDEX($E$145:$G$147,MATCH("●",INDEX($H$145:$AQ$147,,MATCH($D200,$70:$70,0)-7),0),1)&amp;""""&amp;"#"&amp;BT$173&amp;"="&amp;""""&amp;VLOOKUP(BT$173,$AD$9:$AN$20,8,FALSE)&amp;""""&amp;"#g'"&amp;"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0" s="60" t="s">
        <v>1068</v>
      </c>
    </row>
    <row r="201" spans="4:73" ht="54" customHeight="1">
      <c r="D201" s="96">
        <f t="shared" si="3"/>
        <v>99</v>
      </c>
      <c r="E201" s="97"/>
      <c r="F201" s="97"/>
      <c r="G201" s="98"/>
      <c r="H201" s="45" t="str">
        <f t="shared" ca="1" si="2"/>
        <v>clear; echo テストケース099; sed -i '' 's#COLUMN_DATA_TYPE="char"#COLUMN_DATA_TYPE="date"#g' ${CONFIG_DIR}db_data_config.txt; export COLUMN_DATA_TYPE="date";sed -i '' 's#COLUMN_DATA_LENGTH="3"#COLUMN_DATA_LENGTH="YYYYMMDDhhmmss"#g' ${CONFIG_DIR}db_data_config.txt; export COLUMN_DATA_LENGTH="YYYYMMDDhhmmss";sed -i '' 's#DATE_SEPARATOR="/"#DATE_SEPARATOR="NONE"#g' ${CONFIG_DIR}db_data_config.txt; export DATE_SEPARATOR="NONE";sh ./script/db_check_data_validate_config.sh; sed -i '' 's#COLUMN_DATA_TYPE="date"#COLUMN_DATA_TYPE="char"#g' ${CONFIG_DIR}db_data_config.txt; export COLUMN_DATA_TYPE="char";sed -i '' 's#COLUMN_DATA_LENGTH="YYYYMMDDhhmmss"#COLUMN_DATA_LENGTH="3"#g' ${CONFIG_DIR}db_data_config.txt; export COLUMN_DATA_LENGTH="3";sed -i '' 's#DATE_SEPARATOR="NONE"#DATE_SEPARATOR="/"#g' ${CONFIG_DIR}db_data_config.txt; export DATE_SEPARATOR="/";</v>
      </c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7"/>
      <c r="AE201" s="99" t="str" cm="1">
        <f t="array" ref="AE201">SUBSTITUTE(INDEX($H$149:$AQ$149, , MATCH($D201, $70:$70, 0)-7),"-","")</f>
        <v>正常</v>
      </c>
      <c r="AF201" s="100"/>
      <c r="AG201" s="101"/>
      <c r="AH201" s="143" t="s">
        <v>945</v>
      </c>
      <c r="AI201" s="144"/>
      <c r="AJ201" s="144"/>
      <c r="AK201" s="144"/>
      <c r="AL201" s="144"/>
      <c r="AM201" s="144"/>
      <c r="AN201" s="144"/>
      <c r="AO201" s="144"/>
      <c r="AP201" s="144"/>
      <c r="AQ201" s="145"/>
      <c r="AS201" s="68" t="str" cm="1">
        <f t="array" ref="AS201">SUBSTITUTE(TEXT(INDEX($H$152:$AQ$152,1,$D201-72),"000000"),"-","")</f>
        <v>220001</v>
      </c>
      <c r="AT201" s="69"/>
      <c r="AU201" s="70"/>
      <c r="AW201" s="71" t="str">
        <f>SUBSTITUTE(IF(VLOOKUP(AW$173,$AD$9:$AN$20,8,FALSE)=INDEX($E$76:$G$78,MATCH("●",INDEX($H$76:$AQ$78,,MATCH($D201,$70:$70,0)-7),0),1),"","sed -i "&amp;IF($AK$171="MacOS","'' ","")&amp;"'s#"&amp;AW$173&amp;"="""&amp;VLOOKUP(AW$173,$AD$9:$AN$20,8,FALSE)&amp;""""&amp;"#"&amp;AW$173&amp;"="&amp;""""&amp;INDEX($E$76:$G$78,MATCH("●",INDEX($H$76:$AQ$78,,MATCH($D201,$70:$70,0)-7),0),1)&amp;""""&amp;"#g'"&amp;" ${CONFIG_DIR}"&amp;$K$7&amp;"; export "&amp;AW$173&amp;"="&amp;""""&amp;INDEX($E$76:$G$78,MATCH("●",INDEX($H$76:$AQ$78,,MATCH($D201,$70:$70,0)-7),0),1)&amp;""";"),",",""",""")</f>
        <v/>
      </c>
      <c r="AX201" s="71" t="str">
        <f>SUBSTITUTE(IF(INDEX($E$76:$G$78,MATCH("●",INDEX($H$76:$AQ$78,,MATCH($D201,$70:$70,0)-7),0),1)=VLOOKUP(AX$173,$AD$9:$AN$20,8,FALSE),"","sed -i "&amp;IF($AK$171="MacOS","'' ","")&amp;"'s#"&amp;AX$173&amp;"="""&amp;INDEX($E$76:$G$78,MATCH("●",INDEX($H$76:$AQ$78,,MATCH($D201,$70:$70,0)-7),0),1)&amp;""""&amp;"#"&amp;AX$173&amp;"="&amp;""""&amp;VLOOKUP(AX$173,$AD$9:$AN$20,8,FALSE)&amp;""""&amp;"#g'"&amp;"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1" s="71" t="str">
        <f>SUBSTITUTE(IF(VLOOKUP(AY$173,$AD$9:$AN$20,8,FALSE)=INDEX($E$80:$G$84,MATCH("●",INDEX($H$80:$AQ$84,,MATCH($D201,$70:$70,0)-7),0),1),"","sed -i "&amp;IF($AK$171="MacOS","'' ","")&amp;"'s#"&amp;AY$173&amp;"="""&amp;VLOOKUP(AY$173,$AD$9:$AN$20,8,FALSE)&amp;""""&amp;"#"&amp;AY$173&amp;"="&amp;""""&amp;INDEX($E$80:$G$84,MATCH("●",INDEX($H$80:$AQ$84,,MATCH($D201,$70:$70,0)-7),0),1)&amp;""""&amp;"#g'"&amp;" ${CONFIG_DIR}"&amp;$K$7&amp;"; export "&amp;AY$173&amp;"="&amp;""""&amp;INDEX($E$80:$G$84,MATCH("●",INDEX($H$80:$AQ$84,,MATCH($D201,$70:$70,0)-7),0),1)&amp;""";"),",",""",""")</f>
        <v>sed -i '' 's#COLUMN_DATA_TYPE="char"#COLUMN_DATA_TYPE="date"#g' ${CONFIG_DIR}db_data_config.txt; export COLUMN_DATA_TYPE="date";</v>
      </c>
      <c r="AZ201" s="71" t="str">
        <f>SUBSTITUTE(IF(INDEX($E$80:$G$84,MATCH("●",INDEX($H$80:$AQ$84,,MATCH($D201,$70:$70,0)-7),0),1)=VLOOKUP(AZ$173,$AD$9:$AN$20,8,FALSE),"","sed -i "&amp;IF($AK$171="MacOS","'' ","")&amp;"'s#"&amp;AZ$173&amp;"="""&amp;INDEX($E$80:$G$84,MATCH("●",INDEX($H$80:$AQ$84,,MATCH($D201,$70:$70,0)-7),0),1)&amp;""""&amp;"#"&amp;AZ$173&amp;"="&amp;""""&amp;VLOOKUP(AZ$173,$AD$9:$AN$20,8,FALSE)&amp;""""&amp;"#g'"&amp;"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201" s="71" t="str">
        <f>SUBSTITUTE(IF(VLOOKUP(BA$173,$AD$9:$AN$20,8,FALSE)=INDEX($E$86:$G$111,MATCH("●",INDEX($H$86:$AQ$111,,MATCH($D201,$70:$70,0)-7),0),1),"","sed -i "&amp;IF($AK$171="MacOS","'' ","")&amp;"'s#"&amp;BA$173&amp;"="""&amp;VLOOKUP(BA$173,$AD$9:$AN$20,8,FALSE)&amp;""""&amp;"#"&amp;BA$173&amp;"="&amp;""""&amp;INDEX($E$86:$G$111,MATCH("●",INDEX($H$86:$AQ$111,,MATCH($D201,$70:$70,0)-7),0),1)&amp;""""&amp;"#g'"&amp;" ${CONFIG_DIR}"&amp;$K$7&amp;"; export "&amp;BA$173&amp;"="&amp;""""&amp;INDEX($E$86:$G$111,MATCH("●",INDEX($H$86:$AQ$111,,MATCH($D201,$70:$70,0)-7),0),1)&amp;""";"),",",""",""")</f>
        <v>sed -i '' 's#COLUMN_DATA_LENGTH="3"#COLUMN_DATA_LENGTH="YYYYMMDDhhmmss"#g' ${CONFIG_DIR}db_data_config.txt; export COLUMN_DATA_LENGTH="YYYYMMDDhhmmss";</v>
      </c>
      <c r="BB201" s="71" t="str">
        <f>SUBSTITUTE(IF(INDEX($E$86:$G$111,MATCH("●",INDEX($H$86:$AQ$111,,MATCH($D201,$70:$70,0)-7),0),1)=VLOOKUP(BB$173,$AD$9:$AN$20,8,FALSE),"","sed -i "&amp;IF($AK$171="MacOS","'' ","")&amp;"'s#"&amp;BB$173&amp;"="""&amp;INDEX($E$86:$G$111,MATCH("●",INDEX($H$86:$AQ$111,,MATCH($D201,$70:$70,0)-7),0),1)&amp;""""&amp;"#"&amp;BB$173&amp;"="&amp;""""&amp;VLOOKUP(BB$173,$AD$9:$AN$20,8,FALSE)&amp;""""&amp;"#g'"&amp;"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's#COLUMN_DATA_LENGTH="YYYYMMDDhhmmss"#COLUMN_DATA_LENGTH="3"#g' ${CONFIG_DIR}db_data_config.txt; export COLUMN_DATA_LENGTH="3";</v>
      </c>
      <c r="BC201" s="71" t="str">
        <f>SUBSTITUTE(IF(VLOOKUP(BC$173,$AD$9:$AN$20,8,FALSE)=INDEX($E$113:$G$114,MATCH("●",INDEX($H$113:$AQ$114,,MATCH($D201,$70:$70,0)-7),0),1),"","sed -i "&amp;IF($AK$171="MacOS","'' ","")&amp;"'s#"&amp;BC$173&amp;"="""&amp;VLOOKUP(BC$173,$AD$9:$AN$20,8,FALSE)&amp;""""&amp;"#"&amp;BC$173&amp;"="&amp;""""&amp;INDEX($E$113:$G$114,MATCH("●",INDEX($H$113:$AQ$114,,MATCH($D201,$70:$70,0)-7),0),1)&amp;""""&amp;"#g'"&amp;" ${CONFIG_DIR}"&amp;$K$7&amp;"; export "&amp;BC$173&amp;"="&amp;""""&amp;INDEX($E$113:$G$114,MATCH("●",INDEX($H$113:$AQ$114,,MATCH($D201,$70:$70,0)-7),0),1)&amp;""";"),",",""",""")</f>
        <v/>
      </c>
      <c r="BD201" s="71" t="str">
        <f>SUBSTITUTE(IF(INDEX($E$113:$G$114,MATCH("●",INDEX($H$113:$AQ$114,,MATCH($D201,$70:$70,0)-7),0),1)=VLOOKUP(BD$173,$AD$9:$AN$20,8,FALSE),"","sed -i "&amp;IF($AK$171="MacOS","'' ","")&amp;"'s#"&amp;BD$173&amp;"="""&amp;INDEX($E$113:$G$114,MATCH("●",INDEX($H$113:$AQ$114,,MATCH($D201,$70:$70,0)-7),0),1)&amp;""""&amp;"#"&amp;BD$173&amp;"="&amp;""""&amp;VLOOKUP(BD$173,$AD$9:$AN$20,8,FALSE)&amp;""""&amp;"#g'"&amp;"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1" s="71" t="str">
        <f>SUBSTITUTE(IF(VLOOKUP(BE$173,$AD$9:$AN$20,8,FALSE)=INDEX($E$116:$G$118,MATCH("●",INDEX($H$116:$AQ$118,,MATCH($D201,$70:$70,0)-7),0),1),"","sed -i "&amp;IF($AK$171="MacOS","'' ","")&amp;"'s#"&amp;BE$173&amp;"="""&amp;VLOOKUP(BE$173,$AD$9:$AN$20,8,FALSE)&amp;""""&amp;"#"&amp;BE$173&amp;"="&amp;""""&amp;INDEX($E$116:$G$118,MATCH("●",INDEX($H$116:$AQ$118,,MATCH($D201,$70:$70,0)-7),0),1)&amp;""""&amp;"#g'"&amp;" ${CONFIG_DIR}"&amp;$K$7&amp;"; export "&amp;BE$173&amp;"="&amp;""""&amp;INDEX($E$116:$G$118,MATCH("●",INDEX($H$116:$AQ$118,,MATCH($D201,$70:$70,0)-7),0),1)&amp;""";"),",",""",""")</f>
        <v/>
      </c>
      <c r="BF201" s="71" t="str">
        <f>SUBSTITUTE(IF(INDEX($E$116:$G$118,MATCH("●",INDEX($H$116:$AQ$118,,MATCH($D201,$70:$70,0)-7),0),1)=VLOOKUP(BF$173,$AD$9:$AN$20,8,FALSE),"","sed -i "&amp;IF($AK$171="MacOS","'' ","")&amp;"'s#"&amp;BF$173&amp;"="""&amp;INDEX($E$116:$G$118,MATCH("●",INDEX($H$116:$AQ$118,,MATCH($D201,$70:$70,0)-7),0),1)&amp;""""&amp;"#"&amp;BF$173&amp;"="&amp;""""&amp;VLOOKUP(BF$173,$AD$9:$AN$20,8,FALSE)&amp;""""&amp;"#g'"&amp;"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1" s="71" t="str">
        <f>SUBSTITUTE(IF(VLOOKUP(BG$173,$AD$9:$AN$20,8,FALSE)=INDEX($E$120:$G$122,MATCH("●",INDEX($H$120:$AQ$122,,MATCH($D201,$70:$70,0)-7),0),1),"","sed -i "&amp;IF($AK$171="MacOS","'' ","")&amp;"'s#"&amp;BG$173&amp;"="""&amp;VLOOKUP(BG$173,$AD$9:$AN$20,8,FALSE)&amp;""""&amp;"#"&amp;BG$173&amp;"="&amp;""""&amp;INDEX($E$120:$G$122,MATCH("●",INDEX($H$120:$AQ$122,,MATCH($D201,$70:$70,0)-7),0),1)&amp;""""&amp;"#g'"&amp;" ${CONFIG_DIR}"&amp;$K$7&amp;"; export "&amp;BG$173&amp;"="&amp;""""&amp;INDEX($E$120:$G$122,MATCH("●",INDEX($H$120:$AQ$122,,MATCH($D201,$70:$70,0)-7),0),1)&amp;""";"),",",""",""")</f>
        <v/>
      </c>
      <c r="BH201" s="71" t="str">
        <f>SUBSTITUTE(IF(INDEX($E$120:$G$122,MATCH("●",INDEX($H$120:$AQ$122,,MATCH($D201,$70:$70,0)-7),0),1)=VLOOKUP(BH$173,$AD$9:$AN$20,8,FALSE),"","sed -i "&amp;IF($AK$171="MacOS","'' ","")&amp;"'s#"&amp;BH$173&amp;"="""&amp;INDEX($E$120:$G$122,MATCH("●",INDEX($H$120:$AQ$122,,MATCH($D201,$70:$70,0)-7),0),1)&amp;""""&amp;"#"&amp;BH$173&amp;"="&amp;""""&amp;VLOOKUP(BH$173,$AD$9:$AN$20,8,FALSE)&amp;""""&amp;"#g'"&amp;"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1" s="71" t="str">
        <f>SUBSTITUTE(IF(VLOOKUP(BI$173,$AD$9:$AN$20,8,FALSE)=INDEX($E$124:$G$127,MATCH("●",INDEX($H$124:$AQ$127,,MATCH($D201,$70:$70,0)-7),0),1),"","sed -i "&amp;IF($AK$171="MacOS","'' ","")&amp;"'s#"&amp;BI$173&amp;"="""&amp;VLOOKUP(BI$173,$AD$9:$AN$20,8,FALSE)&amp;""""&amp;"#"&amp;BI$173&amp;"="&amp;""""&amp;INDEX($E$124:$G$127,MATCH("●",INDEX($H$124:$AQ$127,,MATCH($D201,$70:$70,0)-7),0),1)&amp;""""&amp;"#g'"&amp;" ${CONFIG_DIR}"&amp;$K$7&amp;"; export "&amp;BI$173&amp;"="&amp;""""&amp;INDEX($E$124:$G$127,MATCH("●",INDEX($H$124:$AQ$127,,MATCH($D201,$70:$70,0)-7),0),1)&amp;""";"),",",""",""")</f>
        <v>sed -i '' 's#DATE_SEPARATOR="/"#DATE_SEPARATOR="NONE"#g' ${CONFIG_DIR}db_data_config.txt; export DATE_SEPARATOR="NONE";</v>
      </c>
      <c r="BJ201" s="71" t="str">
        <f>SUBSTITUTE(IF(INDEX($E$124:$G$127,MATCH("●",INDEX($H$124:$AQ$127,,MATCH($D201,$70:$70,0)-7),0),1)=VLOOKUP(BJ$173,$AD$9:$AN$20,8,FALSE),"","sed -i "&amp;IF($AK$171="MacOS","'' ","")&amp;"'s#"&amp;BJ$173&amp;"="""&amp;INDEX($E$124:$G$127,MATCH("●",INDEX($H$124:$AQ$127,,MATCH($D201,$70:$70,0)-7),0),1)&amp;""""&amp;"#"&amp;BJ$173&amp;"="&amp;""""&amp;VLOOKUP(BJ$173,$AD$9:$AN$20,8,FALSE)&amp;""""&amp;"#g'"&amp;" ${CONFIG_DIR}"&amp;$K$7&amp;"; export "&amp;BJ$173&amp;"="&amp;""""&amp;VLOOKUP(BJ$173,$AD$9:$AN$20,8,FALSE)&amp;""";"),",",""",""")</f>
        <v>sed -i '' 's#DATE_SEPARATOR="NONE"#DATE_SEPARATOR="/"#g' ${CONFIG_DIR}db_data_config.txt; export DATE_SEPARATOR="/";</v>
      </c>
      <c r="BK201" s="71" t="str">
        <f>SUBSTITUTE(IF(VLOOKUP(BK$173,$AD$9:$AN$20,8,FALSE)=INDEX($E$129:$G$131,MATCH("●",INDEX($H$129:$AQ$131,,MATCH($D201,$70:$70,0)-7),0),1),"","sed -i "&amp;IF($AK$171="MacOS","'' ","")&amp;"'s#"&amp;BK$173&amp;"="""&amp;VLOOKUP(BK$173,$AD$9:$AN$20,8,FALSE)&amp;""""&amp;"#"&amp;BK$173&amp;"="&amp;""""&amp;INDEX($E$129:$G$131,MATCH("●",INDEX($H$129:$AQ$131,,MATCH($D201,$70:$70,0)-7),0),1)&amp;""""&amp;"#g'"&amp;" ${CONFIG_DIR}"&amp;$K$7&amp;"; export "&amp;BK$173&amp;"="&amp;""""&amp;INDEX($E$129:$G$131,MATCH("●",INDEX($H$129:$AQ$131,,MATCH($D201,$70:$70,0)-7),0),1)&amp;""";"),",",""",""")</f>
        <v/>
      </c>
      <c r="BL201" s="71" t="str">
        <f>SUBSTITUTE(IF(INDEX($E$129:$G$131,MATCH("●",INDEX($H$129:$AQ$131,,MATCH($D201,$70:$70,0)-7),0),1)=VLOOKUP(BL$173,$AD$9:$AN$20,8,FALSE),"","sed -i "&amp;IF($AK$171="MacOS","'' ","")&amp;"'s#"&amp;BL$173&amp;"="""&amp;INDEX($E$129:$G$131,MATCH("●",INDEX($H$129:$AQ$131,,MATCH($D201,$70:$70,0)-7),0),1)&amp;""""&amp;"#"&amp;BL$173&amp;"="&amp;""""&amp;VLOOKUP(BL$173,$AD$9:$AN$20,8,FALSE)&amp;""""&amp;"#g'"&amp;"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01" s="71" t="str">
        <f>SUBSTITUTE(IF(VLOOKUP(BM$173,$AD$9:$AN$20,8,FALSE)=INDEX($E$133:$G$135,MATCH("●",INDEX($H$133:$AQ$135,,MATCH($D201,$70:$70,0)-7),0),1),"","sed -i "&amp;IF($AK$171="MacOS","'' ","")&amp;"'s#"&amp;BM$173&amp;"="""&amp;VLOOKUP(BM$173,$AD$9:$AN$20,8,FALSE)&amp;""""&amp;"#"&amp;BM$173&amp;"="&amp;""""&amp;INDEX($E$133:$G$135,MATCH("●",INDEX($H$133:$AQ$135,,MATCH($D201,$70:$70,0)-7),0),1)&amp;""""&amp;"#g'"&amp;" ${CONFIG_DIR}"&amp;$K$7&amp;"; export "&amp;BM$173&amp;"="&amp;""""&amp;INDEX($E$133:$G$135,MATCH("●",INDEX($H$133:$AQ$135,,MATCH($D201,$70:$70,0)-7),0),1)&amp;""";"),",",""",""")</f>
        <v/>
      </c>
      <c r="BN201" s="71" t="str">
        <f>SUBSTITUTE(IF(INDEX($E$133:$G$135,MATCH("●",INDEX($H$133:$AQ$135,,MATCH($D201,$70:$70,0)-7),0),1)=VLOOKUP(BN$173,$AD$9:$AN$20,8,FALSE),"","sed -i "&amp;IF($AK$171="MacOS","'' ","")&amp;"'s#"&amp;BN$173&amp;"="""&amp;INDEX($E$133:$G$135,MATCH("●",INDEX($H$133:$AQ$135,,MATCH($D201,$70:$70,0)-7),0),1)&amp;""""&amp;"#"&amp;BN$173&amp;"="&amp;""""&amp;VLOOKUP(BN$173,$AD$9:$AN$20,8,FALSE)&amp;""""&amp;"#g'"&amp;"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01" s="71" t="str">
        <f>SUBSTITUTE(IF(VLOOKUP(BO$173,$AD$9:$AN$20,8,FALSE)=INDEX($E$137:$G$139,MATCH("●",INDEX($H$137:$AQ$139,,MATCH($D201,$70:$70,0)-7),0),1),"","sed -i "&amp;IF($AK$171="MacOS","'' ","")&amp;"'s#"&amp;BO$173&amp;"="""&amp;VLOOKUP(BO$173,$AD$9:$AN$20,8,FALSE)&amp;""""&amp;"#"&amp;BO$173&amp;"="&amp;""""&amp;INDEX($E$137:$G$139,MATCH("●",INDEX($H$137:$AQ$139,,MATCH($D201,$70:$70,0)-7),0),1)&amp;""""&amp;"#g'"&amp;" ${CONFIG_DIR}"&amp;$K$7&amp;"; export "&amp;BO$173&amp;"="&amp;""""&amp;INDEX($E$137:$G$139,MATCH("●",INDEX($H$137:$AQ$139,,MATCH($D201,$70:$70,0)-7),0),1)&amp;""";"),",",""",""")</f>
        <v/>
      </c>
      <c r="BP201" s="71" t="str">
        <f>SUBSTITUTE(IF(INDEX($E$137:$G$139,MATCH("●",INDEX($H$137:$AQ$139,,MATCH($D201,$70:$70,0)-7),0),1)=VLOOKUP(BP$173,$AD$9:$AN$20,8,FALSE),"","sed -i "&amp;IF($AK$171="MacOS","'' ","")&amp;"'s#"&amp;BP$173&amp;"="""&amp;INDEX($E$137:$G$139,MATCH("●",INDEX($H$137:$AQ$139,,MATCH($D201,$70:$70,0)-7),0),1)&amp;""""&amp;"#"&amp;BP$173&amp;"="&amp;""""&amp;VLOOKUP(BP$173,$AD$9:$AN$20,8,FALSE)&amp;""""&amp;"#g'"&amp;"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01" s="71" t="str">
        <f>SUBSTITUTE(IF(VLOOKUP(BQ$173,$AD$9:$AN$20,8,FALSE)=INDEX($E$141:$G$143,MATCH("●",INDEX($H$141:$AQ$143,,MATCH($D201,$70:$70,0)-7),0),1),"","sed -i "&amp;IF($AK$171="MacOS","'' ","")&amp;"'s#"&amp;BQ$173&amp;"="""&amp;VLOOKUP(BQ$173,$AD$9:$AN$20,8,FALSE)&amp;""""&amp;"#"&amp;BQ$173&amp;"="&amp;""""&amp;INDEX($E$141:$G$143,MATCH("●",INDEX($H$141:$AQ$143,,MATCH($D201,$70:$70,0)-7),0),1)&amp;""""&amp;"#g'"&amp;" ${CONFIG_DIR}"&amp;$K$7&amp;"; export "&amp;BQ$173&amp;"="&amp;""""&amp;INDEX($E$141:$G$143,MATCH("●",INDEX($H$141:$AQ$143,,MATCH($D201,$70:$70,0)-7),0),1)&amp;""";"),",",""",""")</f>
        <v/>
      </c>
      <c r="BR201" s="71" t="str">
        <f>SUBSTITUTE(IF(INDEX($E$141:$G$143,MATCH("●",INDEX($H$141:$AQ$143,,MATCH($D201,$70:$70,0)-7),0),1)=VLOOKUP(BR$173,$AD$9:$AN$20,8,FALSE),"","sed -i "&amp;IF($AK$171="MacOS","'' ","")&amp;"'s#"&amp;BR$173&amp;"="""&amp;INDEX($E$141:$G$143,MATCH("●",INDEX($H$141:$AQ$143,,MATCH($D201,$70:$70,0)-7),0),1)&amp;""""&amp;"#"&amp;BR$173&amp;"="&amp;""""&amp;VLOOKUP(BR$173,$AD$9:$AN$20,8,FALSE)&amp;""""&amp;"#g'"&amp;"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1" s="71" t="str">
        <f>SUBSTITUTE(IF(VLOOKUP(BS$173,$AD$9:$AN$20,8,FALSE)=INDEX($E$145:$G$147,MATCH("●",INDEX($H$145:$AQ$147,,MATCH($D201,$70:$70,0)-7),0),1),"","sed -i "&amp;IF($AK$171="MacOS","'' ","")&amp;"'s#"&amp;BS$173&amp;"="""&amp;VLOOKUP(BS$173,$AD$9:$AN$20,8,FALSE)&amp;""""&amp;"#"&amp;BS$173&amp;"="&amp;""""&amp;INDEX($E$145:$G$147,MATCH("●",INDEX($H$145:$AQ$147,,MATCH($D201,$70:$70,0)-7),0),1)&amp;""""&amp;"#g'"&amp;" ${CONFIG_DIR}"&amp;$K$7&amp;"; export "&amp;BS$173&amp;"="&amp;""""&amp;INDEX($E$145:$G$147,MATCH("●",INDEX($H$145:$AQ$147,,MATCH($D201,$70:$70,0)-7),0),1)&amp;""";"),",",""",""")</f>
        <v/>
      </c>
      <c r="BT201" s="71" t="str">
        <f>SUBSTITUTE(IF(INDEX($E$145:$G$147,MATCH("●",INDEX($H$145:$AQ$147,,MATCH($D201,$70:$70,0)-7),0),1)=VLOOKUP(BT$173,$AD$9:$AN$20,8,FALSE),"","sed -i "&amp;IF($AK$171="MacOS","'' ","")&amp;"'s#"&amp;BT$173&amp;"="""&amp;INDEX($E$145:$G$147,MATCH("●",INDEX($H$145:$AQ$147,,MATCH($D201,$70:$70,0)-7),0),1)&amp;""""&amp;"#"&amp;BT$173&amp;"="&amp;""""&amp;VLOOKUP(BT$173,$AD$9:$AN$20,8,FALSE)&amp;""""&amp;"#g'"&amp;"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1" s="60" t="s">
        <v>1068</v>
      </c>
    </row>
    <row r="202" spans="4:73" ht="54" customHeight="1">
      <c r="D202" s="96">
        <f t="shared" si="3"/>
        <v>100</v>
      </c>
      <c r="E202" s="97"/>
      <c r="F202" s="97"/>
      <c r="G202" s="98"/>
      <c r="H202" s="45" t="str">
        <f t="shared" ca="1" si="2"/>
        <v>clear; echo テストケース100; sed -i '' 's#COLUMN_DATA_TYPE="char"#COLUMN_DATA_TYPE="date"#g' ${CONFIG_DIR}db_data_config.txt; export COLUMN_DATA_TYPE="date";sed -i '' 's#COLUMN_DATA_LENGTH="3"#COLUMN_DATA_LENGTH="YYYYMMDDhhmmss"#g' ${CONFIG_DIR}db_data_config.txt; export COLUMN_DATA_LENGTH="YYYYMMDDhhmmss";sed -i '' 's#TIME_SEPARATOR=":"#TIME_SEPARATOR="NONE"#g' ${CONFIG_DIR}db_data_config.txt; export TIME_SEPARATOR="NONE";sh ./script/db_check_data_validate_config.sh; sed -i '' 's#COLUMN_DATA_TYPE="date"#COLUMN_DATA_TYPE="char"#g' ${CONFIG_DIR}db_data_config.txt; export COLUMN_DATA_TYPE="char";sed -i '' 's#COLUMN_DATA_LENGTH="YYYYMMDDhhmmss"#COLUMN_DATA_LENGTH="3"#g' ${CONFIG_DIR}db_data_config.txt; export COLUMN_DATA_LENGTH="3";sed -i '' 's#TIME_SEPARATOR="NONE"#TIME_SEPARATOR=":"#g' ${CONFIG_DIR}db_data_config.txt; export TIME_SEPARATOR=":";</v>
      </c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7"/>
      <c r="AE202" s="99" t="str" cm="1">
        <f t="array" ref="AE202">SUBSTITUTE(INDEX($H$149:$AQ$149, , MATCH($D202, $70:$70, 0)-7),"-","")</f>
        <v>正常</v>
      </c>
      <c r="AF202" s="100"/>
      <c r="AG202" s="101"/>
      <c r="AH202" s="143" t="s">
        <v>946</v>
      </c>
      <c r="AI202" s="144"/>
      <c r="AJ202" s="144"/>
      <c r="AK202" s="144"/>
      <c r="AL202" s="144"/>
      <c r="AM202" s="144"/>
      <c r="AN202" s="144"/>
      <c r="AO202" s="144"/>
      <c r="AP202" s="144"/>
      <c r="AQ202" s="145"/>
      <c r="AS202" s="68" t="str" cm="1">
        <f t="array" ref="AS202">SUBSTITUTE(TEXT(INDEX($H$152:$AQ$152,1,$D202-72),"000000"),"-","")</f>
        <v>220001</v>
      </c>
      <c r="AT202" s="69"/>
      <c r="AU202" s="70"/>
      <c r="AW202" s="71" t="str">
        <f>SUBSTITUTE(IF(VLOOKUP(AW$173,$AD$9:$AN$20,8,FALSE)=INDEX($E$76:$G$78,MATCH("●",INDEX($H$76:$AQ$78,,MATCH($D202,$70:$70,0)-7),0),1),"","sed -i "&amp;IF($AK$171="MacOS","'' ","")&amp;"'s#"&amp;AW$173&amp;"="""&amp;VLOOKUP(AW$173,$AD$9:$AN$20,8,FALSE)&amp;""""&amp;"#"&amp;AW$173&amp;"="&amp;""""&amp;INDEX($E$76:$G$78,MATCH("●",INDEX($H$76:$AQ$78,,MATCH($D202,$70:$70,0)-7),0),1)&amp;""""&amp;"#g'"&amp;" ${CONFIG_DIR}"&amp;$K$7&amp;"; export "&amp;AW$173&amp;"="&amp;""""&amp;INDEX($E$76:$G$78,MATCH("●",INDEX($H$76:$AQ$78,,MATCH($D202,$70:$70,0)-7),0),1)&amp;""";"),",",""",""")</f>
        <v/>
      </c>
      <c r="AX202" s="71" t="str">
        <f>SUBSTITUTE(IF(INDEX($E$76:$G$78,MATCH("●",INDEX($H$76:$AQ$78,,MATCH($D202,$70:$70,0)-7),0),1)=VLOOKUP(AX$173,$AD$9:$AN$20,8,FALSE),"","sed -i "&amp;IF($AK$171="MacOS","'' ","")&amp;"'s#"&amp;AX$173&amp;"="""&amp;INDEX($E$76:$G$78,MATCH("●",INDEX($H$76:$AQ$78,,MATCH($D202,$70:$70,0)-7),0),1)&amp;""""&amp;"#"&amp;AX$173&amp;"="&amp;""""&amp;VLOOKUP(AX$173,$AD$9:$AN$20,8,FALSE)&amp;""""&amp;"#g'"&amp;"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2" s="71" t="str">
        <f>SUBSTITUTE(IF(VLOOKUP(AY$173,$AD$9:$AN$20,8,FALSE)=INDEX($E$80:$G$84,MATCH("●",INDEX($H$80:$AQ$84,,MATCH($D202,$70:$70,0)-7),0),1),"","sed -i "&amp;IF($AK$171="MacOS","'' ","")&amp;"'s#"&amp;AY$173&amp;"="""&amp;VLOOKUP(AY$173,$AD$9:$AN$20,8,FALSE)&amp;""""&amp;"#"&amp;AY$173&amp;"="&amp;""""&amp;INDEX($E$80:$G$84,MATCH("●",INDEX($H$80:$AQ$84,,MATCH($D202,$70:$70,0)-7),0),1)&amp;""""&amp;"#g'"&amp;" ${CONFIG_DIR}"&amp;$K$7&amp;"; export "&amp;AY$173&amp;"="&amp;""""&amp;INDEX($E$80:$G$84,MATCH("●",INDEX($H$80:$AQ$84,,MATCH($D202,$70:$70,0)-7),0),1)&amp;""";"),",",""",""")</f>
        <v>sed -i '' 's#COLUMN_DATA_TYPE="char"#COLUMN_DATA_TYPE="date"#g' ${CONFIG_DIR}db_data_config.txt; export COLUMN_DATA_TYPE="date";</v>
      </c>
      <c r="AZ202" s="71" t="str">
        <f>SUBSTITUTE(IF(INDEX($E$80:$G$84,MATCH("●",INDEX($H$80:$AQ$84,,MATCH($D202,$70:$70,0)-7),0),1)=VLOOKUP(AZ$173,$AD$9:$AN$20,8,FALSE),"","sed -i "&amp;IF($AK$171="MacOS","'' ","")&amp;"'s#"&amp;AZ$173&amp;"="""&amp;INDEX($E$80:$G$84,MATCH("●",INDEX($H$80:$AQ$84,,MATCH($D202,$70:$70,0)-7),0),1)&amp;""""&amp;"#"&amp;AZ$173&amp;"="&amp;""""&amp;VLOOKUP(AZ$173,$AD$9:$AN$20,8,FALSE)&amp;""""&amp;"#g'"&amp;"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202" s="71" t="str">
        <f>SUBSTITUTE(IF(VLOOKUP(BA$173,$AD$9:$AN$20,8,FALSE)=INDEX($E$86:$G$111,MATCH("●",INDEX($H$86:$AQ$111,,MATCH($D202,$70:$70,0)-7),0),1),"","sed -i "&amp;IF($AK$171="MacOS","'' ","")&amp;"'s#"&amp;BA$173&amp;"="""&amp;VLOOKUP(BA$173,$AD$9:$AN$20,8,FALSE)&amp;""""&amp;"#"&amp;BA$173&amp;"="&amp;""""&amp;INDEX($E$86:$G$111,MATCH("●",INDEX($H$86:$AQ$111,,MATCH($D202,$70:$70,0)-7),0),1)&amp;""""&amp;"#g'"&amp;" ${CONFIG_DIR}"&amp;$K$7&amp;"; export "&amp;BA$173&amp;"="&amp;""""&amp;INDEX($E$86:$G$111,MATCH("●",INDEX($H$86:$AQ$111,,MATCH($D202,$70:$70,0)-7),0),1)&amp;""";"),",",""",""")</f>
        <v>sed -i '' 's#COLUMN_DATA_LENGTH="3"#COLUMN_DATA_LENGTH="YYYYMMDDhhmmss"#g' ${CONFIG_DIR}db_data_config.txt; export COLUMN_DATA_LENGTH="YYYYMMDDhhmmss";</v>
      </c>
      <c r="BB202" s="71" t="str">
        <f>SUBSTITUTE(IF(INDEX($E$86:$G$111,MATCH("●",INDEX($H$86:$AQ$111,,MATCH($D202,$70:$70,0)-7),0),1)=VLOOKUP(BB$173,$AD$9:$AN$20,8,FALSE),"","sed -i "&amp;IF($AK$171="MacOS","'' ","")&amp;"'s#"&amp;BB$173&amp;"="""&amp;INDEX($E$86:$G$111,MATCH("●",INDEX($H$86:$AQ$111,,MATCH($D202,$70:$70,0)-7),0),1)&amp;""""&amp;"#"&amp;BB$173&amp;"="&amp;""""&amp;VLOOKUP(BB$173,$AD$9:$AN$20,8,FALSE)&amp;""""&amp;"#g'"&amp;"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's#COLUMN_DATA_LENGTH="YYYYMMDDhhmmss"#COLUMN_DATA_LENGTH="3"#g' ${CONFIG_DIR}db_data_config.txt; export COLUMN_DATA_LENGTH="3";</v>
      </c>
      <c r="BC202" s="71" t="str">
        <f>SUBSTITUTE(IF(VLOOKUP(BC$173,$AD$9:$AN$20,8,FALSE)=INDEX($E$113:$G$114,MATCH("●",INDEX($H$113:$AQ$114,,MATCH($D202,$70:$70,0)-7),0),1),"","sed -i "&amp;IF($AK$171="MacOS","'' ","")&amp;"'s#"&amp;BC$173&amp;"="""&amp;VLOOKUP(BC$173,$AD$9:$AN$20,8,FALSE)&amp;""""&amp;"#"&amp;BC$173&amp;"="&amp;""""&amp;INDEX($E$113:$G$114,MATCH("●",INDEX($H$113:$AQ$114,,MATCH($D202,$70:$70,0)-7),0),1)&amp;""""&amp;"#g'"&amp;" ${CONFIG_DIR}"&amp;$K$7&amp;"; export "&amp;BC$173&amp;"="&amp;""""&amp;INDEX($E$113:$G$114,MATCH("●",INDEX($H$113:$AQ$114,,MATCH($D202,$70:$70,0)-7),0),1)&amp;""";"),",",""",""")</f>
        <v/>
      </c>
      <c r="BD202" s="71" t="str">
        <f>SUBSTITUTE(IF(INDEX($E$113:$G$114,MATCH("●",INDEX($H$113:$AQ$114,,MATCH($D202,$70:$70,0)-7),0),1)=VLOOKUP(BD$173,$AD$9:$AN$20,8,FALSE),"","sed -i "&amp;IF($AK$171="MacOS","'' ","")&amp;"'s#"&amp;BD$173&amp;"="""&amp;INDEX($E$113:$G$114,MATCH("●",INDEX($H$113:$AQ$114,,MATCH($D202,$70:$70,0)-7),0),1)&amp;""""&amp;"#"&amp;BD$173&amp;"="&amp;""""&amp;VLOOKUP(BD$173,$AD$9:$AN$20,8,FALSE)&amp;""""&amp;"#g'"&amp;"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2" s="71" t="str">
        <f>SUBSTITUTE(IF(VLOOKUP(BE$173,$AD$9:$AN$20,8,FALSE)=INDEX($E$116:$G$118,MATCH("●",INDEX($H$116:$AQ$118,,MATCH($D202,$70:$70,0)-7),0),1),"","sed -i "&amp;IF($AK$171="MacOS","'' ","")&amp;"'s#"&amp;BE$173&amp;"="""&amp;VLOOKUP(BE$173,$AD$9:$AN$20,8,FALSE)&amp;""""&amp;"#"&amp;BE$173&amp;"="&amp;""""&amp;INDEX($E$116:$G$118,MATCH("●",INDEX($H$116:$AQ$118,,MATCH($D202,$70:$70,0)-7),0),1)&amp;""""&amp;"#g'"&amp;" ${CONFIG_DIR}"&amp;$K$7&amp;"; export "&amp;BE$173&amp;"="&amp;""""&amp;INDEX($E$116:$G$118,MATCH("●",INDEX($H$116:$AQ$118,,MATCH($D202,$70:$70,0)-7),0),1)&amp;""";"),",",""",""")</f>
        <v/>
      </c>
      <c r="BF202" s="71" t="str">
        <f>SUBSTITUTE(IF(INDEX($E$116:$G$118,MATCH("●",INDEX($H$116:$AQ$118,,MATCH($D202,$70:$70,0)-7),0),1)=VLOOKUP(BF$173,$AD$9:$AN$20,8,FALSE),"","sed -i "&amp;IF($AK$171="MacOS","'' ","")&amp;"'s#"&amp;BF$173&amp;"="""&amp;INDEX($E$116:$G$118,MATCH("●",INDEX($H$116:$AQ$118,,MATCH($D202,$70:$70,0)-7),0),1)&amp;""""&amp;"#"&amp;BF$173&amp;"="&amp;""""&amp;VLOOKUP(BF$173,$AD$9:$AN$20,8,FALSE)&amp;""""&amp;"#g'"&amp;"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2" s="71" t="str">
        <f>SUBSTITUTE(IF(VLOOKUP(BG$173,$AD$9:$AN$20,8,FALSE)=INDEX($E$120:$G$122,MATCH("●",INDEX($H$120:$AQ$122,,MATCH($D202,$70:$70,0)-7),0),1),"","sed -i "&amp;IF($AK$171="MacOS","'' ","")&amp;"'s#"&amp;BG$173&amp;"="""&amp;VLOOKUP(BG$173,$AD$9:$AN$20,8,FALSE)&amp;""""&amp;"#"&amp;BG$173&amp;"="&amp;""""&amp;INDEX($E$120:$G$122,MATCH("●",INDEX($H$120:$AQ$122,,MATCH($D202,$70:$70,0)-7),0),1)&amp;""""&amp;"#g'"&amp;" ${CONFIG_DIR}"&amp;$K$7&amp;"; export "&amp;BG$173&amp;"="&amp;""""&amp;INDEX($E$120:$G$122,MATCH("●",INDEX($H$120:$AQ$122,,MATCH($D202,$70:$70,0)-7),0),1)&amp;""";"),",",""",""")</f>
        <v/>
      </c>
      <c r="BH202" s="71" t="str">
        <f>SUBSTITUTE(IF(INDEX($E$120:$G$122,MATCH("●",INDEX($H$120:$AQ$122,,MATCH($D202,$70:$70,0)-7),0),1)=VLOOKUP(BH$173,$AD$9:$AN$20,8,FALSE),"","sed -i "&amp;IF($AK$171="MacOS","'' ","")&amp;"'s#"&amp;BH$173&amp;"="""&amp;INDEX($E$120:$G$122,MATCH("●",INDEX($H$120:$AQ$122,,MATCH($D202,$70:$70,0)-7),0),1)&amp;""""&amp;"#"&amp;BH$173&amp;"="&amp;""""&amp;VLOOKUP(BH$173,$AD$9:$AN$20,8,FALSE)&amp;""""&amp;"#g'"&amp;"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2" s="71" t="str">
        <f>SUBSTITUTE(IF(VLOOKUP(BI$173,$AD$9:$AN$20,8,FALSE)=INDEX($E$124:$G$127,MATCH("●",INDEX($H$124:$AQ$127,,MATCH($D202,$70:$70,0)-7),0),1),"","sed -i "&amp;IF($AK$171="MacOS","'' ","")&amp;"'s#"&amp;BI$173&amp;"="""&amp;VLOOKUP(BI$173,$AD$9:$AN$20,8,FALSE)&amp;""""&amp;"#"&amp;BI$173&amp;"="&amp;""""&amp;INDEX($E$124:$G$127,MATCH("●",INDEX($H$124:$AQ$127,,MATCH($D202,$70:$70,0)-7),0),1)&amp;""""&amp;"#g'"&amp;" ${CONFIG_DIR}"&amp;$K$7&amp;"; export "&amp;BI$173&amp;"="&amp;""""&amp;INDEX($E$124:$G$127,MATCH("●",INDEX($H$124:$AQ$127,,MATCH($D202,$70:$70,0)-7),0),1)&amp;""";"),",",""",""")</f>
        <v/>
      </c>
      <c r="BJ202" s="71" t="str">
        <f>SUBSTITUTE(IF(INDEX($E$124:$G$127,MATCH("●",INDEX($H$124:$AQ$127,,MATCH($D202,$70:$70,0)-7),0),1)=VLOOKUP(BJ$173,$AD$9:$AN$20,8,FALSE),"","sed -i "&amp;IF($AK$171="MacOS","'' ","")&amp;"'s#"&amp;BJ$173&amp;"="""&amp;INDEX($E$124:$G$127,MATCH("●",INDEX($H$124:$AQ$127,,MATCH($D202,$70:$70,0)-7),0),1)&amp;""""&amp;"#"&amp;BJ$173&amp;"="&amp;""""&amp;VLOOKUP(BJ$173,$AD$9:$AN$20,8,FALSE)&amp;""""&amp;"#g'"&amp;"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202" s="71" t="str">
        <f>SUBSTITUTE(IF(VLOOKUP(BK$173,$AD$9:$AN$20,8,FALSE)=INDEX($E$129:$G$131,MATCH("●",INDEX($H$129:$AQ$131,,MATCH($D202,$70:$70,0)-7),0),1),"","sed -i "&amp;IF($AK$171="MacOS","'' ","")&amp;"'s#"&amp;BK$173&amp;"="""&amp;VLOOKUP(BK$173,$AD$9:$AN$20,8,FALSE)&amp;""""&amp;"#"&amp;BK$173&amp;"="&amp;""""&amp;INDEX($E$129:$G$131,MATCH("●",INDEX($H$129:$AQ$131,,MATCH($D202,$70:$70,0)-7),0),1)&amp;""""&amp;"#g'"&amp;" ${CONFIG_DIR}"&amp;$K$7&amp;"; export "&amp;BK$173&amp;"="&amp;""""&amp;INDEX($E$129:$G$131,MATCH("●",INDEX($H$129:$AQ$131,,MATCH($D202,$70:$70,0)-7),0),1)&amp;""";"),",",""",""")</f>
        <v>sed -i '' 's#TIME_SEPARATOR=":"#TIME_SEPARATOR="NONE"#g' ${CONFIG_DIR}db_data_config.txt; export TIME_SEPARATOR="NONE";</v>
      </c>
      <c r="BL202" s="71" t="str">
        <f>SUBSTITUTE(IF(INDEX($E$129:$G$131,MATCH("●",INDEX($H$129:$AQ$131,,MATCH($D202,$70:$70,0)-7),0),1)=VLOOKUP(BL$173,$AD$9:$AN$20,8,FALSE),"","sed -i "&amp;IF($AK$171="MacOS","'' ","")&amp;"'s#"&amp;BL$173&amp;"="""&amp;INDEX($E$129:$G$131,MATCH("●",INDEX($H$129:$AQ$131,,MATCH($D202,$70:$70,0)-7),0),1)&amp;""""&amp;"#"&amp;BL$173&amp;"="&amp;""""&amp;VLOOKUP(BL$173,$AD$9:$AN$20,8,FALSE)&amp;""""&amp;"#g'"&amp;" ${CONFIG_DIR}"&amp;$K$7&amp;"; export "&amp;BL$173&amp;"="&amp;""""&amp;VLOOKUP(BL$173,$AD$9:$AN$20,8,FALSE)&amp;""";"),",",""",""")</f>
        <v>sed -i '' 's#TIME_SEPARATOR="NONE"#TIME_SEPARATOR=":"#g' ${CONFIG_DIR}db_data_config.txt; export TIME_SEPARATOR=":";</v>
      </c>
      <c r="BM202" s="71" t="str">
        <f>SUBSTITUTE(IF(VLOOKUP(BM$173,$AD$9:$AN$20,8,FALSE)=INDEX($E$133:$G$135,MATCH("●",INDEX($H$133:$AQ$135,,MATCH($D202,$70:$70,0)-7),0),1),"","sed -i "&amp;IF($AK$171="MacOS","'' ","")&amp;"'s#"&amp;BM$173&amp;"="""&amp;VLOOKUP(BM$173,$AD$9:$AN$20,8,FALSE)&amp;""""&amp;"#"&amp;BM$173&amp;"="&amp;""""&amp;INDEX($E$133:$G$135,MATCH("●",INDEX($H$133:$AQ$135,,MATCH($D202,$70:$70,0)-7),0),1)&amp;""""&amp;"#g'"&amp;" ${CONFIG_DIR}"&amp;$K$7&amp;"; export "&amp;BM$173&amp;"="&amp;""""&amp;INDEX($E$133:$G$135,MATCH("●",INDEX($H$133:$AQ$135,,MATCH($D202,$70:$70,0)-7),0),1)&amp;""";"),",",""",""")</f>
        <v/>
      </c>
      <c r="BN202" s="71" t="str">
        <f>SUBSTITUTE(IF(INDEX($E$133:$G$135,MATCH("●",INDEX($H$133:$AQ$135,,MATCH($D202,$70:$70,0)-7),0),1)=VLOOKUP(BN$173,$AD$9:$AN$20,8,FALSE),"","sed -i "&amp;IF($AK$171="MacOS","'' ","")&amp;"'s#"&amp;BN$173&amp;"="""&amp;INDEX($E$133:$G$135,MATCH("●",INDEX($H$133:$AQ$135,,MATCH($D202,$70:$70,0)-7),0),1)&amp;""""&amp;"#"&amp;BN$173&amp;"="&amp;""""&amp;VLOOKUP(BN$173,$AD$9:$AN$20,8,FALSE)&amp;""""&amp;"#g'"&amp;"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02" s="71" t="str">
        <f>SUBSTITUTE(IF(VLOOKUP(BO$173,$AD$9:$AN$20,8,FALSE)=INDEX($E$137:$G$139,MATCH("●",INDEX($H$137:$AQ$139,,MATCH($D202,$70:$70,0)-7),0),1),"","sed -i "&amp;IF($AK$171="MacOS","'' ","")&amp;"'s#"&amp;BO$173&amp;"="""&amp;VLOOKUP(BO$173,$AD$9:$AN$20,8,FALSE)&amp;""""&amp;"#"&amp;BO$173&amp;"="&amp;""""&amp;INDEX($E$137:$G$139,MATCH("●",INDEX($H$137:$AQ$139,,MATCH($D202,$70:$70,0)-7),0),1)&amp;""""&amp;"#g'"&amp;" ${CONFIG_DIR}"&amp;$K$7&amp;"; export "&amp;BO$173&amp;"="&amp;""""&amp;INDEX($E$137:$G$139,MATCH("●",INDEX($H$137:$AQ$139,,MATCH($D202,$70:$70,0)-7),0),1)&amp;""";"),",",""",""")</f>
        <v/>
      </c>
      <c r="BP202" s="71" t="str">
        <f>SUBSTITUTE(IF(INDEX($E$137:$G$139,MATCH("●",INDEX($H$137:$AQ$139,,MATCH($D202,$70:$70,0)-7),0),1)=VLOOKUP(BP$173,$AD$9:$AN$20,8,FALSE),"","sed -i "&amp;IF($AK$171="MacOS","'' ","")&amp;"'s#"&amp;BP$173&amp;"="""&amp;INDEX($E$137:$G$139,MATCH("●",INDEX($H$137:$AQ$139,,MATCH($D202,$70:$70,0)-7),0),1)&amp;""""&amp;"#"&amp;BP$173&amp;"="&amp;""""&amp;VLOOKUP(BP$173,$AD$9:$AN$20,8,FALSE)&amp;""""&amp;"#g'"&amp;"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02" s="71" t="str">
        <f>SUBSTITUTE(IF(VLOOKUP(BQ$173,$AD$9:$AN$20,8,FALSE)=INDEX($E$141:$G$143,MATCH("●",INDEX($H$141:$AQ$143,,MATCH($D202,$70:$70,0)-7),0),1),"","sed -i "&amp;IF($AK$171="MacOS","'' ","")&amp;"'s#"&amp;BQ$173&amp;"="""&amp;VLOOKUP(BQ$173,$AD$9:$AN$20,8,FALSE)&amp;""""&amp;"#"&amp;BQ$173&amp;"="&amp;""""&amp;INDEX($E$141:$G$143,MATCH("●",INDEX($H$141:$AQ$143,,MATCH($D202,$70:$70,0)-7),0),1)&amp;""""&amp;"#g'"&amp;" ${CONFIG_DIR}"&amp;$K$7&amp;"; export "&amp;BQ$173&amp;"="&amp;""""&amp;INDEX($E$141:$G$143,MATCH("●",INDEX($H$141:$AQ$143,,MATCH($D202,$70:$70,0)-7),0),1)&amp;""";"),",",""",""")</f>
        <v/>
      </c>
      <c r="BR202" s="71" t="str">
        <f>SUBSTITUTE(IF(INDEX($E$141:$G$143,MATCH("●",INDEX($H$141:$AQ$143,,MATCH($D202,$70:$70,0)-7),0),1)=VLOOKUP(BR$173,$AD$9:$AN$20,8,FALSE),"","sed -i "&amp;IF($AK$171="MacOS","'' ","")&amp;"'s#"&amp;BR$173&amp;"="""&amp;INDEX($E$141:$G$143,MATCH("●",INDEX($H$141:$AQ$143,,MATCH($D202,$70:$70,0)-7),0),1)&amp;""""&amp;"#"&amp;BR$173&amp;"="&amp;""""&amp;VLOOKUP(BR$173,$AD$9:$AN$20,8,FALSE)&amp;""""&amp;"#g'"&amp;"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2" s="71" t="str">
        <f>SUBSTITUTE(IF(VLOOKUP(BS$173,$AD$9:$AN$20,8,FALSE)=INDEX($E$145:$G$147,MATCH("●",INDEX($H$145:$AQ$147,,MATCH($D202,$70:$70,0)-7),0),1),"","sed -i "&amp;IF($AK$171="MacOS","'' ","")&amp;"'s#"&amp;BS$173&amp;"="""&amp;VLOOKUP(BS$173,$AD$9:$AN$20,8,FALSE)&amp;""""&amp;"#"&amp;BS$173&amp;"="&amp;""""&amp;INDEX($E$145:$G$147,MATCH("●",INDEX($H$145:$AQ$147,,MATCH($D202,$70:$70,0)-7),0),1)&amp;""""&amp;"#g'"&amp;" ${CONFIG_DIR}"&amp;$K$7&amp;"; export "&amp;BS$173&amp;"="&amp;""""&amp;INDEX($E$145:$G$147,MATCH("●",INDEX($H$145:$AQ$147,,MATCH($D202,$70:$70,0)-7),0),1)&amp;""";"),",",""",""")</f>
        <v/>
      </c>
      <c r="BT202" s="71" t="str">
        <f>SUBSTITUTE(IF(INDEX($E$145:$G$147,MATCH("●",INDEX($H$145:$AQ$147,,MATCH($D202,$70:$70,0)-7),0),1)=VLOOKUP(BT$173,$AD$9:$AN$20,8,FALSE),"","sed -i "&amp;IF($AK$171="MacOS","'' ","")&amp;"'s#"&amp;BT$173&amp;"="""&amp;INDEX($E$145:$G$147,MATCH("●",INDEX($H$145:$AQ$147,,MATCH($D202,$70:$70,0)-7),0),1)&amp;""""&amp;"#"&amp;BT$173&amp;"="&amp;""""&amp;VLOOKUP(BT$173,$AD$9:$AN$20,8,FALSE)&amp;""""&amp;"#g'"&amp;"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2" s="60" t="s">
        <v>1068</v>
      </c>
    </row>
    <row r="203" spans="4:73" ht="54" customHeight="1">
      <c r="D203" s="96">
        <f t="shared" si="3"/>
        <v>101</v>
      </c>
      <c r="E203" s="97"/>
      <c r="F203" s="97"/>
      <c r="G203" s="98"/>
      <c r="H203" s="45" t="str">
        <f t="shared" ca="1" si="2"/>
        <v>clear; echo テストケース101; sed -i '' 's#COLUMN_DATA_TYPE="char"#COLUMN_DATA_TYPE="date"#g' ${CONFIG_DIR}db_data_config.txt; export COLUMN_DATA_TYPE="date";sed -i '' 's#COLUMN_DATA_LENGTH="3"#COLUMN_DATA_LENGTH="YYYYMMDDhhmmss"#g' ${CONFIG_DIR}db_data_config.txt; export COLUMN_DATA_LENGTH="YYYYMMDDhhmmss";sed -i '' 's#SEPARATOR_DATE_TIME="SPACE"#SEPARATOR_DATE_TIME="NONE"#g' ${CONFIG_DIR}db_data_config.txt; export SEPARATOR_DATE_TIME="NONE";sh ./script/db_check_data_validate_config.sh; sed -i '' 's#COLUMN_DATA_TYPE="date"#COLUMN_DATA_TYPE="char"#g' ${CONFIG_DIR}db_data_config.txt; export COLUMN_DATA_TYPE="char";sed -i '' 's#COLUMN_DATA_LENGTH="YYYYMMDDhhmmss"#COLUMN_DATA_LENGTH="3"#g' ${CONFIG_DIR}db_data_config.txt; export COLUMN_DATA_LENGTH="3";sed -i '' 's#SEPARATOR_DATE_TIME="NONE"#SEPARATOR_DATE_TIME="SPACE"#g' ${CONFIG_DIR}db_data_config.txt; export SEPARATOR_DATE_TIME="SPACE";</v>
      </c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7"/>
      <c r="AE203" s="99" t="str" cm="1">
        <f t="array" ref="AE203">SUBSTITUTE(INDEX($H$149:$AQ$149, , MATCH($D203, $70:$70, 0)-7),"-","")</f>
        <v>正常</v>
      </c>
      <c r="AF203" s="100"/>
      <c r="AG203" s="101"/>
      <c r="AH203" s="143" t="s">
        <v>947</v>
      </c>
      <c r="AI203" s="144"/>
      <c r="AJ203" s="144"/>
      <c r="AK203" s="144"/>
      <c r="AL203" s="144"/>
      <c r="AM203" s="144"/>
      <c r="AN203" s="144"/>
      <c r="AO203" s="144"/>
      <c r="AP203" s="144"/>
      <c r="AQ203" s="145"/>
      <c r="AS203" s="68" t="str" cm="1">
        <f t="array" ref="AS203">SUBSTITUTE(TEXT(INDEX($H$152:$AQ$152,1,$D203-72),"000000"),"-","")</f>
        <v>220001</v>
      </c>
      <c r="AT203" s="69"/>
      <c r="AU203" s="70"/>
      <c r="AW203" s="71" t="str">
        <f>SUBSTITUTE(IF(VLOOKUP(AW$173,$AD$9:$AN$20,8,FALSE)=INDEX($E$76:$G$78,MATCH("●",INDEX($H$76:$AQ$78,,MATCH($D203,$70:$70,0)-7),0),1),"","sed -i "&amp;IF($AK$171="MacOS","'' ","")&amp;"'s#"&amp;AW$173&amp;"="""&amp;VLOOKUP(AW$173,$AD$9:$AN$20,8,FALSE)&amp;""""&amp;"#"&amp;AW$173&amp;"="&amp;""""&amp;INDEX($E$76:$G$78,MATCH("●",INDEX($H$76:$AQ$78,,MATCH($D203,$70:$70,0)-7),0),1)&amp;""""&amp;"#g'"&amp;" ${CONFIG_DIR}"&amp;$K$7&amp;"; export "&amp;AW$173&amp;"="&amp;""""&amp;INDEX($E$76:$G$78,MATCH("●",INDEX($H$76:$AQ$78,,MATCH($D203,$70:$70,0)-7),0),1)&amp;""";"),",",""",""")</f>
        <v/>
      </c>
      <c r="AX203" s="71" t="str">
        <f>SUBSTITUTE(IF(INDEX($E$76:$G$78,MATCH("●",INDEX($H$76:$AQ$78,,MATCH($D203,$70:$70,0)-7),0),1)=VLOOKUP(AX$173,$AD$9:$AN$20,8,FALSE),"","sed -i "&amp;IF($AK$171="MacOS","'' ","")&amp;"'s#"&amp;AX$173&amp;"="""&amp;INDEX($E$76:$G$78,MATCH("●",INDEX($H$76:$AQ$78,,MATCH($D203,$70:$70,0)-7),0),1)&amp;""""&amp;"#"&amp;AX$173&amp;"="&amp;""""&amp;VLOOKUP(AX$173,$AD$9:$AN$20,8,FALSE)&amp;""""&amp;"#g'"&amp;"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3" s="71" t="str">
        <f>SUBSTITUTE(IF(VLOOKUP(AY$173,$AD$9:$AN$20,8,FALSE)=INDEX($E$80:$G$84,MATCH("●",INDEX($H$80:$AQ$84,,MATCH($D203,$70:$70,0)-7),0),1),"","sed -i "&amp;IF($AK$171="MacOS","'' ","")&amp;"'s#"&amp;AY$173&amp;"="""&amp;VLOOKUP(AY$173,$AD$9:$AN$20,8,FALSE)&amp;""""&amp;"#"&amp;AY$173&amp;"="&amp;""""&amp;INDEX($E$80:$G$84,MATCH("●",INDEX($H$80:$AQ$84,,MATCH($D203,$70:$70,0)-7),0),1)&amp;""""&amp;"#g'"&amp;" ${CONFIG_DIR}"&amp;$K$7&amp;"; export "&amp;AY$173&amp;"="&amp;""""&amp;INDEX($E$80:$G$84,MATCH("●",INDEX($H$80:$AQ$84,,MATCH($D203,$70:$70,0)-7),0),1)&amp;""";"),",",""",""")</f>
        <v>sed -i '' 's#COLUMN_DATA_TYPE="char"#COLUMN_DATA_TYPE="date"#g' ${CONFIG_DIR}db_data_config.txt; export COLUMN_DATA_TYPE="date";</v>
      </c>
      <c r="AZ203" s="71" t="str">
        <f>SUBSTITUTE(IF(INDEX($E$80:$G$84,MATCH("●",INDEX($H$80:$AQ$84,,MATCH($D203,$70:$70,0)-7),0),1)=VLOOKUP(AZ$173,$AD$9:$AN$20,8,FALSE),"","sed -i "&amp;IF($AK$171="MacOS","'' ","")&amp;"'s#"&amp;AZ$173&amp;"="""&amp;INDEX($E$80:$G$84,MATCH("●",INDEX($H$80:$AQ$84,,MATCH($D203,$70:$70,0)-7),0),1)&amp;""""&amp;"#"&amp;AZ$173&amp;"="&amp;""""&amp;VLOOKUP(AZ$173,$AD$9:$AN$20,8,FALSE)&amp;""""&amp;"#g'"&amp;"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203" s="71" t="str">
        <f>SUBSTITUTE(IF(VLOOKUP(BA$173,$AD$9:$AN$20,8,FALSE)=INDEX($E$86:$G$111,MATCH("●",INDEX($H$86:$AQ$111,,MATCH($D203,$70:$70,0)-7),0),1),"","sed -i "&amp;IF($AK$171="MacOS","'' ","")&amp;"'s#"&amp;BA$173&amp;"="""&amp;VLOOKUP(BA$173,$AD$9:$AN$20,8,FALSE)&amp;""""&amp;"#"&amp;BA$173&amp;"="&amp;""""&amp;INDEX($E$86:$G$111,MATCH("●",INDEX($H$86:$AQ$111,,MATCH($D203,$70:$70,0)-7),0),1)&amp;""""&amp;"#g'"&amp;" ${CONFIG_DIR}"&amp;$K$7&amp;"; export "&amp;BA$173&amp;"="&amp;""""&amp;INDEX($E$86:$G$111,MATCH("●",INDEX($H$86:$AQ$111,,MATCH($D203,$70:$70,0)-7),0),1)&amp;""";"),",",""",""")</f>
        <v>sed -i '' 's#COLUMN_DATA_LENGTH="3"#COLUMN_DATA_LENGTH="YYYYMMDDhhmmss"#g' ${CONFIG_DIR}db_data_config.txt; export COLUMN_DATA_LENGTH="YYYYMMDDhhmmss";</v>
      </c>
      <c r="BB203" s="71" t="str">
        <f>SUBSTITUTE(IF(INDEX($E$86:$G$111,MATCH("●",INDEX($H$86:$AQ$111,,MATCH($D203,$70:$70,0)-7),0),1)=VLOOKUP(BB$173,$AD$9:$AN$20,8,FALSE),"","sed -i "&amp;IF($AK$171="MacOS","'' ","")&amp;"'s#"&amp;BB$173&amp;"="""&amp;INDEX($E$86:$G$111,MATCH("●",INDEX($H$86:$AQ$111,,MATCH($D203,$70:$70,0)-7),0),1)&amp;""""&amp;"#"&amp;BB$173&amp;"="&amp;""""&amp;VLOOKUP(BB$173,$AD$9:$AN$20,8,FALSE)&amp;""""&amp;"#g'"&amp;"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's#COLUMN_DATA_LENGTH="YYYYMMDDhhmmss"#COLUMN_DATA_LENGTH="3"#g' ${CONFIG_DIR}db_data_config.txt; export COLUMN_DATA_LENGTH="3";</v>
      </c>
      <c r="BC203" s="71" t="str">
        <f>SUBSTITUTE(IF(VLOOKUP(BC$173,$AD$9:$AN$20,8,FALSE)=INDEX($E$113:$G$114,MATCH("●",INDEX($H$113:$AQ$114,,MATCH($D203,$70:$70,0)-7),0),1),"","sed -i "&amp;IF($AK$171="MacOS","'' ","")&amp;"'s#"&amp;BC$173&amp;"="""&amp;VLOOKUP(BC$173,$AD$9:$AN$20,8,FALSE)&amp;""""&amp;"#"&amp;BC$173&amp;"="&amp;""""&amp;INDEX($E$113:$G$114,MATCH("●",INDEX($H$113:$AQ$114,,MATCH($D203,$70:$70,0)-7),0),1)&amp;""""&amp;"#g'"&amp;" ${CONFIG_DIR}"&amp;$K$7&amp;"; export "&amp;BC$173&amp;"="&amp;""""&amp;INDEX($E$113:$G$114,MATCH("●",INDEX($H$113:$AQ$114,,MATCH($D203,$70:$70,0)-7),0),1)&amp;""";"),",",""",""")</f>
        <v/>
      </c>
      <c r="BD203" s="71" t="str">
        <f>SUBSTITUTE(IF(INDEX($E$113:$G$114,MATCH("●",INDEX($H$113:$AQ$114,,MATCH($D203,$70:$70,0)-7),0),1)=VLOOKUP(BD$173,$AD$9:$AN$20,8,FALSE),"","sed -i "&amp;IF($AK$171="MacOS","'' ","")&amp;"'s#"&amp;BD$173&amp;"="""&amp;INDEX($E$113:$G$114,MATCH("●",INDEX($H$113:$AQ$114,,MATCH($D203,$70:$70,0)-7),0),1)&amp;""""&amp;"#"&amp;BD$173&amp;"="&amp;""""&amp;VLOOKUP(BD$173,$AD$9:$AN$20,8,FALSE)&amp;""""&amp;"#g'"&amp;"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3" s="71" t="str">
        <f>SUBSTITUTE(IF(VLOOKUP(BE$173,$AD$9:$AN$20,8,FALSE)=INDEX($E$116:$G$118,MATCH("●",INDEX($H$116:$AQ$118,,MATCH($D203,$70:$70,0)-7),0),1),"","sed -i "&amp;IF($AK$171="MacOS","'' ","")&amp;"'s#"&amp;BE$173&amp;"="""&amp;VLOOKUP(BE$173,$AD$9:$AN$20,8,FALSE)&amp;""""&amp;"#"&amp;BE$173&amp;"="&amp;""""&amp;INDEX($E$116:$G$118,MATCH("●",INDEX($H$116:$AQ$118,,MATCH($D203,$70:$70,0)-7),0),1)&amp;""""&amp;"#g'"&amp;" ${CONFIG_DIR}"&amp;$K$7&amp;"; export "&amp;BE$173&amp;"="&amp;""""&amp;INDEX($E$116:$G$118,MATCH("●",INDEX($H$116:$AQ$118,,MATCH($D203,$70:$70,0)-7),0),1)&amp;""";"),",",""",""")</f>
        <v/>
      </c>
      <c r="BF203" s="71" t="str">
        <f>SUBSTITUTE(IF(INDEX($E$116:$G$118,MATCH("●",INDEX($H$116:$AQ$118,,MATCH($D203,$70:$70,0)-7),0),1)=VLOOKUP(BF$173,$AD$9:$AN$20,8,FALSE),"","sed -i "&amp;IF($AK$171="MacOS","'' ","")&amp;"'s#"&amp;BF$173&amp;"="""&amp;INDEX($E$116:$G$118,MATCH("●",INDEX($H$116:$AQ$118,,MATCH($D203,$70:$70,0)-7),0),1)&amp;""""&amp;"#"&amp;BF$173&amp;"="&amp;""""&amp;VLOOKUP(BF$173,$AD$9:$AN$20,8,FALSE)&amp;""""&amp;"#g'"&amp;"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3" s="71" t="str">
        <f>SUBSTITUTE(IF(VLOOKUP(BG$173,$AD$9:$AN$20,8,FALSE)=INDEX($E$120:$G$122,MATCH("●",INDEX($H$120:$AQ$122,,MATCH($D203,$70:$70,0)-7),0),1),"","sed -i "&amp;IF($AK$171="MacOS","'' ","")&amp;"'s#"&amp;BG$173&amp;"="""&amp;VLOOKUP(BG$173,$AD$9:$AN$20,8,FALSE)&amp;""""&amp;"#"&amp;BG$173&amp;"="&amp;""""&amp;INDEX($E$120:$G$122,MATCH("●",INDEX($H$120:$AQ$122,,MATCH($D203,$70:$70,0)-7),0),1)&amp;""""&amp;"#g'"&amp;" ${CONFIG_DIR}"&amp;$K$7&amp;"; export "&amp;BG$173&amp;"="&amp;""""&amp;INDEX($E$120:$G$122,MATCH("●",INDEX($H$120:$AQ$122,,MATCH($D203,$70:$70,0)-7),0),1)&amp;""";"),",",""",""")</f>
        <v/>
      </c>
      <c r="BH203" s="71" t="str">
        <f>SUBSTITUTE(IF(INDEX($E$120:$G$122,MATCH("●",INDEX($H$120:$AQ$122,,MATCH($D203,$70:$70,0)-7),0),1)=VLOOKUP(BH$173,$AD$9:$AN$20,8,FALSE),"","sed -i "&amp;IF($AK$171="MacOS","'' ","")&amp;"'s#"&amp;BH$173&amp;"="""&amp;INDEX($E$120:$G$122,MATCH("●",INDEX($H$120:$AQ$122,,MATCH($D203,$70:$70,0)-7),0),1)&amp;""""&amp;"#"&amp;BH$173&amp;"="&amp;""""&amp;VLOOKUP(BH$173,$AD$9:$AN$20,8,FALSE)&amp;""""&amp;"#g'"&amp;"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3" s="71" t="str">
        <f>SUBSTITUTE(IF(VLOOKUP(BI$173,$AD$9:$AN$20,8,FALSE)=INDEX($E$124:$G$127,MATCH("●",INDEX($H$124:$AQ$127,,MATCH($D203,$70:$70,0)-7),0),1),"","sed -i "&amp;IF($AK$171="MacOS","'' ","")&amp;"'s#"&amp;BI$173&amp;"="""&amp;VLOOKUP(BI$173,$AD$9:$AN$20,8,FALSE)&amp;""""&amp;"#"&amp;BI$173&amp;"="&amp;""""&amp;INDEX($E$124:$G$127,MATCH("●",INDEX($H$124:$AQ$127,,MATCH($D203,$70:$70,0)-7),0),1)&amp;""""&amp;"#g'"&amp;" ${CONFIG_DIR}"&amp;$K$7&amp;"; export "&amp;BI$173&amp;"="&amp;""""&amp;INDEX($E$124:$G$127,MATCH("●",INDEX($H$124:$AQ$127,,MATCH($D203,$70:$70,0)-7),0),1)&amp;""";"),",",""",""")</f>
        <v/>
      </c>
      <c r="BJ203" s="71" t="str">
        <f>SUBSTITUTE(IF(INDEX($E$124:$G$127,MATCH("●",INDEX($H$124:$AQ$127,,MATCH($D203,$70:$70,0)-7),0),1)=VLOOKUP(BJ$173,$AD$9:$AN$20,8,FALSE),"","sed -i "&amp;IF($AK$171="MacOS","'' ","")&amp;"'s#"&amp;BJ$173&amp;"="""&amp;INDEX($E$124:$G$127,MATCH("●",INDEX($H$124:$AQ$127,,MATCH($D203,$70:$70,0)-7),0),1)&amp;""""&amp;"#"&amp;BJ$173&amp;"="&amp;""""&amp;VLOOKUP(BJ$173,$AD$9:$AN$20,8,FALSE)&amp;""""&amp;"#g'"&amp;"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203" s="71" t="str">
        <f>SUBSTITUTE(IF(VLOOKUP(BK$173,$AD$9:$AN$20,8,FALSE)=INDEX($E$129:$G$131,MATCH("●",INDEX($H$129:$AQ$131,,MATCH($D203,$70:$70,0)-7),0),1),"","sed -i "&amp;IF($AK$171="MacOS","'' ","")&amp;"'s#"&amp;BK$173&amp;"="""&amp;VLOOKUP(BK$173,$AD$9:$AN$20,8,FALSE)&amp;""""&amp;"#"&amp;BK$173&amp;"="&amp;""""&amp;INDEX($E$129:$G$131,MATCH("●",INDEX($H$129:$AQ$131,,MATCH($D203,$70:$70,0)-7),0),1)&amp;""""&amp;"#g'"&amp;" ${CONFIG_DIR}"&amp;$K$7&amp;"; export "&amp;BK$173&amp;"="&amp;""""&amp;INDEX($E$129:$G$131,MATCH("●",INDEX($H$129:$AQ$131,,MATCH($D203,$70:$70,0)-7),0),1)&amp;""";"),",",""",""")</f>
        <v/>
      </c>
      <c r="BL203" s="71" t="str">
        <f>SUBSTITUTE(IF(INDEX($E$129:$G$131,MATCH("●",INDEX($H$129:$AQ$131,,MATCH($D203,$70:$70,0)-7),0),1)=VLOOKUP(BL$173,$AD$9:$AN$20,8,FALSE),"","sed -i "&amp;IF($AK$171="MacOS","'' ","")&amp;"'s#"&amp;BL$173&amp;"="""&amp;INDEX($E$129:$G$131,MATCH("●",INDEX($H$129:$AQ$131,,MATCH($D203,$70:$70,0)-7),0),1)&amp;""""&amp;"#"&amp;BL$173&amp;"="&amp;""""&amp;VLOOKUP(BL$173,$AD$9:$AN$20,8,FALSE)&amp;""""&amp;"#g'"&amp;"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03" s="71" t="str">
        <f>SUBSTITUTE(IF(VLOOKUP(BM$173,$AD$9:$AN$20,8,FALSE)=INDEX($E$133:$G$135,MATCH("●",INDEX($H$133:$AQ$135,,MATCH($D203,$70:$70,0)-7),0),1),"","sed -i "&amp;IF($AK$171="MacOS","'' ","")&amp;"'s#"&amp;BM$173&amp;"="""&amp;VLOOKUP(BM$173,$AD$9:$AN$20,8,FALSE)&amp;""""&amp;"#"&amp;BM$173&amp;"="&amp;""""&amp;INDEX($E$133:$G$135,MATCH("●",INDEX($H$133:$AQ$135,,MATCH($D203,$70:$70,0)-7),0),1)&amp;""""&amp;"#g'"&amp;" ${CONFIG_DIR}"&amp;$K$7&amp;"; export "&amp;BM$173&amp;"="&amp;""""&amp;INDEX($E$133:$G$135,MATCH("●",INDEX($H$133:$AQ$135,,MATCH($D203,$70:$70,0)-7),0),1)&amp;""";"),",",""",""")</f>
        <v>sed -i '' 's#SEPARATOR_DATE_TIME="SPACE"#SEPARATOR_DATE_TIME="NONE"#g' ${CONFIG_DIR}db_data_config.txt; export SEPARATOR_DATE_TIME="NONE";</v>
      </c>
      <c r="BN203" s="71" t="str">
        <f>SUBSTITUTE(IF(INDEX($E$133:$G$135,MATCH("●",INDEX($H$133:$AQ$135,,MATCH($D203,$70:$70,0)-7),0),1)=VLOOKUP(BN$173,$AD$9:$AN$20,8,FALSE),"","sed -i "&amp;IF($AK$171="MacOS","'' ","")&amp;"'s#"&amp;BN$173&amp;"="""&amp;INDEX($E$133:$G$135,MATCH("●",INDEX($H$133:$AQ$135,,MATCH($D203,$70:$70,0)-7),0),1)&amp;""""&amp;"#"&amp;BN$173&amp;"="&amp;""""&amp;VLOOKUP(BN$173,$AD$9:$AN$20,8,FALSE)&amp;""""&amp;"#g'"&amp;" ${CONFIG_DIR}"&amp;$K$7&amp;"; export "&amp;BN$173&amp;"="&amp;""""&amp;VLOOKUP(BN$173,$AD$9:$AN$20,8,FALSE)&amp;""";"),",",""",""")</f>
        <v>sed -i '' 's#SEPARATOR_DATE_TIME="NONE"#SEPARATOR_DATE_TIME="SPACE"#g' ${CONFIG_DIR}db_data_config.txt; export SEPARATOR_DATE_TIME="SPACE";</v>
      </c>
      <c r="BO203" s="71" t="str">
        <f>SUBSTITUTE(IF(VLOOKUP(BO$173,$AD$9:$AN$20,8,FALSE)=INDEX($E$137:$G$139,MATCH("●",INDEX($H$137:$AQ$139,,MATCH($D203,$70:$70,0)-7),0),1),"","sed -i "&amp;IF($AK$171="MacOS","'' ","")&amp;"'s#"&amp;BO$173&amp;"="""&amp;VLOOKUP(BO$173,$AD$9:$AN$20,8,FALSE)&amp;""""&amp;"#"&amp;BO$173&amp;"="&amp;""""&amp;INDEX($E$137:$G$139,MATCH("●",INDEX($H$137:$AQ$139,,MATCH($D203,$70:$70,0)-7),0),1)&amp;""""&amp;"#g'"&amp;" ${CONFIG_DIR}"&amp;$K$7&amp;"; export "&amp;BO$173&amp;"="&amp;""""&amp;INDEX($E$137:$G$139,MATCH("●",INDEX($H$137:$AQ$139,,MATCH($D203,$70:$70,0)-7),0),1)&amp;""";"),",",""",""")</f>
        <v/>
      </c>
      <c r="BP203" s="71" t="str">
        <f>SUBSTITUTE(IF(INDEX($E$137:$G$139,MATCH("●",INDEX($H$137:$AQ$139,,MATCH($D203,$70:$70,0)-7),0),1)=VLOOKUP(BP$173,$AD$9:$AN$20,8,FALSE),"","sed -i "&amp;IF($AK$171="MacOS","'' ","")&amp;"'s#"&amp;BP$173&amp;"="""&amp;INDEX($E$137:$G$139,MATCH("●",INDEX($H$137:$AQ$139,,MATCH($D203,$70:$70,0)-7),0),1)&amp;""""&amp;"#"&amp;BP$173&amp;"="&amp;""""&amp;VLOOKUP(BP$173,$AD$9:$AN$20,8,FALSE)&amp;""""&amp;"#g'"&amp;"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03" s="71" t="str">
        <f>SUBSTITUTE(IF(VLOOKUP(BQ$173,$AD$9:$AN$20,8,FALSE)=INDEX($E$141:$G$143,MATCH("●",INDEX($H$141:$AQ$143,,MATCH($D203,$70:$70,0)-7),0),1),"","sed -i "&amp;IF($AK$171="MacOS","'' ","")&amp;"'s#"&amp;BQ$173&amp;"="""&amp;VLOOKUP(BQ$173,$AD$9:$AN$20,8,FALSE)&amp;""""&amp;"#"&amp;BQ$173&amp;"="&amp;""""&amp;INDEX($E$141:$G$143,MATCH("●",INDEX($H$141:$AQ$143,,MATCH($D203,$70:$70,0)-7),0),1)&amp;""""&amp;"#g'"&amp;" ${CONFIG_DIR}"&amp;$K$7&amp;"; export "&amp;BQ$173&amp;"="&amp;""""&amp;INDEX($E$141:$G$143,MATCH("●",INDEX($H$141:$AQ$143,,MATCH($D203,$70:$70,0)-7),0),1)&amp;""";"),",",""",""")</f>
        <v/>
      </c>
      <c r="BR203" s="71" t="str">
        <f>SUBSTITUTE(IF(INDEX($E$141:$G$143,MATCH("●",INDEX($H$141:$AQ$143,,MATCH($D203,$70:$70,0)-7),0),1)=VLOOKUP(BR$173,$AD$9:$AN$20,8,FALSE),"","sed -i "&amp;IF($AK$171="MacOS","'' ","")&amp;"'s#"&amp;BR$173&amp;"="""&amp;INDEX($E$141:$G$143,MATCH("●",INDEX($H$141:$AQ$143,,MATCH($D203,$70:$70,0)-7),0),1)&amp;""""&amp;"#"&amp;BR$173&amp;"="&amp;""""&amp;VLOOKUP(BR$173,$AD$9:$AN$20,8,FALSE)&amp;""""&amp;"#g'"&amp;"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3" s="71" t="str">
        <f>SUBSTITUTE(IF(VLOOKUP(BS$173,$AD$9:$AN$20,8,FALSE)=INDEX($E$145:$G$147,MATCH("●",INDEX($H$145:$AQ$147,,MATCH($D203,$70:$70,0)-7),0),1),"","sed -i "&amp;IF($AK$171="MacOS","'' ","")&amp;"'s#"&amp;BS$173&amp;"="""&amp;VLOOKUP(BS$173,$AD$9:$AN$20,8,FALSE)&amp;""""&amp;"#"&amp;BS$173&amp;"="&amp;""""&amp;INDEX($E$145:$G$147,MATCH("●",INDEX($H$145:$AQ$147,,MATCH($D203,$70:$70,0)-7),0),1)&amp;""""&amp;"#g'"&amp;" ${CONFIG_DIR}"&amp;$K$7&amp;"; export "&amp;BS$173&amp;"="&amp;""""&amp;INDEX($E$145:$G$147,MATCH("●",INDEX($H$145:$AQ$147,,MATCH($D203,$70:$70,0)-7),0),1)&amp;""";"),",",""",""")</f>
        <v/>
      </c>
      <c r="BT203" s="71" t="str">
        <f>SUBSTITUTE(IF(INDEX($E$145:$G$147,MATCH("●",INDEX($H$145:$AQ$147,,MATCH($D203,$70:$70,0)-7),0),1)=VLOOKUP(BT$173,$AD$9:$AN$20,8,FALSE),"","sed -i "&amp;IF($AK$171="MacOS","'' ","")&amp;"'s#"&amp;BT$173&amp;"="""&amp;INDEX($E$145:$G$147,MATCH("●",INDEX($H$145:$AQ$147,,MATCH($D203,$70:$70,0)-7),0),1)&amp;""""&amp;"#"&amp;BT$173&amp;"="&amp;""""&amp;VLOOKUP(BT$173,$AD$9:$AN$20,8,FALSE)&amp;""""&amp;"#g'"&amp;"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3" s="60" t="s">
        <v>1068</v>
      </c>
    </row>
    <row r="204" spans="4:73" ht="54" customHeight="1">
      <c r="D204" s="96">
        <f t="shared" si="3"/>
        <v>102</v>
      </c>
      <c r="E204" s="97"/>
      <c r="F204" s="97"/>
      <c r="G204" s="98"/>
      <c r="H204" s="45" t="str">
        <f t="shared" ca="1" si="2"/>
        <v>clear; echo テストケース102; sed -i '' 's#COLUMN_DATA_TYPE="char"#COLUMN_DATA_TYPE="date"#g' ${CONFIG_DIR}db_data_config.txt; export COLUMN_DATA_TYPE="date";sed -i '' 's#COLUMN_DATA_LENGTH="3"#COLUMN_DATA_LENGTH="YYYYMMDDhhmmss"#g' ${CONFIG_DIR}db_data_config.txt; export COLUMN_DATA_LENGTH="YYYYMMDDhhmmss";sed -i '' 's#REFERENCE_DATE="2024/12/31"#REFERENCE_DATE="NONE"#g' ${CONFIG_DIR}db_data_config.txt; export REFERENCE_DATE="NONE";sh ./script/db_check_data_validate_config.sh; sed -i '' 's#COLUMN_DATA_TYPE="date"#COLUMN_DATA_TYPE="char"#g' ${CONFIG_DIR}db_data_config.txt; export COLUMN_DATA_TYPE="char";sed -i '' 's#COLUMN_DATA_LENGTH="YYYYMMDDhhmmss"#COLUMN_DATA_LENGTH="3"#g' ${CONFIG_DIR}db_data_config.txt; export COLUMN_DATA_LENGTH="3";sed -i '' 's#REFERENCE_DATE="NONE"#REFERENCE_DATE="2024/12/31"#g' ${CONFIG_DIR}db_data_config.txt; export REFERENCE_DATE="2024/12/31";</v>
      </c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7"/>
      <c r="AE204" s="99" t="str" cm="1">
        <f t="array" ref="AE204">SUBSTITUTE(INDEX($H$149:$AQ$149, , MATCH($D204, $70:$70, 0)-7),"-","")</f>
        <v>異常</v>
      </c>
      <c r="AF204" s="100"/>
      <c r="AG204" s="101"/>
      <c r="AH204" s="143" t="s">
        <v>948</v>
      </c>
      <c r="AI204" s="144"/>
      <c r="AJ204" s="144"/>
      <c r="AK204" s="144"/>
      <c r="AL204" s="144"/>
      <c r="AM204" s="144"/>
      <c r="AN204" s="144"/>
      <c r="AO204" s="144"/>
      <c r="AP204" s="144"/>
      <c r="AQ204" s="145"/>
      <c r="AS204" s="68" t="str" cm="1">
        <f t="array" ref="AS204">SUBSTITUTE(TEXT(INDEX($H$152:$AQ$152,1,$D204-72),"000000"),"-","")</f>
        <v>220127</v>
      </c>
      <c r="AT204" s="69"/>
      <c r="AU204" s="70"/>
      <c r="AW204" s="71" t="str">
        <f>SUBSTITUTE(IF(VLOOKUP(AW$173,$AD$9:$AN$20,8,FALSE)=INDEX($E$76:$G$78,MATCH("●",INDEX($H$76:$AQ$78,,MATCH($D204,$70:$70,0)-7),0),1),"","sed -i "&amp;IF($AK$171="MacOS","'' ","")&amp;"'s#"&amp;AW$173&amp;"="""&amp;VLOOKUP(AW$173,$AD$9:$AN$20,8,FALSE)&amp;""""&amp;"#"&amp;AW$173&amp;"="&amp;""""&amp;INDEX($E$76:$G$78,MATCH("●",INDEX($H$76:$AQ$78,,MATCH($D204,$70:$70,0)-7),0),1)&amp;""""&amp;"#g'"&amp;" ${CONFIG_DIR}"&amp;$K$7&amp;"; export "&amp;AW$173&amp;"="&amp;""""&amp;INDEX($E$76:$G$78,MATCH("●",INDEX($H$76:$AQ$78,,MATCH($D204,$70:$70,0)-7),0),1)&amp;""";"),",",""",""")</f>
        <v/>
      </c>
      <c r="AX204" s="71" t="str">
        <f>SUBSTITUTE(IF(INDEX($E$76:$G$78,MATCH("●",INDEX($H$76:$AQ$78,,MATCH($D204,$70:$70,0)-7),0),1)=VLOOKUP(AX$173,$AD$9:$AN$20,8,FALSE),"","sed -i "&amp;IF($AK$171="MacOS","'' ","")&amp;"'s#"&amp;AX$173&amp;"="""&amp;INDEX($E$76:$G$78,MATCH("●",INDEX($H$76:$AQ$78,,MATCH($D204,$70:$70,0)-7),0),1)&amp;""""&amp;"#"&amp;AX$173&amp;"="&amp;""""&amp;VLOOKUP(AX$173,$AD$9:$AN$20,8,FALSE)&amp;""""&amp;"#g'"&amp;"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4" s="71" t="str">
        <f>SUBSTITUTE(IF(VLOOKUP(AY$173,$AD$9:$AN$20,8,FALSE)=INDEX($E$80:$G$84,MATCH("●",INDEX($H$80:$AQ$84,,MATCH($D204,$70:$70,0)-7),0),1),"","sed -i "&amp;IF($AK$171="MacOS","'' ","")&amp;"'s#"&amp;AY$173&amp;"="""&amp;VLOOKUP(AY$173,$AD$9:$AN$20,8,FALSE)&amp;""""&amp;"#"&amp;AY$173&amp;"="&amp;""""&amp;INDEX($E$80:$G$84,MATCH("●",INDEX($H$80:$AQ$84,,MATCH($D204,$70:$70,0)-7),0),1)&amp;""""&amp;"#g'"&amp;" ${CONFIG_DIR}"&amp;$K$7&amp;"; export "&amp;AY$173&amp;"="&amp;""""&amp;INDEX($E$80:$G$84,MATCH("●",INDEX($H$80:$AQ$84,,MATCH($D204,$70:$70,0)-7),0),1)&amp;""";"),",",""",""")</f>
        <v>sed -i '' 's#COLUMN_DATA_TYPE="char"#COLUMN_DATA_TYPE="date"#g' ${CONFIG_DIR}db_data_config.txt; export COLUMN_DATA_TYPE="date";</v>
      </c>
      <c r="AZ204" s="71" t="str">
        <f>SUBSTITUTE(IF(INDEX($E$80:$G$84,MATCH("●",INDEX($H$80:$AQ$84,,MATCH($D204,$70:$70,0)-7),0),1)=VLOOKUP(AZ$173,$AD$9:$AN$20,8,FALSE),"","sed -i "&amp;IF($AK$171="MacOS","'' ","")&amp;"'s#"&amp;AZ$173&amp;"="""&amp;INDEX($E$80:$G$84,MATCH("●",INDEX($H$80:$AQ$84,,MATCH($D204,$70:$70,0)-7),0),1)&amp;""""&amp;"#"&amp;AZ$173&amp;"="&amp;""""&amp;VLOOKUP(AZ$173,$AD$9:$AN$20,8,FALSE)&amp;""""&amp;"#g'"&amp;"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's#COLUMN_DATA_TYPE="date"#COLUMN_DATA_TYPE="char"#g' ${CONFIG_DIR}db_data_config.txt; export COLUMN_DATA_TYPE="char";</v>
      </c>
      <c r="BA204" s="71" t="str">
        <f>SUBSTITUTE(IF(VLOOKUP(BA$173,$AD$9:$AN$20,8,FALSE)=INDEX($E$86:$G$111,MATCH("●",INDEX($H$86:$AQ$111,,MATCH($D204,$70:$70,0)-7),0),1),"","sed -i "&amp;IF($AK$171="MacOS","'' ","")&amp;"'s#"&amp;BA$173&amp;"="""&amp;VLOOKUP(BA$173,$AD$9:$AN$20,8,FALSE)&amp;""""&amp;"#"&amp;BA$173&amp;"="&amp;""""&amp;INDEX($E$86:$G$111,MATCH("●",INDEX($H$86:$AQ$111,,MATCH($D204,$70:$70,0)-7),0),1)&amp;""""&amp;"#g'"&amp;" ${CONFIG_DIR}"&amp;$K$7&amp;"; export "&amp;BA$173&amp;"="&amp;""""&amp;INDEX($E$86:$G$111,MATCH("●",INDEX($H$86:$AQ$111,,MATCH($D204,$70:$70,0)-7),0),1)&amp;""";"),",",""",""")</f>
        <v>sed -i '' 's#COLUMN_DATA_LENGTH="3"#COLUMN_DATA_LENGTH="YYYYMMDDhhmmss"#g' ${CONFIG_DIR}db_data_config.txt; export COLUMN_DATA_LENGTH="YYYYMMDDhhmmss";</v>
      </c>
      <c r="BB204" s="71" t="str">
        <f>SUBSTITUTE(IF(INDEX($E$86:$G$111,MATCH("●",INDEX($H$86:$AQ$111,,MATCH($D204,$70:$70,0)-7),0),1)=VLOOKUP(BB$173,$AD$9:$AN$20,8,FALSE),"","sed -i "&amp;IF($AK$171="MacOS","'' ","")&amp;"'s#"&amp;BB$173&amp;"="""&amp;INDEX($E$86:$G$111,MATCH("●",INDEX($H$86:$AQ$111,,MATCH($D204,$70:$70,0)-7),0),1)&amp;""""&amp;"#"&amp;BB$173&amp;"="&amp;""""&amp;VLOOKUP(BB$173,$AD$9:$AN$20,8,FALSE)&amp;""""&amp;"#g'"&amp;"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's#COLUMN_DATA_LENGTH="YYYYMMDDhhmmss"#COLUMN_DATA_LENGTH="3"#g' ${CONFIG_DIR}db_data_config.txt; export COLUMN_DATA_LENGTH="3";</v>
      </c>
      <c r="BC204" s="71" t="str">
        <f>SUBSTITUTE(IF(VLOOKUP(BC$173,$AD$9:$AN$20,8,FALSE)=INDEX($E$113:$G$114,MATCH("●",INDEX($H$113:$AQ$114,,MATCH($D204,$70:$70,0)-7),0),1),"","sed -i "&amp;IF($AK$171="MacOS","'' ","")&amp;"'s#"&amp;BC$173&amp;"="""&amp;VLOOKUP(BC$173,$AD$9:$AN$20,8,FALSE)&amp;""""&amp;"#"&amp;BC$173&amp;"="&amp;""""&amp;INDEX($E$113:$G$114,MATCH("●",INDEX($H$113:$AQ$114,,MATCH($D204,$70:$70,0)-7),0),1)&amp;""""&amp;"#g'"&amp;" ${CONFIG_DIR}"&amp;$K$7&amp;"; export "&amp;BC$173&amp;"="&amp;""""&amp;INDEX($E$113:$G$114,MATCH("●",INDEX($H$113:$AQ$114,,MATCH($D204,$70:$70,0)-7),0),1)&amp;""";"),",",""",""")</f>
        <v/>
      </c>
      <c r="BD204" s="71" t="str">
        <f>SUBSTITUTE(IF(INDEX($E$113:$G$114,MATCH("●",INDEX($H$113:$AQ$114,,MATCH($D204,$70:$70,0)-7),0),1)=VLOOKUP(BD$173,$AD$9:$AN$20,8,FALSE),"","sed -i "&amp;IF($AK$171="MacOS","'' ","")&amp;"'s#"&amp;BD$173&amp;"="""&amp;INDEX($E$113:$G$114,MATCH("●",INDEX($H$113:$AQ$114,,MATCH($D204,$70:$70,0)-7),0),1)&amp;""""&amp;"#"&amp;BD$173&amp;"="&amp;""""&amp;VLOOKUP(BD$173,$AD$9:$AN$20,8,FALSE)&amp;""""&amp;"#g'"&amp;"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4" s="71" t="str">
        <f>SUBSTITUTE(IF(VLOOKUP(BE$173,$AD$9:$AN$20,8,FALSE)=INDEX($E$116:$G$118,MATCH("●",INDEX($H$116:$AQ$118,,MATCH($D204,$70:$70,0)-7),0),1),"","sed -i "&amp;IF($AK$171="MacOS","'' ","")&amp;"'s#"&amp;BE$173&amp;"="""&amp;VLOOKUP(BE$173,$AD$9:$AN$20,8,FALSE)&amp;""""&amp;"#"&amp;BE$173&amp;"="&amp;""""&amp;INDEX($E$116:$G$118,MATCH("●",INDEX($H$116:$AQ$118,,MATCH($D204,$70:$70,0)-7),0),1)&amp;""""&amp;"#g'"&amp;" ${CONFIG_DIR}"&amp;$K$7&amp;"; export "&amp;BE$173&amp;"="&amp;""""&amp;INDEX($E$116:$G$118,MATCH("●",INDEX($H$116:$AQ$118,,MATCH($D204,$70:$70,0)-7),0),1)&amp;""";"),",",""",""")</f>
        <v/>
      </c>
      <c r="BF204" s="71" t="str">
        <f>SUBSTITUTE(IF(INDEX($E$116:$G$118,MATCH("●",INDEX($H$116:$AQ$118,,MATCH($D204,$70:$70,0)-7),0),1)=VLOOKUP(BF$173,$AD$9:$AN$20,8,FALSE),"","sed -i "&amp;IF($AK$171="MacOS","'' ","")&amp;"'s#"&amp;BF$173&amp;"="""&amp;INDEX($E$116:$G$118,MATCH("●",INDEX($H$116:$AQ$118,,MATCH($D204,$70:$70,0)-7),0),1)&amp;""""&amp;"#"&amp;BF$173&amp;"="&amp;""""&amp;VLOOKUP(BF$173,$AD$9:$AN$20,8,FALSE)&amp;""""&amp;"#g'"&amp;"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4" s="71" t="str">
        <f>SUBSTITUTE(IF(VLOOKUP(BG$173,$AD$9:$AN$20,8,FALSE)=INDEX($E$120:$G$122,MATCH("●",INDEX($H$120:$AQ$122,,MATCH($D204,$70:$70,0)-7),0),1),"","sed -i "&amp;IF($AK$171="MacOS","'' ","")&amp;"'s#"&amp;BG$173&amp;"="""&amp;VLOOKUP(BG$173,$AD$9:$AN$20,8,FALSE)&amp;""""&amp;"#"&amp;BG$173&amp;"="&amp;""""&amp;INDEX($E$120:$G$122,MATCH("●",INDEX($H$120:$AQ$122,,MATCH($D204,$70:$70,0)-7),0),1)&amp;""""&amp;"#g'"&amp;" ${CONFIG_DIR}"&amp;$K$7&amp;"; export "&amp;BG$173&amp;"="&amp;""""&amp;INDEX($E$120:$G$122,MATCH("●",INDEX($H$120:$AQ$122,,MATCH($D204,$70:$70,0)-7),0),1)&amp;""";"),",",""",""")</f>
        <v/>
      </c>
      <c r="BH204" s="71" t="str">
        <f>SUBSTITUTE(IF(INDEX($E$120:$G$122,MATCH("●",INDEX($H$120:$AQ$122,,MATCH($D204,$70:$70,0)-7),0),1)=VLOOKUP(BH$173,$AD$9:$AN$20,8,FALSE),"","sed -i "&amp;IF($AK$171="MacOS","'' ","")&amp;"'s#"&amp;BH$173&amp;"="""&amp;INDEX($E$120:$G$122,MATCH("●",INDEX($H$120:$AQ$122,,MATCH($D204,$70:$70,0)-7),0),1)&amp;""""&amp;"#"&amp;BH$173&amp;"="&amp;""""&amp;VLOOKUP(BH$173,$AD$9:$AN$20,8,FALSE)&amp;""""&amp;"#g'"&amp;"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4" s="71" t="str">
        <f>SUBSTITUTE(IF(VLOOKUP(BI$173,$AD$9:$AN$20,8,FALSE)=INDEX($E$124:$G$127,MATCH("●",INDEX($H$124:$AQ$127,,MATCH($D204,$70:$70,0)-7),0),1),"","sed -i "&amp;IF($AK$171="MacOS","'' ","")&amp;"'s#"&amp;BI$173&amp;"="""&amp;VLOOKUP(BI$173,$AD$9:$AN$20,8,FALSE)&amp;""""&amp;"#"&amp;BI$173&amp;"="&amp;""""&amp;INDEX($E$124:$G$127,MATCH("●",INDEX($H$124:$AQ$127,,MATCH($D204,$70:$70,0)-7),0),1)&amp;""""&amp;"#g'"&amp;" ${CONFIG_DIR}"&amp;$K$7&amp;"; export "&amp;BI$173&amp;"="&amp;""""&amp;INDEX($E$124:$G$127,MATCH("●",INDEX($H$124:$AQ$127,,MATCH($D204,$70:$70,0)-7),0),1)&amp;""";"),",",""",""")</f>
        <v/>
      </c>
      <c r="BJ204" s="71" t="str">
        <f>SUBSTITUTE(IF(INDEX($E$124:$G$127,MATCH("●",INDEX($H$124:$AQ$127,,MATCH($D204,$70:$70,0)-7),0),1)=VLOOKUP(BJ$173,$AD$9:$AN$20,8,FALSE),"","sed -i "&amp;IF($AK$171="MacOS","'' ","")&amp;"'s#"&amp;BJ$173&amp;"="""&amp;INDEX($E$124:$G$127,MATCH("●",INDEX($H$124:$AQ$127,,MATCH($D204,$70:$70,0)-7),0),1)&amp;""""&amp;"#"&amp;BJ$173&amp;"="&amp;""""&amp;VLOOKUP(BJ$173,$AD$9:$AN$20,8,FALSE)&amp;""""&amp;"#g'"&amp;"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204" s="71" t="str">
        <f>SUBSTITUTE(IF(VLOOKUP(BK$173,$AD$9:$AN$20,8,FALSE)=INDEX($E$129:$G$131,MATCH("●",INDEX($H$129:$AQ$131,,MATCH($D204,$70:$70,0)-7),0),1),"","sed -i "&amp;IF($AK$171="MacOS","'' ","")&amp;"'s#"&amp;BK$173&amp;"="""&amp;VLOOKUP(BK$173,$AD$9:$AN$20,8,FALSE)&amp;""""&amp;"#"&amp;BK$173&amp;"="&amp;""""&amp;INDEX($E$129:$G$131,MATCH("●",INDEX($H$129:$AQ$131,,MATCH($D204,$70:$70,0)-7),0),1)&amp;""""&amp;"#g'"&amp;" ${CONFIG_DIR}"&amp;$K$7&amp;"; export "&amp;BK$173&amp;"="&amp;""""&amp;INDEX($E$129:$G$131,MATCH("●",INDEX($H$129:$AQ$131,,MATCH($D204,$70:$70,0)-7),0),1)&amp;""";"),",",""",""")</f>
        <v/>
      </c>
      <c r="BL204" s="71" t="str">
        <f>SUBSTITUTE(IF(INDEX($E$129:$G$131,MATCH("●",INDEX($H$129:$AQ$131,,MATCH($D204,$70:$70,0)-7),0),1)=VLOOKUP(BL$173,$AD$9:$AN$20,8,FALSE),"","sed -i "&amp;IF($AK$171="MacOS","'' ","")&amp;"'s#"&amp;BL$173&amp;"="""&amp;INDEX($E$129:$G$131,MATCH("●",INDEX($H$129:$AQ$131,,MATCH($D204,$70:$70,0)-7),0),1)&amp;""""&amp;"#"&amp;BL$173&amp;"="&amp;""""&amp;VLOOKUP(BL$173,$AD$9:$AN$20,8,FALSE)&amp;""""&amp;"#g'"&amp;"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04" s="71" t="str">
        <f>SUBSTITUTE(IF(VLOOKUP(BM$173,$AD$9:$AN$20,8,FALSE)=INDEX($E$133:$G$135,MATCH("●",INDEX($H$133:$AQ$135,,MATCH($D204,$70:$70,0)-7),0),1),"","sed -i "&amp;IF($AK$171="MacOS","'' ","")&amp;"'s#"&amp;BM$173&amp;"="""&amp;VLOOKUP(BM$173,$AD$9:$AN$20,8,FALSE)&amp;""""&amp;"#"&amp;BM$173&amp;"="&amp;""""&amp;INDEX($E$133:$G$135,MATCH("●",INDEX($H$133:$AQ$135,,MATCH($D204,$70:$70,0)-7),0),1)&amp;""""&amp;"#g'"&amp;" ${CONFIG_DIR}"&amp;$K$7&amp;"; export "&amp;BM$173&amp;"="&amp;""""&amp;INDEX($E$133:$G$135,MATCH("●",INDEX($H$133:$AQ$135,,MATCH($D204,$70:$70,0)-7),0),1)&amp;""";"),",",""",""")</f>
        <v/>
      </c>
      <c r="BN204" s="71" t="str">
        <f>SUBSTITUTE(IF(INDEX($E$133:$G$135,MATCH("●",INDEX($H$133:$AQ$135,,MATCH($D204,$70:$70,0)-7),0),1)=VLOOKUP(BN$173,$AD$9:$AN$20,8,FALSE),"","sed -i "&amp;IF($AK$171="MacOS","'' ","")&amp;"'s#"&amp;BN$173&amp;"="""&amp;INDEX($E$133:$G$135,MATCH("●",INDEX($H$133:$AQ$135,,MATCH($D204,$70:$70,0)-7),0),1)&amp;""""&amp;"#"&amp;BN$173&amp;"="&amp;""""&amp;VLOOKUP(BN$173,$AD$9:$AN$20,8,FALSE)&amp;""""&amp;"#g'"&amp;"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04" s="71" t="str">
        <f>SUBSTITUTE(IF(VLOOKUP(BO$173,$AD$9:$AN$20,8,FALSE)=INDEX($E$137:$G$139,MATCH("●",INDEX($H$137:$AQ$139,,MATCH($D204,$70:$70,0)-7),0),1),"","sed -i "&amp;IF($AK$171="MacOS","'' ","")&amp;"'s#"&amp;BO$173&amp;"="""&amp;VLOOKUP(BO$173,$AD$9:$AN$20,8,FALSE)&amp;""""&amp;"#"&amp;BO$173&amp;"="&amp;""""&amp;INDEX($E$137:$G$139,MATCH("●",INDEX($H$137:$AQ$139,,MATCH($D204,$70:$70,0)-7),0),1)&amp;""""&amp;"#g'"&amp;" ${CONFIG_DIR}"&amp;$K$7&amp;"; export "&amp;BO$173&amp;"="&amp;""""&amp;INDEX($E$137:$G$139,MATCH("●",INDEX($H$137:$AQ$139,,MATCH($D204,$70:$70,0)-7),0),1)&amp;""";"),",",""",""")</f>
        <v>sed -i '' 's#REFERENCE_DATE="2024/12/31"#REFERENCE_DATE="NONE"#g' ${CONFIG_DIR}db_data_config.txt; export REFERENCE_DATE="NONE";</v>
      </c>
      <c r="BP204" s="71" t="str">
        <f>SUBSTITUTE(IF(INDEX($E$137:$G$139,MATCH("●",INDEX($H$137:$AQ$139,,MATCH($D204,$70:$70,0)-7),0),1)=VLOOKUP(BP$173,$AD$9:$AN$20,8,FALSE),"","sed -i "&amp;IF($AK$171="MacOS","'' ","")&amp;"'s#"&amp;BP$173&amp;"="""&amp;INDEX($E$137:$G$139,MATCH("●",INDEX($H$137:$AQ$139,,MATCH($D204,$70:$70,0)-7),0),1)&amp;""""&amp;"#"&amp;BP$173&amp;"="&amp;""""&amp;VLOOKUP(BP$173,$AD$9:$AN$20,8,FALSE)&amp;""""&amp;"#g'"&amp;" ${CONFIG_DIR}"&amp;$K$7&amp;"; export "&amp;BP$173&amp;"="&amp;""""&amp;VLOOKUP(BP$173,$AD$9:$AN$20,8,FALSE)&amp;""";"),",",""",""")</f>
        <v>sed -i '' 's#REFERENCE_DATE="NONE"#REFERENCE_DATE="2024/12/31"#g' ${CONFIG_DIR}db_data_config.txt; export REFERENCE_DATE="2024/12/31";</v>
      </c>
      <c r="BQ204" s="71" t="str">
        <f>SUBSTITUTE(IF(VLOOKUP(BQ$173,$AD$9:$AN$20,8,FALSE)=INDEX($E$141:$G$143,MATCH("●",INDEX($H$141:$AQ$143,,MATCH($D204,$70:$70,0)-7),0),1),"","sed -i "&amp;IF($AK$171="MacOS","'' ","")&amp;"'s#"&amp;BQ$173&amp;"="""&amp;VLOOKUP(BQ$173,$AD$9:$AN$20,8,FALSE)&amp;""""&amp;"#"&amp;BQ$173&amp;"="&amp;""""&amp;INDEX($E$141:$G$143,MATCH("●",INDEX($H$141:$AQ$143,,MATCH($D204,$70:$70,0)-7),0),1)&amp;""""&amp;"#g'"&amp;" ${CONFIG_DIR}"&amp;$K$7&amp;"; export "&amp;BQ$173&amp;"="&amp;""""&amp;INDEX($E$141:$G$143,MATCH("●",INDEX($H$141:$AQ$143,,MATCH($D204,$70:$70,0)-7),0),1)&amp;""";"),",",""",""")</f>
        <v/>
      </c>
      <c r="BR204" s="71" t="str">
        <f>SUBSTITUTE(IF(INDEX($E$141:$G$143,MATCH("●",INDEX($H$141:$AQ$143,,MATCH($D204,$70:$70,0)-7),0),1)=VLOOKUP(BR$173,$AD$9:$AN$20,8,FALSE),"","sed -i "&amp;IF($AK$171="MacOS","'' ","")&amp;"'s#"&amp;BR$173&amp;"="""&amp;INDEX($E$141:$G$143,MATCH("●",INDEX($H$141:$AQ$143,,MATCH($D204,$70:$70,0)-7),0),1)&amp;""""&amp;"#"&amp;BR$173&amp;"="&amp;""""&amp;VLOOKUP(BR$173,$AD$9:$AN$20,8,FALSE)&amp;""""&amp;"#g'"&amp;"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4" s="71" t="str">
        <f>SUBSTITUTE(IF(VLOOKUP(BS$173,$AD$9:$AN$20,8,FALSE)=INDEX($E$145:$G$147,MATCH("●",INDEX($H$145:$AQ$147,,MATCH($D204,$70:$70,0)-7),0),1),"","sed -i "&amp;IF($AK$171="MacOS","'' ","")&amp;"'s#"&amp;BS$173&amp;"="""&amp;VLOOKUP(BS$173,$AD$9:$AN$20,8,FALSE)&amp;""""&amp;"#"&amp;BS$173&amp;"="&amp;""""&amp;INDEX($E$145:$G$147,MATCH("●",INDEX($H$145:$AQ$147,,MATCH($D204,$70:$70,0)-7),0),1)&amp;""""&amp;"#g'"&amp;" ${CONFIG_DIR}"&amp;$K$7&amp;"; export "&amp;BS$173&amp;"="&amp;""""&amp;INDEX($E$145:$G$147,MATCH("●",INDEX($H$145:$AQ$147,,MATCH($D204,$70:$70,0)-7),0),1)&amp;""";"),",",""",""")</f>
        <v/>
      </c>
      <c r="BT204" s="71" t="str">
        <f>SUBSTITUTE(IF(INDEX($E$145:$G$147,MATCH("●",INDEX($H$145:$AQ$147,,MATCH($D204,$70:$70,0)-7),0),1)=VLOOKUP(BT$173,$AD$9:$AN$20,8,FALSE),"","sed -i "&amp;IF($AK$171="MacOS","'' ","")&amp;"'s#"&amp;BT$173&amp;"="""&amp;INDEX($E$145:$G$147,MATCH("●",INDEX($H$145:$AQ$147,,MATCH($D204,$70:$70,0)-7),0),1)&amp;""""&amp;"#"&amp;BT$173&amp;"="&amp;""""&amp;VLOOKUP(BT$173,$AD$9:$AN$20,8,FALSE)&amp;""""&amp;"#g'"&amp;"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4" s="60" t="s">
        <v>1068</v>
      </c>
    </row>
    <row r="205" spans="4:73" ht="54" customHeight="1">
      <c r="D205" s="96">
        <f t="shared" si="3"/>
        <v>103</v>
      </c>
      <c r="E205" s="97"/>
      <c r="F205" s="97"/>
      <c r="G205" s="98"/>
      <c r="H205" s="45" t="str">
        <f t="shared" ca="1" si="2"/>
        <v>clear; echo テストケース103; sed -i '' 's#COLUMN_DATA_TYPE="char"#COLUMN_DATA_TYPE="byte"#g' ${CONFIG_DIR}db_data_config.txt; export COLUMN_DATA_TYPE="byte";sed -i '' 's#COLUMN_DATA_LENGTH="3"#COLUMN_DATA_LENGTH="0"#g' ${CONFIG_DIR}db_data_config.txt; export COLUMN_DATA_LENGTH="0";sh ./script/db_check_data_validate_config.sh; sed -i '' 's#COLUMN_DATA_TYPE="byte"#COLUMN_DATA_TYPE="char"#g' ${CONFIG_DIR}db_data_config.txt; export COLUMN_DATA_TYPE="char";sed -i '' 's#COLUMN_DATA_LENGTH="0"#COLUMN_DATA_LENGTH="3"#g' ${CONFIG_DIR}db_data_config.txt; export COLUMN_DATA_LENGTH="3";</v>
      </c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7"/>
      <c r="AE205" s="99" t="str" cm="1">
        <f t="array" ref="AE205">SUBSTITUTE(INDEX($H$149:$AQ$149, , MATCH($D205, $70:$70, 0)-7),"-","")</f>
        <v>異常</v>
      </c>
      <c r="AF205" s="100"/>
      <c r="AG205" s="101"/>
      <c r="AH205" s="143" t="s">
        <v>949</v>
      </c>
      <c r="AI205" s="144"/>
      <c r="AJ205" s="144"/>
      <c r="AK205" s="144"/>
      <c r="AL205" s="144"/>
      <c r="AM205" s="144"/>
      <c r="AN205" s="144"/>
      <c r="AO205" s="144"/>
      <c r="AP205" s="144"/>
      <c r="AQ205" s="145"/>
      <c r="AS205" s="68" t="str" cm="1">
        <f t="array" ref="AS205">SUBSTITUTE(TEXT(INDEX($H$152:$AQ$152,1,$D205-72),"000000"),"-","")</f>
        <v>220138</v>
      </c>
      <c r="AT205" s="69"/>
      <c r="AU205" s="70"/>
      <c r="AW205" s="71" t="str">
        <f>SUBSTITUTE(IF(VLOOKUP(AW$173,$AD$9:$AN$20,8,FALSE)=INDEX($E$76:$G$78,MATCH("●",INDEX($H$76:$AQ$78,,MATCH($D205,$70:$70,0)-7),0),1),"","sed -i "&amp;IF($AK$171="MacOS","'' ","")&amp;"'s#"&amp;AW$173&amp;"="""&amp;VLOOKUP(AW$173,$AD$9:$AN$20,8,FALSE)&amp;""""&amp;"#"&amp;AW$173&amp;"="&amp;""""&amp;INDEX($E$76:$G$78,MATCH("●",INDEX($H$76:$AQ$78,,MATCH($D205,$70:$70,0)-7),0),1)&amp;""""&amp;"#g'"&amp;" ${CONFIG_DIR}"&amp;$K$7&amp;"; export "&amp;AW$173&amp;"="&amp;""""&amp;INDEX($E$76:$G$78,MATCH("●",INDEX($H$76:$AQ$78,,MATCH($D205,$70:$70,0)-7),0),1)&amp;""";"),",",""",""")</f>
        <v/>
      </c>
      <c r="AX205" s="71" t="str">
        <f>SUBSTITUTE(IF(INDEX($E$76:$G$78,MATCH("●",INDEX($H$76:$AQ$78,,MATCH($D205,$70:$70,0)-7),0),1)=VLOOKUP(AX$173,$AD$9:$AN$20,8,FALSE),"","sed -i "&amp;IF($AK$171="MacOS","'' ","")&amp;"'s#"&amp;AX$173&amp;"="""&amp;INDEX($E$76:$G$78,MATCH("●",INDEX($H$76:$AQ$78,,MATCH($D205,$70:$70,0)-7),0),1)&amp;""""&amp;"#"&amp;AX$173&amp;"="&amp;""""&amp;VLOOKUP(AX$173,$AD$9:$AN$20,8,FALSE)&amp;""""&amp;"#g'"&amp;"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5" s="71" t="str">
        <f>SUBSTITUTE(IF(VLOOKUP(AY$173,$AD$9:$AN$20,8,FALSE)=INDEX($E$80:$G$84,MATCH("●",INDEX($H$80:$AQ$84,,MATCH($D205,$70:$70,0)-7),0),1),"","sed -i "&amp;IF($AK$171="MacOS","'' ","")&amp;"'s#"&amp;AY$173&amp;"="""&amp;VLOOKUP(AY$173,$AD$9:$AN$20,8,FALSE)&amp;""""&amp;"#"&amp;AY$173&amp;"="&amp;""""&amp;INDEX($E$80:$G$84,MATCH("●",INDEX($H$80:$AQ$84,,MATCH($D205,$70:$70,0)-7),0),1)&amp;""""&amp;"#g'"&amp;" ${CONFIG_DIR}"&amp;$K$7&amp;"; export "&amp;AY$173&amp;"="&amp;""""&amp;INDEX($E$80:$G$84,MATCH("●",INDEX($H$80:$AQ$84,,MATCH($D205,$70:$70,0)-7),0),1)&amp;""";"),",",""",""")</f>
        <v>sed -i '' 's#COLUMN_DATA_TYPE="char"#COLUMN_DATA_TYPE="byte"#g' ${CONFIG_DIR}db_data_config.txt; export COLUMN_DATA_TYPE="byte";</v>
      </c>
      <c r="AZ205" s="71" t="str">
        <f>SUBSTITUTE(IF(INDEX($E$80:$G$84,MATCH("●",INDEX($H$80:$AQ$84,,MATCH($D205,$70:$70,0)-7),0),1)=VLOOKUP(AZ$173,$AD$9:$AN$20,8,FALSE),"","sed -i "&amp;IF($AK$171="MacOS","'' ","")&amp;"'s#"&amp;AZ$173&amp;"="""&amp;INDEX($E$80:$G$84,MATCH("●",INDEX($H$80:$AQ$84,,MATCH($D205,$70:$70,0)-7),0),1)&amp;""""&amp;"#"&amp;AZ$173&amp;"="&amp;""""&amp;VLOOKUP(AZ$173,$AD$9:$AN$20,8,FALSE)&amp;""""&amp;"#g'"&amp;"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's#COLUMN_DATA_TYPE="byte"#COLUMN_DATA_TYPE="char"#g' ${CONFIG_DIR}db_data_config.txt; export COLUMN_DATA_TYPE="char";</v>
      </c>
      <c r="BA205" s="71" t="str">
        <f>SUBSTITUTE(IF(VLOOKUP(BA$173,$AD$9:$AN$20,8,FALSE)=INDEX($E$86:$G$111,MATCH("●",INDEX($H$86:$AQ$111,,MATCH($D205,$70:$70,0)-7),0),1),"","sed -i "&amp;IF($AK$171="MacOS","'' ","")&amp;"'s#"&amp;BA$173&amp;"="""&amp;VLOOKUP(BA$173,$AD$9:$AN$20,8,FALSE)&amp;""""&amp;"#"&amp;BA$173&amp;"="&amp;""""&amp;INDEX($E$86:$G$111,MATCH("●",INDEX($H$86:$AQ$111,,MATCH($D205,$70:$70,0)-7),0),1)&amp;""""&amp;"#g'"&amp;" ${CONFIG_DIR}"&amp;$K$7&amp;"; export "&amp;BA$173&amp;"="&amp;""""&amp;INDEX($E$86:$G$111,MATCH("●",INDEX($H$86:$AQ$111,,MATCH($D205,$70:$70,0)-7),0),1)&amp;""";"),",",""",""")</f>
        <v>sed -i '' 's#COLUMN_DATA_LENGTH="3"#COLUMN_DATA_LENGTH="0"#g' ${CONFIG_DIR}db_data_config.txt; export COLUMN_DATA_LENGTH="0";</v>
      </c>
      <c r="BB205" s="71" t="str">
        <f>SUBSTITUTE(IF(INDEX($E$86:$G$111,MATCH("●",INDEX($H$86:$AQ$111,,MATCH($D205,$70:$70,0)-7),0),1)=VLOOKUP(BB$173,$AD$9:$AN$20,8,FALSE),"","sed -i "&amp;IF($AK$171="MacOS","'' ","")&amp;"'s#"&amp;BB$173&amp;"="""&amp;INDEX($E$86:$G$111,MATCH("●",INDEX($H$86:$AQ$111,,MATCH($D205,$70:$70,0)-7),0),1)&amp;""""&amp;"#"&amp;BB$173&amp;"="&amp;""""&amp;VLOOKUP(BB$173,$AD$9:$AN$20,8,FALSE)&amp;""""&amp;"#g'"&amp;"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's#COLUMN_DATA_LENGTH="0"#COLUMN_DATA_LENGTH="3"#g' ${CONFIG_DIR}db_data_config.txt; export COLUMN_DATA_LENGTH="3";</v>
      </c>
      <c r="BC205" s="71" t="str">
        <f>SUBSTITUTE(IF(VLOOKUP(BC$173,$AD$9:$AN$20,8,FALSE)=INDEX($E$113:$G$114,MATCH("●",INDEX($H$113:$AQ$114,,MATCH($D205,$70:$70,0)-7),0),1),"","sed -i "&amp;IF($AK$171="MacOS","'' ","")&amp;"'s#"&amp;BC$173&amp;"="""&amp;VLOOKUP(BC$173,$AD$9:$AN$20,8,FALSE)&amp;""""&amp;"#"&amp;BC$173&amp;"="&amp;""""&amp;INDEX($E$113:$G$114,MATCH("●",INDEX($H$113:$AQ$114,,MATCH($D205,$70:$70,0)-7),0),1)&amp;""""&amp;"#g'"&amp;" ${CONFIG_DIR}"&amp;$K$7&amp;"; export "&amp;BC$173&amp;"="&amp;""""&amp;INDEX($E$113:$G$114,MATCH("●",INDEX($H$113:$AQ$114,,MATCH($D205,$70:$70,0)-7),0),1)&amp;""";"),",",""",""")</f>
        <v/>
      </c>
      <c r="BD205" s="71" t="str">
        <f>SUBSTITUTE(IF(INDEX($E$113:$G$114,MATCH("●",INDEX($H$113:$AQ$114,,MATCH($D205,$70:$70,0)-7),0),1)=VLOOKUP(BD$173,$AD$9:$AN$20,8,FALSE),"","sed -i "&amp;IF($AK$171="MacOS","'' ","")&amp;"'s#"&amp;BD$173&amp;"="""&amp;INDEX($E$113:$G$114,MATCH("●",INDEX($H$113:$AQ$114,,MATCH($D205,$70:$70,0)-7),0),1)&amp;""""&amp;"#"&amp;BD$173&amp;"="&amp;""""&amp;VLOOKUP(BD$173,$AD$9:$AN$20,8,FALSE)&amp;""""&amp;"#g'"&amp;"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5" s="71" t="str">
        <f>SUBSTITUTE(IF(VLOOKUP(BE$173,$AD$9:$AN$20,8,FALSE)=INDEX($E$116:$G$118,MATCH("●",INDEX($H$116:$AQ$118,,MATCH($D205,$70:$70,0)-7),0),1),"","sed -i "&amp;IF($AK$171="MacOS","'' ","")&amp;"'s#"&amp;BE$173&amp;"="""&amp;VLOOKUP(BE$173,$AD$9:$AN$20,8,FALSE)&amp;""""&amp;"#"&amp;BE$173&amp;"="&amp;""""&amp;INDEX($E$116:$G$118,MATCH("●",INDEX($H$116:$AQ$118,,MATCH($D205,$70:$70,0)-7),0),1)&amp;""""&amp;"#g'"&amp;" ${CONFIG_DIR}"&amp;$K$7&amp;"; export "&amp;BE$173&amp;"="&amp;""""&amp;INDEX($E$116:$G$118,MATCH("●",INDEX($H$116:$AQ$118,,MATCH($D205,$70:$70,0)-7),0),1)&amp;""";"),",",""",""")</f>
        <v/>
      </c>
      <c r="BF205" s="71" t="str">
        <f>SUBSTITUTE(IF(INDEX($E$116:$G$118,MATCH("●",INDEX($H$116:$AQ$118,,MATCH($D205,$70:$70,0)-7),0),1)=VLOOKUP(BF$173,$AD$9:$AN$20,8,FALSE),"","sed -i "&amp;IF($AK$171="MacOS","'' ","")&amp;"'s#"&amp;BF$173&amp;"="""&amp;INDEX($E$116:$G$118,MATCH("●",INDEX($H$116:$AQ$118,,MATCH($D205,$70:$70,0)-7),0),1)&amp;""""&amp;"#"&amp;BF$173&amp;"="&amp;""""&amp;VLOOKUP(BF$173,$AD$9:$AN$20,8,FALSE)&amp;""""&amp;"#g'"&amp;"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5" s="71" t="str">
        <f>SUBSTITUTE(IF(VLOOKUP(BG$173,$AD$9:$AN$20,8,FALSE)=INDEX($E$120:$G$122,MATCH("●",INDEX($H$120:$AQ$122,,MATCH($D205,$70:$70,0)-7),0),1),"","sed -i "&amp;IF($AK$171="MacOS","'' ","")&amp;"'s#"&amp;BG$173&amp;"="""&amp;VLOOKUP(BG$173,$AD$9:$AN$20,8,FALSE)&amp;""""&amp;"#"&amp;BG$173&amp;"="&amp;""""&amp;INDEX($E$120:$G$122,MATCH("●",INDEX($H$120:$AQ$122,,MATCH($D205,$70:$70,0)-7),0),1)&amp;""""&amp;"#g'"&amp;" ${CONFIG_DIR}"&amp;$K$7&amp;"; export "&amp;BG$173&amp;"="&amp;""""&amp;INDEX($E$120:$G$122,MATCH("●",INDEX($H$120:$AQ$122,,MATCH($D205,$70:$70,0)-7),0),1)&amp;""";"),",",""",""")</f>
        <v/>
      </c>
      <c r="BH205" s="71" t="str">
        <f>SUBSTITUTE(IF(INDEX($E$120:$G$122,MATCH("●",INDEX($H$120:$AQ$122,,MATCH($D205,$70:$70,0)-7),0),1)=VLOOKUP(BH$173,$AD$9:$AN$20,8,FALSE),"","sed -i "&amp;IF($AK$171="MacOS","'' ","")&amp;"'s#"&amp;BH$173&amp;"="""&amp;INDEX($E$120:$G$122,MATCH("●",INDEX($H$120:$AQ$122,,MATCH($D205,$70:$70,0)-7),0),1)&amp;""""&amp;"#"&amp;BH$173&amp;"="&amp;""""&amp;VLOOKUP(BH$173,$AD$9:$AN$20,8,FALSE)&amp;""""&amp;"#g'"&amp;"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5" s="71" t="str">
        <f>SUBSTITUTE(IF(VLOOKUP(BI$173,$AD$9:$AN$20,8,FALSE)=INDEX($E$124:$G$127,MATCH("●",INDEX($H$124:$AQ$127,,MATCH($D205,$70:$70,0)-7),0),1),"","sed -i "&amp;IF($AK$171="MacOS","'' ","")&amp;"'s#"&amp;BI$173&amp;"="""&amp;VLOOKUP(BI$173,$AD$9:$AN$20,8,FALSE)&amp;""""&amp;"#"&amp;BI$173&amp;"="&amp;""""&amp;INDEX($E$124:$G$127,MATCH("●",INDEX($H$124:$AQ$127,,MATCH($D205,$70:$70,0)-7),0),1)&amp;""""&amp;"#g'"&amp;" ${CONFIG_DIR}"&amp;$K$7&amp;"; export "&amp;BI$173&amp;"="&amp;""""&amp;INDEX($E$124:$G$127,MATCH("●",INDEX($H$124:$AQ$127,,MATCH($D205,$70:$70,0)-7),0),1)&amp;""";"),",",""",""")</f>
        <v/>
      </c>
      <c r="BJ205" s="71" t="str">
        <f>SUBSTITUTE(IF(INDEX($E$124:$G$127,MATCH("●",INDEX($H$124:$AQ$127,,MATCH($D205,$70:$70,0)-7),0),1)=VLOOKUP(BJ$173,$AD$9:$AN$20,8,FALSE),"","sed -i "&amp;IF($AK$171="MacOS","'' ","")&amp;"'s#"&amp;BJ$173&amp;"="""&amp;INDEX($E$124:$G$127,MATCH("●",INDEX($H$124:$AQ$127,,MATCH($D205,$70:$70,0)-7),0),1)&amp;""""&amp;"#"&amp;BJ$173&amp;"="&amp;""""&amp;VLOOKUP(BJ$173,$AD$9:$AN$20,8,FALSE)&amp;""""&amp;"#g'"&amp;"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205" s="71" t="str">
        <f>SUBSTITUTE(IF(VLOOKUP(BK$173,$AD$9:$AN$20,8,FALSE)=INDEX($E$129:$G$131,MATCH("●",INDEX($H$129:$AQ$131,,MATCH($D205,$70:$70,0)-7),0),1),"","sed -i "&amp;IF($AK$171="MacOS","'' ","")&amp;"'s#"&amp;BK$173&amp;"="""&amp;VLOOKUP(BK$173,$AD$9:$AN$20,8,FALSE)&amp;""""&amp;"#"&amp;BK$173&amp;"="&amp;""""&amp;INDEX($E$129:$G$131,MATCH("●",INDEX($H$129:$AQ$131,,MATCH($D205,$70:$70,0)-7),0),1)&amp;""""&amp;"#g'"&amp;" ${CONFIG_DIR}"&amp;$K$7&amp;"; export "&amp;BK$173&amp;"="&amp;""""&amp;INDEX($E$129:$G$131,MATCH("●",INDEX($H$129:$AQ$131,,MATCH($D205,$70:$70,0)-7),0),1)&amp;""";"),",",""",""")</f>
        <v/>
      </c>
      <c r="BL205" s="71" t="str">
        <f>SUBSTITUTE(IF(INDEX($E$129:$G$131,MATCH("●",INDEX($H$129:$AQ$131,,MATCH($D205,$70:$70,0)-7),0),1)=VLOOKUP(BL$173,$AD$9:$AN$20,8,FALSE),"","sed -i "&amp;IF($AK$171="MacOS","'' ","")&amp;"'s#"&amp;BL$173&amp;"="""&amp;INDEX($E$129:$G$131,MATCH("●",INDEX($H$129:$AQ$131,,MATCH($D205,$70:$70,0)-7),0),1)&amp;""""&amp;"#"&amp;BL$173&amp;"="&amp;""""&amp;VLOOKUP(BL$173,$AD$9:$AN$20,8,FALSE)&amp;""""&amp;"#g'"&amp;"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05" s="71" t="str">
        <f>SUBSTITUTE(IF(VLOOKUP(BM$173,$AD$9:$AN$20,8,FALSE)=INDEX($E$133:$G$135,MATCH("●",INDEX($H$133:$AQ$135,,MATCH($D205,$70:$70,0)-7),0),1),"","sed -i "&amp;IF($AK$171="MacOS","'' ","")&amp;"'s#"&amp;BM$173&amp;"="""&amp;VLOOKUP(BM$173,$AD$9:$AN$20,8,FALSE)&amp;""""&amp;"#"&amp;BM$173&amp;"="&amp;""""&amp;INDEX($E$133:$G$135,MATCH("●",INDEX($H$133:$AQ$135,,MATCH($D205,$70:$70,0)-7),0),1)&amp;""""&amp;"#g'"&amp;" ${CONFIG_DIR}"&amp;$K$7&amp;"; export "&amp;BM$173&amp;"="&amp;""""&amp;INDEX($E$133:$G$135,MATCH("●",INDEX($H$133:$AQ$135,,MATCH($D205,$70:$70,0)-7),0),1)&amp;""";"),",",""",""")</f>
        <v/>
      </c>
      <c r="BN205" s="71" t="str">
        <f>SUBSTITUTE(IF(INDEX($E$133:$G$135,MATCH("●",INDEX($H$133:$AQ$135,,MATCH($D205,$70:$70,0)-7),0),1)=VLOOKUP(BN$173,$AD$9:$AN$20,8,FALSE),"","sed -i "&amp;IF($AK$171="MacOS","'' ","")&amp;"'s#"&amp;BN$173&amp;"="""&amp;INDEX($E$133:$G$135,MATCH("●",INDEX($H$133:$AQ$135,,MATCH($D205,$70:$70,0)-7),0),1)&amp;""""&amp;"#"&amp;BN$173&amp;"="&amp;""""&amp;VLOOKUP(BN$173,$AD$9:$AN$20,8,FALSE)&amp;""""&amp;"#g'"&amp;"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05" s="71" t="str">
        <f>SUBSTITUTE(IF(VLOOKUP(BO$173,$AD$9:$AN$20,8,FALSE)=INDEX($E$137:$G$139,MATCH("●",INDEX($H$137:$AQ$139,,MATCH($D205,$70:$70,0)-7),0),1),"","sed -i "&amp;IF($AK$171="MacOS","'' ","")&amp;"'s#"&amp;BO$173&amp;"="""&amp;VLOOKUP(BO$173,$AD$9:$AN$20,8,FALSE)&amp;""""&amp;"#"&amp;BO$173&amp;"="&amp;""""&amp;INDEX($E$137:$G$139,MATCH("●",INDEX($H$137:$AQ$139,,MATCH($D205,$70:$70,0)-7),0),1)&amp;""""&amp;"#g'"&amp;" ${CONFIG_DIR}"&amp;$K$7&amp;"; export "&amp;BO$173&amp;"="&amp;""""&amp;INDEX($E$137:$G$139,MATCH("●",INDEX($H$137:$AQ$139,,MATCH($D205,$70:$70,0)-7),0),1)&amp;""";"),",",""",""")</f>
        <v/>
      </c>
      <c r="BP205" s="71" t="str">
        <f>SUBSTITUTE(IF(INDEX($E$137:$G$139,MATCH("●",INDEX($H$137:$AQ$139,,MATCH($D205,$70:$70,0)-7),0),1)=VLOOKUP(BP$173,$AD$9:$AN$20,8,FALSE),"","sed -i "&amp;IF($AK$171="MacOS","'' ","")&amp;"'s#"&amp;BP$173&amp;"="""&amp;INDEX($E$137:$G$139,MATCH("●",INDEX($H$137:$AQ$139,,MATCH($D205,$70:$70,0)-7),0),1)&amp;""""&amp;"#"&amp;BP$173&amp;"="&amp;""""&amp;VLOOKUP(BP$173,$AD$9:$AN$20,8,FALSE)&amp;""""&amp;"#g'"&amp;"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05" s="71" t="str">
        <f>SUBSTITUTE(IF(VLOOKUP(BQ$173,$AD$9:$AN$20,8,FALSE)=INDEX($E$141:$G$143,MATCH("●",INDEX($H$141:$AQ$143,,MATCH($D205,$70:$70,0)-7),0),1),"","sed -i "&amp;IF($AK$171="MacOS","'' ","")&amp;"'s#"&amp;BQ$173&amp;"="""&amp;VLOOKUP(BQ$173,$AD$9:$AN$20,8,FALSE)&amp;""""&amp;"#"&amp;BQ$173&amp;"="&amp;""""&amp;INDEX($E$141:$G$143,MATCH("●",INDEX($H$141:$AQ$143,,MATCH($D205,$70:$70,0)-7),0),1)&amp;""""&amp;"#g'"&amp;" ${CONFIG_DIR}"&amp;$K$7&amp;"; export "&amp;BQ$173&amp;"="&amp;""""&amp;INDEX($E$141:$G$143,MATCH("●",INDEX($H$141:$AQ$143,,MATCH($D205,$70:$70,0)-7),0),1)&amp;""";"),",",""",""")</f>
        <v/>
      </c>
      <c r="BR205" s="71" t="str">
        <f>SUBSTITUTE(IF(INDEX($E$141:$G$143,MATCH("●",INDEX($H$141:$AQ$143,,MATCH($D205,$70:$70,0)-7),0),1)=VLOOKUP(BR$173,$AD$9:$AN$20,8,FALSE),"","sed -i "&amp;IF($AK$171="MacOS","'' ","")&amp;"'s#"&amp;BR$173&amp;"="""&amp;INDEX($E$141:$G$143,MATCH("●",INDEX($H$141:$AQ$143,,MATCH($D205,$70:$70,0)-7),0),1)&amp;""""&amp;"#"&amp;BR$173&amp;"="&amp;""""&amp;VLOOKUP(BR$173,$AD$9:$AN$20,8,FALSE)&amp;""""&amp;"#g'"&amp;"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5" s="71" t="str">
        <f>SUBSTITUTE(IF(VLOOKUP(BS$173,$AD$9:$AN$20,8,FALSE)=INDEX($E$145:$G$147,MATCH("●",INDEX($H$145:$AQ$147,,MATCH($D205,$70:$70,0)-7),0),1),"","sed -i "&amp;IF($AK$171="MacOS","'' ","")&amp;"'s#"&amp;BS$173&amp;"="""&amp;VLOOKUP(BS$173,$AD$9:$AN$20,8,FALSE)&amp;""""&amp;"#"&amp;BS$173&amp;"="&amp;""""&amp;INDEX($E$145:$G$147,MATCH("●",INDEX($H$145:$AQ$147,,MATCH($D205,$70:$70,0)-7),0),1)&amp;""""&amp;"#g'"&amp;" ${CONFIG_DIR}"&amp;$K$7&amp;"; export "&amp;BS$173&amp;"="&amp;""""&amp;INDEX($E$145:$G$147,MATCH("●",INDEX($H$145:$AQ$147,,MATCH($D205,$70:$70,0)-7),0),1)&amp;""";"),",",""",""")</f>
        <v/>
      </c>
      <c r="BT205" s="71" t="str">
        <f>SUBSTITUTE(IF(INDEX($E$145:$G$147,MATCH("●",INDEX($H$145:$AQ$147,,MATCH($D205,$70:$70,0)-7),0),1)=VLOOKUP(BT$173,$AD$9:$AN$20,8,FALSE),"","sed -i "&amp;IF($AK$171="MacOS","'' ","")&amp;"'s#"&amp;BT$173&amp;"="""&amp;INDEX($E$145:$G$147,MATCH("●",INDEX($H$145:$AQ$147,,MATCH($D205,$70:$70,0)-7),0),1)&amp;""""&amp;"#"&amp;BT$173&amp;"="&amp;""""&amp;VLOOKUP(BT$173,$AD$9:$AN$20,8,FALSE)&amp;""""&amp;"#g'"&amp;"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5" s="60" t="s">
        <v>1068</v>
      </c>
    </row>
    <row r="206" spans="4:73" ht="54" customHeight="1">
      <c r="D206" s="96">
        <f t="shared" si="3"/>
        <v>104</v>
      </c>
      <c r="E206" s="97"/>
      <c r="F206" s="97"/>
      <c r="G206" s="98"/>
      <c r="H206" s="45" t="str">
        <f t="shared" ca="1" si="2"/>
        <v>clear; echo テストケース104; sed -i '' 's#COLUMN_DATA_TYPE="char"#COLUMN_DATA_TYPE="byte"#g' ${CONFIG_DIR}db_data_config.txt; export COLUMN_DATA_TYPE="byte";sed -i '' 's#COLUMN_DATA_LENGTH="3"#COLUMN_DATA_LENGTH="2"#g' ${CONFIG_DIR}db_data_config.txt; export COLUMN_DATA_LENGTH="2";sh ./script/db_check_data_validate_config.sh; sed -i '' 's#COLUMN_DATA_TYPE="byte"#COLUMN_DATA_TYPE="char"#g' ${CONFIG_DIR}db_data_config.txt; export COLUMN_DATA_TYPE="char";sed -i '' 's#COLUMN_DATA_LENGTH="2"#COLUMN_DATA_LENGTH="3"#g' ${CONFIG_DIR}db_data_config.txt; export COLUMN_DATA_LENGTH="3";</v>
      </c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7"/>
      <c r="AE206" s="99" t="str" cm="1">
        <f t="array" ref="AE206">SUBSTITUTE(INDEX($H$149:$AQ$149, , MATCH($D206, $70:$70, 0)-7),"-","")</f>
        <v>正常</v>
      </c>
      <c r="AF206" s="100"/>
      <c r="AG206" s="101"/>
      <c r="AH206" s="143" t="s">
        <v>950</v>
      </c>
      <c r="AI206" s="144"/>
      <c r="AJ206" s="144"/>
      <c r="AK206" s="144"/>
      <c r="AL206" s="144"/>
      <c r="AM206" s="144"/>
      <c r="AN206" s="144"/>
      <c r="AO206" s="144"/>
      <c r="AP206" s="144"/>
      <c r="AQ206" s="145"/>
      <c r="AS206" s="68" t="str" cm="1">
        <f t="array" ref="AS206">SUBSTITUTE(TEXT(INDEX($H$152:$AQ$152,1,$D206-72),"000000"),"-","")</f>
        <v>220001</v>
      </c>
      <c r="AT206" s="69"/>
      <c r="AU206" s="70"/>
      <c r="AW206" s="71" t="str">
        <f>SUBSTITUTE(IF(VLOOKUP(AW$173,$AD$9:$AN$20,8,FALSE)=INDEX($E$76:$G$78,MATCH("●",INDEX($H$76:$AQ$78,,MATCH($D206,$70:$70,0)-7),0),1),"","sed -i "&amp;IF($AK$171="MacOS","'' ","")&amp;"'s#"&amp;AW$173&amp;"="""&amp;VLOOKUP(AW$173,$AD$9:$AN$20,8,FALSE)&amp;""""&amp;"#"&amp;AW$173&amp;"="&amp;""""&amp;INDEX($E$76:$G$78,MATCH("●",INDEX($H$76:$AQ$78,,MATCH($D206,$70:$70,0)-7),0),1)&amp;""""&amp;"#g'"&amp;" ${CONFIG_DIR}"&amp;$K$7&amp;"; export "&amp;AW$173&amp;"="&amp;""""&amp;INDEX($E$76:$G$78,MATCH("●",INDEX($H$76:$AQ$78,,MATCH($D206,$70:$70,0)-7),0),1)&amp;""";"),",",""",""")</f>
        <v/>
      </c>
      <c r="AX206" s="71" t="str">
        <f>SUBSTITUTE(IF(INDEX($E$76:$G$78,MATCH("●",INDEX($H$76:$AQ$78,,MATCH($D206,$70:$70,0)-7),0),1)=VLOOKUP(AX$173,$AD$9:$AN$20,8,FALSE),"","sed -i "&amp;IF($AK$171="MacOS","'' ","")&amp;"'s#"&amp;AX$173&amp;"="""&amp;INDEX($E$76:$G$78,MATCH("●",INDEX($H$76:$AQ$78,,MATCH($D206,$70:$70,0)-7),0),1)&amp;""""&amp;"#"&amp;AX$173&amp;"="&amp;""""&amp;VLOOKUP(AX$173,$AD$9:$AN$20,8,FALSE)&amp;""""&amp;"#g'"&amp;"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6" s="71" t="str">
        <f>SUBSTITUTE(IF(VLOOKUP(AY$173,$AD$9:$AN$20,8,FALSE)=INDEX($E$80:$G$84,MATCH("●",INDEX($H$80:$AQ$84,,MATCH($D206,$70:$70,0)-7),0),1),"","sed -i "&amp;IF($AK$171="MacOS","'' ","")&amp;"'s#"&amp;AY$173&amp;"="""&amp;VLOOKUP(AY$173,$AD$9:$AN$20,8,FALSE)&amp;""""&amp;"#"&amp;AY$173&amp;"="&amp;""""&amp;INDEX($E$80:$G$84,MATCH("●",INDEX($H$80:$AQ$84,,MATCH($D206,$70:$70,0)-7),0),1)&amp;""""&amp;"#g'"&amp;" ${CONFIG_DIR}"&amp;$K$7&amp;"; export "&amp;AY$173&amp;"="&amp;""""&amp;INDEX($E$80:$G$84,MATCH("●",INDEX($H$80:$AQ$84,,MATCH($D206,$70:$70,0)-7),0),1)&amp;""";"),",",""",""")</f>
        <v>sed -i '' 's#COLUMN_DATA_TYPE="char"#COLUMN_DATA_TYPE="byte"#g' ${CONFIG_DIR}db_data_config.txt; export COLUMN_DATA_TYPE="byte";</v>
      </c>
      <c r="AZ206" s="71" t="str">
        <f>SUBSTITUTE(IF(INDEX($E$80:$G$84,MATCH("●",INDEX($H$80:$AQ$84,,MATCH($D206,$70:$70,0)-7),0),1)=VLOOKUP(AZ$173,$AD$9:$AN$20,8,FALSE),"","sed -i "&amp;IF($AK$171="MacOS","'' ","")&amp;"'s#"&amp;AZ$173&amp;"="""&amp;INDEX($E$80:$G$84,MATCH("●",INDEX($H$80:$AQ$84,,MATCH($D206,$70:$70,0)-7),0),1)&amp;""""&amp;"#"&amp;AZ$173&amp;"="&amp;""""&amp;VLOOKUP(AZ$173,$AD$9:$AN$20,8,FALSE)&amp;""""&amp;"#g'"&amp;"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's#COLUMN_DATA_TYPE="byte"#COLUMN_DATA_TYPE="char"#g' ${CONFIG_DIR}db_data_config.txt; export COLUMN_DATA_TYPE="char";</v>
      </c>
      <c r="BA206" s="71" t="str">
        <f>SUBSTITUTE(IF(VLOOKUP(BA$173,$AD$9:$AN$20,8,FALSE)=INDEX($E$86:$G$111,MATCH("●",INDEX($H$86:$AQ$111,,MATCH($D206,$70:$70,0)-7),0),1),"","sed -i "&amp;IF($AK$171="MacOS","'' ","")&amp;"'s#"&amp;BA$173&amp;"="""&amp;VLOOKUP(BA$173,$AD$9:$AN$20,8,FALSE)&amp;""""&amp;"#"&amp;BA$173&amp;"="&amp;""""&amp;INDEX($E$86:$G$111,MATCH("●",INDEX($H$86:$AQ$111,,MATCH($D206,$70:$70,0)-7),0),1)&amp;""""&amp;"#g'"&amp;" ${CONFIG_DIR}"&amp;$K$7&amp;"; export "&amp;BA$173&amp;"="&amp;""""&amp;INDEX($E$86:$G$111,MATCH("●",INDEX($H$86:$AQ$111,,MATCH($D206,$70:$70,0)-7),0),1)&amp;""";"),",",""",""")</f>
        <v>sed -i '' 's#COLUMN_DATA_LENGTH="3"#COLUMN_DATA_LENGTH="2"#g' ${CONFIG_DIR}db_data_config.txt; export COLUMN_DATA_LENGTH="2";</v>
      </c>
      <c r="BB206" s="71" t="str">
        <f>SUBSTITUTE(IF(INDEX($E$86:$G$111,MATCH("●",INDEX($H$86:$AQ$111,,MATCH($D206,$70:$70,0)-7),0),1)=VLOOKUP(BB$173,$AD$9:$AN$20,8,FALSE),"","sed -i "&amp;IF($AK$171="MacOS","'' ","")&amp;"'s#"&amp;BB$173&amp;"="""&amp;INDEX($E$86:$G$111,MATCH("●",INDEX($H$86:$AQ$111,,MATCH($D206,$70:$70,0)-7),0),1)&amp;""""&amp;"#"&amp;BB$173&amp;"="&amp;""""&amp;VLOOKUP(BB$173,$AD$9:$AN$20,8,FALSE)&amp;""""&amp;"#g'"&amp;"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's#COLUMN_DATA_LENGTH="2"#COLUMN_DATA_LENGTH="3"#g' ${CONFIG_DIR}db_data_config.txt; export COLUMN_DATA_LENGTH="3";</v>
      </c>
      <c r="BC206" s="71" t="str">
        <f>SUBSTITUTE(IF(VLOOKUP(BC$173,$AD$9:$AN$20,8,FALSE)=INDEX($E$113:$G$114,MATCH("●",INDEX($H$113:$AQ$114,,MATCH($D206,$70:$70,0)-7),0),1),"","sed -i "&amp;IF($AK$171="MacOS","'' ","")&amp;"'s#"&amp;BC$173&amp;"="""&amp;VLOOKUP(BC$173,$AD$9:$AN$20,8,FALSE)&amp;""""&amp;"#"&amp;BC$173&amp;"="&amp;""""&amp;INDEX($E$113:$G$114,MATCH("●",INDEX($H$113:$AQ$114,,MATCH($D206,$70:$70,0)-7),0),1)&amp;""""&amp;"#g'"&amp;" ${CONFIG_DIR}"&amp;$K$7&amp;"; export "&amp;BC$173&amp;"="&amp;""""&amp;INDEX($E$113:$G$114,MATCH("●",INDEX($H$113:$AQ$114,,MATCH($D206,$70:$70,0)-7),0),1)&amp;""";"),",",""",""")</f>
        <v/>
      </c>
      <c r="BD206" s="71" t="str">
        <f>SUBSTITUTE(IF(INDEX($E$113:$G$114,MATCH("●",INDEX($H$113:$AQ$114,,MATCH($D206,$70:$70,0)-7),0),1)=VLOOKUP(BD$173,$AD$9:$AN$20,8,FALSE),"","sed -i "&amp;IF($AK$171="MacOS","'' ","")&amp;"'s#"&amp;BD$173&amp;"="""&amp;INDEX($E$113:$G$114,MATCH("●",INDEX($H$113:$AQ$114,,MATCH($D206,$70:$70,0)-7),0),1)&amp;""""&amp;"#"&amp;BD$173&amp;"="&amp;""""&amp;VLOOKUP(BD$173,$AD$9:$AN$20,8,FALSE)&amp;""""&amp;"#g'"&amp;"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6" s="71" t="str">
        <f>SUBSTITUTE(IF(VLOOKUP(BE$173,$AD$9:$AN$20,8,FALSE)=INDEX($E$116:$G$118,MATCH("●",INDEX($H$116:$AQ$118,,MATCH($D206,$70:$70,0)-7),0),1),"","sed -i "&amp;IF($AK$171="MacOS","'' ","")&amp;"'s#"&amp;BE$173&amp;"="""&amp;VLOOKUP(BE$173,$AD$9:$AN$20,8,FALSE)&amp;""""&amp;"#"&amp;BE$173&amp;"="&amp;""""&amp;INDEX($E$116:$G$118,MATCH("●",INDEX($H$116:$AQ$118,,MATCH($D206,$70:$70,0)-7),0),1)&amp;""""&amp;"#g'"&amp;" ${CONFIG_DIR}"&amp;$K$7&amp;"; export "&amp;BE$173&amp;"="&amp;""""&amp;INDEX($E$116:$G$118,MATCH("●",INDEX($H$116:$AQ$118,,MATCH($D206,$70:$70,0)-7),0),1)&amp;""";"),",",""",""")</f>
        <v/>
      </c>
      <c r="BF206" s="71" t="str">
        <f>SUBSTITUTE(IF(INDEX($E$116:$G$118,MATCH("●",INDEX($H$116:$AQ$118,,MATCH($D206,$70:$70,0)-7),0),1)=VLOOKUP(BF$173,$AD$9:$AN$20,8,FALSE),"","sed -i "&amp;IF($AK$171="MacOS","'' ","")&amp;"'s#"&amp;BF$173&amp;"="""&amp;INDEX($E$116:$G$118,MATCH("●",INDEX($H$116:$AQ$118,,MATCH($D206,$70:$70,0)-7),0),1)&amp;""""&amp;"#"&amp;BF$173&amp;"="&amp;""""&amp;VLOOKUP(BF$173,$AD$9:$AN$20,8,FALSE)&amp;""""&amp;"#g'"&amp;"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6" s="71" t="str">
        <f>SUBSTITUTE(IF(VLOOKUP(BG$173,$AD$9:$AN$20,8,FALSE)=INDEX($E$120:$G$122,MATCH("●",INDEX($H$120:$AQ$122,,MATCH($D206,$70:$70,0)-7),0),1),"","sed -i "&amp;IF($AK$171="MacOS","'' ","")&amp;"'s#"&amp;BG$173&amp;"="""&amp;VLOOKUP(BG$173,$AD$9:$AN$20,8,FALSE)&amp;""""&amp;"#"&amp;BG$173&amp;"="&amp;""""&amp;INDEX($E$120:$G$122,MATCH("●",INDEX($H$120:$AQ$122,,MATCH($D206,$70:$70,0)-7),0),1)&amp;""""&amp;"#g'"&amp;" ${CONFIG_DIR}"&amp;$K$7&amp;"; export "&amp;BG$173&amp;"="&amp;""""&amp;INDEX($E$120:$G$122,MATCH("●",INDEX($H$120:$AQ$122,,MATCH($D206,$70:$70,0)-7),0),1)&amp;""";"),",",""",""")</f>
        <v/>
      </c>
      <c r="BH206" s="71" t="str">
        <f>SUBSTITUTE(IF(INDEX($E$120:$G$122,MATCH("●",INDEX($H$120:$AQ$122,,MATCH($D206,$70:$70,0)-7),0),1)=VLOOKUP(BH$173,$AD$9:$AN$20,8,FALSE),"","sed -i "&amp;IF($AK$171="MacOS","'' ","")&amp;"'s#"&amp;BH$173&amp;"="""&amp;INDEX($E$120:$G$122,MATCH("●",INDEX($H$120:$AQ$122,,MATCH($D206,$70:$70,0)-7),0),1)&amp;""""&amp;"#"&amp;BH$173&amp;"="&amp;""""&amp;VLOOKUP(BH$173,$AD$9:$AN$20,8,FALSE)&amp;""""&amp;"#g'"&amp;"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6" s="71" t="str">
        <f>SUBSTITUTE(IF(VLOOKUP(BI$173,$AD$9:$AN$20,8,FALSE)=INDEX($E$124:$G$127,MATCH("●",INDEX($H$124:$AQ$127,,MATCH($D206,$70:$70,0)-7),0),1),"","sed -i "&amp;IF($AK$171="MacOS","'' ","")&amp;"'s#"&amp;BI$173&amp;"="""&amp;VLOOKUP(BI$173,$AD$9:$AN$20,8,FALSE)&amp;""""&amp;"#"&amp;BI$173&amp;"="&amp;""""&amp;INDEX($E$124:$G$127,MATCH("●",INDEX($H$124:$AQ$127,,MATCH($D206,$70:$70,0)-7),0),1)&amp;""""&amp;"#g'"&amp;" ${CONFIG_DIR}"&amp;$K$7&amp;"; export "&amp;BI$173&amp;"="&amp;""""&amp;INDEX($E$124:$G$127,MATCH("●",INDEX($H$124:$AQ$127,,MATCH($D206,$70:$70,0)-7),0),1)&amp;""";"),",",""",""")</f>
        <v/>
      </c>
      <c r="BJ206" s="71" t="str">
        <f>SUBSTITUTE(IF(INDEX($E$124:$G$127,MATCH("●",INDEX($H$124:$AQ$127,,MATCH($D206,$70:$70,0)-7),0),1)=VLOOKUP(BJ$173,$AD$9:$AN$20,8,FALSE),"","sed -i "&amp;IF($AK$171="MacOS","'' ","")&amp;"'s#"&amp;BJ$173&amp;"="""&amp;INDEX($E$124:$G$127,MATCH("●",INDEX($H$124:$AQ$127,,MATCH($D206,$70:$70,0)-7),0),1)&amp;""""&amp;"#"&amp;BJ$173&amp;"="&amp;""""&amp;VLOOKUP(BJ$173,$AD$9:$AN$20,8,FALSE)&amp;""""&amp;"#g'"&amp;"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206" s="71" t="str">
        <f>SUBSTITUTE(IF(VLOOKUP(BK$173,$AD$9:$AN$20,8,FALSE)=INDEX($E$129:$G$131,MATCH("●",INDEX($H$129:$AQ$131,,MATCH($D206,$70:$70,0)-7),0),1),"","sed -i "&amp;IF($AK$171="MacOS","'' ","")&amp;"'s#"&amp;BK$173&amp;"="""&amp;VLOOKUP(BK$173,$AD$9:$AN$20,8,FALSE)&amp;""""&amp;"#"&amp;BK$173&amp;"="&amp;""""&amp;INDEX($E$129:$G$131,MATCH("●",INDEX($H$129:$AQ$131,,MATCH($D206,$70:$70,0)-7),0),1)&amp;""""&amp;"#g'"&amp;" ${CONFIG_DIR}"&amp;$K$7&amp;"; export "&amp;BK$173&amp;"="&amp;""""&amp;INDEX($E$129:$G$131,MATCH("●",INDEX($H$129:$AQ$131,,MATCH($D206,$70:$70,0)-7),0),1)&amp;""";"),",",""",""")</f>
        <v/>
      </c>
      <c r="BL206" s="71" t="str">
        <f>SUBSTITUTE(IF(INDEX($E$129:$G$131,MATCH("●",INDEX($H$129:$AQ$131,,MATCH($D206,$70:$70,0)-7),0),1)=VLOOKUP(BL$173,$AD$9:$AN$20,8,FALSE),"","sed -i "&amp;IF($AK$171="MacOS","'' ","")&amp;"'s#"&amp;BL$173&amp;"="""&amp;INDEX($E$129:$G$131,MATCH("●",INDEX($H$129:$AQ$131,,MATCH($D206,$70:$70,0)-7),0),1)&amp;""""&amp;"#"&amp;BL$173&amp;"="&amp;""""&amp;VLOOKUP(BL$173,$AD$9:$AN$20,8,FALSE)&amp;""""&amp;"#g'"&amp;"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06" s="71" t="str">
        <f>SUBSTITUTE(IF(VLOOKUP(BM$173,$AD$9:$AN$20,8,FALSE)=INDEX($E$133:$G$135,MATCH("●",INDEX($H$133:$AQ$135,,MATCH($D206,$70:$70,0)-7),0),1),"","sed -i "&amp;IF($AK$171="MacOS","'' ","")&amp;"'s#"&amp;BM$173&amp;"="""&amp;VLOOKUP(BM$173,$AD$9:$AN$20,8,FALSE)&amp;""""&amp;"#"&amp;BM$173&amp;"="&amp;""""&amp;INDEX($E$133:$G$135,MATCH("●",INDEX($H$133:$AQ$135,,MATCH($D206,$70:$70,0)-7),0),1)&amp;""""&amp;"#g'"&amp;" ${CONFIG_DIR}"&amp;$K$7&amp;"; export "&amp;BM$173&amp;"="&amp;""""&amp;INDEX($E$133:$G$135,MATCH("●",INDEX($H$133:$AQ$135,,MATCH($D206,$70:$70,0)-7),0),1)&amp;""";"),",",""",""")</f>
        <v/>
      </c>
      <c r="BN206" s="71" t="str">
        <f>SUBSTITUTE(IF(INDEX($E$133:$G$135,MATCH("●",INDEX($H$133:$AQ$135,,MATCH($D206,$70:$70,0)-7),0),1)=VLOOKUP(BN$173,$AD$9:$AN$20,8,FALSE),"","sed -i "&amp;IF($AK$171="MacOS","'' ","")&amp;"'s#"&amp;BN$173&amp;"="""&amp;INDEX($E$133:$G$135,MATCH("●",INDEX($H$133:$AQ$135,,MATCH($D206,$70:$70,0)-7),0),1)&amp;""""&amp;"#"&amp;BN$173&amp;"="&amp;""""&amp;VLOOKUP(BN$173,$AD$9:$AN$20,8,FALSE)&amp;""""&amp;"#g'"&amp;"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06" s="71" t="str">
        <f>SUBSTITUTE(IF(VLOOKUP(BO$173,$AD$9:$AN$20,8,FALSE)=INDEX($E$137:$G$139,MATCH("●",INDEX($H$137:$AQ$139,,MATCH($D206,$70:$70,0)-7),0),1),"","sed -i "&amp;IF($AK$171="MacOS","'' ","")&amp;"'s#"&amp;BO$173&amp;"="""&amp;VLOOKUP(BO$173,$AD$9:$AN$20,8,FALSE)&amp;""""&amp;"#"&amp;BO$173&amp;"="&amp;""""&amp;INDEX($E$137:$G$139,MATCH("●",INDEX($H$137:$AQ$139,,MATCH($D206,$70:$70,0)-7),0),1)&amp;""""&amp;"#g'"&amp;" ${CONFIG_DIR}"&amp;$K$7&amp;"; export "&amp;BO$173&amp;"="&amp;""""&amp;INDEX($E$137:$G$139,MATCH("●",INDEX($H$137:$AQ$139,,MATCH($D206,$70:$70,0)-7),0),1)&amp;""";"),",",""",""")</f>
        <v/>
      </c>
      <c r="BP206" s="71" t="str">
        <f>SUBSTITUTE(IF(INDEX($E$137:$G$139,MATCH("●",INDEX($H$137:$AQ$139,,MATCH($D206,$70:$70,0)-7),0),1)=VLOOKUP(BP$173,$AD$9:$AN$20,8,FALSE),"","sed -i "&amp;IF($AK$171="MacOS","'' ","")&amp;"'s#"&amp;BP$173&amp;"="""&amp;INDEX($E$137:$G$139,MATCH("●",INDEX($H$137:$AQ$139,,MATCH($D206,$70:$70,0)-7),0),1)&amp;""""&amp;"#"&amp;BP$173&amp;"="&amp;""""&amp;VLOOKUP(BP$173,$AD$9:$AN$20,8,FALSE)&amp;""""&amp;"#g'"&amp;"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06" s="71" t="str">
        <f>SUBSTITUTE(IF(VLOOKUP(BQ$173,$AD$9:$AN$20,8,FALSE)=INDEX($E$141:$G$143,MATCH("●",INDEX($H$141:$AQ$143,,MATCH($D206,$70:$70,0)-7),0),1),"","sed -i "&amp;IF($AK$171="MacOS","'' ","")&amp;"'s#"&amp;BQ$173&amp;"="""&amp;VLOOKUP(BQ$173,$AD$9:$AN$20,8,FALSE)&amp;""""&amp;"#"&amp;BQ$173&amp;"="&amp;""""&amp;INDEX($E$141:$G$143,MATCH("●",INDEX($H$141:$AQ$143,,MATCH($D206,$70:$70,0)-7),0),1)&amp;""""&amp;"#g'"&amp;" ${CONFIG_DIR}"&amp;$K$7&amp;"; export "&amp;BQ$173&amp;"="&amp;""""&amp;INDEX($E$141:$G$143,MATCH("●",INDEX($H$141:$AQ$143,,MATCH($D206,$70:$70,0)-7),0),1)&amp;""";"),",",""",""")</f>
        <v/>
      </c>
      <c r="BR206" s="71" t="str">
        <f>SUBSTITUTE(IF(INDEX($E$141:$G$143,MATCH("●",INDEX($H$141:$AQ$143,,MATCH($D206,$70:$70,0)-7),0),1)=VLOOKUP(BR$173,$AD$9:$AN$20,8,FALSE),"","sed -i "&amp;IF($AK$171="MacOS","'' ","")&amp;"'s#"&amp;BR$173&amp;"="""&amp;INDEX($E$141:$G$143,MATCH("●",INDEX($H$141:$AQ$143,,MATCH($D206,$70:$70,0)-7),0),1)&amp;""""&amp;"#"&amp;BR$173&amp;"="&amp;""""&amp;VLOOKUP(BR$173,$AD$9:$AN$20,8,FALSE)&amp;""""&amp;"#g'"&amp;"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6" s="71" t="str">
        <f>SUBSTITUTE(IF(VLOOKUP(BS$173,$AD$9:$AN$20,8,FALSE)=INDEX($E$145:$G$147,MATCH("●",INDEX($H$145:$AQ$147,,MATCH($D206,$70:$70,0)-7),0),1),"","sed -i "&amp;IF($AK$171="MacOS","'' ","")&amp;"'s#"&amp;BS$173&amp;"="""&amp;VLOOKUP(BS$173,$AD$9:$AN$20,8,FALSE)&amp;""""&amp;"#"&amp;BS$173&amp;"="&amp;""""&amp;INDEX($E$145:$G$147,MATCH("●",INDEX($H$145:$AQ$147,,MATCH($D206,$70:$70,0)-7),0),1)&amp;""""&amp;"#g'"&amp;" ${CONFIG_DIR}"&amp;$K$7&amp;"; export "&amp;BS$173&amp;"="&amp;""""&amp;INDEX($E$145:$G$147,MATCH("●",INDEX($H$145:$AQ$147,,MATCH($D206,$70:$70,0)-7),0),1)&amp;""";"),",",""",""")</f>
        <v/>
      </c>
      <c r="BT206" s="71" t="str">
        <f>SUBSTITUTE(IF(INDEX($E$145:$G$147,MATCH("●",INDEX($H$145:$AQ$147,,MATCH($D206,$70:$70,0)-7),0),1)=VLOOKUP(BT$173,$AD$9:$AN$20,8,FALSE),"","sed -i "&amp;IF($AK$171="MacOS","'' ","")&amp;"'s#"&amp;BT$173&amp;"="""&amp;INDEX($E$145:$G$147,MATCH("●",INDEX($H$145:$AQ$147,,MATCH($D206,$70:$70,0)-7),0),1)&amp;""""&amp;"#"&amp;BT$173&amp;"="&amp;""""&amp;VLOOKUP(BT$173,$AD$9:$AN$20,8,FALSE)&amp;""""&amp;"#g'"&amp;"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6" s="60" t="s">
        <v>1068</v>
      </c>
    </row>
    <row r="207" spans="4:73" ht="54" customHeight="1">
      <c r="D207" s="96">
        <f t="shared" si="3"/>
        <v>105</v>
      </c>
      <c r="E207" s="97"/>
      <c r="F207" s="97"/>
      <c r="G207" s="98"/>
      <c r="H207" s="45" t="str">
        <f t="shared" ca="1" si="2"/>
        <v>clear; echo テストケース105; sed -i '' 's#COLUMN_DATA_TYPE="char"#COLUMN_DATA_TYPE="byte"#g' ${CONFIG_DIR}db_data_config.txt; export COLUMN_DATA_TYPE="byte";sh ./script/db_check_data_validate_config.sh; sed -i '' 's#COLUMN_DATA_TYPE="byte"#COLUMN_DATA_TYPE="char"#g' ${CONFIG_DIR}db_data_config.txt; export COLUMN_DATA_TYPE="char";</v>
      </c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7"/>
      <c r="AE207" s="99" t="str" cm="1">
        <f t="array" ref="AE207">SUBSTITUTE(INDEX($H$149:$AQ$149, , MATCH($D207, $70:$70, 0)-7),"-","")</f>
        <v>正常</v>
      </c>
      <c r="AF207" s="100"/>
      <c r="AG207" s="101"/>
      <c r="AH207" s="143" t="s">
        <v>951</v>
      </c>
      <c r="AI207" s="144"/>
      <c r="AJ207" s="144"/>
      <c r="AK207" s="144"/>
      <c r="AL207" s="144"/>
      <c r="AM207" s="144"/>
      <c r="AN207" s="144"/>
      <c r="AO207" s="144"/>
      <c r="AP207" s="144"/>
      <c r="AQ207" s="145"/>
      <c r="AS207" s="68" t="str" cm="1">
        <f t="array" ref="AS207">SUBSTITUTE(TEXT(INDEX($H$152:$AQ$152,1,$D207-72),"000000"),"-","")</f>
        <v>220001</v>
      </c>
      <c r="AT207" s="69"/>
      <c r="AU207" s="70"/>
      <c r="AW207" s="71" t="str">
        <f>SUBSTITUTE(IF(VLOOKUP(AW$173,$AD$9:$AN$20,8,FALSE)=INDEX($E$76:$G$78,MATCH("●",INDEX($H$76:$AQ$78,,MATCH($D207,$70:$70,0)-7),0),1),"","sed -i "&amp;IF($AK$171="MacOS","'' ","")&amp;"'s#"&amp;AW$173&amp;"="""&amp;VLOOKUP(AW$173,$AD$9:$AN$20,8,FALSE)&amp;""""&amp;"#"&amp;AW$173&amp;"="&amp;""""&amp;INDEX($E$76:$G$78,MATCH("●",INDEX($H$76:$AQ$78,,MATCH($D207,$70:$70,0)-7),0),1)&amp;""""&amp;"#g'"&amp;" ${CONFIG_DIR}"&amp;$K$7&amp;"; export "&amp;AW$173&amp;"="&amp;""""&amp;INDEX($E$76:$G$78,MATCH("●",INDEX($H$76:$AQ$78,,MATCH($D207,$70:$70,0)-7),0),1)&amp;""";"),",",""",""")</f>
        <v/>
      </c>
      <c r="AX207" s="71" t="str">
        <f>SUBSTITUTE(IF(INDEX($E$76:$G$78,MATCH("●",INDEX($H$76:$AQ$78,,MATCH($D207,$70:$70,0)-7),0),1)=VLOOKUP(AX$173,$AD$9:$AN$20,8,FALSE),"","sed -i "&amp;IF($AK$171="MacOS","'' ","")&amp;"'s#"&amp;AX$173&amp;"="""&amp;INDEX($E$76:$G$78,MATCH("●",INDEX($H$76:$AQ$78,,MATCH($D207,$70:$70,0)-7),0),1)&amp;""""&amp;"#"&amp;AX$173&amp;"="&amp;""""&amp;VLOOKUP(AX$173,$AD$9:$AN$20,8,FALSE)&amp;""""&amp;"#g'"&amp;"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7" s="71" t="str">
        <f>SUBSTITUTE(IF(VLOOKUP(AY$173,$AD$9:$AN$20,8,FALSE)=INDEX($E$80:$G$84,MATCH("●",INDEX($H$80:$AQ$84,,MATCH($D207,$70:$70,0)-7),0),1),"","sed -i "&amp;IF($AK$171="MacOS","'' ","")&amp;"'s#"&amp;AY$173&amp;"="""&amp;VLOOKUP(AY$173,$AD$9:$AN$20,8,FALSE)&amp;""""&amp;"#"&amp;AY$173&amp;"="&amp;""""&amp;INDEX($E$80:$G$84,MATCH("●",INDEX($H$80:$AQ$84,,MATCH($D207,$70:$70,0)-7),0),1)&amp;""""&amp;"#g'"&amp;" ${CONFIG_DIR}"&amp;$K$7&amp;"; export "&amp;AY$173&amp;"="&amp;""""&amp;INDEX($E$80:$G$84,MATCH("●",INDEX($H$80:$AQ$84,,MATCH($D207,$70:$70,0)-7),0),1)&amp;""";"),",",""",""")</f>
        <v>sed -i '' 's#COLUMN_DATA_TYPE="char"#COLUMN_DATA_TYPE="byte"#g' ${CONFIG_DIR}db_data_config.txt; export COLUMN_DATA_TYPE="byte";</v>
      </c>
      <c r="AZ207" s="71" t="str">
        <f>SUBSTITUTE(IF(INDEX($E$80:$G$84,MATCH("●",INDEX($H$80:$AQ$84,,MATCH($D207,$70:$70,0)-7),0),1)=VLOOKUP(AZ$173,$AD$9:$AN$20,8,FALSE),"","sed -i "&amp;IF($AK$171="MacOS","'' ","")&amp;"'s#"&amp;AZ$173&amp;"="""&amp;INDEX($E$80:$G$84,MATCH("●",INDEX($H$80:$AQ$84,,MATCH($D207,$70:$70,0)-7),0),1)&amp;""""&amp;"#"&amp;AZ$173&amp;"="&amp;""""&amp;VLOOKUP(AZ$173,$AD$9:$AN$20,8,FALSE)&amp;""""&amp;"#g'"&amp;"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's#COLUMN_DATA_TYPE="byte"#COLUMN_DATA_TYPE="char"#g' ${CONFIG_DIR}db_data_config.txt; export COLUMN_DATA_TYPE="char";</v>
      </c>
      <c r="BA207" s="71" t="str">
        <f>SUBSTITUTE(IF(VLOOKUP(BA$173,$AD$9:$AN$20,8,FALSE)=INDEX($E$86:$G$111,MATCH("●",INDEX($H$86:$AQ$111,,MATCH($D207,$70:$70,0)-7),0),1),"","sed -i "&amp;IF($AK$171="MacOS","'' ","")&amp;"'s#"&amp;BA$173&amp;"="""&amp;VLOOKUP(BA$173,$AD$9:$AN$20,8,FALSE)&amp;""""&amp;"#"&amp;BA$173&amp;"="&amp;""""&amp;INDEX($E$86:$G$111,MATCH("●",INDEX($H$86:$AQ$111,,MATCH($D207,$70:$70,0)-7),0),1)&amp;""""&amp;"#g'"&amp;" ${CONFIG_DIR}"&amp;$K$7&amp;"; export "&amp;BA$173&amp;"="&amp;""""&amp;INDEX($E$86:$G$111,MATCH("●",INDEX($H$86:$AQ$111,,MATCH($D207,$70:$70,0)-7),0),1)&amp;""";"),",",""",""")</f>
        <v/>
      </c>
      <c r="BB207" s="71" t="str">
        <f>SUBSTITUTE(IF(INDEX($E$86:$G$111,MATCH("●",INDEX($H$86:$AQ$111,,MATCH($D207,$70:$70,0)-7),0),1)=VLOOKUP(BB$173,$AD$9:$AN$20,8,FALSE),"","sed -i "&amp;IF($AK$171="MacOS","'' ","")&amp;"'s#"&amp;BB$173&amp;"="""&amp;INDEX($E$86:$G$111,MATCH("●",INDEX($H$86:$AQ$111,,MATCH($D207,$70:$70,0)-7),0),1)&amp;""""&amp;"#"&amp;BB$173&amp;"="&amp;""""&amp;VLOOKUP(BB$173,$AD$9:$AN$20,8,FALSE)&amp;""""&amp;"#g'"&amp;" ${CONFIG_DIR}"&amp;$K$7&amp;"; export "&amp;BB$173&amp;"="&amp;""""&amp;VLOOKUP(BB$173,$AD$9:$AN$20,8,FALSE)&amp;""";"),",",""",""")</f>
        <v/>
      </c>
      <c r="BC207" s="71" t="str">
        <f>SUBSTITUTE(IF(VLOOKUP(BC$173,$AD$9:$AN$20,8,FALSE)=INDEX($E$113:$G$114,MATCH("●",INDEX($H$113:$AQ$114,,MATCH($D207,$70:$70,0)-7),0),1),"","sed -i "&amp;IF($AK$171="MacOS","'' ","")&amp;"'s#"&amp;BC$173&amp;"="""&amp;VLOOKUP(BC$173,$AD$9:$AN$20,8,FALSE)&amp;""""&amp;"#"&amp;BC$173&amp;"="&amp;""""&amp;INDEX($E$113:$G$114,MATCH("●",INDEX($H$113:$AQ$114,,MATCH($D207,$70:$70,0)-7),0),1)&amp;""""&amp;"#g'"&amp;" ${CONFIG_DIR}"&amp;$K$7&amp;"; export "&amp;BC$173&amp;"="&amp;""""&amp;INDEX($E$113:$G$114,MATCH("●",INDEX($H$113:$AQ$114,,MATCH($D207,$70:$70,0)-7),0),1)&amp;""";"),",",""",""")</f>
        <v/>
      </c>
      <c r="BD207" s="71" t="str">
        <f>SUBSTITUTE(IF(INDEX($E$113:$G$114,MATCH("●",INDEX($H$113:$AQ$114,,MATCH($D207,$70:$70,0)-7),0),1)=VLOOKUP(BD$173,$AD$9:$AN$20,8,FALSE),"","sed -i "&amp;IF($AK$171="MacOS","'' ","")&amp;"'s#"&amp;BD$173&amp;"="""&amp;INDEX($E$113:$G$114,MATCH("●",INDEX($H$113:$AQ$114,,MATCH($D207,$70:$70,0)-7),0),1)&amp;""""&amp;"#"&amp;BD$173&amp;"="&amp;""""&amp;VLOOKUP(BD$173,$AD$9:$AN$20,8,FALSE)&amp;""""&amp;"#g'"&amp;"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7" s="71" t="str">
        <f>SUBSTITUTE(IF(VLOOKUP(BE$173,$AD$9:$AN$20,8,FALSE)=INDEX($E$116:$G$118,MATCH("●",INDEX($H$116:$AQ$118,,MATCH($D207,$70:$70,0)-7),0),1),"","sed -i "&amp;IF($AK$171="MacOS","'' ","")&amp;"'s#"&amp;BE$173&amp;"="""&amp;VLOOKUP(BE$173,$AD$9:$AN$20,8,FALSE)&amp;""""&amp;"#"&amp;BE$173&amp;"="&amp;""""&amp;INDEX($E$116:$G$118,MATCH("●",INDEX($H$116:$AQ$118,,MATCH($D207,$70:$70,0)-7),0),1)&amp;""""&amp;"#g'"&amp;" ${CONFIG_DIR}"&amp;$K$7&amp;"; export "&amp;BE$173&amp;"="&amp;""""&amp;INDEX($E$116:$G$118,MATCH("●",INDEX($H$116:$AQ$118,,MATCH($D207,$70:$70,0)-7),0),1)&amp;""";"),",",""",""")</f>
        <v/>
      </c>
      <c r="BF207" s="71" t="str">
        <f>SUBSTITUTE(IF(INDEX($E$116:$G$118,MATCH("●",INDEX($H$116:$AQ$118,,MATCH($D207,$70:$70,0)-7),0),1)=VLOOKUP(BF$173,$AD$9:$AN$20,8,FALSE),"","sed -i "&amp;IF($AK$171="MacOS","'' ","")&amp;"'s#"&amp;BF$173&amp;"="""&amp;INDEX($E$116:$G$118,MATCH("●",INDEX($H$116:$AQ$118,,MATCH($D207,$70:$70,0)-7),0),1)&amp;""""&amp;"#"&amp;BF$173&amp;"="&amp;""""&amp;VLOOKUP(BF$173,$AD$9:$AN$20,8,FALSE)&amp;""""&amp;"#g'"&amp;"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7" s="71" t="str">
        <f>SUBSTITUTE(IF(VLOOKUP(BG$173,$AD$9:$AN$20,8,FALSE)=INDEX($E$120:$G$122,MATCH("●",INDEX($H$120:$AQ$122,,MATCH($D207,$70:$70,0)-7),0),1),"","sed -i "&amp;IF($AK$171="MacOS","'' ","")&amp;"'s#"&amp;BG$173&amp;"="""&amp;VLOOKUP(BG$173,$AD$9:$AN$20,8,FALSE)&amp;""""&amp;"#"&amp;BG$173&amp;"="&amp;""""&amp;INDEX($E$120:$G$122,MATCH("●",INDEX($H$120:$AQ$122,,MATCH($D207,$70:$70,0)-7),0),1)&amp;""""&amp;"#g'"&amp;" ${CONFIG_DIR}"&amp;$K$7&amp;"; export "&amp;BG$173&amp;"="&amp;""""&amp;INDEX($E$120:$G$122,MATCH("●",INDEX($H$120:$AQ$122,,MATCH($D207,$70:$70,0)-7),0),1)&amp;""";"),",",""",""")</f>
        <v/>
      </c>
      <c r="BH207" s="71" t="str">
        <f>SUBSTITUTE(IF(INDEX($E$120:$G$122,MATCH("●",INDEX($H$120:$AQ$122,,MATCH($D207,$70:$70,0)-7),0),1)=VLOOKUP(BH$173,$AD$9:$AN$20,8,FALSE),"","sed -i "&amp;IF($AK$171="MacOS","'' ","")&amp;"'s#"&amp;BH$173&amp;"="""&amp;INDEX($E$120:$G$122,MATCH("●",INDEX($H$120:$AQ$122,,MATCH($D207,$70:$70,0)-7),0),1)&amp;""""&amp;"#"&amp;BH$173&amp;"="&amp;""""&amp;VLOOKUP(BH$173,$AD$9:$AN$20,8,FALSE)&amp;""""&amp;"#g'"&amp;"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7" s="71" t="str">
        <f>SUBSTITUTE(IF(VLOOKUP(BI$173,$AD$9:$AN$20,8,FALSE)=INDEX($E$124:$G$127,MATCH("●",INDEX($H$124:$AQ$127,,MATCH($D207,$70:$70,0)-7),0),1),"","sed -i "&amp;IF($AK$171="MacOS","'' ","")&amp;"'s#"&amp;BI$173&amp;"="""&amp;VLOOKUP(BI$173,$AD$9:$AN$20,8,FALSE)&amp;""""&amp;"#"&amp;BI$173&amp;"="&amp;""""&amp;INDEX($E$124:$G$127,MATCH("●",INDEX($H$124:$AQ$127,,MATCH($D207,$70:$70,0)-7),0),1)&amp;""""&amp;"#g'"&amp;" ${CONFIG_DIR}"&amp;$K$7&amp;"; export "&amp;BI$173&amp;"="&amp;""""&amp;INDEX($E$124:$G$127,MATCH("●",INDEX($H$124:$AQ$127,,MATCH($D207,$70:$70,0)-7),0),1)&amp;""";"),",",""",""")</f>
        <v/>
      </c>
      <c r="BJ207" s="71" t="str">
        <f>SUBSTITUTE(IF(INDEX($E$124:$G$127,MATCH("●",INDEX($H$124:$AQ$127,,MATCH($D207,$70:$70,0)-7),0),1)=VLOOKUP(BJ$173,$AD$9:$AN$20,8,FALSE),"","sed -i "&amp;IF($AK$171="MacOS","'' ","")&amp;"'s#"&amp;BJ$173&amp;"="""&amp;INDEX($E$124:$G$127,MATCH("●",INDEX($H$124:$AQ$127,,MATCH($D207,$70:$70,0)-7),0),1)&amp;""""&amp;"#"&amp;BJ$173&amp;"="&amp;""""&amp;VLOOKUP(BJ$173,$AD$9:$AN$20,8,FALSE)&amp;""""&amp;"#g'"&amp;"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207" s="71" t="str">
        <f>SUBSTITUTE(IF(VLOOKUP(BK$173,$AD$9:$AN$20,8,FALSE)=INDEX($E$129:$G$131,MATCH("●",INDEX($H$129:$AQ$131,,MATCH($D207,$70:$70,0)-7),0),1),"","sed -i "&amp;IF($AK$171="MacOS","'' ","")&amp;"'s#"&amp;BK$173&amp;"="""&amp;VLOOKUP(BK$173,$AD$9:$AN$20,8,FALSE)&amp;""""&amp;"#"&amp;BK$173&amp;"="&amp;""""&amp;INDEX($E$129:$G$131,MATCH("●",INDEX($H$129:$AQ$131,,MATCH($D207,$70:$70,0)-7),0),1)&amp;""""&amp;"#g'"&amp;" ${CONFIG_DIR}"&amp;$K$7&amp;"; export "&amp;BK$173&amp;"="&amp;""""&amp;INDEX($E$129:$G$131,MATCH("●",INDEX($H$129:$AQ$131,,MATCH($D207,$70:$70,0)-7),0),1)&amp;""";"),",",""",""")</f>
        <v/>
      </c>
      <c r="BL207" s="71" t="str">
        <f>SUBSTITUTE(IF(INDEX($E$129:$G$131,MATCH("●",INDEX($H$129:$AQ$131,,MATCH($D207,$70:$70,0)-7),0),1)=VLOOKUP(BL$173,$AD$9:$AN$20,8,FALSE),"","sed -i "&amp;IF($AK$171="MacOS","'' ","")&amp;"'s#"&amp;BL$173&amp;"="""&amp;INDEX($E$129:$G$131,MATCH("●",INDEX($H$129:$AQ$131,,MATCH($D207,$70:$70,0)-7),0),1)&amp;""""&amp;"#"&amp;BL$173&amp;"="&amp;""""&amp;VLOOKUP(BL$173,$AD$9:$AN$20,8,FALSE)&amp;""""&amp;"#g'"&amp;"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07" s="71" t="str">
        <f>SUBSTITUTE(IF(VLOOKUP(BM$173,$AD$9:$AN$20,8,FALSE)=INDEX($E$133:$G$135,MATCH("●",INDEX($H$133:$AQ$135,,MATCH($D207,$70:$70,0)-7),0),1),"","sed -i "&amp;IF($AK$171="MacOS","'' ","")&amp;"'s#"&amp;BM$173&amp;"="""&amp;VLOOKUP(BM$173,$AD$9:$AN$20,8,FALSE)&amp;""""&amp;"#"&amp;BM$173&amp;"="&amp;""""&amp;INDEX($E$133:$G$135,MATCH("●",INDEX($H$133:$AQ$135,,MATCH($D207,$70:$70,0)-7),0),1)&amp;""""&amp;"#g'"&amp;" ${CONFIG_DIR}"&amp;$K$7&amp;"; export "&amp;BM$173&amp;"="&amp;""""&amp;INDEX($E$133:$G$135,MATCH("●",INDEX($H$133:$AQ$135,,MATCH($D207,$70:$70,0)-7),0),1)&amp;""";"),",",""",""")</f>
        <v/>
      </c>
      <c r="BN207" s="71" t="str">
        <f>SUBSTITUTE(IF(INDEX($E$133:$G$135,MATCH("●",INDEX($H$133:$AQ$135,,MATCH($D207,$70:$70,0)-7),0),1)=VLOOKUP(BN$173,$AD$9:$AN$20,8,FALSE),"","sed -i "&amp;IF($AK$171="MacOS","'' ","")&amp;"'s#"&amp;BN$173&amp;"="""&amp;INDEX($E$133:$G$135,MATCH("●",INDEX($H$133:$AQ$135,,MATCH($D207,$70:$70,0)-7),0),1)&amp;""""&amp;"#"&amp;BN$173&amp;"="&amp;""""&amp;VLOOKUP(BN$173,$AD$9:$AN$20,8,FALSE)&amp;""""&amp;"#g'"&amp;"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07" s="71" t="str">
        <f>SUBSTITUTE(IF(VLOOKUP(BO$173,$AD$9:$AN$20,8,FALSE)=INDEX($E$137:$G$139,MATCH("●",INDEX($H$137:$AQ$139,,MATCH($D207,$70:$70,0)-7),0),1),"","sed -i "&amp;IF($AK$171="MacOS","'' ","")&amp;"'s#"&amp;BO$173&amp;"="""&amp;VLOOKUP(BO$173,$AD$9:$AN$20,8,FALSE)&amp;""""&amp;"#"&amp;BO$173&amp;"="&amp;""""&amp;INDEX($E$137:$G$139,MATCH("●",INDEX($H$137:$AQ$139,,MATCH($D207,$70:$70,0)-7),0),1)&amp;""""&amp;"#g'"&amp;" ${CONFIG_DIR}"&amp;$K$7&amp;"; export "&amp;BO$173&amp;"="&amp;""""&amp;INDEX($E$137:$G$139,MATCH("●",INDEX($H$137:$AQ$139,,MATCH($D207,$70:$70,0)-7),0),1)&amp;""";"),",",""",""")</f>
        <v/>
      </c>
      <c r="BP207" s="71" t="str">
        <f>SUBSTITUTE(IF(INDEX($E$137:$G$139,MATCH("●",INDEX($H$137:$AQ$139,,MATCH($D207,$70:$70,0)-7),0),1)=VLOOKUP(BP$173,$AD$9:$AN$20,8,FALSE),"","sed -i "&amp;IF($AK$171="MacOS","'' ","")&amp;"'s#"&amp;BP$173&amp;"="""&amp;INDEX($E$137:$G$139,MATCH("●",INDEX($H$137:$AQ$139,,MATCH($D207,$70:$70,0)-7),0),1)&amp;""""&amp;"#"&amp;BP$173&amp;"="&amp;""""&amp;VLOOKUP(BP$173,$AD$9:$AN$20,8,FALSE)&amp;""""&amp;"#g'"&amp;"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07" s="71" t="str">
        <f>SUBSTITUTE(IF(VLOOKUP(BQ$173,$AD$9:$AN$20,8,FALSE)=INDEX($E$141:$G$143,MATCH("●",INDEX($H$141:$AQ$143,,MATCH($D207,$70:$70,0)-7),0),1),"","sed -i "&amp;IF($AK$171="MacOS","'' ","")&amp;"'s#"&amp;BQ$173&amp;"="""&amp;VLOOKUP(BQ$173,$AD$9:$AN$20,8,FALSE)&amp;""""&amp;"#"&amp;BQ$173&amp;"="&amp;""""&amp;INDEX($E$141:$G$143,MATCH("●",INDEX($H$141:$AQ$143,,MATCH($D207,$70:$70,0)-7),0),1)&amp;""""&amp;"#g'"&amp;" ${CONFIG_DIR}"&amp;$K$7&amp;"; export "&amp;BQ$173&amp;"="&amp;""""&amp;INDEX($E$141:$G$143,MATCH("●",INDEX($H$141:$AQ$143,,MATCH($D207,$70:$70,0)-7),0),1)&amp;""";"),",",""",""")</f>
        <v/>
      </c>
      <c r="BR207" s="71" t="str">
        <f>SUBSTITUTE(IF(INDEX($E$141:$G$143,MATCH("●",INDEX($H$141:$AQ$143,,MATCH($D207,$70:$70,0)-7),0),1)=VLOOKUP(BR$173,$AD$9:$AN$20,8,FALSE),"","sed -i "&amp;IF($AK$171="MacOS","'' ","")&amp;"'s#"&amp;BR$173&amp;"="""&amp;INDEX($E$141:$G$143,MATCH("●",INDEX($H$141:$AQ$143,,MATCH($D207,$70:$70,0)-7),0),1)&amp;""""&amp;"#"&amp;BR$173&amp;"="&amp;""""&amp;VLOOKUP(BR$173,$AD$9:$AN$20,8,FALSE)&amp;""""&amp;"#g'"&amp;"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7" s="71" t="str">
        <f>SUBSTITUTE(IF(VLOOKUP(BS$173,$AD$9:$AN$20,8,FALSE)=INDEX($E$145:$G$147,MATCH("●",INDEX($H$145:$AQ$147,,MATCH($D207,$70:$70,0)-7),0),1),"","sed -i "&amp;IF($AK$171="MacOS","'' ","")&amp;"'s#"&amp;BS$173&amp;"="""&amp;VLOOKUP(BS$173,$AD$9:$AN$20,8,FALSE)&amp;""""&amp;"#"&amp;BS$173&amp;"="&amp;""""&amp;INDEX($E$145:$G$147,MATCH("●",INDEX($H$145:$AQ$147,,MATCH($D207,$70:$70,0)-7),0),1)&amp;""""&amp;"#g'"&amp;" ${CONFIG_DIR}"&amp;$K$7&amp;"; export "&amp;BS$173&amp;"="&amp;""""&amp;INDEX($E$145:$G$147,MATCH("●",INDEX($H$145:$AQ$147,,MATCH($D207,$70:$70,0)-7),0),1)&amp;""";"),",",""",""")</f>
        <v/>
      </c>
      <c r="BT207" s="71" t="str">
        <f>SUBSTITUTE(IF(INDEX($E$145:$G$147,MATCH("●",INDEX($H$145:$AQ$147,,MATCH($D207,$70:$70,0)-7),0),1)=VLOOKUP(BT$173,$AD$9:$AN$20,8,FALSE),"","sed -i "&amp;IF($AK$171="MacOS","'' ","")&amp;"'s#"&amp;BT$173&amp;"="""&amp;INDEX($E$145:$G$147,MATCH("●",INDEX($H$145:$AQ$147,,MATCH($D207,$70:$70,0)-7),0),1)&amp;""""&amp;"#"&amp;BT$173&amp;"="&amp;""""&amp;VLOOKUP(BT$173,$AD$9:$AN$20,8,FALSE)&amp;""""&amp;"#g'"&amp;"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7" s="60" t="s">
        <v>1068</v>
      </c>
    </row>
    <row r="208" spans="4:73" ht="54" customHeight="1">
      <c r="D208" s="96">
        <f t="shared" si="3"/>
        <v>106</v>
      </c>
      <c r="E208" s="97"/>
      <c r="F208" s="97"/>
      <c r="G208" s="98"/>
      <c r="H208" s="45" t="str">
        <f t="shared" ca="1" si="2"/>
        <v>clear; echo テストケース106; sed -i '' 's#COLUMN_DATA_TYPE="char"#COLUMN_DATA_TYPE="byte"#g' ${CONFIG_DIR}db_data_config.txt; export COLUMN_DATA_TYPE="byte";sed -i '' 's#COLUMN_DATA_LENGTH="3"#COLUMN_DATA_LENGTH="4"#g' ${CONFIG_DIR}db_data_config.txt; export COLUMN_DATA_LENGTH="4";sh ./script/db_check_data_validate_config.sh; sed -i '' 's#COLUMN_DATA_TYPE="byte"#COLUMN_DATA_TYPE="char"#g' ${CONFIG_DIR}db_data_config.txt; export COLUMN_DATA_TYPE="char";sed -i '' 's#COLUMN_DATA_LENGTH="4"#COLUMN_DATA_LENGTH="3"#g' ${CONFIG_DIR}db_data_config.txt; export COLUMN_DATA_LENGTH="3";</v>
      </c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7"/>
      <c r="AE208" s="99" t="str" cm="1">
        <f t="array" ref="AE208">SUBSTITUTE(INDEX($H$149:$AQ$149, , MATCH($D208, $70:$70, 0)-7),"-","")</f>
        <v>異常</v>
      </c>
      <c r="AF208" s="100"/>
      <c r="AG208" s="101"/>
      <c r="AH208" s="143" t="s">
        <v>952</v>
      </c>
      <c r="AI208" s="144"/>
      <c r="AJ208" s="144"/>
      <c r="AK208" s="144"/>
      <c r="AL208" s="144"/>
      <c r="AM208" s="144"/>
      <c r="AN208" s="144"/>
      <c r="AO208" s="144"/>
      <c r="AP208" s="144"/>
      <c r="AQ208" s="145"/>
      <c r="AS208" s="68" t="str" cm="1">
        <f t="array" ref="AS208">SUBSTITUTE(TEXT(INDEX($H$152:$AQ$152,1,$D208-72),"000000"),"-","")</f>
        <v>220139</v>
      </c>
      <c r="AT208" s="69"/>
      <c r="AU208" s="70"/>
      <c r="AW208" s="71" t="str">
        <f>SUBSTITUTE(IF(VLOOKUP(AW$173,$AD$9:$AN$20,8,FALSE)=INDEX($E$76:$G$78,MATCH("●",INDEX($H$76:$AQ$78,,MATCH($D208,$70:$70,0)-7),0),1),"","sed -i "&amp;IF($AK$171="MacOS","'' ","")&amp;"'s#"&amp;AW$173&amp;"="""&amp;VLOOKUP(AW$173,$AD$9:$AN$20,8,FALSE)&amp;""""&amp;"#"&amp;AW$173&amp;"="&amp;""""&amp;INDEX($E$76:$G$78,MATCH("●",INDEX($H$76:$AQ$78,,MATCH($D208,$70:$70,0)-7),0),1)&amp;""""&amp;"#g'"&amp;" ${CONFIG_DIR}"&amp;$K$7&amp;"; export "&amp;AW$173&amp;"="&amp;""""&amp;INDEX($E$76:$G$78,MATCH("●",INDEX($H$76:$AQ$78,,MATCH($D208,$70:$70,0)-7),0),1)&amp;""";"),",",""",""")</f>
        <v/>
      </c>
      <c r="AX208" s="71" t="str">
        <f>SUBSTITUTE(IF(INDEX($E$76:$G$78,MATCH("●",INDEX($H$76:$AQ$78,,MATCH($D208,$70:$70,0)-7),0),1)=VLOOKUP(AX$173,$AD$9:$AN$20,8,FALSE),"","sed -i "&amp;IF($AK$171="MacOS","'' ","")&amp;"'s#"&amp;AX$173&amp;"="""&amp;INDEX($E$76:$G$78,MATCH("●",INDEX($H$76:$AQ$78,,MATCH($D208,$70:$70,0)-7),0),1)&amp;""""&amp;"#"&amp;AX$173&amp;"="&amp;""""&amp;VLOOKUP(AX$173,$AD$9:$AN$20,8,FALSE)&amp;""""&amp;"#g'"&amp;"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8" s="71" t="str">
        <f>SUBSTITUTE(IF(VLOOKUP(AY$173,$AD$9:$AN$20,8,FALSE)=INDEX($E$80:$G$84,MATCH("●",INDEX($H$80:$AQ$84,,MATCH($D208,$70:$70,0)-7),0),1),"","sed -i "&amp;IF($AK$171="MacOS","'' ","")&amp;"'s#"&amp;AY$173&amp;"="""&amp;VLOOKUP(AY$173,$AD$9:$AN$20,8,FALSE)&amp;""""&amp;"#"&amp;AY$173&amp;"="&amp;""""&amp;INDEX($E$80:$G$84,MATCH("●",INDEX($H$80:$AQ$84,,MATCH($D208,$70:$70,0)-7),0),1)&amp;""""&amp;"#g'"&amp;" ${CONFIG_DIR}"&amp;$K$7&amp;"; export "&amp;AY$173&amp;"="&amp;""""&amp;INDEX($E$80:$G$84,MATCH("●",INDEX($H$80:$AQ$84,,MATCH($D208,$70:$70,0)-7),0),1)&amp;""";"),",",""",""")</f>
        <v>sed -i '' 's#COLUMN_DATA_TYPE="char"#COLUMN_DATA_TYPE="byte"#g' ${CONFIG_DIR}db_data_config.txt; export COLUMN_DATA_TYPE="byte";</v>
      </c>
      <c r="AZ208" s="71" t="str">
        <f>SUBSTITUTE(IF(INDEX($E$80:$G$84,MATCH("●",INDEX($H$80:$AQ$84,,MATCH($D208,$70:$70,0)-7),0),1)=VLOOKUP(AZ$173,$AD$9:$AN$20,8,FALSE),"","sed -i "&amp;IF($AK$171="MacOS","'' ","")&amp;"'s#"&amp;AZ$173&amp;"="""&amp;INDEX($E$80:$G$84,MATCH("●",INDEX($H$80:$AQ$84,,MATCH($D208,$70:$70,0)-7),0),1)&amp;""""&amp;"#"&amp;AZ$173&amp;"="&amp;""""&amp;VLOOKUP(AZ$173,$AD$9:$AN$20,8,FALSE)&amp;""""&amp;"#g'"&amp;"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's#COLUMN_DATA_TYPE="byte"#COLUMN_DATA_TYPE="char"#g' ${CONFIG_DIR}db_data_config.txt; export COLUMN_DATA_TYPE="char";</v>
      </c>
      <c r="BA208" s="71" t="str">
        <f>SUBSTITUTE(IF(VLOOKUP(BA$173,$AD$9:$AN$20,8,FALSE)=INDEX($E$86:$G$111,MATCH("●",INDEX($H$86:$AQ$111,,MATCH($D208,$70:$70,0)-7),0),1),"","sed -i "&amp;IF($AK$171="MacOS","'' ","")&amp;"'s#"&amp;BA$173&amp;"="""&amp;VLOOKUP(BA$173,$AD$9:$AN$20,8,FALSE)&amp;""""&amp;"#"&amp;BA$173&amp;"="&amp;""""&amp;INDEX($E$86:$G$111,MATCH("●",INDEX($H$86:$AQ$111,,MATCH($D208,$70:$70,0)-7),0),1)&amp;""""&amp;"#g'"&amp;" ${CONFIG_DIR}"&amp;$K$7&amp;"; export "&amp;BA$173&amp;"="&amp;""""&amp;INDEX($E$86:$G$111,MATCH("●",INDEX($H$86:$AQ$111,,MATCH($D208,$70:$70,0)-7),0),1)&amp;""";"),",",""",""")</f>
        <v>sed -i '' 's#COLUMN_DATA_LENGTH="3"#COLUMN_DATA_LENGTH="4"#g' ${CONFIG_DIR}db_data_config.txt; export COLUMN_DATA_LENGTH="4";</v>
      </c>
      <c r="BB208" s="71" t="str">
        <f>SUBSTITUTE(IF(INDEX($E$86:$G$111,MATCH("●",INDEX($H$86:$AQ$111,,MATCH($D208,$70:$70,0)-7),0),1)=VLOOKUP(BB$173,$AD$9:$AN$20,8,FALSE),"","sed -i "&amp;IF($AK$171="MacOS","'' ","")&amp;"'s#"&amp;BB$173&amp;"="""&amp;INDEX($E$86:$G$111,MATCH("●",INDEX($H$86:$AQ$111,,MATCH($D208,$70:$70,0)-7),0),1)&amp;""""&amp;"#"&amp;BB$173&amp;"="&amp;""""&amp;VLOOKUP(BB$173,$AD$9:$AN$20,8,FALSE)&amp;""""&amp;"#g'"&amp;"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's#COLUMN_DATA_LENGTH="4"#COLUMN_DATA_LENGTH="3"#g' ${CONFIG_DIR}db_data_config.txt; export COLUMN_DATA_LENGTH="3";</v>
      </c>
      <c r="BC208" s="71" t="str">
        <f>SUBSTITUTE(IF(VLOOKUP(BC$173,$AD$9:$AN$20,8,FALSE)=INDEX($E$113:$G$114,MATCH("●",INDEX($H$113:$AQ$114,,MATCH($D208,$70:$70,0)-7),0),1),"","sed -i "&amp;IF($AK$171="MacOS","'' ","")&amp;"'s#"&amp;BC$173&amp;"="""&amp;VLOOKUP(BC$173,$AD$9:$AN$20,8,FALSE)&amp;""""&amp;"#"&amp;BC$173&amp;"="&amp;""""&amp;INDEX($E$113:$G$114,MATCH("●",INDEX($H$113:$AQ$114,,MATCH($D208,$70:$70,0)-7),0),1)&amp;""""&amp;"#g'"&amp;" ${CONFIG_DIR}"&amp;$K$7&amp;"; export "&amp;BC$173&amp;"="&amp;""""&amp;INDEX($E$113:$G$114,MATCH("●",INDEX($H$113:$AQ$114,,MATCH($D208,$70:$70,0)-7),0),1)&amp;""";"),",",""",""")</f>
        <v/>
      </c>
      <c r="BD208" s="71" t="str">
        <f>SUBSTITUTE(IF(INDEX($E$113:$G$114,MATCH("●",INDEX($H$113:$AQ$114,,MATCH($D208,$70:$70,0)-7),0),1)=VLOOKUP(BD$173,$AD$9:$AN$20,8,FALSE),"","sed -i "&amp;IF($AK$171="MacOS","'' ","")&amp;"'s#"&amp;BD$173&amp;"="""&amp;INDEX($E$113:$G$114,MATCH("●",INDEX($H$113:$AQ$114,,MATCH($D208,$70:$70,0)-7),0),1)&amp;""""&amp;"#"&amp;BD$173&amp;"="&amp;""""&amp;VLOOKUP(BD$173,$AD$9:$AN$20,8,FALSE)&amp;""""&amp;"#g'"&amp;"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8" s="71" t="str">
        <f>SUBSTITUTE(IF(VLOOKUP(BE$173,$AD$9:$AN$20,8,FALSE)=INDEX($E$116:$G$118,MATCH("●",INDEX($H$116:$AQ$118,,MATCH($D208,$70:$70,0)-7),0),1),"","sed -i "&amp;IF($AK$171="MacOS","'' ","")&amp;"'s#"&amp;BE$173&amp;"="""&amp;VLOOKUP(BE$173,$AD$9:$AN$20,8,FALSE)&amp;""""&amp;"#"&amp;BE$173&amp;"="&amp;""""&amp;INDEX($E$116:$G$118,MATCH("●",INDEX($H$116:$AQ$118,,MATCH($D208,$70:$70,0)-7),0),1)&amp;""""&amp;"#g'"&amp;" ${CONFIG_DIR}"&amp;$K$7&amp;"; export "&amp;BE$173&amp;"="&amp;""""&amp;INDEX($E$116:$G$118,MATCH("●",INDEX($H$116:$AQ$118,,MATCH($D208,$70:$70,0)-7),0),1)&amp;""";"),",",""",""")</f>
        <v/>
      </c>
      <c r="BF208" s="71" t="str">
        <f>SUBSTITUTE(IF(INDEX($E$116:$G$118,MATCH("●",INDEX($H$116:$AQ$118,,MATCH($D208,$70:$70,0)-7),0),1)=VLOOKUP(BF$173,$AD$9:$AN$20,8,FALSE),"","sed -i "&amp;IF($AK$171="MacOS","'' ","")&amp;"'s#"&amp;BF$173&amp;"="""&amp;INDEX($E$116:$G$118,MATCH("●",INDEX($H$116:$AQ$118,,MATCH($D208,$70:$70,0)-7),0),1)&amp;""""&amp;"#"&amp;BF$173&amp;"="&amp;""""&amp;VLOOKUP(BF$173,$AD$9:$AN$20,8,FALSE)&amp;""""&amp;"#g'"&amp;"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8" s="71" t="str">
        <f>SUBSTITUTE(IF(VLOOKUP(BG$173,$AD$9:$AN$20,8,FALSE)=INDEX($E$120:$G$122,MATCH("●",INDEX($H$120:$AQ$122,,MATCH($D208,$70:$70,0)-7),0),1),"","sed -i "&amp;IF($AK$171="MacOS","'' ","")&amp;"'s#"&amp;BG$173&amp;"="""&amp;VLOOKUP(BG$173,$AD$9:$AN$20,8,FALSE)&amp;""""&amp;"#"&amp;BG$173&amp;"="&amp;""""&amp;INDEX($E$120:$G$122,MATCH("●",INDEX($H$120:$AQ$122,,MATCH($D208,$70:$70,0)-7),0),1)&amp;""""&amp;"#g'"&amp;" ${CONFIG_DIR}"&amp;$K$7&amp;"; export "&amp;BG$173&amp;"="&amp;""""&amp;INDEX($E$120:$G$122,MATCH("●",INDEX($H$120:$AQ$122,,MATCH($D208,$70:$70,0)-7),0),1)&amp;""";"),",",""",""")</f>
        <v/>
      </c>
      <c r="BH208" s="71" t="str">
        <f>SUBSTITUTE(IF(INDEX($E$120:$G$122,MATCH("●",INDEX($H$120:$AQ$122,,MATCH($D208,$70:$70,0)-7),0),1)=VLOOKUP(BH$173,$AD$9:$AN$20,8,FALSE),"","sed -i "&amp;IF($AK$171="MacOS","'' ","")&amp;"'s#"&amp;BH$173&amp;"="""&amp;INDEX($E$120:$G$122,MATCH("●",INDEX($H$120:$AQ$122,,MATCH($D208,$70:$70,0)-7),0),1)&amp;""""&amp;"#"&amp;BH$173&amp;"="&amp;""""&amp;VLOOKUP(BH$173,$AD$9:$AN$20,8,FALSE)&amp;""""&amp;"#g'"&amp;"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8" s="71" t="str">
        <f>SUBSTITUTE(IF(VLOOKUP(BI$173,$AD$9:$AN$20,8,FALSE)=INDEX($E$124:$G$127,MATCH("●",INDEX($H$124:$AQ$127,,MATCH($D208,$70:$70,0)-7),0),1),"","sed -i "&amp;IF($AK$171="MacOS","'' ","")&amp;"'s#"&amp;BI$173&amp;"="""&amp;VLOOKUP(BI$173,$AD$9:$AN$20,8,FALSE)&amp;""""&amp;"#"&amp;BI$173&amp;"="&amp;""""&amp;INDEX($E$124:$G$127,MATCH("●",INDEX($H$124:$AQ$127,,MATCH($D208,$70:$70,0)-7),0),1)&amp;""""&amp;"#g'"&amp;" ${CONFIG_DIR}"&amp;$K$7&amp;"; export "&amp;BI$173&amp;"="&amp;""""&amp;INDEX($E$124:$G$127,MATCH("●",INDEX($H$124:$AQ$127,,MATCH($D208,$70:$70,0)-7),0),1)&amp;""";"),",",""",""")</f>
        <v/>
      </c>
      <c r="BJ208" s="71" t="str">
        <f>SUBSTITUTE(IF(INDEX($E$124:$G$127,MATCH("●",INDEX($H$124:$AQ$127,,MATCH($D208,$70:$70,0)-7),0),1)=VLOOKUP(BJ$173,$AD$9:$AN$20,8,FALSE),"","sed -i "&amp;IF($AK$171="MacOS","'' ","")&amp;"'s#"&amp;BJ$173&amp;"="""&amp;INDEX($E$124:$G$127,MATCH("●",INDEX($H$124:$AQ$127,,MATCH($D208,$70:$70,0)-7),0),1)&amp;""""&amp;"#"&amp;BJ$173&amp;"="&amp;""""&amp;VLOOKUP(BJ$173,$AD$9:$AN$20,8,FALSE)&amp;""""&amp;"#g'"&amp;"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208" s="71" t="str">
        <f>SUBSTITUTE(IF(VLOOKUP(BK$173,$AD$9:$AN$20,8,FALSE)=INDEX($E$129:$G$131,MATCH("●",INDEX($H$129:$AQ$131,,MATCH($D208,$70:$70,0)-7),0),1),"","sed -i "&amp;IF($AK$171="MacOS","'' ","")&amp;"'s#"&amp;BK$173&amp;"="""&amp;VLOOKUP(BK$173,$AD$9:$AN$20,8,FALSE)&amp;""""&amp;"#"&amp;BK$173&amp;"="&amp;""""&amp;INDEX($E$129:$G$131,MATCH("●",INDEX($H$129:$AQ$131,,MATCH($D208,$70:$70,0)-7),0),1)&amp;""""&amp;"#g'"&amp;" ${CONFIG_DIR}"&amp;$K$7&amp;"; export "&amp;BK$173&amp;"="&amp;""""&amp;INDEX($E$129:$G$131,MATCH("●",INDEX($H$129:$AQ$131,,MATCH($D208,$70:$70,0)-7),0),1)&amp;""";"),",",""",""")</f>
        <v/>
      </c>
      <c r="BL208" s="71" t="str">
        <f>SUBSTITUTE(IF(INDEX($E$129:$G$131,MATCH("●",INDEX($H$129:$AQ$131,,MATCH($D208,$70:$70,0)-7),0),1)=VLOOKUP(BL$173,$AD$9:$AN$20,8,FALSE),"","sed -i "&amp;IF($AK$171="MacOS","'' ","")&amp;"'s#"&amp;BL$173&amp;"="""&amp;INDEX($E$129:$G$131,MATCH("●",INDEX($H$129:$AQ$131,,MATCH($D208,$70:$70,0)-7),0),1)&amp;""""&amp;"#"&amp;BL$173&amp;"="&amp;""""&amp;VLOOKUP(BL$173,$AD$9:$AN$20,8,FALSE)&amp;""""&amp;"#g'"&amp;"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08" s="71" t="str">
        <f>SUBSTITUTE(IF(VLOOKUP(BM$173,$AD$9:$AN$20,8,FALSE)=INDEX($E$133:$G$135,MATCH("●",INDEX($H$133:$AQ$135,,MATCH($D208,$70:$70,0)-7),0),1),"","sed -i "&amp;IF($AK$171="MacOS","'' ","")&amp;"'s#"&amp;BM$173&amp;"="""&amp;VLOOKUP(BM$173,$AD$9:$AN$20,8,FALSE)&amp;""""&amp;"#"&amp;BM$173&amp;"="&amp;""""&amp;INDEX($E$133:$G$135,MATCH("●",INDEX($H$133:$AQ$135,,MATCH($D208,$70:$70,0)-7),0),1)&amp;""""&amp;"#g'"&amp;" ${CONFIG_DIR}"&amp;$K$7&amp;"; export "&amp;BM$173&amp;"="&amp;""""&amp;INDEX($E$133:$G$135,MATCH("●",INDEX($H$133:$AQ$135,,MATCH($D208,$70:$70,0)-7),0),1)&amp;""";"),",",""",""")</f>
        <v/>
      </c>
      <c r="BN208" s="71" t="str">
        <f>SUBSTITUTE(IF(INDEX($E$133:$G$135,MATCH("●",INDEX($H$133:$AQ$135,,MATCH($D208,$70:$70,0)-7),0),1)=VLOOKUP(BN$173,$AD$9:$AN$20,8,FALSE),"","sed -i "&amp;IF($AK$171="MacOS","'' ","")&amp;"'s#"&amp;BN$173&amp;"="""&amp;INDEX($E$133:$G$135,MATCH("●",INDEX($H$133:$AQ$135,,MATCH($D208,$70:$70,0)-7),0),1)&amp;""""&amp;"#"&amp;BN$173&amp;"="&amp;""""&amp;VLOOKUP(BN$173,$AD$9:$AN$20,8,FALSE)&amp;""""&amp;"#g'"&amp;"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08" s="71" t="str">
        <f>SUBSTITUTE(IF(VLOOKUP(BO$173,$AD$9:$AN$20,8,FALSE)=INDEX($E$137:$G$139,MATCH("●",INDEX($H$137:$AQ$139,,MATCH($D208,$70:$70,0)-7),0),1),"","sed -i "&amp;IF($AK$171="MacOS","'' ","")&amp;"'s#"&amp;BO$173&amp;"="""&amp;VLOOKUP(BO$173,$AD$9:$AN$20,8,FALSE)&amp;""""&amp;"#"&amp;BO$173&amp;"="&amp;""""&amp;INDEX($E$137:$G$139,MATCH("●",INDEX($H$137:$AQ$139,,MATCH($D208,$70:$70,0)-7),0),1)&amp;""""&amp;"#g'"&amp;" ${CONFIG_DIR}"&amp;$K$7&amp;"; export "&amp;BO$173&amp;"="&amp;""""&amp;INDEX($E$137:$G$139,MATCH("●",INDEX($H$137:$AQ$139,,MATCH($D208,$70:$70,0)-7),0),1)&amp;""";"),",",""",""")</f>
        <v/>
      </c>
      <c r="BP208" s="71" t="str">
        <f>SUBSTITUTE(IF(INDEX($E$137:$G$139,MATCH("●",INDEX($H$137:$AQ$139,,MATCH($D208,$70:$70,0)-7),0),1)=VLOOKUP(BP$173,$AD$9:$AN$20,8,FALSE),"","sed -i "&amp;IF($AK$171="MacOS","'' ","")&amp;"'s#"&amp;BP$173&amp;"="""&amp;INDEX($E$137:$G$139,MATCH("●",INDEX($H$137:$AQ$139,,MATCH($D208,$70:$70,0)-7),0),1)&amp;""""&amp;"#"&amp;BP$173&amp;"="&amp;""""&amp;VLOOKUP(BP$173,$AD$9:$AN$20,8,FALSE)&amp;""""&amp;"#g'"&amp;"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08" s="71" t="str">
        <f>SUBSTITUTE(IF(VLOOKUP(BQ$173,$AD$9:$AN$20,8,FALSE)=INDEX($E$141:$G$143,MATCH("●",INDEX($H$141:$AQ$143,,MATCH($D208,$70:$70,0)-7),0),1),"","sed -i "&amp;IF($AK$171="MacOS","'' ","")&amp;"'s#"&amp;BQ$173&amp;"="""&amp;VLOOKUP(BQ$173,$AD$9:$AN$20,8,FALSE)&amp;""""&amp;"#"&amp;BQ$173&amp;"="&amp;""""&amp;INDEX($E$141:$G$143,MATCH("●",INDEX($H$141:$AQ$143,,MATCH($D208,$70:$70,0)-7),0),1)&amp;""""&amp;"#g'"&amp;" ${CONFIG_DIR}"&amp;$K$7&amp;"; export "&amp;BQ$173&amp;"="&amp;""""&amp;INDEX($E$141:$G$143,MATCH("●",INDEX($H$141:$AQ$143,,MATCH($D208,$70:$70,0)-7),0),1)&amp;""";"),",",""",""")</f>
        <v/>
      </c>
      <c r="BR208" s="71" t="str">
        <f>SUBSTITUTE(IF(INDEX($E$141:$G$143,MATCH("●",INDEX($H$141:$AQ$143,,MATCH($D208,$70:$70,0)-7),0),1)=VLOOKUP(BR$173,$AD$9:$AN$20,8,FALSE),"","sed -i "&amp;IF($AK$171="MacOS","'' ","")&amp;"'s#"&amp;BR$173&amp;"="""&amp;INDEX($E$141:$G$143,MATCH("●",INDEX($H$141:$AQ$143,,MATCH($D208,$70:$70,0)-7),0),1)&amp;""""&amp;"#"&amp;BR$173&amp;"="&amp;""""&amp;VLOOKUP(BR$173,$AD$9:$AN$20,8,FALSE)&amp;""""&amp;"#g'"&amp;"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8" s="71" t="str">
        <f>SUBSTITUTE(IF(VLOOKUP(BS$173,$AD$9:$AN$20,8,FALSE)=INDEX($E$145:$G$147,MATCH("●",INDEX($H$145:$AQ$147,,MATCH($D208,$70:$70,0)-7),0),1),"","sed -i "&amp;IF($AK$171="MacOS","'' ","")&amp;"'s#"&amp;BS$173&amp;"="""&amp;VLOOKUP(BS$173,$AD$9:$AN$20,8,FALSE)&amp;""""&amp;"#"&amp;BS$173&amp;"="&amp;""""&amp;INDEX($E$145:$G$147,MATCH("●",INDEX($H$145:$AQ$147,,MATCH($D208,$70:$70,0)-7),0),1)&amp;""""&amp;"#g'"&amp;" ${CONFIG_DIR}"&amp;$K$7&amp;"; export "&amp;BS$173&amp;"="&amp;""""&amp;INDEX($E$145:$G$147,MATCH("●",INDEX($H$145:$AQ$147,,MATCH($D208,$70:$70,0)-7),0),1)&amp;""";"),",",""",""")</f>
        <v/>
      </c>
      <c r="BT208" s="71" t="str">
        <f>SUBSTITUTE(IF(INDEX($E$145:$G$147,MATCH("●",INDEX($H$145:$AQ$147,,MATCH($D208,$70:$70,0)-7),0),1)=VLOOKUP(BT$173,$AD$9:$AN$20,8,FALSE),"","sed -i "&amp;IF($AK$171="MacOS","'' ","")&amp;"'s#"&amp;BT$173&amp;"="""&amp;INDEX($E$145:$G$147,MATCH("●",INDEX($H$145:$AQ$147,,MATCH($D208,$70:$70,0)-7),0),1)&amp;""""&amp;"#"&amp;BT$173&amp;"="&amp;""""&amp;VLOOKUP(BT$173,$AD$9:$AN$20,8,FALSE)&amp;""""&amp;"#g'"&amp;"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8" s="60" t="s">
        <v>1068</v>
      </c>
    </row>
    <row r="209" spans="4:73" ht="54" customHeight="1">
      <c r="D209" s="96">
        <f t="shared" si="3"/>
        <v>107</v>
      </c>
      <c r="E209" s="97"/>
      <c r="F209" s="97"/>
      <c r="G209" s="98"/>
      <c r="H209" s="45" t="str">
        <f t="shared" ca="1" si="2"/>
        <v>clear; echo テストケース107; sed -i '' 's#COLUMN_DATA_TYPE="char"#COLUMN_DATA_TYPE="byte"#g' ${CONFIG_DIR}db_data_config.txt; export COLUMN_DATA_TYPE="byte";sed -i '' 's#COLUMN_DATA_LENGTH="3"#COLUMN_DATA_LENGTH="38.7"#g' ${CONFIG_DIR}db_data_config.txt; export COLUMN_DATA_LENGTH="38.7";sh ./script/db_check_data_validate_config.sh; sed -i '' 's#COLUMN_DATA_TYPE="byte"#COLUMN_DATA_TYPE="char"#g' ${CONFIG_DIR}db_data_config.txt; export COLUMN_DATA_TYPE="char";sed -i '' 's#COLUMN_DATA_LENGTH="38.7"#COLUMN_DATA_LENGTH="3"#g' ${CONFIG_DIR}db_data_config.txt; export COLUMN_DATA_LENGTH="3";</v>
      </c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7"/>
      <c r="AE209" s="99" t="str" cm="1">
        <f t="array" ref="AE209">SUBSTITUTE(INDEX($H$149:$AQ$149, , MATCH($D209, $70:$70, 0)-7),"-","")</f>
        <v>異常</v>
      </c>
      <c r="AF209" s="100"/>
      <c r="AG209" s="101"/>
      <c r="AH209" s="143" t="s">
        <v>953</v>
      </c>
      <c r="AI209" s="144"/>
      <c r="AJ209" s="144"/>
      <c r="AK209" s="144"/>
      <c r="AL209" s="144"/>
      <c r="AM209" s="144"/>
      <c r="AN209" s="144"/>
      <c r="AO209" s="144"/>
      <c r="AP209" s="144"/>
      <c r="AQ209" s="145"/>
      <c r="AS209" s="68" t="str" cm="1">
        <f t="array" ref="AS209">SUBSTITUTE(TEXT(INDEX($H$152:$AQ$152,1,$D209-72),"000000"),"-","")</f>
        <v>220138</v>
      </c>
      <c r="AT209" s="69"/>
      <c r="AU209" s="70"/>
      <c r="AW209" s="71" t="str">
        <f>SUBSTITUTE(IF(VLOOKUP(AW$173,$AD$9:$AN$20,8,FALSE)=INDEX($E$76:$G$78,MATCH("●",INDEX($H$76:$AQ$78,,MATCH($D209,$70:$70,0)-7),0),1),"","sed -i "&amp;IF($AK$171="MacOS","'' ","")&amp;"'s#"&amp;AW$173&amp;"="""&amp;VLOOKUP(AW$173,$AD$9:$AN$20,8,FALSE)&amp;""""&amp;"#"&amp;AW$173&amp;"="&amp;""""&amp;INDEX($E$76:$G$78,MATCH("●",INDEX($H$76:$AQ$78,,MATCH($D209,$70:$70,0)-7),0),1)&amp;""""&amp;"#g'"&amp;" ${CONFIG_DIR}"&amp;$K$7&amp;"; export "&amp;AW$173&amp;"="&amp;""""&amp;INDEX($E$76:$G$78,MATCH("●",INDEX($H$76:$AQ$78,,MATCH($D209,$70:$70,0)-7),0),1)&amp;""";"),",",""",""")</f>
        <v/>
      </c>
      <c r="AX209" s="71" t="str">
        <f>SUBSTITUTE(IF(INDEX($E$76:$G$78,MATCH("●",INDEX($H$76:$AQ$78,,MATCH($D209,$70:$70,0)-7),0),1)=VLOOKUP(AX$173,$AD$9:$AN$20,8,FALSE),"","sed -i "&amp;IF($AK$171="MacOS","'' ","")&amp;"'s#"&amp;AX$173&amp;"="""&amp;INDEX($E$76:$G$78,MATCH("●",INDEX($H$76:$AQ$78,,MATCH($D209,$70:$70,0)-7),0),1)&amp;""""&amp;"#"&amp;AX$173&amp;"="&amp;""""&amp;VLOOKUP(AX$173,$AD$9:$AN$20,8,FALSE)&amp;""""&amp;"#g'"&amp;"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09" s="71" t="str">
        <f>SUBSTITUTE(IF(VLOOKUP(AY$173,$AD$9:$AN$20,8,FALSE)=INDEX($E$80:$G$84,MATCH("●",INDEX($H$80:$AQ$84,,MATCH($D209,$70:$70,0)-7),0),1),"","sed -i "&amp;IF($AK$171="MacOS","'' ","")&amp;"'s#"&amp;AY$173&amp;"="""&amp;VLOOKUP(AY$173,$AD$9:$AN$20,8,FALSE)&amp;""""&amp;"#"&amp;AY$173&amp;"="&amp;""""&amp;INDEX($E$80:$G$84,MATCH("●",INDEX($H$80:$AQ$84,,MATCH($D209,$70:$70,0)-7),0),1)&amp;""""&amp;"#g'"&amp;" ${CONFIG_DIR}"&amp;$K$7&amp;"; export "&amp;AY$173&amp;"="&amp;""""&amp;INDEX($E$80:$G$84,MATCH("●",INDEX($H$80:$AQ$84,,MATCH($D209,$70:$70,0)-7),0),1)&amp;""";"),",",""",""")</f>
        <v>sed -i '' 's#COLUMN_DATA_TYPE="char"#COLUMN_DATA_TYPE="byte"#g' ${CONFIG_DIR}db_data_config.txt; export COLUMN_DATA_TYPE="byte";</v>
      </c>
      <c r="AZ209" s="71" t="str">
        <f>SUBSTITUTE(IF(INDEX($E$80:$G$84,MATCH("●",INDEX($H$80:$AQ$84,,MATCH($D209,$70:$70,0)-7),0),1)=VLOOKUP(AZ$173,$AD$9:$AN$20,8,FALSE),"","sed -i "&amp;IF($AK$171="MacOS","'' ","")&amp;"'s#"&amp;AZ$173&amp;"="""&amp;INDEX($E$80:$G$84,MATCH("●",INDEX($H$80:$AQ$84,,MATCH($D209,$70:$70,0)-7),0),1)&amp;""""&amp;"#"&amp;AZ$173&amp;"="&amp;""""&amp;VLOOKUP(AZ$173,$AD$9:$AN$20,8,FALSE)&amp;""""&amp;"#g'"&amp;"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's#COLUMN_DATA_TYPE="byte"#COLUMN_DATA_TYPE="char"#g' ${CONFIG_DIR}db_data_config.txt; export COLUMN_DATA_TYPE="char";</v>
      </c>
      <c r="BA209" s="71" t="str">
        <f>SUBSTITUTE(IF(VLOOKUP(BA$173,$AD$9:$AN$20,8,FALSE)=INDEX($E$86:$G$111,MATCH("●",INDEX($H$86:$AQ$111,,MATCH($D209,$70:$70,0)-7),0),1),"","sed -i "&amp;IF($AK$171="MacOS","'' ","")&amp;"'s#"&amp;BA$173&amp;"="""&amp;VLOOKUP(BA$173,$AD$9:$AN$20,8,FALSE)&amp;""""&amp;"#"&amp;BA$173&amp;"="&amp;""""&amp;INDEX($E$86:$G$111,MATCH("●",INDEX($H$86:$AQ$111,,MATCH($D209,$70:$70,0)-7),0),1)&amp;""""&amp;"#g'"&amp;" ${CONFIG_DIR}"&amp;$K$7&amp;"; export "&amp;BA$173&amp;"="&amp;""""&amp;INDEX($E$86:$G$111,MATCH("●",INDEX($H$86:$AQ$111,,MATCH($D209,$70:$70,0)-7),0),1)&amp;""";"),",",""",""")</f>
        <v>sed -i '' 's#COLUMN_DATA_LENGTH="3"#COLUMN_DATA_LENGTH="38.7"#g' ${CONFIG_DIR}db_data_config.txt; export COLUMN_DATA_LENGTH="38.7";</v>
      </c>
      <c r="BB209" s="71" t="str">
        <f>SUBSTITUTE(IF(INDEX($E$86:$G$111,MATCH("●",INDEX($H$86:$AQ$111,,MATCH($D209,$70:$70,0)-7),0),1)=VLOOKUP(BB$173,$AD$9:$AN$20,8,FALSE),"","sed -i "&amp;IF($AK$171="MacOS","'' ","")&amp;"'s#"&amp;BB$173&amp;"="""&amp;INDEX($E$86:$G$111,MATCH("●",INDEX($H$86:$AQ$111,,MATCH($D209,$70:$70,0)-7),0),1)&amp;""""&amp;"#"&amp;BB$173&amp;"="&amp;""""&amp;VLOOKUP(BB$173,$AD$9:$AN$20,8,FALSE)&amp;""""&amp;"#g'"&amp;"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's#COLUMN_DATA_LENGTH="38.7"#COLUMN_DATA_LENGTH="3"#g' ${CONFIG_DIR}db_data_config.txt; export COLUMN_DATA_LENGTH="3";</v>
      </c>
      <c r="BC209" s="71" t="str">
        <f>SUBSTITUTE(IF(VLOOKUP(BC$173,$AD$9:$AN$20,8,FALSE)=INDEX($E$113:$G$114,MATCH("●",INDEX($H$113:$AQ$114,,MATCH($D209,$70:$70,0)-7),0),1),"","sed -i "&amp;IF($AK$171="MacOS","'' ","")&amp;"'s#"&amp;BC$173&amp;"="""&amp;VLOOKUP(BC$173,$AD$9:$AN$20,8,FALSE)&amp;""""&amp;"#"&amp;BC$173&amp;"="&amp;""""&amp;INDEX($E$113:$G$114,MATCH("●",INDEX($H$113:$AQ$114,,MATCH($D209,$70:$70,0)-7),0),1)&amp;""""&amp;"#g'"&amp;" ${CONFIG_DIR}"&amp;$K$7&amp;"; export "&amp;BC$173&amp;"="&amp;""""&amp;INDEX($E$113:$G$114,MATCH("●",INDEX($H$113:$AQ$114,,MATCH($D209,$70:$70,0)-7),0),1)&amp;""";"),",",""",""")</f>
        <v/>
      </c>
      <c r="BD209" s="71" t="str">
        <f>SUBSTITUTE(IF(INDEX($E$113:$G$114,MATCH("●",INDEX($H$113:$AQ$114,,MATCH($D209,$70:$70,0)-7),0),1)=VLOOKUP(BD$173,$AD$9:$AN$20,8,FALSE),"","sed -i "&amp;IF($AK$171="MacOS","'' ","")&amp;"'s#"&amp;BD$173&amp;"="""&amp;INDEX($E$113:$G$114,MATCH("●",INDEX($H$113:$AQ$114,,MATCH($D209,$70:$70,0)-7),0),1)&amp;""""&amp;"#"&amp;BD$173&amp;"="&amp;""""&amp;VLOOKUP(BD$173,$AD$9:$AN$20,8,FALSE)&amp;""""&amp;"#g'"&amp;"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09" s="71" t="str">
        <f>SUBSTITUTE(IF(VLOOKUP(BE$173,$AD$9:$AN$20,8,FALSE)=INDEX($E$116:$G$118,MATCH("●",INDEX($H$116:$AQ$118,,MATCH($D209,$70:$70,0)-7),0),1),"","sed -i "&amp;IF($AK$171="MacOS","'' ","")&amp;"'s#"&amp;BE$173&amp;"="""&amp;VLOOKUP(BE$173,$AD$9:$AN$20,8,FALSE)&amp;""""&amp;"#"&amp;BE$173&amp;"="&amp;""""&amp;INDEX($E$116:$G$118,MATCH("●",INDEX($H$116:$AQ$118,,MATCH($D209,$70:$70,0)-7),0),1)&amp;""""&amp;"#g'"&amp;" ${CONFIG_DIR}"&amp;$K$7&amp;"; export "&amp;BE$173&amp;"="&amp;""""&amp;INDEX($E$116:$G$118,MATCH("●",INDEX($H$116:$AQ$118,,MATCH($D209,$70:$70,0)-7),0),1)&amp;""";"),",",""",""")</f>
        <v/>
      </c>
      <c r="BF209" s="71" t="str">
        <f>SUBSTITUTE(IF(INDEX($E$116:$G$118,MATCH("●",INDEX($H$116:$AQ$118,,MATCH($D209,$70:$70,0)-7),0),1)=VLOOKUP(BF$173,$AD$9:$AN$20,8,FALSE),"","sed -i "&amp;IF($AK$171="MacOS","'' ","")&amp;"'s#"&amp;BF$173&amp;"="""&amp;INDEX($E$116:$G$118,MATCH("●",INDEX($H$116:$AQ$118,,MATCH($D209,$70:$70,0)-7),0),1)&amp;""""&amp;"#"&amp;BF$173&amp;"="&amp;""""&amp;VLOOKUP(BF$173,$AD$9:$AN$20,8,FALSE)&amp;""""&amp;"#g'"&amp;"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09" s="71" t="str">
        <f>SUBSTITUTE(IF(VLOOKUP(BG$173,$AD$9:$AN$20,8,FALSE)=INDEX($E$120:$G$122,MATCH("●",INDEX($H$120:$AQ$122,,MATCH($D209,$70:$70,0)-7),0),1),"","sed -i "&amp;IF($AK$171="MacOS","'' ","")&amp;"'s#"&amp;BG$173&amp;"="""&amp;VLOOKUP(BG$173,$AD$9:$AN$20,8,FALSE)&amp;""""&amp;"#"&amp;BG$173&amp;"="&amp;""""&amp;INDEX($E$120:$G$122,MATCH("●",INDEX($H$120:$AQ$122,,MATCH($D209,$70:$70,0)-7),0),1)&amp;""""&amp;"#g'"&amp;" ${CONFIG_DIR}"&amp;$K$7&amp;"; export "&amp;BG$173&amp;"="&amp;""""&amp;INDEX($E$120:$G$122,MATCH("●",INDEX($H$120:$AQ$122,,MATCH($D209,$70:$70,0)-7),0),1)&amp;""";"),",",""",""")</f>
        <v/>
      </c>
      <c r="BH209" s="71" t="str">
        <f>SUBSTITUTE(IF(INDEX($E$120:$G$122,MATCH("●",INDEX($H$120:$AQ$122,,MATCH($D209,$70:$70,0)-7),0),1)=VLOOKUP(BH$173,$AD$9:$AN$20,8,FALSE),"","sed -i "&amp;IF($AK$171="MacOS","'' ","")&amp;"'s#"&amp;BH$173&amp;"="""&amp;INDEX($E$120:$G$122,MATCH("●",INDEX($H$120:$AQ$122,,MATCH($D209,$70:$70,0)-7),0),1)&amp;""""&amp;"#"&amp;BH$173&amp;"="&amp;""""&amp;VLOOKUP(BH$173,$AD$9:$AN$20,8,FALSE)&amp;""""&amp;"#g'"&amp;"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09" s="71" t="str">
        <f>SUBSTITUTE(IF(VLOOKUP(BI$173,$AD$9:$AN$20,8,FALSE)=INDEX($E$124:$G$127,MATCH("●",INDEX($H$124:$AQ$127,,MATCH($D209,$70:$70,0)-7),0),1),"","sed -i "&amp;IF($AK$171="MacOS","'' ","")&amp;"'s#"&amp;BI$173&amp;"="""&amp;VLOOKUP(BI$173,$AD$9:$AN$20,8,FALSE)&amp;""""&amp;"#"&amp;BI$173&amp;"="&amp;""""&amp;INDEX($E$124:$G$127,MATCH("●",INDEX($H$124:$AQ$127,,MATCH($D209,$70:$70,0)-7),0),1)&amp;""""&amp;"#g'"&amp;" ${CONFIG_DIR}"&amp;$K$7&amp;"; export "&amp;BI$173&amp;"="&amp;""""&amp;INDEX($E$124:$G$127,MATCH("●",INDEX($H$124:$AQ$127,,MATCH($D209,$70:$70,0)-7),0),1)&amp;""";"),",",""",""")</f>
        <v/>
      </c>
      <c r="BJ209" s="71" t="str">
        <f>SUBSTITUTE(IF(INDEX($E$124:$G$127,MATCH("●",INDEX($H$124:$AQ$127,,MATCH($D209,$70:$70,0)-7),0),1)=VLOOKUP(BJ$173,$AD$9:$AN$20,8,FALSE),"","sed -i "&amp;IF($AK$171="MacOS","'' ","")&amp;"'s#"&amp;BJ$173&amp;"="""&amp;INDEX($E$124:$G$127,MATCH("●",INDEX($H$124:$AQ$127,,MATCH($D209,$70:$70,0)-7),0),1)&amp;""""&amp;"#"&amp;BJ$173&amp;"="&amp;""""&amp;VLOOKUP(BJ$173,$AD$9:$AN$20,8,FALSE)&amp;""""&amp;"#g'"&amp;"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209" s="71" t="str">
        <f>SUBSTITUTE(IF(VLOOKUP(BK$173,$AD$9:$AN$20,8,FALSE)=INDEX($E$129:$G$131,MATCH("●",INDEX($H$129:$AQ$131,,MATCH($D209,$70:$70,0)-7),0),1),"","sed -i "&amp;IF($AK$171="MacOS","'' ","")&amp;"'s#"&amp;BK$173&amp;"="""&amp;VLOOKUP(BK$173,$AD$9:$AN$20,8,FALSE)&amp;""""&amp;"#"&amp;BK$173&amp;"="&amp;""""&amp;INDEX($E$129:$G$131,MATCH("●",INDEX($H$129:$AQ$131,,MATCH($D209,$70:$70,0)-7),0),1)&amp;""""&amp;"#g'"&amp;" ${CONFIG_DIR}"&amp;$K$7&amp;"; export "&amp;BK$173&amp;"="&amp;""""&amp;INDEX($E$129:$G$131,MATCH("●",INDEX($H$129:$AQ$131,,MATCH($D209,$70:$70,0)-7),0),1)&amp;""";"),",",""",""")</f>
        <v/>
      </c>
      <c r="BL209" s="71" t="str">
        <f>SUBSTITUTE(IF(INDEX($E$129:$G$131,MATCH("●",INDEX($H$129:$AQ$131,,MATCH($D209,$70:$70,0)-7),0),1)=VLOOKUP(BL$173,$AD$9:$AN$20,8,FALSE),"","sed -i "&amp;IF($AK$171="MacOS","'' ","")&amp;"'s#"&amp;BL$173&amp;"="""&amp;INDEX($E$129:$G$131,MATCH("●",INDEX($H$129:$AQ$131,,MATCH($D209,$70:$70,0)-7),0),1)&amp;""""&amp;"#"&amp;BL$173&amp;"="&amp;""""&amp;VLOOKUP(BL$173,$AD$9:$AN$20,8,FALSE)&amp;""""&amp;"#g'"&amp;"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09" s="71" t="str">
        <f>SUBSTITUTE(IF(VLOOKUP(BM$173,$AD$9:$AN$20,8,FALSE)=INDEX($E$133:$G$135,MATCH("●",INDEX($H$133:$AQ$135,,MATCH($D209,$70:$70,0)-7),0),1),"","sed -i "&amp;IF($AK$171="MacOS","'' ","")&amp;"'s#"&amp;BM$173&amp;"="""&amp;VLOOKUP(BM$173,$AD$9:$AN$20,8,FALSE)&amp;""""&amp;"#"&amp;BM$173&amp;"="&amp;""""&amp;INDEX($E$133:$G$135,MATCH("●",INDEX($H$133:$AQ$135,,MATCH($D209,$70:$70,0)-7),0),1)&amp;""""&amp;"#g'"&amp;" ${CONFIG_DIR}"&amp;$K$7&amp;"; export "&amp;BM$173&amp;"="&amp;""""&amp;INDEX($E$133:$G$135,MATCH("●",INDEX($H$133:$AQ$135,,MATCH($D209,$70:$70,0)-7),0),1)&amp;""";"),",",""",""")</f>
        <v/>
      </c>
      <c r="BN209" s="71" t="str">
        <f>SUBSTITUTE(IF(INDEX($E$133:$G$135,MATCH("●",INDEX($H$133:$AQ$135,,MATCH($D209,$70:$70,0)-7),0),1)=VLOOKUP(BN$173,$AD$9:$AN$20,8,FALSE),"","sed -i "&amp;IF($AK$171="MacOS","'' ","")&amp;"'s#"&amp;BN$173&amp;"="""&amp;INDEX($E$133:$G$135,MATCH("●",INDEX($H$133:$AQ$135,,MATCH($D209,$70:$70,0)-7),0),1)&amp;""""&amp;"#"&amp;BN$173&amp;"="&amp;""""&amp;VLOOKUP(BN$173,$AD$9:$AN$20,8,FALSE)&amp;""""&amp;"#g'"&amp;"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09" s="71" t="str">
        <f>SUBSTITUTE(IF(VLOOKUP(BO$173,$AD$9:$AN$20,8,FALSE)=INDEX($E$137:$G$139,MATCH("●",INDEX($H$137:$AQ$139,,MATCH($D209,$70:$70,0)-7),0),1),"","sed -i "&amp;IF($AK$171="MacOS","'' ","")&amp;"'s#"&amp;BO$173&amp;"="""&amp;VLOOKUP(BO$173,$AD$9:$AN$20,8,FALSE)&amp;""""&amp;"#"&amp;BO$173&amp;"="&amp;""""&amp;INDEX($E$137:$G$139,MATCH("●",INDEX($H$137:$AQ$139,,MATCH($D209,$70:$70,0)-7),0),1)&amp;""""&amp;"#g'"&amp;" ${CONFIG_DIR}"&amp;$K$7&amp;"; export "&amp;BO$173&amp;"="&amp;""""&amp;INDEX($E$137:$G$139,MATCH("●",INDEX($H$137:$AQ$139,,MATCH($D209,$70:$70,0)-7),0),1)&amp;""";"),",",""",""")</f>
        <v/>
      </c>
      <c r="BP209" s="71" t="str">
        <f>SUBSTITUTE(IF(INDEX($E$137:$G$139,MATCH("●",INDEX($H$137:$AQ$139,,MATCH($D209,$70:$70,0)-7),0),1)=VLOOKUP(BP$173,$AD$9:$AN$20,8,FALSE),"","sed -i "&amp;IF($AK$171="MacOS","'' ","")&amp;"'s#"&amp;BP$173&amp;"="""&amp;INDEX($E$137:$G$139,MATCH("●",INDEX($H$137:$AQ$139,,MATCH($D209,$70:$70,0)-7),0),1)&amp;""""&amp;"#"&amp;BP$173&amp;"="&amp;""""&amp;VLOOKUP(BP$173,$AD$9:$AN$20,8,FALSE)&amp;""""&amp;"#g'"&amp;"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09" s="71" t="str">
        <f>SUBSTITUTE(IF(VLOOKUP(BQ$173,$AD$9:$AN$20,8,FALSE)=INDEX($E$141:$G$143,MATCH("●",INDEX($H$141:$AQ$143,,MATCH($D209,$70:$70,0)-7),0),1),"","sed -i "&amp;IF($AK$171="MacOS","'' ","")&amp;"'s#"&amp;BQ$173&amp;"="""&amp;VLOOKUP(BQ$173,$AD$9:$AN$20,8,FALSE)&amp;""""&amp;"#"&amp;BQ$173&amp;"="&amp;""""&amp;INDEX($E$141:$G$143,MATCH("●",INDEX($H$141:$AQ$143,,MATCH($D209,$70:$70,0)-7),0),1)&amp;""""&amp;"#g'"&amp;" ${CONFIG_DIR}"&amp;$K$7&amp;"; export "&amp;BQ$173&amp;"="&amp;""""&amp;INDEX($E$141:$G$143,MATCH("●",INDEX($H$141:$AQ$143,,MATCH($D209,$70:$70,0)-7),0),1)&amp;""";"),",",""",""")</f>
        <v/>
      </c>
      <c r="BR209" s="71" t="str">
        <f>SUBSTITUTE(IF(INDEX($E$141:$G$143,MATCH("●",INDEX($H$141:$AQ$143,,MATCH($D209,$70:$70,0)-7),0),1)=VLOOKUP(BR$173,$AD$9:$AN$20,8,FALSE),"","sed -i "&amp;IF($AK$171="MacOS","'' ","")&amp;"'s#"&amp;BR$173&amp;"="""&amp;INDEX($E$141:$G$143,MATCH("●",INDEX($H$141:$AQ$143,,MATCH($D209,$70:$70,0)-7),0),1)&amp;""""&amp;"#"&amp;BR$173&amp;"="&amp;""""&amp;VLOOKUP(BR$173,$AD$9:$AN$20,8,FALSE)&amp;""""&amp;"#g'"&amp;"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09" s="71" t="str">
        <f>SUBSTITUTE(IF(VLOOKUP(BS$173,$AD$9:$AN$20,8,FALSE)=INDEX($E$145:$G$147,MATCH("●",INDEX($H$145:$AQ$147,,MATCH($D209,$70:$70,0)-7),0),1),"","sed -i "&amp;IF($AK$171="MacOS","'' ","")&amp;"'s#"&amp;BS$173&amp;"="""&amp;VLOOKUP(BS$173,$AD$9:$AN$20,8,FALSE)&amp;""""&amp;"#"&amp;BS$173&amp;"="&amp;""""&amp;INDEX($E$145:$G$147,MATCH("●",INDEX($H$145:$AQ$147,,MATCH($D209,$70:$70,0)-7),0),1)&amp;""""&amp;"#g'"&amp;" ${CONFIG_DIR}"&amp;$K$7&amp;"; export "&amp;BS$173&amp;"="&amp;""""&amp;INDEX($E$145:$G$147,MATCH("●",INDEX($H$145:$AQ$147,,MATCH($D209,$70:$70,0)-7),0),1)&amp;""";"),",",""",""")</f>
        <v/>
      </c>
      <c r="BT209" s="71" t="str">
        <f>SUBSTITUTE(IF(INDEX($E$145:$G$147,MATCH("●",INDEX($H$145:$AQ$147,,MATCH($D209,$70:$70,0)-7),0),1)=VLOOKUP(BT$173,$AD$9:$AN$20,8,FALSE),"","sed -i "&amp;IF($AK$171="MacOS","'' ","")&amp;"'s#"&amp;BT$173&amp;"="""&amp;INDEX($E$145:$G$147,MATCH("●",INDEX($H$145:$AQ$147,,MATCH($D209,$70:$70,0)-7),0),1)&amp;""""&amp;"#"&amp;BT$173&amp;"="&amp;""""&amp;VLOOKUP(BT$173,$AD$9:$AN$20,8,FALSE)&amp;""""&amp;"#g'"&amp;"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09" s="60" t="s">
        <v>1068</v>
      </c>
    </row>
    <row r="210" spans="4:73" ht="54" customHeight="1">
      <c r="D210" s="96">
        <f t="shared" si="3"/>
        <v>108</v>
      </c>
      <c r="E210" s="97"/>
      <c r="F210" s="97"/>
      <c r="G210" s="98"/>
      <c r="H210" s="45" t="str">
        <f t="shared" ca="1" si="2"/>
        <v>clear; echo テストケース108; sed -i '' 's#COLUMN_DATA_TYPE="char"#COLUMN_DATA_TYPE="byte"#g' ${CONFIG_DIR}db_data_config.txt; export COLUMN_DATA_TYPE="byte";sed -i '' 's#COLUMN_DATA_LENGTH="3"#COLUMN_DATA_LENGTH="YYYY"#g' ${CONFIG_DIR}db_data_config.txt; export COLUMN_DATA_LENGTH="YYYY";sh ./script/db_check_data_validate_config.sh; sed -i '' 's#COLUMN_DATA_TYPE="byte"#COLUMN_DATA_TYPE="char"#g' ${CONFIG_DIR}db_data_config.txt; export COLUMN_DATA_TYPE="char";sed -i '' 's#COLUMN_DATA_LENGTH="YYYY"#COLUMN_DATA_LENGTH="3"#g' ${CONFIG_DIR}db_data_config.txt; export COLUMN_DATA_LENGTH="3";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7"/>
      <c r="AE210" s="99" t="str" cm="1">
        <f t="array" ref="AE210">SUBSTITUTE(INDEX($H$149:$AQ$149, , MATCH($D210, $70:$70, 0)-7),"-","")</f>
        <v>異常</v>
      </c>
      <c r="AF210" s="100"/>
      <c r="AG210" s="101"/>
      <c r="AH210" s="143" t="s">
        <v>954</v>
      </c>
      <c r="AI210" s="144"/>
      <c r="AJ210" s="144"/>
      <c r="AK210" s="144"/>
      <c r="AL210" s="144"/>
      <c r="AM210" s="144"/>
      <c r="AN210" s="144"/>
      <c r="AO210" s="144"/>
      <c r="AP210" s="144"/>
      <c r="AQ210" s="145"/>
      <c r="AS210" s="68" t="str" cm="1">
        <f t="array" ref="AS210">SUBSTITUTE(TEXT(INDEX($H$152:$AQ$152,1,$D210-72),"000000"),"-","")</f>
        <v>220138</v>
      </c>
      <c r="AT210" s="69"/>
      <c r="AU210" s="70"/>
      <c r="AW210" s="71" t="str">
        <f>SUBSTITUTE(IF(VLOOKUP(AW$173,$AD$9:$AN$20,8,FALSE)=INDEX($E$76:$G$78,MATCH("●",INDEX($H$76:$AQ$78,,MATCH($D210,$70:$70,0)-7),0),1),"","sed -i "&amp;IF($AK$171="MacOS","'' ","")&amp;"'s#"&amp;AW$173&amp;"="""&amp;VLOOKUP(AW$173,$AD$9:$AN$20,8,FALSE)&amp;""""&amp;"#"&amp;AW$173&amp;"="&amp;""""&amp;INDEX($E$76:$G$78,MATCH("●",INDEX($H$76:$AQ$78,,MATCH($D210,$70:$70,0)-7),0),1)&amp;""""&amp;"#g'"&amp;" ${CONFIG_DIR}"&amp;$K$7&amp;"; export "&amp;AW$173&amp;"="&amp;""""&amp;INDEX($E$76:$G$78,MATCH("●",INDEX($H$76:$AQ$78,,MATCH($D210,$70:$70,0)-7),0),1)&amp;""";"),",",""",""")</f>
        <v/>
      </c>
      <c r="AX210" s="71" t="str">
        <f>SUBSTITUTE(IF(INDEX($E$76:$G$78,MATCH("●",INDEX($H$76:$AQ$78,,MATCH($D210,$70:$70,0)-7),0),1)=VLOOKUP(AX$173,$AD$9:$AN$20,8,FALSE),"","sed -i "&amp;IF($AK$171="MacOS","'' ","")&amp;"'s#"&amp;AX$173&amp;"="""&amp;INDEX($E$76:$G$78,MATCH("●",INDEX($H$76:$AQ$78,,MATCH($D210,$70:$70,0)-7),0),1)&amp;""""&amp;"#"&amp;AX$173&amp;"="&amp;""""&amp;VLOOKUP(AX$173,$AD$9:$AN$20,8,FALSE)&amp;""""&amp;"#g'"&amp;" ${CONFIG_DIR}"&amp;$K$7&amp;"; export "&amp;AX$173&amp;"="&amp;""""&amp;VLOOKUP(AX$173,$AD$9:$AN$20,8,FALSE)&amp;""";"),",",""",""")</f>
        <v/>
      </c>
      <c r="AY210" s="71" t="str">
        <f>SUBSTITUTE(IF(VLOOKUP(AY$173,$AD$9:$AN$20,8,FALSE)=INDEX($E$80:$G$84,MATCH("●",INDEX($H$80:$AQ$84,,MATCH($D210,$70:$70,0)-7),0),1),"","sed -i "&amp;IF($AK$171="MacOS","'' ","")&amp;"'s#"&amp;AY$173&amp;"="""&amp;VLOOKUP(AY$173,$AD$9:$AN$20,8,FALSE)&amp;""""&amp;"#"&amp;AY$173&amp;"="&amp;""""&amp;INDEX($E$80:$G$84,MATCH("●",INDEX($H$80:$AQ$84,,MATCH($D210,$70:$70,0)-7),0),1)&amp;""""&amp;"#g'"&amp;" ${CONFIG_DIR}"&amp;$K$7&amp;"; export "&amp;AY$173&amp;"="&amp;""""&amp;INDEX($E$80:$G$84,MATCH("●",INDEX($H$80:$AQ$84,,MATCH($D210,$70:$70,0)-7),0),1)&amp;""";"),",",""",""")</f>
        <v>sed -i '' 's#COLUMN_DATA_TYPE="char"#COLUMN_DATA_TYPE="byte"#g' ${CONFIG_DIR}db_data_config.txt; export COLUMN_DATA_TYPE="byte";</v>
      </c>
      <c r="AZ210" s="71" t="str">
        <f>SUBSTITUTE(IF(INDEX($E$80:$G$84,MATCH("●",INDEX($H$80:$AQ$84,,MATCH($D210,$70:$70,0)-7),0),1)=VLOOKUP(AZ$173,$AD$9:$AN$20,8,FALSE),"","sed -i "&amp;IF($AK$171="MacOS","'' ","")&amp;"'s#"&amp;AZ$173&amp;"="""&amp;INDEX($E$80:$G$84,MATCH("●",INDEX($H$80:$AQ$84,,MATCH($D210,$70:$70,0)-7),0),1)&amp;""""&amp;"#"&amp;AZ$173&amp;"="&amp;""""&amp;VLOOKUP(AZ$173,$AD$9:$AN$20,8,FALSE)&amp;""""&amp;"#g'"&amp;" ${CONFIG_DIR}"&amp;$K$7&amp;"; export "&amp;AZ$173&amp;"="&amp;""""&amp;VLOOKUP(AZ$173,$AD$9:$AN$20,8,FALSE)&amp;""";"),",",""",""")</f>
        <v>sed -i '' 's#COLUMN_DATA_TYPE="byte"#COLUMN_DATA_TYPE="char"#g' ${CONFIG_DIR}db_data_config.txt; export COLUMN_DATA_TYPE="char";</v>
      </c>
      <c r="BA210" s="71" t="str">
        <f>SUBSTITUTE(IF(VLOOKUP(BA$173,$AD$9:$AN$20,8,FALSE)=INDEX($E$86:$G$111,MATCH("●",INDEX($H$86:$AQ$111,,MATCH($D210,$70:$70,0)-7),0),1),"","sed -i "&amp;IF($AK$171="MacOS","'' ","")&amp;"'s#"&amp;BA$173&amp;"="""&amp;VLOOKUP(BA$173,$AD$9:$AN$20,8,FALSE)&amp;""""&amp;"#"&amp;BA$173&amp;"="&amp;""""&amp;INDEX($E$86:$G$111,MATCH("●",INDEX($H$86:$AQ$111,,MATCH($D210,$70:$70,0)-7),0),1)&amp;""""&amp;"#g'"&amp;" ${CONFIG_DIR}"&amp;$K$7&amp;"; export "&amp;BA$173&amp;"="&amp;""""&amp;INDEX($E$86:$G$111,MATCH("●",INDEX($H$86:$AQ$111,,MATCH($D210,$70:$70,0)-7),0),1)&amp;""";"),",",""",""")</f>
        <v>sed -i '' 's#COLUMN_DATA_LENGTH="3"#COLUMN_DATA_LENGTH="YYYY"#g' ${CONFIG_DIR}db_data_config.txt; export COLUMN_DATA_LENGTH="YYYY";</v>
      </c>
      <c r="BB210" s="71" t="str">
        <f>SUBSTITUTE(IF(INDEX($E$86:$G$111,MATCH("●",INDEX($H$86:$AQ$111,,MATCH($D210,$70:$70,0)-7),0),1)=VLOOKUP(BB$173,$AD$9:$AN$20,8,FALSE),"","sed -i "&amp;IF($AK$171="MacOS","'' ","")&amp;"'s#"&amp;BB$173&amp;"="""&amp;INDEX($E$86:$G$111,MATCH("●",INDEX($H$86:$AQ$111,,MATCH($D210,$70:$70,0)-7),0),1)&amp;""""&amp;"#"&amp;BB$173&amp;"="&amp;""""&amp;VLOOKUP(BB$173,$AD$9:$AN$20,8,FALSE)&amp;""""&amp;"#g'"&amp;" ${CONFIG_DIR}"&amp;$K$7&amp;"; export "&amp;BB$173&amp;"="&amp;""""&amp;VLOOKUP(BB$173,$AD$9:$AN$20,8,FALSE)&amp;""";"),",",""",""")</f>
        <v>sed -i '' 's#COLUMN_DATA_LENGTH="YYYY"#COLUMN_DATA_LENGTH="3"#g' ${CONFIG_DIR}db_data_config.txt; export COLUMN_DATA_LENGTH="3";</v>
      </c>
      <c r="BC210" s="71" t="str">
        <f>SUBSTITUTE(IF(VLOOKUP(BC$173,$AD$9:$AN$20,8,FALSE)=INDEX($E$113:$G$114,MATCH("●",INDEX($H$113:$AQ$114,,MATCH($D210,$70:$70,0)-7),0),1),"","sed -i "&amp;IF($AK$171="MacOS","'' ","")&amp;"'s#"&amp;BC$173&amp;"="""&amp;VLOOKUP(BC$173,$AD$9:$AN$20,8,FALSE)&amp;""""&amp;"#"&amp;BC$173&amp;"="&amp;""""&amp;INDEX($E$113:$G$114,MATCH("●",INDEX($H$113:$AQ$114,,MATCH($D210,$70:$70,0)-7),0),1)&amp;""""&amp;"#g'"&amp;" ${CONFIG_DIR}"&amp;$K$7&amp;"; export "&amp;BC$173&amp;"="&amp;""""&amp;INDEX($E$113:$G$114,MATCH("●",INDEX($H$113:$AQ$114,,MATCH($D210,$70:$70,0)-7),0),1)&amp;""";"),",",""",""")</f>
        <v/>
      </c>
      <c r="BD210" s="71" t="str">
        <f>SUBSTITUTE(IF(INDEX($E$113:$G$114,MATCH("●",INDEX($H$113:$AQ$114,,MATCH($D210,$70:$70,0)-7),0),1)=VLOOKUP(BD$173,$AD$9:$AN$20,8,FALSE),"","sed -i "&amp;IF($AK$171="MacOS","'' ","")&amp;"'s#"&amp;BD$173&amp;"="""&amp;INDEX($E$113:$G$114,MATCH("●",INDEX($H$113:$AQ$114,,MATCH($D210,$70:$70,0)-7),0),1)&amp;""""&amp;"#"&amp;BD$173&amp;"="&amp;""""&amp;VLOOKUP(BD$173,$AD$9:$AN$20,8,FALSE)&amp;""""&amp;"#g'"&amp;" ${CONFIG_DIR}"&amp;$K$7&amp;"; export "&amp;BD$173&amp;"="&amp;""""&amp;VLOOKUP(BD$173,$AD$9:$AN$20,8,FALSE)&amp;""";"),",",""",""")</f>
        <v/>
      </c>
      <c r="BE210" s="71" t="str">
        <f>SUBSTITUTE(IF(VLOOKUP(BE$173,$AD$9:$AN$20,8,FALSE)=INDEX($E$116:$G$118,MATCH("●",INDEX($H$116:$AQ$118,,MATCH($D210,$70:$70,0)-7),0),1),"","sed -i "&amp;IF($AK$171="MacOS","'' ","")&amp;"'s#"&amp;BE$173&amp;"="""&amp;VLOOKUP(BE$173,$AD$9:$AN$20,8,FALSE)&amp;""""&amp;"#"&amp;BE$173&amp;"="&amp;""""&amp;INDEX($E$116:$G$118,MATCH("●",INDEX($H$116:$AQ$118,,MATCH($D210,$70:$70,0)-7),0),1)&amp;""""&amp;"#g'"&amp;" ${CONFIG_DIR}"&amp;$K$7&amp;"; export "&amp;BE$173&amp;"="&amp;""""&amp;INDEX($E$116:$G$118,MATCH("●",INDEX($H$116:$AQ$118,,MATCH($D210,$70:$70,0)-7),0),1)&amp;""";"),",",""",""")</f>
        <v/>
      </c>
      <c r="BF210" s="71" t="str">
        <f>SUBSTITUTE(IF(INDEX($E$116:$G$118,MATCH("●",INDEX($H$116:$AQ$118,,MATCH($D210,$70:$70,0)-7),0),1)=VLOOKUP(BF$173,$AD$9:$AN$20,8,FALSE),"","sed -i "&amp;IF($AK$171="MacOS","'' ","")&amp;"'s#"&amp;BF$173&amp;"="""&amp;INDEX($E$116:$G$118,MATCH("●",INDEX($H$116:$AQ$118,,MATCH($D210,$70:$70,0)-7),0),1)&amp;""""&amp;"#"&amp;BF$173&amp;"="&amp;""""&amp;VLOOKUP(BF$173,$AD$9:$AN$20,8,FALSE)&amp;""""&amp;"#g'"&amp;" ${CONFIG_DIR}"&amp;$K$7&amp;"; export "&amp;BF$173&amp;"="&amp;""""&amp;VLOOKUP(BF$173,$AD$9:$AN$20,8,FALSE)&amp;""";"),",",""",""")</f>
        <v/>
      </c>
      <c r="BG210" s="71" t="str">
        <f>SUBSTITUTE(IF(VLOOKUP(BG$173,$AD$9:$AN$20,8,FALSE)=INDEX($E$120:$G$122,MATCH("●",INDEX($H$120:$AQ$122,,MATCH($D210,$70:$70,0)-7),0),1),"","sed -i "&amp;IF($AK$171="MacOS","'' ","")&amp;"'s#"&amp;BG$173&amp;"="""&amp;VLOOKUP(BG$173,$AD$9:$AN$20,8,FALSE)&amp;""""&amp;"#"&amp;BG$173&amp;"="&amp;""""&amp;INDEX($E$120:$G$122,MATCH("●",INDEX($H$120:$AQ$122,,MATCH($D210,$70:$70,0)-7),0),1)&amp;""""&amp;"#g'"&amp;" ${CONFIG_DIR}"&amp;$K$7&amp;"; export "&amp;BG$173&amp;"="&amp;""""&amp;INDEX($E$120:$G$122,MATCH("●",INDEX($H$120:$AQ$122,,MATCH($D210,$70:$70,0)-7),0),1)&amp;""";"),",",""",""")</f>
        <v/>
      </c>
      <c r="BH210" s="71" t="str">
        <f>SUBSTITUTE(IF(INDEX($E$120:$G$122,MATCH("●",INDEX($H$120:$AQ$122,,MATCH($D210,$70:$70,0)-7),0),1)=VLOOKUP(BH$173,$AD$9:$AN$20,8,FALSE),"","sed -i "&amp;IF($AK$171="MacOS","'' ","")&amp;"'s#"&amp;BH$173&amp;"="""&amp;INDEX($E$120:$G$122,MATCH("●",INDEX($H$120:$AQ$122,,MATCH($D210,$70:$70,0)-7),0),1)&amp;""""&amp;"#"&amp;BH$173&amp;"="&amp;""""&amp;VLOOKUP(BH$173,$AD$9:$AN$20,8,FALSE)&amp;""""&amp;"#g'"&amp;" ${CONFIG_DIR}"&amp;$K$7&amp;"; export "&amp;BH$173&amp;"="&amp;""""&amp;VLOOKUP(BH$173,$AD$9:$AN$20,8,FALSE)&amp;""";"),",",""",""")</f>
        <v/>
      </c>
      <c r="BI210" s="71" t="str">
        <f>SUBSTITUTE(IF(VLOOKUP(BI$173,$AD$9:$AN$20,8,FALSE)=INDEX($E$124:$G$127,MATCH("●",INDEX($H$124:$AQ$127,,MATCH($D210,$70:$70,0)-7),0),1),"","sed -i "&amp;IF($AK$171="MacOS","'' ","")&amp;"'s#"&amp;BI$173&amp;"="""&amp;VLOOKUP(BI$173,$AD$9:$AN$20,8,FALSE)&amp;""""&amp;"#"&amp;BI$173&amp;"="&amp;""""&amp;INDEX($E$124:$G$127,MATCH("●",INDEX($H$124:$AQ$127,,MATCH($D210,$70:$70,0)-7),0),1)&amp;""""&amp;"#g'"&amp;" ${CONFIG_DIR}"&amp;$K$7&amp;"; export "&amp;BI$173&amp;"="&amp;""""&amp;INDEX($E$124:$G$127,MATCH("●",INDEX($H$124:$AQ$127,,MATCH($D210,$70:$70,0)-7),0),1)&amp;""";"),",",""",""")</f>
        <v/>
      </c>
      <c r="BJ210" s="71" t="str">
        <f>SUBSTITUTE(IF(INDEX($E$124:$G$127,MATCH("●",INDEX($H$124:$AQ$127,,MATCH($D210,$70:$70,0)-7),0),1)=VLOOKUP(BJ$173,$AD$9:$AN$20,8,FALSE),"","sed -i "&amp;IF($AK$171="MacOS","'' ","")&amp;"'s#"&amp;BJ$173&amp;"="""&amp;INDEX($E$124:$G$127,MATCH("●",INDEX($H$124:$AQ$127,,MATCH($D210,$70:$70,0)-7),0),1)&amp;""""&amp;"#"&amp;BJ$173&amp;"="&amp;""""&amp;VLOOKUP(BJ$173,$AD$9:$AN$20,8,FALSE)&amp;""""&amp;"#g'"&amp;" ${CONFIG_DIR}"&amp;$K$7&amp;"; export "&amp;BJ$173&amp;"="&amp;""""&amp;VLOOKUP(BJ$173,$AD$9:$AN$20,8,FALSE)&amp;""";"),",",""",""")</f>
        <v/>
      </c>
      <c r="BK210" s="71" t="str">
        <f>SUBSTITUTE(IF(VLOOKUP(BK$173,$AD$9:$AN$20,8,FALSE)=INDEX($E$129:$G$131,MATCH("●",INDEX($H$129:$AQ$131,,MATCH($D210,$70:$70,0)-7),0),1),"","sed -i "&amp;IF($AK$171="MacOS","'' ","")&amp;"'s#"&amp;BK$173&amp;"="""&amp;VLOOKUP(BK$173,$AD$9:$AN$20,8,FALSE)&amp;""""&amp;"#"&amp;BK$173&amp;"="&amp;""""&amp;INDEX($E$129:$G$131,MATCH("●",INDEX($H$129:$AQ$131,,MATCH($D210,$70:$70,0)-7),0),1)&amp;""""&amp;"#g'"&amp;" ${CONFIG_DIR}"&amp;$K$7&amp;"; export "&amp;BK$173&amp;"="&amp;""""&amp;INDEX($E$129:$G$131,MATCH("●",INDEX($H$129:$AQ$131,,MATCH($D210,$70:$70,0)-7),0),1)&amp;""";"),",",""",""")</f>
        <v/>
      </c>
      <c r="BL210" s="71" t="str">
        <f>SUBSTITUTE(IF(INDEX($E$129:$G$131,MATCH("●",INDEX($H$129:$AQ$131,,MATCH($D210,$70:$70,0)-7),0),1)=VLOOKUP(BL$173,$AD$9:$AN$20,8,FALSE),"","sed -i "&amp;IF($AK$171="MacOS","'' ","")&amp;"'s#"&amp;BL$173&amp;"="""&amp;INDEX($E$129:$G$131,MATCH("●",INDEX($H$129:$AQ$131,,MATCH($D210,$70:$70,0)-7),0),1)&amp;""""&amp;"#"&amp;BL$173&amp;"="&amp;""""&amp;VLOOKUP(BL$173,$AD$9:$AN$20,8,FALSE)&amp;""""&amp;"#g'"&amp;" ${CONFIG_DIR}"&amp;$K$7&amp;"; export "&amp;BL$173&amp;"="&amp;""""&amp;VLOOKUP(BL$173,$AD$9:$AN$20,8,FALSE)&amp;""";"),",",""",""")</f>
        <v/>
      </c>
      <c r="BM210" s="71" t="str">
        <f>SUBSTITUTE(IF(VLOOKUP(BM$173,$AD$9:$AN$20,8,FALSE)=INDEX($E$133:$G$135,MATCH("●",INDEX($H$133:$AQ$135,,MATCH($D210,$70:$70,0)-7),0),1),"","sed -i "&amp;IF($AK$171="MacOS","'' ","")&amp;"'s#"&amp;BM$173&amp;"="""&amp;VLOOKUP(BM$173,$AD$9:$AN$20,8,FALSE)&amp;""""&amp;"#"&amp;BM$173&amp;"="&amp;""""&amp;INDEX($E$133:$G$135,MATCH("●",INDEX($H$133:$AQ$135,,MATCH($D210,$70:$70,0)-7),0),1)&amp;""""&amp;"#g'"&amp;" ${CONFIG_DIR}"&amp;$K$7&amp;"; export "&amp;BM$173&amp;"="&amp;""""&amp;INDEX($E$133:$G$135,MATCH("●",INDEX($H$133:$AQ$135,,MATCH($D210,$70:$70,0)-7),0),1)&amp;""";"),",",""",""")</f>
        <v/>
      </c>
      <c r="BN210" s="71" t="str">
        <f>SUBSTITUTE(IF(INDEX($E$133:$G$135,MATCH("●",INDEX($H$133:$AQ$135,,MATCH($D210,$70:$70,0)-7),0),1)=VLOOKUP(BN$173,$AD$9:$AN$20,8,FALSE),"","sed -i "&amp;IF($AK$171="MacOS","'' ","")&amp;"'s#"&amp;BN$173&amp;"="""&amp;INDEX($E$133:$G$135,MATCH("●",INDEX($H$133:$AQ$135,,MATCH($D210,$70:$70,0)-7),0),1)&amp;""""&amp;"#"&amp;BN$173&amp;"="&amp;""""&amp;VLOOKUP(BN$173,$AD$9:$AN$20,8,FALSE)&amp;""""&amp;"#g'"&amp;" ${CONFIG_DIR}"&amp;$K$7&amp;"; export "&amp;BN$173&amp;"="&amp;""""&amp;VLOOKUP(BN$173,$AD$9:$AN$20,8,FALSE)&amp;""";"),",",""",""")</f>
        <v/>
      </c>
      <c r="BO210" s="71" t="str">
        <f>SUBSTITUTE(IF(VLOOKUP(BO$173,$AD$9:$AN$20,8,FALSE)=INDEX($E$137:$G$139,MATCH("●",INDEX($H$137:$AQ$139,,MATCH($D210,$70:$70,0)-7),0),1),"","sed -i "&amp;IF($AK$171="MacOS","'' ","")&amp;"'s#"&amp;BO$173&amp;"="""&amp;VLOOKUP(BO$173,$AD$9:$AN$20,8,FALSE)&amp;""""&amp;"#"&amp;BO$173&amp;"="&amp;""""&amp;INDEX($E$137:$G$139,MATCH("●",INDEX($H$137:$AQ$139,,MATCH($D210,$70:$70,0)-7),0),1)&amp;""""&amp;"#g'"&amp;" ${CONFIG_DIR}"&amp;$K$7&amp;"; export "&amp;BO$173&amp;"="&amp;""""&amp;INDEX($E$137:$G$139,MATCH("●",INDEX($H$137:$AQ$139,,MATCH($D210,$70:$70,0)-7),0),1)&amp;""";"),",",""",""")</f>
        <v/>
      </c>
      <c r="BP210" s="71" t="str">
        <f>SUBSTITUTE(IF(INDEX($E$137:$G$139,MATCH("●",INDEX($H$137:$AQ$139,,MATCH($D210,$70:$70,0)-7),0),1)=VLOOKUP(BP$173,$AD$9:$AN$20,8,FALSE),"","sed -i "&amp;IF($AK$171="MacOS","'' ","")&amp;"'s#"&amp;BP$173&amp;"="""&amp;INDEX($E$137:$G$139,MATCH("●",INDEX($H$137:$AQ$139,,MATCH($D210,$70:$70,0)-7),0),1)&amp;""""&amp;"#"&amp;BP$173&amp;"="&amp;""""&amp;VLOOKUP(BP$173,$AD$9:$AN$20,8,FALSE)&amp;""""&amp;"#g'"&amp;" ${CONFIG_DIR}"&amp;$K$7&amp;"; export "&amp;BP$173&amp;"="&amp;""""&amp;VLOOKUP(BP$173,$AD$9:$AN$20,8,FALSE)&amp;""";"),",",""",""")</f>
        <v/>
      </c>
      <c r="BQ210" s="71" t="str">
        <f>SUBSTITUTE(IF(VLOOKUP(BQ$173,$AD$9:$AN$20,8,FALSE)=INDEX($E$141:$G$143,MATCH("●",INDEX($H$141:$AQ$143,,MATCH($D210,$70:$70,0)-7),0),1),"","sed -i "&amp;IF($AK$171="MacOS","'' ","")&amp;"'s#"&amp;BQ$173&amp;"="""&amp;VLOOKUP(BQ$173,$AD$9:$AN$20,8,FALSE)&amp;""""&amp;"#"&amp;BQ$173&amp;"="&amp;""""&amp;INDEX($E$141:$G$143,MATCH("●",INDEX($H$141:$AQ$143,,MATCH($D210,$70:$70,0)-7),0),1)&amp;""""&amp;"#g'"&amp;" ${CONFIG_DIR}"&amp;$K$7&amp;"; export "&amp;BQ$173&amp;"="&amp;""""&amp;INDEX($E$141:$G$143,MATCH("●",INDEX($H$141:$AQ$143,,MATCH($D210,$70:$70,0)-7),0),1)&amp;""";"),",",""",""")</f>
        <v/>
      </c>
      <c r="BR210" s="71" t="str">
        <f>SUBSTITUTE(IF(INDEX($E$141:$G$143,MATCH("●",INDEX($H$141:$AQ$143,,MATCH($D210,$70:$70,0)-7),0),1)=VLOOKUP(BR$173,$AD$9:$AN$20,8,FALSE),"","sed -i "&amp;IF($AK$171="MacOS","'' ","")&amp;"'s#"&amp;BR$173&amp;"="""&amp;INDEX($E$141:$G$143,MATCH("●",INDEX($H$141:$AQ$143,,MATCH($D210,$70:$70,0)-7),0),1)&amp;""""&amp;"#"&amp;BR$173&amp;"="&amp;""""&amp;VLOOKUP(BR$173,$AD$9:$AN$20,8,FALSE)&amp;""""&amp;"#g'"&amp;" ${CONFIG_DIR}"&amp;$K$7&amp;"; export "&amp;BR$173&amp;"="&amp;""""&amp;VLOOKUP(BR$173,$AD$9:$AN$20,8,FALSE)&amp;""";"),",",""",""")</f>
        <v/>
      </c>
      <c r="BS210" s="71" t="str">
        <f>SUBSTITUTE(IF(VLOOKUP(BS$173,$AD$9:$AN$20,8,FALSE)=INDEX($E$145:$G$147,MATCH("●",INDEX($H$145:$AQ$147,,MATCH($D210,$70:$70,0)-7),0),1),"","sed -i "&amp;IF($AK$171="MacOS","'' ","")&amp;"'s#"&amp;BS$173&amp;"="""&amp;VLOOKUP(BS$173,$AD$9:$AN$20,8,FALSE)&amp;""""&amp;"#"&amp;BS$173&amp;"="&amp;""""&amp;INDEX($E$145:$G$147,MATCH("●",INDEX($H$145:$AQ$147,,MATCH($D210,$70:$70,0)-7),0),1)&amp;""""&amp;"#g'"&amp;" ${CONFIG_DIR}"&amp;$K$7&amp;"; export "&amp;BS$173&amp;"="&amp;""""&amp;INDEX($E$145:$G$147,MATCH("●",INDEX($H$145:$AQ$147,,MATCH($D210,$70:$70,0)-7),0),1)&amp;""";"),",",""",""")</f>
        <v/>
      </c>
      <c r="BT210" s="71" t="str">
        <f>SUBSTITUTE(IF(INDEX($E$145:$G$147,MATCH("●",INDEX($H$145:$AQ$147,,MATCH($D210,$70:$70,0)-7),0),1)=VLOOKUP(BT$173,$AD$9:$AN$20,8,FALSE),"","sed -i "&amp;IF($AK$171="MacOS","'' ","")&amp;"'s#"&amp;BT$173&amp;"="""&amp;INDEX($E$145:$G$147,MATCH("●",INDEX($H$145:$AQ$147,,MATCH($D210,$70:$70,0)-7),0),1)&amp;""""&amp;"#"&amp;BT$173&amp;"="&amp;""""&amp;VLOOKUP(BT$173,$AD$9:$AN$20,8,FALSE)&amp;""""&amp;"#g'"&amp;" ${CONFIG_DIR}"&amp;$K$7&amp;"; export "&amp;BT$173&amp;"="&amp;""""&amp;VLOOKUP(BT$173,$AD$9:$AN$20,8,FALSE)&amp;""";"),",",""",""")</f>
        <v/>
      </c>
      <c r="BU210" s="60" t="s">
        <v>1068</v>
      </c>
    </row>
  </sheetData>
  <mergeCells count="387">
    <mergeCell ref="Q70:Q72"/>
    <mergeCell ref="R70:R72"/>
    <mergeCell ref="H70:H72"/>
    <mergeCell ref="I70:I72"/>
    <mergeCell ref="J70:J72"/>
    <mergeCell ref="K70:K72"/>
    <mergeCell ref="L70:L72"/>
    <mergeCell ref="M70:M72"/>
    <mergeCell ref="N70:N72"/>
    <mergeCell ref="O70:O72"/>
    <mergeCell ref="P70:P72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AO9:AQ9"/>
    <mergeCell ref="AO10:AQ10"/>
    <mergeCell ref="AO11:AQ11"/>
    <mergeCell ref="AO12:AQ12"/>
    <mergeCell ref="AO13:AQ13"/>
    <mergeCell ref="S70:S72"/>
    <mergeCell ref="T70:T72"/>
    <mergeCell ref="U70:U72"/>
    <mergeCell ref="V70:V72"/>
    <mergeCell ref="W70:W72"/>
    <mergeCell ref="X70:X72"/>
    <mergeCell ref="AQ70:AQ72"/>
    <mergeCell ref="AO14:AQ14"/>
    <mergeCell ref="AO15:AQ15"/>
    <mergeCell ref="AO16:AQ16"/>
    <mergeCell ref="AO17:AQ17"/>
    <mergeCell ref="AO18:AQ18"/>
    <mergeCell ref="AO19:AQ19"/>
    <mergeCell ref="AO20:AQ20"/>
    <mergeCell ref="E74:G74"/>
    <mergeCell ref="AW75:AX75"/>
    <mergeCell ref="AY75:AZ75"/>
    <mergeCell ref="E76:G76"/>
    <mergeCell ref="E77:G77"/>
    <mergeCell ref="AK70:AK72"/>
    <mergeCell ref="AL70:AL72"/>
    <mergeCell ref="AM70:AM72"/>
    <mergeCell ref="AN70:AN72"/>
    <mergeCell ref="AO70:AO72"/>
    <mergeCell ref="AP70:AP72"/>
    <mergeCell ref="AE70:AE72"/>
    <mergeCell ref="AF70:AF72"/>
    <mergeCell ref="AG70:AG72"/>
    <mergeCell ref="AH70:AH72"/>
    <mergeCell ref="AI70:AI72"/>
    <mergeCell ref="AJ70:AJ72"/>
    <mergeCell ref="Y70:Y72"/>
    <mergeCell ref="Z70:Z72"/>
    <mergeCell ref="AA70:AA72"/>
    <mergeCell ref="AB70:AB72"/>
    <mergeCell ref="AC70:AC72"/>
    <mergeCell ref="AD70:AD72"/>
    <mergeCell ref="D70:G72"/>
    <mergeCell ref="E86:G86"/>
    <mergeCell ref="E87:G87"/>
    <mergeCell ref="E88:G88"/>
    <mergeCell ref="E89:G89"/>
    <mergeCell ref="E90:G90"/>
    <mergeCell ref="E91:G91"/>
    <mergeCell ref="E78:G78"/>
    <mergeCell ref="E80:G80"/>
    <mergeCell ref="E81:G81"/>
    <mergeCell ref="E82:G82"/>
    <mergeCell ref="E83:G83"/>
    <mergeCell ref="E84:G84"/>
    <mergeCell ref="E98:G98"/>
    <mergeCell ref="E99:G99"/>
    <mergeCell ref="E100:G100"/>
    <mergeCell ref="E101:G101"/>
    <mergeCell ref="E102:G102"/>
    <mergeCell ref="E103:G103"/>
    <mergeCell ref="E92:G92"/>
    <mergeCell ref="E93:G93"/>
    <mergeCell ref="E94:G94"/>
    <mergeCell ref="E95:G95"/>
    <mergeCell ref="E96:G96"/>
    <mergeCell ref="E97:G97"/>
    <mergeCell ref="E110:G110"/>
    <mergeCell ref="E111:G111"/>
    <mergeCell ref="E113:G113"/>
    <mergeCell ref="E114:G114"/>
    <mergeCell ref="E116:G116"/>
    <mergeCell ref="E117:G117"/>
    <mergeCell ref="E104:G104"/>
    <mergeCell ref="E105:G105"/>
    <mergeCell ref="E106:G106"/>
    <mergeCell ref="E107:G107"/>
    <mergeCell ref="E108:G108"/>
    <mergeCell ref="E109:G109"/>
    <mergeCell ref="E126:G126"/>
    <mergeCell ref="E127:G127"/>
    <mergeCell ref="E129:G129"/>
    <mergeCell ref="E130:G130"/>
    <mergeCell ref="E131:G131"/>
    <mergeCell ref="E133:G133"/>
    <mergeCell ref="E118:G118"/>
    <mergeCell ref="E120:G120"/>
    <mergeCell ref="E121:G121"/>
    <mergeCell ref="E122:G122"/>
    <mergeCell ref="E124:G124"/>
    <mergeCell ref="E125:G125"/>
    <mergeCell ref="E142:G142"/>
    <mergeCell ref="E143:G143"/>
    <mergeCell ref="E145:G145"/>
    <mergeCell ref="E146:G146"/>
    <mergeCell ref="E147:G147"/>
    <mergeCell ref="D149:G151"/>
    <mergeCell ref="E134:G134"/>
    <mergeCell ref="E135:G135"/>
    <mergeCell ref="E137:G137"/>
    <mergeCell ref="E138:G138"/>
    <mergeCell ref="E139:G139"/>
    <mergeCell ref="E141:G141"/>
    <mergeCell ref="N149:N151"/>
    <mergeCell ref="O149:O151"/>
    <mergeCell ref="P149:P151"/>
    <mergeCell ref="Q149:Q151"/>
    <mergeCell ref="R149:R151"/>
    <mergeCell ref="S149:S151"/>
    <mergeCell ref="H149:H151"/>
    <mergeCell ref="I149:I151"/>
    <mergeCell ref="J149:J151"/>
    <mergeCell ref="K149:K151"/>
    <mergeCell ref="L149:L151"/>
    <mergeCell ref="M149:M151"/>
    <mergeCell ref="Z149:Z151"/>
    <mergeCell ref="AA149:AA151"/>
    <mergeCell ref="AB149:AB151"/>
    <mergeCell ref="AC149:AC151"/>
    <mergeCell ref="AD149:AD151"/>
    <mergeCell ref="AE149:AE151"/>
    <mergeCell ref="T149:T151"/>
    <mergeCell ref="U149:U151"/>
    <mergeCell ref="V149:V151"/>
    <mergeCell ref="W149:W151"/>
    <mergeCell ref="X149:X151"/>
    <mergeCell ref="Y149:Y151"/>
    <mergeCell ref="AL149:AL151"/>
    <mergeCell ref="AM149:AM151"/>
    <mergeCell ref="AN149:AN151"/>
    <mergeCell ref="AO149:AO151"/>
    <mergeCell ref="AP149:AP151"/>
    <mergeCell ref="AQ149:AQ151"/>
    <mergeCell ref="AF149:AF151"/>
    <mergeCell ref="AG149:AG151"/>
    <mergeCell ref="AH149:AH151"/>
    <mergeCell ref="AI149:AI151"/>
    <mergeCell ref="AJ149:AJ151"/>
    <mergeCell ref="AK149:AK151"/>
    <mergeCell ref="M152:M156"/>
    <mergeCell ref="N152:N156"/>
    <mergeCell ref="O152:O156"/>
    <mergeCell ref="P152:P156"/>
    <mergeCell ref="Q152:Q156"/>
    <mergeCell ref="R152:R156"/>
    <mergeCell ref="D152:G156"/>
    <mergeCell ref="H152:H156"/>
    <mergeCell ref="I152:I156"/>
    <mergeCell ref="J152:J156"/>
    <mergeCell ref="K152:K156"/>
    <mergeCell ref="L152:L156"/>
    <mergeCell ref="AA152:AA156"/>
    <mergeCell ref="AB152:AB156"/>
    <mergeCell ref="AC152:AC156"/>
    <mergeCell ref="AD152:AD156"/>
    <mergeCell ref="S152:S156"/>
    <mergeCell ref="T152:T156"/>
    <mergeCell ref="U152:U156"/>
    <mergeCell ref="V152:V156"/>
    <mergeCell ref="W152:W156"/>
    <mergeCell ref="X152:X156"/>
    <mergeCell ref="AQ152:AQ156"/>
    <mergeCell ref="D158:G160"/>
    <mergeCell ref="H158:H160"/>
    <mergeCell ref="I158:I160"/>
    <mergeCell ref="J158:J160"/>
    <mergeCell ref="K158:K160"/>
    <mergeCell ref="L158:L160"/>
    <mergeCell ref="M158:M160"/>
    <mergeCell ref="N158:N160"/>
    <mergeCell ref="O158:O160"/>
    <mergeCell ref="AK152:AK156"/>
    <mergeCell ref="AL152:AL156"/>
    <mergeCell ref="AM152:AM156"/>
    <mergeCell ref="AN152:AN156"/>
    <mergeCell ref="AO152:AO156"/>
    <mergeCell ref="AP152:AP156"/>
    <mergeCell ref="AE152:AE156"/>
    <mergeCell ref="AF152:AF156"/>
    <mergeCell ref="AG152:AG156"/>
    <mergeCell ref="AH152:AH156"/>
    <mergeCell ref="AI152:AI156"/>
    <mergeCell ref="AJ152:AJ156"/>
    <mergeCell ref="Y152:Y156"/>
    <mergeCell ref="Z152:Z156"/>
    <mergeCell ref="X158:X160"/>
    <mergeCell ref="Y158:Y160"/>
    <mergeCell ref="Z158:Z160"/>
    <mergeCell ref="AA158:AA160"/>
    <mergeCell ref="P158:P160"/>
    <mergeCell ref="Q158:Q160"/>
    <mergeCell ref="R158:R160"/>
    <mergeCell ref="S158:S160"/>
    <mergeCell ref="T158:T160"/>
    <mergeCell ref="U158:U160"/>
    <mergeCell ref="AN158:AN160"/>
    <mergeCell ref="AO158:AO160"/>
    <mergeCell ref="AP158:AP160"/>
    <mergeCell ref="AQ158:AQ160"/>
    <mergeCell ref="D161:G165"/>
    <mergeCell ref="H161:H165"/>
    <mergeCell ref="I161:I165"/>
    <mergeCell ref="J161:J165"/>
    <mergeCell ref="K161:K165"/>
    <mergeCell ref="L161:L165"/>
    <mergeCell ref="AH158:AH160"/>
    <mergeCell ref="AI158:AI160"/>
    <mergeCell ref="AJ158:AJ160"/>
    <mergeCell ref="AK158:AK160"/>
    <mergeCell ref="AL158:AL160"/>
    <mergeCell ref="AM158:AM160"/>
    <mergeCell ref="AB158:AB160"/>
    <mergeCell ref="AC158:AC160"/>
    <mergeCell ref="AD158:AD160"/>
    <mergeCell ref="AE158:AE160"/>
    <mergeCell ref="AF158:AF160"/>
    <mergeCell ref="AG158:AG160"/>
    <mergeCell ref="V158:V160"/>
    <mergeCell ref="W158:W160"/>
    <mergeCell ref="S161:S165"/>
    <mergeCell ref="T161:T165"/>
    <mergeCell ref="U161:U165"/>
    <mergeCell ref="V161:V165"/>
    <mergeCell ref="W161:W165"/>
    <mergeCell ref="X161:X165"/>
    <mergeCell ref="M161:M165"/>
    <mergeCell ref="N161:N165"/>
    <mergeCell ref="O161:O165"/>
    <mergeCell ref="P161:P165"/>
    <mergeCell ref="Q161:Q165"/>
    <mergeCell ref="R161:R165"/>
    <mergeCell ref="AQ161:AQ165"/>
    <mergeCell ref="AK171:AN171"/>
    <mergeCell ref="D173:G174"/>
    <mergeCell ref="H173:AD174"/>
    <mergeCell ref="AE173:AG174"/>
    <mergeCell ref="AH173:AQ174"/>
    <mergeCell ref="AK161:AK165"/>
    <mergeCell ref="AL161:AL165"/>
    <mergeCell ref="AM161:AM165"/>
    <mergeCell ref="AN161:AN165"/>
    <mergeCell ref="AO161:AO165"/>
    <mergeCell ref="AP161:AP165"/>
    <mergeCell ref="AE161:AE165"/>
    <mergeCell ref="AF161:AF165"/>
    <mergeCell ref="AG161:AG165"/>
    <mergeCell ref="AH161:AH165"/>
    <mergeCell ref="AI161:AI165"/>
    <mergeCell ref="AJ161:AJ165"/>
    <mergeCell ref="Y161:Y165"/>
    <mergeCell ref="Z161:Z165"/>
    <mergeCell ref="AA161:AA165"/>
    <mergeCell ref="AB161:AB165"/>
    <mergeCell ref="AC161:AC165"/>
    <mergeCell ref="AD161:AD165"/>
    <mergeCell ref="D177:G177"/>
    <mergeCell ref="AE177:AG177"/>
    <mergeCell ref="AH177:AQ177"/>
    <mergeCell ref="D178:G178"/>
    <mergeCell ref="AE178:AG178"/>
    <mergeCell ref="AH178:AQ178"/>
    <mergeCell ref="D175:G175"/>
    <mergeCell ref="AE175:AG175"/>
    <mergeCell ref="AH175:AQ175"/>
    <mergeCell ref="D176:G176"/>
    <mergeCell ref="AE176:AG176"/>
    <mergeCell ref="AH176:AQ176"/>
    <mergeCell ref="D181:G181"/>
    <mergeCell ref="AE181:AG181"/>
    <mergeCell ref="AH181:AQ181"/>
    <mergeCell ref="D182:G182"/>
    <mergeCell ref="AE182:AG182"/>
    <mergeCell ref="AH182:AQ182"/>
    <mergeCell ref="D179:G179"/>
    <mergeCell ref="AE179:AG179"/>
    <mergeCell ref="AH179:AQ179"/>
    <mergeCell ref="D180:G180"/>
    <mergeCell ref="AE180:AG180"/>
    <mergeCell ref="AH180:AQ180"/>
    <mergeCell ref="D185:G185"/>
    <mergeCell ref="AE185:AG185"/>
    <mergeCell ref="AH185:AQ185"/>
    <mergeCell ref="D186:G186"/>
    <mergeCell ref="AE186:AG186"/>
    <mergeCell ref="AH186:AQ186"/>
    <mergeCell ref="D183:G183"/>
    <mergeCell ref="AE183:AG183"/>
    <mergeCell ref="AH183:AQ183"/>
    <mergeCell ref="D184:G184"/>
    <mergeCell ref="AE184:AG184"/>
    <mergeCell ref="AH184:AQ184"/>
    <mergeCell ref="D189:G189"/>
    <mergeCell ref="AE189:AG189"/>
    <mergeCell ref="AH189:AQ189"/>
    <mergeCell ref="D190:G190"/>
    <mergeCell ref="AE190:AG190"/>
    <mergeCell ref="AH190:AQ190"/>
    <mergeCell ref="D187:G187"/>
    <mergeCell ref="AE187:AG187"/>
    <mergeCell ref="AH187:AQ187"/>
    <mergeCell ref="D188:G188"/>
    <mergeCell ref="AE188:AG188"/>
    <mergeCell ref="AH188:AQ188"/>
    <mergeCell ref="D193:G193"/>
    <mergeCell ref="AE193:AG193"/>
    <mergeCell ref="AH193:AQ193"/>
    <mergeCell ref="D194:G194"/>
    <mergeCell ref="AE194:AG194"/>
    <mergeCell ref="AH194:AQ194"/>
    <mergeCell ref="D191:G191"/>
    <mergeCell ref="AE191:AG191"/>
    <mergeCell ref="AH191:AQ191"/>
    <mergeCell ref="D192:G192"/>
    <mergeCell ref="AE192:AG192"/>
    <mergeCell ref="AH192:AQ192"/>
    <mergeCell ref="D197:G197"/>
    <mergeCell ref="AE197:AG197"/>
    <mergeCell ref="AH197:AQ197"/>
    <mergeCell ref="D198:G198"/>
    <mergeCell ref="AE198:AG198"/>
    <mergeCell ref="AH198:AQ198"/>
    <mergeCell ref="D195:G195"/>
    <mergeCell ref="AE195:AG195"/>
    <mergeCell ref="AH195:AQ195"/>
    <mergeCell ref="D196:G196"/>
    <mergeCell ref="AE196:AG196"/>
    <mergeCell ref="AH196:AQ196"/>
    <mergeCell ref="D201:G201"/>
    <mergeCell ref="AE201:AG201"/>
    <mergeCell ref="AH201:AQ201"/>
    <mergeCell ref="D202:G202"/>
    <mergeCell ref="AE202:AG202"/>
    <mergeCell ref="AH202:AQ202"/>
    <mergeCell ref="D199:G199"/>
    <mergeCell ref="AE199:AG199"/>
    <mergeCell ref="AH199:AQ199"/>
    <mergeCell ref="D200:G200"/>
    <mergeCell ref="AE200:AG200"/>
    <mergeCell ref="AH200:AQ200"/>
    <mergeCell ref="D205:G205"/>
    <mergeCell ref="AE205:AG205"/>
    <mergeCell ref="AH205:AQ205"/>
    <mergeCell ref="D206:G206"/>
    <mergeCell ref="AE206:AG206"/>
    <mergeCell ref="AH206:AQ206"/>
    <mergeCell ref="D203:G203"/>
    <mergeCell ref="AE203:AG203"/>
    <mergeCell ref="AH203:AQ203"/>
    <mergeCell ref="D204:G204"/>
    <mergeCell ref="AE204:AG204"/>
    <mergeCell ref="AH204:AQ204"/>
    <mergeCell ref="D209:G209"/>
    <mergeCell ref="AE209:AG209"/>
    <mergeCell ref="AH209:AQ209"/>
    <mergeCell ref="D210:G210"/>
    <mergeCell ref="AE210:AG210"/>
    <mergeCell ref="AH210:AQ210"/>
    <mergeCell ref="D207:G207"/>
    <mergeCell ref="AE207:AG207"/>
    <mergeCell ref="AH207:AQ207"/>
    <mergeCell ref="D208:G208"/>
    <mergeCell ref="AE208:AG208"/>
    <mergeCell ref="AH208:AQ208"/>
  </mergeCells>
  <phoneticPr fontId="1" type="noConversion"/>
  <dataValidations count="3">
    <dataValidation type="list" allowBlank="1" showInputMessage="1" showErrorMessage="1" sqref="AK171" xr:uid="{261F1E69-FB44-5F43-8EF6-D1BF7B632F50}">
      <formula1>"MacOS,GNU(Linux)"</formula1>
    </dataValidation>
    <dataValidation type="list" allowBlank="1" showInputMessage="1" showErrorMessage="1" sqref="H149:AQ151 H158:AQ160" xr:uid="{22CDEC57-5FB9-3749-A4BA-3EFFB7EE55C4}">
      <formula1>"-,正常,異常,警告"</formula1>
    </dataValidation>
    <dataValidation type="list" allowBlank="1" showInputMessage="1" showErrorMessage="1" sqref="AO9:AQ20" xr:uid="{8750897A-1661-9240-BAC7-3DFC6A33C5A9}">
      <formula1>"-,大文字,小文字"</formula1>
    </dataValidation>
  </dataValidations>
  <hyperlinks>
    <hyperlink ref="AL5" location="詳細設計!A1" display="詳細設計" xr:uid="{0FD0CC4C-147D-3D43-A8CB-BFDF18E80D5C}"/>
  </hyperlinks>
  <pageMargins left="0.7" right="0.7" top="0.75" bottom="0.75" header="0.3" footer="0.3"/>
  <pageSetup paperSize="9" scale="51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BD9C5-9741-0E4B-8496-2CF5D9E2BE81}">
  <sheetPr>
    <tabColor theme="5" tint="0.79998168889431442"/>
  </sheetPr>
  <dimension ref="B2:BU201"/>
  <sheetViews>
    <sheetView showGridLines="0" view="pageBreakPreview" zoomScaleNormal="100" zoomScaleSheetLayoutView="100" workbookViewId="0">
      <selection activeCell="AE186" sqref="AE186:AQ186"/>
    </sheetView>
  </sheetViews>
  <sheetFormatPr baseColWidth="10" defaultColWidth="2.7109375" defaultRowHeight="18" customHeight="1"/>
  <cols>
    <col min="1" max="3" width="2.7109375" style="5"/>
    <col min="4" max="5" width="2.7109375" style="5" customWidth="1"/>
    <col min="6" max="6" width="2.7109375" style="5"/>
    <col min="7" max="9" width="2.7109375" style="5" customWidth="1"/>
    <col min="10" max="11" width="2.7109375" style="5"/>
    <col min="12" max="12" width="2.7109375" style="5" customWidth="1"/>
    <col min="13" max="15" width="2.7109375" style="5"/>
    <col min="16" max="42" width="2.7109375" style="5" customWidth="1"/>
    <col min="43" max="44" width="2.7109375" style="5"/>
    <col min="45" max="45" width="2.7109375" style="5" customWidth="1"/>
    <col min="46" max="46" width="2.7109375" style="5"/>
    <col min="47" max="50" width="2.7109375" style="5" customWidth="1"/>
    <col min="51" max="51" width="2.7109375" style="5"/>
    <col min="52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64" width="2.7109375" style="5"/>
    <col min="65" max="65" width="2.7109375" style="5" customWidth="1"/>
    <col min="66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db_check_data_validate_config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50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'COLUMN_COUNTS="1"' &gt; `pwd`/config/db_data_config.txt</v>
      </c>
      <c r="H9" s="24"/>
      <c r="M9" s="24"/>
      <c r="AC9" s="5" t="s">
        <v>230</v>
      </c>
      <c r="AD9" s="55" t="str" cm="1">
        <f t="array" ref="AD9">INDEX($E:$E,ROW($E$31)+3*(ROW()-ROW($AC$9)),1)</f>
        <v>COLUMN_COUNTS</v>
      </c>
      <c r="AE9" s="56"/>
      <c r="AF9" s="56"/>
      <c r="AG9" s="56"/>
      <c r="AH9" s="56"/>
      <c r="AI9" s="56"/>
      <c r="AJ9" s="57"/>
      <c r="AK9" s="55">
        <v>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20" si="0">"echo '"&amp;$AD10&amp;"="""&amp;$AK10&amp;"""' &gt;&gt; `pwd`/config/"&amp;$K$7</f>
        <v>echo 'COLUMN_DATA_TYPE="char"' &gt;&gt; `pwd`/config/db_data_config.txt</v>
      </c>
      <c r="H10" s="24"/>
      <c r="M10" s="24"/>
      <c r="AC10" s="5" t="s">
        <v>230</v>
      </c>
      <c r="AD10" s="55" t="str" cm="1">
        <f t="array" ref="AD10">INDEX($E:$E,ROW($E$31)+3*(ROW()-ROW($AC$9)),1)</f>
        <v>COLUMN_DATA_TYPE</v>
      </c>
      <c r="AE10" s="56"/>
      <c r="AF10" s="56"/>
      <c r="AG10" s="56"/>
      <c r="AH10" s="56"/>
      <c r="AI10" s="56"/>
      <c r="AJ10" s="57"/>
      <c r="AK10" s="55" t="s">
        <v>716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'COLUMN_DATA_LENGTH="3"' &gt;&gt; `pwd`/config/db_data_config.txt</v>
      </c>
      <c r="H11" s="24"/>
      <c r="M11" s="24"/>
      <c r="AC11" s="5" t="s">
        <v>230</v>
      </c>
      <c r="AD11" s="55" t="str" cm="1">
        <f t="array" ref="AD11">INDEX($E:$E,ROW($E$31)+3*(ROW()-ROW($AC$9)),1)</f>
        <v>COLUMN_DATA_LENGTH</v>
      </c>
      <c r="AE11" s="56"/>
      <c r="AF11" s="56"/>
      <c r="AG11" s="56"/>
      <c r="AH11" s="56"/>
      <c r="AI11" s="56"/>
      <c r="AJ11" s="57"/>
      <c r="AK11" s="55">
        <v>3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'COLUMN_DATA_TRIM="NONE"' &gt;&gt; `pwd`/config/db_data_config.txt</v>
      </c>
      <c r="H12" s="24"/>
      <c r="M12" s="24"/>
      <c r="AC12" s="5" t="s">
        <v>230</v>
      </c>
      <c r="AD12" s="55" t="str" cm="1">
        <f t="array" ref="AD12">INDEX($E:$E,ROW($E$31)+3*(ROW()-ROW($AC$9)),1)</f>
        <v>COLUMN_DATA_TRIM</v>
      </c>
      <c r="AE12" s="56"/>
      <c r="AF12" s="56"/>
      <c r="AG12" s="56"/>
      <c r="AH12" s="56"/>
      <c r="AI12" s="56"/>
      <c r="AJ12" s="57"/>
      <c r="AK12" s="55" t="s">
        <v>811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'COLUMN_DATA_SIGNED="0"' &gt;&gt; `pwd`/config/db_data_config.txt</v>
      </c>
      <c r="H13" s="24"/>
      <c r="M13" s="24"/>
      <c r="AC13" s="5" t="s">
        <v>230</v>
      </c>
      <c r="AD13" s="55" t="str" cm="1">
        <f t="array" ref="AD13">INDEX($E:$E,ROW($E$31)+3*(ROW()-ROW($AC$9)),1)</f>
        <v>COLUMN_DATA_SIGNED</v>
      </c>
      <c r="AE13" s="56"/>
      <c r="AF13" s="56"/>
      <c r="AG13" s="56"/>
      <c r="AH13" s="56"/>
      <c r="AI13" s="56"/>
      <c r="AJ13" s="57"/>
      <c r="AK13" s="55">
        <v>0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'SIGN_DIGIT="0"' &gt;&gt; `pwd`/config/db_data_config.txt</v>
      </c>
      <c r="H14" s="24"/>
      <c r="M14" s="24"/>
      <c r="AC14" s="5" t="s">
        <v>230</v>
      </c>
      <c r="AD14" s="55" t="str" cm="1">
        <f t="array" ref="AD14">INDEX($E:$E,ROW($E$31)+3*(ROW()-ROW($AC$9)),1)</f>
        <v>SIGN_DIGIT</v>
      </c>
      <c r="AE14" s="56"/>
      <c r="AF14" s="56"/>
      <c r="AG14" s="56"/>
      <c r="AH14" s="56"/>
      <c r="AI14" s="56"/>
      <c r="AJ14" s="57"/>
      <c r="AK14" s="55">
        <v>0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'DATE_SEPARATOR="/"' &gt;&gt; `pwd`/config/db_data_config.txt</v>
      </c>
      <c r="H15" s="24"/>
      <c r="M15" s="24"/>
      <c r="AC15" s="5" t="s">
        <v>230</v>
      </c>
      <c r="AD15" s="55" t="str" cm="1">
        <f t="array" ref="AD15">INDEX($E:$E,ROW($E$31)+3*(ROW()-ROW($AC$9)),1)</f>
        <v>DATE_SEPARATOR</v>
      </c>
      <c r="AE15" s="56"/>
      <c r="AF15" s="56"/>
      <c r="AG15" s="56"/>
      <c r="AH15" s="56"/>
      <c r="AI15" s="56"/>
      <c r="AJ15" s="57"/>
      <c r="AK15" s="55" t="s">
        <v>232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'TIME_SEPARATOR=":"' &gt;&gt; `pwd`/config/db_data_config.txt</v>
      </c>
      <c r="H16" s="24"/>
      <c r="M16" s="24"/>
      <c r="AC16" s="5" t="s">
        <v>230</v>
      </c>
      <c r="AD16" s="55" t="str" cm="1">
        <f t="array" ref="AD16">INDEX($E:$E,ROW($E$31)+3*(ROW()-ROW($AC$9)),1)</f>
        <v>TIME_SEPARATOR</v>
      </c>
      <c r="AE16" s="56"/>
      <c r="AF16" s="56"/>
      <c r="AG16" s="56"/>
      <c r="AH16" s="56"/>
      <c r="AI16" s="56"/>
      <c r="AJ16" s="57"/>
      <c r="AK16" s="55" t="s">
        <v>235</v>
      </c>
      <c r="AL16" s="56"/>
      <c r="AM16" s="56"/>
      <c r="AN16" s="57"/>
      <c r="AO16" s="99" t="s">
        <v>234</v>
      </c>
      <c r="AP16" s="100"/>
      <c r="AQ16" s="101"/>
    </row>
    <row r="17" spans="3:43" ht="18" customHeight="1">
      <c r="D17" s="5" t="s">
        <v>290</v>
      </c>
      <c r="E17" s="24" t="str">
        <f t="shared" si="0"/>
        <v>echo 'SEPARATOR_DATE_TIME="SPACE"' &gt;&gt; `pwd`/config/db_data_config.txt</v>
      </c>
      <c r="H17" s="24"/>
      <c r="M17" s="24"/>
      <c r="AC17" s="5" t="s">
        <v>230</v>
      </c>
      <c r="AD17" s="55" t="str" cm="1">
        <f t="array" ref="AD17">INDEX($E:$E,ROW($E$31)+3*(ROW()-ROW($AC$9)),1)</f>
        <v>SEPARATOR_DATE_TIME</v>
      </c>
      <c r="AE17" s="56"/>
      <c r="AF17" s="56"/>
      <c r="AG17" s="56"/>
      <c r="AH17" s="56"/>
      <c r="AI17" s="56"/>
      <c r="AJ17" s="57"/>
      <c r="AK17" s="55" t="s">
        <v>701</v>
      </c>
      <c r="AL17" s="56"/>
      <c r="AM17" s="56"/>
      <c r="AN17" s="57"/>
      <c r="AO17" s="99" t="s">
        <v>234</v>
      </c>
      <c r="AP17" s="100"/>
      <c r="AQ17" s="101"/>
    </row>
    <row r="18" spans="3:43" ht="18" customHeight="1">
      <c r="D18" s="5" t="s">
        <v>290</v>
      </c>
      <c r="E18" s="24" t="str">
        <f t="shared" si="0"/>
        <v>echo 'REFERENCE_DATE="2024/12/31"' &gt;&gt; `pwd`/config/db_data_config.txt</v>
      </c>
      <c r="H18" s="24"/>
      <c r="M18" s="24"/>
      <c r="AC18" s="5" t="s">
        <v>230</v>
      </c>
      <c r="AD18" s="55" t="str" cm="1">
        <f t="array" ref="AD18">INDEX($E:$E,ROW($E$31)+3*(ROW()-ROW($AC$9)),1)</f>
        <v>REFERENCE_DATE</v>
      </c>
      <c r="AE18" s="56"/>
      <c r="AF18" s="56"/>
      <c r="AG18" s="56"/>
      <c r="AH18" s="56"/>
      <c r="AI18" s="56"/>
      <c r="AJ18" s="57"/>
      <c r="AK18" s="58" t="s">
        <v>710</v>
      </c>
      <c r="AL18" s="56"/>
      <c r="AM18" s="56"/>
      <c r="AN18" s="57"/>
      <c r="AO18" s="99" t="s">
        <v>234</v>
      </c>
      <c r="AP18" s="100"/>
      <c r="AQ18" s="101"/>
    </row>
    <row r="19" spans="3:43" ht="18" customHeight="1">
      <c r="D19" s="5" t="s">
        <v>290</v>
      </c>
      <c r="E19" s="24" t="str">
        <f t="shared" si="0"/>
        <v>echo 'CASE_MODE="UPPER"' &gt;&gt; `pwd`/config/db_data_config.txt</v>
      </c>
      <c r="H19" s="24"/>
      <c r="M19" s="24"/>
      <c r="AC19" s="5" t="s">
        <v>230</v>
      </c>
      <c r="AD19" s="55" t="str" cm="1">
        <f t="array" ref="AD19">INDEX($E:$E,ROW($E$31)+3*(ROW()-ROW($AC$9)),1)</f>
        <v>CASE_MODE</v>
      </c>
      <c r="AE19" s="56"/>
      <c r="AF19" s="56"/>
      <c r="AG19" s="56"/>
      <c r="AH19" s="56"/>
      <c r="AI19" s="56"/>
      <c r="AJ19" s="57"/>
      <c r="AK19" s="55" t="s">
        <v>390</v>
      </c>
      <c r="AL19" s="56"/>
      <c r="AM19" s="56"/>
      <c r="AN19" s="57"/>
      <c r="AO19" s="99" t="s">
        <v>234</v>
      </c>
      <c r="AP19" s="100"/>
      <c r="AQ19" s="101"/>
    </row>
    <row r="20" spans="3:43" ht="18" customHeight="1">
      <c r="D20" s="5" t="s">
        <v>290</v>
      </c>
      <c r="E20" s="24" t="str">
        <f t="shared" si="0"/>
        <v>echo 'MULTIBYTE_STRING="あ"' &gt;&gt; `pwd`/config/db_data_config.txt</v>
      </c>
      <c r="H20" s="24"/>
      <c r="M20" s="24"/>
      <c r="AC20" s="5" t="s">
        <v>230</v>
      </c>
      <c r="AD20" s="55" t="str" cm="1">
        <f t="array" ref="AD20">INDEX($E:$E,ROW($E$31)+3*(ROW()-ROW($AC$9)),1)</f>
        <v>MULTIBYTE_STRING</v>
      </c>
      <c r="AE20" s="56"/>
      <c r="AF20" s="56"/>
      <c r="AG20" s="56"/>
      <c r="AH20" s="56"/>
      <c r="AI20" s="56"/>
      <c r="AJ20" s="57"/>
      <c r="AK20" s="55" t="s">
        <v>711</v>
      </c>
      <c r="AL20" s="56"/>
      <c r="AM20" s="56"/>
      <c r="AN20" s="57"/>
      <c r="AO20" s="99" t="s">
        <v>234</v>
      </c>
      <c r="AP20" s="100"/>
      <c r="AQ20" s="101"/>
    </row>
    <row r="21" spans="3:43" ht="18" customHeight="1">
      <c r="H21" s="24"/>
      <c r="M21" s="24"/>
    </row>
    <row r="22" spans="3:43" ht="18" customHeight="1">
      <c r="C22" s="5" t="s">
        <v>28</v>
      </c>
      <c r="D22" s="5" t="s">
        <v>425</v>
      </c>
    </row>
    <row r="24" spans="3:43" ht="18" customHeight="1">
      <c r="D24" s="5" t="s">
        <v>24</v>
      </c>
      <c r="E24" s="5" t="s">
        <v>426</v>
      </c>
      <c r="L24" s="5" t="s">
        <v>13</v>
      </c>
      <c r="M24" s="5" t="s">
        <v>400</v>
      </c>
    </row>
    <row r="25" spans="3:43" ht="18" customHeight="1">
      <c r="D25" s="5" t="s">
        <v>24</v>
      </c>
      <c r="E25" s="5" t="s">
        <v>399</v>
      </c>
      <c r="L25" s="5" t="s">
        <v>13</v>
      </c>
      <c r="M25" s="5" t="s">
        <v>401</v>
      </c>
    </row>
    <row r="26" spans="3:43" ht="18" customHeight="1">
      <c r="E26" s="5" t="s">
        <v>290</v>
      </c>
      <c r="F26" s="5" t="s">
        <v>402</v>
      </c>
      <c r="G26" s="5" t="s">
        <v>13</v>
      </c>
      <c r="H26" s="24" t="str">
        <f>IF($E22="","clear; ","")&amp;"mkdir -pv ./output/logs/; export "&amp;$E25&amp;"=""`pwd`/output/logs/"";"</f>
        <v>clear; mkdir -pv ./output/logs/; export LOG_DIR="`pwd`/output/logs/";</v>
      </c>
    </row>
    <row r="27" spans="3:43" ht="18" customHeight="1">
      <c r="H27" s="24" t="str">
        <f>"echo """&amp;$E25&amp;"=${"&amp;$E25&amp;"}""; echo;"</f>
        <v>echo "LOG_DIR=${LOG_DIR}"; echo;</v>
      </c>
    </row>
    <row r="28" spans="3:43" ht="18" customHeight="1">
      <c r="D28" s="5" t="s">
        <v>24</v>
      </c>
      <c r="E28" s="5" t="s">
        <v>502</v>
      </c>
      <c r="L28" s="5" t="s">
        <v>13</v>
      </c>
      <c r="M28" s="5" t="s">
        <v>504</v>
      </c>
    </row>
    <row r="29" spans="3:43" ht="18" customHeight="1">
      <c r="E29" s="5" t="s">
        <v>290</v>
      </c>
      <c r="F29" s="5" t="s">
        <v>402</v>
      </c>
      <c r="G29" s="5" t="s">
        <v>13</v>
      </c>
      <c r="H29" s="24" t="str">
        <f>IF($E25="","clear; ","")&amp;"mkdir -pv ./config/; export "&amp;$E28&amp;"=""`pwd`/config/"";"</f>
        <v>mkdir -pv ./config/; export CONFIG_DIR="`pwd`/config/";</v>
      </c>
    </row>
    <row r="30" spans="3:43" ht="18" customHeight="1">
      <c r="H30" s="24" t="str">
        <f>"echo """&amp;$E28&amp;"=${"&amp;$E28&amp;"}""; echo;"</f>
        <v>echo "CONFIG_DIR=${CONFIG_DIR}"; echo;</v>
      </c>
    </row>
    <row r="31" spans="3:43" ht="18" customHeight="1">
      <c r="D31" s="5" t="s">
        <v>24</v>
      </c>
      <c r="E31" s="5" t="s">
        <v>99</v>
      </c>
      <c r="L31" s="5" t="s">
        <v>13</v>
      </c>
      <c r="M31" s="5" t="s">
        <v>518</v>
      </c>
    </row>
    <row r="32" spans="3:43" ht="18" customHeight="1">
      <c r="E32" s="5" t="s">
        <v>290</v>
      </c>
      <c r="F32" s="5" t="s">
        <v>402</v>
      </c>
      <c r="G32" s="5" t="s">
        <v>13</v>
      </c>
      <c r="H32" s="24" t="str">
        <f>IF($E28="","clear; ","")&amp;"export "&amp;"$(cat ${CONFIG_DIR}"&amp;$K$7&amp;" | grep "&amp;$E31&amp;" | sed 's/""//g'"&amp;IF(VLOOKUP($E31,$AD$9:$AQ$20,12,FALSE)="大文字"," | tr '[:lower:]' '[:upper:]'",IF(VLOOKUP($E31,$AD$9:$AQ$20,12,FALSE)="小文字"," | tr '[:upper:]' '[:lower:]'",""))&amp;");"</f>
        <v>export $(cat ${CONFIG_DIR}db_data_config.txt | grep COLUMN_COUNTS | sed 's/"//g');</v>
      </c>
    </row>
    <row r="33" spans="4:13" ht="18" customHeight="1">
      <c r="H33" s="24" t="str">
        <f>"echo """&amp;$E31&amp;"=${"&amp;$E31&amp;"}""; echo;"</f>
        <v>echo "COLUMN_COUNTS=${COLUMN_COUNTS}"; echo;</v>
      </c>
    </row>
    <row r="34" spans="4:13" ht="18" customHeight="1">
      <c r="D34" s="5" t="s">
        <v>24</v>
      </c>
      <c r="E34" s="5" t="s">
        <v>100</v>
      </c>
      <c r="L34" s="5" t="s">
        <v>13</v>
      </c>
      <c r="M34" s="5" t="s">
        <v>520</v>
      </c>
    </row>
    <row r="35" spans="4:13" ht="18" customHeight="1">
      <c r="E35" s="5" t="s">
        <v>290</v>
      </c>
      <c r="F35" s="5" t="s">
        <v>402</v>
      </c>
      <c r="G35" s="5" t="s">
        <v>13</v>
      </c>
      <c r="H35" s="24" t="str">
        <f>IF($E31="","clear; ","")&amp;"export "&amp;"$(cat ${CONFIG_DIR}"&amp;$K$7&amp;" | grep "&amp;$E34&amp;" | sed 's/""//g'"&amp;IF(VLOOKUP($E34,$AD$9:$AQ$20,12,FALSE)="大文字"," | tr '[:lower:]' '[:upper:]'",IF(VLOOKUP($E34,$AD$9:$AQ$20,12,FALSE)="小文字"," | tr '[:upper:]' '[:lower:]'",""))&amp;");"</f>
        <v>export $(cat ${CONFIG_DIR}db_data_config.txt | grep COLUMN_DATA_TYPE | sed 's/"//g');</v>
      </c>
      <c r="M35" s="24"/>
    </row>
    <row r="36" spans="4:13" ht="18" customHeight="1">
      <c r="H36" s="24" t="str">
        <f>"echo """&amp;$E34&amp;"=${"&amp;$E34&amp;"}""; echo;"</f>
        <v>echo "COLUMN_DATA_TYPE=${COLUMN_DATA_TYPE}"; echo;</v>
      </c>
    </row>
    <row r="37" spans="4:13" ht="18" customHeight="1">
      <c r="D37" s="5" t="s">
        <v>24</v>
      </c>
      <c r="E37" s="5" t="s">
        <v>101</v>
      </c>
      <c r="L37" s="5" t="s">
        <v>13</v>
      </c>
      <c r="M37" s="5" t="s">
        <v>521</v>
      </c>
    </row>
    <row r="38" spans="4:13" ht="18" customHeight="1">
      <c r="E38" s="5" t="s">
        <v>290</v>
      </c>
      <c r="F38" s="5" t="s">
        <v>402</v>
      </c>
      <c r="G38" s="5" t="s">
        <v>13</v>
      </c>
      <c r="H38" s="24" t="str">
        <f>IF($E34="","clear; ","")&amp;"export "&amp;"$(cat ${CONFIG_DIR}"&amp;$K$7&amp;" | grep "&amp;$E37&amp;" | sed 's/""//g'"&amp;IF(VLOOKUP($E37,$AD$9:$AQ$20,12,FALSE)="大文字"," | tr '[:lower:]' '[:upper:]'",IF(VLOOKUP($E37,$AD$9:$AQ$20,12,FALSE)="小文字"," | tr '[:upper:]' '[:lower:]'",""))&amp;");"</f>
        <v>export $(cat ${CONFIG_DIR}db_data_config.txt | grep COLUMN_DATA_LENGTH | sed 's/"//g');</v>
      </c>
      <c r="M38" s="24"/>
    </row>
    <row r="39" spans="4:13" ht="18" customHeight="1">
      <c r="H39" s="24" t="str">
        <f>"echo """&amp;$E37&amp;"=${"&amp;$E37&amp;"}""; echo;"</f>
        <v>echo "COLUMN_DATA_LENGTH=${COLUMN_DATA_LENGTH}"; echo;</v>
      </c>
      <c r="M39" s="24"/>
    </row>
    <row r="40" spans="4:13" ht="18" customHeight="1">
      <c r="D40" s="5" t="s">
        <v>24</v>
      </c>
      <c r="E40" s="5" t="s">
        <v>718</v>
      </c>
      <c r="L40" s="5" t="s">
        <v>13</v>
      </c>
      <c r="M40" s="5" t="s">
        <v>721</v>
      </c>
    </row>
    <row r="41" spans="4:13" ht="18" customHeight="1">
      <c r="E41" s="5" t="s">
        <v>290</v>
      </c>
      <c r="F41" s="5" t="s">
        <v>402</v>
      </c>
      <c r="G41" s="5" t="s">
        <v>13</v>
      </c>
      <c r="H41" s="24" t="str">
        <f>IF($E37="","clear; ","")&amp;"export "&amp;"$(cat ${CONFIG_DIR}"&amp;$K$7&amp;" | grep "&amp;$E40&amp;" | sed 's/""//g'"&amp;IF(VLOOKUP($E40,$AD$9:$AQ$20,12,FALSE)="大文字"," | tr '[:lower:]' '[:upper:]'",IF(VLOOKUP($E40,$AD$9:$AQ$20,12,FALSE)="小文字"," | tr '[:upper:]' '[:lower:]'",""))&amp;");"</f>
        <v>export $(cat ${CONFIG_DIR}db_data_config.txt | grep COLUMN_DATA_TRIM | sed 's/"//g');</v>
      </c>
      <c r="M41" s="24"/>
    </row>
    <row r="42" spans="4:13" ht="18" customHeight="1">
      <c r="H42" s="24" t="str">
        <f>"echo """&amp;$E40&amp;"=${"&amp;$E40&amp;"}""; echo;"</f>
        <v>echo "COLUMN_DATA_TRIM=${COLUMN_DATA_TRIM}"; echo;</v>
      </c>
      <c r="M42" s="24"/>
    </row>
    <row r="43" spans="4:13" ht="18" customHeight="1">
      <c r="D43" s="5" t="s">
        <v>24</v>
      </c>
      <c r="E43" s="5" t="s">
        <v>576</v>
      </c>
      <c r="L43" s="5" t="s">
        <v>13</v>
      </c>
      <c r="M43" s="5" t="s">
        <v>692</v>
      </c>
    </row>
    <row r="44" spans="4:1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","")&amp;"export "&amp;"$(cat ${CONFIG_DIR}"&amp;$K$7&amp;" | grep "&amp;$E43&amp;" | sed 's/""//g'"&amp;IF(VLOOKUP($E43,$AD$9:$AQ$20,12,FALSE)="大文字"," | tr '[:lower:]' '[:upper:]'",IF(VLOOKUP($E43,$AD$9:$AQ$20,12,FALSE)="小文字"," | tr '[:upper:]' '[:lower:]'",""))&amp;");"</f>
        <v>export $(cat ${CONFIG_DIR}db_data_config.txt | grep COLUMN_DATA_SIGNED | sed 's/"//g');</v>
      </c>
      <c r="M44" s="24"/>
    </row>
    <row r="45" spans="4:13" ht="18" customHeight="1">
      <c r="H45" s="24" t="str">
        <f>"echo """&amp;$E43&amp;"=${"&amp;$E43&amp;"}""; echo;"</f>
        <v>echo "COLUMN_DATA_SIGNED=${COLUMN_DATA_SIGNED}"; echo;</v>
      </c>
      <c r="M45" s="24"/>
    </row>
    <row r="46" spans="4:13" ht="18" customHeight="1">
      <c r="D46" s="5" t="s">
        <v>24</v>
      </c>
      <c r="E46" s="5" t="s">
        <v>667</v>
      </c>
      <c r="L46" s="5" t="s">
        <v>13</v>
      </c>
      <c r="M46" s="5" t="s">
        <v>693</v>
      </c>
    </row>
    <row r="47" spans="4:1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","")&amp;"export "&amp;"$(cat ${CONFIG_DIR}"&amp;$K$7&amp;" | grep "&amp;$E46&amp;" | sed 's/""//g'"&amp;IF(VLOOKUP($E46,$AD$9:$AQ$20,12,FALSE)="大文字"," | tr '[:lower:]' '[:upper:]'",IF(VLOOKUP($E46,$AD$9:$AQ$20,12,FALSE)="小文字"," | tr '[:upper:]' '[:lower:]'",""))&amp;");"</f>
        <v>export $(cat ${CONFIG_DIR}db_data_config.txt | grep SIGN_DIGIT | sed 's/"//g');</v>
      </c>
      <c r="M47" s="24"/>
    </row>
    <row r="48" spans="4:13" ht="18" customHeight="1">
      <c r="H48" s="24" t="str">
        <f>"echo """&amp;$E46&amp;"=${"&amp;$E46&amp;"}""; echo;"</f>
        <v>echo "SIGN_DIGIT=${SIGN_DIGIT}"; echo;</v>
      </c>
      <c r="M48" s="24"/>
    </row>
    <row r="49" spans="4:13" ht="18" customHeight="1">
      <c r="D49" s="5" t="s">
        <v>24</v>
      </c>
      <c r="E49" s="5" t="s">
        <v>102</v>
      </c>
      <c r="L49" s="5" t="s">
        <v>13</v>
      </c>
      <c r="M49" s="5" t="s">
        <v>522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's/""//g'"&amp;IF(VLOOKUP($E49,$AD$9:$AQ$20,12,FALSE)="大文字"," | tr '[:lower:]' '[:upper:]'",IF(VLOOKUP($E49,$AD$9:$AQ$20,12,FALSE)="小文字"," | tr '[:upper:]' '[:lower:]'",""))&amp;");"</f>
        <v>export $(cat ${CONFIG_DIR}db_data_config.txt | grep DATE_SEPARATOR | sed 's/"//g');</v>
      </c>
      <c r="M50" s="24"/>
    </row>
    <row r="51" spans="4:13" ht="18" customHeight="1">
      <c r="H51" s="24" t="str">
        <f>"echo """&amp;$E49&amp;"=${"&amp;$E49&amp;"}""; echo;"</f>
        <v>echo "DATE_SEPARATOR=${DATE_SEPARATOR}"; echo;</v>
      </c>
      <c r="M51" s="24"/>
    </row>
    <row r="52" spans="4:13" ht="18" customHeight="1">
      <c r="D52" s="5" t="s">
        <v>24</v>
      </c>
      <c r="E52" s="5" t="s">
        <v>103</v>
      </c>
      <c r="L52" s="5" t="s">
        <v>13</v>
      </c>
      <c r="M52" s="5" t="s">
        <v>523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's/""//g'"&amp;IF(VLOOKUP($E52,$AD$9:$AQ$20,12,FALSE)="大文字"," | tr '[:lower:]' '[:upper:]'",IF(VLOOKUP($E52,$AD$9:$AQ$20,12,FALSE)="小文字"," | tr '[:upper:]' '[:lower:]'",""))&amp;");"</f>
        <v>export $(cat ${CONFIG_DIR}db_data_config.txt | grep TIME_SEPARATOR | sed 's/"//g');</v>
      </c>
      <c r="M53" s="24"/>
    </row>
    <row r="54" spans="4:13" ht="18" customHeight="1">
      <c r="H54" s="24" t="str">
        <f>"echo """&amp;$E52&amp;"=${"&amp;$E52&amp;"}""; echo;"</f>
        <v>echo "TIME_SEPARATOR=${TIME_SEPARATOR}"; echo;</v>
      </c>
      <c r="M54" s="24"/>
    </row>
    <row r="55" spans="4:13" ht="18" customHeight="1">
      <c r="D55" s="5" t="s">
        <v>24</v>
      </c>
      <c r="E55" s="5" t="s">
        <v>519</v>
      </c>
      <c r="L55" s="5" t="s">
        <v>13</v>
      </c>
      <c r="M55" s="5" t="s">
        <v>524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's/""//g'"&amp;IF(VLOOKUP($E55,$AD$9:$AQ$20,12,FALSE)="大文字"," | tr '[:lower:]' '[:upper:]'",IF(VLOOKUP($E55,$AD$9:$AQ$20,12,FALSE)="小文字"," | tr '[:upper:]' '[:lower:]'",""))&amp;");"</f>
        <v>export $(cat ${CONFIG_DIR}db_data_config.txt | grep SEPARATOR_DATE_TIME | sed 's/"//g');</v>
      </c>
      <c r="M56" s="24"/>
    </row>
    <row r="57" spans="4:13" ht="18" customHeight="1">
      <c r="H57" s="24" t="str">
        <f>"echo """&amp;$E55&amp;"=${"&amp;$E55&amp;"}""; echo;"</f>
        <v>echo "SEPARATOR_DATE_TIME=${SEPARATOR_DATE_TIME}"; echo;</v>
      </c>
      <c r="M57" s="24"/>
    </row>
    <row r="58" spans="4:13" ht="18" customHeight="1">
      <c r="D58" s="5" t="s">
        <v>24</v>
      </c>
      <c r="E58" s="5" t="s">
        <v>104</v>
      </c>
      <c r="L58" s="5" t="s">
        <v>13</v>
      </c>
      <c r="M58" s="5" t="s">
        <v>525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's/""//g'"&amp;IF(VLOOKUP($E58,$AD$9:$AQ$20,12,FALSE)="大文字"," | tr '[:lower:]' '[:upper:]'",IF(VLOOKUP($E58,$AD$9:$AQ$20,12,FALSE)="小文字"," | tr '[:upper:]' '[:lower:]'",""))&amp;");"</f>
        <v>export $(cat ${CONFIG_DIR}db_data_config.txt | grep REFERENCE_DATE | sed 's/"//g');</v>
      </c>
      <c r="M59" s="24"/>
    </row>
    <row r="60" spans="4:13" ht="18" customHeight="1">
      <c r="H60" s="24" t="str">
        <f>"echo """&amp;$E58&amp;"=${"&amp;$E58&amp;"}""; echo;"</f>
        <v>echo "REFERENCE_DATE=${REFERENCE_DATE}"; echo;</v>
      </c>
      <c r="M60" s="24"/>
    </row>
    <row r="61" spans="4:13" ht="18" customHeight="1">
      <c r="D61" s="5" t="s">
        <v>24</v>
      </c>
      <c r="E61" s="5" t="s">
        <v>105</v>
      </c>
      <c r="L61" s="5" t="s">
        <v>13</v>
      </c>
      <c r="M61" s="5" t="s">
        <v>526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's/""//g'"&amp;IF(VLOOKUP($E61,$AD$9:$AQ$20,12,FALSE)="大文字"," | tr '[:lower:]' '[:upper:]'",IF(VLOOKUP($E61,$AD$9:$AQ$20,12,FALSE)="小文字"," | tr '[:upper:]' '[:lower:]'",""))&amp;");"</f>
        <v>export $(cat ${CONFIG_DIR}db_data_config.txt | grep CASE_MODE | sed 's/"//g');</v>
      </c>
      <c r="M62" s="24"/>
    </row>
    <row r="63" spans="4:13" ht="18" customHeight="1">
      <c r="H63" s="24" t="str">
        <f>"echo """&amp;$E61&amp;"=${"&amp;$E61&amp;"}""; echo;"</f>
        <v>echo "CASE_MODE=${CASE_MODE}"; echo;</v>
      </c>
      <c r="M63" s="24"/>
    </row>
    <row r="64" spans="4:13" ht="18" customHeight="1">
      <c r="D64" s="5" t="s">
        <v>24</v>
      </c>
      <c r="E64" s="5" t="s">
        <v>696</v>
      </c>
      <c r="L64" s="5" t="s">
        <v>13</v>
      </c>
      <c r="M64" s="5" t="s">
        <v>708</v>
      </c>
    </row>
    <row r="65" spans="3:60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's/""//g'"&amp;IF(VLOOKUP($E64,$AD$9:$AQ$20,12,FALSE)="大文字"," | tr '[:lower:]' '[:upper:]'",IF(VLOOKUP($E64,$AD$9:$AQ$20,12,FALSE)="小文字"," | tr '[:upper:]' '[:lower:]'",""))&amp;");"</f>
        <v>export $(cat ${CONFIG_DIR}db_data_config.txt | grep MULTIBYTE_STRING | sed 's/"//g');</v>
      </c>
      <c r="M65" s="24"/>
    </row>
    <row r="66" spans="3:60" ht="18" customHeight="1">
      <c r="H66" s="24" t="str">
        <f>"echo """&amp;$E64&amp;"=${"&amp;$E64&amp;"}""; echo;"</f>
        <v>echo "MULTIBYTE_STRING=${MULTIBYTE_STRING}"; echo;</v>
      </c>
      <c r="M66" s="24"/>
    </row>
    <row r="67" spans="3:60" ht="18" customHeight="1">
      <c r="K67" s="24"/>
    </row>
    <row r="68" spans="3:60" ht="18" customHeight="1">
      <c r="C68" s="5" t="s">
        <v>30</v>
      </c>
      <c r="D68" s="5" t="s">
        <v>404</v>
      </c>
    </row>
    <row r="70" spans="3:60" ht="18" customHeight="1">
      <c r="D70" s="105" t="s">
        <v>404</v>
      </c>
      <c r="E70" s="106"/>
      <c r="F70" s="106"/>
      <c r="G70" s="107"/>
      <c r="H70" s="121">
        <f>db_check_data_validate_config3!AQ$70+1</f>
        <v>109</v>
      </c>
      <c r="I70" s="121">
        <f>H$70+1</f>
        <v>110</v>
      </c>
      <c r="J70" s="121">
        <f t="shared" ref="J70:AQ70" si="1">I$70+1</f>
        <v>111</v>
      </c>
      <c r="K70" s="121">
        <f t="shared" si="1"/>
        <v>112</v>
      </c>
      <c r="L70" s="121">
        <f t="shared" si="1"/>
        <v>113</v>
      </c>
      <c r="M70" s="121">
        <f t="shared" si="1"/>
        <v>114</v>
      </c>
      <c r="N70" s="121">
        <f t="shared" si="1"/>
        <v>115</v>
      </c>
      <c r="O70" s="121">
        <f t="shared" si="1"/>
        <v>116</v>
      </c>
      <c r="P70" s="121">
        <f t="shared" si="1"/>
        <v>117</v>
      </c>
      <c r="Q70" s="121">
        <f t="shared" si="1"/>
        <v>118</v>
      </c>
      <c r="R70" s="121">
        <f t="shared" si="1"/>
        <v>119</v>
      </c>
      <c r="S70" s="121">
        <f t="shared" si="1"/>
        <v>120</v>
      </c>
      <c r="T70" s="121">
        <f t="shared" si="1"/>
        <v>121</v>
      </c>
      <c r="U70" s="121">
        <f t="shared" si="1"/>
        <v>122</v>
      </c>
      <c r="V70" s="121">
        <f t="shared" si="1"/>
        <v>123</v>
      </c>
      <c r="W70" s="121">
        <f t="shared" si="1"/>
        <v>124</v>
      </c>
      <c r="X70" s="121">
        <f t="shared" si="1"/>
        <v>125</v>
      </c>
      <c r="Y70" s="121">
        <f t="shared" si="1"/>
        <v>126</v>
      </c>
      <c r="Z70" s="121">
        <f t="shared" si="1"/>
        <v>127</v>
      </c>
      <c r="AA70" s="121">
        <f t="shared" si="1"/>
        <v>128</v>
      </c>
      <c r="AB70" s="121">
        <f t="shared" si="1"/>
        <v>129</v>
      </c>
      <c r="AC70" s="121">
        <f t="shared" si="1"/>
        <v>130</v>
      </c>
      <c r="AD70" s="121">
        <f t="shared" si="1"/>
        <v>131</v>
      </c>
      <c r="AE70" s="121">
        <f t="shared" si="1"/>
        <v>132</v>
      </c>
      <c r="AF70" s="121">
        <f t="shared" si="1"/>
        <v>133</v>
      </c>
      <c r="AG70" s="121">
        <f t="shared" si="1"/>
        <v>134</v>
      </c>
      <c r="AH70" s="121">
        <f t="shared" si="1"/>
        <v>135</v>
      </c>
      <c r="AI70" s="121">
        <f t="shared" si="1"/>
        <v>136</v>
      </c>
      <c r="AJ70" s="121">
        <f t="shared" si="1"/>
        <v>137</v>
      </c>
      <c r="AK70" s="121">
        <f t="shared" si="1"/>
        <v>138</v>
      </c>
      <c r="AL70" s="121">
        <f t="shared" si="1"/>
        <v>139</v>
      </c>
      <c r="AM70" s="121">
        <f t="shared" si="1"/>
        <v>140</v>
      </c>
      <c r="AN70" s="121">
        <f t="shared" si="1"/>
        <v>141</v>
      </c>
      <c r="AO70" s="121">
        <f t="shared" si="1"/>
        <v>142</v>
      </c>
      <c r="AP70" s="121">
        <f t="shared" si="1"/>
        <v>143</v>
      </c>
      <c r="AQ70" s="121">
        <f t="shared" si="1"/>
        <v>144</v>
      </c>
    </row>
    <row r="71" spans="3:60" ht="18" customHeight="1">
      <c r="D71" s="118"/>
      <c r="E71" s="119"/>
      <c r="F71" s="119"/>
      <c r="G71" s="120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</row>
    <row r="72" spans="3:60" ht="18" customHeight="1">
      <c r="D72" s="108"/>
      <c r="E72" s="109"/>
      <c r="F72" s="109"/>
      <c r="G72" s="110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</row>
    <row r="73" spans="3:60" ht="18" customHeight="1">
      <c r="D73" s="37" t="s">
        <v>694</v>
      </c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43"/>
    </row>
    <row r="74" spans="3:60" ht="18" customHeight="1">
      <c r="D74" s="33"/>
      <c r="E74" s="140" t="s">
        <v>70</v>
      </c>
      <c r="F74" s="141"/>
      <c r="G74" s="14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U74" s="19"/>
      <c r="AV74" s="19"/>
    </row>
    <row r="75" spans="3:60" ht="18" customHeight="1">
      <c r="D75" s="37" t="str">
        <f>E31</f>
        <v>COLUMN_COUNTS</v>
      </c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43"/>
      <c r="AW75" s="148"/>
      <c r="AX75" s="148"/>
      <c r="AY75" s="148"/>
      <c r="AZ75" s="148"/>
      <c r="BA75" s="60"/>
      <c r="BB75" s="60"/>
      <c r="BC75" s="60"/>
      <c r="BD75" s="60"/>
      <c r="BE75" s="60"/>
      <c r="BF75" s="60"/>
      <c r="BG75" s="60"/>
      <c r="BH75" s="60"/>
    </row>
    <row r="76" spans="3:60" ht="18" customHeight="1">
      <c r="D76" s="33"/>
      <c r="E76" s="140" t="s">
        <v>70</v>
      </c>
      <c r="F76" s="141"/>
      <c r="G76" s="142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</row>
    <row r="77" spans="3:60" ht="18" customHeight="1">
      <c r="D77" s="33"/>
      <c r="E77" s="140">
        <v>1</v>
      </c>
      <c r="F77" s="141"/>
      <c r="G77" s="142"/>
      <c r="H77" s="33" t="s">
        <v>24</v>
      </c>
      <c r="I77" s="33" t="s">
        <v>24</v>
      </c>
      <c r="J77" s="33" t="s">
        <v>24</v>
      </c>
      <c r="K77" s="33" t="s">
        <v>24</v>
      </c>
      <c r="L77" s="33" t="s">
        <v>24</v>
      </c>
      <c r="M77" s="33" t="s">
        <v>24</v>
      </c>
      <c r="N77" s="33" t="s">
        <v>24</v>
      </c>
      <c r="O77" s="33" t="s">
        <v>24</v>
      </c>
      <c r="P77" s="33" t="s">
        <v>24</v>
      </c>
      <c r="Q77" s="33" t="s">
        <v>24</v>
      </c>
      <c r="R77" s="33" t="s">
        <v>24</v>
      </c>
      <c r="S77" s="33" t="s">
        <v>24</v>
      </c>
      <c r="T77" s="33" t="s">
        <v>24</v>
      </c>
      <c r="U77" s="33" t="s">
        <v>24</v>
      </c>
      <c r="V77" s="33" t="s">
        <v>24</v>
      </c>
      <c r="W77" s="33" t="s">
        <v>24</v>
      </c>
      <c r="X77" s="33" t="s">
        <v>24</v>
      </c>
      <c r="Y77" s="33" t="s">
        <v>24</v>
      </c>
      <c r="Z77" s="33" t="s">
        <v>24</v>
      </c>
      <c r="AA77" s="33" t="s">
        <v>24</v>
      </c>
      <c r="AB77" s="33" t="s">
        <v>24</v>
      </c>
      <c r="AC77" s="33" t="s">
        <v>24</v>
      </c>
      <c r="AD77" s="33" t="s">
        <v>24</v>
      </c>
      <c r="AE77" s="33" t="s">
        <v>24</v>
      </c>
      <c r="AF77" s="33" t="s">
        <v>24</v>
      </c>
      <c r="AG77" s="33" t="s">
        <v>24</v>
      </c>
      <c r="AH77" s="33" t="s">
        <v>24</v>
      </c>
      <c r="AI77" s="33" t="s">
        <v>24</v>
      </c>
      <c r="AJ77" s="33" t="s">
        <v>24</v>
      </c>
      <c r="AK77" s="33" t="s">
        <v>24</v>
      </c>
      <c r="AL77" s="33" t="s">
        <v>24</v>
      </c>
      <c r="AM77" s="33" t="s">
        <v>24</v>
      </c>
      <c r="AN77" s="33" t="s">
        <v>24</v>
      </c>
      <c r="AO77" s="33" t="s">
        <v>24</v>
      </c>
      <c r="AP77" s="33" t="s">
        <v>24</v>
      </c>
      <c r="AQ77" s="33" t="s">
        <v>24</v>
      </c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</row>
    <row r="78" spans="3:60" ht="18" customHeight="1">
      <c r="D78" s="33"/>
      <c r="E78" s="140" t="s">
        <v>828</v>
      </c>
      <c r="F78" s="141"/>
      <c r="G78" s="142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</row>
    <row r="79" spans="3:60" ht="18" customHeight="1">
      <c r="D79" s="37" t="str">
        <f>E34</f>
        <v>COLUMN_DATA_TYPE</v>
      </c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43"/>
    </row>
    <row r="80" spans="3:60" ht="18" customHeight="1">
      <c r="D80" s="33"/>
      <c r="E80" s="140" t="s">
        <v>70</v>
      </c>
      <c r="F80" s="141"/>
      <c r="G80" s="142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4:43" ht="18" customHeight="1">
      <c r="D81" s="33"/>
      <c r="E81" s="140" t="s">
        <v>553</v>
      </c>
      <c r="F81" s="141"/>
      <c r="G81" s="142"/>
      <c r="H81" s="33" t="s">
        <v>24</v>
      </c>
      <c r="I81" s="33" t="s">
        <v>24</v>
      </c>
      <c r="J81" s="33" t="s">
        <v>24</v>
      </c>
      <c r="K81" s="33" t="s">
        <v>24</v>
      </c>
      <c r="L81" s="33" t="s">
        <v>24</v>
      </c>
      <c r="M81" s="33" t="s">
        <v>24</v>
      </c>
      <c r="N81" s="33" t="s">
        <v>24</v>
      </c>
      <c r="O81" s="33" t="s">
        <v>24</v>
      </c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</row>
    <row r="82" spans="4:43" ht="18" customHeight="1">
      <c r="D82" s="33"/>
      <c r="E82" s="140" t="s">
        <v>554</v>
      </c>
      <c r="F82" s="141"/>
      <c r="G82" s="142"/>
      <c r="H82" s="33"/>
      <c r="I82" s="33"/>
      <c r="J82" s="33"/>
      <c r="K82" s="33"/>
      <c r="L82" s="33"/>
      <c r="M82" s="33"/>
      <c r="N82" s="33"/>
      <c r="O82" s="33"/>
      <c r="P82" s="33" t="s">
        <v>24</v>
      </c>
      <c r="Q82" s="33" t="s">
        <v>24</v>
      </c>
      <c r="R82" s="33" t="s">
        <v>24</v>
      </c>
      <c r="S82" s="33" t="s">
        <v>24</v>
      </c>
      <c r="T82" s="33" t="s">
        <v>24</v>
      </c>
      <c r="U82" s="33" t="s">
        <v>24</v>
      </c>
      <c r="V82" s="33" t="s">
        <v>24</v>
      </c>
      <c r="W82" s="33" t="s">
        <v>24</v>
      </c>
      <c r="X82" s="33" t="s">
        <v>24</v>
      </c>
      <c r="Y82" s="33" t="s">
        <v>24</v>
      </c>
      <c r="Z82" s="33" t="s">
        <v>24</v>
      </c>
      <c r="AA82" s="33" t="s">
        <v>24</v>
      </c>
      <c r="AB82" s="33" t="s">
        <v>24</v>
      </c>
      <c r="AC82" s="33" t="s">
        <v>24</v>
      </c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</row>
    <row r="83" spans="4:43" ht="18" customHeight="1">
      <c r="D83" s="33"/>
      <c r="E83" s="140" t="s">
        <v>555</v>
      </c>
      <c r="F83" s="141"/>
      <c r="G83" s="142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 t="s">
        <v>24</v>
      </c>
      <c r="AE83" s="33" t="s">
        <v>24</v>
      </c>
      <c r="AF83" s="33" t="s">
        <v>24</v>
      </c>
      <c r="AG83" s="33" t="s">
        <v>24</v>
      </c>
      <c r="AH83" s="33" t="s">
        <v>24</v>
      </c>
      <c r="AI83" s="33" t="s">
        <v>24</v>
      </c>
      <c r="AJ83" s="33" t="s">
        <v>24</v>
      </c>
      <c r="AK83" s="33" t="s">
        <v>24</v>
      </c>
      <c r="AL83" s="33" t="s">
        <v>24</v>
      </c>
      <c r="AM83" s="33" t="s">
        <v>24</v>
      </c>
      <c r="AN83" s="33" t="s">
        <v>24</v>
      </c>
      <c r="AO83" s="33" t="s">
        <v>24</v>
      </c>
      <c r="AP83" s="33" t="s">
        <v>24</v>
      </c>
      <c r="AQ83" s="33" t="s">
        <v>24</v>
      </c>
    </row>
    <row r="84" spans="4:43" ht="18" customHeight="1">
      <c r="D84" s="33"/>
      <c r="E84" s="140" t="s">
        <v>828</v>
      </c>
      <c r="F84" s="141"/>
      <c r="G84" s="142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</row>
    <row r="85" spans="4:43" ht="18" customHeight="1">
      <c r="D85" s="37" t="str">
        <f>E37</f>
        <v>COLUMN_DATA_LENGTH</v>
      </c>
      <c r="E85" s="38"/>
      <c r="F85" s="38"/>
      <c r="G85" s="38"/>
      <c r="H85" s="38"/>
      <c r="I85" s="43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43"/>
    </row>
    <row r="86" spans="4:43" ht="18" customHeight="1">
      <c r="D86" s="33"/>
      <c r="E86" s="140" t="s">
        <v>70</v>
      </c>
      <c r="F86" s="141"/>
      <c r="G86" s="142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</row>
    <row r="87" spans="4:43" ht="18" customHeight="1">
      <c r="D87" s="33"/>
      <c r="E87" s="140">
        <v>0</v>
      </c>
      <c r="F87" s="141"/>
      <c r="G87" s="142"/>
      <c r="H87" s="33"/>
      <c r="I87" s="33"/>
      <c r="J87" s="33"/>
      <c r="K87" s="33"/>
      <c r="L87" s="33"/>
      <c r="M87" s="33"/>
      <c r="N87" s="33"/>
      <c r="O87" s="33"/>
      <c r="P87" s="73" t="s">
        <v>293</v>
      </c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73" t="s">
        <v>293</v>
      </c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</row>
    <row r="88" spans="4:43" ht="18" customHeight="1">
      <c r="D88" s="33"/>
      <c r="E88" s="140">
        <v>1</v>
      </c>
      <c r="F88" s="141"/>
      <c r="G88" s="142"/>
      <c r="H88" s="73"/>
      <c r="I88" s="73"/>
      <c r="J88" s="33" t="s">
        <v>24</v>
      </c>
      <c r="K88" s="33"/>
      <c r="L88" s="33"/>
      <c r="M88" s="33"/>
      <c r="N88" s="33"/>
      <c r="O88" s="33"/>
      <c r="P88" s="33"/>
      <c r="Q88" s="73"/>
      <c r="R88" s="33"/>
      <c r="S88" s="33"/>
      <c r="T88" s="73"/>
      <c r="U88" s="73"/>
      <c r="V88" s="73"/>
      <c r="W88" s="73"/>
      <c r="X88" s="33" t="s">
        <v>24</v>
      </c>
      <c r="Y88" s="33"/>
      <c r="Z88" s="33"/>
      <c r="AA88" s="33"/>
      <c r="AB88" s="33"/>
      <c r="AC88" s="33"/>
      <c r="AD88" s="33"/>
      <c r="AE88" s="73"/>
      <c r="AF88" s="33"/>
      <c r="AG88" s="33"/>
      <c r="AH88" s="73"/>
      <c r="AI88" s="73"/>
      <c r="AJ88" s="73"/>
      <c r="AK88" s="73"/>
      <c r="AL88" s="33" t="s">
        <v>24</v>
      </c>
      <c r="AM88" s="33"/>
      <c r="AN88" s="33"/>
      <c r="AO88" s="33"/>
      <c r="AP88" s="33"/>
      <c r="AQ88" s="33"/>
    </row>
    <row r="89" spans="4:43" ht="18" customHeight="1">
      <c r="D89" s="33"/>
      <c r="E89" s="140">
        <v>2</v>
      </c>
      <c r="F89" s="141"/>
      <c r="G89" s="142"/>
      <c r="H89" s="73" t="s">
        <v>293</v>
      </c>
      <c r="I89" s="73"/>
      <c r="J89" s="33"/>
      <c r="K89" s="33" t="s">
        <v>24</v>
      </c>
      <c r="L89" s="33"/>
      <c r="M89" s="33"/>
      <c r="N89" s="73" t="s">
        <v>293</v>
      </c>
      <c r="O89" s="73"/>
      <c r="P89" s="73"/>
      <c r="Q89" s="73"/>
      <c r="R89" s="73"/>
      <c r="S89" s="73"/>
      <c r="T89" s="73"/>
      <c r="U89" s="73"/>
      <c r="V89" s="73" t="s">
        <v>293</v>
      </c>
      <c r="W89" s="73"/>
      <c r="X89" s="33"/>
      <c r="Y89" s="33" t="s">
        <v>24</v>
      </c>
      <c r="Z89" s="33"/>
      <c r="AA89" s="33"/>
      <c r="AB89" s="73" t="s">
        <v>293</v>
      </c>
      <c r="AC89" s="73"/>
      <c r="AD89" s="73"/>
      <c r="AE89" s="73"/>
      <c r="AF89" s="73"/>
      <c r="AG89" s="73"/>
      <c r="AH89" s="73"/>
      <c r="AI89" s="73"/>
      <c r="AJ89" s="73" t="s">
        <v>293</v>
      </c>
      <c r="AK89" s="73"/>
      <c r="AL89" s="33"/>
      <c r="AM89" s="33" t="s">
        <v>24</v>
      </c>
      <c r="AN89" s="33"/>
      <c r="AO89" s="33"/>
      <c r="AP89" s="73" t="s">
        <v>293</v>
      </c>
      <c r="AQ89" s="73"/>
    </row>
    <row r="90" spans="4:43" ht="18" customHeight="1">
      <c r="D90" s="33"/>
      <c r="E90" s="140">
        <v>3</v>
      </c>
      <c r="F90" s="141"/>
      <c r="G90" s="142"/>
      <c r="H90" s="33"/>
      <c r="I90" s="73" t="s">
        <v>293</v>
      </c>
      <c r="J90" s="33"/>
      <c r="K90" s="33"/>
      <c r="L90" s="73" t="s">
        <v>293</v>
      </c>
      <c r="M90" s="73"/>
      <c r="N90" s="33"/>
      <c r="O90" s="73" t="s">
        <v>293</v>
      </c>
      <c r="P90" s="33"/>
      <c r="Q90" s="33"/>
      <c r="R90" s="73"/>
      <c r="S90" s="33"/>
      <c r="T90" s="33"/>
      <c r="U90" s="73"/>
      <c r="V90" s="33"/>
      <c r="W90" s="73" t="s">
        <v>293</v>
      </c>
      <c r="X90" s="33"/>
      <c r="Y90" s="33"/>
      <c r="Z90" s="73" t="s">
        <v>293</v>
      </c>
      <c r="AA90" s="73"/>
      <c r="AB90" s="33"/>
      <c r="AC90" s="73" t="s">
        <v>293</v>
      </c>
      <c r="AD90" s="33"/>
      <c r="AE90" s="33"/>
      <c r="AF90" s="73"/>
      <c r="AG90" s="33"/>
      <c r="AH90" s="33"/>
      <c r="AI90" s="73"/>
      <c r="AJ90" s="33"/>
      <c r="AK90" s="73" t="s">
        <v>293</v>
      </c>
      <c r="AL90" s="33"/>
      <c r="AM90" s="33"/>
      <c r="AN90" s="73" t="s">
        <v>293</v>
      </c>
      <c r="AO90" s="73"/>
      <c r="AP90" s="33"/>
      <c r="AQ90" s="73" t="s">
        <v>293</v>
      </c>
    </row>
    <row r="91" spans="4:43" ht="18" customHeight="1">
      <c r="D91" s="33"/>
      <c r="E91" s="140">
        <v>4</v>
      </c>
      <c r="F91" s="141"/>
      <c r="G91" s="142"/>
      <c r="H91" s="33"/>
      <c r="I91" s="33"/>
      <c r="J91" s="33"/>
      <c r="K91" s="33"/>
      <c r="L91" s="33"/>
      <c r="M91" s="73" t="s">
        <v>293</v>
      </c>
      <c r="N91" s="33"/>
      <c r="O91" s="33"/>
      <c r="P91" s="33"/>
      <c r="Q91" s="73" t="s">
        <v>293</v>
      </c>
      <c r="R91" s="73"/>
      <c r="S91" s="73"/>
      <c r="T91" s="33"/>
      <c r="U91" s="33"/>
      <c r="V91" s="33"/>
      <c r="W91" s="33"/>
      <c r="X91" s="33"/>
      <c r="Y91" s="33"/>
      <c r="Z91" s="33"/>
      <c r="AA91" s="73" t="s">
        <v>293</v>
      </c>
      <c r="AB91" s="33"/>
      <c r="AC91" s="33"/>
      <c r="AD91" s="33"/>
      <c r="AE91" s="73"/>
      <c r="AF91" s="73"/>
      <c r="AG91" s="73"/>
      <c r="AH91" s="33"/>
      <c r="AI91" s="33"/>
      <c r="AJ91" s="33"/>
      <c r="AK91" s="33"/>
      <c r="AL91" s="33"/>
      <c r="AM91" s="33"/>
      <c r="AN91" s="33"/>
      <c r="AO91" s="73" t="s">
        <v>293</v>
      </c>
      <c r="AP91" s="33"/>
      <c r="AQ91" s="33"/>
    </row>
    <row r="92" spans="4:43" ht="18" customHeight="1">
      <c r="D92" s="33"/>
      <c r="E92" s="140">
        <v>5</v>
      </c>
      <c r="F92" s="141"/>
      <c r="G92" s="142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73" t="s">
        <v>293</v>
      </c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7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4:43" ht="18" customHeight="1">
      <c r="D93" s="33"/>
      <c r="E93" s="140">
        <v>6</v>
      </c>
      <c r="F93" s="141"/>
      <c r="G93" s="142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73" t="s">
        <v>293</v>
      </c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73"/>
      <c r="AH93" s="33"/>
      <c r="AI93" s="33"/>
      <c r="AJ93" s="33"/>
      <c r="AK93" s="33"/>
      <c r="AL93" s="33"/>
      <c r="AM93" s="33"/>
      <c r="AN93" s="33"/>
      <c r="AO93" s="33"/>
      <c r="AP93" s="33"/>
      <c r="AQ93" s="33"/>
    </row>
    <row r="94" spans="4:43" ht="18" customHeight="1">
      <c r="D94" s="33"/>
      <c r="E94" s="140">
        <v>9</v>
      </c>
      <c r="F94" s="141"/>
      <c r="G94" s="142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7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73" t="s">
        <v>293</v>
      </c>
      <c r="AF94" s="73"/>
      <c r="AG94" s="73"/>
      <c r="AH94" s="33"/>
      <c r="AI94" s="33"/>
      <c r="AJ94" s="33"/>
      <c r="AK94" s="33"/>
      <c r="AL94" s="33"/>
      <c r="AM94" s="33"/>
      <c r="AN94" s="33"/>
      <c r="AO94" s="33"/>
      <c r="AP94" s="33"/>
      <c r="AQ94" s="33"/>
    </row>
    <row r="95" spans="4:43" ht="18" customHeight="1">
      <c r="D95" s="33"/>
      <c r="E95" s="140">
        <v>10</v>
      </c>
      <c r="F95" s="141"/>
      <c r="G95" s="142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7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73" t="s">
        <v>293</v>
      </c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4:43" ht="18" customHeight="1">
      <c r="D96" s="33"/>
      <c r="E96" s="140">
        <v>11</v>
      </c>
      <c r="F96" s="141"/>
      <c r="G96" s="142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7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73" t="s">
        <v>293</v>
      </c>
      <c r="AH96" s="33"/>
      <c r="AI96" s="33"/>
      <c r="AJ96" s="33"/>
      <c r="AK96" s="33"/>
      <c r="AL96" s="33"/>
      <c r="AM96" s="33"/>
      <c r="AN96" s="33"/>
      <c r="AO96" s="33"/>
      <c r="AP96" s="33"/>
      <c r="AQ96" s="33"/>
    </row>
    <row r="97" spans="4:43" ht="18" customHeight="1">
      <c r="D97" s="33"/>
      <c r="E97" s="140">
        <v>38.700000000000003</v>
      </c>
      <c r="F97" s="141"/>
      <c r="G97" s="142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73" t="s">
        <v>293</v>
      </c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73" t="s">
        <v>293</v>
      </c>
      <c r="AI97" s="33"/>
      <c r="AJ97" s="33"/>
      <c r="AK97" s="33"/>
      <c r="AL97" s="33"/>
      <c r="AM97" s="33"/>
      <c r="AN97" s="33"/>
      <c r="AO97" s="33"/>
      <c r="AP97" s="33"/>
      <c r="AQ97" s="33"/>
    </row>
    <row r="98" spans="4:43" ht="18" customHeight="1">
      <c r="D98" s="33"/>
      <c r="E98" s="140" t="s">
        <v>559</v>
      </c>
      <c r="F98" s="141"/>
      <c r="G98" s="142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73" t="s">
        <v>293</v>
      </c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73" t="s">
        <v>293</v>
      </c>
      <c r="AJ98" s="33"/>
      <c r="AK98" s="33"/>
      <c r="AL98" s="33"/>
      <c r="AM98" s="33"/>
      <c r="AN98" s="33"/>
      <c r="AO98" s="33"/>
      <c r="AP98" s="33"/>
      <c r="AQ98" s="33"/>
    </row>
    <row r="99" spans="4:43" ht="18" customHeight="1">
      <c r="D99" s="33"/>
      <c r="E99" s="140" t="s">
        <v>828</v>
      </c>
      <c r="F99" s="141"/>
      <c r="G99" s="142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7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</row>
    <row r="100" spans="4:43" ht="18" customHeight="1">
      <c r="D100" s="37" t="str">
        <f>E40</f>
        <v>COLUMN_DATA_TRIM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43"/>
    </row>
    <row r="101" spans="4:43" ht="18" customHeight="1">
      <c r="D101" s="33"/>
      <c r="E101" s="140" t="s">
        <v>70</v>
      </c>
      <c r="F101" s="141"/>
      <c r="G101" s="142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</row>
    <row r="102" spans="4:43" ht="18" customHeight="1">
      <c r="D102" s="33"/>
      <c r="E102" s="140" t="s">
        <v>727</v>
      </c>
      <c r="F102" s="141"/>
      <c r="G102" s="142"/>
      <c r="H102" s="73" t="s">
        <v>293</v>
      </c>
      <c r="I102" s="73" t="s">
        <v>293</v>
      </c>
      <c r="J102" s="33"/>
      <c r="K102" s="33"/>
      <c r="L102" s="73" t="s">
        <v>293</v>
      </c>
      <c r="M102" s="73" t="s">
        <v>293</v>
      </c>
      <c r="N102" s="33"/>
      <c r="O102" s="33"/>
      <c r="P102" s="33"/>
      <c r="Q102" s="33"/>
      <c r="R102" s="33"/>
      <c r="S102" s="33"/>
      <c r="T102" s="33"/>
      <c r="U102" s="33"/>
      <c r="V102" s="73" t="s">
        <v>293</v>
      </c>
      <c r="W102" s="73" t="s">
        <v>293</v>
      </c>
      <c r="X102" s="33"/>
      <c r="Y102" s="33"/>
      <c r="Z102" s="73" t="s">
        <v>293</v>
      </c>
      <c r="AA102" s="73" t="s">
        <v>293</v>
      </c>
      <c r="AB102" s="33"/>
      <c r="AC102" s="33"/>
      <c r="AD102" s="33"/>
      <c r="AE102" s="33"/>
      <c r="AF102" s="33"/>
      <c r="AG102" s="33"/>
      <c r="AH102" s="33"/>
      <c r="AI102" s="33"/>
      <c r="AJ102" s="73" t="s">
        <v>293</v>
      </c>
      <c r="AK102" s="73" t="s">
        <v>293</v>
      </c>
      <c r="AL102" s="33"/>
      <c r="AM102" s="33"/>
      <c r="AN102" s="73" t="s">
        <v>293</v>
      </c>
      <c r="AO102" s="73" t="s">
        <v>293</v>
      </c>
      <c r="AP102" s="33"/>
      <c r="AQ102" s="33"/>
    </row>
    <row r="103" spans="4:43" ht="18" customHeight="1">
      <c r="D103" s="33"/>
      <c r="E103" s="140" t="s">
        <v>728</v>
      </c>
      <c r="F103" s="141"/>
      <c r="G103" s="142"/>
      <c r="H103" s="33"/>
      <c r="I103" s="73"/>
      <c r="J103" s="33" t="s">
        <v>24</v>
      </c>
      <c r="K103" s="33" t="s">
        <v>24</v>
      </c>
      <c r="L103" s="33"/>
      <c r="M103" s="73"/>
      <c r="N103" s="33" t="s">
        <v>24</v>
      </c>
      <c r="O103" s="33" t="s">
        <v>24</v>
      </c>
      <c r="P103" s="33"/>
      <c r="Q103" s="33"/>
      <c r="R103" s="33"/>
      <c r="S103" s="33"/>
      <c r="T103" s="33"/>
      <c r="U103" s="33"/>
      <c r="V103" s="33"/>
      <c r="W103" s="73"/>
      <c r="X103" s="33" t="s">
        <v>24</v>
      </c>
      <c r="Y103" s="33" t="s">
        <v>24</v>
      </c>
      <c r="Z103" s="33"/>
      <c r="AA103" s="73"/>
      <c r="AB103" s="33" t="s">
        <v>24</v>
      </c>
      <c r="AC103" s="33" t="s">
        <v>24</v>
      </c>
      <c r="AD103" s="33"/>
      <c r="AE103" s="33"/>
      <c r="AF103" s="33"/>
      <c r="AG103" s="33"/>
      <c r="AH103" s="33"/>
      <c r="AI103" s="33"/>
      <c r="AJ103" s="33"/>
      <c r="AK103" s="73"/>
      <c r="AL103" s="33" t="s">
        <v>24</v>
      </c>
      <c r="AM103" s="33" t="s">
        <v>24</v>
      </c>
      <c r="AN103" s="33"/>
      <c r="AO103" s="73"/>
      <c r="AP103" s="33" t="s">
        <v>24</v>
      </c>
      <c r="AQ103" s="33" t="s">
        <v>24</v>
      </c>
    </row>
    <row r="104" spans="4:43" ht="18" customHeight="1">
      <c r="D104" s="33"/>
      <c r="E104" s="140" t="s">
        <v>811</v>
      </c>
      <c r="F104" s="141"/>
      <c r="G104" s="142"/>
      <c r="H104" s="73"/>
      <c r="I104" s="73"/>
      <c r="J104" s="33"/>
      <c r="K104" s="33"/>
      <c r="L104" s="33"/>
      <c r="M104" s="33"/>
      <c r="N104" s="33"/>
      <c r="O104" s="33"/>
      <c r="P104" s="33" t="s">
        <v>24</v>
      </c>
      <c r="Q104" s="33" t="s">
        <v>24</v>
      </c>
      <c r="R104" s="33" t="s">
        <v>24</v>
      </c>
      <c r="S104" s="33" t="s">
        <v>24</v>
      </c>
      <c r="T104" s="33" t="s">
        <v>24</v>
      </c>
      <c r="U104" s="33" t="s">
        <v>24</v>
      </c>
      <c r="V104" s="73"/>
      <c r="W104" s="73"/>
      <c r="X104" s="33"/>
      <c r="Y104" s="33"/>
      <c r="Z104" s="33"/>
      <c r="AA104" s="33"/>
      <c r="AB104" s="33"/>
      <c r="AC104" s="33"/>
      <c r="AD104" s="33" t="s">
        <v>24</v>
      </c>
      <c r="AE104" s="33" t="s">
        <v>24</v>
      </c>
      <c r="AF104" s="33" t="s">
        <v>24</v>
      </c>
      <c r="AG104" s="33" t="s">
        <v>24</v>
      </c>
      <c r="AH104" s="33" t="s">
        <v>24</v>
      </c>
      <c r="AI104" s="33" t="s">
        <v>24</v>
      </c>
      <c r="AJ104" s="33"/>
      <c r="AK104" s="33"/>
      <c r="AL104" s="33"/>
      <c r="AM104" s="33"/>
      <c r="AN104" s="33"/>
      <c r="AO104" s="33"/>
      <c r="AP104" s="73"/>
      <c r="AQ104" s="73"/>
    </row>
    <row r="105" spans="4:43" ht="18" customHeight="1">
      <c r="D105" s="37" t="str">
        <f>E43</f>
        <v>COLUMN_DATA_SIGNED</v>
      </c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43"/>
    </row>
    <row r="106" spans="4:43" ht="18" customHeight="1">
      <c r="D106" s="33"/>
      <c r="E106" s="140" t="s">
        <v>70</v>
      </c>
      <c r="F106" s="141"/>
      <c r="G106" s="142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</row>
    <row r="107" spans="4:43" ht="18" customHeight="1">
      <c r="D107" s="33"/>
      <c r="E107" s="140">
        <v>0</v>
      </c>
      <c r="F107" s="141"/>
      <c r="G107" s="142"/>
      <c r="H107" s="33" t="s">
        <v>24</v>
      </c>
      <c r="I107" s="33" t="s">
        <v>24</v>
      </c>
      <c r="J107" s="33" t="s">
        <v>24</v>
      </c>
      <c r="K107" s="33" t="s">
        <v>24</v>
      </c>
      <c r="L107" s="33"/>
      <c r="M107" s="33"/>
      <c r="N107" s="33"/>
      <c r="O107" s="33"/>
      <c r="P107" s="33" t="s">
        <v>24</v>
      </c>
      <c r="Q107" s="33" t="s">
        <v>24</v>
      </c>
      <c r="R107" s="33" t="s">
        <v>24</v>
      </c>
      <c r="S107" s="33" t="s">
        <v>24</v>
      </c>
      <c r="T107" s="33" t="s">
        <v>24</v>
      </c>
      <c r="U107" s="33" t="s">
        <v>24</v>
      </c>
      <c r="V107" s="33" t="s">
        <v>24</v>
      </c>
      <c r="W107" s="33" t="s">
        <v>24</v>
      </c>
      <c r="X107" s="33" t="s">
        <v>24</v>
      </c>
      <c r="Y107" s="33" t="s">
        <v>24</v>
      </c>
      <c r="Z107" s="33"/>
      <c r="AA107" s="33"/>
      <c r="AB107" s="33"/>
      <c r="AC107" s="33"/>
      <c r="AD107" s="33" t="s">
        <v>24</v>
      </c>
      <c r="AE107" s="33" t="s">
        <v>24</v>
      </c>
      <c r="AF107" s="33" t="s">
        <v>24</v>
      </c>
      <c r="AG107" s="33" t="s">
        <v>24</v>
      </c>
      <c r="AH107" s="33" t="s">
        <v>24</v>
      </c>
      <c r="AI107" s="33" t="s">
        <v>24</v>
      </c>
      <c r="AJ107" s="33" t="s">
        <v>24</v>
      </c>
      <c r="AK107" s="33" t="s">
        <v>24</v>
      </c>
      <c r="AL107" s="33" t="s">
        <v>24</v>
      </c>
      <c r="AM107" s="33" t="s">
        <v>24</v>
      </c>
      <c r="AN107" s="33"/>
      <c r="AO107" s="33"/>
      <c r="AP107" s="33"/>
      <c r="AQ107" s="33"/>
    </row>
    <row r="108" spans="4:43" ht="18" customHeight="1">
      <c r="D108" s="33"/>
      <c r="E108" s="140">
        <v>1</v>
      </c>
      <c r="F108" s="141"/>
      <c r="G108" s="142"/>
      <c r="H108" s="33"/>
      <c r="I108" s="33"/>
      <c r="J108" s="33"/>
      <c r="K108" s="33"/>
      <c r="L108" s="33" t="s">
        <v>24</v>
      </c>
      <c r="M108" s="33" t="s">
        <v>24</v>
      </c>
      <c r="N108" s="33" t="s">
        <v>24</v>
      </c>
      <c r="O108" s="33" t="s">
        <v>24</v>
      </c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 t="s">
        <v>24</v>
      </c>
      <c r="AA108" s="33" t="s">
        <v>24</v>
      </c>
      <c r="AB108" s="33" t="s">
        <v>24</v>
      </c>
      <c r="AC108" s="33" t="s">
        <v>24</v>
      </c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 t="s">
        <v>24</v>
      </c>
      <c r="AO108" s="33" t="s">
        <v>24</v>
      </c>
      <c r="AP108" s="33" t="s">
        <v>24</v>
      </c>
      <c r="AQ108" s="33" t="s">
        <v>24</v>
      </c>
    </row>
    <row r="109" spans="4:43" ht="18" customHeight="1">
      <c r="D109" s="33"/>
      <c r="E109" s="140" t="s">
        <v>828</v>
      </c>
      <c r="F109" s="141"/>
      <c r="G109" s="142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</row>
    <row r="110" spans="4:43" ht="18" customHeight="1">
      <c r="D110" s="37" t="str">
        <f>E46</f>
        <v>SIGN_DIGIT</v>
      </c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43"/>
    </row>
    <row r="111" spans="4:43" ht="18" customHeight="1">
      <c r="D111" s="33"/>
      <c r="E111" s="140" t="s">
        <v>70</v>
      </c>
      <c r="F111" s="141"/>
      <c r="G111" s="142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</row>
    <row r="112" spans="4:43" ht="18" customHeight="1">
      <c r="D112" s="33"/>
      <c r="E112" s="140">
        <v>0</v>
      </c>
      <c r="F112" s="141"/>
      <c r="G112" s="142"/>
      <c r="H112" s="33" t="s">
        <v>24</v>
      </c>
      <c r="I112" s="33" t="s">
        <v>24</v>
      </c>
      <c r="J112" s="33" t="s">
        <v>24</v>
      </c>
      <c r="K112" s="33" t="s">
        <v>24</v>
      </c>
      <c r="L112" s="33"/>
      <c r="M112" s="33"/>
      <c r="N112" s="33"/>
      <c r="O112" s="33"/>
      <c r="P112" s="33" t="s">
        <v>24</v>
      </c>
      <c r="Q112" s="33" t="s">
        <v>24</v>
      </c>
      <c r="R112" s="33" t="s">
        <v>24</v>
      </c>
      <c r="S112" s="33" t="s">
        <v>24</v>
      </c>
      <c r="T112" s="33" t="s">
        <v>24</v>
      </c>
      <c r="U112" s="33" t="s">
        <v>24</v>
      </c>
      <c r="V112" s="33" t="s">
        <v>24</v>
      </c>
      <c r="W112" s="33" t="s">
        <v>24</v>
      </c>
      <c r="X112" s="33" t="s">
        <v>24</v>
      </c>
      <c r="Y112" s="33" t="s">
        <v>24</v>
      </c>
      <c r="Z112" s="33"/>
      <c r="AA112" s="33"/>
      <c r="AB112" s="33"/>
      <c r="AC112" s="33"/>
      <c r="AD112" s="33" t="s">
        <v>24</v>
      </c>
      <c r="AE112" s="33" t="s">
        <v>24</v>
      </c>
      <c r="AF112" s="33" t="s">
        <v>24</v>
      </c>
      <c r="AG112" s="33" t="s">
        <v>24</v>
      </c>
      <c r="AH112" s="33" t="s">
        <v>24</v>
      </c>
      <c r="AI112" s="33" t="s">
        <v>24</v>
      </c>
      <c r="AJ112" s="33" t="s">
        <v>24</v>
      </c>
      <c r="AK112" s="33" t="s">
        <v>24</v>
      </c>
      <c r="AL112" s="33" t="s">
        <v>24</v>
      </c>
      <c r="AM112" s="33" t="s">
        <v>24</v>
      </c>
      <c r="AN112" s="33"/>
      <c r="AO112" s="33"/>
      <c r="AP112" s="33"/>
      <c r="AQ112" s="33"/>
    </row>
    <row r="113" spans="4:43" ht="18" customHeight="1">
      <c r="D113" s="33"/>
      <c r="E113" s="140">
        <v>1</v>
      </c>
      <c r="F113" s="141"/>
      <c r="G113" s="142"/>
      <c r="H113" s="33"/>
      <c r="I113" s="33"/>
      <c r="J113" s="33"/>
      <c r="K113" s="33"/>
      <c r="L113" s="33" t="s">
        <v>24</v>
      </c>
      <c r="M113" s="33" t="s">
        <v>24</v>
      </c>
      <c r="N113" s="33" t="s">
        <v>24</v>
      </c>
      <c r="O113" s="33" t="s">
        <v>24</v>
      </c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 t="s">
        <v>24</v>
      </c>
      <c r="AA113" s="33" t="s">
        <v>24</v>
      </c>
      <c r="AB113" s="33" t="s">
        <v>24</v>
      </c>
      <c r="AC113" s="33" t="s">
        <v>24</v>
      </c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 t="s">
        <v>24</v>
      </c>
      <c r="AO113" s="33" t="s">
        <v>24</v>
      </c>
      <c r="AP113" s="33" t="s">
        <v>24</v>
      </c>
      <c r="AQ113" s="33" t="s">
        <v>24</v>
      </c>
    </row>
    <row r="114" spans="4:43" ht="18" customHeight="1">
      <c r="D114" s="33"/>
      <c r="E114" s="140" t="s">
        <v>828</v>
      </c>
      <c r="F114" s="141"/>
      <c r="G114" s="142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</row>
    <row r="115" spans="4:43" ht="18" customHeight="1">
      <c r="D115" s="37" t="str">
        <f>E49</f>
        <v>DATE_SEPARATOR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43"/>
    </row>
    <row r="116" spans="4:43" ht="18" customHeight="1">
      <c r="D116" s="33"/>
      <c r="E116" s="140" t="s">
        <v>70</v>
      </c>
      <c r="F116" s="141"/>
      <c r="G116" s="142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</row>
    <row r="117" spans="4:43" ht="18" customHeight="1">
      <c r="D117" s="33"/>
      <c r="E117" s="140" t="s">
        <v>232</v>
      </c>
      <c r="F117" s="141"/>
      <c r="G117" s="142"/>
      <c r="H117" s="33" t="s">
        <v>24</v>
      </c>
      <c r="I117" s="33" t="s">
        <v>24</v>
      </c>
      <c r="J117" s="33" t="s">
        <v>24</v>
      </c>
      <c r="K117" s="33" t="s">
        <v>24</v>
      </c>
      <c r="L117" s="33" t="s">
        <v>24</v>
      </c>
      <c r="M117" s="33" t="s">
        <v>24</v>
      </c>
      <c r="N117" s="33" t="s">
        <v>24</v>
      </c>
      <c r="O117" s="33" t="s">
        <v>24</v>
      </c>
      <c r="P117" s="33" t="s">
        <v>24</v>
      </c>
      <c r="Q117" s="33" t="s">
        <v>24</v>
      </c>
      <c r="R117" s="33" t="s">
        <v>24</v>
      </c>
      <c r="S117" s="33" t="s">
        <v>24</v>
      </c>
      <c r="T117" s="33" t="s">
        <v>24</v>
      </c>
      <c r="U117" s="33" t="s">
        <v>24</v>
      </c>
      <c r="V117" s="33" t="s">
        <v>24</v>
      </c>
      <c r="W117" s="33" t="s">
        <v>24</v>
      </c>
      <c r="X117" s="33" t="s">
        <v>24</v>
      </c>
      <c r="Y117" s="33" t="s">
        <v>24</v>
      </c>
      <c r="Z117" s="33" t="s">
        <v>24</v>
      </c>
      <c r="AA117" s="33" t="s">
        <v>24</v>
      </c>
      <c r="AB117" s="33" t="s">
        <v>24</v>
      </c>
      <c r="AC117" s="33" t="s">
        <v>24</v>
      </c>
      <c r="AD117" s="33" t="s">
        <v>24</v>
      </c>
      <c r="AE117" s="33" t="s">
        <v>24</v>
      </c>
      <c r="AF117" s="33" t="s">
        <v>24</v>
      </c>
      <c r="AG117" s="33" t="s">
        <v>24</v>
      </c>
      <c r="AH117" s="33" t="s">
        <v>24</v>
      </c>
      <c r="AI117" s="33" t="s">
        <v>24</v>
      </c>
      <c r="AJ117" s="33" t="s">
        <v>24</v>
      </c>
      <c r="AK117" s="33" t="s">
        <v>24</v>
      </c>
      <c r="AL117" s="33" t="s">
        <v>24</v>
      </c>
      <c r="AM117" s="33" t="s">
        <v>24</v>
      </c>
      <c r="AN117" s="33" t="s">
        <v>24</v>
      </c>
      <c r="AO117" s="33" t="s">
        <v>24</v>
      </c>
      <c r="AP117" s="33" t="s">
        <v>24</v>
      </c>
      <c r="AQ117" s="33" t="s">
        <v>24</v>
      </c>
    </row>
    <row r="118" spans="4:43" ht="18" customHeight="1">
      <c r="D118" s="33"/>
      <c r="E118" s="140" t="s">
        <v>828</v>
      </c>
      <c r="F118" s="141"/>
      <c r="G118" s="142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</row>
    <row r="119" spans="4:43" ht="18" customHeight="1">
      <c r="D119" s="37" t="str">
        <f>E52</f>
        <v>TIME_SEPARATOR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43"/>
    </row>
    <row r="120" spans="4:43" ht="18" customHeight="1">
      <c r="D120" s="33"/>
      <c r="E120" s="140" t="s">
        <v>70</v>
      </c>
      <c r="F120" s="141"/>
      <c r="G120" s="142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</row>
    <row r="121" spans="4:43" ht="18" customHeight="1">
      <c r="D121" s="33"/>
      <c r="E121" s="140" t="s">
        <v>235</v>
      </c>
      <c r="F121" s="141"/>
      <c r="G121" s="142"/>
      <c r="H121" s="33" t="s">
        <v>24</v>
      </c>
      <c r="I121" s="33" t="s">
        <v>24</v>
      </c>
      <c r="J121" s="33" t="s">
        <v>24</v>
      </c>
      <c r="K121" s="33" t="s">
        <v>24</v>
      </c>
      <c r="L121" s="33" t="s">
        <v>24</v>
      </c>
      <c r="M121" s="33" t="s">
        <v>24</v>
      </c>
      <c r="N121" s="33" t="s">
        <v>24</v>
      </c>
      <c r="O121" s="33" t="s">
        <v>24</v>
      </c>
      <c r="P121" s="33" t="s">
        <v>24</v>
      </c>
      <c r="Q121" s="33" t="s">
        <v>24</v>
      </c>
      <c r="R121" s="33" t="s">
        <v>24</v>
      </c>
      <c r="S121" s="33" t="s">
        <v>24</v>
      </c>
      <c r="T121" s="33" t="s">
        <v>24</v>
      </c>
      <c r="U121" s="33" t="s">
        <v>24</v>
      </c>
      <c r="V121" s="33" t="s">
        <v>24</v>
      </c>
      <c r="W121" s="33" t="s">
        <v>24</v>
      </c>
      <c r="X121" s="33" t="s">
        <v>24</v>
      </c>
      <c r="Y121" s="33" t="s">
        <v>24</v>
      </c>
      <c r="Z121" s="33" t="s">
        <v>24</v>
      </c>
      <c r="AA121" s="33" t="s">
        <v>24</v>
      </c>
      <c r="AB121" s="33" t="s">
        <v>24</v>
      </c>
      <c r="AC121" s="33" t="s">
        <v>24</v>
      </c>
      <c r="AD121" s="33" t="s">
        <v>24</v>
      </c>
      <c r="AE121" s="33" t="s">
        <v>24</v>
      </c>
      <c r="AF121" s="33" t="s">
        <v>24</v>
      </c>
      <c r="AG121" s="33" t="s">
        <v>24</v>
      </c>
      <c r="AH121" s="33" t="s">
        <v>24</v>
      </c>
      <c r="AI121" s="33" t="s">
        <v>24</v>
      </c>
      <c r="AJ121" s="33" t="s">
        <v>24</v>
      </c>
      <c r="AK121" s="33" t="s">
        <v>24</v>
      </c>
      <c r="AL121" s="33" t="s">
        <v>24</v>
      </c>
      <c r="AM121" s="33" t="s">
        <v>24</v>
      </c>
      <c r="AN121" s="33" t="s">
        <v>24</v>
      </c>
      <c r="AO121" s="33" t="s">
        <v>24</v>
      </c>
      <c r="AP121" s="33" t="s">
        <v>24</v>
      </c>
      <c r="AQ121" s="33" t="s">
        <v>24</v>
      </c>
    </row>
    <row r="122" spans="4:43" ht="18" customHeight="1">
      <c r="D122" s="33"/>
      <c r="E122" s="140" t="s">
        <v>828</v>
      </c>
      <c r="F122" s="141"/>
      <c r="G122" s="142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</row>
    <row r="123" spans="4:43" ht="18" customHeight="1">
      <c r="D123" s="37" t="str">
        <f>E55</f>
        <v>SEPARATOR_DATE_TIME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43"/>
    </row>
    <row r="124" spans="4:43" ht="18" customHeight="1">
      <c r="D124" s="33"/>
      <c r="E124" s="140" t="s">
        <v>70</v>
      </c>
      <c r="F124" s="141"/>
      <c r="G124" s="142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</row>
    <row r="125" spans="4:43" ht="18" customHeight="1">
      <c r="D125" s="33"/>
      <c r="E125" s="140" t="s">
        <v>701</v>
      </c>
      <c r="F125" s="141"/>
      <c r="G125" s="142"/>
      <c r="H125" s="33" t="s">
        <v>24</v>
      </c>
      <c r="I125" s="33" t="s">
        <v>24</v>
      </c>
      <c r="J125" s="33" t="s">
        <v>24</v>
      </c>
      <c r="K125" s="33" t="s">
        <v>24</v>
      </c>
      <c r="L125" s="33" t="s">
        <v>24</v>
      </c>
      <c r="M125" s="33" t="s">
        <v>24</v>
      </c>
      <c r="N125" s="33" t="s">
        <v>24</v>
      </c>
      <c r="O125" s="33" t="s">
        <v>24</v>
      </c>
      <c r="P125" s="33" t="s">
        <v>24</v>
      </c>
      <c r="Q125" s="33" t="s">
        <v>24</v>
      </c>
      <c r="R125" s="33" t="s">
        <v>24</v>
      </c>
      <c r="S125" s="33" t="s">
        <v>24</v>
      </c>
      <c r="T125" s="33" t="s">
        <v>24</v>
      </c>
      <c r="U125" s="33" t="s">
        <v>24</v>
      </c>
      <c r="V125" s="33" t="s">
        <v>24</v>
      </c>
      <c r="W125" s="33" t="s">
        <v>24</v>
      </c>
      <c r="X125" s="33" t="s">
        <v>24</v>
      </c>
      <c r="Y125" s="33" t="s">
        <v>24</v>
      </c>
      <c r="Z125" s="33" t="s">
        <v>24</v>
      </c>
      <c r="AA125" s="33" t="s">
        <v>24</v>
      </c>
      <c r="AB125" s="33" t="s">
        <v>24</v>
      </c>
      <c r="AC125" s="33" t="s">
        <v>24</v>
      </c>
      <c r="AD125" s="33" t="s">
        <v>24</v>
      </c>
      <c r="AE125" s="33" t="s">
        <v>24</v>
      </c>
      <c r="AF125" s="33" t="s">
        <v>24</v>
      </c>
      <c r="AG125" s="33" t="s">
        <v>24</v>
      </c>
      <c r="AH125" s="33" t="s">
        <v>24</v>
      </c>
      <c r="AI125" s="33" t="s">
        <v>24</v>
      </c>
      <c r="AJ125" s="33" t="s">
        <v>24</v>
      </c>
      <c r="AK125" s="33" t="s">
        <v>24</v>
      </c>
      <c r="AL125" s="33" t="s">
        <v>24</v>
      </c>
      <c r="AM125" s="33" t="s">
        <v>24</v>
      </c>
      <c r="AN125" s="33" t="s">
        <v>24</v>
      </c>
      <c r="AO125" s="33" t="s">
        <v>24</v>
      </c>
      <c r="AP125" s="33" t="s">
        <v>24</v>
      </c>
      <c r="AQ125" s="33" t="s">
        <v>24</v>
      </c>
    </row>
    <row r="126" spans="4:43" ht="18" customHeight="1">
      <c r="D126" s="33"/>
      <c r="E126" s="140" t="s">
        <v>828</v>
      </c>
      <c r="F126" s="141"/>
      <c r="G126" s="142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</row>
    <row r="127" spans="4:43" ht="18" customHeight="1">
      <c r="D127" s="37" t="str">
        <f>E58</f>
        <v>REFERENCE_DATE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43"/>
    </row>
    <row r="128" spans="4:43" ht="18" customHeight="1">
      <c r="D128" s="33"/>
      <c r="E128" s="140" t="s">
        <v>70</v>
      </c>
      <c r="F128" s="141"/>
      <c r="G128" s="142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</row>
    <row r="129" spans="4:43" ht="18" customHeight="1">
      <c r="D129" s="33"/>
      <c r="E129" s="147" t="s">
        <v>710</v>
      </c>
      <c r="F129" s="141"/>
      <c r="G129" s="142"/>
      <c r="H129" s="33" t="s">
        <v>24</v>
      </c>
      <c r="I129" s="33" t="s">
        <v>24</v>
      </c>
      <c r="J129" s="33" t="s">
        <v>24</v>
      </c>
      <c r="K129" s="33" t="s">
        <v>24</v>
      </c>
      <c r="L129" s="33" t="s">
        <v>24</v>
      </c>
      <c r="M129" s="33" t="s">
        <v>24</v>
      </c>
      <c r="N129" s="33" t="s">
        <v>24</v>
      </c>
      <c r="O129" s="33" t="s">
        <v>24</v>
      </c>
      <c r="P129" s="33" t="s">
        <v>24</v>
      </c>
      <c r="Q129" s="33" t="s">
        <v>24</v>
      </c>
      <c r="R129" s="33" t="s">
        <v>24</v>
      </c>
      <c r="S129" s="33" t="s">
        <v>24</v>
      </c>
      <c r="T129" s="33" t="s">
        <v>24</v>
      </c>
      <c r="U129" s="33" t="s">
        <v>24</v>
      </c>
      <c r="V129" s="33" t="s">
        <v>24</v>
      </c>
      <c r="W129" s="33" t="s">
        <v>24</v>
      </c>
      <c r="X129" s="33" t="s">
        <v>24</v>
      </c>
      <c r="Y129" s="33" t="s">
        <v>24</v>
      </c>
      <c r="Z129" s="33" t="s">
        <v>24</v>
      </c>
      <c r="AA129" s="33" t="s">
        <v>24</v>
      </c>
      <c r="AB129" s="33" t="s">
        <v>24</v>
      </c>
      <c r="AC129" s="33" t="s">
        <v>24</v>
      </c>
      <c r="AD129" s="33" t="s">
        <v>24</v>
      </c>
      <c r="AE129" s="33" t="s">
        <v>24</v>
      </c>
      <c r="AF129" s="33" t="s">
        <v>24</v>
      </c>
      <c r="AG129" s="33" t="s">
        <v>24</v>
      </c>
      <c r="AH129" s="33" t="s">
        <v>24</v>
      </c>
      <c r="AI129" s="33" t="s">
        <v>24</v>
      </c>
      <c r="AJ129" s="33" t="s">
        <v>24</v>
      </c>
      <c r="AK129" s="33" t="s">
        <v>24</v>
      </c>
      <c r="AL129" s="33" t="s">
        <v>24</v>
      </c>
      <c r="AM129" s="33" t="s">
        <v>24</v>
      </c>
      <c r="AN129" s="33" t="s">
        <v>24</v>
      </c>
      <c r="AO129" s="33" t="s">
        <v>24</v>
      </c>
      <c r="AP129" s="33" t="s">
        <v>24</v>
      </c>
      <c r="AQ129" s="33" t="s">
        <v>24</v>
      </c>
    </row>
    <row r="130" spans="4:43" ht="18" customHeight="1">
      <c r="D130" s="33"/>
      <c r="E130" s="140" t="s">
        <v>828</v>
      </c>
      <c r="F130" s="141"/>
      <c r="G130" s="142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</row>
    <row r="131" spans="4:43" ht="18" customHeight="1">
      <c r="D131" s="37" t="str">
        <f>E61</f>
        <v>CASE_MODE</v>
      </c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43"/>
    </row>
    <row r="132" spans="4:43" ht="18" customHeight="1">
      <c r="D132" s="33"/>
      <c r="E132" s="140" t="s">
        <v>70</v>
      </c>
      <c r="F132" s="141"/>
      <c r="G132" s="142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</row>
    <row r="133" spans="4:43" ht="18" customHeight="1">
      <c r="D133" s="33"/>
      <c r="E133" s="140" t="s">
        <v>390</v>
      </c>
      <c r="F133" s="141"/>
      <c r="G133" s="142"/>
      <c r="H133" s="33" t="s">
        <v>24</v>
      </c>
      <c r="I133" s="33" t="s">
        <v>24</v>
      </c>
      <c r="J133" s="33" t="s">
        <v>24</v>
      </c>
      <c r="K133" s="33" t="s">
        <v>24</v>
      </c>
      <c r="L133" s="33" t="s">
        <v>24</v>
      </c>
      <c r="M133" s="33" t="s">
        <v>24</v>
      </c>
      <c r="N133" s="33" t="s">
        <v>24</v>
      </c>
      <c r="O133" s="33" t="s">
        <v>24</v>
      </c>
      <c r="P133" s="33" t="s">
        <v>24</v>
      </c>
      <c r="Q133" s="33" t="s">
        <v>24</v>
      </c>
      <c r="R133" s="33" t="s">
        <v>24</v>
      </c>
      <c r="S133" s="33" t="s">
        <v>24</v>
      </c>
      <c r="T133" s="33" t="s">
        <v>24</v>
      </c>
      <c r="U133" s="33" t="s">
        <v>24</v>
      </c>
      <c r="V133" s="33" t="s">
        <v>24</v>
      </c>
      <c r="W133" s="33" t="s">
        <v>24</v>
      </c>
      <c r="X133" s="33" t="s">
        <v>24</v>
      </c>
      <c r="Y133" s="33" t="s">
        <v>24</v>
      </c>
      <c r="Z133" s="33" t="s">
        <v>24</v>
      </c>
      <c r="AA133" s="33" t="s">
        <v>24</v>
      </c>
      <c r="AB133" s="33" t="s">
        <v>24</v>
      </c>
      <c r="AC133" s="33" t="s">
        <v>24</v>
      </c>
      <c r="AD133" s="33" t="s">
        <v>24</v>
      </c>
      <c r="AE133" s="33" t="s">
        <v>24</v>
      </c>
      <c r="AF133" s="33" t="s">
        <v>24</v>
      </c>
      <c r="AG133" s="33" t="s">
        <v>24</v>
      </c>
      <c r="AH133" s="33" t="s">
        <v>24</v>
      </c>
      <c r="AI133" s="33" t="s">
        <v>24</v>
      </c>
      <c r="AJ133" s="33" t="s">
        <v>24</v>
      </c>
      <c r="AK133" s="33" t="s">
        <v>24</v>
      </c>
      <c r="AL133" s="33" t="s">
        <v>24</v>
      </c>
      <c r="AM133" s="33" t="s">
        <v>24</v>
      </c>
      <c r="AN133" s="33" t="s">
        <v>24</v>
      </c>
      <c r="AO133" s="33" t="s">
        <v>24</v>
      </c>
      <c r="AP133" s="33" t="s">
        <v>24</v>
      </c>
      <c r="AQ133" s="33" t="s">
        <v>24</v>
      </c>
    </row>
    <row r="134" spans="4:43" ht="18" customHeight="1">
      <c r="D134" s="33"/>
      <c r="E134" s="140" t="s">
        <v>828</v>
      </c>
      <c r="F134" s="141"/>
      <c r="G134" s="142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</row>
    <row r="135" spans="4:43" ht="18" customHeight="1">
      <c r="D135" s="37" t="str">
        <f>E64</f>
        <v>MULTIBYTE_STRING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43"/>
    </row>
    <row r="136" spans="4:43" ht="18" customHeight="1">
      <c r="D136" s="33"/>
      <c r="E136" s="140" t="s">
        <v>70</v>
      </c>
      <c r="F136" s="141"/>
      <c r="G136" s="142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</row>
    <row r="137" spans="4:43" ht="18" customHeight="1">
      <c r="D137" s="33"/>
      <c r="E137" s="140" t="s">
        <v>711</v>
      </c>
      <c r="F137" s="141"/>
      <c r="G137" s="142"/>
      <c r="H137" s="33" t="s">
        <v>24</v>
      </c>
      <c r="I137" s="33" t="s">
        <v>24</v>
      </c>
      <c r="J137" s="33" t="s">
        <v>24</v>
      </c>
      <c r="K137" s="33" t="s">
        <v>24</v>
      </c>
      <c r="L137" s="33" t="s">
        <v>24</v>
      </c>
      <c r="M137" s="33" t="s">
        <v>24</v>
      </c>
      <c r="N137" s="33" t="s">
        <v>24</v>
      </c>
      <c r="O137" s="33" t="s">
        <v>24</v>
      </c>
      <c r="P137" s="33" t="s">
        <v>24</v>
      </c>
      <c r="Q137" s="33" t="s">
        <v>24</v>
      </c>
      <c r="R137" s="33" t="s">
        <v>24</v>
      </c>
      <c r="S137" s="33" t="s">
        <v>24</v>
      </c>
      <c r="T137" s="33" t="s">
        <v>24</v>
      </c>
      <c r="U137" s="33" t="s">
        <v>24</v>
      </c>
      <c r="V137" s="33" t="s">
        <v>24</v>
      </c>
      <c r="W137" s="33" t="s">
        <v>24</v>
      </c>
      <c r="X137" s="33" t="s">
        <v>24</v>
      </c>
      <c r="Y137" s="33" t="s">
        <v>24</v>
      </c>
      <c r="Z137" s="33" t="s">
        <v>24</v>
      </c>
      <c r="AA137" s="33" t="s">
        <v>24</v>
      </c>
      <c r="AB137" s="33" t="s">
        <v>24</v>
      </c>
      <c r="AC137" s="33" t="s">
        <v>24</v>
      </c>
      <c r="AD137" s="33" t="s">
        <v>24</v>
      </c>
      <c r="AE137" s="33" t="s">
        <v>24</v>
      </c>
      <c r="AF137" s="33" t="s">
        <v>24</v>
      </c>
      <c r="AG137" s="33" t="s">
        <v>24</v>
      </c>
      <c r="AH137" s="33" t="s">
        <v>24</v>
      </c>
      <c r="AI137" s="33" t="s">
        <v>24</v>
      </c>
      <c r="AJ137" s="33" t="s">
        <v>24</v>
      </c>
      <c r="AK137" s="33" t="s">
        <v>24</v>
      </c>
      <c r="AL137" s="33" t="s">
        <v>24</v>
      </c>
      <c r="AM137" s="33" t="s">
        <v>24</v>
      </c>
      <c r="AN137" s="33" t="s">
        <v>24</v>
      </c>
      <c r="AO137" s="33" t="s">
        <v>24</v>
      </c>
      <c r="AP137" s="33" t="s">
        <v>24</v>
      </c>
      <c r="AQ137" s="33" t="s">
        <v>24</v>
      </c>
    </row>
    <row r="138" spans="4:43" ht="18" customHeight="1">
      <c r="D138" s="33"/>
      <c r="E138" s="140" t="s">
        <v>739</v>
      </c>
      <c r="F138" s="141"/>
      <c r="G138" s="142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</row>
    <row r="139" spans="4:43" ht="18" customHeight="1">
      <c r="D139" s="32" t="s">
        <v>417</v>
      </c>
      <c r="E139" s="29"/>
      <c r="F139" s="29"/>
      <c r="G139" s="29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44"/>
    </row>
    <row r="140" spans="4:43" ht="18" customHeight="1">
      <c r="D140" s="130" t="s">
        <v>406</v>
      </c>
      <c r="E140" s="106"/>
      <c r="F140" s="106"/>
      <c r="G140" s="107"/>
      <c r="H140" s="124" t="s">
        <v>410</v>
      </c>
      <c r="I140" s="124" t="s">
        <v>407</v>
      </c>
      <c r="J140" s="124" t="s">
        <v>410</v>
      </c>
      <c r="K140" s="124" t="s">
        <v>407</v>
      </c>
      <c r="L140" s="124" t="s">
        <v>407</v>
      </c>
      <c r="M140" s="124" t="s">
        <v>410</v>
      </c>
      <c r="N140" s="124" t="s">
        <v>410</v>
      </c>
      <c r="O140" s="124" t="s">
        <v>407</v>
      </c>
      <c r="P140" s="124" t="s">
        <v>410</v>
      </c>
      <c r="Q140" s="124" t="s">
        <v>407</v>
      </c>
      <c r="R140" s="124" t="s">
        <v>407</v>
      </c>
      <c r="S140" s="124" t="s">
        <v>410</v>
      </c>
      <c r="T140" s="124" t="s">
        <v>410</v>
      </c>
      <c r="U140" s="124" t="s">
        <v>410</v>
      </c>
      <c r="V140" s="124" t="s">
        <v>410</v>
      </c>
      <c r="W140" s="124" t="s">
        <v>407</v>
      </c>
      <c r="X140" s="124" t="s">
        <v>410</v>
      </c>
      <c r="Y140" s="124" t="s">
        <v>407</v>
      </c>
      <c r="Z140" s="124" t="s">
        <v>410</v>
      </c>
      <c r="AA140" s="124" t="s">
        <v>407</v>
      </c>
      <c r="AB140" s="124" t="s">
        <v>410</v>
      </c>
      <c r="AC140" s="124" t="s">
        <v>407</v>
      </c>
      <c r="AD140" s="124" t="s">
        <v>410</v>
      </c>
      <c r="AE140" s="124" t="s">
        <v>407</v>
      </c>
      <c r="AF140" s="124" t="s">
        <v>407</v>
      </c>
      <c r="AG140" s="124" t="s">
        <v>410</v>
      </c>
      <c r="AH140" s="124" t="s">
        <v>410</v>
      </c>
      <c r="AI140" s="124" t="s">
        <v>410</v>
      </c>
      <c r="AJ140" s="124" t="s">
        <v>410</v>
      </c>
      <c r="AK140" s="124" t="s">
        <v>407</v>
      </c>
      <c r="AL140" s="124" t="s">
        <v>410</v>
      </c>
      <c r="AM140" s="124" t="s">
        <v>407</v>
      </c>
      <c r="AN140" s="124" t="s">
        <v>410</v>
      </c>
      <c r="AO140" s="124" t="s">
        <v>407</v>
      </c>
      <c r="AP140" s="124" t="s">
        <v>410</v>
      </c>
      <c r="AQ140" s="124" t="s">
        <v>407</v>
      </c>
    </row>
    <row r="141" spans="4:43" ht="18" customHeight="1">
      <c r="D141" s="118"/>
      <c r="E141" s="119"/>
      <c r="F141" s="119"/>
      <c r="G141" s="120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</row>
    <row r="142" spans="4:43" ht="18" customHeight="1">
      <c r="D142" s="108"/>
      <c r="E142" s="109"/>
      <c r="F142" s="109"/>
      <c r="G142" s="110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</row>
    <row r="143" spans="4:43" ht="18" customHeight="1">
      <c r="D143" s="105" t="s">
        <v>408</v>
      </c>
      <c r="E143" s="106"/>
      <c r="F143" s="106"/>
      <c r="G143" s="107"/>
      <c r="H143" s="127">
        <v>220140</v>
      </c>
      <c r="I143" s="127">
        <v>220001</v>
      </c>
      <c r="J143" s="127">
        <v>220141</v>
      </c>
      <c r="K143" s="127">
        <v>220001</v>
      </c>
      <c r="L143" s="127">
        <v>220001</v>
      </c>
      <c r="M143" s="127">
        <v>220139</v>
      </c>
      <c r="N143" s="127">
        <v>220142</v>
      </c>
      <c r="O143" s="127">
        <v>220001</v>
      </c>
      <c r="P143" s="127">
        <v>220143</v>
      </c>
      <c r="Q143" s="127">
        <v>220001</v>
      </c>
      <c r="R143" s="127">
        <v>220001</v>
      </c>
      <c r="S143" s="127">
        <v>220144</v>
      </c>
      <c r="T143" s="127">
        <v>220143</v>
      </c>
      <c r="U143" s="127">
        <v>220143</v>
      </c>
      <c r="V143" s="127">
        <v>220145</v>
      </c>
      <c r="W143" s="127">
        <v>220001</v>
      </c>
      <c r="X143" s="127">
        <v>220146</v>
      </c>
      <c r="Y143" s="127">
        <v>220001</v>
      </c>
      <c r="Z143" s="127">
        <v>220147</v>
      </c>
      <c r="AA143" s="127">
        <v>220001</v>
      </c>
      <c r="AB143" s="127">
        <v>220148</v>
      </c>
      <c r="AC143" s="127">
        <v>220001</v>
      </c>
      <c r="AD143" s="127">
        <v>220149</v>
      </c>
      <c r="AE143" s="127">
        <v>220001</v>
      </c>
      <c r="AF143" s="127">
        <v>220001</v>
      </c>
      <c r="AG143" s="127">
        <v>220150</v>
      </c>
      <c r="AH143" s="127">
        <v>220149</v>
      </c>
      <c r="AI143" s="127">
        <v>220149</v>
      </c>
      <c r="AJ143" s="127">
        <v>220151</v>
      </c>
      <c r="AK143" s="127">
        <v>220001</v>
      </c>
      <c r="AL143" s="127">
        <v>220152</v>
      </c>
      <c r="AM143" s="127">
        <v>220001</v>
      </c>
      <c r="AN143" s="127">
        <v>220153</v>
      </c>
      <c r="AO143" s="127">
        <v>220001</v>
      </c>
      <c r="AP143" s="127">
        <v>220154</v>
      </c>
      <c r="AQ143" s="127">
        <v>220001</v>
      </c>
    </row>
    <row r="144" spans="4:43" ht="18" customHeight="1">
      <c r="D144" s="118"/>
      <c r="E144" s="119"/>
      <c r="F144" s="119"/>
      <c r="G144" s="120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</row>
    <row r="145" spans="4:43" ht="18" customHeight="1">
      <c r="D145" s="118"/>
      <c r="E145" s="119"/>
      <c r="F145" s="119"/>
      <c r="G145" s="120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28"/>
    </row>
    <row r="146" spans="4:43" ht="18" customHeight="1">
      <c r="D146" s="118"/>
      <c r="E146" s="119"/>
      <c r="F146" s="119"/>
      <c r="G146" s="120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128"/>
      <c r="AN146" s="128"/>
      <c r="AO146" s="128"/>
      <c r="AP146" s="128"/>
      <c r="AQ146" s="128"/>
    </row>
    <row r="147" spans="4:43" ht="18" customHeight="1">
      <c r="D147" s="108"/>
      <c r="E147" s="109"/>
      <c r="F147" s="109"/>
      <c r="G147" s="110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</row>
    <row r="148" spans="4:43" ht="18" customHeight="1">
      <c r="D148" s="32" t="s">
        <v>418</v>
      </c>
      <c r="E148" s="29"/>
      <c r="F148" s="29"/>
      <c r="G148" s="29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9"/>
      <c r="AJ148" s="30"/>
      <c r="AK148" s="30"/>
      <c r="AL148" s="30"/>
      <c r="AM148" s="30"/>
      <c r="AN148" s="30"/>
      <c r="AO148" s="30"/>
      <c r="AP148" s="30"/>
      <c r="AQ148" s="44"/>
    </row>
    <row r="149" spans="4:43" ht="18" customHeight="1">
      <c r="D149" s="130" t="s">
        <v>409</v>
      </c>
      <c r="E149" s="106"/>
      <c r="F149" s="106"/>
      <c r="G149" s="107"/>
      <c r="H149" s="124" t="s">
        <v>410</v>
      </c>
      <c r="I149" s="124" t="s">
        <v>407</v>
      </c>
      <c r="J149" s="124" t="s">
        <v>410</v>
      </c>
      <c r="K149" s="124" t="s">
        <v>407</v>
      </c>
      <c r="L149" s="124" t="s">
        <v>407</v>
      </c>
      <c r="M149" s="124" t="s">
        <v>410</v>
      </c>
      <c r="N149" s="124" t="s">
        <v>410</v>
      </c>
      <c r="O149" s="124" t="s">
        <v>407</v>
      </c>
      <c r="P149" s="124" t="s">
        <v>410</v>
      </c>
      <c r="Q149" s="124" t="s">
        <v>407</v>
      </c>
      <c r="R149" s="124" t="s">
        <v>407</v>
      </c>
      <c r="S149" s="124" t="s">
        <v>410</v>
      </c>
      <c r="T149" s="124" t="s">
        <v>410</v>
      </c>
      <c r="U149" s="124" t="s">
        <v>410</v>
      </c>
      <c r="V149" s="124" t="s">
        <v>410</v>
      </c>
      <c r="W149" s="124" t="s">
        <v>407</v>
      </c>
      <c r="X149" s="124" t="s">
        <v>410</v>
      </c>
      <c r="Y149" s="124" t="s">
        <v>407</v>
      </c>
      <c r="Z149" s="124" t="s">
        <v>410</v>
      </c>
      <c r="AA149" s="124" t="s">
        <v>407</v>
      </c>
      <c r="AB149" s="124" t="s">
        <v>410</v>
      </c>
      <c r="AC149" s="124" t="s">
        <v>407</v>
      </c>
      <c r="AD149" s="124" t="s">
        <v>410</v>
      </c>
      <c r="AE149" s="124" t="s">
        <v>407</v>
      </c>
      <c r="AF149" s="124" t="s">
        <v>407</v>
      </c>
      <c r="AG149" s="124" t="s">
        <v>410</v>
      </c>
      <c r="AH149" s="124" t="s">
        <v>410</v>
      </c>
      <c r="AI149" s="124" t="s">
        <v>410</v>
      </c>
      <c r="AJ149" s="124" t="s">
        <v>410</v>
      </c>
      <c r="AK149" s="124" t="s">
        <v>407</v>
      </c>
      <c r="AL149" s="124" t="s">
        <v>410</v>
      </c>
      <c r="AM149" s="124" t="s">
        <v>407</v>
      </c>
      <c r="AN149" s="124" t="s">
        <v>410</v>
      </c>
      <c r="AO149" s="124" t="s">
        <v>407</v>
      </c>
      <c r="AP149" s="124" t="s">
        <v>410</v>
      </c>
      <c r="AQ149" s="124" t="s">
        <v>407</v>
      </c>
    </row>
    <row r="150" spans="4:43" ht="18" customHeight="1">
      <c r="D150" s="118"/>
      <c r="E150" s="119"/>
      <c r="F150" s="119"/>
      <c r="G150" s="120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</row>
    <row r="151" spans="4:43" ht="18" customHeight="1">
      <c r="D151" s="108"/>
      <c r="E151" s="109"/>
      <c r="F151" s="109"/>
      <c r="G151" s="110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</row>
    <row r="152" spans="4:43" ht="18" customHeight="1">
      <c r="D152" s="130" t="s">
        <v>421</v>
      </c>
      <c r="E152" s="106"/>
      <c r="F152" s="106"/>
      <c r="G152" s="107"/>
      <c r="H152" s="131">
        <v>45741</v>
      </c>
      <c r="I152" s="131">
        <v>45741</v>
      </c>
      <c r="J152" s="131">
        <v>45741</v>
      </c>
      <c r="K152" s="131">
        <v>45741</v>
      </c>
      <c r="L152" s="131">
        <v>45741</v>
      </c>
      <c r="M152" s="131">
        <v>45741</v>
      </c>
      <c r="N152" s="131">
        <v>45741</v>
      </c>
      <c r="O152" s="131">
        <v>45741</v>
      </c>
      <c r="P152" s="131">
        <v>45741</v>
      </c>
      <c r="Q152" s="131">
        <v>45741</v>
      </c>
      <c r="R152" s="131">
        <v>45741</v>
      </c>
      <c r="S152" s="131">
        <v>45741</v>
      </c>
      <c r="T152" s="131">
        <v>45741</v>
      </c>
      <c r="U152" s="131">
        <v>45741</v>
      </c>
      <c r="V152" s="131">
        <v>45741</v>
      </c>
      <c r="W152" s="131">
        <v>45741</v>
      </c>
      <c r="X152" s="131">
        <v>45741</v>
      </c>
      <c r="Y152" s="131">
        <v>45741</v>
      </c>
      <c r="Z152" s="131">
        <v>45741</v>
      </c>
      <c r="AA152" s="131">
        <v>45741</v>
      </c>
      <c r="AB152" s="131">
        <v>45741</v>
      </c>
      <c r="AC152" s="131">
        <v>45741</v>
      </c>
      <c r="AD152" s="131">
        <v>45741</v>
      </c>
      <c r="AE152" s="131">
        <v>45741</v>
      </c>
      <c r="AF152" s="131">
        <v>45741</v>
      </c>
      <c r="AG152" s="131">
        <v>45741</v>
      </c>
      <c r="AH152" s="131">
        <v>45741</v>
      </c>
      <c r="AI152" s="131">
        <v>45741</v>
      </c>
      <c r="AJ152" s="131">
        <v>45741</v>
      </c>
      <c r="AK152" s="131">
        <v>45741</v>
      </c>
      <c r="AL152" s="131">
        <v>45741</v>
      </c>
      <c r="AM152" s="131">
        <v>45741</v>
      </c>
      <c r="AN152" s="131">
        <v>45741</v>
      </c>
      <c r="AO152" s="131">
        <v>45741</v>
      </c>
      <c r="AP152" s="131">
        <v>45741</v>
      </c>
      <c r="AQ152" s="131">
        <v>45741</v>
      </c>
    </row>
    <row r="153" spans="4:43" ht="18" customHeight="1">
      <c r="D153" s="132"/>
      <c r="E153" s="119"/>
      <c r="F153" s="119"/>
      <c r="G153" s="120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31"/>
    </row>
    <row r="154" spans="4:43" ht="18" customHeight="1">
      <c r="D154" s="132"/>
      <c r="E154" s="119"/>
      <c r="F154" s="119"/>
      <c r="G154" s="120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1"/>
      <c r="U154" s="131"/>
      <c r="V154" s="131"/>
      <c r="W154" s="131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31"/>
      <c r="AQ154" s="131"/>
    </row>
    <row r="155" spans="4:43" ht="18" customHeight="1">
      <c r="D155" s="118"/>
      <c r="E155" s="119"/>
      <c r="F155" s="119"/>
      <c r="G155" s="120"/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</row>
    <row r="156" spans="4:43" ht="18" customHeight="1">
      <c r="D156" s="108"/>
      <c r="E156" s="109"/>
      <c r="F156" s="109"/>
      <c r="G156" s="110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31"/>
      <c r="U156" s="131"/>
      <c r="V156" s="131"/>
      <c r="W156" s="131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/>
    </row>
    <row r="157" spans="4:43" ht="18" customHeight="1">
      <c r="O157" s="19"/>
      <c r="AJ157" s="36"/>
      <c r="AL157" s="19"/>
    </row>
    <row r="158" spans="4:43" ht="18" customHeight="1">
      <c r="D158" s="5" t="s">
        <v>230</v>
      </c>
      <c r="E158" s="5" t="s">
        <v>406</v>
      </c>
      <c r="I158" s="5" t="s">
        <v>13</v>
      </c>
      <c r="J158" s="5" t="s">
        <v>422</v>
      </c>
      <c r="O158" s="19"/>
      <c r="AJ158" s="36"/>
      <c r="AL158" s="19"/>
    </row>
    <row r="159" spans="4:43" ht="18" customHeight="1">
      <c r="J159" s="5" t="s">
        <v>423</v>
      </c>
      <c r="O159" s="19"/>
      <c r="AJ159" s="36"/>
      <c r="AL159" s="19"/>
    </row>
    <row r="160" spans="4:43" ht="18" customHeight="1">
      <c r="J160" s="5" t="s">
        <v>424</v>
      </c>
      <c r="O160" s="19"/>
      <c r="AJ160" s="36"/>
      <c r="AL160" s="19"/>
    </row>
    <row r="161" spans="3:73" ht="18" customHeight="1">
      <c r="O161" s="19"/>
      <c r="AJ161" s="36"/>
      <c r="AL161" s="19"/>
    </row>
    <row r="162" spans="3:73" ht="18" customHeight="1">
      <c r="C162" s="5" t="s">
        <v>32</v>
      </c>
      <c r="D162" s="5" t="s">
        <v>427</v>
      </c>
      <c r="AE162" s="5" t="s">
        <v>230</v>
      </c>
      <c r="AF162" s="5" t="s">
        <v>714</v>
      </c>
      <c r="AJ162" s="5" t="s">
        <v>307</v>
      </c>
      <c r="AK162" s="119" t="s">
        <v>715</v>
      </c>
      <c r="AL162" s="119"/>
      <c r="AM162" s="119"/>
      <c r="AN162" s="119"/>
    </row>
    <row r="164" spans="3:73" ht="18" customHeight="1">
      <c r="D164" s="105" t="s">
        <v>403</v>
      </c>
      <c r="E164" s="106"/>
      <c r="F164" s="106"/>
      <c r="G164" s="107"/>
      <c r="H164" s="111" t="s">
        <v>730</v>
      </c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3"/>
      <c r="AE164" s="117" t="s">
        <v>434</v>
      </c>
      <c r="AF164" s="112"/>
      <c r="AG164" s="113"/>
      <c r="AH164" s="111" t="s">
        <v>411</v>
      </c>
      <c r="AI164" s="112"/>
      <c r="AJ164" s="112"/>
      <c r="AK164" s="112"/>
      <c r="AL164" s="112"/>
      <c r="AM164" s="112"/>
      <c r="AN164" s="112"/>
      <c r="AO164" s="112"/>
      <c r="AP164" s="112"/>
      <c r="AQ164" s="113"/>
      <c r="AS164" s="62" t="s">
        <v>444</v>
      </c>
      <c r="AT164" s="63"/>
      <c r="AU164" s="64"/>
      <c r="AW164" s="71" t="str">
        <f>$D$75</f>
        <v>COLUMN_COUNTS</v>
      </c>
      <c r="AX164" s="71" t="str">
        <f>$D$75</f>
        <v>COLUMN_COUNTS</v>
      </c>
      <c r="AY164" s="71" t="str">
        <f>$D$79</f>
        <v>COLUMN_DATA_TYPE</v>
      </c>
      <c r="AZ164" s="71" t="str">
        <f>$D$79</f>
        <v>COLUMN_DATA_TYPE</v>
      </c>
      <c r="BA164" s="71" t="str">
        <f>$D$85</f>
        <v>COLUMN_DATA_LENGTH</v>
      </c>
      <c r="BB164" s="71" t="str">
        <f>$D$85</f>
        <v>COLUMN_DATA_LENGTH</v>
      </c>
      <c r="BC164" s="71" t="str">
        <f>$D$100</f>
        <v>COLUMN_DATA_TRIM</v>
      </c>
      <c r="BD164" s="71" t="str">
        <f>$D$100</f>
        <v>COLUMN_DATA_TRIM</v>
      </c>
      <c r="BE164" s="71" t="str">
        <f>$D$105</f>
        <v>COLUMN_DATA_SIGNED</v>
      </c>
      <c r="BF164" s="71" t="str">
        <f>$D$105</f>
        <v>COLUMN_DATA_SIGNED</v>
      </c>
      <c r="BG164" s="71" t="str">
        <f>$D$110</f>
        <v>SIGN_DIGIT</v>
      </c>
      <c r="BH164" s="71" t="str">
        <f>$D$110</f>
        <v>SIGN_DIGIT</v>
      </c>
      <c r="BI164" s="71" t="str">
        <f>$D$115</f>
        <v>DATE_SEPARATOR</v>
      </c>
      <c r="BJ164" s="71" t="str">
        <f>$D$115</f>
        <v>DATE_SEPARATOR</v>
      </c>
      <c r="BK164" s="71" t="str">
        <f>$D$119</f>
        <v>TIME_SEPARATOR</v>
      </c>
      <c r="BL164" s="71" t="str">
        <f>$D$119</f>
        <v>TIME_SEPARATOR</v>
      </c>
      <c r="BM164" s="71" t="str">
        <f>$D$123</f>
        <v>SEPARATOR_DATE_TIME</v>
      </c>
      <c r="BN164" s="71" t="str">
        <f>$D$123</f>
        <v>SEPARATOR_DATE_TIME</v>
      </c>
      <c r="BO164" s="71" t="str">
        <f>$D$127</f>
        <v>REFERENCE_DATE</v>
      </c>
      <c r="BP164" s="71" t="str">
        <f>$D$127</f>
        <v>REFERENCE_DATE</v>
      </c>
      <c r="BQ164" s="71" t="str">
        <f>$D$131</f>
        <v>CASE_MODE</v>
      </c>
      <c r="BR164" s="71" t="str">
        <f>$D$131</f>
        <v>CASE_MODE</v>
      </c>
      <c r="BS164" s="71" t="str">
        <f>$D$135</f>
        <v>MULTIBYTE_STRING</v>
      </c>
      <c r="BT164" s="71" t="str">
        <f>$D$135</f>
        <v>MULTIBYTE_STRING</v>
      </c>
      <c r="BU164" s="60" t="s">
        <v>1068</v>
      </c>
    </row>
    <row r="165" spans="3:73" ht="18" customHeight="1">
      <c r="D165" s="108"/>
      <c r="E165" s="109"/>
      <c r="F165" s="109"/>
      <c r="G165" s="110"/>
      <c r="H165" s="114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6"/>
      <c r="AE165" s="114"/>
      <c r="AF165" s="115"/>
      <c r="AG165" s="116"/>
      <c r="AH165" s="114"/>
      <c r="AI165" s="115"/>
      <c r="AJ165" s="115"/>
      <c r="AK165" s="115"/>
      <c r="AL165" s="115"/>
      <c r="AM165" s="115"/>
      <c r="AN165" s="115"/>
      <c r="AO165" s="115"/>
      <c r="AP165" s="115"/>
      <c r="AQ165" s="116"/>
      <c r="AS165" s="65" t="s">
        <v>445</v>
      </c>
      <c r="AT165" s="66"/>
      <c r="AU165" s="67"/>
      <c r="AW165" s="72" t="s">
        <v>732</v>
      </c>
      <c r="AX165" s="72" t="s">
        <v>733</v>
      </c>
      <c r="AY165" s="72" t="s">
        <v>732</v>
      </c>
      <c r="AZ165" s="72" t="s">
        <v>733</v>
      </c>
      <c r="BA165" s="72" t="s">
        <v>732</v>
      </c>
      <c r="BB165" s="72" t="s">
        <v>733</v>
      </c>
      <c r="BC165" s="72" t="s">
        <v>732</v>
      </c>
      <c r="BD165" s="72" t="s">
        <v>733</v>
      </c>
      <c r="BE165" s="72" t="s">
        <v>732</v>
      </c>
      <c r="BF165" s="72" t="s">
        <v>733</v>
      </c>
      <c r="BG165" s="72" t="s">
        <v>732</v>
      </c>
      <c r="BH165" s="72" t="s">
        <v>733</v>
      </c>
      <c r="BI165" s="72" t="s">
        <v>732</v>
      </c>
      <c r="BJ165" s="72" t="s">
        <v>733</v>
      </c>
      <c r="BK165" s="72" t="s">
        <v>732</v>
      </c>
      <c r="BL165" s="72" t="s">
        <v>733</v>
      </c>
      <c r="BM165" s="72" t="s">
        <v>732</v>
      </c>
      <c r="BN165" s="72" t="s">
        <v>733</v>
      </c>
      <c r="BO165" s="72" t="s">
        <v>732</v>
      </c>
      <c r="BP165" s="72" t="s">
        <v>733</v>
      </c>
      <c r="BQ165" s="72" t="s">
        <v>732</v>
      </c>
      <c r="BR165" s="72" t="s">
        <v>733</v>
      </c>
      <c r="BS165" s="72" t="s">
        <v>732</v>
      </c>
      <c r="BT165" s="72" t="s">
        <v>733</v>
      </c>
      <c r="BU165" s="60" t="s">
        <v>1068</v>
      </c>
    </row>
    <row r="166" spans="3:73" ht="54" customHeight="1">
      <c r="D166" s="96">
        <f>$H$70</f>
        <v>109</v>
      </c>
      <c r="E166" s="97"/>
      <c r="F166" s="97"/>
      <c r="G166" s="98"/>
      <c r="H166" s="45" t="str">
        <f ca="1">SUBSTITUTE(SUBSTITUTE("clear; echo "&amp;"テストケース"&amp;TEXT($D166,"000")&amp;"; "&amp;AW166&amp;AY166&amp;BA166&amp;BC166&amp;BE166&amp;BG166&amp;BI166&amp;BK166&amp;BM166&amp;BO166&amp;BQ166&amp;BS166&amp;"sh ./script/"&amp;$B$2&amp;".sh; "&amp;AX166&amp;AZ166&amp;BB166&amp;BD166&amp;BF166&amp;BH166&amp;BJ166&amp;BL166&amp;BN166&amp;BP166&amp;BR166&amp;BT166,"なし",""),""",""",",")</f>
        <v>clear; echo テストケース109; sed -i '' 's#COLUMN_DATA_TYPE="char"#COLUMN_DATA_TYPE="byte"#g' ${CONFIG_DIR}db_data_config.txt; export COLUMN_DATA_TYPE="byte";sed -i '' 's#COLUMN_DATA_LENGTH="3"#COLUMN_DATA_LENGTH="2"#g' ${CONFIG_DIR}db_data_config.txt; export COLUMN_DATA_LENGTH="2";sed -i '' 's#COLUMN_DATA_TRIM="NONE"#COLUMN_DATA_TRIM="FTBT"#g' ${CONFIG_DIR}db_data_config.txt; export COLUMN_DATA_TRIM="FTBT";sh ./script/db_check_data_validate_config.sh; sed -i '' 's#COLUMN_DATA_TYPE="byte"#COLUMN_DATA_TYPE="char"#g'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</v>
      </c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7"/>
      <c r="AE166" s="99" t="str" cm="1">
        <f t="array" ref="AE166">SUBSTITUTE(INDEX($H$140:$AQ$140, , MATCH($D166, $70:$70, 0)-7),"-","")</f>
        <v>異常</v>
      </c>
      <c r="AF166" s="100"/>
      <c r="AG166" s="101"/>
      <c r="AH166" s="143" t="s">
        <v>955</v>
      </c>
      <c r="AI166" s="144"/>
      <c r="AJ166" s="144"/>
      <c r="AK166" s="144"/>
      <c r="AL166" s="144"/>
      <c r="AM166" s="144"/>
      <c r="AN166" s="144"/>
      <c r="AO166" s="144"/>
      <c r="AP166" s="144"/>
      <c r="AQ166" s="145"/>
      <c r="AS166" s="68" t="str" cm="1">
        <f t="array" ref="AS166">SUBSTITUTE(TEXT(INDEX($H$143:$AQ$143,1,$D166-108),"000000"),"-","")</f>
        <v>220140</v>
      </c>
      <c r="AT166" s="69"/>
      <c r="AU166" s="70"/>
      <c r="AW166" s="71" t="str">
        <f>SUBSTITUTE(IF(VLOOKUP(AW$164,$AD$9:$AN$20,8,FALSE)=INDEX($E$76:$G$78,MATCH("●",INDEX($H$76:$AQ$78,,MATCH($D166,$70:$70,0)-7),0),1),"","sed -i "&amp;IF($AK$162="MacOS","'' ","")&amp;"'s#"&amp;AW$164&amp;"="""&amp;VLOOKUP(AW$164,$AD$9:$AN$20,8,FALSE)&amp;""""&amp;"#"&amp;AW$164&amp;"="&amp;""""&amp;INDEX($E$76:$G$78,MATCH("●",INDEX($H$76:$AQ$78,,MATCH($D166,$70:$70,0)-7),0),1)&amp;""""&amp;"#g'"&amp;" ${CONFIG_DIR}"&amp;$K$7&amp;"; export "&amp;AW$164&amp;"="&amp;""""&amp;INDEX($E$76:$G$78,MATCH("●",INDEX($H$76:$AQ$78,,MATCH($D166,$70:$70,0)-7),0),1)&amp;""";"),",",""",""")</f>
        <v/>
      </c>
      <c r="AX166" s="71" t="str">
        <f>SUBSTITUTE(IF(INDEX($E$76:$G$78,MATCH("●",INDEX($H$76:$AQ$78,,MATCH($D166,$70:$70,0)-7),0),1)=VLOOKUP(AX$164,$AD$9:$AN$20,8,FALSE),"","sed -i "&amp;IF($AK$162="MacOS","'' ","")&amp;"'s#"&amp;AX$164&amp;"="""&amp;INDEX($E$76:$G$78,MATCH("●",INDEX($H$76:$AQ$78,,MATCH($D166,$70:$70,0)-7),0),1)&amp;""""&amp;"#"&amp;AX$164&amp;"="&amp;""""&amp;VLOOKUP(AX$164,$AD$9:$AN$20,8,FALSE)&amp;""""&amp;"#g'"&amp;"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66" s="71" t="str">
        <f>SUBSTITUTE(IF(VLOOKUP(AY$164,$AD$9:$AN$20,8,FALSE)=INDEX($E$80:$G$84,MATCH("●",INDEX($H$80:$AQ$84,,MATCH($D166,$70:$70,0)-7),0),1),"","sed -i "&amp;IF($AK$162="MacOS","'' ","")&amp;"'s#"&amp;AY$164&amp;"="""&amp;VLOOKUP(AY$164,$AD$9:$AN$20,8,FALSE)&amp;""""&amp;"#"&amp;AY$164&amp;"="&amp;""""&amp;INDEX($E$80:$G$84,MATCH("●",INDEX($H$80:$AQ$84,,MATCH($D166,$70:$70,0)-7),0),1)&amp;""""&amp;"#g'"&amp;" ${CONFIG_DIR}"&amp;$K$7&amp;"; export "&amp;AY$164&amp;"="&amp;""""&amp;INDEX($E$80:$G$84,MATCH("●",INDEX($H$80:$AQ$84,,MATCH($D166,$70:$70,0)-7),0),1)&amp;""";"),",",""",""")</f>
        <v>sed -i '' 's#COLUMN_DATA_TYPE="char"#COLUMN_DATA_TYPE="byte"#g' ${CONFIG_DIR}db_data_config.txt; export COLUMN_DATA_TYPE="byte";</v>
      </c>
      <c r="AZ166" s="71" t="str">
        <f>SUBSTITUTE(IF(INDEX($E$80:$G$84,MATCH("●",INDEX($H$80:$AQ$84,,MATCH($D166,$70:$70,0)-7),0),1)=VLOOKUP(AZ$164,$AD$9:$AN$20,8,FALSE),"","sed -i "&amp;IF($AK$162="MacOS","'' ","")&amp;"'s#"&amp;AZ$164&amp;"="""&amp;INDEX($E$80:$G$84,MATCH("●",INDEX($H$80:$AQ$84,,MATCH($D166,$70:$70,0)-7),0),1)&amp;""""&amp;"#"&amp;AZ$164&amp;"="&amp;""""&amp;VLOOKUP(AZ$164,$AD$9:$AN$20,8,FALSE)&amp;""""&amp;"#g'"&amp;"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's#COLUMN_DATA_TYPE="byte"#COLUMN_DATA_TYPE="char"#g' ${CONFIG_DIR}db_data_config.txt; export COLUMN_DATA_TYPE="char";</v>
      </c>
      <c r="BA166" s="71" t="str">
        <f>SUBSTITUTE(IF(VLOOKUP(BA$164,$AD$9:$AN$20,8,FALSE)=INDEX($E$86:$G$99,MATCH("●",INDEX($H$86:$AQ$99,,MATCH($D166,$70:$70,0)-7),0),1),"","sed -i "&amp;IF($AK$162="MacOS","'' ","")&amp;"'s#"&amp;BA$164&amp;"="""&amp;VLOOKUP(BA$164,$AD$9:$AN$20,8,FALSE)&amp;""""&amp;"#"&amp;BA$164&amp;"="&amp;""""&amp;INDEX($E$86:$G$99,MATCH("●",INDEX($H$86:$AQ$99,,MATCH($D166,$70:$70,0)-7),0),1)&amp;""""&amp;"#g'"&amp;" ${CONFIG_DIR}"&amp;$K$7&amp;"; export "&amp;BA$164&amp;"="&amp;""""&amp;INDEX($E$86:$G$99,MATCH("●",INDEX($H$86:$AQ$99,,MATCH($D166,$70:$70,0)-7),0),1)&amp;""";"),",",""",""")</f>
        <v>sed -i '' 's#COLUMN_DATA_LENGTH="3"#COLUMN_DATA_LENGTH="2"#g' ${CONFIG_DIR}db_data_config.txt; export COLUMN_DATA_LENGTH="2";</v>
      </c>
      <c r="BB166" s="71" t="str">
        <f>SUBSTITUTE(IF(INDEX($E$86:$G$99,MATCH("●",INDEX($H$86:$AQ$99,,MATCH($D166,$70:$70,0)-7),0),1)=VLOOKUP(BB$164,$AD$9:$AN$20,8,FALSE),"","sed -i "&amp;IF($AK$162="MacOS","'' ","")&amp;"'s#"&amp;BB$164&amp;"="""&amp;INDEX($E$86:$G$99,MATCH("●",INDEX($H$86:$AQ$99,,MATCH($D166,$70:$70,0)-7),0),1)&amp;""""&amp;"#"&amp;BB$164&amp;"="&amp;""""&amp;VLOOKUP(BB$164,$AD$9:$AN$20,8,FALSE)&amp;""""&amp;"#g'"&amp;"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's#COLUMN_DATA_LENGTH="2"#COLUMN_DATA_LENGTH="3"#g' ${CONFIG_DIR}db_data_config.txt; export COLUMN_DATA_LENGTH="3";</v>
      </c>
      <c r="BC166" s="71" t="str">
        <f>SUBSTITUTE(IF(VLOOKUP(BC$164,$AD$9:$AN$20,8,FALSE)=INDEX($E$101:$G$104,MATCH("●",INDEX($H$101:$AQ$104,,MATCH($D166,$70:$70,0)-7),0),1),"","sed -i "&amp;IF($AK$162="MacOS","'' ","")&amp;"'s#"&amp;BC$164&amp;"="""&amp;VLOOKUP(BC$164,$AD$9:$AN$20,8,FALSE)&amp;""""&amp;"#"&amp;BC$164&amp;"="&amp;""""&amp;INDEX($E$101:$G$104,MATCH("●",INDEX($H$101:$AQ$104,,MATCH($D166,$70:$70,0)-7),0),1)&amp;""""&amp;"#g'"&amp;" ${CONFIG_DIR}"&amp;$K$7&amp;"; export "&amp;BC$164&amp;"="&amp;""""&amp;INDEX($E$101:$G$104,MATCH("●",INDEX($H$101:$AQ$104,,MATCH($D166,$70:$70,0)-7),0),1)&amp;""";"),",",""",""")</f>
        <v>sed -i '' 's#COLUMN_DATA_TRIM="NONE"#COLUMN_DATA_TRIM="FTBT"#g' ${CONFIG_DIR}db_data_config.txt; export COLUMN_DATA_TRIM="FTBT";</v>
      </c>
      <c r="BD166" s="71" t="str">
        <f>SUBSTITUTE(IF(INDEX($E$101:$G$104,MATCH("●",INDEX($H$101:$AQ$104,,MATCH($D166,$70:$70,0)-7),0),1)=VLOOKUP(BD$164,$AD$9:$AN$20,8,FALSE),"","sed -i "&amp;IF($AK$162="MacOS","'' ","")&amp;"'s#"&amp;BD$164&amp;"="""&amp;INDEX($E$101:$G$104,MATCH("●",INDEX($H$101:$AQ$104,,MATCH($D166,$70:$70,0)-7),0),1)&amp;""""&amp;"#"&amp;BD$164&amp;"="&amp;""""&amp;VLOOKUP(BD$164,$AD$9:$AN$20,8,FALSE)&amp;""""&amp;"#g'"&amp;"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66" s="71" t="str">
        <f>SUBSTITUTE(IF(VLOOKUP(BE$164,$AD$9:$AN$20,8,FALSE)=INDEX($E$106:$G$109,MATCH("●",INDEX($H$106:$AQ$109,,MATCH($D166,$70:$70,0)-7),0),1),"","sed -i "&amp;IF($AK$162="MacOS","'' ","")&amp;"'s#"&amp;BE$164&amp;"="""&amp;VLOOKUP(BE$164,$AD$9:$AN$20,8,FALSE)&amp;""""&amp;"#"&amp;BE$164&amp;"="&amp;""""&amp;INDEX($E$106:$G$109,MATCH("●",INDEX($H$106:$AQ$109,,MATCH($D166,$70:$70,0)-7),0),1)&amp;""""&amp;"#g'"&amp;" ${CONFIG_DIR}"&amp;$K$7&amp;"; export "&amp;BE$164&amp;"="&amp;""""&amp;INDEX($E$106:$G$109,MATCH("●",INDEX($H$106:$AQ$109,,MATCH($D166,$70:$70,0)-7),0),1)&amp;""";"),",",""",""")</f>
        <v/>
      </c>
      <c r="BF166" s="71" t="str">
        <f>SUBSTITUTE(IF(INDEX($E$106:$G$109,MATCH("●",INDEX($H$106:$AQ$109,,MATCH($D166,$70:$70,0)-7),0),1)=VLOOKUP(BF$164,$AD$9:$AN$20,8,FALSE),"","sed -i "&amp;IF($AK$162="MacOS","'' ","")&amp;"'s#"&amp;BF$164&amp;"="""&amp;INDEX($E$106:$G$109,MATCH("●",INDEX($H$106:$AQ$109,,MATCH($D166,$70:$70,0)-7),0),1)&amp;""""&amp;"#"&amp;BF$164&amp;"="&amp;""""&amp;VLOOKUP(BF$164,$AD$9:$AN$20,8,FALSE)&amp;""""&amp;"#g'"&amp;"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66" s="71" t="str">
        <f>SUBSTITUTE(IF(VLOOKUP(BG$164,$AD$9:$AN$20,8,FALSE)=INDEX($E$111:$G$114,MATCH("●",INDEX($H$111:$AQ$114,,MATCH($D166,$70:$70,0)-7),0),1),"","sed -i "&amp;IF($AK$162="MacOS","'' ","")&amp;"'s#"&amp;BG$164&amp;"="""&amp;VLOOKUP(BG$164,$AD$9:$AN$20,8,FALSE)&amp;""""&amp;"#"&amp;BG$164&amp;"="&amp;""""&amp;INDEX($E$111:$G$114,MATCH("●",INDEX($H$111:$AQ$114,,MATCH($D166,$70:$70,0)-7),0),1)&amp;""""&amp;"#g'"&amp;" ${CONFIG_DIR}"&amp;$K$7&amp;"; export "&amp;BG$164&amp;"="&amp;""""&amp;INDEX($E$111:$G$114,MATCH("●",INDEX($H$111:$AQ$114,,MATCH($D166,$70:$70,0)-7),0),1)&amp;""";"),",",""",""")</f>
        <v/>
      </c>
      <c r="BH166" s="71" t="str">
        <f>SUBSTITUTE(IF(INDEX($E$111:$G$114,MATCH("●",INDEX($H$111:$AQ$114,,MATCH($D166,$70:$70,0)-7),0),1)=VLOOKUP(BH$164,$AD$9:$AN$20,8,FALSE),"","sed -i "&amp;IF($AK$162="MacOS","'' ","")&amp;"'s#"&amp;BH$164&amp;"="""&amp;INDEX($E$111:$G$114,MATCH("●",INDEX($H$111:$AQ$114,,MATCH($D166,$70:$70,0)-7),0),1)&amp;""""&amp;"#"&amp;BH$164&amp;"="&amp;""""&amp;VLOOKUP(BH$164,$AD$9:$AN$20,8,FALSE)&amp;""""&amp;"#g'"&amp;"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66" s="71" t="str">
        <f>SUBSTITUTE(IF(VLOOKUP(BI$164,$AD$9:$AN$20,8,FALSE)=INDEX($E$116:$G$118,MATCH("●",INDEX($H$116:$AQ$118,,MATCH($D166,$70:$70,0)-7),0),1),"","sed -i "&amp;IF($AK$162="MacOS","'' ","")&amp;"'s#"&amp;BI$164&amp;"="""&amp;VLOOKUP(BI$164,$AD$9:$AN$20,8,FALSE)&amp;""""&amp;"#"&amp;BI$164&amp;"="&amp;""""&amp;INDEX($E$116:$G$118,MATCH("●",INDEX($H$116:$AQ$118,,MATCH($D166,$70:$70,0)-7),0),1)&amp;""""&amp;"#g'"&amp;" ${CONFIG_DIR}"&amp;$K$7&amp;"; export "&amp;BI$164&amp;"="&amp;""""&amp;INDEX($E$116:$G$118,MATCH("●",INDEX($H$116:$AQ$118,,MATCH($D166,$70:$70,0)-7),0),1)&amp;""";"),",",""",""")</f>
        <v/>
      </c>
      <c r="BJ166" s="71" t="str">
        <f>SUBSTITUTE(IF(INDEX($E$116:$G$118,MATCH("●",INDEX($H$116:$AQ$118,,MATCH($D166,$70:$70,0)-7),0),1)=VLOOKUP(BJ$164,$AD$9:$AN$20,8,FALSE),"","sed -i "&amp;IF($AK$162="MacOS","'' ","")&amp;"'s#"&amp;BJ$164&amp;"="""&amp;INDEX($E$116:$G$118,MATCH("●",INDEX($H$116:$AQ$118,,MATCH($D166,$70:$70,0)-7),0),1)&amp;""""&amp;"#"&amp;BJ$164&amp;"="&amp;""""&amp;VLOOKUP(BJ$164,$AD$9:$AN$20,8,FALSE)&amp;""""&amp;"#g'"&amp;"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66" s="71" t="str">
        <f>SUBSTITUTE(IF(VLOOKUP(BK$164,$AD$9:$AN$20,8,FALSE)=INDEX($E$120:$G$122,MATCH("●",INDEX($H$120:$AQ$122,,MATCH($D166,$70:$70,0)-7),0),1),"","sed -i "&amp;IF($AK$162="MacOS","'' ","")&amp;"'s#"&amp;BK$164&amp;"="""&amp;VLOOKUP(BK$164,$AD$9:$AN$20,8,FALSE)&amp;""""&amp;"#"&amp;BK$164&amp;"="&amp;""""&amp;INDEX($E$120:$G$122,MATCH("●",INDEX($H$120:$AQ$122,,MATCH($D166,$70:$70,0)-7),0),1)&amp;""""&amp;"#g'"&amp;" ${CONFIG_DIR}"&amp;$K$7&amp;"; export "&amp;BK$164&amp;"="&amp;""""&amp;INDEX($E$120:$G$122,MATCH("●",INDEX($H$120:$AQ$122,,MATCH($D166,$70:$70,0)-7),0),1)&amp;""";"),",",""",""")</f>
        <v/>
      </c>
      <c r="BL166" s="71" t="str">
        <f>SUBSTITUTE(IF(INDEX($E$120:$G$122,MATCH("●",INDEX($H$120:$AQ$122,,MATCH($D166,$70:$70,0)-7),0),1)=VLOOKUP(BL$164,$AD$9:$AN$20,8,FALSE),"","sed -i "&amp;IF($AK$162="MacOS","'' ","")&amp;"'s#"&amp;BL$164&amp;"="""&amp;INDEX($E$120:$G$122,MATCH("●",INDEX($H$120:$AQ$122,,MATCH($D166,$70:$70,0)-7),0),1)&amp;""""&amp;"#"&amp;BL$164&amp;"="&amp;""""&amp;VLOOKUP(BL$164,$AD$9:$AN$20,8,FALSE)&amp;""""&amp;"#g'"&amp;"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66" s="71" t="str">
        <f>SUBSTITUTE(IF(VLOOKUP(BM$164,$AD$9:$AN$20,8,FALSE)=INDEX($E$124:$G$126,MATCH("●",INDEX($H$124:$AQ$126,,MATCH($D166,$70:$70,0)-7),0),1),"","sed -i "&amp;IF($AK$162="MacOS","'' ","")&amp;"'s#"&amp;BM$164&amp;"="""&amp;VLOOKUP(BM$164,$AD$9:$AN$20,8,FALSE)&amp;""""&amp;"#"&amp;BM$164&amp;"="&amp;""""&amp;INDEX($E$124:$G$126,MATCH("●",INDEX($H$124:$AQ$126,,MATCH($D166,$70:$70,0)-7),0),1)&amp;""""&amp;"#g'"&amp;" ${CONFIG_DIR}"&amp;$K$7&amp;"; export "&amp;BM$164&amp;"="&amp;""""&amp;INDEX($E$124:$G$126,MATCH("●",INDEX($H$124:$AQ$126,,MATCH($D166,$70:$70,0)-7),0),1)&amp;""";"),",",""",""")</f>
        <v/>
      </c>
      <c r="BN166" s="71" t="str">
        <f>SUBSTITUTE(IF(INDEX($E$124:$G$126,MATCH("●",INDEX($H$124:$AQ$126,,MATCH($D166,$70:$70,0)-7),0),1)=VLOOKUP(BN$164,$AD$9:$AN$20,8,FALSE),"","sed -i "&amp;IF($AK$162="MacOS","'' ","")&amp;"'s#"&amp;BN$164&amp;"="""&amp;INDEX($E$124:$G$126,MATCH("●",INDEX($H$124:$AQ$126,,MATCH($D166,$70:$70,0)-7),0),1)&amp;""""&amp;"#"&amp;BN$164&amp;"="&amp;""""&amp;VLOOKUP(BN$164,$AD$9:$AN$20,8,FALSE)&amp;""""&amp;"#g'"&amp;"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66" s="71" t="str">
        <f>SUBSTITUTE(IF(VLOOKUP(BO$164,$AD$9:$AN$20,8,FALSE)=INDEX($E$128:$G$130,MATCH("●",INDEX($H$128:$AQ$130,,MATCH($D166,$70:$70,0)-7),0),1),"","sed -i "&amp;IF($AK$162="MacOS","'' ","")&amp;"'s#"&amp;BO$164&amp;"="""&amp;VLOOKUP(BO$164,$AD$9:$AN$20,8,FALSE)&amp;""""&amp;"#"&amp;BO$164&amp;"="&amp;""""&amp;INDEX($E$128:$G$130,MATCH("●",INDEX($H$128:$AQ$130,,MATCH($D166,$70:$70,0)-7),0),1)&amp;""""&amp;"#g'"&amp;" ${CONFIG_DIR}"&amp;$K$7&amp;"; export "&amp;BO$164&amp;"="&amp;""""&amp;INDEX($E$128:$G$130,MATCH("●",INDEX($H$128:$AQ$130,,MATCH($D166,$70:$70,0)-7),0),1)&amp;""";"),",",""",""")</f>
        <v/>
      </c>
      <c r="BP166" s="71" t="str">
        <f>SUBSTITUTE(IF(INDEX($E$128:$G$130,MATCH("●",INDEX($H$128:$AQ$130,,MATCH($D166,$70:$70,0)-7),0),1)=VLOOKUP(BP$164,$AD$9:$AN$20,8,FALSE),"","sed -i "&amp;IF($AK$162="MacOS","'' ","")&amp;"'s#"&amp;BP$164&amp;"="""&amp;INDEX($E$128:$G$130,MATCH("●",INDEX($H$128:$AQ$130,,MATCH($D166,$70:$70,0)-7),0),1)&amp;""""&amp;"#"&amp;BP$164&amp;"="&amp;""""&amp;VLOOKUP(BP$164,$AD$9:$AN$20,8,FALSE)&amp;""""&amp;"#g'"&amp;"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66" s="71" t="str">
        <f>SUBSTITUTE(IF(VLOOKUP(BQ$164,$AD$9:$AN$20,8,FALSE)=INDEX($E$132:$G$134,MATCH("●",INDEX($H$132:$AQ$134,,MATCH($D166,$70:$70,0)-7),0),1),"","sed -i "&amp;IF($AK$162="MacOS","'' ","")&amp;"'s#"&amp;BQ$164&amp;"="""&amp;VLOOKUP(BQ$164,$AD$9:$AN$20,8,FALSE)&amp;""""&amp;"#"&amp;BQ$164&amp;"="&amp;""""&amp;INDEX($E$132:$G$134,MATCH("●",INDEX($H$132:$AQ$134,,MATCH($D166,$70:$70,0)-7),0),1)&amp;""""&amp;"#g'"&amp;" ${CONFIG_DIR}"&amp;$K$7&amp;"; export "&amp;BQ$164&amp;"="&amp;""""&amp;INDEX($E$132:$G$134,MATCH("●",INDEX($H$132:$AQ$134,,MATCH($D166,$70:$70,0)-7),0),1)&amp;""";"),",",""",""")</f>
        <v/>
      </c>
      <c r="BR166" s="71" t="str">
        <f>SUBSTITUTE(IF(INDEX($E$132:$G$134,MATCH("●",INDEX($H$132:$AQ$134,,MATCH($D166,$70:$70,0)-7),0),1)=VLOOKUP(BR$164,$AD$9:$AN$20,8,FALSE),"","sed -i "&amp;IF($AK$162="MacOS","'' ","")&amp;"'s#"&amp;BR$164&amp;"="""&amp;INDEX($E$132:$G$134,MATCH("●",INDEX($H$132:$AQ$134,,MATCH($D166,$70:$70,0)-7),0),1)&amp;""""&amp;"#"&amp;BR$164&amp;"="&amp;""""&amp;VLOOKUP(BR$164,$AD$9:$AN$20,8,FALSE)&amp;""""&amp;"#g'"&amp;"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66" s="71" t="str">
        <f>SUBSTITUTE(IF(VLOOKUP(BS$164,$AD$9:$AN$20,8,FALSE)=INDEX($E$136:$G$138,MATCH("●",INDEX($H$136:$AQ$138,,MATCH($D166,$70:$70,0)-7),0),1),"","sed -i "&amp;IF($AK$162="MacOS","'' ","")&amp;"'s#"&amp;BS$164&amp;"="""&amp;VLOOKUP(BS$164,$AD$9:$AN$20,8,FALSE)&amp;""""&amp;"#"&amp;BS$164&amp;"="&amp;""""&amp;INDEX($E$136:$G$138,MATCH("●",INDEX($H$136:$AQ$138,,MATCH($D166,$70:$70,0)-7),0),1)&amp;""""&amp;"#g'"&amp;" ${CONFIG_DIR}"&amp;$K$7&amp;"; export "&amp;BS$164&amp;"="&amp;""""&amp;INDEX($E$136:$G$138,MATCH("●",INDEX($H$136:$AQ$138,,MATCH($D166,$70:$70,0)-7),0),1)&amp;""";"),",",""",""")</f>
        <v/>
      </c>
      <c r="BT166" s="71" t="str">
        <f>SUBSTITUTE(IF(INDEX($E$136:$G$138,MATCH("●",INDEX($H$136:$AQ$138,,MATCH($D166,$70:$70,0)-7),0),1)=VLOOKUP(BT$164,$AD$9:$AN$20,8,FALSE),"","sed -i "&amp;IF($AK$162="MacOS","'' ","")&amp;"'s#"&amp;BT$164&amp;"="""&amp;INDEX($E$136:$G$138,MATCH("●",INDEX($H$136:$AQ$138,,MATCH($D166,$70:$70,0)-7),0),1)&amp;""""&amp;"#"&amp;BT$164&amp;"="&amp;""""&amp;VLOOKUP(BT$164,$AD$9:$AN$20,8,FALSE)&amp;""""&amp;"#g'"&amp;"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66" s="60" t="s">
        <v>1068</v>
      </c>
    </row>
    <row r="167" spans="3:73" ht="54" customHeight="1">
      <c r="D167" s="96">
        <f>$D166+1</f>
        <v>110</v>
      </c>
      <c r="E167" s="97"/>
      <c r="F167" s="97"/>
      <c r="G167" s="98"/>
      <c r="H167" s="45" t="str">
        <f t="shared" ref="H167:H201" ca="1" si="2">SUBSTITUTE(SUBSTITUTE("clear; echo "&amp;"テストケース"&amp;TEXT($D167,"000")&amp;"; "&amp;AW167&amp;AY167&amp;BA167&amp;BC167&amp;BE167&amp;BG167&amp;BI167&amp;BK167&amp;BM167&amp;BO167&amp;BQ167&amp;BS167&amp;"sh ./script/"&amp;$B$2&amp;".sh; "&amp;AX167&amp;AZ167&amp;BB167&amp;BD167&amp;BF167&amp;BH167&amp;BJ167&amp;BL167&amp;BN167&amp;BP167&amp;BR167&amp;BT167,"なし",""),""",""",",")</f>
        <v>clear; echo テストケース110; sed -i '' 's#COLUMN_DATA_TYPE="char"#COLUMN_DATA_TYPE="byte"#g' ${CONFIG_DIR}db_data_config.txt; export COLUMN_DATA_TYPE="byte";sed -i '' 's#COLUMN_DATA_TRIM="NONE"#COLUMN_DATA_TRIM="FTBT"#g' ${CONFIG_DIR}db_data_config.txt; export COLUMN_DATA_TRIM="FTBT";sh ./script/db_check_data_validate_config.sh; sed -i '' 's#COLUMN_DATA_TYPE="byte"#COLUMN_DATA_TYPE="char"#g' ${CONFIG_DIR}db_data_config.txt; export COLUMN_DATA_TYPE="char";sed -i '' 's#COLUMN_DATA_TRIM="FTBT"#COLUMN_DATA_TRIM="NONE"#g' ${CONFIG_DIR}db_data_config.txt; export COLUMN_DATA_TRIM="NONE";</v>
      </c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  <c r="AE167" s="99" t="str" cm="1">
        <f t="array" ref="AE167">SUBSTITUTE(INDEX($H$140:$AQ$140, , MATCH($D167, $70:$70, 0)-7),"-","")</f>
        <v>正常</v>
      </c>
      <c r="AF167" s="100"/>
      <c r="AG167" s="101"/>
      <c r="AH167" s="143" t="s">
        <v>956</v>
      </c>
      <c r="AI167" s="144"/>
      <c r="AJ167" s="144"/>
      <c r="AK167" s="144"/>
      <c r="AL167" s="144"/>
      <c r="AM167" s="144"/>
      <c r="AN167" s="144"/>
      <c r="AO167" s="144"/>
      <c r="AP167" s="144"/>
      <c r="AQ167" s="145"/>
      <c r="AS167" s="68" t="str" cm="1">
        <f t="array" ref="AS167">SUBSTITUTE(TEXT(INDEX($H$143:$AQ$143,1,$D167-108),"000000"),"-","")</f>
        <v>220001</v>
      </c>
      <c r="AT167" s="69"/>
      <c r="AU167" s="70"/>
      <c r="AW167" s="71" t="str">
        <f>SUBSTITUTE(IF(VLOOKUP(AW$164,$AD$9:$AN$20,8,FALSE)=INDEX($E$76:$G$78,MATCH("●",INDEX($H$76:$AQ$78,,MATCH($D167,$70:$70,0)-7),0),1),"","sed -i "&amp;IF($AK$162="MacOS","'' ","")&amp;"'s#"&amp;AW$164&amp;"="""&amp;VLOOKUP(AW$164,$AD$9:$AN$20,8,FALSE)&amp;""""&amp;"#"&amp;AW$164&amp;"="&amp;""""&amp;INDEX($E$76:$G$78,MATCH("●",INDEX($H$76:$AQ$78,,MATCH($D167,$70:$70,0)-7),0),1)&amp;""""&amp;"#g'"&amp;" ${CONFIG_DIR}"&amp;$K$7&amp;"; export "&amp;AW$164&amp;"="&amp;""""&amp;INDEX($E$76:$G$78,MATCH("●",INDEX($H$76:$AQ$78,,MATCH($D167,$70:$70,0)-7),0),1)&amp;""";"),",",""",""")</f>
        <v/>
      </c>
      <c r="AX167" s="71" t="str">
        <f>SUBSTITUTE(IF(INDEX($E$76:$G$78,MATCH("●",INDEX($H$76:$AQ$78,,MATCH($D167,$70:$70,0)-7),0),1)=VLOOKUP(AX$164,$AD$9:$AN$20,8,FALSE),"","sed -i "&amp;IF($AK$162="MacOS","'' ","")&amp;"'s#"&amp;AX$164&amp;"="""&amp;INDEX($E$76:$G$78,MATCH("●",INDEX($H$76:$AQ$78,,MATCH($D167,$70:$70,0)-7),0),1)&amp;""""&amp;"#"&amp;AX$164&amp;"="&amp;""""&amp;VLOOKUP(AX$164,$AD$9:$AN$20,8,FALSE)&amp;""""&amp;"#g'"&amp;"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67" s="71" t="str">
        <f>SUBSTITUTE(IF(VLOOKUP(AY$164,$AD$9:$AN$20,8,FALSE)=INDEX($E$80:$G$84,MATCH("●",INDEX($H$80:$AQ$84,,MATCH($D167,$70:$70,0)-7),0),1),"","sed -i "&amp;IF($AK$162="MacOS","'' ","")&amp;"'s#"&amp;AY$164&amp;"="""&amp;VLOOKUP(AY$164,$AD$9:$AN$20,8,FALSE)&amp;""""&amp;"#"&amp;AY$164&amp;"="&amp;""""&amp;INDEX($E$80:$G$84,MATCH("●",INDEX($H$80:$AQ$84,,MATCH($D167,$70:$70,0)-7),0),1)&amp;""""&amp;"#g'"&amp;" ${CONFIG_DIR}"&amp;$K$7&amp;"; export "&amp;AY$164&amp;"="&amp;""""&amp;INDEX($E$80:$G$84,MATCH("●",INDEX($H$80:$AQ$84,,MATCH($D167,$70:$70,0)-7),0),1)&amp;""";"),",",""",""")</f>
        <v>sed -i '' 's#COLUMN_DATA_TYPE="char"#COLUMN_DATA_TYPE="byte"#g' ${CONFIG_DIR}db_data_config.txt; export COLUMN_DATA_TYPE="byte";</v>
      </c>
      <c r="AZ167" s="71" t="str">
        <f>SUBSTITUTE(IF(INDEX($E$80:$G$84,MATCH("●",INDEX($H$80:$AQ$84,,MATCH($D167,$70:$70,0)-7),0),1)=VLOOKUP(AZ$164,$AD$9:$AN$20,8,FALSE),"","sed -i "&amp;IF($AK$162="MacOS","'' ","")&amp;"'s#"&amp;AZ$164&amp;"="""&amp;INDEX($E$80:$G$84,MATCH("●",INDEX($H$80:$AQ$84,,MATCH($D167,$70:$70,0)-7),0),1)&amp;""""&amp;"#"&amp;AZ$164&amp;"="&amp;""""&amp;VLOOKUP(AZ$164,$AD$9:$AN$20,8,FALSE)&amp;""""&amp;"#g'"&amp;"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's#COLUMN_DATA_TYPE="byte"#COLUMN_DATA_TYPE="char"#g' ${CONFIG_DIR}db_data_config.txt; export COLUMN_DATA_TYPE="char";</v>
      </c>
      <c r="BA167" s="71" t="str">
        <f>SUBSTITUTE(IF(VLOOKUP(BA$164,$AD$9:$AN$20,8,FALSE)=INDEX($E$86:$G$99,MATCH("●",INDEX($H$86:$AQ$99,,MATCH($D167,$70:$70,0)-7),0),1),"","sed -i "&amp;IF($AK$162="MacOS","'' ","")&amp;"'s#"&amp;BA$164&amp;"="""&amp;VLOOKUP(BA$164,$AD$9:$AN$20,8,FALSE)&amp;""""&amp;"#"&amp;BA$164&amp;"="&amp;""""&amp;INDEX($E$86:$G$99,MATCH("●",INDEX($H$86:$AQ$99,,MATCH($D167,$70:$70,0)-7),0),1)&amp;""""&amp;"#g'"&amp;" ${CONFIG_DIR}"&amp;$K$7&amp;"; export "&amp;BA$164&amp;"="&amp;""""&amp;INDEX($E$86:$G$99,MATCH("●",INDEX($H$86:$AQ$99,,MATCH($D167,$70:$70,0)-7),0),1)&amp;""";"),",",""",""")</f>
        <v/>
      </c>
      <c r="BB167" s="71" t="str">
        <f>SUBSTITUTE(IF(INDEX($E$86:$G$99,MATCH("●",INDEX($H$86:$AQ$99,,MATCH($D167,$70:$70,0)-7),0),1)=VLOOKUP(BB$164,$AD$9:$AN$20,8,FALSE),"","sed -i "&amp;IF($AK$162="MacOS","'' ","")&amp;"'s#"&amp;BB$164&amp;"="""&amp;INDEX($E$86:$G$99,MATCH("●",INDEX($H$86:$AQ$99,,MATCH($D167,$70:$70,0)-7),0),1)&amp;""""&amp;"#"&amp;BB$164&amp;"="&amp;""""&amp;VLOOKUP(BB$164,$AD$9:$AN$20,8,FALSE)&amp;""""&amp;"#g'"&amp;" ${CONFIG_DIR}"&amp;$K$7&amp;"; export "&amp;BB$164&amp;"="&amp;""""&amp;VLOOKUP(BB$164,$AD$9:$AN$20,8,FALSE)&amp;""";"),",",""",""")</f>
        <v/>
      </c>
      <c r="BC167" s="71" t="str">
        <f>SUBSTITUTE(IF(VLOOKUP(BC$164,$AD$9:$AN$20,8,FALSE)=INDEX($E$101:$G$104,MATCH("●",INDEX($H$101:$AQ$104,,MATCH($D167,$70:$70,0)-7),0),1),"","sed -i "&amp;IF($AK$162="MacOS","'' ","")&amp;"'s#"&amp;BC$164&amp;"="""&amp;VLOOKUP(BC$164,$AD$9:$AN$20,8,FALSE)&amp;""""&amp;"#"&amp;BC$164&amp;"="&amp;""""&amp;INDEX($E$101:$G$104,MATCH("●",INDEX($H$101:$AQ$104,,MATCH($D167,$70:$70,0)-7),0),1)&amp;""""&amp;"#g'"&amp;" ${CONFIG_DIR}"&amp;$K$7&amp;"; export "&amp;BC$164&amp;"="&amp;""""&amp;INDEX($E$101:$G$104,MATCH("●",INDEX($H$101:$AQ$104,,MATCH($D167,$70:$70,0)-7),0),1)&amp;""";"),",",""",""")</f>
        <v>sed -i '' 's#COLUMN_DATA_TRIM="NONE"#COLUMN_DATA_TRIM="FTBT"#g' ${CONFIG_DIR}db_data_config.txt; export COLUMN_DATA_TRIM="FTBT";</v>
      </c>
      <c r="BD167" s="71" t="str">
        <f>SUBSTITUTE(IF(INDEX($E$101:$G$104,MATCH("●",INDEX($H$101:$AQ$104,,MATCH($D167,$70:$70,0)-7),0),1)=VLOOKUP(BD$164,$AD$9:$AN$20,8,FALSE),"","sed -i "&amp;IF($AK$162="MacOS","'' ","")&amp;"'s#"&amp;BD$164&amp;"="""&amp;INDEX($E$101:$G$104,MATCH("●",INDEX($H$101:$AQ$104,,MATCH($D167,$70:$70,0)-7),0),1)&amp;""""&amp;"#"&amp;BD$164&amp;"="&amp;""""&amp;VLOOKUP(BD$164,$AD$9:$AN$20,8,FALSE)&amp;""""&amp;"#g'"&amp;"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67" s="71" t="str">
        <f>SUBSTITUTE(IF(VLOOKUP(BE$164,$AD$9:$AN$20,8,FALSE)=INDEX($E$106:$G$109,MATCH("●",INDEX($H$106:$AQ$109,,MATCH($D167,$70:$70,0)-7),0),1),"","sed -i "&amp;IF($AK$162="MacOS","'' ","")&amp;"'s#"&amp;BE$164&amp;"="""&amp;VLOOKUP(BE$164,$AD$9:$AN$20,8,FALSE)&amp;""""&amp;"#"&amp;BE$164&amp;"="&amp;""""&amp;INDEX($E$106:$G$109,MATCH("●",INDEX($H$106:$AQ$109,,MATCH($D167,$70:$70,0)-7),0),1)&amp;""""&amp;"#g'"&amp;" ${CONFIG_DIR}"&amp;$K$7&amp;"; export "&amp;BE$164&amp;"="&amp;""""&amp;INDEX($E$106:$G$109,MATCH("●",INDEX($H$106:$AQ$109,,MATCH($D167,$70:$70,0)-7),0),1)&amp;""";"),",",""",""")</f>
        <v/>
      </c>
      <c r="BF167" s="71" t="str">
        <f>SUBSTITUTE(IF(INDEX($E$106:$G$109,MATCH("●",INDEX($H$106:$AQ$109,,MATCH($D167,$70:$70,0)-7),0),1)=VLOOKUP(BF$164,$AD$9:$AN$20,8,FALSE),"","sed -i "&amp;IF($AK$162="MacOS","'' ","")&amp;"'s#"&amp;BF$164&amp;"="""&amp;INDEX($E$106:$G$109,MATCH("●",INDEX($H$106:$AQ$109,,MATCH($D167,$70:$70,0)-7),0),1)&amp;""""&amp;"#"&amp;BF$164&amp;"="&amp;""""&amp;VLOOKUP(BF$164,$AD$9:$AN$20,8,FALSE)&amp;""""&amp;"#g'"&amp;"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67" s="71" t="str">
        <f>SUBSTITUTE(IF(VLOOKUP(BG$164,$AD$9:$AN$20,8,FALSE)=INDEX($E$111:$G$114,MATCH("●",INDEX($H$111:$AQ$114,,MATCH($D167,$70:$70,0)-7),0),1),"","sed -i "&amp;IF($AK$162="MacOS","'' ","")&amp;"'s#"&amp;BG$164&amp;"="""&amp;VLOOKUP(BG$164,$AD$9:$AN$20,8,FALSE)&amp;""""&amp;"#"&amp;BG$164&amp;"="&amp;""""&amp;INDEX($E$111:$G$114,MATCH("●",INDEX($H$111:$AQ$114,,MATCH($D167,$70:$70,0)-7),0),1)&amp;""""&amp;"#g'"&amp;" ${CONFIG_DIR}"&amp;$K$7&amp;"; export "&amp;BG$164&amp;"="&amp;""""&amp;INDEX($E$111:$G$114,MATCH("●",INDEX($H$111:$AQ$114,,MATCH($D167,$70:$70,0)-7),0),1)&amp;""";"),",",""",""")</f>
        <v/>
      </c>
      <c r="BH167" s="71" t="str">
        <f>SUBSTITUTE(IF(INDEX($E$111:$G$114,MATCH("●",INDEX($H$111:$AQ$114,,MATCH($D167,$70:$70,0)-7),0),1)=VLOOKUP(BH$164,$AD$9:$AN$20,8,FALSE),"","sed -i "&amp;IF($AK$162="MacOS","'' ","")&amp;"'s#"&amp;BH$164&amp;"="""&amp;INDEX($E$111:$G$114,MATCH("●",INDEX($H$111:$AQ$114,,MATCH($D167,$70:$70,0)-7),0),1)&amp;""""&amp;"#"&amp;BH$164&amp;"="&amp;""""&amp;VLOOKUP(BH$164,$AD$9:$AN$20,8,FALSE)&amp;""""&amp;"#g'"&amp;"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67" s="71" t="str">
        <f>SUBSTITUTE(IF(VLOOKUP(BI$164,$AD$9:$AN$20,8,FALSE)=INDEX($E$116:$G$118,MATCH("●",INDEX($H$116:$AQ$118,,MATCH($D167,$70:$70,0)-7),0),1),"","sed -i "&amp;IF($AK$162="MacOS","'' ","")&amp;"'s#"&amp;BI$164&amp;"="""&amp;VLOOKUP(BI$164,$AD$9:$AN$20,8,FALSE)&amp;""""&amp;"#"&amp;BI$164&amp;"="&amp;""""&amp;INDEX($E$116:$G$118,MATCH("●",INDEX($H$116:$AQ$118,,MATCH($D167,$70:$70,0)-7),0),1)&amp;""""&amp;"#g'"&amp;" ${CONFIG_DIR}"&amp;$K$7&amp;"; export "&amp;BI$164&amp;"="&amp;""""&amp;INDEX($E$116:$G$118,MATCH("●",INDEX($H$116:$AQ$118,,MATCH($D167,$70:$70,0)-7),0),1)&amp;""";"),",",""",""")</f>
        <v/>
      </c>
      <c r="BJ167" s="71" t="str">
        <f>SUBSTITUTE(IF(INDEX($E$116:$G$118,MATCH("●",INDEX($H$116:$AQ$118,,MATCH($D167,$70:$70,0)-7),0),1)=VLOOKUP(BJ$164,$AD$9:$AN$20,8,FALSE),"","sed -i "&amp;IF($AK$162="MacOS","'' ","")&amp;"'s#"&amp;BJ$164&amp;"="""&amp;INDEX($E$116:$G$118,MATCH("●",INDEX($H$116:$AQ$118,,MATCH($D167,$70:$70,0)-7),0),1)&amp;""""&amp;"#"&amp;BJ$164&amp;"="&amp;""""&amp;VLOOKUP(BJ$164,$AD$9:$AN$20,8,FALSE)&amp;""""&amp;"#g'"&amp;"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67" s="71" t="str">
        <f>SUBSTITUTE(IF(VLOOKUP(BK$164,$AD$9:$AN$20,8,FALSE)=INDEX($E$120:$G$122,MATCH("●",INDEX($H$120:$AQ$122,,MATCH($D167,$70:$70,0)-7),0),1),"","sed -i "&amp;IF($AK$162="MacOS","'' ","")&amp;"'s#"&amp;BK$164&amp;"="""&amp;VLOOKUP(BK$164,$AD$9:$AN$20,8,FALSE)&amp;""""&amp;"#"&amp;BK$164&amp;"="&amp;""""&amp;INDEX($E$120:$G$122,MATCH("●",INDEX($H$120:$AQ$122,,MATCH($D167,$70:$70,0)-7),0),1)&amp;""""&amp;"#g'"&amp;" ${CONFIG_DIR}"&amp;$K$7&amp;"; export "&amp;BK$164&amp;"="&amp;""""&amp;INDEX($E$120:$G$122,MATCH("●",INDEX($H$120:$AQ$122,,MATCH($D167,$70:$70,0)-7),0),1)&amp;""";"),",",""",""")</f>
        <v/>
      </c>
      <c r="BL167" s="71" t="str">
        <f>SUBSTITUTE(IF(INDEX($E$120:$G$122,MATCH("●",INDEX($H$120:$AQ$122,,MATCH($D167,$70:$70,0)-7),0),1)=VLOOKUP(BL$164,$AD$9:$AN$20,8,FALSE),"","sed -i "&amp;IF($AK$162="MacOS","'' ","")&amp;"'s#"&amp;BL$164&amp;"="""&amp;INDEX($E$120:$G$122,MATCH("●",INDEX($H$120:$AQ$122,,MATCH($D167,$70:$70,0)-7),0),1)&amp;""""&amp;"#"&amp;BL$164&amp;"="&amp;""""&amp;VLOOKUP(BL$164,$AD$9:$AN$20,8,FALSE)&amp;""""&amp;"#g'"&amp;"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67" s="71" t="str">
        <f>SUBSTITUTE(IF(VLOOKUP(BM$164,$AD$9:$AN$20,8,FALSE)=INDEX($E$124:$G$126,MATCH("●",INDEX($H$124:$AQ$126,,MATCH($D167,$70:$70,0)-7),0),1),"","sed -i "&amp;IF($AK$162="MacOS","'' ","")&amp;"'s#"&amp;BM$164&amp;"="""&amp;VLOOKUP(BM$164,$AD$9:$AN$20,8,FALSE)&amp;""""&amp;"#"&amp;BM$164&amp;"="&amp;""""&amp;INDEX($E$124:$G$126,MATCH("●",INDEX($H$124:$AQ$126,,MATCH($D167,$70:$70,0)-7),0),1)&amp;""""&amp;"#g'"&amp;" ${CONFIG_DIR}"&amp;$K$7&amp;"; export "&amp;BM$164&amp;"="&amp;""""&amp;INDEX($E$124:$G$126,MATCH("●",INDEX($H$124:$AQ$126,,MATCH($D167,$70:$70,0)-7),0),1)&amp;""";"),",",""",""")</f>
        <v/>
      </c>
      <c r="BN167" s="71" t="str">
        <f>SUBSTITUTE(IF(INDEX($E$124:$G$126,MATCH("●",INDEX($H$124:$AQ$126,,MATCH($D167,$70:$70,0)-7),0),1)=VLOOKUP(BN$164,$AD$9:$AN$20,8,FALSE),"","sed -i "&amp;IF($AK$162="MacOS","'' ","")&amp;"'s#"&amp;BN$164&amp;"="""&amp;INDEX($E$124:$G$126,MATCH("●",INDEX($H$124:$AQ$126,,MATCH($D167,$70:$70,0)-7),0),1)&amp;""""&amp;"#"&amp;BN$164&amp;"="&amp;""""&amp;VLOOKUP(BN$164,$AD$9:$AN$20,8,FALSE)&amp;""""&amp;"#g'"&amp;"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67" s="71" t="str">
        <f>SUBSTITUTE(IF(VLOOKUP(BO$164,$AD$9:$AN$20,8,FALSE)=INDEX($E$128:$G$130,MATCH("●",INDEX($H$128:$AQ$130,,MATCH($D167,$70:$70,0)-7),0),1),"","sed -i "&amp;IF($AK$162="MacOS","'' ","")&amp;"'s#"&amp;BO$164&amp;"="""&amp;VLOOKUP(BO$164,$AD$9:$AN$20,8,FALSE)&amp;""""&amp;"#"&amp;BO$164&amp;"="&amp;""""&amp;INDEX($E$128:$G$130,MATCH("●",INDEX($H$128:$AQ$130,,MATCH($D167,$70:$70,0)-7),0),1)&amp;""""&amp;"#g'"&amp;" ${CONFIG_DIR}"&amp;$K$7&amp;"; export "&amp;BO$164&amp;"="&amp;""""&amp;INDEX($E$128:$G$130,MATCH("●",INDEX($H$128:$AQ$130,,MATCH($D167,$70:$70,0)-7),0),1)&amp;""";"),",",""",""")</f>
        <v/>
      </c>
      <c r="BP167" s="71" t="str">
        <f>SUBSTITUTE(IF(INDEX($E$128:$G$130,MATCH("●",INDEX($H$128:$AQ$130,,MATCH($D167,$70:$70,0)-7),0),1)=VLOOKUP(BP$164,$AD$9:$AN$20,8,FALSE),"","sed -i "&amp;IF($AK$162="MacOS","'' ","")&amp;"'s#"&amp;BP$164&amp;"="""&amp;INDEX($E$128:$G$130,MATCH("●",INDEX($H$128:$AQ$130,,MATCH($D167,$70:$70,0)-7),0),1)&amp;""""&amp;"#"&amp;BP$164&amp;"="&amp;""""&amp;VLOOKUP(BP$164,$AD$9:$AN$20,8,FALSE)&amp;""""&amp;"#g'"&amp;"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67" s="71" t="str">
        <f>SUBSTITUTE(IF(VLOOKUP(BQ$164,$AD$9:$AN$20,8,FALSE)=INDEX($E$132:$G$134,MATCH("●",INDEX($H$132:$AQ$134,,MATCH($D167,$70:$70,0)-7),0),1),"","sed -i "&amp;IF($AK$162="MacOS","'' ","")&amp;"'s#"&amp;BQ$164&amp;"="""&amp;VLOOKUP(BQ$164,$AD$9:$AN$20,8,FALSE)&amp;""""&amp;"#"&amp;BQ$164&amp;"="&amp;""""&amp;INDEX($E$132:$G$134,MATCH("●",INDEX($H$132:$AQ$134,,MATCH($D167,$70:$70,0)-7),0),1)&amp;""""&amp;"#g'"&amp;" ${CONFIG_DIR}"&amp;$K$7&amp;"; export "&amp;BQ$164&amp;"="&amp;""""&amp;INDEX($E$132:$G$134,MATCH("●",INDEX($H$132:$AQ$134,,MATCH($D167,$70:$70,0)-7),0),1)&amp;""";"),",",""",""")</f>
        <v/>
      </c>
      <c r="BR167" s="71" t="str">
        <f>SUBSTITUTE(IF(INDEX($E$132:$G$134,MATCH("●",INDEX($H$132:$AQ$134,,MATCH($D167,$70:$70,0)-7),0),1)=VLOOKUP(BR$164,$AD$9:$AN$20,8,FALSE),"","sed -i "&amp;IF($AK$162="MacOS","'' ","")&amp;"'s#"&amp;BR$164&amp;"="""&amp;INDEX($E$132:$G$134,MATCH("●",INDEX($H$132:$AQ$134,,MATCH($D167,$70:$70,0)-7),0),1)&amp;""""&amp;"#"&amp;BR$164&amp;"="&amp;""""&amp;VLOOKUP(BR$164,$AD$9:$AN$20,8,FALSE)&amp;""""&amp;"#g'"&amp;"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67" s="71" t="str">
        <f>SUBSTITUTE(IF(VLOOKUP(BS$164,$AD$9:$AN$20,8,FALSE)=INDEX($E$136:$G$138,MATCH("●",INDEX($H$136:$AQ$138,,MATCH($D167,$70:$70,0)-7),0),1),"","sed -i "&amp;IF($AK$162="MacOS","'' ","")&amp;"'s#"&amp;BS$164&amp;"="""&amp;VLOOKUP(BS$164,$AD$9:$AN$20,8,FALSE)&amp;""""&amp;"#"&amp;BS$164&amp;"="&amp;""""&amp;INDEX($E$136:$G$138,MATCH("●",INDEX($H$136:$AQ$138,,MATCH($D167,$70:$70,0)-7),0),1)&amp;""""&amp;"#g'"&amp;" ${CONFIG_DIR}"&amp;$K$7&amp;"; export "&amp;BS$164&amp;"="&amp;""""&amp;INDEX($E$136:$G$138,MATCH("●",INDEX($H$136:$AQ$138,,MATCH($D167,$70:$70,0)-7),0),1)&amp;""";"),",",""",""")</f>
        <v/>
      </c>
      <c r="BT167" s="71" t="str">
        <f>SUBSTITUTE(IF(INDEX($E$136:$G$138,MATCH("●",INDEX($H$136:$AQ$138,,MATCH($D167,$70:$70,0)-7),0),1)=VLOOKUP(BT$164,$AD$9:$AN$20,8,FALSE),"","sed -i "&amp;IF($AK$162="MacOS","'' ","")&amp;"'s#"&amp;BT$164&amp;"="""&amp;INDEX($E$136:$G$138,MATCH("●",INDEX($H$136:$AQ$138,,MATCH($D167,$70:$70,0)-7),0),1)&amp;""""&amp;"#"&amp;BT$164&amp;"="&amp;""""&amp;VLOOKUP(BT$164,$AD$9:$AN$20,8,FALSE)&amp;""""&amp;"#g'"&amp;"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67" s="60" t="s">
        <v>1068</v>
      </c>
    </row>
    <row r="168" spans="3:73" ht="54" customHeight="1">
      <c r="D168" s="96">
        <f>$D167+1</f>
        <v>111</v>
      </c>
      <c r="E168" s="97"/>
      <c r="F168" s="97"/>
      <c r="G168" s="98"/>
      <c r="H168" s="45" t="str">
        <f t="shared" ca="1" si="2"/>
        <v>clear; echo テストケース111; sed -i '' 's#COLUMN_DATA_TYPE="char"#COLUMN_DATA_TYPE="byte"#g' ${CONFIG_DIR}db_data_config.txt; export COLUMN_DATA_TYPE="byte";sed -i '' 's#COLUMN_DATA_LENGTH="3"#COLUMN_DATA_LENGTH="1"#g' ${CONFIG_DIR}db_data_config.txt; export COLUMN_DATA_LENGTH="1";sed -i '' 's#COLUMN_DATA_TRIM="NONE"#COLUMN_DATA_TRIM="ftbt"#g' ${CONFIG_DIR}db_data_config.txt; export COLUMN_DATA_TRIM="ftbt";sh ./script/db_check_data_validate_config.sh; sed -i '' 's#COLUMN_DATA_TYPE="byte"#COLUMN_DATA_TYPE="char"#g' ${CONFIG_DIR}db_data_config.txt; export COLUMN_DATA_TYPE="char";sed -i '' 's#COLUMN_DATA_LENGTH="1"#COLUMN_DATA_LENGTH="3"#g' ${CONFIG_DIR}db_data_config.txt; export COLUMN_DATA_LENGTH="3";sed -i '' 's#COLUMN_DATA_TRIM="ftbt"#COLUMN_DATA_TRIM="NONE"#g' ${CONFIG_DIR}db_data_config.txt; export COLUMN_DATA_TRIM="NONE";</v>
      </c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7"/>
      <c r="AE168" s="99" t="str" cm="1">
        <f t="array" ref="AE168">SUBSTITUTE(INDEX($H$140:$AQ$140, , MATCH($D168, $70:$70, 0)-7),"-","")</f>
        <v>異常</v>
      </c>
      <c r="AF168" s="100"/>
      <c r="AG168" s="101"/>
      <c r="AH168" s="143" t="s">
        <v>957</v>
      </c>
      <c r="AI168" s="144"/>
      <c r="AJ168" s="144"/>
      <c r="AK168" s="144"/>
      <c r="AL168" s="144"/>
      <c r="AM168" s="144"/>
      <c r="AN168" s="144"/>
      <c r="AO168" s="144"/>
      <c r="AP168" s="144"/>
      <c r="AQ168" s="145"/>
      <c r="AS168" s="68" t="str" cm="1">
        <f t="array" ref="AS168">SUBSTITUTE(TEXT(INDEX($H$143:$AQ$143,1,$D168-108),"000000"),"-","")</f>
        <v>220141</v>
      </c>
      <c r="AT168" s="69"/>
      <c r="AU168" s="70"/>
      <c r="AW168" s="71" t="str">
        <f>SUBSTITUTE(IF(VLOOKUP(AW$164,$AD$9:$AN$20,8,FALSE)=INDEX($E$76:$G$78,MATCH("●",INDEX($H$76:$AQ$78,,MATCH($D168,$70:$70,0)-7),0),1),"","sed -i "&amp;IF($AK$162="MacOS","'' ","")&amp;"'s#"&amp;AW$164&amp;"="""&amp;VLOOKUP(AW$164,$AD$9:$AN$20,8,FALSE)&amp;""""&amp;"#"&amp;AW$164&amp;"="&amp;""""&amp;INDEX($E$76:$G$78,MATCH("●",INDEX($H$76:$AQ$78,,MATCH($D168,$70:$70,0)-7),0),1)&amp;""""&amp;"#g'"&amp;" ${CONFIG_DIR}"&amp;$K$7&amp;"; export "&amp;AW$164&amp;"="&amp;""""&amp;INDEX($E$76:$G$78,MATCH("●",INDEX($H$76:$AQ$78,,MATCH($D168,$70:$70,0)-7),0),1)&amp;""";"),",",""",""")</f>
        <v/>
      </c>
      <c r="AX168" s="71" t="str">
        <f>SUBSTITUTE(IF(INDEX($E$76:$G$78,MATCH("●",INDEX($H$76:$AQ$78,,MATCH($D168,$70:$70,0)-7),0),1)=VLOOKUP(AX$164,$AD$9:$AN$20,8,FALSE),"","sed -i "&amp;IF($AK$162="MacOS","'' ","")&amp;"'s#"&amp;AX$164&amp;"="""&amp;INDEX($E$76:$G$78,MATCH("●",INDEX($H$76:$AQ$78,,MATCH($D168,$70:$70,0)-7),0),1)&amp;""""&amp;"#"&amp;AX$164&amp;"="&amp;""""&amp;VLOOKUP(AX$164,$AD$9:$AN$20,8,FALSE)&amp;""""&amp;"#g'"&amp;"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68" s="71" t="str">
        <f>SUBSTITUTE(IF(VLOOKUP(AY$164,$AD$9:$AN$20,8,FALSE)=INDEX($E$80:$G$84,MATCH("●",INDEX($H$80:$AQ$84,,MATCH($D168,$70:$70,0)-7),0),1),"","sed -i "&amp;IF($AK$162="MacOS","'' ","")&amp;"'s#"&amp;AY$164&amp;"="""&amp;VLOOKUP(AY$164,$AD$9:$AN$20,8,FALSE)&amp;""""&amp;"#"&amp;AY$164&amp;"="&amp;""""&amp;INDEX($E$80:$G$84,MATCH("●",INDEX($H$80:$AQ$84,,MATCH($D168,$70:$70,0)-7),0),1)&amp;""""&amp;"#g'"&amp;" ${CONFIG_DIR}"&amp;$K$7&amp;"; export "&amp;AY$164&amp;"="&amp;""""&amp;INDEX($E$80:$G$84,MATCH("●",INDEX($H$80:$AQ$84,,MATCH($D168,$70:$70,0)-7),0),1)&amp;""";"),",",""",""")</f>
        <v>sed -i '' 's#COLUMN_DATA_TYPE="char"#COLUMN_DATA_TYPE="byte"#g' ${CONFIG_DIR}db_data_config.txt; export COLUMN_DATA_TYPE="byte";</v>
      </c>
      <c r="AZ168" s="71" t="str">
        <f>SUBSTITUTE(IF(INDEX($E$80:$G$84,MATCH("●",INDEX($H$80:$AQ$84,,MATCH($D168,$70:$70,0)-7),0),1)=VLOOKUP(AZ$164,$AD$9:$AN$20,8,FALSE),"","sed -i "&amp;IF($AK$162="MacOS","'' ","")&amp;"'s#"&amp;AZ$164&amp;"="""&amp;INDEX($E$80:$G$84,MATCH("●",INDEX($H$80:$AQ$84,,MATCH($D168,$70:$70,0)-7),0),1)&amp;""""&amp;"#"&amp;AZ$164&amp;"="&amp;""""&amp;VLOOKUP(AZ$164,$AD$9:$AN$20,8,FALSE)&amp;""""&amp;"#g'"&amp;"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's#COLUMN_DATA_TYPE="byte"#COLUMN_DATA_TYPE="char"#g' ${CONFIG_DIR}db_data_config.txt; export COLUMN_DATA_TYPE="char";</v>
      </c>
      <c r="BA168" s="71" t="str">
        <f>SUBSTITUTE(IF(VLOOKUP(BA$164,$AD$9:$AN$20,8,FALSE)=INDEX($E$86:$G$99,MATCH("●",INDEX($H$86:$AQ$99,,MATCH($D168,$70:$70,0)-7),0),1),"","sed -i "&amp;IF($AK$162="MacOS","'' ","")&amp;"'s#"&amp;BA$164&amp;"="""&amp;VLOOKUP(BA$164,$AD$9:$AN$20,8,FALSE)&amp;""""&amp;"#"&amp;BA$164&amp;"="&amp;""""&amp;INDEX($E$86:$G$99,MATCH("●",INDEX($H$86:$AQ$99,,MATCH($D168,$70:$70,0)-7),0),1)&amp;""""&amp;"#g'"&amp;" ${CONFIG_DIR}"&amp;$K$7&amp;"; export "&amp;BA$164&amp;"="&amp;""""&amp;INDEX($E$86:$G$99,MATCH("●",INDEX($H$86:$AQ$99,,MATCH($D168,$70:$70,0)-7),0),1)&amp;""";"),",",""",""")</f>
        <v>sed -i '' 's#COLUMN_DATA_LENGTH="3"#COLUMN_DATA_LENGTH="1"#g' ${CONFIG_DIR}db_data_config.txt; export COLUMN_DATA_LENGTH="1";</v>
      </c>
      <c r="BB168" s="71" t="str">
        <f>SUBSTITUTE(IF(INDEX($E$86:$G$99,MATCH("●",INDEX($H$86:$AQ$99,,MATCH($D168,$70:$70,0)-7),0),1)=VLOOKUP(BB$164,$AD$9:$AN$20,8,FALSE),"","sed -i "&amp;IF($AK$162="MacOS","'' ","")&amp;"'s#"&amp;BB$164&amp;"="""&amp;INDEX($E$86:$G$99,MATCH("●",INDEX($H$86:$AQ$99,,MATCH($D168,$70:$70,0)-7),0),1)&amp;""""&amp;"#"&amp;BB$164&amp;"="&amp;""""&amp;VLOOKUP(BB$164,$AD$9:$AN$20,8,FALSE)&amp;""""&amp;"#g'"&amp;"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's#COLUMN_DATA_LENGTH="1"#COLUMN_DATA_LENGTH="3"#g' ${CONFIG_DIR}db_data_config.txt; export COLUMN_DATA_LENGTH="3";</v>
      </c>
      <c r="BC168" s="71" t="str">
        <f>SUBSTITUTE(IF(VLOOKUP(BC$164,$AD$9:$AN$20,8,FALSE)=INDEX($E$101:$G$104,MATCH("●",INDEX($H$101:$AQ$104,,MATCH($D168,$70:$70,0)-7),0),1),"","sed -i "&amp;IF($AK$162="MacOS","'' ","")&amp;"'s#"&amp;BC$164&amp;"="""&amp;VLOOKUP(BC$164,$AD$9:$AN$20,8,FALSE)&amp;""""&amp;"#"&amp;BC$164&amp;"="&amp;""""&amp;INDEX($E$101:$G$104,MATCH("●",INDEX($H$101:$AQ$104,,MATCH($D168,$70:$70,0)-7),0),1)&amp;""""&amp;"#g'"&amp;" ${CONFIG_DIR}"&amp;$K$7&amp;"; export "&amp;BC$164&amp;"="&amp;""""&amp;INDEX($E$101:$G$104,MATCH("●",INDEX($H$101:$AQ$104,,MATCH($D168,$70:$70,0)-7),0),1)&amp;""";"),",",""",""")</f>
        <v>sed -i '' 's#COLUMN_DATA_TRIM="NONE"#COLUMN_DATA_TRIM="ftbt"#g' ${CONFIG_DIR}db_data_config.txt; export COLUMN_DATA_TRIM="ftbt";</v>
      </c>
      <c r="BD168" s="71" t="str">
        <f>SUBSTITUTE(IF(INDEX($E$101:$G$104,MATCH("●",INDEX($H$101:$AQ$104,,MATCH($D168,$70:$70,0)-7),0),1)=VLOOKUP(BD$164,$AD$9:$AN$20,8,FALSE),"","sed -i "&amp;IF($AK$162="MacOS","'' ","")&amp;"'s#"&amp;BD$164&amp;"="""&amp;INDEX($E$101:$G$104,MATCH("●",INDEX($H$101:$AQ$104,,MATCH($D168,$70:$70,0)-7),0),1)&amp;""""&amp;"#"&amp;BD$164&amp;"="&amp;""""&amp;VLOOKUP(BD$164,$AD$9:$AN$20,8,FALSE)&amp;""""&amp;"#g'"&amp;"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68" s="71" t="str">
        <f>SUBSTITUTE(IF(VLOOKUP(BE$164,$AD$9:$AN$20,8,FALSE)=INDEX($E$106:$G$109,MATCH("●",INDEX($H$106:$AQ$109,,MATCH($D168,$70:$70,0)-7),0),1),"","sed -i "&amp;IF($AK$162="MacOS","'' ","")&amp;"'s#"&amp;BE$164&amp;"="""&amp;VLOOKUP(BE$164,$AD$9:$AN$20,8,FALSE)&amp;""""&amp;"#"&amp;BE$164&amp;"="&amp;""""&amp;INDEX($E$106:$G$109,MATCH("●",INDEX($H$106:$AQ$109,,MATCH($D168,$70:$70,0)-7),0),1)&amp;""""&amp;"#g'"&amp;" ${CONFIG_DIR}"&amp;$K$7&amp;"; export "&amp;BE$164&amp;"="&amp;""""&amp;INDEX($E$106:$G$109,MATCH("●",INDEX($H$106:$AQ$109,,MATCH($D168,$70:$70,0)-7),0),1)&amp;""";"),",",""",""")</f>
        <v/>
      </c>
      <c r="BF168" s="71" t="str">
        <f>SUBSTITUTE(IF(INDEX($E$106:$G$109,MATCH("●",INDEX($H$106:$AQ$109,,MATCH($D168,$70:$70,0)-7),0),1)=VLOOKUP(BF$164,$AD$9:$AN$20,8,FALSE),"","sed -i "&amp;IF($AK$162="MacOS","'' ","")&amp;"'s#"&amp;BF$164&amp;"="""&amp;INDEX($E$106:$G$109,MATCH("●",INDEX($H$106:$AQ$109,,MATCH($D168,$70:$70,0)-7),0),1)&amp;""""&amp;"#"&amp;BF$164&amp;"="&amp;""""&amp;VLOOKUP(BF$164,$AD$9:$AN$20,8,FALSE)&amp;""""&amp;"#g'"&amp;"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68" s="71" t="str">
        <f>SUBSTITUTE(IF(VLOOKUP(BG$164,$AD$9:$AN$20,8,FALSE)=INDEX($E$111:$G$114,MATCH("●",INDEX($H$111:$AQ$114,,MATCH($D168,$70:$70,0)-7),0),1),"","sed -i "&amp;IF($AK$162="MacOS","'' ","")&amp;"'s#"&amp;BG$164&amp;"="""&amp;VLOOKUP(BG$164,$AD$9:$AN$20,8,FALSE)&amp;""""&amp;"#"&amp;BG$164&amp;"="&amp;""""&amp;INDEX($E$111:$G$114,MATCH("●",INDEX($H$111:$AQ$114,,MATCH($D168,$70:$70,0)-7),0),1)&amp;""""&amp;"#g'"&amp;" ${CONFIG_DIR}"&amp;$K$7&amp;"; export "&amp;BG$164&amp;"="&amp;""""&amp;INDEX($E$111:$G$114,MATCH("●",INDEX($H$111:$AQ$114,,MATCH($D168,$70:$70,0)-7),0),1)&amp;""";"),",",""",""")</f>
        <v/>
      </c>
      <c r="BH168" s="71" t="str">
        <f>SUBSTITUTE(IF(INDEX($E$111:$G$114,MATCH("●",INDEX($H$111:$AQ$114,,MATCH($D168,$70:$70,0)-7),0),1)=VLOOKUP(BH$164,$AD$9:$AN$20,8,FALSE),"","sed -i "&amp;IF($AK$162="MacOS","'' ","")&amp;"'s#"&amp;BH$164&amp;"="""&amp;INDEX($E$111:$G$114,MATCH("●",INDEX($H$111:$AQ$114,,MATCH($D168,$70:$70,0)-7),0),1)&amp;""""&amp;"#"&amp;BH$164&amp;"="&amp;""""&amp;VLOOKUP(BH$164,$AD$9:$AN$20,8,FALSE)&amp;""""&amp;"#g'"&amp;"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68" s="71" t="str">
        <f>SUBSTITUTE(IF(VLOOKUP(BI$164,$AD$9:$AN$20,8,FALSE)=INDEX($E$116:$G$118,MATCH("●",INDEX($H$116:$AQ$118,,MATCH($D168,$70:$70,0)-7),0),1),"","sed -i "&amp;IF($AK$162="MacOS","'' ","")&amp;"'s#"&amp;BI$164&amp;"="""&amp;VLOOKUP(BI$164,$AD$9:$AN$20,8,FALSE)&amp;""""&amp;"#"&amp;BI$164&amp;"="&amp;""""&amp;INDEX($E$116:$G$118,MATCH("●",INDEX($H$116:$AQ$118,,MATCH($D168,$70:$70,0)-7),0),1)&amp;""""&amp;"#g'"&amp;" ${CONFIG_DIR}"&amp;$K$7&amp;"; export "&amp;BI$164&amp;"="&amp;""""&amp;INDEX($E$116:$G$118,MATCH("●",INDEX($H$116:$AQ$118,,MATCH($D168,$70:$70,0)-7),0),1)&amp;""";"),",",""",""")</f>
        <v/>
      </c>
      <c r="BJ168" s="71" t="str">
        <f>SUBSTITUTE(IF(INDEX($E$116:$G$118,MATCH("●",INDEX($H$116:$AQ$118,,MATCH($D168,$70:$70,0)-7),0),1)=VLOOKUP(BJ$164,$AD$9:$AN$20,8,FALSE),"","sed -i "&amp;IF($AK$162="MacOS","'' ","")&amp;"'s#"&amp;BJ$164&amp;"="""&amp;INDEX($E$116:$G$118,MATCH("●",INDEX($H$116:$AQ$118,,MATCH($D168,$70:$70,0)-7),0),1)&amp;""""&amp;"#"&amp;BJ$164&amp;"="&amp;""""&amp;VLOOKUP(BJ$164,$AD$9:$AN$20,8,FALSE)&amp;""""&amp;"#g'"&amp;"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68" s="71" t="str">
        <f>SUBSTITUTE(IF(VLOOKUP(BK$164,$AD$9:$AN$20,8,FALSE)=INDEX($E$120:$G$122,MATCH("●",INDEX($H$120:$AQ$122,,MATCH($D168,$70:$70,0)-7),0),1),"","sed -i "&amp;IF($AK$162="MacOS","'' ","")&amp;"'s#"&amp;BK$164&amp;"="""&amp;VLOOKUP(BK$164,$AD$9:$AN$20,8,FALSE)&amp;""""&amp;"#"&amp;BK$164&amp;"="&amp;""""&amp;INDEX($E$120:$G$122,MATCH("●",INDEX($H$120:$AQ$122,,MATCH($D168,$70:$70,0)-7),0),1)&amp;""""&amp;"#g'"&amp;" ${CONFIG_DIR}"&amp;$K$7&amp;"; export "&amp;BK$164&amp;"="&amp;""""&amp;INDEX($E$120:$G$122,MATCH("●",INDEX($H$120:$AQ$122,,MATCH($D168,$70:$70,0)-7),0),1)&amp;""";"),",",""",""")</f>
        <v/>
      </c>
      <c r="BL168" s="71" t="str">
        <f>SUBSTITUTE(IF(INDEX($E$120:$G$122,MATCH("●",INDEX($H$120:$AQ$122,,MATCH($D168,$70:$70,0)-7),0),1)=VLOOKUP(BL$164,$AD$9:$AN$20,8,FALSE),"","sed -i "&amp;IF($AK$162="MacOS","'' ","")&amp;"'s#"&amp;BL$164&amp;"="""&amp;INDEX($E$120:$G$122,MATCH("●",INDEX($H$120:$AQ$122,,MATCH($D168,$70:$70,0)-7),0),1)&amp;""""&amp;"#"&amp;BL$164&amp;"="&amp;""""&amp;VLOOKUP(BL$164,$AD$9:$AN$20,8,FALSE)&amp;""""&amp;"#g'"&amp;"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68" s="71" t="str">
        <f>SUBSTITUTE(IF(VLOOKUP(BM$164,$AD$9:$AN$20,8,FALSE)=INDEX($E$124:$G$126,MATCH("●",INDEX($H$124:$AQ$126,,MATCH($D168,$70:$70,0)-7),0),1),"","sed -i "&amp;IF($AK$162="MacOS","'' ","")&amp;"'s#"&amp;BM$164&amp;"="""&amp;VLOOKUP(BM$164,$AD$9:$AN$20,8,FALSE)&amp;""""&amp;"#"&amp;BM$164&amp;"="&amp;""""&amp;INDEX($E$124:$G$126,MATCH("●",INDEX($H$124:$AQ$126,,MATCH($D168,$70:$70,0)-7),0),1)&amp;""""&amp;"#g'"&amp;" ${CONFIG_DIR}"&amp;$K$7&amp;"; export "&amp;BM$164&amp;"="&amp;""""&amp;INDEX($E$124:$G$126,MATCH("●",INDEX($H$124:$AQ$126,,MATCH($D168,$70:$70,0)-7),0),1)&amp;""";"),",",""",""")</f>
        <v/>
      </c>
      <c r="BN168" s="71" t="str">
        <f>SUBSTITUTE(IF(INDEX($E$124:$G$126,MATCH("●",INDEX($H$124:$AQ$126,,MATCH($D168,$70:$70,0)-7),0),1)=VLOOKUP(BN$164,$AD$9:$AN$20,8,FALSE),"","sed -i "&amp;IF($AK$162="MacOS","'' ","")&amp;"'s#"&amp;BN$164&amp;"="""&amp;INDEX($E$124:$G$126,MATCH("●",INDEX($H$124:$AQ$126,,MATCH($D168,$70:$70,0)-7),0),1)&amp;""""&amp;"#"&amp;BN$164&amp;"="&amp;""""&amp;VLOOKUP(BN$164,$AD$9:$AN$20,8,FALSE)&amp;""""&amp;"#g'"&amp;"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68" s="71" t="str">
        <f>SUBSTITUTE(IF(VLOOKUP(BO$164,$AD$9:$AN$20,8,FALSE)=INDEX($E$128:$G$130,MATCH("●",INDEX($H$128:$AQ$130,,MATCH($D168,$70:$70,0)-7),0),1),"","sed -i "&amp;IF($AK$162="MacOS","'' ","")&amp;"'s#"&amp;BO$164&amp;"="""&amp;VLOOKUP(BO$164,$AD$9:$AN$20,8,FALSE)&amp;""""&amp;"#"&amp;BO$164&amp;"="&amp;""""&amp;INDEX($E$128:$G$130,MATCH("●",INDEX($H$128:$AQ$130,,MATCH($D168,$70:$70,0)-7),0),1)&amp;""""&amp;"#g'"&amp;" ${CONFIG_DIR}"&amp;$K$7&amp;"; export "&amp;BO$164&amp;"="&amp;""""&amp;INDEX($E$128:$G$130,MATCH("●",INDEX($H$128:$AQ$130,,MATCH($D168,$70:$70,0)-7),0),1)&amp;""";"),",",""",""")</f>
        <v/>
      </c>
      <c r="BP168" s="71" t="str">
        <f>SUBSTITUTE(IF(INDEX($E$128:$G$130,MATCH("●",INDEX($H$128:$AQ$130,,MATCH($D168,$70:$70,0)-7),0),1)=VLOOKUP(BP$164,$AD$9:$AN$20,8,FALSE),"","sed -i "&amp;IF($AK$162="MacOS","'' ","")&amp;"'s#"&amp;BP$164&amp;"="""&amp;INDEX($E$128:$G$130,MATCH("●",INDEX($H$128:$AQ$130,,MATCH($D168,$70:$70,0)-7),0),1)&amp;""""&amp;"#"&amp;BP$164&amp;"="&amp;""""&amp;VLOOKUP(BP$164,$AD$9:$AN$20,8,FALSE)&amp;""""&amp;"#g'"&amp;"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68" s="71" t="str">
        <f>SUBSTITUTE(IF(VLOOKUP(BQ$164,$AD$9:$AN$20,8,FALSE)=INDEX($E$132:$G$134,MATCH("●",INDEX($H$132:$AQ$134,,MATCH($D168,$70:$70,0)-7),0),1),"","sed -i "&amp;IF($AK$162="MacOS","'' ","")&amp;"'s#"&amp;BQ$164&amp;"="""&amp;VLOOKUP(BQ$164,$AD$9:$AN$20,8,FALSE)&amp;""""&amp;"#"&amp;BQ$164&amp;"="&amp;""""&amp;INDEX($E$132:$G$134,MATCH("●",INDEX($H$132:$AQ$134,,MATCH($D168,$70:$70,0)-7),0),1)&amp;""""&amp;"#g'"&amp;" ${CONFIG_DIR}"&amp;$K$7&amp;"; export "&amp;BQ$164&amp;"="&amp;""""&amp;INDEX($E$132:$G$134,MATCH("●",INDEX($H$132:$AQ$134,,MATCH($D168,$70:$70,0)-7),0),1)&amp;""";"),",",""",""")</f>
        <v/>
      </c>
      <c r="BR168" s="71" t="str">
        <f>SUBSTITUTE(IF(INDEX($E$132:$G$134,MATCH("●",INDEX($H$132:$AQ$134,,MATCH($D168,$70:$70,0)-7),0),1)=VLOOKUP(BR$164,$AD$9:$AN$20,8,FALSE),"","sed -i "&amp;IF($AK$162="MacOS","'' ","")&amp;"'s#"&amp;BR$164&amp;"="""&amp;INDEX($E$132:$G$134,MATCH("●",INDEX($H$132:$AQ$134,,MATCH($D168,$70:$70,0)-7),0),1)&amp;""""&amp;"#"&amp;BR$164&amp;"="&amp;""""&amp;VLOOKUP(BR$164,$AD$9:$AN$20,8,FALSE)&amp;""""&amp;"#g'"&amp;"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68" s="71" t="str">
        <f>SUBSTITUTE(IF(VLOOKUP(BS$164,$AD$9:$AN$20,8,FALSE)=INDEX($E$136:$G$138,MATCH("●",INDEX($H$136:$AQ$138,,MATCH($D168,$70:$70,0)-7),0),1),"","sed -i "&amp;IF($AK$162="MacOS","'' ","")&amp;"'s#"&amp;BS$164&amp;"="""&amp;VLOOKUP(BS$164,$AD$9:$AN$20,8,FALSE)&amp;""""&amp;"#"&amp;BS$164&amp;"="&amp;""""&amp;INDEX($E$136:$G$138,MATCH("●",INDEX($H$136:$AQ$138,,MATCH($D168,$70:$70,0)-7),0),1)&amp;""""&amp;"#g'"&amp;" ${CONFIG_DIR}"&amp;$K$7&amp;"; export "&amp;BS$164&amp;"="&amp;""""&amp;INDEX($E$136:$G$138,MATCH("●",INDEX($H$136:$AQ$138,,MATCH($D168,$70:$70,0)-7),0),1)&amp;""";"),",",""",""")</f>
        <v/>
      </c>
      <c r="BT168" s="71" t="str">
        <f>SUBSTITUTE(IF(INDEX($E$136:$G$138,MATCH("●",INDEX($H$136:$AQ$138,,MATCH($D168,$70:$70,0)-7),0),1)=VLOOKUP(BT$164,$AD$9:$AN$20,8,FALSE),"","sed -i "&amp;IF($AK$162="MacOS","'' ","")&amp;"'s#"&amp;BT$164&amp;"="""&amp;INDEX($E$136:$G$138,MATCH("●",INDEX($H$136:$AQ$138,,MATCH($D168,$70:$70,0)-7),0),1)&amp;""""&amp;"#"&amp;BT$164&amp;"="&amp;""""&amp;VLOOKUP(BT$164,$AD$9:$AN$20,8,FALSE)&amp;""""&amp;"#g'"&amp;"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68" s="60" t="s">
        <v>1068</v>
      </c>
    </row>
    <row r="169" spans="3:73" ht="54" customHeight="1">
      <c r="D169" s="96">
        <f t="shared" ref="D169:D201" si="3">$D168+1</f>
        <v>112</v>
      </c>
      <c r="E169" s="97"/>
      <c r="F169" s="97"/>
      <c r="G169" s="98"/>
      <c r="H169" s="45" t="str">
        <f t="shared" ca="1" si="2"/>
        <v>clear; echo テストケース112; sed -i '' 's#COLUMN_DATA_TYPE="char"#COLUMN_DATA_TYPE="byte"#g' ${CONFIG_DIR}db_data_config.txt; export COLUMN_DATA_TYPE="byte";sed -i '' 's#COLUMN_DATA_LENGTH="3"#COLUMN_DATA_LENGTH="2"#g' ${CONFIG_DIR}db_data_config.txt; export COLUMN_DATA_LENGTH="2";sed -i '' 's#COLUMN_DATA_TRIM="NONE"#COLUMN_DATA_TRIM="ftbt"#g' ${CONFIG_DIR}db_data_config.txt; export COLUMN_DATA_TRIM="ftbt";sh ./script/db_check_data_validate_config.sh; sed -i '' 's#COLUMN_DATA_TYPE="byte"#COLUMN_DATA_TYPE="char"#g'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</v>
      </c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  <c r="AE169" s="99" t="str" cm="1">
        <f t="array" ref="AE169">SUBSTITUTE(INDEX($H$140:$AQ$140, , MATCH($D169, $70:$70, 0)-7),"-","")</f>
        <v>正常</v>
      </c>
      <c r="AF169" s="100"/>
      <c r="AG169" s="101"/>
      <c r="AH169" s="143" t="s">
        <v>958</v>
      </c>
      <c r="AI169" s="144"/>
      <c r="AJ169" s="144"/>
      <c r="AK169" s="144"/>
      <c r="AL169" s="144"/>
      <c r="AM169" s="144"/>
      <c r="AN169" s="144"/>
      <c r="AO169" s="144"/>
      <c r="AP169" s="144"/>
      <c r="AQ169" s="145"/>
      <c r="AS169" s="68" t="str" cm="1">
        <f t="array" ref="AS169">SUBSTITUTE(TEXT(INDEX($H$143:$AQ$143,1,$D169-108),"000000"),"-","")</f>
        <v>220001</v>
      </c>
      <c r="AT169" s="69"/>
      <c r="AU169" s="70"/>
      <c r="AW169" s="71" t="str">
        <f>SUBSTITUTE(IF(VLOOKUP(AW$164,$AD$9:$AN$20,8,FALSE)=INDEX($E$76:$G$78,MATCH("●",INDEX($H$76:$AQ$78,,MATCH($D169,$70:$70,0)-7),0),1),"","sed -i "&amp;IF($AK$162="MacOS","'' ","")&amp;"'s#"&amp;AW$164&amp;"="""&amp;VLOOKUP(AW$164,$AD$9:$AN$20,8,FALSE)&amp;""""&amp;"#"&amp;AW$164&amp;"="&amp;""""&amp;INDEX($E$76:$G$78,MATCH("●",INDEX($H$76:$AQ$78,,MATCH($D169,$70:$70,0)-7),0),1)&amp;""""&amp;"#g'"&amp;" ${CONFIG_DIR}"&amp;$K$7&amp;"; export "&amp;AW$164&amp;"="&amp;""""&amp;INDEX($E$76:$G$78,MATCH("●",INDEX($H$76:$AQ$78,,MATCH($D169,$70:$70,0)-7),0),1)&amp;""";"),",",""",""")</f>
        <v/>
      </c>
      <c r="AX169" s="71" t="str">
        <f>SUBSTITUTE(IF(INDEX($E$76:$G$78,MATCH("●",INDEX($H$76:$AQ$78,,MATCH($D169,$70:$70,0)-7),0),1)=VLOOKUP(AX$164,$AD$9:$AN$20,8,FALSE),"","sed -i "&amp;IF($AK$162="MacOS","'' ","")&amp;"'s#"&amp;AX$164&amp;"="""&amp;INDEX($E$76:$G$78,MATCH("●",INDEX($H$76:$AQ$78,,MATCH($D169,$70:$70,0)-7),0),1)&amp;""""&amp;"#"&amp;AX$164&amp;"="&amp;""""&amp;VLOOKUP(AX$164,$AD$9:$AN$20,8,FALSE)&amp;""""&amp;"#g'"&amp;"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69" s="71" t="str">
        <f>SUBSTITUTE(IF(VLOOKUP(AY$164,$AD$9:$AN$20,8,FALSE)=INDEX($E$80:$G$84,MATCH("●",INDEX($H$80:$AQ$84,,MATCH($D169,$70:$70,0)-7),0),1),"","sed -i "&amp;IF($AK$162="MacOS","'' ","")&amp;"'s#"&amp;AY$164&amp;"="""&amp;VLOOKUP(AY$164,$AD$9:$AN$20,8,FALSE)&amp;""""&amp;"#"&amp;AY$164&amp;"="&amp;""""&amp;INDEX($E$80:$G$84,MATCH("●",INDEX($H$80:$AQ$84,,MATCH($D169,$70:$70,0)-7),0),1)&amp;""""&amp;"#g'"&amp;" ${CONFIG_DIR}"&amp;$K$7&amp;"; export "&amp;AY$164&amp;"="&amp;""""&amp;INDEX($E$80:$G$84,MATCH("●",INDEX($H$80:$AQ$84,,MATCH($D169,$70:$70,0)-7),0),1)&amp;""";"),",",""",""")</f>
        <v>sed -i '' 's#COLUMN_DATA_TYPE="char"#COLUMN_DATA_TYPE="byte"#g' ${CONFIG_DIR}db_data_config.txt; export COLUMN_DATA_TYPE="byte";</v>
      </c>
      <c r="AZ169" s="71" t="str">
        <f>SUBSTITUTE(IF(INDEX($E$80:$G$84,MATCH("●",INDEX($H$80:$AQ$84,,MATCH($D169,$70:$70,0)-7),0),1)=VLOOKUP(AZ$164,$AD$9:$AN$20,8,FALSE),"","sed -i "&amp;IF($AK$162="MacOS","'' ","")&amp;"'s#"&amp;AZ$164&amp;"="""&amp;INDEX($E$80:$G$84,MATCH("●",INDEX($H$80:$AQ$84,,MATCH($D169,$70:$70,0)-7),0),1)&amp;""""&amp;"#"&amp;AZ$164&amp;"="&amp;""""&amp;VLOOKUP(AZ$164,$AD$9:$AN$20,8,FALSE)&amp;""""&amp;"#g'"&amp;"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's#COLUMN_DATA_TYPE="byte"#COLUMN_DATA_TYPE="char"#g' ${CONFIG_DIR}db_data_config.txt; export COLUMN_DATA_TYPE="char";</v>
      </c>
      <c r="BA169" s="71" t="str">
        <f>SUBSTITUTE(IF(VLOOKUP(BA$164,$AD$9:$AN$20,8,FALSE)=INDEX($E$86:$G$99,MATCH("●",INDEX($H$86:$AQ$99,,MATCH($D169,$70:$70,0)-7),0),1),"","sed -i "&amp;IF($AK$162="MacOS","'' ","")&amp;"'s#"&amp;BA$164&amp;"="""&amp;VLOOKUP(BA$164,$AD$9:$AN$20,8,FALSE)&amp;""""&amp;"#"&amp;BA$164&amp;"="&amp;""""&amp;INDEX($E$86:$G$99,MATCH("●",INDEX($H$86:$AQ$99,,MATCH($D169,$70:$70,0)-7),0),1)&amp;""""&amp;"#g'"&amp;" ${CONFIG_DIR}"&amp;$K$7&amp;"; export "&amp;BA$164&amp;"="&amp;""""&amp;INDEX($E$86:$G$99,MATCH("●",INDEX($H$86:$AQ$99,,MATCH($D169,$70:$70,0)-7),0),1)&amp;""";"),",",""",""")</f>
        <v>sed -i '' 's#COLUMN_DATA_LENGTH="3"#COLUMN_DATA_LENGTH="2"#g' ${CONFIG_DIR}db_data_config.txt; export COLUMN_DATA_LENGTH="2";</v>
      </c>
      <c r="BB169" s="71" t="str">
        <f>SUBSTITUTE(IF(INDEX($E$86:$G$99,MATCH("●",INDEX($H$86:$AQ$99,,MATCH($D169,$70:$70,0)-7),0),1)=VLOOKUP(BB$164,$AD$9:$AN$20,8,FALSE),"","sed -i "&amp;IF($AK$162="MacOS","'' ","")&amp;"'s#"&amp;BB$164&amp;"="""&amp;INDEX($E$86:$G$99,MATCH("●",INDEX($H$86:$AQ$99,,MATCH($D169,$70:$70,0)-7),0),1)&amp;""""&amp;"#"&amp;BB$164&amp;"="&amp;""""&amp;VLOOKUP(BB$164,$AD$9:$AN$20,8,FALSE)&amp;""""&amp;"#g'"&amp;"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's#COLUMN_DATA_LENGTH="2"#COLUMN_DATA_LENGTH="3"#g' ${CONFIG_DIR}db_data_config.txt; export COLUMN_DATA_LENGTH="3";</v>
      </c>
      <c r="BC169" s="71" t="str">
        <f>SUBSTITUTE(IF(VLOOKUP(BC$164,$AD$9:$AN$20,8,FALSE)=INDEX($E$101:$G$104,MATCH("●",INDEX($H$101:$AQ$104,,MATCH($D169,$70:$70,0)-7),0),1),"","sed -i "&amp;IF($AK$162="MacOS","'' ","")&amp;"'s#"&amp;BC$164&amp;"="""&amp;VLOOKUP(BC$164,$AD$9:$AN$20,8,FALSE)&amp;""""&amp;"#"&amp;BC$164&amp;"="&amp;""""&amp;INDEX($E$101:$G$104,MATCH("●",INDEX($H$101:$AQ$104,,MATCH($D169,$70:$70,0)-7),0),1)&amp;""""&amp;"#g'"&amp;" ${CONFIG_DIR}"&amp;$K$7&amp;"; export "&amp;BC$164&amp;"="&amp;""""&amp;INDEX($E$101:$G$104,MATCH("●",INDEX($H$101:$AQ$104,,MATCH($D169,$70:$70,0)-7),0),1)&amp;""";"),",",""",""")</f>
        <v>sed -i '' 's#COLUMN_DATA_TRIM="NONE"#COLUMN_DATA_TRIM="ftbt"#g' ${CONFIG_DIR}db_data_config.txt; export COLUMN_DATA_TRIM="ftbt";</v>
      </c>
      <c r="BD169" s="71" t="str">
        <f>SUBSTITUTE(IF(INDEX($E$101:$G$104,MATCH("●",INDEX($H$101:$AQ$104,,MATCH($D169,$70:$70,0)-7),0),1)=VLOOKUP(BD$164,$AD$9:$AN$20,8,FALSE),"","sed -i "&amp;IF($AK$162="MacOS","'' ","")&amp;"'s#"&amp;BD$164&amp;"="""&amp;INDEX($E$101:$G$104,MATCH("●",INDEX($H$101:$AQ$104,,MATCH($D169,$70:$70,0)-7),0),1)&amp;""""&amp;"#"&amp;BD$164&amp;"="&amp;""""&amp;VLOOKUP(BD$164,$AD$9:$AN$20,8,FALSE)&amp;""""&amp;"#g'"&amp;"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69" s="71" t="str">
        <f>SUBSTITUTE(IF(VLOOKUP(BE$164,$AD$9:$AN$20,8,FALSE)=INDEX($E$106:$G$109,MATCH("●",INDEX($H$106:$AQ$109,,MATCH($D169,$70:$70,0)-7),0),1),"","sed -i "&amp;IF($AK$162="MacOS","'' ","")&amp;"'s#"&amp;BE$164&amp;"="""&amp;VLOOKUP(BE$164,$AD$9:$AN$20,8,FALSE)&amp;""""&amp;"#"&amp;BE$164&amp;"="&amp;""""&amp;INDEX($E$106:$G$109,MATCH("●",INDEX($H$106:$AQ$109,,MATCH($D169,$70:$70,0)-7),0),1)&amp;""""&amp;"#g'"&amp;" ${CONFIG_DIR}"&amp;$K$7&amp;"; export "&amp;BE$164&amp;"="&amp;""""&amp;INDEX($E$106:$G$109,MATCH("●",INDEX($H$106:$AQ$109,,MATCH($D169,$70:$70,0)-7),0),1)&amp;""";"),",",""",""")</f>
        <v/>
      </c>
      <c r="BF169" s="71" t="str">
        <f>SUBSTITUTE(IF(INDEX($E$106:$G$109,MATCH("●",INDEX($H$106:$AQ$109,,MATCH($D169,$70:$70,0)-7),0),1)=VLOOKUP(BF$164,$AD$9:$AN$20,8,FALSE),"","sed -i "&amp;IF($AK$162="MacOS","'' ","")&amp;"'s#"&amp;BF$164&amp;"="""&amp;INDEX($E$106:$G$109,MATCH("●",INDEX($H$106:$AQ$109,,MATCH($D169,$70:$70,0)-7),0),1)&amp;""""&amp;"#"&amp;BF$164&amp;"="&amp;""""&amp;VLOOKUP(BF$164,$AD$9:$AN$20,8,FALSE)&amp;""""&amp;"#g'"&amp;"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69" s="71" t="str">
        <f>SUBSTITUTE(IF(VLOOKUP(BG$164,$AD$9:$AN$20,8,FALSE)=INDEX($E$111:$G$114,MATCH("●",INDEX($H$111:$AQ$114,,MATCH($D169,$70:$70,0)-7),0),1),"","sed -i "&amp;IF($AK$162="MacOS","'' ","")&amp;"'s#"&amp;BG$164&amp;"="""&amp;VLOOKUP(BG$164,$AD$9:$AN$20,8,FALSE)&amp;""""&amp;"#"&amp;BG$164&amp;"="&amp;""""&amp;INDEX($E$111:$G$114,MATCH("●",INDEX($H$111:$AQ$114,,MATCH($D169,$70:$70,0)-7),0),1)&amp;""""&amp;"#g'"&amp;" ${CONFIG_DIR}"&amp;$K$7&amp;"; export "&amp;BG$164&amp;"="&amp;""""&amp;INDEX($E$111:$G$114,MATCH("●",INDEX($H$111:$AQ$114,,MATCH($D169,$70:$70,0)-7),0),1)&amp;""";"),",",""",""")</f>
        <v/>
      </c>
      <c r="BH169" s="71" t="str">
        <f>SUBSTITUTE(IF(INDEX($E$111:$G$114,MATCH("●",INDEX($H$111:$AQ$114,,MATCH($D169,$70:$70,0)-7),0),1)=VLOOKUP(BH$164,$AD$9:$AN$20,8,FALSE),"","sed -i "&amp;IF($AK$162="MacOS","'' ","")&amp;"'s#"&amp;BH$164&amp;"="""&amp;INDEX($E$111:$G$114,MATCH("●",INDEX($H$111:$AQ$114,,MATCH($D169,$70:$70,0)-7),0),1)&amp;""""&amp;"#"&amp;BH$164&amp;"="&amp;""""&amp;VLOOKUP(BH$164,$AD$9:$AN$20,8,FALSE)&amp;""""&amp;"#g'"&amp;"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69" s="71" t="str">
        <f>SUBSTITUTE(IF(VLOOKUP(BI$164,$AD$9:$AN$20,8,FALSE)=INDEX($E$116:$G$118,MATCH("●",INDEX($H$116:$AQ$118,,MATCH($D169,$70:$70,0)-7),0),1),"","sed -i "&amp;IF($AK$162="MacOS","'' ","")&amp;"'s#"&amp;BI$164&amp;"="""&amp;VLOOKUP(BI$164,$AD$9:$AN$20,8,FALSE)&amp;""""&amp;"#"&amp;BI$164&amp;"="&amp;""""&amp;INDEX($E$116:$G$118,MATCH("●",INDEX($H$116:$AQ$118,,MATCH($D169,$70:$70,0)-7),0),1)&amp;""""&amp;"#g'"&amp;" ${CONFIG_DIR}"&amp;$K$7&amp;"; export "&amp;BI$164&amp;"="&amp;""""&amp;INDEX($E$116:$G$118,MATCH("●",INDEX($H$116:$AQ$118,,MATCH($D169,$70:$70,0)-7),0),1)&amp;""";"),",",""",""")</f>
        <v/>
      </c>
      <c r="BJ169" s="71" t="str">
        <f>SUBSTITUTE(IF(INDEX($E$116:$G$118,MATCH("●",INDEX($H$116:$AQ$118,,MATCH($D169,$70:$70,0)-7),0),1)=VLOOKUP(BJ$164,$AD$9:$AN$20,8,FALSE),"","sed -i "&amp;IF($AK$162="MacOS","'' ","")&amp;"'s#"&amp;BJ$164&amp;"="""&amp;INDEX($E$116:$G$118,MATCH("●",INDEX($H$116:$AQ$118,,MATCH($D169,$70:$70,0)-7),0),1)&amp;""""&amp;"#"&amp;BJ$164&amp;"="&amp;""""&amp;VLOOKUP(BJ$164,$AD$9:$AN$20,8,FALSE)&amp;""""&amp;"#g'"&amp;"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69" s="71" t="str">
        <f>SUBSTITUTE(IF(VLOOKUP(BK$164,$AD$9:$AN$20,8,FALSE)=INDEX($E$120:$G$122,MATCH("●",INDEX($H$120:$AQ$122,,MATCH($D169,$70:$70,0)-7),0),1),"","sed -i "&amp;IF($AK$162="MacOS","'' ","")&amp;"'s#"&amp;BK$164&amp;"="""&amp;VLOOKUP(BK$164,$AD$9:$AN$20,8,FALSE)&amp;""""&amp;"#"&amp;BK$164&amp;"="&amp;""""&amp;INDEX($E$120:$G$122,MATCH("●",INDEX($H$120:$AQ$122,,MATCH($D169,$70:$70,0)-7),0),1)&amp;""""&amp;"#g'"&amp;" ${CONFIG_DIR}"&amp;$K$7&amp;"; export "&amp;BK$164&amp;"="&amp;""""&amp;INDEX($E$120:$G$122,MATCH("●",INDEX($H$120:$AQ$122,,MATCH($D169,$70:$70,0)-7),0),1)&amp;""";"),",",""",""")</f>
        <v/>
      </c>
      <c r="BL169" s="71" t="str">
        <f>SUBSTITUTE(IF(INDEX($E$120:$G$122,MATCH("●",INDEX($H$120:$AQ$122,,MATCH($D169,$70:$70,0)-7),0),1)=VLOOKUP(BL$164,$AD$9:$AN$20,8,FALSE),"","sed -i "&amp;IF($AK$162="MacOS","'' ","")&amp;"'s#"&amp;BL$164&amp;"="""&amp;INDEX($E$120:$G$122,MATCH("●",INDEX($H$120:$AQ$122,,MATCH($D169,$70:$70,0)-7),0),1)&amp;""""&amp;"#"&amp;BL$164&amp;"="&amp;""""&amp;VLOOKUP(BL$164,$AD$9:$AN$20,8,FALSE)&amp;""""&amp;"#g'"&amp;"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69" s="71" t="str">
        <f>SUBSTITUTE(IF(VLOOKUP(BM$164,$AD$9:$AN$20,8,FALSE)=INDEX($E$124:$G$126,MATCH("●",INDEX($H$124:$AQ$126,,MATCH($D169,$70:$70,0)-7),0),1),"","sed -i "&amp;IF($AK$162="MacOS","'' ","")&amp;"'s#"&amp;BM$164&amp;"="""&amp;VLOOKUP(BM$164,$AD$9:$AN$20,8,FALSE)&amp;""""&amp;"#"&amp;BM$164&amp;"="&amp;""""&amp;INDEX($E$124:$G$126,MATCH("●",INDEX($H$124:$AQ$126,,MATCH($D169,$70:$70,0)-7),0),1)&amp;""""&amp;"#g'"&amp;" ${CONFIG_DIR}"&amp;$K$7&amp;"; export "&amp;BM$164&amp;"="&amp;""""&amp;INDEX($E$124:$G$126,MATCH("●",INDEX($H$124:$AQ$126,,MATCH($D169,$70:$70,0)-7),0),1)&amp;""";"),",",""",""")</f>
        <v/>
      </c>
      <c r="BN169" s="71" t="str">
        <f>SUBSTITUTE(IF(INDEX($E$124:$G$126,MATCH("●",INDEX($H$124:$AQ$126,,MATCH($D169,$70:$70,0)-7),0),1)=VLOOKUP(BN$164,$AD$9:$AN$20,8,FALSE),"","sed -i "&amp;IF($AK$162="MacOS","'' ","")&amp;"'s#"&amp;BN$164&amp;"="""&amp;INDEX($E$124:$G$126,MATCH("●",INDEX($H$124:$AQ$126,,MATCH($D169,$70:$70,0)-7),0),1)&amp;""""&amp;"#"&amp;BN$164&amp;"="&amp;""""&amp;VLOOKUP(BN$164,$AD$9:$AN$20,8,FALSE)&amp;""""&amp;"#g'"&amp;"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69" s="71" t="str">
        <f>SUBSTITUTE(IF(VLOOKUP(BO$164,$AD$9:$AN$20,8,FALSE)=INDEX($E$128:$G$130,MATCH("●",INDEX($H$128:$AQ$130,,MATCH($D169,$70:$70,0)-7),0),1),"","sed -i "&amp;IF($AK$162="MacOS","'' ","")&amp;"'s#"&amp;BO$164&amp;"="""&amp;VLOOKUP(BO$164,$AD$9:$AN$20,8,FALSE)&amp;""""&amp;"#"&amp;BO$164&amp;"="&amp;""""&amp;INDEX($E$128:$G$130,MATCH("●",INDEX($H$128:$AQ$130,,MATCH($D169,$70:$70,0)-7),0),1)&amp;""""&amp;"#g'"&amp;" ${CONFIG_DIR}"&amp;$K$7&amp;"; export "&amp;BO$164&amp;"="&amp;""""&amp;INDEX($E$128:$G$130,MATCH("●",INDEX($H$128:$AQ$130,,MATCH($D169,$70:$70,0)-7),0),1)&amp;""";"),",",""",""")</f>
        <v/>
      </c>
      <c r="BP169" s="71" t="str">
        <f>SUBSTITUTE(IF(INDEX($E$128:$G$130,MATCH("●",INDEX($H$128:$AQ$130,,MATCH($D169,$70:$70,0)-7),0),1)=VLOOKUP(BP$164,$AD$9:$AN$20,8,FALSE),"","sed -i "&amp;IF($AK$162="MacOS","'' ","")&amp;"'s#"&amp;BP$164&amp;"="""&amp;INDEX($E$128:$G$130,MATCH("●",INDEX($H$128:$AQ$130,,MATCH($D169,$70:$70,0)-7),0),1)&amp;""""&amp;"#"&amp;BP$164&amp;"="&amp;""""&amp;VLOOKUP(BP$164,$AD$9:$AN$20,8,FALSE)&amp;""""&amp;"#g'"&amp;"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69" s="71" t="str">
        <f>SUBSTITUTE(IF(VLOOKUP(BQ$164,$AD$9:$AN$20,8,FALSE)=INDEX($E$132:$G$134,MATCH("●",INDEX($H$132:$AQ$134,,MATCH($D169,$70:$70,0)-7),0),1),"","sed -i "&amp;IF($AK$162="MacOS","'' ","")&amp;"'s#"&amp;BQ$164&amp;"="""&amp;VLOOKUP(BQ$164,$AD$9:$AN$20,8,FALSE)&amp;""""&amp;"#"&amp;BQ$164&amp;"="&amp;""""&amp;INDEX($E$132:$G$134,MATCH("●",INDEX($H$132:$AQ$134,,MATCH($D169,$70:$70,0)-7),0),1)&amp;""""&amp;"#g'"&amp;" ${CONFIG_DIR}"&amp;$K$7&amp;"; export "&amp;BQ$164&amp;"="&amp;""""&amp;INDEX($E$132:$G$134,MATCH("●",INDEX($H$132:$AQ$134,,MATCH($D169,$70:$70,0)-7),0),1)&amp;""";"),",",""",""")</f>
        <v/>
      </c>
      <c r="BR169" s="71" t="str">
        <f>SUBSTITUTE(IF(INDEX($E$132:$G$134,MATCH("●",INDEX($H$132:$AQ$134,,MATCH($D169,$70:$70,0)-7),0),1)=VLOOKUP(BR$164,$AD$9:$AN$20,8,FALSE),"","sed -i "&amp;IF($AK$162="MacOS","'' ","")&amp;"'s#"&amp;BR$164&amp;"="""&amp;INDEX($E$132:$G$134,MATCH("●",INDEX($H$132:$AQ$134,,MATCH($D169,$70:$70,0)-7),0),1)&amp;""""&amp;"#"&amp;BR$164&amp;"="&amp;""""&amp;VLOOKUP(BR$164,$AD$9:$AN$20,8,FALSE)&amp;""""&amp;"#g'"&amp;"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69" s="71" t="str">
        <f>SUBSTITUTE(IF(VLOOKUP(BS$164,$AD$9:$AN$20,8,FALSE)=INDEX($E$136:$G$138,MATCH("●",INDEX($H$136:$AQ$138,,MATCH($D169,$70:$70,0)-7),0),1),"","sed -i "&amp;IF($AK$162="MacOS","'' ","")&amp;"'s#"&amp;BS$164&amp;"="""&amp;VLOOKUP(BS$164,$AD$9:$AN$20,8,FALSE)&amp;""""&amp;"#"&amp;BS$164&amp;"="&amp;""""&amp;INDEX($E$136:$G$138,MATCH("●",INDEX($H$136:$AQ$138,,MATCH($D169,$70:$70,0)-7),0),1)&amp;""""&amp;"#g'"&amp;" ${CONFIG_DIR}"&amp;$K$7&amp;"; export "&amp;BS$164&amp;"="&amp;""""&amp;INDEX($E$136:$G$138,MATCH("●",INDEX($H$136:$AQ$138,,MATCH($D169,$70:$70,0)-7),0),1)&amp;""";"),",",""",""")</f>
        <v/>
      </c>
      <c r="BT169" s="71" t="str">
        <f>SUBSTITUTE(IF(INDEX($E$136:$G$138,MATCH("●",INDEX($H$136:$AQ$138,,MATCH($D169,$70:$70,0)-7),0),1)=VLOOKUP(BT$164,$AD$9:$AN$20,8,FALSE),"","sed -i "&amp;IF($AK$162="MacOS","'' ","")&amp;"'s#"&amp;BT$164&amp;"="""&amp;INDEX($E$136:$G$138,MATCH("●",INDEX($H$136:$AQ$138,,MATCH($D169,$70:$70,0)-7),0),1)&amp;""""&amp;"#"&amp;BT$164&amp;"="&amp;""""&amp;VLOOKUP(BT$164,$AD$9:$AN$20,8,FALSE)&amp;""""&amp;"#g'"&amp;"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69" s="60" t="s">
        <v>1068</v>
      </c>
    </row>
    <row r="170" spans="3:73" ht="90" customHeight="1">
      <c r="D170" s="96">
        <f t="shared" si="3"/>
        <v>113</v>
      </c>
      <c r="E170" s="97"/>
      <c r="F170" s="97"/>
      <c r="G170" s="98"/>
      <c r="H170" s="45" t="str">
        <f t="shared" ca="1" si="2"/>
        <v>clear; echo テストケース113; sed -i '' 's#COLUMN_DATA_TYPE="char"#COLUMN_DATA_TYPE="byte"#g' ${CONFIG_DIR}db_data_config.txt; export COLUMN_DATA_TYPE="byte";sed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's#COLUMN_DATA_TYPE="byte"#COLUMN_DATA_TYPE="char"#g' ${CONFIG_DIR}db_data_config.txt; export COLUMN_DATA_TYPE="char";sed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7"/>
      <c r="AE170" s="99" t="str" cm="1">
        <f t="array" ref="AE170">SUBSTITUTE(INDEX($H$140:$AQ$140, , MATCH($D170, $70:$70, 0)-7),"-","")</f>
        <v>正常</v>
      </c>
      <c r="AF170" s="100"/>
      <c r="AG170" s="101"/>
      <c r="AH170" s="143" t="s">
        <v>959</v>
      </c>
      <c r="AI170" s="144"/>
      <c r="AJ170" s="144"/>
      <c r="AK170" s="144"/>
      <c r="AL170" s="144"/>
      <c r="AM170" s="144"/>
      <c r="AN170" s="144"/>
      <c r="AO170" s="144"/>
      <c r="AP170" s="144"/>
      <c r="AQ170" s="145"/>
      <c r="AS170" s="68" t="str" cm="1">
        <f t="array" ref="AS170">SUBSTITUTE(TEXT(INDEX($H$143:$AQ$143,1,$D170-108),"000000"),"-","")</f>
        <v>220001</v>
      </c>
      <c r="AT170" s="69"/>
      <c r="AU170" s="70"/>
      <c r="AW170" s="71" t="str">
        <f>SUBSTITUTE(IF(VLOOKUP(AW$164,$AD$9:$AN$20,8,FALSE)=INDEX($E$76:$G$78,MATCH("●",INDEX($H$76:$AQ$78,,MATCH($D170,$70:$70,0)-7),0),1),"","sed -i "&amp;IF($AK$162="MacOS","'' ","")&amp;"'s#"&amp;AW$164&amp;"="""&amp;VLOOKUP(AW$164,$AD$9:$AN$20,8,FALSE)&amp;""""&amp;"#"&amp;AW$164&amp;"="&amp;""""&amp;INDEX($E$76:$G$78,MATCH("●",INDEX($H$76:$AQ$78,,MATCH($D170,$70:$70,0)-7),0),1)&amp;""""&amp;"#g'"&amp;" ${CONFIG_DIR}"&amp;$K$7&amp;"; export "&amp;AW$164&amp;"="&amp;""""&amp;INDEX($E$76:$G$78,MATCH("●",INDEX($H$76:$AQ$78,,MATCH($D170,$70:$70,0)-7),0),1)&amp;""";"),",",""",""")</f>
        <v/>
      </c>
      <c r="AX170" s="71" t="str">
        <f>SUBSTITUTE(IF(INDEX($E$76:$G$78,MATCH("●",INDEX($H$76:$AQ$78,,MATCH($D170,$70:$70,0)-7),0),1)=VLOOKUP(AX$164,$AD$9:$AN$20,8,FALSE),"","sed -i "&amp;IF($AK$162="MacOS","'' ","")&amp;"'s#"&amp;AX$164&amp;"="""&amp;INDEX($E$76:$G$78,MATCH("●",INDEX($H$76:$AQ$78,,MATCH($D170,$70:$70,0)-7),0),1)&amp;""""&amp;"#"&amp;AX$164&amp;"="&amp;""""&amp;VLOOKUP(AX$164,$AD$9:$AN$20,8,FALSE)&amp;""""&amp;"#g'"&amp;"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0" s="71" t="str">
        <f>SUBSTITUTE(IF(VLOOKUP(AY$164,$AD$9:$AN$20,8,FALSE)=INDEX($E$80:$G$84,MATCH("●",INDEX($H$80:$AQ$84,,MATCH($D170,$70:$70,0)-7),0),1),"","sed -i "&amp;IF($AK$162="MacOS","'' ","")&amp;"'s#"&amp;AY$164&amp;"="""&amp;VLOOKUP(AY$164,$AD$9:$AN$20,8,FALSE)&amp;""""&amp;"#"&amp;AY$164&amp;"="&amp;""""&amp;INDEX($E$80:$G$84,MATCH("●",INDEX($H$80:$AQ$84,,MATCH($D170,$70:$70,0)-7),0),1)&amp;""""&amp;"#g'"&amp;" ${CONFIG_DIR}"&amp;$K$7&amp;"; export "&amp;AY$164&amp;"="&amp;""""&amp;INDEX($E$80:$G$84,MATCH("●",INDEX($H$80:$AQ$84,,MATCH($D170,$70:$70,0)-7),0),1)&amp;""";"),",",""",""")</f>
        <v>sed -i '' 's#COLUMN_DATA_TYPE="char"#COLUMN_DATA_TYPE="byte"#g' ${CONFIG_DIR}db_data_config.txt; export COLUMN_DATA_TYPE="byte";</v>
      </c>
      <c r="AZ170" s="71" t="str">
        <f>SUBSTITUTE(IF(INDEX($E$80:$G$84,MATCH("●",INDEX($H$80:$AQ$84,,MATCH($D170,$70:$70,0)-7),0),1)=VLOOKUP(AZ$164,$AD$9:$AN$20,8,FALSE),"","sed -i "&amp;IF($AK$162="MacOS","'' ","")&amp;"'s#"&amp;AZ$164&amp;"="""&amp;INDEX($E$80:$G$84,MATCH("●",INDEX($H$80:$AQ$84,,MATCH($D170,$70:$70,0)-7),0),1)&amp;""""&amp;"#"&amp;AZ$164&amp;"="&amp;""""&amp;VLOOKUP(AZ$164,$AD$9:$AN$20,8,FALSE)&amp;""""&amp;"#g'"&amp;"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's#COLUMN_DATA_TYPE="byte"#COLUMN_DATA_TYPE="char"#g' ${CONFIG_DIR}db_data_config.txt; export COLUMN_DATA_TYPE="char";</v>
      </c>
      <c r="BA170" s="71" t="str">
        <f>SUBSTITUTE(IF(VLOOKUP(BA$164,$AD$9:$AN$20,8,FALSE)=INDEX($E$86:$G$99,MATCH("●",INDEX($H$86:$AQ$99,,MATCH($D170,$70:$70,0)-7),0),1),"","sed -i "&amp;IF($AK$162="MacOS","'' ","")&amp;"'s#"&amp;BA$164&amp;"="""&amp;VLOOKUP(BA$164,$AD$9:$AN$20,8,FALSE)&amp;""""&amp;"#"&amp;BA$164&amp;"="&amp;""""&amp;INDEX($E$86:$G$99,MATCH("●",INDEX($H$86:$AQ$99,,MATCH($D170,$70:$70,0)-7),0),1)&amp;""""&amp;"#g'"&amp;" ${CONFIG_DIR}"&amp;$K$7&amp;"; export "&amp;BA$164&amp;"="&amp;""""&amp;INDEX($E$86:$G$99,MATCH("●",INDEX($H$86:$AQ$99,,MATCH($D170,$70:$70,0)-7),0),1)&amp;""";"),",",""",""")</f>
        <v/>
      </c>
      <c r="BB170" s="71" t="str">
        <f>SUBSTITUTE(IF(INDEX($E$86:$G$99,MATCH("●",INDEX($H$86:$AQ$99,,MATCH($D170,$70:$70,0)-7),0),1)=VLOOKUP(BB$164,$AD$9:$AN$20,8,FALSE),"","sed -i "&amp;IF($AK$162="MacOS","'' ","")&amp;"'s#"&amp;BB$164&amp;"="""&amp;INDEX($E$86:$G$99,MATCH("●",INDEX($H$86:$AQ$99,,MATCH($D170,$70:$70,0)-7),0),1)&amp;""""&amp;"#"&amp;BB$164&amp;"="&amp;""""&amp;VLOOKUP(BB$164,$AD$9:$AN$20,8,FALSE)&amp;""""&amp;"#g'"&amp;" ${CONFIG_DIR}"&amp;$K$7&amp;"; export "&amp;BB$164&amp;"="&amp;""""&amp;VLOOKUP(BB$164,$AD$9:$AN$20,8,FALSE)&amp;""";"),",",""",""")</f>
        <v/>
      </c>
      <c r="BC170" s="71" t="str">
        <f>SUBSTITUTE(IF(VLOOKUP(BC$164,$AD$9:$AN$20,8,FALSE)=INDEX($E$101:$G$104,MATCH("●",INDEX($H$101:$AQ$104,,MATCH($D170,$70:$70,0)-7),0),1),"","sed -i "&amp;IF($AK$162="MacOS","'' ","")&amp;"'s#"&amp;BC$164&amp;"="""&amp;VLOOKUP(BC$164,$AD$9:$AN$20,8,FALSE)&amp;""""&amp;"#"&amp;BC$164&amp;"="&amp;""""&amp;INDEX($E$101:$G$104,MATCH("●",INDEX($H$101:$AQ$104,,MATCH($D170,$70:$70,0)-7),0),1)&amp;""""&amp;"#g'"&amp;" ${CONFIG_DIR}"&amp;$K$7&amp;"; export "&amp;BC$164&amp;"="&amp;""""&amp;INDEX($E$101:$G$104,MATCH("●",INDEX($H$101:$AQ$104,,MATCH($D170,$70:$70,0)-7),0),1)&amp;""";"),",",""",""")</f>
        <v>sed -i '' 's#COLUMN_DATA_TRIM="NONE"#COLUMN_DATA_TRIM="FTBT"#g' ${CONFIG_DIR}db_data_config.txt; export COLUMN_DATA_TRIM="FTBT";</v>
      </c>
      <c r="BD170" s="71" t="str">
        <f>SUBSTITUTE(IF(INDEX($E$101:$G$104,MATCH("●",INDEX($H$101:$AQ$104,,MATCH($D170,$70:$70,0)-7),0),1)=VLOOKUP(BD$164,$AD$9:$AN$20,8,FALSE),"","sed -i "&amp;IF($AK$162="MacOS","'' ","")&amp;"'s#"&amp;BD$164&amp;"="""&amp;INDEX($E$101:$G$104,MATCH("●",INDEX($H$101:$AQ$104,,MATCH($D170,$70:$70,0)-7),0),1)&amp;""""&amp;"#"&amp;BD$164&amp;"="&amp;""""&amp;VLOOKUP(BD$164,$AD$9:$AN$20,8,FALSE)&amp;""""&amp;"#g'"&amp;"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70" s="71" t="str">
        <f>SUBSTITUTE(IF(VLOOKUP(BE$164,$AD$9:$AN$20,8,FALSE)=INDEX($E$106:$G$109,MATCH("●",INDEX($H$106:$AQ$109,,MATCH($D170,$70:$70,0)-7),0),1),"","sed -i "&amp;IF($AK$162="MacOS","'' ","")&amp;"'s#"&amp;BE$164&amp;"="""&amp;VLOOKUP(BE$164,$AD$9:$AN$20,8,FALSE)&amp;""""&amp;"#"&amp;BE$164&amp;"="&amp;""""&amp;INDEX($E$106:$G$109,MATCH("●",INDEX($H$106:$AQ$109,,MATCH($D170,$70:$70,0)-7),0),1)&amp;""""&amp;"#g'"&amp;" ${CONFIG_DIR}"&amp;$K$7&amp;"; export "&amp;BE$164&amp;"="&amp;""""&amp;INDEX($E$106:$G$109,MATCH("●",INDEX($H$106:$AQ$109,,MATCH($D170,$70:$70,0)-7),0),1)&amp;""";"),",",""",""")</f>
        <v>sed -i '' 's#COLUMN_DATA_SIGNED="0"#COLUMN_DATA_SIGNED="1"#g' ${CONFIG_DIR}db_data_config.txt; export COLUMN_DATA_SIGNED="1";</v>
      </c>
      <c r="BF170" s="71" t="str">
        <f>SUBSTITUTE(IF(INDEX($E$106:$G$109,MATCH("●",INDEX($H$106:$AQ$109,,MATCH($D170,$70:$70,0)-7),0),1)=VLOOKUP(BF$164,$AD$9:$AN$20,8,FALSE),"","sed -i "&amp;IF($AK$162="MacOS","'' ","")&amp;"'s#"&amp;BF$164&amp;"="""&amp;INDEX($E$106:$G$109,MATCH("●",INDEX($H$106:$AQ$109,,MATCH($D170,$70:$70,0)-7),0),1)&amp;""""&amp;"#"&amp;BF$164&amp;"="&amp;""""&amp;VLOOKUP(BF$164,$AD$9:$AN$20,8,FALSE)&amp;""""&amp;"#g'"&amp;"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70" s="71" t="str">
        <f>SUBSTITUTE(IF(VLOOKUP(BG$164,$AD$9:$AN$20,8,FALSE)=INDEX($E$111:$G$114,MATCH("●",INDEX($H$111:$AQ$114,,MATCH($D170,$70:$70,0)-7),0),1),"","sed -i "&amp;IF($AK$162="MacOS","'' ","")&amp;"'s#"&amp;BG$164&amp;"="""&amp;VLOOKUP(BG$164,$AD$9:$AN$20,8,FALSE)&amp;""""&amp;"#"&amp;BG$164&amp;"="&amp;""""&amp;INDEX($E$111:$G$114,MATCH("●",INDEX($H$111:$AQ$114,,MATCH($D170,$70:$70,0)-7),0),1)&amp;""""&amp;"#g'"&amp;" ${CONFIG_DIR}"&amp;$K$7&amp;"; export "&amp;BG$164&amp;"="&amp;""""&amp;INDEX($E$111:$G$114,MATCH("●",INDEX($H$111:$AQ$114,,MATCH($D170,$70:$70,0)-7),0),1)&amp;""";"),",",""",""")</f>
        <v>sed -i '' 's#SIGN_DIGIT="0"#SIGN_DIGIT="1"#g' ${CONFIG_DIR}db_data_config.txt; export SIGN_DIGIT="1";</v>
      </c>
      <c r="BH170" s="71" t="str">
        <f>SUBSTITUTE(IF(INDEX($E$111:$G$114,MATCH("●",INDEX($H$111:$AQ$114,,MATCH($D170,$70:$70,0)-7),0),1)=VLOOKUP(BH$164,$AD$9:$AN$20,8,FALSE),"","sed -i "&amp;IF($AK$162="MacOS","'' ","")&amp;"'s#"&amp;BH$164&amp;"="""&amp;INDEX($E$111:$G$114,MATCH("●",INDEX($H$111:$AQ$114,,MATCH($D170,$70:$70,0)-7),0),1)&amp;""""&amp;"#"&amp;BH$164&amp;"="&amp;""""&amp;VLOOKUP(BH$164,$AD$9:$AN$20,8,FALSE)&amp;""""&amp;"#g'"&amp;"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70" s="71" t="str">
        <f>SUBSTITUTE(IF(VLOOKUP(BI$164,$AD$9:$AN$20,8,FALSE)=INDEX($E$116:$G$118,MATCH("●",INDEX($H$116:$AQ$118,,MATCH($D170,$70:$70,0)-7),0),1),"","sed -i "&amp;IF($AK$162="MacOS","'' ","")&amp;"'s#"&amp;BI$164&amp;"="""&amp;VLOOKUP(BI$164,$AD$9:$AN$20,8,FALSE)&amp;""""&amp;"#"&amp;BI$164&amp;"="&amp;""""&amp;INDEX($E$116:$G$118,MATCH("●",INDEX($H$116:$AQ$118,,MATCH($D170,$70:$70,0)-7),0),1)&amp;""""&amp;"#g'"&amp;" ${CONFIG_DIR}"&amp;$K$7&amp;"; export "&amp;BI$164&amp;"="&amp;""""&amp;INDEX($E$116:$G$118,MATCH("●",INDEX($H$116:$AQ$118,,MATCH($D170,$70:$70,0)-7),0),1)&amp;""";"),",",""",""")</f>
        <v/>
      </c>
      <c r="BJ170" s="71" t="str">
        <f>SUBSTITUTE(IF(INDEX($E$116:$G$118,MATCH("●",INDEX($H$116:$AQ$118,,MATCH($D170,$70:$70,0)-7),0),1)=VLOOKUP(BJ$164,$AD$9:$AN$20,8,FALSE),"","sed -i "&amp;IF($AK$162="MacOS","'' ","")&amp;"'s#"&amp;BJ$164&amp;"="""&amp;INDEX($E$116:$G$118,MATCH("●",INDEX($H$116:$AQ$118,,MATCH($D170,$70:$70,0)-7),0),1)&amp;""""&amp;"#"&amp;BJ$164&amp;"="&amp;""""&amp;VLOOKUP(BJ$164,$AD$9:$AN$20,8,FALSE)&amp;""""&amp;"#g'"&amp;"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0" s="71" t="str">
        <f>SUBSTITUTE(IF(VLOOKUP(BK$164,$AD$9:$AN$20,8,FALSE)=INDEX($E$120:$G$122,MATCH("●",INDEX($H$120:$AQ$122,,MATCH($D170,$70:$70,0)-7),0),1),"","sed -i "&amp;IF($AK$162="MacOS","'' ","")&amp;"'s#"&amp;BK$164&amp;"="""&amp;VLOOKUP(BK$164,$AD$9:$AN$20,8,FALSE)&amp;""""&amp;"#"&amp;BK$164&amp;"="&amp;""""&amp;INDEX($E$120:$G$122,MATCH("●",INDEX($H$120:$AQ$122,,MATCH($D170,$70:$70,0)-7),0),1)&amp;""""&amp;"#g'"&amp;" ${CONFIG_DIR}"&amp;$K$7&amp;"; export "&amp;BK$164&amp;"="&amp;""""&amp;INDEX($E$120:$G$122,MATCH("●",INDEX($H$120:$AQ$122,,MATCH($D170,$70:$70,0)-7),0),1)&amp;""";"),",",""",""")</f>
        <v/>
      </c>
      <c r="BL170" s="71" t="str">
        <f>SUBSTITUTE(IF(INDEX($E$120:$G$122,MATCH("●",INDEX($H$120:$AQ$122,,MATCH($D170,$70:$70,0)-7),0),1)=VLOOKUP(BL$164,$AD$9:$AN$20,8,FALSE),"","sed -i "&amp;IF($AK$162="MacOS","'' ","")&amp;"'s#"&amp;BL$164&amp;"="""&amp;INDEX($E$120:$G$122,MATCH("●",INDEX($H$120:$AQ$122,,MATCH($D170,$70:$70,0)-7),0),1)&amp;""""&amp;"#"&amp;BL$164&amp;"="&amp;""""&amp;VLOOKUP(BL$164,$AD$9:$AN$20,8,FALSE)&amp;""""&amp;"#g'"&amp;"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0" s="71" t="str">
        <f>SUBSTITUTE(IF(VLOOKUP(BM$164,$AD$9:$AN$20,8,FALSE)=INDEX($E$124:$G$126,MATCH("●",INDEX($H$124:$AQ$126,,MATCH($D170,$70:$70,0)-7),0),1),"","sed -i "&amp;IF($AK$162="MacOS","'' ","")&amp;"'s#"&amp;BM$164&amp;"="""&amp;VLOOKUP(BM$164,$AD$9:$AN$20,8,FALSE)&amp;""""&amp;"#"&amp;BM$164&amp;"="&amp;""""&amp;INDEX($E$124:$G$126,MATCH("●",INDEX($H$124:$AQ$126,,MATCH($D170,$70:$70,0)-7),0),1)&amp;""""&amp;"#g'"&amp;" ${CONFIG_DIR}"&amp;$K$7&amp;"; export "&amp;BM$164&amp;"="&amp;""""&amp;INDEX($E$124:$G$126,MATCH("●",INDEX($H$124:$AQ$126,,MATCH($D170,$70:$70,0)-7),0),1)&amp;""";"),",",""",""")</f>
        <v/>
      </c>
      <c r="BN170" s="71" t="str">
        <f>SUBSTITUTE(IF(INDEX($E$124:$G$126,MATCH("●",INDEX($H$124:$AQ$126,,MATCH($D170,$70:$70,0)-7),0),1)=VLOOKUP(BN$164,$AD$9:$AN$20,8,FALSE),"","sed -i "&amp;IF($AK$162="MacOS","'' ","")&amp;"'s#"&amp;BN$164&amp;"="""&amp;INDEX($E$124:$G$126,MATCH("●",INDEX($H$124:$AQ$126,,MATCH($D170,$70:$70,0)-7),0),1)&amp;""""&amp;"#"&amp;BN$164&amp;"="&amp;""""&amp;VLOOKUP(BN$164,$AD$9:$AN$20,8,FALSE)&amp;""""&amp;"#g'"&amp;"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0" s="71" t="str">
        <f>SUBSTITUTE(IF(VLOOKUP(BO$164,$AD$9:$AN$20,8,FALSE)=INDEX($E$128:$G$130,MATCH("●",INDEX($H$128:$AQ$130,,MATCH($D170,$70:$70,0)-7),0),1),"","sed -i "&amp;IF($AK$162="MacOS","'' ","")&amp;"'s#"&amp;BO$164&amp;"="""&amp;VLOOKUP(BO$164,$AD$9:$AN$20,8,FALSE)&amp;""""&amp;"#"&amp;BO$164&amp;"="&amp;""""&amp;INDEX($E$128:$G$130,MATCH("●",INDEX($H$128:$AQ$130,,MATCH($D170,$70:$70,0)-7),0),1)&amp;""""&amp;"#g'"&amp;" ${CONFIG_DIR}"&amp;$K$7&amp;"; export "&amp;BO$164&amp;"="&amp;""""&amp;INDEX($E$128:$G$130,MATCH("●",INDEX($H$128:$AQ$130,,MATCH($D170,$70:$70,0)-7),0),1)&amp;""";"),",",""",""")</f>
        <v/>
      </c>
      <c r="BP170" s="71" t="str">
        <f>SUBSTITUTE(IF(INDEX($E$128:$G$130,MATCH("●",INDEX($H$128:$AQ$130,,MATCH($D170,$70:$70,0)-7),0),1)=VLOOKUP(BP$164,$AD$9:$AN$20,8,FALSE),"","sed -i "&amp;IF($AK$162="MacOS","'' ","")&amp;"'s#"&amp;BP$164&amp;"="""&amp;INDEX($E$128:$G$130,MATCH("●",INDEX($H$128:$AQ$130,,MATCH($D170,$70:$70,0)-7),0),1)&amp;""""&amp;"#"&amp;BP$164&amp;"="&amp;""""&amp;VLOOKUP(BP$164,$AD$9:$AN$20,8,FALSE)&amp;""""&amp;"#g'"&amp;"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0" s="71" t="str">
        <f>SUBSTITUTE(IF(VLOOKUP(BQ$164,$AD$9:$AN$20,8,FALSE)=INDEX($E$132:$G$134,MATCH("●",INDEX($H$132:$AQ$134,,MATCH($D170,$70:$70,0)-7),0),1),"","sed -i "&amp;IF($AK$162="MacOS","'' ","")&amp;"'s#"&amp;BQ$164&amp;"="""&amp;VLOOKUP(BQ$164,$AD$9:$AN$20,8,FALSE)&amp;""""&amp;"#"&amp;BQ$164&amp;"="&amp;""""&amp;INDEX($E$132:$G$134,MATCH("●",INDEX($H$132:$AQ$134,,MATCH($D170,$70:$70,0)-7),0),1)&amp;""""&amp;"#g'"&amp;" ${CONFIG_DIR}"&amp;$K$7&amp;"; export "&amp;BQ$164&amp;"="&amp;""""&amp;INDEX($E$132:$G$134,MATCH("●",INDEX($H$132:$AQ$134,,MATCH($D170,$70:$70,0)-7),0),1)&amp;""";"),",",""",""")</f>
        <v/>
      </c>
      <c r="BR170" s="71" t="str">
        <f>SUBSTITUTE(IF(INDEX($E$132:$G$134,MATCH("●",INDEX($H$132:$AQ$134,,MATCH($D170,$70:$70,0)-7),0),1)=VLOOKUP(BR$164,$AD$9:$AN$20,8,FALSE),"","sed -i "&amp;IF($AK$162="MacOS","'' ","")&amp;"'s#"&amp;BR$164&amp;"="""&amp;INDEX($E$132:$G$134,MATCH("●",INDEX($H$132:$AQ$134,,MATCH($D170,$70:$70,0)-7),0),1)&amp;""""&amp;"#"&amp;BR$164&amp;"="&amp;""""&amp;VLOOKUP(BR$164,$AD$9:$AN$20,8,FALSE)&amp;""""&amp;"#g'"&amp;"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0" s="71" t="str">
        <f>SUBSTITUTE(IF(VLOOKUP(BS$164,$AD$9:$AN$20,8,FALSE)=INDEX($E$136:$G$138,MATCH("●",INDEX($H$136:$AQ$138,,MATCH($D170,$70:$70,0)-7),0),1),"","sed -i "&amp;IF($AK$162="MacOS","'' ","")&amp;"'s#"&amp;BS$164&amp;"="""&amp;VLOOKUP(BS$164,$AD$9:$AN$20,8,FALSE)&amp;""""&amp;"#"&amp;BS$164&amp;"="&amp;""""&amp;INDEX($E$136:$G$138,MATCH("●",INDEX($H$136:$AQ$138,,MATCH($D170,$70:$70,0)-7),0),1)&amp;""""&amp;"#g'"&amp;" ${CONFIG_DIR}"&amp;$K$7&amp;"; export "&amp;BS$164&amp;"="&amp;""""&amp;INDEX($E$136:$G$138,MATCH("●",INDEX($H$136:$AQ$138,,MATCH($D170,$70:$70,0)-7),0),1)&amp;""";"),",",""",""")</f>
        <v/>
      </c>
      <c r="BT170" s="71" t="str">
        <f>SUBSTITUTE(IF(INDEX($E$136:$G$138,MATCH("●",INDEX($H$136:$AQ$138,,MATCH($D170,$70:$70,0)-7),0),1)=VLOOKUP(BT$164,$AD$9:$AN$20,8,FALSE),"","sed -i "&amp;IF($AK$162="MacOS","'' ","")&amp;"'s#"&amp;BT$164&amp;"="""&amp;INDEX($E$136:$G$138,MATCH("●",INDEX($H$136:$AQ$138,,MATCH($D170,$70:$70,0)-7),0),1)&amp;""""&amp;"#"&amp;BT$164&amp;"="&amp;""""&amp;VLOOKUP(BT$164,$AD$9:$AN$20,8,FALSE)&amp;""""&amp;"#g'"&amp;"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0" s="60" t="s">
        <v>1068</v>
      </c>
    </row>
    <row r="171" spans="3:73" ht="90" customHeight="1">
      <c r="D171" s="96">
        <f t="shared" si="3"/>
        <v>114</v>
      </c>
      <c r="E171" s="97"/>
      <c r="F171" s="97"/>
      <c r="G171" s="98"/>
      <c r="H171" s="45" t="str">
        <f t="shared" ca="1" si="2"/>
        <v>clear; echo テストケース114; sed -i '' 's#COLUMN_DATA_TYPE="char"#COLUMN_DATA_TYPE="byte"#g' ${CONFIG_DIR}db_data_config.txt; export COLUMN_DATA_TYPE="byte";sed -i '' 's#COLUMN_DATA_LENGTH="3"#COLUMN_DATA_LENGTH="4"#g' ${CONFIG_DIR}db_data_config.txt; export COLUMN_DATA_LENGTH="4";sed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's#COLUMN_DATA_TYPE="byte"#COLUMN_DATA_TYPE="char"#g' ${CONFIG_DIR}db_data_config.txt; export COLUMN_DATA_TYPE="char";sed -i '' 's#COLUMN_DATA_LENGTH="4"#COLUMN_DATA_LENGTH="3"#g'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  <c r="AE171" s="99" t="str" cm="1">
        <f t="array" ref="AE171">SUBSTITUTE(INDEX($H$140:$AQ$140, , MATCH($D171, $70:$70, 0)-7),"-","")</f>
        <v>異常</v>
      </c>
      <c r="AF171" s="100"/>
      <c r="AG171" s="101"/>
      <c r="AH171" s="143" t="s">
        <v>960</v>
      </c>
      <c r="AI171" s="144"/>
      <c r="AJ171" s="144"/>
      <c r="AK171" s="144"/>
      <c r="AL171" s="144"/>
      <c r="AM171" s="144"/>
      <c r="AN171" s="144"/>
      <c r="AO171" s="144"/>
      <c r="AP171" s="144"/>
      <c r="AQ171" s="145"/>
      <c r="AS171" s="68" t="str" cm="1">
        <f t="array" ref="AS171">SUBSTITUTE(TEXT(INDEX($H$143:$AQ$143,1,$D171-108),"000000"),"-","")</f>
        <v>220139</v>
      </c>
      <c r="AT171" s="69"/>
      <c r="AU171" s="70"/>
      <c r="AW171" s="71" t="str">
        <f>SUBSTITUTE(IF(VLOOKUP(AW$164,$AD$9:$AN$20,8,FALSE)=INDEX($E$76:$G$78,MATCH("●",INDEX($H$76:$AQ$78,,MATCH($D171,$70:$70,0)-7),0),1),"","sed -i "&amp;IF($AK$162="MacOS","'' ","")&amp;"'s#"&amp;AW$164&amp;"="""&amp;VLOOKUP(AW$164,$AD$9:$AN$20,8,FALSE)&amp;""""&amp;"#"&amp;AW$164&amp;"="&amp;""""&amp;INDEX($E$76:$G$78,MATCH("●",INDEX($H$76:$AQ$78,,MATCH($D171,$70:$70,0)-7),0),1)&amp;""""&amp;"#g'"&amp;" ${CONFIG_DIR}"&amp;$K$7&amp;"; export "&amp;AW$164&amp;"="&amp;""""&amp;INDEX($E$76:$G$78,MATCH("●",INDEX($H$76:$AQ$78,,MATCH($D171,$70:$70,0)-7),0),1)&amp;""";"),",",""",""")</f>
        <v/>
      </c>
      <c r="AX171" s="71" t="str">
        <f>SUBSTITUTE(IF(INDEX($E$76:$G$78,MATCH("●",INDEX($H$76:$AQ$78,,MATCH($D171,$70:$70,0)-7),0),1)=VLOOKUP(AX$164,$AD$9:$AN$20,8,FALSE),"","sed -i "&amp;IF($AK$162="MacOS","'' ","")&amp;"'s#"&amp;AX$164&amp;"="""&amp;INDEX($E$76:$G$78,MATCH("●",INDEX($H$76:$AQ$78,,MATCH($D171,$70:$70,0)-7),0),1)&amp;""""&amp;"#"&amp;AX$164&amp;"="&amp;""""&amp;VLOOKUP(AX$164,$AD$9:$AN$20,8,FALSE)&amp;""""&amp;"#g'"&amp;"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1" s="71" t="str">
        <f>SUBSTITUTE(IF(VLOOKUP(AY$164,$AD$9:$AN$20,8,FALSE)=INDEX($E$80:$G$84,MATCH("●",INDEX($H$80:$AQ$84,,MATCH($D171,$70:$70,0)-7),0),1),"","sed -i "&amp;IF($AK$162="MacOS","'' ","")&amp;"'s#"&amp;AY$164&amp;"="""&amp;VLOOKUP(AY$164,$AD$9:$AN$20,8,FALSE)&amp;""""&amp;"#"&amp;AY$164&amp;"="&amp;""""&amp;INDEX($E$80:$G$84,MATCH("●",INDEX($H$80:$AQ$84,,MATCH($D171,$70:$70,0)-7),0),1)&amp;""""&amp;"#g'"&amp;" ${CONFIG_DIR}"&amp;$K$7&amp;"; export "&amp;AY$164&amp;"="&amp;""""&amp;INDEX($E$80:$G$84,MATCH("●",INDEX($H$80:$AQ$84,,MATCH($D171,$70:$70,0)-7),0),1)&amp;""";"),",",""",""")</f>
        <v>sed -i '' 's#COLUMN_DATA_TYPE="char"#COLUMN_DATA_TYPE="byte"#g' ${CONFIG_DIR}db_data_config.txt; export COLUMN_DATA_TYPE="byte";</v>
      </c>
      <c r="AZ171" s="71" t="str">
        <f>SUBSTITUTE(IF(INDEX($E$80:$G$84,MATCH("●",INDEX($H$80:$AQ$84,,MATCH($D171,$70:$70,0)-7),0),1)=VLOOKUP(AZ$164,$AD$9:$AN$20,8,FALSE),"","sed -i "&amp;IF($AK$162="MacOS","'' ","")&amp;"'s#"&amp;AZ$164&amp;"="""&amp;INDEX($E$80:$G$84,MATCH("●",INDEX($H$80:$AQ$84,,MATCH($D171,$70:$70,0)-7),0),1)&amp;""""&amp;"#"&amp;AZ$164&amp;"="&amp;""""&amp;VLOOKUP(AZ$164,$AD$9:$AN$20,8,FALSE)&amp;""""&amp;"#g'"&amp;"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's#COLUMN_DATA_TYPE="byte"#COLUMN_DATA_TYPE="char"#g' ${CONFIG_DIR}db_data_config.txt; export COLUMN_DATA_TYPE="char";</v>
      </c>
      <c r="BA171" s="71" t="str">
        <f>SUBSTITUTE(IF(VLOOKUP(BA$164,$AD$9:$AN$20,8,FALSE)=INDEX($E$86:$G$99,MATCH("●",INDEX($H$86:$AQ$99,,MATCH($D171,$70:$70,0)-7),0),1),"","sed -i "&amp;IF($AK$162="MacOS","'' ","")&amp;"'s#"&amp;BA$164&amp;"="""&amp;VLOOKUP(BA$164,$AD$9:$AN$20,8,FALSE)&amp;""""&amp;"#"&amp;BA$164&amp;"="&amp;""""&amp;INDEX($E$86:$G$99,MATCH("●",INDEX($H$86:$AQ$99,,MATCH($D171,$70:$70,0)-7),0),1)&amp;""""&amp;"#g'"&amp;" ${CONFIG_DIR}"&amp;$K$7&amp;"; export "&amp;BA$164&amp;"="&amp;""""&amp;INDEX($E$86:$G$99,MATCH("●",INDEX($H$86:$AQ$99,,MATCH($D171,$70:$70,0)-7),0),1)&amp;""";"),",",""",""")</f>
        <v>sed -i '' 's#COLUMN_DATA_LENGTH="3"#COLUMN_DATA_LENGTH="4"#g' ${CONFIG_DIR}db_data_config.txt; export COLUMN_DATA_LENGTH="4";</v>
      </c>
      <c r="BB171" s="71" t="str">
        <f>SUBSTITUTE(IF(INDEX($E$86:$G$99,MATCH("●",INDEX($H$86:$AQ$99,,MATCH($D171,$70:$70,0)-7),0),1)=VLOOKUP(BB$164,$AD$9:$AN$20,8,FALSE),"","sed -i "&amp;IF($AK$162="MacOS","'' ","")&amp;"'s#"&amp;BB$164&amp;"="""&amp;INDEX($E$86:$G$99,MATCH("●",INDEX($H$86:$AQ$99,,MATCH($D171,$70:$70,0)-7),0),1)&amp;""""&amp;"#"&amp;BB$164&amp;"="&amp;""""&amp;VLOOKUP(BB$164,$AD$9:$AN$20,8,FALSE)&amp;""""&amp;"#g'"&amp;"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's#COLUMN_DATA_LENGTH="4"#COLUMN_DATA_LENGTH="3"#g' ${CONFIG_DIR}db_data_config.txt; export COLUMN_DATA_LENGTH="3";</v>
      </c>
      <c r="BC171" s="71" t="str">
        <f>SUBSTITUTE(IF(VLOOKUP(BC$164,$AD$9:$AN$20,8,FALSE)=INDEX($E$101:$G$104,MATCH("●",INDEX($H$101:$AQ$104,,MATCH($D171,$70:$70,0)-7),0),1),"","sed -i "&amp;IF($AK$162="MacOS","'' ","")&amp;"'s#"&amp;BC$164&amp;"="""&amp;VLOOKUP(BC$164,$AD$9:$AN$20,8,FALSE)&amp;""""&amp;"#"&amp;BC$164&amp;"="&amp;""""&amp;INDEX($E$101:$G$104,MATCH("●",INDEX($H$101:$AQ$104,,MATCH($D171,$70:$70,0)-7),0),1)&amp;""""&amp;"#g'"&amp;" ${CONFIG_DIR}"&amp;$K$7&amp;"; export "&amp;BC$164&amp;"="&amp;""""&amp;INDEX($E$101:$G$104,MATCH("●",INDEX($H$101:$AQ$104,,MATCH($D171,$70:$70,0)-7),0),1)&amp;""";"),",",""",""")</f>
        <v>sed -i '' 's#COLUMN_DATA_TRIM="NONE"#COLUMN_DATA_TRIM="FTBT"#g' ${CONFIG_DIR}db_data_config.txt; export COLUMN_DATA_TRIM="FTBT";</v>
      </c>
      <c r="BD171" s="71" t="str">
        <f>SUBSTITUTE(IF(INDEX($E$101:$G$104,MATCH("●",INDEX($H$101:$AQ$104,,MATCH($D171,$70:$70,0)-7),0),1)=VLOOKUP(BD$164,$AD$9:$AN$20,8,FALSE),"","sed -i "&amp;IF($AK$162="MacOS","'' ","")&amp;"'s#"&amp;BD$164&amp;"="""&amp;INDEX($E$101:$G$104,MATCH("●",INDEX($H$101:$AQ$104,,MATCH($D171,$70:$70,0)-7),0),1)&amp;""""&amp;"#"&amp;BD$164&amp;"="&amp;""""&amp;VLOOKUP(BD$164,$AD$9:$AN$20,8,FALSE)&amp;""""&amp;"#g'"&amp;"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71" s="71" t="str">
        <f>SUBSTITUTE(IF(VLOOKUP(BE$164,$AD$9:$AN$20,8,FALSE)=INDEX($E$106:$G$109,MATCH("●",INDEX($H$106:$AQ$109,,MATCH($D171,$70:$70,0)-7),0),1),"","sed -i "&amp;IF($AK$162="MacOS","'' ","")&amp;"'s#"&amp;BE$164&amp;"="""&amp;VLOOKUP(BE$164,$AD$9:$AN$20,8,FALSE)&amp;""""&amp;"#"&amp;BE$164&amp;"="&amp;""""&amp;INDEX($E$106:$G$109,MATCH("●",INDEX($H$106:$AQ$109,,MATCH($D171,$70:$70,0)-7),0),1)&amp;""""&amp;"#g'"&amp;" ${CONFIG_DIR}"&amp;$K$7&amp;"; export "&amp;BE$164&amp;"="&amp;""""&amp;INDEX($E$106:$G$109,MATCH("●",INDEX($H$106:$AQ$109,,MATCH($D171,$70:$70,0)-7),0),1)&amp;""";"),",",""",""")</f>
        <v>sed -i '' 's#COLUMN_DATA_SIGNED="0"#COLUMN_DATA_SIGNED="1"#g' ${CONFIG_DIR}db_data_config.txt; export COLUMN_DATA_SIGNED="1";</v>
      </c>
      <c r="BF171" s="71" t="str">
        <f>SUBSTITUTE(IF(INDEX($E$106:$G$109,MATCH("●",INDEX($H$106:$AQ$109,,MATCH($D171,$70:$70,0)-7),0),1)=VLOOKUP(BF$164,$AD$9:$AN$20,8,FALSE),"","sed -i "&amp;IF($AK$162="MacOS","'' ","")&amp;"'s#"&amp;BF$164&amp;"="""&amp;INDEX($E$106:$G$109,MATCH("●",INDEX($H$106:$AQ$109,,MATCH($D171,$70:$70,0)-7),0),1)&amp;""""&amp;"#"&amp;BF$164&amp;"="&amp;""""&amp;VLOOKUP(BF$164,$AD$9:$AN$20,8,FALSE)&amp;""""&amp;"#g'"&amp;"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71" s="71" t="str">
        <f>SUBSTITUTE(IF(VLOOKUP(BG$164,$AD$9:$AN$20,8,FALSE)=INDEX($E$111:$G$114,MATCH("●",INDEX($H$111:$AQ$114,,MATCH($D171,$70:$70,0)-7),0),1),"","sed -i "&amp;IF($AK$162="MacOS","'' ","")&amp;"'s#"&amp;BG$164&amp;"="""&amp;VLOOKUP(BG$164,$AD$9:$AN$20,8,FALSE)&amp;""""&amp;"#"&amp;BG$164&amp;"="&amp;""""&amp;INDEX($E$111:$G$114,MATCH("●",INDEX($H$111:$AQ$114,,MATCH($D171,$70:$70,0)-7),0),1)&amp;""""&amp;"#g'"&amp;" ${CONFIG_DIR}"&amp;$K$7&amp;"; export "&amp;BG$164&amp;"="&amp;""""&amp;INDEX($E$111:$G$114,MATCH("●",INDEX($H$111:$AQ$114,,MATCH($D171,$70:$70,0)-7),0),1)&amp;""";"),",",""",""")</f>
        <v>sed -i '' 's#SIGN_DIGIT="0"#SIGN_DIGIT="1"#g' ${CONFIG_DIR}db_data_config.txt; export SIGN_DIGIT="1";</v>
      </c>
      <c r="BH171" s="71" t="str">
        <f>SUBSTITUTE(IF(INDEX($E$111:$G$114,MATCH("●",INDEX($H$111:$AQ$114,,MATCH($D171,$70:$70,0)-7),0),1)=VLOOKUP(BH$164,$AD$9:$AN$20,8,FALSE),"","sed -i "&amp;IF($AK$162="MacOS","'' ","")&amp;"'s#"&amp;BH$164&amp;"="""&amp;INDEX($E$111:$G$114,MATCH("●",INDEX($H$111:$AQ$114,,MATCH($D171,$70:$70,0)-7),0),1)&amp;""""&amp;"#"&amp;BH$164&amp;"="&amp;""""&amp;VLOOKUP(BH$164,$AD$9:$AN$20,8,FALSE)&amp;""""&amp;"#g'"&amp;"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71" s="71" t="str">
        <f>SUBSTITUTE(IF(VLOOKUP(BI$164,$AD$9:$AN$20,8,FALSE)=INDEX($E$116:$G$118,MATCH("●",INDEX($H$116:$AQ$118,,MATCH($D171,$70:$70,0)-7),0),1),"","sed -i "&amp;IF($AK$162="MacOS","'' ","")&amp;"'s#"&amp;BI$164&amp;"="""&amp;VLOOKUP(BI$164,$AD$9:$AN$20,8,FALSE)&amp;""""&amp;"#"&amp;BI$164&amp;"="&amp;""""&amp;INDEX($E$116:$G$118,MATCH("●",INDEX($H$116:$AQ$118,,MATCH($D171,$70:$70,0)-7),0),1)&amp;""""&amp;"#g'"&amp;" ${CONFIG_DIR}"&amp;$K$7&amp;"; export "&amp;BI$164&amp;"="&amp;""""&amp;INDEX($E$116:$G$118,MATCH("●",INDEX($H$116:$AQ$118,,MATCH($D171,$70:$70,0)-7),0),1)&amp;""";"),",",""",""")</f>
        <v/>
      </c>
      <c r="BJ171" s="71" t="str">
        <f>SUBSTITUTE(IF(INDEX($E$116:$G$118,MATCH("●",INDEX($H$116:$AQ$118,,MATCH($D171,$70:$70,0)-7),0),1)=VLOOKUP(BJ$164,$AD$9:$AN$20,8,FALSE),"","sed -i "&amp;IF($AK$162="MacOS","'' ","")&amp;"'s#"&amp;BJ$164&amp;"="""&amp;INDEX($E$116:$G$118,MATCH("●",INDEX($H$116:$AQ$118,,MATCH($D171,$70:$70,0)-7),0),1)&amp;""""&amp;"#"&amp;BJ$164&amp;"="&amp;""""&amp;VLOOKUP(BJ$164,$AD$9:$AN$20,8,FALSE)&amp;""""&amp;"#g'"&amp;"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1" s="71" t="str">
        <f>SUBSTITUTE(IF(VLOOKUP(BK$164,$AD$9:$AN$20,8,FALSE)=INDEX($E$120:$G$122,MATCH("●",INDEX($H$120:$AQ$122,,MATCH($D171,$70:$70,0)-7),0),1),"","sed -i "&amp;IF($AK$162="MacOS","'' ","")&amp;"'s#"&amp;BK$164&amp;"="""&amp;VLOOKUP(BK$164,$AD$9:$AN$20,8,FALSE)&amp;""""&amp;"#"&amp;BK$164&amp;"="&amp;""""&amp;INDEX($E$120:$G$122,MATCH("●",INDEX($H$120:$AQ$122,,MATCH($D171,$70:$70,0)-7),0),1)&amp;""""&amp;"#g'"&amp;" ${CONFIG_DIR}"&amp;$K$7&amp;"; export "&amp;BK$164&amp;"="&amp;""""&amp;INDEX($E$120:$G$122,MATCH("●",INDEX($H$120:$AQ$122,,MATCH($D171,$70:$70,0)-7),0),1)&amp;""";"),",",""",""")</f>
        <v/>
      </c>
      <c r="BL171" s="71" t="str">
        <f>SUBSTITUTE(IF(INDEX($E$120:$G$122,MATCH("●",INDEX($H$120:$AQ$122,,MATCH($D171,$70:$70,0)-7),0),1)=VLOOKUP(BL$164,$AD$9:$AN$20,8,FALSE),"","sed -i "&amp;IF($AK$162="MacOS","'' ","")&amp;"'s#"&amp;BL$164&amp;"="""&amp;INDEX($E$120:$G$122,MATCH("●",INDEX($H$120:$AQ$122,,MATCH($D171,$70:$70,0)-7),0),1)&amp;""""&amp;"#"&amp;BL$164&amp;"="&amp;""""&amp;VLOOKUP(BL$164,$AD$9:$AN$20,8,FALSE)&amp;""""&amp;"#g'"&amp;"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1" s="71" t="str">
        <f>SUBSTITUTE(IF(VLOOKUP(BM$164,$AD$9:$AN$20,8,FALSE)=INDEX($E$124:$G$126,MATCH("●",INDEX($H$124:$AQ$126,,MATCH($D171,$70:$70,0)-7),0),1),"","sed -i "&amp;IF($AK$162="MacOS","'' ","")&amp;"'s#"&amp;BM$164&amp;"="""&amp;VLOOKUP(BM$164,$AD$9:$AN$20,8,FALSE)&amp;""""&amp;"#"&amp;BM$164&amp;"="&amp;""""&amp;INDEX($E$124:$G$126,MATCH("●",INDEX($H$124:$AQ$126,,MATCH($D171,$70:$70,0)-7),0),1)&amp;""""&amp;"#g'"&amp;" ${CONFIG_DIR}"&amp;$K$7&amp;"; export "&amp;BM$164&amp;"="&amp;""""&amp;INDEX($E$124:$G$126,MATCH("●",INDEX($H$124:$AQ$126,,MATCH($D171,$70:$70,0)-7),0),1)&amp;""";"),",",""",""")</f>
        <v/>
      </c>
      <c r="BN171" s="71" t="str">
        <f>SUBSTITUTE(IF(INDEX($E$124:$G$126,MATCH("●",INDEX($H$124:$AQ$126,,MATCH($D171,$70:$70,0)-7),0),1)=VLOOKUP(BN$164,$AD$9:$AN$20,8,FALSE),"","sed -i "&amp;IF($AK$162="MacOS","'' ","")&amp;"'s#"&amp;BN$164&amp;"="""&amp;INDEX($E$124:$G$126,MATCH("●",INDEX($H$124:$AQ$126,,MATCH($D171,$70:$70,0)-7),0),1)&amp;""""&amp;"#"&amp;BN$164&amp;"="&amp;""""&amp;VLOOKUP(BN$164,$AD$9:$AN$20,8,FALSE)&amp;""""&amp;"#g'"&amp;"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1" s="71" t="str">
        <f>SUBSTITUTE(IF(VLOOKUP(BO$164,$AD$9:$AN$20,8,FALSE)=INDEX($E$128:$G$130,MATCH("●",INDEX($H$128:$AQ$130,,MATCH($D171,$70:$70,0)-7),0),1),"","sed -i "&amp;IF($AK$162="MacOS","'' ","")&amp;"'s#"&amp;BO$164&amp;"="""&amp;VLOOKUP(BO$164,$AD$9:$AN$20,8,FALSE)&amp;""""&amp;"#"&amp;BO$164&amp;"="&amp;""""&amp;INDEX($E$128:$G$130,MATCH("●",INDEX($H$128:$AQ$130,,MATCH($D171,$70:$70,0)-7),0),1)&amp;""""&amp;"#g'"&amp;" ${CONFIG_DIR}"&amp;$K$7&amp;"; export "&amp;BO$164&amp;"="&amp;""""&amp;INDEX($E$128:$G$130,MATCH("●",INDEX($H$128:$AQ$130,,MATCH($D171,$70:$70,0)-7),0),1)&amp;""";"),",",""",""")</f>
        <v/>
      </c>
      <c r="BP171" s="71" t="str">
        <f>SUBSTITUTE(IF(INDEX($E$128:$G$130,MATCH("●",INDEX($H$128:$AQ$130,,MATCH($D171,$70:$70,0)-7),0),1)=VLOOKUP(BP$164,$AD$9:$AN$20,8,FALSE),"","sed -i "&amp;IF($AK$162="MacOS","'' ","")&amp;"'s#"&amp;BP$164&amp;"="""&amp;INDEX($E$128:$G$130,MATCH("●",INDEX($H$128:$AQ$130,,MATCH($D171,$70:$70,0)-7),0),1)&amp;""""&amp;"#"&amp;BP$164&amp;"="&amp;""""&amp;VLOOKUP(BP$164,$AD$9:$AN$20,8,FALSE)&amp;""""&amp;"#g'"&amp;"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1" s="71" t="str">
        <f>SUBSTITUTE(IF(VLOOKUP(BQ$164,$AD$9:$AN$20,8,FALSE)=INDEX($E$132:$G$134,MATCH("●",INDEX($H$132:$AQ$134,,MATCH($D171,$70:$70,0)-7),0),1),"","sed -i "&amp;IF($AK$162="MacOS","'' ","")&amp;"'s#"&amp;BQ$164&amp;"="""&amp;VLOOKUP(BQ$164,$AD$9:$AN$20,8,FALSE)&amp;""""&amp;"#"&amp;BQ$164&amp;"="&amp;""""&amp;INDEX($E$132:$G$134,MATCH("●",INDEX($H$132:$AQ$134,,MATCH($D171,$70:$70,0)-7),0),1)&amp;""""&amp;"#g'"&amp;" ${CONFIG_DIR}"&amp;$K$7&amp;"; export "&amp;BQ$164&amp;"="&amp;""""&amp;INDEX($E$132:$G$134,MATCH("●",INDEX($H$132:$AQ$134,,MATCH($D171,$70:$70,0)-7),0),1)&amp;""";"),",",""",""")</f>
        <v/>
      </c>
      <c r="BR171" s="71" t="str">
        <f>SUBSTITUTE(IF(INDEX($E$132:$G$134,MATCH("●",INDEX($H$132:$AQ$134,,MATCH($D171,$70:$70,0)-7),0),1)=VLOOKUP(BR$164,$AD$9:$AN$20,8,FALSE),"","sed -i "&amp;IF($AK$162="MacOS","'' ","")&amp;"'s#"&amp;BR$164&amp;"="""&amp;INDEX($E$132:$G$134,MATCH("●",INDEX($H$132:$AQ$134,,MATCH($D171,$70:$70,0)-7),0),1)&amp;""""&amp;"#"&amp;BR$164&amp;"="&amp;""""&amp;VLOOKUP(BR$164,$AD$9:$AN$20,8,FALSE)&amp;""""&amp;"#g'"&amp;"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1" s="71" t="str">
        <f>SUBSTITUTE(IF(VLOOKUP(BS$164,$AD$9:$AN$20,8,FALSE)=INDEX($E$136:$G$138,MATCH("●",INDEX($H$136:$AQ$138,,MATCH($D171,$70:$70,0)-7),0),1),"","sed -i "&amp;IF($AK$162="MacOS","'' ","")&amp;"'s#"&amp;BS$164&amp;"="""&amp;VLOOKUP(BS$164,$AD$9:$AN$20,8,FALSE)&amp;""""&amp;"#"&amp;BS$164&amp;"="&amp;""""&amp;INDEX($E$136:$G$138,MATCH("●",INDEX($H$136:$AQ$138,,MATCH($D171,$70:$70,0)-7),0),1)&amp;""""&amp;"#g'"&amp;" ${CONFIG_DIR}"&amp;$K$7&amp;"; export "&amp;BS$164&amp;"="&amp;""""&amp;INDEX($E$136:$G$138,MATCH("●",INDEX($H$136:$AQ$138,,MATCH($D171,$70:$70,0)-7),0),1)&amp;""";"),",",""",""")</f>
        <v/>
      </c>
      <c r="BT171" s="71" t="str">
        <f>SUBSTITUTE(IF(INDEX($E$136:$G$138,MATCH("●",INDEX($H$136:$AQ$138,,MATCH($D171,$70:$70,0)-7),0),1)=VLOOKUP(BT$164,$AD$9:$AN$20,8,FALSE),"","sed -i "&amp;IF($AK$162="MacOS","'' ","")&amp;"'s#"&amp;BT$164&amp;"="""&amp;INDEX($E$136:$G$138,MATCH("●",INDEX($H$136:$AQ$138,,MATCH($D171,$70:$70,0)-7),0),1)&amp;""""&amp;"#"&amp;BT$164&amp;"="&amp;""""&amp;VLOOKUP(BT$164,$AD$9:$AN$20,8,FALSE)&amp;""""&amp;"#g'"&amp;"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1" s="60" t="s">
        <v>1068</v>
      </c>
    </row>
    <row r="172" spans="3:73" ht="90" customHeight="1">
      <c r="D172" s="96">
        <f t="shared" si="3"/>
        <v>115</v>
      </c>
      <c r="E172" s="97"/>
      <c r="F172" s="97"/>
      <c r="G172" s="98"/>
      <c r="H172" s="45" t="str">
        <f t="shared" ca="1" si="2"/>
        <v>clear; echo テストケース115; sed -i '' 's#COLUMN_DATA_TYPE="char"#COLUMN_DATA_TYPE="byte"#g' ${CONFIG_DIR}db_data_config.txt; export COLUMN_DATA_TYPE="byte";sed -i '' 's#COLUMN_DATA_LENGTH="3"#COLUMN_DATA_LENGTH="2"#g' ${CONFIG_DIR}db_data_config.txt; export COLUMN_DATA_LENGTH="2";sed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's#COLUMN_DATA_TYPE="byte"#COLUMN_DATA_TYPE="char"#g'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7"/>
      <c r="AE172" s="99" t="str" cm="1">
        <f t="array" ref="AE172">SUBSTITUTE(INDEX($H$140:$AQ$140, , MATCH($D172, $70:$70, 0)-7),"-","")</f>
        <v>異常</v>
      </c>
      <c r="AF172" s="100"/>
      <c r="AG172" s="101"/>
      <c r="AH172" s="143" t="s">
        <v>961</v>
      </c>
      <c r="AI172" s="144"/>
      <c r="AJ172" s="144"/>
      <c r="AK172" s="144"/>
      <c r="AL172" s="144"/>
      <c r="AM172" s="144"/>
      <c r="AN172" s="144"/>
      <c r="AO172" s="144"/>
      <c r="AP172" s="144"/>
      <c r="AQ172" s="145"/>
      <c r="AS172" s="68" t="str" cm="1">
        <f t="array" ref="AS172">SUBSTITUTE(TEXT(INDEX($H$143:$AQ$143,1,$D172-108),"000000"),"-","")</f>
        <v>220142</v>
      </c>
      <c r="AT172" s="69"/>
      <c r="AU172" s="70"/>
      <c r="AW172" s="71" t="str">
        <f>SUBSTITUTE(IF(VLOOKUP(AW$164,$AD$9:$AN$20,8,FALSE)=INDEX($E$76:$G$78,MATCH("●",INDEX($H$76:$AQ$78,,MATCH($D172,$70:$70,0)-7),0),1),"","sed -i "&amp;IF($AK$162="MacOS","'' ","")&amp;"'s#"&amp;AW$164&amp;"="""&amp;VLOOKUP(AW$164,$AD$9:$AN$20,8,FALSE)&amp;""""&amp;"#"&amp;AW$164&amp;"="&amp;""""&amp;INDEX($E$76:$G$78,MATCH("●",INDEX($H$76:$AQ$78,,MATCH($D172,$70:$70,0)-7),0),1)&amp;""""&amp;"#g'"&amp;" ${CONFIG_DIR}"&amp;$K$7&amp;"; export "&amp;AW$164&amp;"="&amp;""""&amp;INDEX($E$76:$G$78,MATCH("●",INDEX($H$76:$AQ$78,,MATCH($D172,$70:$70,0)-7),0),1)&amp;""";"),",",""",""")</f>
        <v/>
      </c>
      <c r="AX172" s="71" t="str">
        <f>SUBSTITUTE(IF(INDEX($E$76:$G$78,MATCH("●",INDEX($H$76:$AQ$78,,MATCH($D172,$70:$70,0)-7),0),1)=VLOOKUP(AX$164,$AD$9:$AN$20,8,FALSE),"","sed -i "&amp;IF($AK$162="MacOS","'' ","")&amp;"'s#"&amp;AX$164&amp;"="""&amp;INDEX($E$76:$G$78,MATCH("●",INDEX($H$76:$AQ$78,,MATCH($D172,$70:$70,0)-7),0),1)&amp;""""&amp;"#"&amp;AX$164&amp;"="&amp;""""&amp;VLOOKUP(AX$164,$AD$9:$AN$20,8,FALSE)&amp;""""&amp;"#g'"&amp;"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2" s="71" t="str">
        <f>SUBSTITUTE(IF(VLOOKUP(AY$164,$AD$9:$AN$20,8,FALSE)=INDEX($E$80:$G$84,MATCH("●",INDEX($H$80:$AQ$84,,MATCH($D172,$70:$70,0)-7),0),1),"","sed -i "&amp;IF($AK$162="MacOS","'' ","")&amp;"'s#"&amp;AY$164&amp;"="""&amp;VLOOKUP(AY$164,$AD$9:$AN$20,8,FALSE)&amp;""""&amp;"#"&amp;AY$164&amp;"="&amp;""""&amp;INDEX($E$80:$G$84,MATCH("●",INDEX($H$80:$AQ$84,,MATCH($D172,$70:$70,0)-7),0),1)&amp;""""&amp;"#g'"&amp;" ${CONFIG_DIR}"&amp;$K$7&amp;"; export "&amp;AY$164&amp;"="&amp;""""&amp;INDEX($E$80:$G$84,MATCH("●",INDEX($H$80:$AQ$84,,MATCH($D172,$70:$70,0)-7),0),1)&amp;""";"),",",""",""")</f>
        <v>sed -i '' 's#COLUMN_DATA_TYPE="char"#COLUMN_DATA_TYPE="byte"#g' ${CONFIG_DIR}db_data_config.txt; export COLUMN_DATA_TYPE="byte";</v>
      </c>
      <c r="AZ172" s="71" t="str">
        <f>SUBSTITUTE(IF(INDEX($E$80:$G$84,MATCH("●",INDEX($H$80:$AQ$84,,MATCH($D172,$70:$70,0)-7),0),1)=VLOOKUP(AZ$164,$AD$9:$AN$20,8,FALSE),"","sed -i "&amp;IF($AK$162="MacOS","'' ","")&amp;"'s#"&amp;AZ$164&amp;"="""&amp;INDEX($E$80:$G$84,MATCH("●",INDEX($H$80:$AQ$84,,MATCH($D172,$70:$70,0)-7),0),1)&amp;""""&amp;"#"&amp;AZ$164&amp;"="&amp;""""&amp;VLOOKUP(AZ$164,$AD$9:$AN$20,8,FALSE)&amp;""""&amp;"#g'"&amp;"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's#COLUMN_DATA_TYPE="byte"#COLUMN_DATA_TYPE="char"#g' ${CONFIG_DIR}db_data_config.txt; export COLUMN_DATA_TYPE="char";</v>
      </c>
      <c r="BA172" s="71" t="str">
        <f>SUBSTITUTE(IF(VLOOKUP(BA$164,$AD$9:$AN$20,8,FALSE)=INDEX($E$86:$G$99,MATCH("●",INDEX($H$86:$AQ$99,,MATCH($D172,$70:$70,0)-7),0),1),"","sed -i "&amp;IF($AK$162="MacOS","'' ","")&amp;"'s#"&amp;BA$164&amp;"="""&amp;VLOOKUP(BA$164,$AD$9:$AN$20,8,FALSE)&amp;""""&amp;"#"&amp;BA$164&amp;"="&amp;""""&amp;INDEX($E$86:$G$99,MATCH("●",INDEX($H$86:$AQ$99,,MATCH($D172,$70:$70,0)-7),0),1)&amp;""""&amp;"#g'"&amp;" ${CONFIG_DIR}"&amp;$K$7&amp;"; export "&amp;BA$164&amp;"="&amp;""""&amp;INDEX($E$86:$G$99,MATCH("●",INDEX($H$86:$AQ$99,,MATCH($D172,$70:$70,0)-7),0),1)&amp;""";"),",",""",""")</f>
        <v>sed -i '' 's#COLUMN_DATA_LENGTH="3"#COLUMN_DATA_LENGTH="2"#g' ${CONFIG_DIR}db_data_config.txt; export COLUMN_DATA_LENGTH="2";</v>
      </c>
      <c r="BB172" s="71" t="str">
        <f>SUBSTITUTE(IF(INDEX($E$86:$G$99,MATCH("●",INDEX($H$86:$AQ$99,,MATCH($D172,$70:$70,0)-7),0),1)=VLOOKUP(BB$164,$AD$9:$AN$20,8,FALSE),"","sed -i "&amp;IF($AK$162="MacOS","'' ","")&amp;"'s#"&amp;BB$164&amp;"="""&amp;INDEX($E$86:$G$99,MATCH("●",INDEX($H$86:$AQ$99,,MATCH($D172,$70:$70,0)-7),0),1)&amp;""""&amp;"#"&amp;BB$164&amp;"="&amp;""""&amp;VLOOKUP(BB$164,$AD$9:$AN$20,8,FALSE)&amp;""""&amp;"#g'"&amp;"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's#COLUMN_DATA_LENGTH="2"#COLUMN_DATA_LENGTH="3"#g' ${CONFIG_DIR}db_data_config.txt; export COLUMN_DATA_LENGTH="3";</v>
      </c>
      <c r="BC172" s="71" t="str">
        <f>SUBSTITUTE(IF(VLOOKUP(BC$164,$AD$9:$AN$20,8,FALSE)=INDEX($E$101:$G$104,MATCH("●",INDEX($H$101:$AQ$104,,MATCH($D172,$70:$70,0)-7),0),1),"","sed -i "&amp;IF($AK$162="MacOS","'' ","")&amp;"'s#"&amp;BC$164&amp;"="""&amp;VLOOKUP(BC$164,$AD$9:$AN$20,8,FALSE)&amp;""""&amp;"#"&amp;BC$164&amp;"="&amp;""""&amp;INDEX($E$101:$G$104,MATCH("●",INDEX($H$101:$AQ$104,,MATCH($D172,$70:$70,0)-7),0),1)&amp;""""&amp;"#g'"&amp;" ${CONFIG_DIR}"&amp;$K$7&amp;"; export "&amp;BC$164&amp;"="&amp;""""&amp;INDEX($E$101:$G$104,MATCH("●",INDEX($H$101:$AQ$104,,MATCH($D172,$70:$70,0)-7),0),1)&amp;""";"),",",""",""")</f>
        <v>sed -i '' 's#COLUMN_DATA_TRIM="NONE"#COLUMN_DATA_TRIM="ftbt"#g' ${CONFIG_DIR}db_data_config.txt; export COLUMN_DATA_TRIM="ftbt";</v>
      </c>
      <c r="BD172" s="71" t="str">
        <f>SUBSTITUTE(IF(INDEX($E$101:$G$104,MATCH("●",INDEX($H$101:$AQ$104,,MATCH($D172,$70:$70,0)-7),0),1)=VLOOKUP(BD$164,$AD$9:$AN$20,8,FALSE),"","sed -i "&amp;IF($AK$162="MacOS","'' ","")&amp;"'s#"&amp;BD$164&amp;"="""&amp;INDEX($E$101:$G$104,MATCH("●",INDEX($H$101:$AQ$104,,MATCH($D172,$70:$70,0)-7),0),1)&amp;""""&amp;"#"&amp;BD$164&amp;"="&amp;""""&amp;VLOOKUP(BD$164,$AD$9:$AN$20,8,FALSE)&amp;""""&amp;"#g'"&amp;"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72" s="71" t="str">
        <f>SUBSTITUTE(IF(VLOOKUP(BE$164,$AD$9:$AN$20,8,FALSE)=INDEX($E$106:$G$109,MATCH("●",INDEX($H$106:$AQ$109,,MATCH($D172,$70:$70,0)-7),0),1),"","sed -i "&amp;IF($AK$162="MacOS","'' ","")&amp;"'s#"&amp;BE$164&amp;"="""&amp;VLOOKUP(BE$164,$AD$9:$AN$20,8,FALSE)&amp;""""&amp;"#"&amp;BE$164&amp;"="&amp;""""&amp;INDEX($E$106:$G$109,MATCH("●",INDEX($H$106:$AQ$109,,MATCH($D172,$70:$70,0)-7),0),1)&amp;""""&amp;"#g'"&amp;" ${CONFIG_DIR}"&amp;$K$7&amp;"; export "&amp;BE$164&amp;"="&amp;""""&amp;INDEX($E$106:$G$109,MATCH("●",INDEX($H$106:$AQ$109,,MATCH($D172,$70:$70,0)-7),0),1)&amp;""";"),",",""",""")</f>
        <v>sed -i '' 's#COLUMN_DATA_SIGNED="0"#COLUMN_DATA_SIGNED="1"#g' ${CONFIG_DIR}db_data_config.txt; export COLUMN_DATA_SIGNED="1";</v>
      </c>
      <c r="BF172" s="71" t="str">
        <f>SUBSTITUTE(IF(INDEX($E$106:$G$109,MATCH("●",INDEX($H$106:$AQ$109,,MATCH($D172,$70:$70,0)-7),0),1)=VLOOKUP(BF$164,$AD$9:$AN$20,8,FALSE),"","sed -i "&amp;IF($AK$162="MacOS","'' ","")&amp;"'s#"&amp;BF$164&amp;"="""&amp;INDEX($E$106:$G$109,MATCH("●",INDEX($H$106:$AQ$109,,MATCH($D172,$70:$70,0)-7),0),1)&amp;""""&amp;"#"&amp;BF$164&amp;"="&amp;""""&amp;VLOOKUP(BF$164,$AD$9:$AN$20,8,FALSE)&amp;""""&amp;"#g'"&amp;"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72" s="71" t="str">
        <f>SUBSTITUTE(IF(VLOOKUP(BG$164,$AD$9:$AN$20,8,FALSE)=INDEX($E$111:$G$114,MATCH("●",INDEX($H$111:$AQ$114,,MATCH($D172,$70:$70,0)-7),0),1),"","sed -i "&amp;IF($AK$162="MacOS","'' ","")&amp;"'s#"&amp;BG$164&amp;"="""&amp;VLOOKUP(BG$164,$AD$9:$AN$20,8,FALSE)&amp;""""&amp;"#"&amp;BG$164&amp;"="&amp;""""&amp;INDEX($E$111:$G$114,MATCH("●",INDEX($H$111:$AQ$114,,MATCH($D172,$70:$70,0)-7),0),1)&amp;""""&amp;"#g'"&amp;" ${CONFIG_DIR}"&amp;$K$7&amp;"; export "&amp;BG$164&amp;"="&amp;""""&amp;INDEX($E$111:$G$114,MATCH("●",INDEX($H$111:$AQ$114,,MATCH($D172,$70:$70,0)-7),0),1)&amp;""";"),",",""",""")</f>
        <v>sed -i '' 's#SIGN_DIGIT="0"#SIGN_DIGIT="1"#g' ${CONFIG_DIR}db_data_config.txt; export SIGN_DIGIT="1";</v>
      </c>
      <c r="BH172" s="71" t="str">
        <f>SUBSTITUTE(IF(INDEX($E$111:$G$114,MATCH("●",INDEX($H$111:$AQ$114,,MATCH($D172,$70:$70,0)-7),0),1)=VLOOKUP(BH$164,$AD$9:$AN$20,8,FALSE),"","sed -i "&amp;IF($AK$162="MacOS","'' ","")&amp;"'s#"&amp;BH$164&amp;"="""&amp;INDEX($E$111:$G$114,MATCH("●",INDEX($H$111:$AQ$114,,MATCH($D172,$70:$70,0)-7),0),1)&amp;""""&amp;"#"&amp;BH$164&amp;"="&amp;""""&amp;VLOOKUP(BH$164,$AD$9:$AN$20,8,FALSE)&amp;""""&amp;"#g'"&amp;"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72" s="71" t="str">
        <f>SUBSTITUTE(IF(VLOOKUP(BI$164,$AD$9:$AN$20,8,FALSE)=INDEX($E$116:$G$118,MATCH("●",INDEX($H$116:$AQ$118,,MATCH($D172,$70:$70,0)-7),0),1),"","sed -i "&amp;IF($AK$162="MacOS","'' ","")&amp;"'s#"&amp;BI$164&amp;"="""&amp;VLOOKUP(BI$164,$AD$9:$AN$20,8,FALSE)&amp;""""&amp;"#"&amp;BI$164&amp;"="&amp;""""&amp;INDEX($E$116:$G$118,MATCH("●",INDEX($H$116:$AQ$118,,MATCH($D172,$70:$70,0)-7),0),1)&amp;""""&amp;"#g'"&amp;" ${CONFIG_DIR}"&amp;$K$7&amp;"; export "&amp;BI$164&amp;"="&amp;""""&amp;INDEX($E$116:$G$118,MATCH("●",INDEX($H$116:$AQ$118,,MATCH($D172,$70:$70,0)-7),0),1)&amp;""";"),",",""",""")</f>
        <v/>
      </c>
      <c r="BJ172" s="71" t="str">
        <f>SUBSTITUTE(IF(INDEX($E$116:$G$118,MATCH("●",INDEX($H$116:$AQ$118,,MATCH($D172,$70:$70,0)-7),0),1)=VLOOKUP(BJ$164,$AD$9:$AN$20,8,FALSE),"","sed -i "&amp;IF($AK$162="MacOS","'' ","")&amp;"'s#"&amp;BJ$164&amp;"="""&amp;INDEX($E$116:$G$118,MATCH("●",INDEX($H$116:$AQ$118,,MATCH($D172,$70:$70,0)-7),0),1)&amp;""""&amp;"#"&amp;BJ$164&amp;"="&amp;""""&amp;VLOOKUP(BJ$164,$AD$9:$AN$20,8,FALSE)&amp;""""&amp;"#g'"&amp;"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2" s="71" t="str">
        <f>SUBSTITUTE(IF(VLOOKUP(BK$164,$AD$9:$AN$20,8,FALSE)=INDEX($E$120:$G$122,MATCH("●",INDEX($H$120:$AQ$122,,MATCH($D172,$70:$70,0)-7),0),1),"","sed -i "&amp;IF($AK$162="MacOS","'' ","")&amp;"'s#"&amp;BK$164&amp;"="""&amp;VLOOKUP(BK$164,$AD$9:$AN$20,8,FALSE)&amp;""""&amp;"#"&amp;BK$164&amp;"="&amp;""""&amp;INDEX($E$120:$G$122,MATCH("●",INDEX($H$120:$AQ$122,,MATCH($D172,$70:$70,0)-7),0),1)&amp;""""&amp;"#g'"&amp;" ${CONFIG_DIR}"&amp;$K$7&amp;"; export "&amp;BK$164&amp;"="&amp;""""&amp;INDEX($E$120:$G$122,MATCH("●",INDEX($H$120:$AQ$122,,MATCH($D172,$70:$70,0)-7),0),1)&amp;""";"),",",""",""")</f>
        <v/>
      </c>
      <c r="BL172" s="71" t="str">
        <f>SUBSTITUTE(IF(INDEX($E$120:$G$122,MATCH("●",INDEX($H$120:$AQ$122,,MATCH($D172,$70:$70,0)-7),0),1)=VLOOKUP(BL$164,$AD$9:$AN$20,8,FALSE),"","sed -i "&amp;IF($AK$162="MacOS","'' ","")&amp;"'s#"&amp;BL$164&amp;"="""&amp;INDEX($E$120:$G$122,MATCH("●",INDEX($H$120:$AQ$122,,MATCH($D172,$70:$70,0)-7),0),1)&amp;""""&amp;"#"&amp;BL$164&amp;"="&amp;""""&amp;VLOOKUP(BL$164,$AD$9:$AN$20,8,FALSE)&amp;""""&amp;"#g'"&amp;"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2" s="71" t="str">
        <f>SUBSTITUTE(IF(VLOOKUP(BM$164,$AD$9:$AN$20,8,FALSE)=INDEX($E$124:$G$126,MATCH("●",INDEX($H$124:$AQ$126,,MATCH($D172,$70:$70,0)-7),0),1),"","sed -i "&amp;IF($AK$162="MacOS","'' ","")&amp;"'s#"&amp;BM$164&amp;"="""&amp;VLOOKUP(BM$164,$AD$9:$AN$20,8,FALSE)&amp;""""&amp;"#"&amp;BM$164&amp;"="&amp;""""&amp;INDEX($E$124:$G$126,MATCH("●",INDEX($H$124:$AQ$126,,MATCH($D172,$70:$70,0)-7),0),1)&amp;""""&amp;"#g'"&amp;" ${CONFIG_DIR}"&amp;$K$7&amp;"; export "&amp;BM$164&amp;"="&amp;""""&amp;INDEX($E$124:$G$126,MATCH("●",INDEX($H$124:$AQ$126,,MATCH($D172,$70:$70,0)-7),0),1)&amp;""";"),",",""",""")</f>
        <v/>
      </c>
      <c r="BN172" s="71" t="str">
        <f>SUBSTITUTE(IF(INDEX($E$124:$G$126,MATCH("●",INDEX($H$124:$AQ$126,,MATCH($D172,$70:$70,0)-7),0),1)=VLOOKUP(BN$164,$AD$9:$AN$20,8,FALSE),"","sed -i "&amp;IF($AK$162="MacOS","'' ","")&amp;"'s#"&amp;BN$164&amp;"="""&amp;INDEX($E$124:$G$126,MATCH("●",INDEX($H$124:$AQ$126,,MATCH($D172,$70:$70,0)-7),0),1)&amp;""""&amp;"#"&amp;BN$164&amp;"="&amp;""""&amp;VLOOKUP(BN$164,$AD$9:$AN$20,8,FALSE)&amp;""""&amp;"#g'"&amp;"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2" s="71" t="str">
        <f>SUBSTITUTE(IF(VLOOKUP(BO$164,$AD$9:$AN$20,8,FALSE)=INDEX($E$128:$G$130,MATCH("●",INDEX($H$128:$AQ$130,,MATCH($D172,$70:$70,0)-7),0),1),"","sed -i "&amp;IF($AK$162="MacOS","'' ","")&amp;"'s#"&amp;BO$164&amp;"="""&amp;VLOOKUP(BO$164,$AD$9:$AN$20,8,FALSE)&amp;""""&amp;"#"&amp;BO$164&amp;"="&amp;""""&amp;INDEX($E$128:$G$130,MATCH("●",INDEX($H$128:$AQ$130,,MATCH($D172,$70:$70,0)-7),0),1)&amp;""""&amp;"#g'"&amp;" ${CONFIG_DIR}"&amp;$K$7&amp;"; export "&amp;BO$164&amp;"="&amp;""""&amp;INDEX($E$128:$G$130,MATCH("●",INDEX($H$128:$AQ$130,,MATCH($D172,$70:$70,0)-7),0),1)&amp;""";"),",",""",""")</f>
        <v/>
      </c>
      <c r="BP172" s="71" t="str">
        <f>SUBSTITUTE(IF(INDEX($E$128:$G$130,MATCH("●",INDEX($H$128:$AQ$130,,MATCH($D172,$70:$70,0)-7),0),1)=VLOOKUP(BP$164,$AD$9:$AN$20,8,FALSE),"","sed -i "&amp;IF($AK$162="MacOS","'' ","")&amp;"'s#"&amp;BP$164&amp;"="""&amp;INDEX($E$128:$G$130,MATCH("●",INDEX($H$128:$AQ$130,,MATCH($D172,$70:$70,0)-7),0),1)&amp;""""&amp;"#"&amp;BP$164&amp;"="&amp;""""&amp;VLOOKUP(BP$164,$AD$9:$AN$20,8,FALSE)&amp;""""&amp;"#g'"&amp;"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2" s="71" t="str">
        <f>SUBSTITUTE(IF(VLOOKUP(BQ$164,$AD$9:$AN$20,8,FALSE)=INDEX($E$132:$G$134,MATCH("●",INDEX($H$132:$AQ$134,,MATCH($D172,$70:$70,0)-7),0),1),"","sed -i "&amp;IF($AK$162="MacOS","'' ","")&amp;"'s#"&amp;BQ$164&amp;"="""&amp;VLOOKUP(BQ$164,$AD$9:$AN$20,8,FALSE)&amp;""""&amp;"#"&amp;BQ$164&amp;"="&amp;""""&amp;INDEX($E$132:$G$134,MATCH("●",INDEX($H$132:$AQ$134,,MATCH($D172,$70:$70,0)-7),0),1)&amp;""""&amp;"#g'"&amp;" ${CONFIG_DIR}"&amp;$K$7&amp;"; export "&amp;BQ$164&amp;"="&amp;""""&amp;INDEX($E$132:$G$134,MATCH("●",INDEX($H$132:$AQ$134,,MATCH($D172,$70:$70,0)-7),0),1)&amp;""";"),",",""",""")</f>
        <v/>
      </c>
      <c r="BR172" s="71" t="str">
        <f>SUBSTITUTE(IF(INDEX($E$132:$G$134,MATCH("●",INDEX($H$132:$AQ$134,,MATCH($D172,$70:$70,0)-7),0),1)=VLOOKUP(BR$164,$AD$9:$AN$20,8,FALSE),"","sed -i "&amp;IF($AK$162="MacOS","'' ","")&amp;"'s#"&amp;BR$164&amp;"="""&amp;INDEX($E$132:$G$134,MATCH("●",INDEX($H$132:$AQ$134,,MATCH($D172,$70:$70,0)-7),0),1)&amp;""""&amp;"#"&amp;BR$164&amp;"="&amp;""""&amp;VLOOKUP(BR$164,$AD$9:$AN$20,8,FALSE)&amp;""""&amp;"#g'"&amp;"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2" s="71" t="str">
        <f>SUBSTITUTE(IF(VLOOKUP(BS$164,$AD$9:$AN$20,8,FALSE)=INDEX($E$136:$G$138,MATCH("●",INDEX($H$136:$AQ$138,,MATCH($D172,$70:$70,0)-7),0),1),"","sed -i "&amp;IF($AK$162="MacOS","'' ","")&amp;"'s#"&amp;BS$164&amp;"="""&amp;VLOOKUP(BS$164,$AD$9:$AN$20,8,FALSE)&amp;""""&amp;"#"&amp;BS$164&amp;"="&amp;""""&amp;INDEX($E$136:$G$138,MATCH("●",INDEX($H$136:$AQ$138,,MATCH($D172,$70:$70,0)-7),0),1)&amp;""""&amp;"#g'"&amp;" ${CONFIG_DIR}"&amp;$K$7&amp;"; export "&amp;BS$164&amp;"="&amp;""""&amp;INDEX($E$136:$G$138,MATCH("●",INDEX($H$136:$AQ$138,,MATCH($D172,$70:$70,0)-7),0),1)&amp;""";"),",",""",""")</f>
        <v/>
      </c>
      <c r="BT172" s="71" t="str">
        <f>SUBSTITUTE(IF(INDEX($E$136:$G$138,MATCH("●",INDEX($H$136:$AQ$138,,MATCH($D172,$70:$70,0)-7),0),1)=VLOOKUP(BT$164,$AD$9:$AN$20,8,FALSE),"","sed -i "&amp;IF($AK$162="MacOS","'' ","")&amp;"'s#"&amp;BT$164&amp;"="""&amp;INDEX($E$136:$G$138,MATCH("●",INDEX($H$136:$AQ$138,,MATCH($D172,$70:$70,0)-7),0),1)&amp;""""&amp;"#"&amp;BT$164&amp;"="&amp;""""&amp;VLOOKUP(BT$164,$AD$9:$AN$20,8,FALSE)&amp;""""&amp;"#g'"&amp;"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2" s="60" t="s">
        <v>1068</v>
      </c>
    </row>
    <row r="173" spans="3:73" ht="90" customHeight="1">
      <c r="D173" s="96">
        <f t="shared" si="3"/>
        <v>116</v>
      </c>
      <c r="E173" s="97"/>
      <c r="F173" s="97"/>
      <c r="G173" s="98"/>
      <c r="H173" s="45" t="str">
        <f t="shared" ca="1" si="2"/>
        <v>clear; echo テストケース116; sed -i '' 's#COLUMN_DATA_TYPE="char"#COLUMN_DATA_TYPE="byte"#g' ${CONFIG_DIR}db_data_config.txt; export COLUMN_DATA_TYPE="byte";sed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's#COLUMN_DATA_TYPE="byte"#COLUMN_DATA_TYPE="char"#g' ${CONFIG_DIR}db_data_config.txt; export COLUMN_DATA_TYPE="char";sed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  <c r="AE173" s="99" t="str" cm="1">
        <f t="array" ref="AE173">SUBSTITUTE(INDEX($H$140:$AQ$140, , MATCH($D173, $70:$70, 0)-7),"-","")</f>
        <v>正常</v>
      </c>
      <c r="AF173" s="100"/>
      <c r="AG173" s="101"/>
      <c r="AH173" s="143" t="s">
        <v>962</v>
      </c>
      <c r="AI173" s="144"/>
      <c r="AJ173" s="144"/>
      <c r="AK173" s="144"/>
      <c r="AL173" s="144"/>
      <c r="AM173" s="144"/>
      <c r="AN173" s="144"/>
      <c r="AO173" s="144"/>
      <c r="AP173" s="144"/>
      <c r="AQ173" s="145"/>
      <c r="AS173" s="68" t="str" cm="1">
        <f t="array" ref="AS173">SUBSTITUTE(TEXT(INDEX($H$143:$AQ$143,1,$D173-108),"000000"),"-","")</f>
        <v>220001</v>
      </c>
      <c r="AT173" s="69"/>
      <c r="AU173" s="70"/>
      <c r="AW173" s="71" t="str">
        <f>SUBSTITUTE(IF(VLOOKUP(AW$164,$AD$9:$AN$20,8,FALSE)=INDEX($E$76:$G$78,MATCH("●",INDEX($H$76:$AQ$78,,MATCH($D173,$70:$70,0)-7),0),1),"","sed -i "&amp;IF($AK$162="MacOS","'' ","")&amp;"'s#"&amp;AW$164&amp;"="""&amp;VLOOKUP(AW$164,$AD$9:$AN$20,8,FALSE)&amp;""""&amp;"#"&amp;AW$164&amp;"="&amp;""""&amp;INDEX($E$76:$G$78,MATCH("●",INDEX($H$76:$AQ$78,,MATCH($D173,$70:$70,0)-7),0),1)&amp;""""&amp;"#g'"&amp;" ${CONFIG_DIR}"&amp;$K$7&amp;"; export "&amp;AW$164&amp;"="&amp;""""&amp;INDEX($E$76:$G$78,MATCH("●",INDEX($H$76:$AQ$78,,MATCH($D173,$70:$70,0)-7),0),1)&amp;""";"),",",""",""")</f>
        <v/>
      </c>
      <c r="AX173" s="71" t="str">
        <f>SUBSTITUTE(IF(INDEX($E$76:$G$78,MATCH("●",INDEX($H$76:$AQ$78,,MATCH($D173,$70:$70,0)-7),0),1)=VLOOKUP(AX$164,$AD$9:$AN$20,8,FALSE),"","sed -i "&amp;IF($AK$162="MacOS","'' ","")&amp;"'s#"&amp;AX$164&amp;"="""&amp;INDEX($E$76:$G$78,MATCH("●",INDEX($H$76:$AQ$78,,MATCH($D173,$70:$70,0)-7),0),1)&amp;""""&amp;"#"&amp;AX$164&amp;"="&amp;""""&amp;VLOOKUP(AX$164,$AD$9:$AN$20,8,FALSE)&amp;""""&amp;"#g'"&amp;"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3" s="71" t="str">
        <f>SUBSTITUTE(IF(VLOOKUP(AY$164,$AD$9:$AN$20,8,FALSE)=INDEX($E$80:$G$84,MATCH("●",INDEX($H$80:$AQ$84,,MATCH($D173,$70:$70,0)-7),0),1),"","sed -i "&amp;IF($AK$162="MacOS","'' ","")&amp;"'s#"&amp;AY$164&amp;"="""&amp;VLOOKUP(AY$164,$AD$9:$AN$20,8,FALSE)&amp;""""&amp;"#"&amp;AY$164&amp;"="&amp;""""&amp;INDEX($E$80:$G$84,MATCH("●",INDEX($H$80:$AQ$84,,MATCH($D173,$70:$70,0)-7),0),1)&amp;""""&amp;"#g'"&amp;" ${CONFIG_DIR}"&amp;$K$7&amp;"; export "&amp;AY$164&amp;"="&amp;""""&amp;INDEX($E$80:$G$84,MATCH("●",INDEX($H$80:$AQ$84,,MATCH($D173,$70:$70,0)-7),0),1)&amp;""";"),",",""",""")</f>
        <v>sed -i '' 's#COLUMN_DATA_TYPE="char"#COLUMN_DATA_TYPE="byte"#g' ${CONFIG_DIR}db_data_config.txt; export COLUMN_DATA_TYPE="byte";</v>
      </c>
      <c r="AZ173" s="71" t="str">
        <f>SUBSTITUTE(IF(INDEX($E$80:$G$84,MATCH("●",INDEX($H$80:$AQ$84,,MATCH($D173,$70:$70,0)-7),0),1)=VLOOKUP(AZ$164,$AD$9:$AN$20,8,FALSE),"","sed -i "&amp;IF($AK$162="MacOS","'' ","")&amp;"'s#"&amp;AZ$164&amp;"="""&amp;INDEX($E$80:$G$84,MATCH("●",INDEX($H$80:$AQ$84,,MATCH($D173,$70:$70,0)-7),0),1)&amp;""""&amp;"#"&amp;AZ$164&amp;"="&amp;""""&amp;VLOOKUP(AZ$164,$AD$9:$AN$20,8,FALSE)&amp;""""&amp;"#g'"&amp;"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's#COLUMN_DATA_TYPE="byte"#COLUMN_DATA_TYPE="char"#g' ${CONFIG_DIR}db_data_config.txt; export COLUMN_DATA_TYPE="char";</v>
      </c>
      <c r="BA173" s="71" t="str">
        <f>SUBSTITUTE(IF(VLOOKUP(BA$164,$AD$9:$AN$20,8,FALSE)=INDEX($E$86:$G$99,MATCH("●",INDEX($H$86:$AQ$99,,MATCH($D173,$70:$70,0)-7),0),1),"","sed -i "&amp;IF($AK$162="MacOS","'' ","")&amp;"'s#"&amp;BA$164&amp;"="""&amp;VLOOKUP(BA$164,$AD$9:$AN$20,8,FALSE)&amp;""""&amp;"#"&amp;BA$164&amp;"="&amp;""""&amp;INDEX($E$86:$G$99,MATCH("●",INDEX($H$86:$AQ$99,,MATCH($D173,$70:$70,0)-7),0),1)&amp;""""&amp;"#g'"&amp;" ${CONFIG_DIR}"&amp;$K$7&amp;"; export "&amp;BA$164&amp;"="&amp;""""&amp;INDEX($E$86:$G$99,MATCH("●",INDEX($H$86:$AQ$99,,MATCH($D173,$70:$70,0)-7),0),1)&amp;""";"),",",""",""")</f>
        <v/>
      </c>
      <c r="BB173" s="71" t="str">
        <f>SUBSTITUTE(IF(INDEX($E$86:$G$99,MATCH("●",INDEX($H$86:$AQ$99,,MATCH($D173,$70:$70,0)-7),0),1)=VLOOKUP(BB$164,$AD$9:$AN$20,8,FALSE),"","sed -i "&amp;IF($AK$162="MacOS","'' ","")&amp;"'s#"&amp;BB$164&amp;"="""&amp;INDEX($E$86:$G$99,MATCH("●",INDEX($H$86:$AQ$99,,MATCH($D173,$70:$70,0)-7),0),1)&amp;""""&amp;"#"&amp;BB$164&amp;"="&amp;""""&amp;VLOOKUP(BB$164,$AD$9:$AN$20,8,FALSE)&amp;""""&amp;"#g'"&amp;" ${CONFIG_DIR}"&amp;$K$7&amp;"; export "&amp;BB$164&amp;"="&amp;""""&amp;VLOOKUP(BB$164,$AD$9:$AN$20,8,FALSE)&amp;""";"),",",""",""")</f>
        <v/>
      </c>
      <c r="BC173" s="71" t="str">
        <f>SUBSTITUTE(IF(VLOOKUP(BC$164,$AD$9:$AN$20,8,FALSE)=INDEX($E$101:$G$104,MATCH("●",INDEX($H$101:$AQ$104,,MATCH($D173,$70:$70,0)-7),0),1),"","sed -i "&amp;IF($AK$162="MacOS","'' ","")&amp;"'s#"&amp;BC$164&amp;"="""&amp;VLOOKUP(BC$164,$AD$9:$AN$20,8,FALSE)&amp;""""&amp;"#"&amp;BC$164&amp;"="&amp;""""&amp;INDEX($E$101:$G$104,MATCH("●",INDEX($H$101:$AQ$104,,MATCH($D173,$70:$70,0)-7),0),1)&amp;""""&amp;"#g'"&amp;" ${CONFIG_DIR}"&amp;$K$7&amp;"; export "&amp;BC$164&amp;"="&amp;""""&amp;INDEX($E$101:$G$104,MATCH("●",INDEX($H$101:$AQ$104,,MATCH($D173,$70:$70,0)-7),0),1)&amp;""";"),",",""",""")</f>
        <v>sed -i '' 's#COLUMN_DATA_TRIM="NONE"#COLUMN_DATA_TRIM="ftbt"#g' ${CONFIG_DIR}db_data_config.txt; export COLUMN_DATA_TRIM="ftbt";</v>
      </c>
      <c r="BD173" s="71" t="str">
        <f>SUBSTITUTE(IF(INDEX($E$101:$G$104,MATCH("●",INDEX($H$101:$AQ$104,,MATCH($D173,$70:$70,0)-7),0),1)=VLOOKUP(BD$164,$AD$9:$AN$20,8,FALSE),"","sed -i "&amp;IF($AK$162="MacOS","'' ","")&amp;"'s#"&amp;BD$164&amp;"="""&amp;INDEX($E$101:$G$104,MATCH("●",INDEX($H$101:$AQ$104,,MATCH($D173,$70:$70,0)-7),0),1)&amp;""""&amp;"#"&amp;BD$164&amp;"="&amp;""""&amp;VLOOKUP(BD$164,$AD$9:$AN$20,8,FALSE)&amp;""""&amp;"#g'"&amp;"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73" s="71" t="str">
        <f>SUBSTITUTE(IF(VLOOKUP(BE$164,$AD$9:$AN$20,8,FALSE)=INDEX($E$106:$G$109,MATCH("●",INDEX($H$106:$AQ$109,,MATCH($D173,$70:$70,0)-7),0),1),"","sed -i "&amp;IF($AK$162="MacOS","'' ","")&amp;"'s#"&amp;BE$164&amp;"="""&amp;VLOOKUP(BE$164,$AD$9:$AN$20,8,FALSE)&amp;""""&amp;"#"&amp;BE$164&amp;"="&amp;""""&amp;INDEX($E$106:$G$109,MATCH("●",INDEX($H$106:$AQ$109,,MATCH($D173,$70:$70,0)-7),0),1)&amp;""""&amp;"#g'"&amp;" ${CONFIG_DIR}"&amp;$K$7&amp;"; export "&amp;BE$164&amp;"="&amp;""""&amp;INDEX($E$106:$G$109,MATCH("●",INDEX($H$106:$AQ$109,,MATCH($D173,$70:$70,0)-7),0),1)&amp;""";"),",",""",""")</f>
        <v>sed -i '' 's#COLUMN_DATA_SIGNED="0"#COLUMN_DATA_SIGNED="1"#g' ${CONFIG_DIR}db_data_config.txt; export COLUMN_DATA_SIGNED="1";</v>
      </c>
      <c r="BF173" s="71" t="str">
        <f>SUBSTITUTE(IF(INDEX($E$106:$G$109,MATCH("●",INDEX($H$106:$AQ$109,,MATCH($D173,$70:$70,0)-7),0),1)=VLOOKUP(BF$164,$AD$9:$AN$20,8,FALSE),"","sed -i "&amp;IF($AK$162="MacOS","'' ","")&amp;"'s#"&amp;BF$164&amp;"="""&amp;INDEX($E$106:$G$109,MATCH("●",INDEX($H$106:$AQ$109,,MATCH($D173,$70:$70,0)-7),0),1)&amp;""""&amp;"#"&amp;BF$164&amp;"="&amp;""""&amp;VLOOKUP(BF$164,$AD$9:$AN$20,8,FALSE)&amp;""""&amp;"#g'"&amp;"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73" s="71" t="str">
        <f>SUBSTITUTE(IF(VLOOKUP(BG$164,$AD$9:$AN$20,8,FALSE)=INDEX($E$111:$G$114,MATCH("●",INDEX($H$111:$AQ$114,,MATCH($D173,$70:$70,0)-7),0),1),"","sed -i "&amp;IF($AK$162="MacOS","'' ","")&amp;"'s#"&amp;BG$164&amp;"="""&amp;VLOOKUP(BG$164,$AD$9:$AN$20,8,FALSE)&amp;""""&amp;"#"&amp;BG$164&amp;"="&amp;""""&amp;INDEX($E$111:$G$114,MATCH("●",INDEX($H$111:$AQ$114,,MATCH($D173,$70:$70,0)-7),0),1)&amp;""""&amp;"#g'"&amp;" ${CONFIG_DIR}"&amp;$K$7&amp;"; export "&amp;BG$164&amp;"="&amp;""""&amp;INDEX($E$111:$G$114,MATCH("●",INDEX($H$111:$AQ$114,,MATCH($D173,$70:$70,0)-7),0),1)&amp;""";"),",",""",""")</f>
        <v>sed -i '' 's#SIGN_DIGIT="0"#SIGN_DIGIT="1"#g' ${CONFIG_DIR}db_data_config.txt; export SIGN_DIGIT="1";</v>
      </c>
      <c r="BH173" s="71" t="str">
        <f>SUBSTITUTE(IF(INDEX($E$111:$G$114,MATCH("●",INDEX($H$111:$AQ$114,,MATCH($D173,$70:$70,0)-7),0),1)=VLOOKUP(BH$164,$AD$9:$AN$20,8,FALSE),"","sed -i "&amp;IF($AK$162="MacOS","'' ","")&amp;"'s#"&amp;BH$164&amp;"="""&amp;INDEX($E$111:$G$114,MATCH("●",INDEX($H$111:$AQ$114,,MATCH($D173,$70:$70,0)-7),0),1)&amp;""""&amp;"#"&amp;BH$164&amp;"="&amp;""""&amp;VLOOKUP(BH$164,$AD$9:$AN$20,8,FALSE)&amp;""""&amp;"#g'"&amp;"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73" s="71" t="str">
        <f>SUBSTITUTE(IF(VLOOKUP(BI$164,$AD$9:$AN$20,8,FALSE)=INDEX($E$116:$G$118,MATCH("●",INDEX($H$116:$AQ$118,,MATCH($D173,$70:$70,0)-7),0),1),"","sed -i "&amp;IF($AK$162="MacOS","'' ","")&amp;"'s#"&amp;BI$164&amp;"="""&amp;VLOOKUP(BI$164,$AD$9:$AN$20,8,FALSE)&amp;""""&amp;"#"&amp;BI$164&amp;"="&amp;""""&amp;INDEX($E$116:$G$118,MATCH("●",INDEX($H$116:$AQ$118,,MATCH($D173,$70:$70,0)-7),0),1)&amp;""""&amp;"#g'"&amp;" ${CONFIG_DIR}"&amp;$K$7&amp;"; export "&amp;BI$164&amp;"="&amp;""""&amp;INDEX($E$116:$G$118,MATCH("●",INDEX($H$116:$AQ$118,,MATCH($D173,$70:$70,0)-7),0),1)&amp;""";"),",",""",""")</f>
        <v/>
      </c>
      <c r="BJ173" s="71" t="str">
        <f>SUBSTITUTE(IF(INDEX($E$116:$G$118,MATCH("●",INDEX($H$116:$AQ$118,,MATCH($D173,$70:$70,0)-7),0),1)=VLOOKUP(BJ$164,$AD$9:$AN$20,8,FALSE),"","sed -i "&amp;IF($AK$162="MacOS","'' ","")&amp;"'s#"&amp;BJ$164&amp;"="""&amp;INDEX($E$116:$G$118,MATCH("●",INDEX($H$116:$AQ$118,,MATCH($D173,$70:$70,0)-7),0),1)&amp;""""&amp;"#"&amp;BJ$164&amp;"="&amp;""""&amp;VLOOKUP(BJ$164,$AD$9:$AN$20,8,FALSE)&amp;""""&amp;"#g'"&amp;"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3" s="71" t="str">
        <f>SUBSTITUTE(IF(VLOOKUP(BK$164,$AD$9:$AN$20,8,FALSE)=INDEX($E$120:$G$122,MATCH("●",INDEX($H$120:$AQ$122,,MATCH($D173,$70:$70,0)-7),0),1),"","sed -i "&amp;IF($AK$162="MacOS","'' ","")&amp;"'s#"&amp;BK$164&amp;"="""&amp;VLOOKUP(BK$164,$AD$9:$AN$20,8,FALSE)&amp;""""&amp;"#"&amp;BK$164&amp;"="&amp;""""&amp;INDEX($E$120:$G$122,MATCH("●",INDEX($H$120:$AQ$122,,MATCH($D173,$70:$70,0)-7),0),1)&amp;""""&amp;"#g'"&amp;" ${CONFIG_DIR}"&amp;$K$7&amp;"; export "&amp;BK$164&amp;"="&amp;""""&amp;INDEX($E$120:$G$122,MATCH("●",INDEX($H$120:$AQ$122,,MATCH($D173,$70:$70,0)-7),0),1)&amp;""";"),",",""",""")</f>
        <v/>
      </c>
      <c r="BL173" s="71" t="str">
        <f>SUBSTITUTE(IF(INDEX($E$120:$G$122,MATCH("●",INDEX($H$120:$AQ$122,,MATCH($D173,$70:$70,0)-7),0),1)=VLOOKUP(BL$164,$AD$9:$AN$20,8,FALSE),"","sed -i "&amp;IF($AK$162="MacOS","'' ","")&amp;"'s#"&amp;BL$164&amp;"="""&amp;INDEX($E$120:$G$122,MATCH("●",INDEX($H$120:$AQ$122,,MATCH($D173,$70:$70,0)-7),0),1)&amp;""""&amp;"#"&amp;BL$164&amp;"="&amp;""""&amp;VLOOKUP(BL$164,$AD$9:$AN$20,8,FALSE)&amp;""""&amp;"#g'"&amp;"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3" s="71" t="str">
        <f>SUBSTITUTE(IF(VLOOKUP(BM$164,$AD$9:$AN$20,8,FALSE)=INDEX($E$124:$G$126,MATCH("●",INDEX($H$124:$AQ$126,,MATCH($D173,$70:$70,0)-7),0),1),"","sed -i "&amp;IF($AK$162="MacOS","'' ","")&amp;"'s#"&amp;BM$164&amp;"="""&amp;VLOOKUP(BM$164,$AD$9:$AN$20,8,FALSE)&amp;""""&amp;"#"&amp;BM$164&amp;"="&amp;""""&amp;INDEX($E$124:$G$126,MATCH("●",INDEX($H$124:$AQ$126,,MATCH($D173,$70:$70,0)-7),0),1)&amp;""""&amp;"#g'"&amp;" ${CONFIG_DIR}"&amp;$K$7&amp;"; export "&amp;BM$164&amp;"="&amp;""""&amp;INDEX($E$124:$G$126,MATCH("●",INDEX($H$124:$AQ$126,,MATCH($D173,$70:$70,0)-7),0),1)&amp;""";"),",",""",""")</f>
        <v/>
      </c>
      <c r="BN173" s="71" t="str">
        <f>SUBSTITUTE(IF(INDEX($E$124:$G$126,MATCH("●",INDEX($H$124:$AQ$126,,MATCH($D173,$70:$70,0)-7),0),1)=VLOOKUP(BN$164,$AD$9:$AN$20,8,FALSE),"","sed -i "&amp;IF($AK$162="MacOS","'' ","")&amp;"'s#"&amp;BN$164&amp;"="""&amp;INDEX($E$124:$G$126,MATCH("●",INDEX($H$124:$AQ$126,,MATCH($D173,$70:$70,0)-7),0),1)&amp;""""&amp;"#"&amp;BN$164&amp;"="&amp;""""&amp;VLOOKUP(BN$164,$AD$9:$AN$20,8,FALSE)&amp;""""&amp;"#g'"&amp;"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3" s="71" t="str">
        <f>SUBSTITUTE(IF(VLOOKUP(BO$164,$AD$9:$AN$20,8,FALSE)=INDEX($E$128:$G$130,MATCH("●",INDEX($H$128:$AQ$130,,MATCH($D173,$70:$70,0)-7),0),1),"","sed -i "&amp;IF($AK$162="MacOS","'' ","")&amp;"'s#"&amp;BO$164&amp;"="""&amp;VLOOKUP(BO$164,$AD$9:$AN$20,8,FALSE)&amp;""""&amp;"#"&amp;BO$164&amp;"="&amp;""""&amp;INDEX($E$128:$G$130,MATCH("●",INDEX($H$128:$AQ$130,,MATCH($D173,$70:$70,0)-7),0),1)&amp;""""&amp;"#g'"&amp;" ${CONFIG_DIR}"&amp;$K$7&amp;"; export "&amp;BO$164&amp;"="&amp;""""&amp;INDEX($E$128:$G$130,MATCH("●",INDEX($H$128:$AQ$130,,MATCH($D173,$70:$70,0)-7),0),1)&amp;""";"),",",""",""")</f>
        <v/>
      </c>
      <c r="BP173" s="71" t="str">
        <f>SUBSTITUTE(IF(INDEX($E$128:$G$130,MATCH("●",INDEX($H$128:$AQ$130,,MATCH($D173,$70:$70,0)-7),0),1)=VLOOKUP(BP$164,$AD$9:$AN$20,8,FALSE),"","sed -i "&amp;IF($AK$162="MacOS","'' ","")&amp;"'s#"&amp;BP$164&amp;"="""&amp;INDEX($E$128:$G$130,MATCH("●",INDEX($H$128:$AQ$130,,MATCH($D173,$70:$70,0)-7),0),1)&amp;""""&amp;"#"&amp;BP$164&amp;"="&amp;""""&amp;VLOOKUP(BP$164,$AD$9:$AN$20,8,FALSE)&amp;""""&amp;"#g'"&amp;"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3" s="71" t="str">
        <f>SUBSTITUTE(IF(VLOOKUP(BQ$164,$AD$9:$AN$20,8,FALSE)=INDEX($E$132:$G$134,MATCH("●",INDEX($H$132:$AQ$134,,MATCH($D173,$70:$70,0)-7),0),1),"","sed -i "&amp;IF($AK$162="MacOS","'' ","")&amp;"'s#"&amp;BQ$164&amp;"="""&amp;VLOOKUP(BQ$164,$AD$9:$AN$20,8,FALSE)&amp;""""&amp;"#"&amp;BQ$164&amp;"="&amp;""""&amp;INDEX($E$132:$G$134,MATCH("●",INDEX($H$132:$AQ$134,,MATCH($D173,$70:$70,0)-7),0),1)&amp;""""&amp;"#g'"&amp;" ${CONFIG_DIR}"&amp;$K$7&amp;"; export "&amp;BQ$164&amp;"="&amp;""""&amp;INDEX($E$132:$G$134,MATCH("●",INDEX($H$132:$AQ$134,,MATCH($D173,$70:$70,0)-7),0),1)&amp;""";"),",",""",""")</f>
        <v/>
      </c>
      <c r="BR173" s="71" t="str">
        <f>SUBSTITUTE(IF(INDEX($E$132:$G$134,MATCH("●",INDEX($H$132:$AQ$134,,MATCH($D173,$70:$70,0)-7),0),1)=VLOOKUP(BR$164,$AD$9:$AN$20,8,FALSE),"","sed -i "&amp;IF($AK$162="MacOS","'' ","")&amp;"'s#"&amp;BR$164&amp;"="""&amp;INDEX($E$132:$G$134,MATCH("●",INDEX($H$132:$AQ$134,,MATCH($D173,$70:$70,0)-7),0),1)&amp;""""&amp;"#"&amp;BR$164&amp;"="&amp;""""&amp;VLOOKUP(BR$164,$AD$9:$AN$20,8,FALSE)&amp;""""&amp;"#g'"&amp;"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3" s="71" t="str">
        <f>SUBSTITUTE(IF(VLOOKUP(BS$164,$AD$9:$AN$20,8,FALSE)=INDEX($E$136:$G$138,MATCH("●",INDEX($H$136:$AQ$138,,MATCH($D173,$70:$70,0)-7),0),1),"","sed -i "&amp;IF($AK$162="MacOS","'' ","")&amp;"'s#"&amp;BS$164&amp;"="""&amp;VLOOKUP(BS$164,$AD$9:$AN$20,8,FALSE)&amp;""""&amp;"#"&amp;BS$164&amp;"="&amp;""""&amp;INDEX($E$136:$G$138,MATCH("●",INDEX($H$136:$AQ$138,,MATCH($D173,$70:$70,0)-7),0),1)&amp;""""&amp;"#g'"&amp;" ${CONFIG_DIR}"&amp;$K$7&amp;"; export "&amp;BS$164&amp;"="&amp;""""&amp;INDEX($E$136:$G$138,MATCH("●",INDEX($H$136:$AQ$138,,MATCH($D173,$70:$70,0)-7),0),1)&amp;""";"),",",""",""")</f>
        <v/>
      </c>
      <c r="BT173" s="71" t="str">
        <f>SUBSTITUTE(IF(INDEX($E$136:$G$138,MATCH("●",INDEX($H$136:$AQ$138,,MATCH($D173,$70:$70,0)-7),0),1)=VLOOKUP(BT$164,$AD$9:$AN$20,8,FALSE),"","sed -i "&amp;IF($AK$162="MacOS","'' ","")&amp;"'s#"&amp;BT$164&amp;"="""&amp;INDEX($E$136:$G$138,MATCH("●",INDEX($H$136:$AQ$138,,MATCH($D173,$70:$70,0)-7),0),1)&amp;""""&amp;"#"&amp;BT$164&amp;"="&amp;""""&amp;VLOOKUP(BT$164,$AD$9:$AN$20,8,FALSE)&amp;""""&amp;"#g'"&amp;"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3" s="60" t="s">
        <v>1068</v>
      </c>
    </row>
    <row r="174" spans="3:73" ht="72" customHeight="1">
      <c r="D174" s="96">
        <f t="shared" si="3"/>
        <v>117</v>
      </c>
      <c r="E174" s="97"/>
      <c r="F174" s="97"/>
      <c r="G174" s="98"/>
      <c r="H174" s="45" t="str">
        <f t="shared" ca="1" si="2"/>
        <v>clear; echo テストケース117; sed -i '' 's#COLUMN_DATA_TYPE="char"#COLUMN_DATA_TYPE="short"#g' ${CONFIG_DIR}db_data_config.txt; export COLUMN_DATA_TYPE="short";sed -i '' 's#COLUMN_DATA_LENGTH="3"#COLUMN_DATA_LENGTH="0"#g' ${CONFIG_DIR}db_data_config.txt; export COLUMN_DATA_LENGTH="0";sh ./script/db_check_data_validate_config.sh; sed -i '' 's#COLUMN_DATA_TYPE="short"#COLUMN_DATA_TYPE="char"#g' ${CONFIG_DIR}db_data_config.txt; export COLUMN_DATA_TYPE="char";sed -i '' 's#COLUMN_DATA_LENGTH="0"#COLUMN_DATA_LENGTH="3"#g' ${CONFIG_DIR}db_data_config.txt; export COLUMN_DATA_LENGTH="3";</v>
      </c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7"/>
      <c r="AE174" s="99" t="str" cm="1">
        <f t="array" ref="AE174">SUBSTITUTE(INDEX($H$140:$AQ$140, , MATCH($D174, $70:$70, 0)-7),"-","")</f>
        <v>異常</v>
      </c>
      <c r="AF174" s="100"/>
      <c r="AG174" s="101"/>
      <c r="AH174" s="143" t="s">
        <v>963</v>
      </c>
      <c r="AI174" s="144"/>
      <c r="AJ174" s="144"/>
      <c r="AK174" s="144"/>
      <c r="AL174" s="144"/>
      <c r="AM174" s="144"/>
      <c r="AN174" s="144"/>
      <c r="AO174" s="144"/>
      <c r="AP174" s="144"/>
      <c r="AQ174" s="145"/>
      <c r="AS174" s="68" t="str" cm="1">
        <f t="array" ref="AS174">SUBSTITUTE(TEXT(INDEX($H$143:$AQ$143,1,$D174-108),"000000"),"-","")</f>
        <v>220143</v>
      </c>
      <c r="AT174" s="69"/>
      <c r="AU174" s="70"/>
      <c r="AW174" s="71" t="str">
        <f>SUBSTITUTE(IF(VLOOKUP(AW$164,$AD$9:$AN$20,8,FALSE)=INDEX($E$76:$G$78,MATCH("●",INDEX($H$76:$AQ$78,,MATCH($D174,$70:$70,0)-7),0),1),"","sed -i "&amp;IF($AK$162="MacOS","'' ","")&amp;"'s#"&amp;AW$164&amp;"="""&amp;VLOOKUP(AW$164,$AD$9:$AN$20,8,FALSE)&amp;""""&amp;"#"&amp;AW$164&amp;"="&amp;""""&amp;INDEX($E$76:$G$78,MATCH("●",INDEX($H$76:$AQ$78,,MATCH($D174,$70:$70,0)-7),0),1)&amp;""""&amp;"#g'"&amp;" ${CONFIG_DIR}"&amp;$K$7&amp;"; export "&amp;AW$164&amp;"="&amp;""""&amp;INDEX($E$76:$G$78,MATCH("●",INDEX($H$76:$AQ$78,,MATCH($D174,$70:$70,0)-7),0),1)&amp;""";"),",",""",""")</f>
        <v/>
      </c>
      <c r="AX174" s="71" t="str">
        <f>SUBSTITUTE(IF(INDEX($E$76:$G$78,MATCH("●",INDEX($H$76:$AQ$78,,MATCH($D174,$70:$70,0)-7),0),1)=VLOOKUP(AX$164,$AD$9:$AN$20,8,FALSE),"","sed -i "&amp;IF($AK$162="MacOS","'' ","")&amp;"'s#"&amp;AX$164&amp;"="""&amp;INDEX($E$76:$G$78,MATCH("●",INDEX($H$76:$AQ$78,,MATCH($D174,$70:$70,0)-7),0),1)&amp;""""&amp;"#"&amp;AX$164&amp;"="&amp;""""&amp;VLOOKUP(AX$164,$AD$9:$AN$20,8,FALSE)&amp;""""&amp;"#g'"&amp;"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4" s="71" t="str">
        <f>SUBSTITUTE(IF(VLOOKUP(AY$164,$AD$9:$AN$20,8,FALSE)=INDEX($E$80:$G$84,MATCH("●",INDEX($H$80:$AQ$84,,MATCH($D174,$70:$70,0)-7),0),1),"","sed -i "&amp;IF($AK$162="MacOS","'' ","")&amp;"'s#"&amp;AY$164&amp;"="""&amp;VLOOKUP(AY$164,$AD$9:$AN$20,8,FALSE)&amp;""""&amp;"#"&amp;AY$164&amp;"="&amp;""""&amp;INDEX($E$80:$G$84,MATCH("●",INDEX($H$80:$AQ$84,,MATCH($D174,$70:$70,0)-7),0),1)&amp;""""&amp;"#g'"&amp;" ${CONFIG_DIR}"&amp;$K$7&amp;"; export "&amp;AY$164&amp;"="&amp;""""&amp;INDEX($E$80:$G$84,MATCH("●",INDEX($H$80:$AQ$84,,MATCH($D174,$70:$70,0)-7),0),1)&amp;""";"),",",""",""")</f>
        <v>sed -i '' 's#COLUMN_DATA_TYPE="char"#COLUMN_DATA_TYPE="short"#g' ${CONFIG_DIR}db_data_config.txt; export COLUMN_DATA_TYPE="short";</v>
      </c>
      <c r="AZ174" s="71" t="str">
        <f>SUBSTITUTE(IF(INDEX($E$80:$G$84,MATCH("●",INDEX($H$80:$AQ$84,,MATCH($D174,$70:$70,0)-7),0),1)=VLOOKUP(AZ$164,$AD$9:$AN$20,8,FALSE),"","sed -i "&amp;IF($AK$162="MacOS","'' ","")&amp;"'s#"&amp;AZ$164&amp;"="""&amp;INDEX($E$80:$G$84,MATCH("●",INDEX($H$80:$AQ$84,,MATCH($D174,$70:$70,0)-7),0),1)&amp;""""&amp;"#"&amp;AZ$164&amp;"="&amp;""""&amp;VLOOKUP(AZ$164,$AD$9:$AN$20,8,FALSE)&amp;""""&amp;"#g'"&amp;"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74" s="71" t="str">
        <f>SUBSTITUTE(IF(VLOOKUP(BA$164,$AD$9:$AN$20,8,FALSE)=INDEX($E$86:$G$99,MATCH("●",INDEX($H$86:$AQ$99,,MATCH($D174,$70:$70,0)-7),0),1),"","sed -i "&amp;IF($AK$162="MacOS","'' ","")&amp;"'s#"&amp;BA$164&amp;"="""&amp;VLOOKUP(BA$164,$AD$9:$AN$20,8,FALSE)&amp;""""&amp;"#"&amp;BA$164&amp;"="&amp;""""&amp;INDEX($E$86:$G$99,MATCH("●",INDEX($H$86:$AQ$99,,MATCH($D174,$70:$70,0)-7),0),1)&amp;""""&amp;"#g'"&amp;" ${CONFIG_DIR}"&amp;$K$7&amp;"; export "&amp;BA$164&amp;"="&amp;""""&amp;INDEX($E$86:$G$99,MATCH("●",INDEX($H$86:$AQ$99,,MATCH($D174,$70:$70,0)-7),0),1)&amp;""";"),",",""",""")</f>
        <v>sed -i '' 's#COLUMN_DATA_LENGTH="3"#COLUMN_DATA_LENGTH="0"#g' ${CONFIG_DIR}db_data_config.txt; export COLUMN_DATA_LENGTH="0";</v>
      </c>
      <c r="BB174" s="71" t="str">
        <f>SUBSTITUTE(IF(INDEX($E$86:$G$99,MATCH("●",INDEX($H$86:$AQ$99,,MATCH($D174,$70:$70,0)-7),0),1)=VLOOKUP(BB$164,$AD$9:$AN$20,8,FALSE),"","sed -i "&amp;IF($AK$162="MacOS","'' ","")&amp;"'s#"&amp;BB$164&amp;"="""&amp;INDEX($E$86:$G$99,MATCH("●",INDEX($H$86:$AQ$99,,MATCH($D174,$70:$70,0)-7),0),1)&amp;""""&amp;"#"&amp;BB$164&amp;"="&amp;""""&amp;VLOOKUP(BB$164,$AD$9:$AN$20,8,FALSE)&amp;""""&amp;"#g'"&amp;"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's#COLUMN_DATA_LENGTH="0"#COLUMN_DATA_LENGTH="3"#g' ${CONFIG_DIR}db_data_config.txt; export COLUMN_DATA_LENGTH="3";</v>
      </c>
      <c r="BC174" s="71" t="str">
        <f>SUBSTITUTE(IF(VLOOKUP(BC$164,$AD$9:$AN$20,8,FALSE)=INDEX($E$101:$G$104,MATCH("●",INDEX($H$101:$AQ$104,,MATCH($D174,$70:$70,0)-7),0),1),"","sed -i "&amp;IF($AK$162="MacOS","'' ","")&amp;"'s#"&amp;BC$164&amp;"="""&amp;VLOOKUP(BC$164,$AD$9:$AN$20,8,FALSE)&amp;""""&amp;"#"&amp;BC$164&amp;"="&amp;""""&amp;INDEX($E$101:$G$104,MATCH("●",INDEX($H$101:$AQ$104,,MATCH($D174,$70:$70,0)-7),0),1)&amp;""""&amp;"#g'"&amp;" ${CONFIG_DIR}"&amp;$K$7&amp;"; export "&amp;BC$164&amp;"="&amp;""""&amp;INDEX($E$101:$G$104,MATCH("●",INDEX($H$101:$AQ$104,,MATCH($D174,$70:$70,0)-7),0),1)&amp;""";"),",",""",""")</f>
        <v/>
      </c>
      <c r="BD174" s="71" t="str">
        <f>SUBSTITUTE(IF(INDEX($E$101:$G$104,MATCH("●",INDEX($H$101:$AQ$104,,MATCH($D174,$70:$70,0)-7),0),1)=VLOOKUP(BD$164,$AD$9:$AN$20,8,FALSE),"","sed -i "&amp;IF($AK$162="MacOS","'' ","")&amp;"'s#"&amp;BD$164&amp;"="""&amp;INDEX($E$101:$G$104,MATCH("●",INDEX($H$101:$AQ$104,,MATCH($D174,$70:$70,0)-7),0),1)&amp;""""&amp;"#"&amp;BD$164&amp;"="&amp;""""&amp;VLOOKUP(BD$164,$AD$9:$AN$20,8,FALSE)&amp;""""&amp;"#g'"&amp;"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74" s="71" t="str">
        <f>SUBSTITUTE(IF(VLOOKUP(BE$164,$AD$9:$AN$20,8,FALSE)=INDEX($E$106:$G$109,MATCH("●",INDEX($H$106:$AQ$109,,MATCH($D174,$70:$70,0)-7),0),1),"","sed -i "&amp;IF($AK$162="MacOS","'' ","")&amp;"'s#"&amp;BE$164&amp;"="""&amp;VLOOKUP(BE$164,$AD$9:$AN$20,8,FALSE)&amp;""""&amp;"#"&amp;BE$164&amp;"="&amp;""""&amp;INDEX($E$106:$G$109,MATCH("●",INDEX($H$106:$AQ$109,,MATCH($D174,$70:$70,0)-7),0),1)&amp;""""&amp;"#g'"&amp;" ${CONFIG_DIR}"&amp;$K$7&amp;"; export "&amp;BE$164&amp;"="&amp;""""&amp;INDEX($E$106:$G$109,MATCH("●",INDEX($H$106:$AQ$109,,MATCH($D174,$70:$70,0)-7),0),1)&amp;""";"),",",""",""")</f>
        <v/>
      </c>
      <c r="BF174" s="71" t="str">
        <f>SUBSTITUTE(IF(INDEX($E$106:$G$109,MATCH("●",INDEX($H$106:$AQ$109,,MATCH($D174,$70:$70,0)-7),0),1)=VLOOKUP(BF$164,$AD$9:$AN$20,8,FALSE),"","sed -i "&amp;IF($AK$162="MacOS","'' ","")&amp;"'s#"&amp;BF$164&amp;"="""&amp;INDEX($E$106:$G$109,MATCH("●",INDEX($H$106:$AQ$109,,MATCH($D174,$70:$70,0)-7),0),1)&amp;""""&amp;"#"&amp;BF$164&amp;"="&amp;""""&amp;VLOOKUP(BF$164,$AD$9:$AN$20,8,FALSE)&amp;""""&amp;"#g'"&amp;"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74" s="71" t="str">
        <f>SUBSTITUTE(IF(VLOOKUP(BG$164,$AD$9:$AN$20,8,FALSE)=INDEX($E$111:$G$114,MATCH("●",INDEX($H$111:$AQ$114,,MATCH($D174,$70:$70,0)-7),0),1),"","sed -i "&amp;IF($AK$162="MacOS","'' ","")&amp;"'s#"&amp;BG$164&amp;"="""&amp;VLOOKUP(BG$164,$AD$9:$AN$20,8,FALSE)&amp;""""&amp;"#"&amp;BG$164&amp;"="&amp;""""&amp;INDEX($E$111:$G$114,MATCH("●",INDEX($H$111:$AQ$114,,MATCH($D174,$70:$70,0)-7),0),1)&amp;""""&amp;"#g'"&amp;" ${CONFIG_DIR}"&amp;$K$7&amp;"; export "&amp;BG$164&amp;"="&amp;""""&amp;INDEX($E$111:$G$114,MATCH("●",INDEX($H$111:$AQ$114,,MATCH($D174,$70:$70,0)-7),0),1)&amp;""";"),",",""",""")</f>
        <v/>
      </c>
      <c r="BH174" s="71" t="str">
        <f>SUBSTITUTE(IF(INDEX($E$111:$G$114,MATCH("●",INDEX($H$111:$AQ$114,,MATCH($D174,$70:$70,0)-7),0),1)=VLOOKUP(BH$164,$AD$9:$AN$20,8,FALSE),"","sed -i "&amp;IF($AK$162="MacOS","'' ","")&amp;"'s#"&amp;BH$164&amp;"="""&amp;INDEX($E$111:$G$114,MATCH("●",INDEX($H$111:$AQ$114,,MATCH($D174,$70:$70,0)-7),0),1)&amp;""""&amp;"#"&amp;BH$164&amp;"="&amp;""""&amp;VLOOKUP(BH$164,$AD$9:$AN$20,8,FALSE)&amp;""""&amp;"#g'"&amp;"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74" s="71" t="str">
        <f>SUBSTITUTE(IF(VLOOKUP(BI$164,$AD$9:$AN$20,8,FALSE)=INDEX($E$116:$G$118,MATCH("●",INDEX($H$116:$AQ$118,,MATCH($D174,$70:$70,0)-7),0),1),"","sed -i "&amp;IF($AK$162="MacOS","'' ","")&amp;"'s#"&amp;BI$164&amp;"="""&amp;VLOOKUP(BI$164,$AD$9:$AN$20,8,FALSE)&amp;""""&amp;"#"&amp;BI$164&amp;"="&amp;""""&amp;INDEX($E$116:$G$118,MATCH("●",INDEX($H$116:$AQ$118,,MATCH($D174,$70:$70,0)-7),0),1)&amp;""""&amp;"#g'"&amp;" ${CONFIG_DIR}"&amp;$K$7&amp;"; export "&amp;BI$164&amp;"="&amp;""""&amp;INDEX($E$116:$G$118,MATCH("●",INDEX($H$116:$AQ$118,,MATCH($D174,$70:$70,0)-7),0),1)&amp;""";"),",",""",""")</f>
        <v/>
      </c>
      <c r="BJ174" s="71" t="str">
        <f>SUBSTITUTE(IF(INDEX($E$116:$G$118,MATCH("●",INDEX($H$116:$AQ$118,,MATCH($D174,$70:$70,0)-7),0),1)=VLOOKUP(BJ$164,$AD$9:$AN$20,8,FALSE),"","sed -i "&amp;IF($AK$162="MacOS","'' ","")&amp;"'s#"&amp;BJ$164&amp;"="""&amp;INDEX($E$116:$G$118,MATCH("●",INDEX($H$116:$AQ$118,,MATCH($D174,$70:$70,0)-7),0),1)&amp;""""&amp;"#"&amp;BJ$164&amp;"="&amp;""""&amp;VLOOKUP(BJ$164,$AD$9:$AN$20,8,FALSE)&amp;""""&amp;"#g'"&amp;"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4" s="71" t="str">
        <f>SUBSTITUTE(IF(VLOOKUP(BK$164,$AD$9:$AN$20,8,FALSE)=INDEX($E$120:$G$122,MATCH("●",INDEX($H$120:$AQ$122,,MATCH($D174,$70:$70,0)-7),0),1),"","sed -i "&amp;IF($AK$162="MacOS","'' ","")&amp;"'s#"&amp;BK$164&amp;"="""&amp;VLOOKUP(BK$164,$AD$9:$AN$20,8,FALSE)&amp;""""&amp;"#"&amp;BK$164&amp;"="&amp;""""&amp;INDEX($E$120:$G$122,MATCH("●",INDEX($H$120:$AQ$122,,MATCH($D174,$70:$70,0)-7),0),1)&amp;""""&amp;"#g'"&amp;" ${CONFIG_DIR}"&amp;$K$7&amp;"; export "&amp;BK$164&amp;"="&amp;""""&amp;INDEX($E$120:$G$122,MATCH("●",INDEX($H$120:$AQ$122,,MATCH($D174,$70:$70,0)-7),0),1)&amp;""";"),",",""",""")</f>
        <v/>
      </c>
      <c r="BL174" s="71" t="str">
        <f>SUBSTITUTE(IF(INDEX($E$120:$G$122,MATCH("●",INDEX($H$120:$AQ$122,,MATCH($D174,$70:$70,0)-7),0),1)=VLOOKUP(BL$164,$AD$9:$AN$20,8,FALSE),"","sed -i "&amp;IF($AK$162="MacOS","'' ","")&amp;"'s#"&amp;BL$164&amp;"="""&amp;INDEX($E$120:$G$122,MATCH("●",INDEX($H$120:$AQ$122,,MATCH($D174,$70:$70,0)-7),0),1)&amp;""""&amp;"#"&amp;BL$164&amp;"="&amp;""""&amp;VLOOKUP(BL$164,$AD$9:$AN$20,8,FALSE)&amp;""""&amp;"#g'"&amp;"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4" s="71" t="str">
        <f>SUBSTITUTE(IF(VLOOKUP(BM$164,$AD$9:$AN$20,8,FALSE)=INDEX($E$124:$G$126,MATCH("●",INDEX($H$124:$AQ$126,,MATCH($D174,$70:$70,0)-7),0),1),"","sed -i "&amp;IF($AK$162="MacOS","'' ","")&amp;"'s#"&amp;BM$164&amp;"="""&amp;VLOOKUP(BM$164,$AD$9:$AN$20,8,FALSE)&amp;""""&amp;"#"&amp;BM$164&amp;"="&amp;""""&amp;INDEX($E$124:$G$126,MATCH("●",INDEX($H$124:$AQ$126,,MATCH($D174,$70:$70,0)-7),0),1)&amp;""""&amp;"#g'"&amp;" ${CONFIG_DIR}"&amp;$K$7&amp;"; export "&amp;BM$164&amp;"="&amp;""""&amp;INDEX($E$124:$G$126,MATCH("●",INDEX($H$124:$AQ$126,,MATCH($D174,$70:$70,0)-7),0),1)&amp;""";"),",",""",""")</f>
        <v/>
      </c>
      <c r="BN174" s="71" t="str">
        <f>SUBSTITUTE(IF(INDEX($E$124:$G$126,MATCH("●",INDEX($H$124:$AQ$126,,MATCH($D174,$70:$70,0)-7),0),1)=VLOOKUP(BN$164,$AD$9:$AN$20,8,FALSE),"","sed -i "&amp;IF($AK$162="MacOS","'' ","")&amp;"'s#"&amp;BN$164&amp;"="""&amp;INDEX($E$124:$G$126,MATCH("●",INDEX($H$124:$AQ$126,,MATCH($D174,$70:$70,0)-7),0),1)&amp;""""&amp;"#"&amp;BN$164&amp;"="&amp;""""&amp;VLOOKUP(BN$164,$AD$9:$AN$20,8,FALSE)&amp;""""&amp;"#g'"&amp;"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4" s="71" t="str">
        <f>SUBSTITUTE(IF(VLOOKUP(BO$164,$AD$9:$AN$20,8,FALSE)=INDEX($E$128:$G$130,MATCH("●",INDEX($H$128:$AQ$130,,MATCH($D174,$70:$70,0)-7),0),1),"","sed -i "&amp;IF($AK$162="MacOS","'' ","")&amp;"'s#"&amp;BO$164&amp;"="""&amp;VLOOKUP(BO$164,$AD$9:$AN$20,8,FALSE)&amp;""""&amp;"#"&amp;BO$164&amp;"="&amp;""""&amp;INDEX($E$128:$G$130,MATCH("●",INDEX($H$128:$AQ$130,,MATCH($D174,$70:$70,0)-7),0),1)&amp;""""&amp;"#g'"&amp;" ${CONFIG_DIR}"&amp;$K$7&amp;"; export "&amp;BO$164&amp;"="&amp;""""&amp;INDEX($E$128:$G$130,MATCH("●",INDEX($H$128:$AQ$130,,MATCH($D174,$70:$70,0)-7),0),1)&amp;""";"),",",""",""")</f>
        <v/>
      </c>
      <c r="BP174" s="71" t="str">
        <f>SUBSTITUTE(IF(INDEX($E$128:$G$130,MATCH("●",INDEX($H$128:$AQ$130,,MATCH($D174,$70:$70,0)-7),0),1)=VLOOKUP(BP$164,$AD$9:$AN$20,8,FALSE),"","sed -i "&amp;IF($AK$162="MacOS","'' ","")&amp;"'s#"&amp;BP$164&amp;"="""&amp;INDEX($E$128:$G$130,MATCH("●",INDEX($H$128:$AQ$130,,MATCH($D174,$70:$70,0)-7),0),1)&amp;""""&amp;"#"&amp;BP$164&amp;"="&amp;""""&amp;VLOOKUP(BP$164,$AD$9:$AN$20,8,FALSE)&amp;""""&amp;"#g'"&amp;"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4" s="71" t="str">
        <f>SUBSTITUTE(IF(VLOOKUP(BQ$164,$AD$9:$AN$20,8,FALSE)=INDEX($E$132:$G$134,MATCH("●",INDEX($H$132:$AQ$134,,MATCH($D174,$70:$70,0)-7),0),1),"","sed -i "&amp;IF($AK$162="MacOS","'' ","")&amp;"'s#"&amp;BQ$164&amp;"="""&amp;VLOOKUP(BQ$164,$AD$9:$AN$20,8,FALSE)&amp;""""&amp;"#"&amp;BQ$164&amp;"="&amp;""""&amp;INDEX($E$132:$G$134,MATCH("●",INDEX($H$132:$AQ$134,,MATCH($D174,$70:$70,0)-7),0),1)&amp;""""&amp;"#g'"&amp;" ${CONFIG_DIR}"&amp;$K$7&amp;"; export "&amp;BQ$164&amp;"="&amp;""""&amp;INDEX($E$132:$G$134,MATCH("●",INDEX($H$132:$AQ$134,,MATCH($D174,$70:$70,0)-7),0),1)&amp;""";"),",",""",""")</f>
        <v/>
      </c>
      <c r="BR174" s="71" t="str">
        <f>SUBSTITUTE(IF(INDEX($E$132:$G$134,MATCH("●",INDEX($H$132:$AQ$134,,MATCH($D174,$70:$70,0)-7),0),1)=VLOOKUP(BR$164,$AD$9:$AN$20,8,FALSE),"","sed -i "&amp;IF($AK$162="MacOS","'' ","")&amp;"'s#"&amp;BR$164&amp;"="""&amp;INDEX($E$132:$G$134,MATCH("●",INDEX($H$132:$AQ$134,,MATCH($D174,$70:$70,0)-7),0),1)&amp;""""&amp;"#"&amp;BR$164&amp;"="&amp;""""&amp;VLOOKUP(BR$164,$AD$9:$AN$20,8,FALSE)&amp;""""&amp;"#g'"&amp;"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4" s="71" t="str">
        <f>SUBSTITUTE(IF(VLOOKUP(BS$164,$AD$9:$AN$20,8,FALSE)=INDEX($E$136:$G$138,MATCH("●",INDEX($H$136:$AQ$138,,MATCH($D174,$70:$70,0)-7),0),1),"","sed -i "&amp;IF($AK$162="MacOS","'' ","")&amp;"'s#"&amp;BS$164&amp;"="""&amp;VLOOKUP(BS$164,$AD$9:$AN$20,8,FALSE)&amp;""""&amp;"#"&amp;BS$164&amp;"="&amp;""""&amp;INDEX($E$136:$G$138,MATCH("●",INDEX($H$136:$AQ$138,,MATCH($D174,$70:$70,0)-7),0),1)&amp;""""&amp;"#g'"&amp;" ${CONFIG_DIR}"&amp;$K$7&amp;"; export "&amp;BS$164&amp;"="&amp;""""&amp;INDEX($E$136:$G$138,MATCH("●",INDEX($H$136:$AQ$138,,MATCH($D174,$70:$70,0)-7),0),1)&amp;""";"),",",""",""")</f>
        <v/>
      </c>
      <c r="BT174" s="71" t="str">
        <f>SUBSTITUTE(IF(INDEX($E$136:$G$138,MATCH("●",INDEX($H$136:$AQ$138,,MATCH($D174,$70:$70,0)-7),0),1)=VLOOKUP(BT$164,$AD$9:$AN$20,8,FALSE),"","sed -i "&amp;IF($AK$162="MacOS","'' ","")&amp;"'s#"&amp;BT$164&amp;"="""&amp;INDEX($E$136:$G$138,MATCH("●",INDEX($H$136:$AQ$138,,MATCH($D174,$70:$70,0)-7),0),1)&amp;""""&amp;"#"&amp;BT$164&amp;"="&amp;""""&amp;VLOOKUP(BT$164,$AD$9:$AN$20,8,FALSE)&amp;""""&amp;"#g'"&amp;"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4" s="60" t="s">
        <v>1068</v>
      </c>
    </row>
    <row r="175" spans="3:73" ht="72" customHeight="1">
      <c r="D175" s="96">
        <f t="shared" si="3"/>
        <v>118</v>
      </c>
      <c r="E175" s="97"/>
      <c r="F175" s="97"/>
      <c r="G175" s="98"/>
      <c r="H175" s="45" t="str">
        <f t="shared" ca="1" si="2"/>
        <v>clear; echo テストケース118; sed -i '' 's#COLUMN_DATA_TYPE="char"#COLUMN_DATA_TYPE="short"#g' ${CONFIG_DIR}db_data_config.txt; export COLUMN_DATA_TYPE="short";sed -i '' 's#COLUMN_DATA_LENGTH="3"#COLUMN_DATA_LENGTH="4"#g' ${CONFIG_DIR}db_data_config.txt; export COLUMN_DATA_LENGTH="4";sh ./script/db_check_data_validate_config.sh; sed -i '' 's#COLUMN_DATA_TYPE="short"#COLUMN_DATA_TYPE="char"#g' ${CONFIG_DIR}db_data_config.txt; export COLUMN_DATA_TYPE="char";sed -i '' 's#COLUMN_DATA_LENGTH="4"#COLUMN_DATA_LENGTH="3"#g' ${CONFIG_DIR}db_data_config.txt; export COLUMN_DATA_LENGTH="3";</v>
      </c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  <c r="AE175" s="99" t="str" cm="1">
        <f t="array" ref="AE175">SUBSTITUTE(INDEX($H$140:$AQ$140, , MATCH($D175, $70:$70, 0)-7),"-","")</f>
        <v>正常</v>
      </c>
      <c r="AF175" s="100"/>
      <c r="AG175" s="101"/>
      <c r="AH175" s="143" t="s">
        <v>964</v>
      </c>
      <c r="AI175" s="144"/>
      <c r="AJ175" s="144"/>
      <c r="AK175" s="144"/>
      <c r="AL175" s="144"/>
      <c r="AM175" s="144"/>
      <c r="AN175" s="144"/>
      <c r="AO175" s="144"/>
      <c r="AP175" s="144"/>
      <c r="AQ175" s="145"/>
      <c r="AS175" s="68" t="str" cm="1">
        <f t="array" ref="AS175">SUBSTITUTE(TEXT(INDEX($H$143:$AQ$143,1,$D175-108),"000000"),"-","")</f>
        <v>220001</v>
      </c>
      <c r="AT175" s="69"/>
      <c r="AU175" s="70"/>
      <c r="AW175" s="71" t="str">
        <f>SUBSTITUTE(IF(VLOOKUP(AW$164,$AD$9:$AN$20,8,FALSE)=INDEX($E$76:$G$78,MATCH("●",INDEX($H$76:$AQ$78,,MATCH($D175,$70:$70,0)-7),0),1),"","sed -i "&amp;IF($AK$162="MacOS","'' ","")&amp;"'s#"&amp;AW$164&amp;"="""&amp;VLOOKUP(AW$164,$AD$9:$AN$20,8,FALSE)&amp;""""&amp;"#"&amp;AW$164&amp;"="&amp;""""&amp;INDEX($E$76:$G$78,MATCH("●",INDEX($H$76:$AQ$78,,MATCH($D175,$70:$70,0)-7),0),1)&amp;""""&amp;"#g'"&amp;" ${CONFIG_DIR}"&amp;$K$7&amp;"; export "&amp;AW$164&amp;"="&amp;""""&amp;INDEX($E$76:$G$78,MATCH("●",INDEX($H$76:$AQ$78,,MATCH($D175,$70:$70,0)-7),0),1)&amp;""";"),",",""",""")</f>
        <v/>
      </c>
      <c r="AX175" s="71" t="str">
        <f>SUBSTITUTE(IF(INDEX($E$76:$G$78,MATCH("●",INDEX($H$76:$AQ$78,,MATCH($D175,$70:$70,0)-7),0),1)=VLOOKUP(AX$164,$AD$9:$AN$20,8,FALSE),"","sed -i "&amp;IF($AK$162="MacOS","'' ","")&amp;"'s#"&amp;AX$164&amp;"="""&amp;INDEX($E$76:$G$78,MATCH("●",INDEX($H$76:$AQ$78,,MATCH($D175,$70:$70,0)-7),0),1)&amp;""""&amp;"#"&amp;AX$164&amp;"="&amp;""""&amp;VLOOKUP(AX$164,$AD$9:$AN$20,8,FALSE)&amp;""""&amp;"#g'"&amp;"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5" s="71" t="str">
        <f>SUBSTITUTE(IF(VLOOKUP(AY$164,$AD$9:$AN$20,8,FALSE)=INDEX($E$80:$G$84,MATCH("●",INDEX($H$80:$AQ$84,,MATCH($D175,$70:$70,0)-7),0),1),"","sed -i "&amp;IF($AK$162="MacOS","'' ","")&amp;"'s#"&amp;AY$164&amp;"="""&amp;VLOOKUP(AY$164,$AD$9:$AN$20,8,FALSE)&amp;""""&amp;"#"&amp;AY$164&amp;"="&amp;""""&amp;INDEX($E$80:$G$84,MATCH("●",INDEX($H$80:$AQ$84,,MATCH($D175,$70:$70,0)-7),0),1)&amp;""""&amp;"#g'"&amp;" ${CONFIG_DIR}"&amp;$K$7&amp;"; export "&amp;AY$164&amp;"="&amp;""""&amp;INDEX($E$80:$G$84,MATCH("●",INDEX($H$80:$AQ$84,,MATCH($D175,$70:$70,0)-7),0),1)&amp;""";"),",",""",""")</f>
        <v>sed -i '' 's#COLUMN_DATA_TYPE="char"#COLUMN_DATA_TYPE="short"#g' ${CONFIG_DIR}db_data_config.txt; export COLUMN_DATA_TYPE="short";</v>
      </c>
      <c r="AZ175" s="71" t="str">
        <f>SUBSTITUTE(IF(INDEX($E$80:$G$84,MATCH("●",INDEX($H$80:$AQ$84,,MATCH($D175,$70:$70,0)-7),0),1)=VLOOKUP(AZ$164,$AD$9:$AN$20,8,FALSE),"","sed -i "&amp;IF($AK$162="MacOS","'' ","")&amp;"'s#"&amp;AZ$164&amp;"="""&amp;INDEX($E$80:$G$84,MATCH("●",INDEX($H$80:$AQ$84,,MATCH($D175,$70:$70,0)-7),0),1)&amp;""""&amp;"#"&amp;AZ$164&amp;"="&amp;""""&amp;VLOOKUP(AZ$164,$AD$9:$AN$20,8,FALSE)&amp;""""&amp;"#g'"&amp;"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75" s="71" t="str">
        <f>SUBSTITUTE(IF(VLOOKUP(BA$164,$AD$9:$AN$20,8,FALSE)=INDEX($E$86:$G$99,MATCH("●",INDEX($H$86:$AQ$99,,MATCH($D175,$70:$70,0)-7),0),1),"","sed -i "&amp;IF($AK$162="MacOS","'' ","")&amp;"'s#"&amp;BA$164&amp;"="""&amp;VLOOKUP(BA$164,$AD$9:$AN$20,8,FALSE)&amp;""""&amp;"#"&amp;BA$164&amp;"="&amp;""""&amp;INDEX($E$86:$G$99,MATCH("●",INDEX($H$86:$AQ$99,,MATCH($D175,$70:$70,0)-7),0),1)&amp;""""&amp;"#g'"&amp;" ${CONFIG_DIR}"&amp;$K$7&amp;"; export "&amp;BA$164&amp;"="&amp;""""&amp;INDEX($E$86:$G$99,MATCH("●",INDEX($H$86:$AQ$99,,MATCH($D175,$70:$70,0)-7),0),1)&amp;""";"),",",""",""")</f>
        <v>sed -i '' 's#COLUMN_DATA_LENGTH="3"#COLUMN_DATA_LENGTH="4"#g' ${CONFIG_DIR}db_data_config.txt; export COLUMN_DATA_LENGTH="4";</v>
      </c>
      <c r="BB175" s="71" t="str">
        <f>SUBSTITUTE(IF(INDEX($E$86:$G$99,MATCH("●",INDEX($H$86:$AQ$99,,MATCH($D175,$70:$70,0)-7),0),1)=VLOOKUP(BB$164,$AD$9:$AN$20,8,FALSE),"","sed -i "&amp;IF($AK$162="MacOS","'' ","")&amp;"'s#"&amp;BB$164&amp;"="""&amp;INDEX($E$86:$G$99,MATCH("●",INDEX($H$86:$AQ$99,,MATCH($D175,$70:$70,0)-7),0),1)&amp;""""&amp;"#"&amp;BB$164&amp;"="&amp;""""&amp;VLOOKUP(BB$164,$AD$9:$AN$20,8,FALSE)&amp;""""&amp;"#g'"&amp;"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's#COLUMN_DATA_LENGTH="4"#COLUMN_DATA_LENGTH="3"#g' ${CONFIG_DIR}db_data_config.txt; export COLUMN_DATA_LENGTH="3";</v>
      </c>
      <c r="BC175" s="71" t="str">
        <f>SUBSTITUTE(IF(VLOOKUP(BC$164,$AD$9:$AN$20,8,FALSE)=INDEX($E$101:$G$104,MATCH("●",INDEX($H$101:$AQ$104,,MATCH($D175,$70:$70,0)-7),0),1),"","sed -i "&amp;IF($AK$162="MacOS","'' ","")&amp;"'s#"&amp;BC$164&amp;"="""&amp;VLOOKUP(BC$164,$AD$9:$AN$20,8,FALSE)&amp;""""&amp;"#"&amp;BC$164&amp;"="&amp;""""&amp;INDEX($E$101:$G$104,MATCH("●",INDEX($H$101:$AQ$104,,MATCH($D175,$70:$70,0)-7),0),1)&amp;""""&amp;"#g'"&amp;" ${CONFIG_DIR}"&amp;$K$7&amp;"; export "&amp;BC$164&amp;"="&amp;""""&amp;INDEX($E$101:$G$104,MATCH("●",INDEX($H$101:$AQ$104,,MATCH($D175,$70:$70,0)-7),0),1)&amp;""";"),",",""",""")</f>
        <v/>
      </c>
      <c r="BD175" s="71" t="str">
        <f>SUBSTITUTE(IF(INDEX($E$101:$G$104,MATCH("●",INDEX($H$101:$AQ$104,,MATCH($D175,$70:$70,0)-7),0),1)=VLOOKUP(BD$164,$AD$9:$AN$20,8,FALSE),"","sed -i "&amp;IF($AK$162="MacOS","'' ","")&amp;"'s#"&amp;BD$164&amp;"="""&amp;INDEX($E$101:$G$104,MATCH("●",INDEX($H$101:$AQ$104,,MATCH($D175,$70:$70,0)-7),0),1)&amp;""""&amp;"#"&amp;BD$164&amp;"="&amp;""""&amp;VLOOKUP(BD$164,$AD$9:$AN$20,8,FALSE)&amp;""""&amp;"#g'"&amp;"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75" s="71" t="str">
        <f>SUBSTITUTE(IF(VLOOKUP(BE$164,$AD$9:$AN$20,8,FALSE)=INDEX($E$106:$G$109,MATCH("●",INDEX($H$106:$AQ$109,,MATCH($D175,$70:$70,0)-7),0),1),"","sed -i "&amp;IF($AK$162="MacOS","'' ","")&amp;"'s#"&amp;BE$164&amp;"="""&amp;VLOOKUP(BE$164,$AD$9:$AN$20,8,FALSE)&amp;""""&amp;"#"&amp;BE$164&amp;"="&amp;""""&amp;INDEX($E$106:$G$109,MATCH("●",INDEX($H$106:$AQ$109,,MATCH($D175,$70:$70,0)-7),0),1)&amp;""""&amp;"#g'"&amp;" ${CONFIG_DIR}"&amp;$K$7&amp;"; export "&amp;BE$164&amp;"="&amp;""""&amp;INDEX($E$106:$G$109,MATCH("●",INDEX($H$106:$AQ$109,,MATCH($D175,$70:$70,0)-7),0),1)&amp;""";"),",",""",""")</f>
        <v/>
      </c>
      <c r="BF175" s="71" t="str">
        <f>SUBSTITUTE(IF(INDEX($E$106:$G$109,MATCH("●",INDEX($H$106:$AQ$109,,MATCH($D175,$70:$70,0)-7),0),1)=VLOOKUP(BF$164,$AD$9:$AN$20,8,FALSE),"","sed -i "&amp;IF($AK$162="MacOS","'' ","")&amp;"'s#"&amp;BF$164&amp;"="""&amp;INDEX($E$106:$G$109,MATCH("●",INDEX($H$106:$AQ$109,,MATCH($D175,$70:$70,0)-7),0),1)&amp;""""&amp;"#"&amp;BF$164&amp;"="&amp;""""&amp;VLOOKUP(BF$164,$AD$9:$AN$20,8,FALSE)&amp;""""&amp;"#g'"&amp;"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75" s="71" t="str">
        <f>SUBSTITUTE(IF(VLOOKUP(BG$164,$AD$9:$AN$20,8,FALSE)=INDEX($E$111:$G$114,MATCH("●",INDEX($H$111:$AQ$114,,MATCH($D175,$70:$70,0)-7),0),1),"","sed -i "&amp;IF($AK$162="MacOS","'' ","")&amp;"'s#"&amp;BG$164&amp;"="""&amp;VLOOKUP(BG$164,$AD$9:$AN$20,8,FALSE)&amp;""""&amp;"#"&amp;BG$164&amp;"="&amp;""""&amp;INDEX($E$111:$G$114,MATCH("●",INDEX($H$111:$AQ$114,,MATCH($D175,$70:$70,0)-7),0),1)&amp;""""&amp;"#g'"&amp;" ${CONFIG_DIR}"&amp;$K$7&amp;"; export "&amp;BG$164&amp;"="&amp;""""&amp;INDEX($E$111:$G$114,MATCH("●",INDEX($H$111:$AQ$114,,MATCH($D175,$70:$70,0)-7),0),1)&amp;""";"),",",""",""")</f>
        <v/>
      </c>
      <c r="BH175" s="71" t="str">
        <f>SUBSTITUTE(IF(INDEX($E$111:$G$114,MATCH("●",INDEX($H$111:$AQ$114,,MATCH($D175,$70:$70,0)-7),0),1)=VLOOKUP(BH$164,$AD$9:$AN$20,8,FALSE),"","sed -i "&amp;IF($AK$162="MacOS","'' ","")&amp;"'s#"&amp;BH$164&amp;"="""&amp;INDEX($E$111:$G$114,MATCH("●",INDEX($H$111:$AQ$114,,MATCH($D175,$70:$70,0)-7),0),1)&amp;""""&amp;"#"&amp;BH$164&amp;"="&amp;""""&amp;VLOOKUP(BH$164,$AD$9:$AN$20,8,FALSE)&amp;""""&amp;"#g'"&amp;"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75" s="71" t="str">
        <f>SUBSTITUTE(IF(VLOOKUP(BI$164,$AD$9:$AN$20,8,FALSE)=INDEX($E$116:$G$118,MATCH("●",INDEX($H$116:$AQ$118,,MATCH($D175,$70:$70,0)-7),0),1),"","sed -i "&amp;IF($AK$162="MacOS","'' ","")&amp;"'s#"&amp;BI$164&amp;"="""&amp;VLOOKUP(BI$164,$AD$9:$AN$20,8,FALSE)&amp;""""&amp;"#"&amp;BI$164&amp;"="&amp;""""&amp;INDEX($E$116:$G$118,MATCH("●",INDEX($H$116:$AQ$118,,MATCH($D175,$70:$70,0)-7),0),1)&amp;""""&amp;"#g'"&amp;" ${CONFIG_DIR}"&amp;$K$7&amp;"; export "&amp;BI$164&amp;"="&amp;""""&amp;INDEX($E$116:$G$118,MATCH("●",INDEX($H$116:$AQ$118,,MATCH($D175,$70:$70,0)-7),0),1)&amp;""";"),",",""",""")</f>
        <v/>
      </c>
      <c r="BJ175" s="71" t="str">
        <f>SUBSTITUTE(IF(INDEX($E$116:$G$118,MATCH("●",INDEX($H$116:$AQ$118,,MATCH($D175,$70:$70,0)-7),0),1)=VLOOKUP(BJ$164,$AD$9:$AN$20,8,FALSE),"","sed -i "&amp;IF($AK$162="MacOS","'' ","")&amp;"'s#"&amp;BJ$164&amp;"="""&amp;INDEX($E$116:$G$118,MATCH("●",INDEX($H$116:$AQ$118,,MATCH($D175,$70:$70,0)-7),0),1)&amp;""""&amp;"#"&amp;BJ$164&amp;"="&amp;""""&amp;VLOOKUP(BJ$164,$AD$9:$AN$20,8,FALSE)&amp;""""&amp;"#g'"&amp;"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5" s="71" t="str">
        <f>SUBSTITUTE(IF(VLOOKUP(BK$164,$AD$9:$AN$20,8,FALSE)=INDEX($E$120:$G$122,MATCH("●",INDEX($H$120:$AQ$122,,MATCH($D175,$70:$70,0)-7),0),1),"","sed -i "&amp;IF($AK$162="MacOS","'' ","")&amp;"'s#"&amp;BK$164&amp;"="""&amp;VLOOKUP(BK$164,$AD$9:$AN$20,8,FALSE)&amp;""""&amp;"#"&amp;BK$164&amp;"="&amp;""""&amp;INDEX($E$120:$G$122,MATCH("●",INDEX($H$120:$AQ$122,,MATCH($D175,$70:$70,0)-7),0),1)&amp;""""&amp;"#g'"&amp;" ${CONFIG_DIR}"&amp;$K$7&amp;"; export "&amp;BK$164&amp;"="&amp;""""&amp;INDEX($E$120:$G$122,MATCH("●",INDEX($H$120:$AQ$122,,MATCH($D175,$70:$70,0)-7),0),1)&amp;""";"),",",""",""")</f>
        <v/>
      </c>
      <c r="BL175" s="71" t="str">
        <f>SUBSTITUTE(IF(INDEX($E$120:$G$122,MATCH("●",INDEX($H$120:$AQ$122,,MATCH($D175,$70:$70,0)-7),0),1)=VLOOKUP(BL$164,$AD$9:$AN$20,8,FALSE),"","sed -i "&amp;IF($AK$162="MacOS","'' ","")&amp;"'s#"&amp;BL$164&amp;"="""&amp;INDEX($E$120:$G$122,MATCH("●",INDEX($H$120:$AQ$122,,MATCH($D175,$70:$70,0)-7),0),1)&amp;""""&amp;"#"&amp;BL$164&amp;"="&amp;""""&amp;VLOOKUP(BL$164,$AD$9:$AN$20,8,FALSE)&amp;""""&amp;"#g'"&amp;"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5" s="71" t="str">
        <f>SUBSTITUTE(IF(VLOOKUP(BM$164,$AD$9:$AN$20,8,FALSE)=INDEX($E$124:$G$126,MATCH("●",INDEX($H$124:$AQ$126,,MATCH($D175,$70:$70,0)-7),0),1),"","sed -i "&amp;IF($AK$162="MacOS","'' ","")&amp;"'s#"&amp;BM$164&amp;"="""&amp;VLOOKUP(BM$164,$AD$9:$AN$20,8,FALSE)&amp;""""&amp;"#"&amp;BM$164&amp;"="&amp;""""&amp;INDEX($E$124:$G$126,MATCH("●",INDEX($H$124:$AQ$126,,MATCH($D175,$70:$70,0)-7),0),1)&amp;""""&amp;"#g'"&amp;" ${CONFIG_DIR}"&amp;$K$7&amp;"; export "&amp;BM$164&amp;"="&amp;""""&amp;INDEX($E$124:$G$126,MATCH("●",INDEX($H$124:$AQ$126,,MATCH($D175,$70:$70,0)-7),0),1)&amp;""";"),",",""",""")</f>
        <v/>
      </c>
      <c r="BN175" s="71" t="str">
        <f>SUBSTITUTE(IF(INDEX($E$124:$G$126,MATCH("●",INDEX($H$124:$AQ$126,,MATCH($D175,$70:$70,0)-7),0),1)=VLOOKUP(BN$164,$AD$9:$AN$20,8,FALSE),"","sed -i "&amp;IF($AK$162="MacOS","'' ","")&amp;"'s#"&amp;BN$164&amp;"="""&amp;INDEX($E$124:$G$126,MATCH("●",INDEX($H$124:$AQ$126,,MATCH($D175,$70:$70,0)-7),0),1)&amp;""""&amp;"#"&amp;BN$164&amp;"="&amp;""""&amp;VLOOKUP(BN$164,$AD$9:$AN$20,8,FALSE)&amp;""""&amp;"#g'"&amp;"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5" s="71" t="str">
        <f>SUBSTITUTE(IF(VLOOKUP(BO$164,$AD$9:$AN$20,8,FALSE)=INDEX($E$128:$G$130,MATCH("●",INDEX($H$128:$AQ$130,,MATCH($D175,$70:$70,0)-7),0),1),"","sed -i "&amp;IF($AK$162="MacOS","'' ","")&amp;"'s#"&amp;BO$164&amp;"="""&amp;VLOOKUP(BO$164,$AD$9:$AN$20,8,FALSE)&amp;""""&amp;"#"&amp;BO$164&amp;"="&amp;""""&amp;INDEX($E$128:$G$130,MATCH("●",INDEX($H$128:$AQ$130,,MATCH($D175,$70:$70,0)-7),0),1)&amp;""""&amp;"#g'"&amp;" ${CONFIG_DIR}"&amp;$K$7&amp;"; export "&amp;BO$164&amp;"="&amp;""""&amp;INDEX($E$128:$G$130,MATCH("●",INDEX($H$128:$AQ$130,,MATCH($D175,$70:$70,0)-7),0),1)&amp;""";"),",",""",""")</f>
        <v/>
      </c>
      <c r="BP175" s="71" t="str">
        <f>SUBSTITUTE(IF(INDEX($E$128:$G$130,MATCH("●",INDEX($H$128:$AQ$130,,MATCH($D175,$70:$70,0)-7),0),1)=VLOOKUP(BP$164,$AD$9:$AN$20,8,FALSE),"","sed -i "&amp;IF($AK$162="MacOS","'' ","")&amp;"'s#"&amp;BP$164&amp;"="""&amp;INDEX($E$128:$G$130,MATCH("●",INDEX($H$128:$AQ$130,,MATCH($D175,$70:$70,0)-7),0),1)&amp;""""&amp;"#"&amp;BP$164&amp;"="&amp;""""&amp;VLOOKUP(BP$164,$AD$9:$AN$20,8,FALSE)&amp;""""&amp;"#g'"&amp;"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5" s="71" t="str">
        <f>SUBSTITUTE(IF(VLOOKUP(BQ$164,$AD$9:$AN$20,8,FALSE)=INDEX($E$132:$G$134,MATCH("●",INDEX($H$132:$AQ$134,,MATCH($D175,$70:$70,0)-7),0),1),"","sed -i "&amp;IF($AK$162="MacOS","'' ","")&amp;"'s#"&amp;BQ$164&amp;"="""&amp;VLOOKUP(BQ$164,$AD$9:$AN$20,8,FALSE)&amp;""""&amp;"#"&amp;BQ$164&amp;"="&amp;""""&amp;INDEX($E$132:$G$134,MATCH("●",INDEX($H$132:$AQ$134,,MATCH($D175,$70:$70,0)-7),0),1)&amp;""""&amp;"#g'"&amp;" ${CONFIG_DIR}"&amp;$K$7&amp;"; export "&amp;BQ$164&amp;"="&amp;""""&amp;INDEX($E$132:$G$134,MATCH("●",INDEX($H$132:$AQ$134,,MATCH($D175,$70:$70,0)-7),0),1)&amp;""";"),",",""",""")</f>
        <v/>
      </c>
      <c r="BR175" s="71" t="str">
        <f>SUBSTITUTE(IF(INDEX($E$132:$G$134,MATCH("●",INDEX($H$132:$AQ$134,,MATCH($D175,$70:$70,0)-7),0),1)=VLOOKUP(BR$164,$AD$9:$AN$20,8,FALSE),"","sed -i "&amp;IF($AK$162="MacOS","'' ","")&amp;"'s#"&amp;BR$164&amp;"="""&amp;INDEX($E$132:$G$134,MATCH("●",INDEX($H$132:$AQ$134,,MATCH($D175,$70:$70,0)-7),0),1)&amp;""""&amp;"#"&amp;BR$164&amp;"="&amp;""""&amp;VLOOKUP(BR$164,$AD$9:$AN$20,8,FALSE)&amp;""""&amp;"#g'"&amp;"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5" s="71" t="str">
        <f>SUBSTITUTE(IF(VLOOKUP(BS$164,$AD$9:$AN$20,8,FALSE)=INDEX($E$136:$G$138,MATCH("●",INDEX($H$136:$AQ$138,,MATCH($D175,$70:$70,0)-7),0),1),"","sed -i "&amp;IF($AK$162="MacOS","'' ","")&amp;"'s#"&amp;BS$164&amp;"="""&amp;VLOOKUP(BS$164,$AD$9:$AN$20,8,FALSE)&amp;""""&amp;"#"&amp;BS$164&amp;"="&amp;""""&amp;INDEX($E$136:$G$138,MATCH("●",INDEX($H$136:$AQ$138,,MATCH($D175,$70:$70,0)-7),0),1)&amp;""""&amp;"#g'"&amp;" ${CONFIG_DIR}"&amp;$K$7&amp;"; export "&amp;BS$164&amp;"="&amp;""""&amp;INDEX($E$136:$G$138,MATCH("●",INDEX($H$136:$AQ$138,,MATCH($D175,$70:$70,0)-7),0),1)&amp;""";"),",",""",""")</f>
        <v/>
      </c>
      <c r="BT175" s="71" t="str">
        <f>SUBSTITUTE(IF(INDEX($E$136:$G$138,MATCH("●",INDEX($H$136:$AQ$138,,MATCH($D175,$70:$70,0)-7),0),1)=VLOOKUP(BT$164,$AD$9:$AN$20,8,FALSE),"","sed -i "&amp;IF($AK$162="MacOS","'' ","")&amp;"'s#"&amp;BT$164&amp;"="""&amp;INDEX($E$136:$G$138,MATCH("●",INDEX($H$136:$AQ$138,,MATCH($D175,$70:$70,0)-7),0),1)&amp;""""&amp;"#"&amp;BT$164&amp;"="&amp;""""&amp;VLOOKUP(BT$164,$AD$9:$AN$20,8,FALSE)&amp;""""&amp;"#g'"&amp;"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5" s="60" t="s">
        <v>1068</v>
      </c>
    </row>
    <row r="176" spans="3:73" ht="72" customHeight="1">
      <c r="D176" s="96">
        <f t="shared" si="3"/>
        <v>119</v>
      </c>
      <c r="E176" s="97"/>
      <c r="F176" s="97"/>
      <c r="G176" s="98"/>
      <c r="H176" s="45" t="str">
        <f t="shared" ca="1" si="2"/>
        <v>clear; echo テストケース119; sed -i '' 's#COLUMN_DATA_TYPE="char"#COLUMN_DATA_TYPE="short"#g' ${CONFIG_DIR}db_data_config.txt; export COLUMN_DATA_TYPE="short";sed -i '' 's#COLUMN_DATA_LENGTH="3"#COLUMN_DATA_LENGTH="5"#g' ${CONFIG_DIR}db_data_config.txt; export COLUMN_DATA_LENGTH="5";sh ./script/db_check_data_validate_config.sh; sed -i '' 's#COLUMN_DATA_TYPE="short"#COLUMN_DATA_TYPE="char"#g' ${CONFIG_DIR}db_data_config.txt; export COLUMN_DATA_TYPE="char";sed -i '' 's#COLUMN_DATA_LENGTH="5"#COLUMN_DATA_LENGTH="3"#g' ${CONFIG_DIR}db_data_config.txt; export COLUMN_DATA_LENGTH="3";</v>
      </c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7"/>
      <c r="AE176" s="99" t="str" cm="1">
        <f t="array" ref="AE176">SUBSTITUTE(INDEX($H$140:$AQ$140, , MATCH($D176, $70:$70, 0)-7),"-","")</f>
        <v>正常</v>
      </c>
      <c r="AF176" s="100"/>
      <c r="AG176" s="101"/>
      <c r="AH176" s="143" t="s">
        <v>965</v>
      </c>
      <c r="AI176" s="144"/>
      <c r="AJ176" s="144"/>
      <c r="AK176" s="144"/>
      <c r="AL176" s="144"/>
      <c r="AM176" s="144"/>
      <c r="AN176" s="144"/>
      <c r="AO176" s="144"/>
      <c r="AP176" s="144"/>
      <c r="AQ176" s="145"/>
      <c r="AS176" s="68" t="str" cm="1">
        <f t="array" ref="AS176">SUBSTITUTE(TEXT(INDEX($H$143:$AQ$143,1,$D176-108),"000000"),"-","")</f>
        <v>220001</v>
      </c>
      <c r="AT176" s="69"/>
      <c r="AU176" s="70"/>
      <c r="AW176" s="71" t="str">
        <f>SUBSTITUTE(IF(VLOOKUP(AW$164,$AD$9:$AN$20,8,FALSE)=INDEX($E$76:$G$78,MATCH("●",INDEX($H$76:$AQ$78,,MATCH($D176,$70:$70,0)-7),0),1),"","sed -i "&amp;IF($AK$162="MacOS","'' ","")&amp;"'s#"&amp;AW$164&amp;"="""&amp;VLOOKUP(AW$164,$AD$9:$AN$20,8,FALSE)&amp;""""&amp;"#"&amp;AW$164&amp;"="&amp;""""&amp;INDEX($E$76:$G$78,MATCH("●",INDEX($H$76:$AQ$78,,MATCH($D176,$70:$70,0)-7),0),1)&amp;""""&amp;"#g'"&amp;" ${CONFIG_DIR}"&amp;$K$7&amp;"; export "&amp;AW$164&amp;"="&amp;""""&amp;INDEX($E$76:$G$78,MATCH("●",INDEX($H$76:$AQ$78,,MATCH($D176,$70:$70,0)-7),0),1)&amp;""";"),",",""",""")</f>
        <v/>
      </c>
      <c r="AX176" s="71" t="str">
        <f>SUBSTITUTE(IF(INDEX($E$76:$G$78,MATCH("●",INDEX($H$76:$AQ$78,,MATCH($D176,$70:$70,0)-7),0),1)=VLOOKUP(AX$164,$AD$9:$AN$20,8,FALSE),"","sed -i "&amp;IF($AK$162="MacOS","'' ","")&amp;"'s#"&amp;AX$164&amp;"="""&amp;INDEX($E$76:$G$78,MATCH("●",INDEX($H$76:$AQ$78,,MATCH($D176,$70:$70,0)-7),0),1)&amp;""""&amp;"#"&amp;AX$164&amp;"="&amp;""""&amp;VLOOKUP(AX$164,$AD$9:$AN$20,8,FALSE)&amp;""""&amp;"#g'"&amp;"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6" s="71" t="str">
        <f>SUBSTITUTE(IF(VLOOKUP(AY$164,$AD$9:$AN$20,8,FALSE)=INDEX($E$80:$G$84,MATCH("●",INDEX($H$80:$AQ$84,,MATCH($D176,$70:$70,0)-7),0),1),"","sed -i "&amp;IF($AK$162="MacOS","'' ","")&amp;"'s#"&amp;AY$164&amp;"="""&amp;VLOOKUP(AY$164,$AD$9:$AN$20,8,FALSE)&amp;""""&amp;"#"&amp;AY$164&amp;"="&amp;""""&amp;INDEX($E$80:$G$84,MATCH("●",INDEX($H$80:$AQ$84,,MATCH($D176,$70:$70,0)-7),0),1)&amp;""""&amp;"#g'"&amp;" ${CONFIG_DIR}"&amp;$K$7&amp;"; export "&amp;AY$164&amp;"="&amp;""""&amp;INDEX($E$80:$G$84,MATCH("●",INDEX($H$80:$AQ$84,,MATCH($D176,$70:$70,0)-7),0),1)&amp;""";"),",",""",""")</f>
        <v>sed -i '' 's#COLUMN_DATA_TYPE="char"#COLUMN_DATA_TYPE="short"#g' ${CONFIG_DIR}db_data_config.txt; export COLUMN_DATA_TYPE="short";</v>
      </c>
      <c r="AZ176" s="71" t="str">
        <f>SUBSTITUTE(IF(INDEX($E$80:$G$84,MATCH("●",INDEX($H$80:$AQ$84,,MATCH($D176,$70:$70,0)-7),0),1)=VLOOKUP(AZ$164,$AD$9:$AN$20,8,FALSE),"","sed -i "&amp;IF($AK$162="MacOS","'' ","")&amp;"'s#"&amp;AZ$164&amp;"="""&amp;INDEX($E$80:$G$84,MATCH("●",INDEX($H$80:$AQ$84,,MATCH($D176,$70:$70,0)-7),0),1)&amp;""""&amp;"#"&amp;AZ$164&amp;"="&amp;""""&amp;VLOOKUP(AZ$164,$AD$9:$AN$20,8,FALSE)&amp;""""&amp;"#g'"&amp;"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76" s="71" t="str">
        <f>SUBSTITUTE(IF(VLOOKUP(BA$164,$AD$9:$AN$20,8,FALSE)=INDEX($E$86:$G$99,MATCH("●",INDEX($H$86:$AQ$99,,MATCH($D176,$70:$70,0)-7),0),1),"","sed -i "&amp;IF($AK$162="MacOS","'' ","")&amp;"'s#"&amp;BA$164&amp;"="""&amp;VLOOKUP(BA$164,$AD$9:$AN$20,8,FALSE)&amp;""""&amp;"#"&amp;BA$164&amp;"="&amp;""""&amp;INDEX($E$86:$G$99,MATCH("●",INDEX($H$86:$AQ$99,,MATCH($D176,$70:$70,0)-7),0),1)&amp;""""&amp;"#g'"&amp;" ${CONFIG_DIR}"&amp;$K$7&amp;"; export "&amp;BA$164&amp;"="&amp;""""&amp;INDEX($E$86:$G$99,MATCH("●",INDEX($H$86:$AQ$99,,MATCH($D176,$70:$70,0)-7),0),1)&amp;""";"),",",""",""")</f>
        <v>sed -i '' 's#COLUMN_DATA_LENGTH="3"#COLUMN_DATA_LENGTH="5"#g' ${CONFIG_DIR}db_data_config.txt; export COLUMN_DATA_LENGTH="5";</v>
      </c>
      <c r="BB176" s="71" t="str">
        <f>SUBSTITUTE(IF(INDEX($E$86:$G$99,MATCH("●",INDEX($H$86:$AQ$99,,MATCH($D176,$70:$70,0)-7),0),1)=VLOOKUP(BB$164,$AD$9:$AN$20,8,FALSE),"","sed -i "&amp;IF($AK$162="MacOS","'' ","")&amp;"'s#"&amp;BB$164&amp;"="""&amp;INDEX($E$86:$G$99,MATCH("●",INDEX($H$86:$AQ$99,,MATCH($D176,$70:$70,0)-7),0),1)&amp;""""&amp;"#"&amp;BB$164&amp;"="&amp;""""&amp;VLOOKUP(BB$164,$AD$9:$AN$20,8,FALSE)&amp;""""&amp;"#g'"&amp;"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's#COLUMN_DATA_LENGTH="5"#COLUMN_DATA_LENGTH="3"#g' ${CONFIG_DIR}db_data_config.txt; export COLUMN_DATA_LENGTH="3";</v>
      </c>
      <c r="BC176" s="71" t="str">
        <f>SUBSTITUTE(IF(VLOOKUP(BC$164,$AD$9:$AN$20,8,FALSE)=INDEX($E$101:$G$104,MATCH("●",INDEX($H$101:$AQ$104,,MATCH($D176,$70:$70,0)-7),0),1),"","sed -i "&amp;IF($AK$162="MacOS","'' ","")&amp;"'s#"&amp;BC$164&amp;"="""&amp;VLOOKUP(BC$164,$AD$9:$AN$20,8,FALSE)&amp;""""&amp;"#"&amp;BC$164&amp;"="&amp;""""&amp;INDEX($E$101:$G$104,MATCH("●",INDEX($H$101:$AQ$104,,MATCH($D176,$70:$70,0)-7),0),1)&amp;""""&amp;"#g'"&amp;" ${CONFIG_DIR}"&amp;$K$7&amp;"; export "&amp;BC$164&amp;"="&amp;""""&amp;INDEX($E$101:$G$104,MATCH("●",INDEX($H$101:$AQ$104,,MATCH($D176,$70:$70,0)-7),0),1)&amp;""";"),",",""",""")</f>
        <v/>
      </c>
      <c r="BD176" s="71" t="str">
        <f>SUBSTITUTE(IF(INDEX($E$101:$G$104,MATCH("●",INDEX($H$101:$AQ$104,,MATCH($D176,$70:$70,0)-7),0),1)=VLOOKUP(BD$164,$AD$9:$AN$20,8,FALSE),"","sed -i "&amp;IF($AK$162="MacOS","'' ","")&amp;"'s#"&amp;BD$164&amp;"="""&amp;INDEX($E$101:$G$104,MATCH("●",INDEX($H$101:$AQ$104,,MATCH($D176,$70:$70,0)-7),0),1)&amp;""""&amp;"#"&amp;BD$164&amp;"="&amp;""""&amp;VLOOKUP(BD$164,$AD$9:$AN$20,8,FALSE)&amp;""""&amp;"#g'"&amp;"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76" s="71" t="str">
        <f>SUBSTITUTE(IF(VLOOKUP(BE$164,$AD$9:$AN$20,8,FALSE)=INDEX($E$106:$G$109,MATCH("●",INDEX($H$106:$AQ$109,,MATCH($D176,$70:$70,0)-7),0),1),"","sed -i "&amp;IF($AK$162="MacOS","'' ","")&amp;"'s#"&amp;BE$164&amp;"="""&amp;VLOOKUP(BE$164,$AD$9:$AN$20,8,FALSE)&amp;""""&amp;"#"&amp;BE$164&amp;"="&amp;""""&amp;INDEX($E$106:$G$109,MATCH("●",INDEX($H$106:$AQ$109,,MATCH($D176,$70:$70,0)-7),0),1)&amp;""""&amp;"#g'"&amp;" ${CONFIG_DIR}"&amp;$K$7&amp;"; export "&amp;BE$164&amp;"="&amp;""""&amp;INDEX($E$106:$G$109,MATCH("●",INDEX($H$106:$AQ$109,,MATCH($D176,$70:$70,0)-7),0),1)&amp;""";"),",",""",""")</f>
        <v/>
      </c>
      <c r="BF176" s="71" t="str">
        <f>SUBSTITUTE(IF(INDEX($E$106:$G$109,MATCH("●",INDEX($H$106:$AQ$109,,MATCH($D176,$70:$70,0)-7),0),1)=VLOOKUP(BF$164,$AD$9:$AN$20,8,FALSE),"","sed -i "&amp;IF($AK$162="MacOS","'' ","")&amp;"'s#"&amp;BF$164&amp;"="""&amp;INDEX($E$106:$G$109,MATCH("●",INDEX($H$106:$AQ$109,,MATCH($D176,$70:$70,0)-7),0),1)&amp;""""&amp;"#"&amp;BF$164&amp;"="&amp;""""&amp;VLOOKUP(BF$164,$AD$9:$AN$20,8,FALSE)&amp;""""&amp;"#g'"&amp;"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76" s="71" t="str">
        <f>SUBSTITUTE(IF(VLOOKUP(BG$164,$AD$9:$AN$20,8,FALSE)=INDEX($E$111:$G$114,MATCH("●",INDEX($H$111:$AQ$114,,MATCH($D176,$70:$70,0)-7),0),1),"","sed -i "&amp;IF($AK$162="MacOS","'' ","")&amp;"'s#"&amp;BG$164&amp;"="""&amp;VLOOKUP(BG$164,$AD$9:$AN$20,8,FALSE)&amp;""""&amp;"#"&amp;BG$164&amp;"="&amp;""""&amp;INDEX($E$111:$G$114,MATCH("●",INDEX($H$111:$AQ$114,,MATCH($D176,$70:$70,0)-7),0),1)&amp;""""&amp;"#g'"&amp;" ${CONFIG_DIR}"&amp;$K$7&amp;"; export "&amp;BG$164&amp;"="&amp;""""&amp;INDEX($E$111:$G$114,MATCH("●",INDEX($H$111:$AQ$114,,MATCH($D176,$70:$70,0)-7),0),1)&amp;""";"),",",""",""")</f>
        <v/>
      </c>
      <c r="BH176" s="71" t="str">
        <f>SUBSTITUTE(IF(INDEX($E$111:$G$114,MATCH("●",INDEX($H$111:$AQ$114,,MATCH($D176,$70:$70,0)-7),0),1)=VLOOKUP(BH$164,$AD$9:$AN$20,8,FALSE),"","sed -i "&amp;IF($AK$162="MacOS","'' ","")&amp;"'s#"&amp;BH$164&amp;"="""&amp;INDEX($E$111:$G$114,MATCH("●",INDEX($H$111:$AQ$114,,MATCH($D176,$70:$70,0)-7),0),1)&amp;""""&amp;"#"&amp;BH$164&amp;"="&amp;""""&amp;VLOOKUP(BH$164,$AD$9:$AN$20,8,FALSE)&amp;""""&amp;"#g'"&amp;"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76" s="71" t="str">
        <f>SUBSTITUTE(IF(VLOOKUP(BI$164,$AD$9:$AN$20,8,FALSE)=INDEX($E$116:$G$118,MATCH("●",INDEX($H$116:$AQ$118,,MATCH($D176,$70:$70,0)-7),0),1),"","sed -i "&amp;IF($AK$162="MacOS","'' ","")&amp;"'s#"&amp;BI$164&amp;"="""&amp;VLOOKUP(BI$164,$AD$9:$AN$20,8,FALSE)&amp;""""&amp;"#"&amp;BI$164&amp;"="&amp;""""&amp;INDEX($E$116:$G$118,MATCH("●",INDEX($H$116:$AQ$118,,MATCH($D176,$70:$70,0)-7),0),1)&amp;""""&amp;"#g'"&amp;" ${CONFIG_DIR}"&amp;$K$7&amp;"; export "&amp;BI$164&amp;"="&amp;""""&amp;INDEX($E$116:$G$118,MATCH("●",INDEX($H$116:$AQ$118,,MATCH($D176,$70:$70,0)-7),0),1)&amp;""";"),",",""",""")</f>
        <v/>
      </c>
      <c r="BJ176" s="71" t="str">
        <f>SUBSTITUTE(IF(INDEX($E$116:$G$118,MATCH("●",INDEX($H$116:$AQ$118,,MATCH($D176,$70:$70,0)-7),0),1)=VLOOKUP(BJ$164,$AD$9:$AN$20,8,FALSE),"","sed -i "&amp;IF($AK$162="MacOS","'' ","")&amp;"'s#"&amp;BJ$164&amp;"="""&amp;INDEX($E$116:$G$118,MATCH("●",INDEX($H$116:$AQ$118,,MATCH($D176,$70:$70,0)-7),0),1)&amp;""""&amp;"#"&amp;BJ$164&amp;"="&amp;""""&amp;VLOOKUP(BJ$164,$AD$9:$AN$20,8,FALSE)&amp;""""&amp;"#g'"&amp;"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6" s="71" t="str">
        <f>SUBSTITUTE(IF(VLOOKUP(BK$164,$AD$9:$AN$20,8,FALSE)=INDEX($E$120:$G$122,MATCH("●",INDEX($H$120:$AQ$122,,MATCH($D176,$70:$70,0)-7),0),1),"","sed -i "&amp;IF($AK$162="MacOS","'' ","")&amp;"'s#"&amp;BK$164&amp;"="""&amp;VLOOKUP(BK$164,$AD$9:$AN$20,8,FALSE)&amp;""""&amp;"#"&amp;BK$164&amp;"="&amp;""""&amp;INDEX($E$120:$G$122,MATCH("●",INDEX($H$120:$AQ$122,,MATCH($D176,$70:$70,0)-7),0),1)&amp;""""&amp;"#g'"&amp;" ${CONFIG_DIR}"&amp;$K$7&amp;"; export "&amp;BK$164&amp;"="&amp;""""&amp;INDEX($E$120:$G$122,MATCH("●",INDEX($H$120:$AQ$122,,MATCH($D176,$70:$70,0)-7),0),1)&amp;""";"),",",""",""")</f>
        <v/>
      </c>
      <c r="BL176" s="71" t="str">
        <f>SUBSTITUTE(IF(INDEX($E$120:$G$122,MATCH("●",INDEX($H$120:$AQ$122,,MATCH($D176,$70:$70,0)-7),0),1)=VLOOKUP(BL$164,$AD$9:$AN$20,8,FALSE),"","sed -i "&amp;IF($AK$162="MacOS","'' ","")&amp;"'s#"&amp;BL$164&amp;"="""&amp;INDEX($E$120:$G$122,MATCH("●",INDEX($H$120:$AQ$122,,MATCH($D176,$70:$70,0)-7),0),1)&amp;""""&amp;"#"&amp;BL$164&amp;"="&amp;""""&amp;VLOOKUP(BL$164,$AD$9:$AN$20,8,FALSE)&amp;""""&amp;"#g'"&amp;"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6" s="71" t="str">
        <f>SUBSTITUTE(IF(VLOOKUP(BM$164,$AD$9:$AN$20,8,FALSE)=INDEX($E$124:$G$126,MATCH("●",INDEX($H$124:$AQ$126,,MATCH($D176,$70:$70,0)-7),0),1),"","sed -i "&amp;IF($AK$162="MacOS","'' ","")&amp;"'s#"&amp;BM$164&amp;"="""&amp;VLOOKUP(BM$164,$AD$9:$AN$20,8,FALSE)&amp;""""&amp;"#"&amp;BM$164&amp;"="&amp;""""&amp;INDEX($E$124:$G$126,MATCH("●",INDEX($H$124:$AQ$126,,MATCH($D176,$70:$70,0)-7),0),1)&amp;""""&amp;"#g'"&amp;" ${CONFIG_DIR}"&amp;$K$7&amp;"; export "&amp;BM$164&amp;"="&amp;""""&amp;INDEX($E$124:$G$126,MATCH("●",INDEX($H$124:$AQ$126,,MATCH($D176,$70:$70,0)-7),0),1)&amp;""";"),",",""",""")</f>
        <v/>
      </c>
      <c r="BN176" s="71" t="str">
        <f>SUBSTITUTE(IF(INDEX($E$124:$G$126,MATCH("●",INDEX($H$124:$AQ$126,,MATCH($D176,$70:$70,0)-7),0),1)=VLOOKUP(BN$164,$AD$9:$AN$20,8,FALSE),"","sed -i "&amp;IF($AK$162="MacOS","'' ","")&amp;"'s#"&amp;BN$164&amp;"="""&amp;INDEX($E$124:$G$126,MATCH("●",INDEX($H$124:$AQ$126,,MATCH($D176,$70:$70,0)-7),0),1)&amp;""""&amp;"#"&amp;BN$164&amp;"="&amp;""""&amp;VLOOKUP(BN$164,$AD$9:$AN$20,8,FALSE)&amp;""""&amp;"#g'"&amp;"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6" s="71" t="str">
        <f>SUBSTITUTE(IF(VLOOKUP(BO$164,$AD$9:$AN$20,8,FALSE)=INDEX($E$128:$G$130,MATCH("●",INDEX($H$128:$AQ$130,,MATCH($D176,$70:$70,0)-7),0),1),"","sed -i "&amp;IF($AK$162="MacOS","'' ","")&amp;"'s#"&amp;BO$164&amp;"="""&amp;VLOOKUP(BO$164,$AD$9:$AN$20,8,FALSE)&amp;""""&amp;"#"&amp;BO$164&amp;"="&amp;""""&amp;INDEX($E$128:$G$130,MATCH("●",INDEX($H$128:$AQ$130,,MATCH($D176,$70:$70,0)-7),0),1)&amp;""""&amp;"#g'"&amp;" ${CONFIG_DIR}"&amp;$K$7&amp;"; export "&amp;BO$164&amp;"="&amp;""""&amp;INDEX($E$128:$G$130,MATCH("●",INDEX($H$128:$AQ$130,,MATCH($D176,$70:$70,0)-7),0),1)&amp;""";"),",",""",""")</f>
        <v/>
      </c>
      <c r="BP176" s="71" t="str">
        <f>SUBSTITUTE(IF(INDEX($E$128:$G$130,MATCH("●",INDEX($H$128:$AQ$130,,MATCH($D176,$70:$70,0)-7),0),1)=VLOOKUP(BP$164,$AD$9:$AN$20,8,FALSE),"","sed -i "&amp;IF($AK$162="MacOS","'' ","")&amp;"'s#"&amp;BP$164&amp;"="""&amp;INDEX($E$128:$G$130,MATCH("●",INDEX($H$128:$AQ$130,,MATCH($D176,$70:$70,0)-7),0),1)&amp;""""&amp;"#"&amp;BP$164&amp;"="&amp;""""&amp;VLOOKUP(BP$164,$AD$9:$AN$20,8,FALSE)&amp;""""&amp;"#g'"&amp;"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6" s="71" t="str">
        <f>SUBSTITUTE(IF(VLOOKUP(BQ$164,$AD$9:$AN$20,8,FALSE)=INDEX($E$132:$G$134,MATCH("●",INDEX($H$132:$AQ$134,,MATCH($D176,$70:$70,0)-7),0),1),"","sed -i "&amp;IF($AK$162="MacOS","'' ","")&amp;"'s#"&amp;BQ$164&amp;"="""&amp;VLOOKUP(BQ$164,$AD$9:$AN$20,8,FALSE)&amp;""""&amp;"#"&amp;BQ$164&amp;"="&amp;""""&amp;INDEX($E$132:$G$134,MATCH("●",INDEX($H$132:$AQ$134,,MATCH($D176,$70:$70,0)-7),0),1)&amp;""""&amp;"#g'"&amp;" ${CONFIG_DIR}"&amp;$K$7&amp;"; export "&amp;BQ$164&amp;"="&amp;""""&amp;INDEX($E$132:$G$134,MATCH("●",INDEX($H$132:$AQ$134,,MATCH($D176,$70:$70,0)-7),0),1)&amp;""";"),",",""",""")</f>
        <v/>
      </c>
      <c r="BR176" s="71" t="str">
        <f>SUBSTITUTE(IF(INDEX($E$132:$G$134,MATCH("●",INDEX($H$132:$AQ$134,,MATCH($D176,$70:$70,0)-7),0),1)=VLOOKUP(BR$164,$AD$9:$AN$20,8,FALSE),"","sed -i "&amp;IF($AK$162="MacOS","'' ","")&amp;"'s#"&amp;BR$164&amp;"="""&amp;INDEX($E$132:$G$134,MATCH("●",INDEX($H$132:$AQ$134,,MATCH($D176,$70:$70,0)-7),0),1)&amp;""""&amp;"#"&amp;BR$164&amp;"="&amp;""""&amp;VLOOKUP(BR$164,$AD$9:$AN$20,8,FALSE)&amp;""""&amp;"#g'"&amp;"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6" s="71" t="str">
        <f>SUBSTITUTE(IF(VLOOKUP(BS$164,$AD$9:$AN$20,8,FALSE)=INDEX($E$136:$G$138,MATCH("●",INDEX($H$136:$AQ$138,,MATCH($D176,$70:$70,0)-7),0),1),"","sed -i "&amp;IF($AK$162="MacOS","'' ","")&amp;"'s#"&amp;BS$164&amp;"="""&amp;VLOOKUP(BS$164,$AD$9:$AN$20,8,FALSE)&amp;""""&amp;"#"&amp;BS$164&amp;"="&amp;""""&amp;INDEX($E$136:$G$138,MATCH("●",INDEX($H$136:$AQ$138,,MATCH($D176,$70:$70,0)-7),0),1)&amp;""""&amp;"#g'"&amp;" ${CONFIG_DIR}"&amp;$K$7&amp;"; export "&amp;BS$164&amp;"="&amp;""""&amp;INDEX($E$136:$G$138,MATCH("●",INDEX($H$136:$AQ$138,,MATCH($D176,$70:$70,0)-7),0),1)&amp;""";"),",",""",""")</f>
        <v/>
      </c>
      <c r="BT176" s="71" t="str">
        <f>SUBSTITUTE(IF(INDEX($E$136:$G$138,MATCH("●",INDEX($H$136:$AQ$138,,MATCH($D176,$70:$70,0)-7),0),1)=VLOOKUP(BT$164,$AD$9:$AN$20,8,FALSE),"","sed -i "&amp;IF($AK$162="MacOS","'' ","")&amp;"'s#"&amp;BT$164&amp;"="""&amp;INDEX($E$136:$G$138,MATCH("●",INDEX($H$136:$AQ$138,,MATCH($D176,$70:$70,0)-7),0),1)&amp;""""&amp;"#"&amp;BT$164&amp;"="&amp;""""&amp;VLOOKUP(BT$164,$AD$9:$AN$20,8,FALSE)&amp;""""&amp;"#g'"&amp;"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6" s="60" t="s">
        <v>1068</v>
      </c>
    </row>
    <row r="177" spans="4:73" ht="72" customHeight="1">
      <c r="D177" s="96">
        <f t="shared" si="3"/>
        <v>120</v>
      </c>
      <c r="E177" s="97"/>
      <c r="F177" s="97"/>
      <c r="G177" s="98"/>
      <c r="H177" s="45" t="str">
        <f t="shared" ca="1" si="2"/>
        <v>clear; echo テストケース120; sed -i '' 's#COLUMN_DATA_TYPE="char"#COLUMN_DATA_TYPE="short"#g' ${CONFIG_DIR}db_data_config.txt; export COLUMN_DATA_TYPE="short";sed -i '' 's#COLUMN_DATA_LENGTH="3"#COLUMN_DATA_LENGTH="6"#g' ${CONFIG_DIR}db_data_config.txt; export COLUMN_DATA_LENGTH="6";sh ./script/db_check_data_validate_config.sh; sed -i '' 's#COLUMN_DATA_TYPE="short"#COLUMN_DATA_TYPE="char"#g' ${CONFIG_DIR}db_data_config.txt; export COLUMN_DATA_TYPE="char";sed -i '' 's#COLUMN_DATA_LENGTH="6"#COLUMN_DATA_LENGTH="3"#g' ${CONFIG_DIR}db_data_config.txt; export COLUMN_DATA_LENGTH="3";</v>
      </c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  <c r="AE177" s="99" t="str" cm="1">
        <f t="array" ref="AE177">SUBSTITUTE(INDEX($H$140:$AQ$140, , MATCH($D177, $70:$70, 0)-7),"-","")</f>
        <v>異常</v>
      </c>
      <c r="AF177" s="100"/>
      <c r="AG177" s="101"/>
      <c r="AH177" s="143" t="s">
        <v>966</v>
      </c>
      <c r="AI177" s="144"/>
      <c r="AJ177" s="144"/>
      <c r="AK177" s="144"/>
      <c r="AL177" s="144"/>
      <c r="AM177" s="144"/>
      <c r="AN177" s="144"/>
      <c r="AO177" s="144"/>
      <c r="AP177" s="144"/>
      <c r="AQ177" s="145"/>
      <c r="AS177" s="68" t="str" cm="1">
        <f t="array" ref="AS177">SUBSTITUTE(TEXT(INDEX($H$143:$AQ$143,1,$D177-108),"000000"),"-","")</f>
        <v>220144</v>
      </c>
      <c r="AT177" s="69"/>
      <c r="AU177" s="70"/>
      <c r="AW177" s="71" t="str">
        <f>SUBSTITUTE(IF(VLOOKUP(AW$164,$AD$9:$AN$20,8,FALSE)=INDEX($E$76:$G$78,MATCH("●",INDEX($H$76:$AQ$78,,MATCH($D177,$70:$70,0)-7),0),1),"","sed -i "&amp;IF($AK$162="MacOS","'' ","")&amp;"'s#"&amp;AW$164&amp;"="""&amp;VLOOKUP(AW$164,$AD$9:$AN$20,8,FALSE)&amp;""""&amp;"#"&amp;AW$164&amp;"="&amp;""""&amp;INDEX($E$76:$G$78,MATCH("●",INDEX($H$76:$AQ$78,,MATCH($D177,$70:$70,0)-7),0),1)&amp;""""&amp;"#g'"&amp;" ${CONFIG_DIR}"&amp;$K$7&amp;"; export "&amp;AW$164&amp;"="&amp;""""&amp;INDEX($E$76:$G$78,MATCH("●",INDEX($H$76:$AQ$78,,MATCH($D177,$70:$70,0)-7),0),1)&amp;""";"),",",""",""")</f>
        <v/>
      </c>
      <c r="AX177" s="71" t="str">
        <f>SUBSTITUTE(IF(INDEX($E$76:$G$78,MATCH("●",INDEX($H$76:$AQ$78,,MATCH($D177,$70:$70,0)-7),0),1)=VLOOKUP(AX$164,$AD$9:$AN$20,8,FALSE),"","sed -i "&amp;IF($AK$162="MacOS","'' ","")&amp;"'s#"&amp;AX$164&amp;"="""&amp;INDEX($E$76:$G$78,MATCH("●",INDEX($H$76:$AQ$78,,MATCH($D177,$70:$70,0)-7),0),1)&amp;""""&amp;"#"&amp;AX$164&amp;"="&amp;""""&amp;VLOOKUP(AX$164,$AD$9:$AN$20,8,FALSE)&amp;""""&amp;"#g'"&amp;"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7" s="71" t="str">
        <f>SUBSTITUTE(IF(VLOOKUP(AY$164,$AD$9:$AN$20,8,FALSE)=INDEX($E$80:$G$84,MATCH("●",INDEX($H$80:$AQ$84,,MATCH($D177,$70:$70,0)-7),0),1),"","sed -i "&amp;IF($AK$162="MacOS","'' ","")&amp;"'s#"&amp;AY$164&amp;"="""&amp;VLOOKUP(AY$164,$AD$9:$AN$20,8,FALSE)&amp;""""&amp;"#"&amp;AY$164&amp;"="&amp;""""&amp;INDEX($E$80:$G$84,MATCH("●",INDEX($H$80:$AQ$84,,MATCH($D177,$70:$70,0)-7),0),1)&amp;""""&amp;"#g'"&amp;" ${CONFIG_DIR}"&amp;$K$7&amp;"; export "&amp;AY$164&amp;"="&amp;""""&amp;INDEX($E$80:$G$84,MATCH("●",INDEX($H$80:$AQ$84,,MATCH($D177,$70:$70,0)-7),0),1)&amp;""";"),",",""",""")</f>
        <v>sed -i '' 's#COLUMN_DATA_TYPE="char"#COLUMN_DATA_TYPE="short"#g' ${CONFIG_DIR}db_data_config.txt; export COLUMN_DATA_TYPE="short";</v>
      </c>
      <c r="AZ177" s="71" t="str">
        <f>SUBSTITUTE(IF(INDEX($E$80:$G$84,MATCH("●",INDEX($H$80:$AQ$84,,MATCH($D177,$70:$70,0)-7),0),1)=VLOOKUP(AZ$164,$AD$9:$AN$20,8,FALSE),"","sed -i "&amp;IF($AK$162="MacOS","'' ","")&amp;"'s#"&amp;AZ$164&amp;"="""&amp;INDEX($E$80:$G$84,MATCH("●",INDEX($H$80:$AQ$84,,MATCH($D177,$70:$70,0)-7),0),1)&amp;""""&amp;"#"&amp;AZ$164&amp;"="&amp;""""&amp;VLOOKUP(AZ$164,$AD$9:$AN$20,8,FALSE)&amp;""""&amp;"#g'"&amp;"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77" s="71" t="str">
        <f>SUBSTITUTE(IF(VLOOKUP(BA$164,$AD$9:$AN$20,8,FALSE)=INDEX($E$86:$G$99,MATCH("●",INDEX($H$86:$AQ$99,,MATCH($D177,$70:$70,0)-7),0),1),"","sed -i "&amp;IF($AK$162="MacOS","'' ","")&amp;"'s#"&amp;BA$164&amp;"="""&amp;VLOOKUP(BA$164,$AD$9:$AN$20,8,FALSE)&amp;""""&amp;"#"&amp;BA$164&amp;"="&amp;""""&amp;INDEX($E$86:$G$99,MATCH("●",INDEX($H$86:$AQ$99,,MATCH($D177,$70:$70,0)-7),0),1)&amp;""""&amp;"#g'"&amp;" ${CONFIG_DIR}"&amp;$K$7&amp;"; export "&amp;BA$164&amp;"="&amp;""""&amp;INDEX($E$86:$G$99,MATCH("●",INDEX($H$86:$AQ$99,,MATCH($D177,$70:$70,0)-7),0),1)&amp;""";"),",",""",""")</f>
        <v>sed -i '' 's#COLUMN_DATA_LENGTH="3"#COLUMN_DATA_LENGTH="6"#g' ${CONFIG_DIR}db_data_config.txt; export COLUMN_DATA_LENGTH="6";</v>
      </c>
      <c r="BB177" s="71" t="str">
        <f>SUBSTITUTE(IF(INDEX($E$86:$G$99,MATCH("●",INDEX($H$86:$AQ$99,,MATCH($D177,$70:$70,0)-7),0),1)=VLOOKUP(BB$164,$AD$9:$AN$20,8,FALSE),"","sed -i "&amp;IF($AK$162="MacOS","'' ","")&amp;"'s#"&amp;BB$164&amp;"="""&amp;INDEX($E$86:$G$99,MATCH("●",INDEX($H$86:$AQ$99,,MATCH($D177,$70:$70,0)-7),0),1)&amp;""""&amp;"#"&amp;BB$164&amp;"="&amp;""""&amp;VLOOKUP(BB$164,$AD$9:$AN$20,8,FALSE)&amp;""""&amp;"#g'"&amp;"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's#COLUMN_DATA_LENGTH="6"#COLUMN_DATA_LENGTH="3"#g' ${CONFIG_DIR}db_data_config.txt; export COLUMN_DATA_LENGTH="3";</v>
      </c>
      <c r="BC177" s="71" t="str">
        <f>SUBSTITUTE(IF(VLOOKUP(BC$164,$AD$9:$AN$20,8,FALSE)=INDEX($E$101:$G$104,MATCH("●",INDEX($H$101:$AQ$104,,MATCH($D177,$70:$70,0)-7),0),1),"","sed -i "&amp;IF($AK$162="MacOS","'' ","")&amp;"'s#"&amp;BC$164&amp;"="""&amp;VLOOKUP(BC$164,$AD$9:$AN$20,8,FALSE)&amp;""""&amp;"#"&amp;BC$164&amp;"="&amp;""""&amp;INDEX($E$101:$G$104,MATCH("●",INDEX($H$101:$AQ$104,,MATCH($D177,$70:$70,0)-7),0),1)&amp;""""&amp;"#g'"&amp;" ${CONFIG_DIR}"&amp;$K$7&amp;"; export "&amp;BC$164&amp;"="&amp;""""&amp;INDEX($E$101:$G$104,MATCH("●",INDEX($H$101:$AQ$104,,MATCH($D177,$70:$70,0)-7),0),1)&amp;""";"),",",""",""")</f>
        <v/>
      </c>
      <c r="BD177" s="71" t="str">
        <f>SUBSTITUTE(IF(INDEX($E$101:$G$104,MATCH("●",INDEX($H$101:$AQ$104,,MATCH($D177,$70:$70,0)-7),0),1)=VLOOKUP(BD$164,$AD$9:$AN$20,8,FALSE),"","sed -i "&amp;IF($AK$162="MacOS","'' ","")&amp;"'s#"&amp;BD$164&amp;"="""&amp;INDEX($E$101:$G$104,MATCH("●",INDEX($H$101:$AQ$104,,MATCH($D177,$70:$70,0)-7),0),1)&amp;""""&amp;"#"&amp;BD$164&amp;"="&amp;""""&amp;VLOOKUP(BD$164,$AD$9:$AN$20,8,FALSE)&amp;""""&amp;"#g'"&amp;"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77" s="71" t="str">
        <f>SUBSTITUTE(IF(VLOOKUP(BE$164,$AD$9:$AN$20,8,FALSE)=INDEX($E$106:$G$109,MATCH("●",INDEX($H$106:$AQ$109,,MATCH($D177,$70:$70,0)-7),0),1),"","sed -i "&amp;IF($AK$162="MacOS","'' ","")&amp;"'s#"&amp;BE$164&amp;"="""&amp;VLOOKUP(BE$164,$AD$9:$AN$20,8,FALSE)&amp;""""&amp;"#"&amp;BE$164&amp;"="&amp;""""&amp;INDEX($E$106:$G$109,MATCH("●",INDEX($H$106:$AQ$109,,MATCH($D177,$70:$70,0)-7),0),1)&amp;""""&amp;"#g'"&amp;" ${CONFIG_DIR}"&amp;$K$7&amp;"; export "&amp;BE$164&amp;"="&amp;""""&amp;INDEX($E$106:$G$109,MATCH("●",INDEX($H$106:$AQ$109,,MATCH($D177,$70:$70,0)-7),0),1)&amp;""";"),",",""",""")</f>
        <v/>
      </c>
      <c r="BF177" s="71" t="str">
        <f>SUBSTITUTE(IF(INDEX($E$106:$G$109,MATCH("●",INDEX($H$106:$AQ$109,,MATCH($D177,$70:$70,0)-7),0),1)=VLOOKUP(BF$164,$AD$9:$AN$20,8,FALSE),"","sed -i "&amp;IF($AK$162="MacOS","'' ","")&amp;"'s#"&amp;BF$164&amp;"="""&amp;INDEX($E$106:$G$109,MATCH("●",INDEX($H$106:$AQ$109,,MATCH($D177,$70:$70,0)-7),0),1)&amp;""""&amp;"#"&amp;BF$164&amp;"="&amp;""""&amp;VLOOKUP(BF$164,$AD$9:$AN$20,8,FALSE)&amp;""""&amp;"#g'"&amp;"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77" s="71" t="str">
        <f>SUBSTITUTE(IF(VLOOKUP(BG$164,$AD$9:$AN$20,8,FALSE)=INDEX($E$111:$G$114,MATCH("●",INDEX($H$111:$AQ$114,,MATCH($D177,$70:$70,0)-7),0),1),"","sed -i "&amp;IF($AK$162="MacOS","'' ","")&amp;"'s#"&amp;BG$164&amp;"="""&amp;VLOOKUP(BG$164,$AD$9:$AN$20,8,FALSE)&amp;""""&amp;"#"&amp;BG$164&amp;"="&amp;""""&amp;INDEX($E$111:$G$114,MATCH("●",INDEX($H$111:$AQ$114,,MATCH($D177,$70:$70,0)-7),0),1)&amp;""""&amp;"#g'"&amp;" ${CONFIG_DIR}"&amp;$K$7&amp;"; export "&amp;BG$164&amp;"="&amp;""""&amp;INDEX($E$111:$G$114,MATCH("●",INDEX($H$111:$AQ$114,,MATCH($D177,$70:$70,0)-7),0),1)&amp;""";"),",",""",""")</f>
        <v/>
      </c>
      <c r="BH177" s="71" t="str">
        <f>SUBSTITUTE(IF(INDEX($E$111:$G$114,MATCH("●",INDEX($H$111:$AQ$114,,MATCH($D177,$70:$70,0)-7),0),1)=VLOOKUP(BH$164,$AD$9:$AN$20,8,FALSE),"","sed -i "&amp;IF($AK$162="MacOS","'' ","")&amp;"'s#"&amp;BH$164&amp;"="""&amp;INDEX($E$111:$G$114,MATCH("●",INDEX($H$111:$AQ$114,,MATCH($D177,$70:$70,0)-7),0),1)&amp;""""&amp;"#"&amp;BH$164&amp;"="&amp;""""&amp;VLOOKUP(BH$164,$AD$9:$AN$20,8,FALSE)&amp;""""&amp;"#g'"&amp;"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77" s="71" t="str">
        <f>SUBSTITUTE(IF(VLOOKUP(BI$164,$AD$9:$AN$20,8,FALSE)=INDEX($E$116:$G$118,MATCH("●",INDEX($H$116:$AQ$118,,MATCH($D177,$70:$70,0)-7),0),1),"","sed -i "&amp;IF($AK$162="MacOS","'' ","")&amp;"'s#"&amp;BI$164&amp;"="""&amp;VLOOKUP(BI$164,$AD$9:$AN$20,8,FALSE)&amp;""""&amp;"#"&amp;BI$164&amp;"="&amp;""""&amp;INDEX($E$116:$G$118,MATCH("●",INDEX($H$116:$AQ$118,,MATCH($D177,$70:$70,0)-7),0),1)&amp;""""&amp;"#g'"&amp;" ${CONFIG_DIR}"&amp;$K$7&amp;"; export "&amp;BI$164&amp;"="&amp;""""&amp;INDEX($E$116:$G$118,MATCH("●",INDEX($H$116:$AQ$118,,MATCH($D177,$70:$70,0)-7),0),1)&amp;""";"),",",""",""")</f>
        <v/>
      </c>
      <c r="BJ177" s="71" t="str">
        <f>SUBSTITUTE(IF(INDEX($E$116:$G$118,MATCH("●",INDEX($H$116:$AQ$118,,MATCH($D177,$70:$70,0)-7),0),1)=VLOOKUP(BJ$164,$AD$9:$AN$20,8,FALSE),"","sed -i "&amp;IF($AK$162="MacOS","'' ","")&amp;"'s#"&amp;BJ$164&amp;"="""&amp;INDEX($E$116:$G$118,MATCH("●",INDEX($H$116:$AQ$118,,MATCH($D177,$70:$70,0)-7),0),1)&amp;""""&amp;"#"&amp;BJ$164&amp;"="&amp;""""&amp;VLOOKUP(BJ$164,$AD$9:$AN$20,8,FALSE)&amp;""""&amp;"#g'"&amp;"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7" s="71" t="str">
        <f>SUBSTITUTE(IF(VLOOKUP(BK$164,$AD$9:$AN$20,8,FALSE)=INDEX($E$120:$G$122,MATCH("●",INDEX($H$120:$AQ$122,,MATCH($D177,$70:$70,0)-7),0),1),"","sed -i "&amp;IF($AK$162="MacOS","'' ","")&amp;"'s#"&amp;BK$164&amp;"="""&amp;VLOOKUP(BK$164,$AD$9:$AN$20,8,FALSE)&amp;""""&amp;"#"&amp;BK$164&amp;"="&amp;""""&amp;INDEX($E$120:$G$122,MATCH("●",INDEX($H$120:$AQ$122,,MATCH($D177,$70:$70,0)-7),0),1)&amp;""""&amp;"#g'"&amp;" ${CONFIG_DIR}"&amp;$K$7&amp;"; export "&amp;BK$164&amp;"="&amp;""""&amp;INDEX($E$120:$G$122,MATCH("●",INDEX($H$120:$AQ$122,,MATCH($D177,$70:$70,0)-7),0),1)&amp;""";"),",",""",""")</f>
        <v/>
      </c>
      <c r="BL177" s="71" t="str">
        <f>SUBSTITUTE(IF(INDEX($E$120:$G$122,MATCH("●",INDEX($H$120:$AQ$122,,MATCH($D177,$70:$70,0)-7),0),1)=VLOOKUP(BL$164,$AD$9:$AN$20,8,FALSE),"","sed -i "&amp;IF($AK$162="MacOS","'' ","")&amp;"'s#"&amp;BL$164&amp;"="""&amp;INDEX($E$120:$G$122,MATCH("●",INDEX($H$120:$AQ$122,,MATCH($D177,$70:$70,0)-7),0),1)&amp;""""&amp;"#"&amp;BL$164&amp;"="&amp;""""&amp;VLOOKUP(BL$164,$AD$9:$AN$20,8,FALSE)&amp;""""&amp;"#g'"&amp;"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7" s="71" t="str">
        <f>SUBSTITUTE(IF(VLOOKUP(BM$164,$AD$9:$AN$20,8,FALSE)=INDEX($E$124:$G$126,MATCH("●",INDEX($H$124:$AQ$126,,MATCH($D177,$70:$70,0)-7),0),1),"","sed -i "&amp;IF($AK$162="MacOS","'' ","")&amp;"'s#"&amp;BM$164&amp;"="""&amp;VLOOKUP(BM$164,$AD$9:$AN$20,8,FALSE)&amp;""""&amp;"#"&amp;BM$164&amp;"="&amp;""""&amp;INDEX($E$124:$G$126,MATCH("●",INDEX($H$124:$AQ$126,,MATCH($D177,$70:$70,0)-7),0),1)&amp;""""&amp;"#g'"&amp;" ${CONFIG_DIR}"&amp;$K$7&amp;"; export "&amp;BM$164&amp;"="&amp;""""&amp;INDEX($E$124:$G$126,MATCH("●",INDEX($H$124:$AQ$126,,MATCH($D177,$70:$70,0)-7),0),1)&amp;""";"),",",""",""")</f>
        <v/>
      </c>
      <c r="BN177" s="71" t="str">
        <f>SUBSTITUTE(IF(INDEX($E$124:$G$126,MATCH("●",INDEX($H$124:$AQ$126,,MATCH($D177,$70:$70,0)-7),0),1)=VLOOKUP(BN$164,$AD$9:$AN$20,8,FALSE),"","sed -i "&amp;IF($AK$162="MacOS","'' ","")&amp;"'s#"&amp;BN$164&amp;"="""&amp;INDEX($E$124:$G$126,MATCH("●",INDEX($H$124:$AQ$126,,MATCH($D177,$70:$70,0)-7),0),1)&amp;""""&amp;"#"&amp;BN$164&amp;"="&amp;""""&amp;VLOOKUP(BN$164,$AD$9:$AN$20,8,FALSE)&amp;""""&amp;"#g'"&amp;"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7" s="71" t="str">
        <f>SUBSTITUTE(IF(VLOOKUP(BO$164,$AD$9:$AN$20,8,FALSE)=INDEX($E$128:$G$130,MATCH("●",INDEX($H$128:$AQ$130,,MATCH($D177,$70:$70,0)-7),0),1),"","sed -i "&amp;IF($AK$162="MacOS","'' ","")&amp;"'s#"&amp;BO$164&amp;"="""&amp;VLOOKUP(BO$164,$AD$9:$AN$20,8,FALSE)&amp;""""&amp;"#"&amp;BO$164&amp;"="&amp;""""&amp;INDEX($E$128:$G$130,MATCH("●",INDEX($H$128:$AQ$130,,MATCH($D177,$70:$70,0)-7),0),1)&amp;""""&amp;"#g'"&amp;" ${CONFIG_DIR}"&amp;$K$7&amp;"; export "&amp;BO$164&amp;"="&amp;""""&amp;INDEX($E$128:$G$130,MATCH("●",INDEX($H$128:$AQ$130,,MATCH($D177,$70:$70,0)-7),0),1)&amp;""";"),",",""",""")</f>
        <v/>
      </c>
      <c r="BP177" s="71" t="str">
        <f>SUBSTITUTE(IF(INDEX($E$128:$G$130,MATCH("●",INDEX($H$128:$AQ$130,,MATCH($D177,$70:$70,0)-7),0),1)=VLOOKUP(BP$164,$AD$9:$AN$20,8,FALSE),"","sed -i "&amp;IF($AK$162="MacOS","'' ","")&amp;"'s#"&amp;BP$164&amp;"="""&amp;INDEX($E$128:$G$130,MATCH("●",INDEX($H$128:$AQ$130,,MATCH($D177,$70:$70,0)-7),0),1)&amp;""""&amp;"#"&amp;BP$164&amp;"="&amp;""""&amp;VLOOKUP(BP$164,$AD$9:$AN$20,8,FALSE)&amp;""""&amp;"#g'"&amp;"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7" s="71" t="str">
        <f>SUBSTITUTE(IF(VLOOKUP(BQ$164,$AD$9:$AN$20,8,FALSE)=INDEX($E$132:$G$134,MATCH("●",INDEX($H$132:$AQ$134,,MATCH($D177,$70:$70,0)-7),0),1),"","sed -i "&amp;IF($AK$162="MacOS","'' ","")&amp;"'s#"&amp;BQ$164&amp;"="""&amp;VLOOKUP(BQ$164,$AD$9:$AN$20,8,FALSE)&amp;""""&amp;"#"&amp;BQ$164&amp;"="&amp;""""&amp;INDEX($E$132:$G$134,MATCH("●",INDEX($H$132:$AQ$134,,MATCH($D177,$70:$70,0)-7),0),1)&amp;""""&amp;"#g'"&amp;" ${CONFIG_DIR}"&amp;$K$7&amp;"; export "&amp;BQ$164&amp;"="&amp;""""&amp;INDEX($E$132:$G$134,MATCH("●",INDEX($H$132:$AQ$134,,MATCH($D177,$70:$70,0)-7),0),1)&amp;""";"),",",""",""")</f>
        <v/>
      </c>
      <c r="BR177" s="71" t="str">
        <f>SUBSTITUTE(IF(INDEX($E$132:$G$134,MATCH("●",INDEX($H$132:$AQ$134,,MATCH($D177,$70:$70,0)-7),0),1)=VLOOKUP(BR$164,$AD$9:$AN$20,8,FALSE),"","sed -i "&amp;IF($AK$162="MacOS","'' ","")&amp;"'s#"&amp;BR$164&amp;"="""&amp;INDEX($E$132:$G$134,MATCH("●",INDEX($H$132:$AQ$134,,MATCH($D177,$70:$70,0)-7),0),1)&amp;""""&amp;"#"&amp;BR$164&amp;"="&amp;""""&amp;VLOOKUP(BR$164,$AD$9:$AN$20,8,FALSE)&amp;""""&amp;"#g'"&amp;"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7" s="71" t="str">
        <f>SUBSTITUTE(IF(VLOOKUP(BS$164,$AD$9:$AN$20,8,FALSE)=INDEX($E$136:$G$138,MATCH("●",INDEX($H$136:$AQ$138,,MATCH($D177,$70:$70,0)-7),0),1),"","sed -i "&amp;IF($AK$162="MacOS","'' ","")&amp;"'s#"&amp;BS$164&amp;"="""&amp;VLOOKUP(BS$164,$AD$9:$AN$20,8,FALSE)&amp;""""&amp;"#"&amp;BS$164&amp;"="&amp;""""&amp;INDEX($E$136:$G$138,MATCH("●",INDEX($H$136:$AQ$138,,MATCH($D177,$70:$70,0)-7),0),1)&amp;""""&amp;"#g'"&amp;" ${CONFIG_DIR}"&amp;$K$7&amp;"; export "&amp;BS$164&amp;"="&amp;""""&amp;INDEX($E$136:$G$138,MATCH("●",INDEX($H$136:$AQ$138,,MATCH($D177,$70:$70,0)-7),0),1)&amp;""";"),",",""",""")</f>
        <v/>
      </c>
      <c r="BT177" s="71" t="str">
        <f>SUBSTITUTE(IF(INDEX($E$136:$G$138,MATCH("●",INDEX($H$136:$AQ$138,,MATCH($D177,$70:$70,0)-7),0),1)=VLOOKUP(BT$164,$AD$9:$AN$20,8,FALSE),"","sed -i "&amp;IF($AK$162="MacOS","'' ","")&amp;"'s#"&amp;BT$164&amp;"="""&amp;INDEX($E$136:$G$138,MATCH("●",INDEX($H$136:$AQ$138,,MATCH($D177,$70:$70,0)-7),0),1)&amp;""""&amp;"#"&amp;BT$164&amp;"="&amp;""""&amp;VLOOKUP(BT$164,$AD$9:$AN$20,8,FALSE)&amp;""""&amp;"#g'"&amp;"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7" s="60" t="s">
        <v>1068</v>
      </c>
    </row>
    <row r="178" spans="4:73" ht="72" customHeight="1">
      <c r="D178" s="96">
        <f t="shared" si="3"/>
        <v>121</v>
      </c>
      <c r="E178" s="97"/>
      <c r="F178" s="97"/>
      <c r="G178" s="98"/>
      <c r="H178" s="45" t="str">
        <f t="shared" ca="1" si="2"/>
        <v>clear; echo テストケース121; sed -i '' 's#COLUMN_DATA_TYPE="char"#COLUMN_DATA_TYPE="short"#g' ${CONFIG_DIR}db_data_config.txt; export COLUMN_DATA_TYPE="short";sed -i '' 's#COLUMN_DATA_LENGTH="3"#COLUMN_DATA_LENGTH="38.7"#g' ${CONFIG_DIR}db_data_config.txt; export COLUMN_DATA_LENGTH="38.7";sh ./script/db_check_data_validate_config.sh; sed -i '' 's#COLUMN_DATA_TYPE="short"#COLUMN_DATA_TYPE="char"#g' ${CONFIG_DIR}db_data_config.txt; export COLUMN_DATA_TYPE="char";sed -i '' 's#COLUMN_DATA_LENGTH="38.7"#COLUMN_DATA_LENGTH="3"#g' ${CONFIG_DIR}db_data_config.txt; export COLUMN_DATA_LENGTH="3";</v>
      </c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7"/>
      <c r="AE178" s="99" t="str" cm="1">
        <f t="array" ref="AE178">SUBSTITUTE(INDEX($H$140:$AQ$140, , MATCH($D178, $70:$70, 0)-7),"-","")</f>
        <v>異常</v>
      </c>
      <c r="AF178" s="100"/>
      <c r="AG178" s="101"/>
      <c r="AH178" s="143" t="s">
        <v>967</v>
      </c>
      <c r="AI178" s="144"/>
      <c r="AJ178" s="144"/>
      <c r="AK178" s="144"/>
      <c r="AL178" s="144"/>
      <c r="AM178" s="144"/>
      <c r="AN178" s="144"/>
      <c r="AO178" s="144"/>
      <c r="AP178" s="144"/>
      <c r="AQ178" s="145"/>
      <c r="AS178" s="68" t="str" cm="1">
        <f t="array" ref="AS178">SUBSTITUTE(TEXT(INDEX($H$143:$AQ$143,1,$D178-108),"000000"),"-","")</f>
        <v>220143</v>
      </c>
      <c r="AT178" s="69"/>
      <c r="AU178" s="70"/>
      <c r="AW178" s="71" t="str">
        <f>SUBSTITUTE(IF(VLOOKUP(AW$164,$AD$9:$AN$20,8,FALSE)=INDEX($E$76:$G$78,MATCH("●",INDEX($H$76:$AQ$78,,MATCH($D178,$70:$70,0)-7),0),1),"","sed -i "&amp;IF($AK$162="MacOS","'' ","")&amp;"'s#"&amp;AW$164&amp;"="""&amp;VLOOKUP(AW$164,$AD$9:$AN$20,8,FALSE)&amp;""""&amp;"#"&amp;AW$164&amp;"="&amp;""""&amp;INDEX($E$76:$G$78,MATCH("●",INDEX($H$76:$AQ$78,,MATCH($D178,$70:$70,0)-7),0),1)&amp;""""&amp;"#g'"&amp;" ${CONFIG_DIR}"&amp;$K$7&amp;"; export "&amp;AW$164&amp;"="&amp;""""&amp;INDEX($E$76:$G$78,MATCH("●",INDEX($H$76:$AQ$78,,MATCH($D178,$70:$70,0)-7),0),1)&amp;""";"),",",""",""")</f>
        <v/>
      </c>
      <c r="AX178" s="71" t="str">
        <f>SUBSTITUTE(IF(INDEX($E$76:$G$78,MATCH("●",INDEX($H$76:$AQ$78,,MATCH($D178,$70:$70,0)-7),0),1)=VLOOKUP(AX$164,$AD$9:$AN$20,8,FALSE),"","sed -i "&amp;IF($AK$162="MacOS","'' ","")&amp;"'s#"&amp;AX$164&amp;"="""&amp;INDEX($E$76:$G$78,MATCH("●",INDEX($H$76:$AQ$78,,MATCH($D178,$70:$70,0)-7),0),1)&amp;""""&amp;"#"&amp;AX$164&amp;"="&amp;""""&amp;VLOOKUP(AX$164,$AD$9:$AN$20,8,FALSE)&amp;""""&amp;"#g'"&amp;"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8" s="71" t="str">
        <f>SUBSTITUTE(IF(VLOOKUP(AY$164,$AD$9:$AN$20,8,FALSE)=INDEX($E$80:$G$84,MATCH("●",INDEX($H$80:$AQ$84,,MATCH($D178,$70:$70,0)-7),0),1),"","sed -i "&amp;IF($AK$162="MacOS","'' ","")&amp;"'s#"&amp;AY$164&amp;"="""&amp;VLOOKUP(AY$164,$AD$9:$AN$20,8,FALSE)&amp;""""&amp;"#"&amp;AY$164&amp;"="&amp;""""&amp;INDEX($E$80:$G$84,MATCH("●",INDEX($H$80:$AQ$84,,MATCH($D178,$70:$70,0)-7),0),1)&amp;""""&amp;"#g'"&amp;" ${CONFIG_DIR}"&amp;$K$7&amp;"; export "&amp;AY$164&amp;"="&amp;""""&amp;INDEX($E$80:$G$84,MATCH("●",INDEX($H$80:$AQ$84,,MATCH($D178,$70:$70,0)-7),0),1)&amp;""";"),",",""",""")</f>
        <v>sed -i '' 's#COLUMN_DATA_TYPE="char"#COLUMN_DATA_TYPE="short"#g' ${CONFIG_DIR}db_data_config.txt; export COLUMN_DATA_TYPE="short";</v>
      </c>
      <c r="AZ178" s="71" t="str">
        <f>SUBSTITUTE(IF(INDEX($E$80:$G$84,MATCH("●",INDEX($H$80:$AQ$84,,MATCH($D178,$70:$70,0)-7),0),1)=VLOOKUP(AZ$164,$AD$9:$AN$20,8,FALSE),"","sed -i "&amp;IF($AK$162="MacOS","'' ","")&amp;"'s#"&amp;AZ$164&amp;"="""&amp;INDEX($E$80:$G$84,MATCH("●",INDEX($H$80:$AQ$84,,MATCH($D178,$70:$70,0)-7),0),1)&amp;""""&amp;"#"&amp;AZ$164&amp;"="&amp;""""&amp;VLOOKUP(AZ$164,$AD$9:$AN$20,8,FALSE)&amp;""""&amp;"#g'"&amp;"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78" s="71" t="str">
        <f>SUBSTITUTE(IF(VLOOKUP(BA$164,$AD$9:$AN$20,8,FALSE)=INDEX($E$86:$G$99,MATCH("●",INDEX($H$86:$AQ$99,,MATCH($D178,$70:$70,0)-7),0),1),"","sed -i "&amp;IF($AK$162="MacOS","'' ","")&amp;"'s#"&amp;BA$164&amp;"="""&amp;VLOOKUP(BA$164,$AD$9:$AN$20,8,FALSE)&amp;""""&amp;"#"&amp;BA$164&amp;"="&amp;""""&amp;INDEX($E$86:$G$99,MATCH("●",INDEX($H$86:$AQ$99,,MATCH($D178,$70:$70,0)-7),0),1)&amp;""""&amp;"#g'"&amp;" ${CONFIG_DIR}"&amp;$K$7&amp;"; export "&amp;BA$164&amp;"="&amp;""""&amp;INDEX($E$86:$G$99,MATCH("●",INDEX($H$86:$AQ$99,,MATCH($D178,$70:$70,0)-7),0),1)&amp;""";"),",",""",""")</f>
        <v>sed -i '' 's#COLUMN_DATA_LENGTH="3"#COLUMN_DATA_LENGTH="38.7"#g' ${CONFIG_DIR}db_data_config.txt; export COLUMN_DATA_LENGTH="38.7";</v>
      </c>
      <c r="BB178" s="71" t="str">
        <f>SUBSTITUTE(IF(INDEX($E$86:$G$99,MATCH("●",INDEX($H$86:$AQ$99,,MATCH($D178,$70:$70,0)-7),0),1)=VLOOKUP(BB$164,$AD$9:$AN$20,8,FALSE),"","sed -i "&amp;IF($AK$162="MacOS","'' ","")&amp;"'s#"&amp;BB$164&amp;"="""&amp;INDEX($E$86:$G$99,MATCH("●",INDEX($H$86:$AQ$99,,MATCH($D178,$70:$70,0)-7),0),1)&amp;""""&amp;"#"&amp;BB$164&amp;"="&amp;""""&amp;VLOOKUP(BB$164,$AD$9:$AN$20,8,FALSE)&amp;""""&amp;"#g'"&amp;"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's#COLUMN_DATA_LENGTH="38.7"#COLUMN_DATA_LENGTH="3"#g' ${CONFIG_DIR}db_data_config.txt; export COLUMN_DATA_LENGTH="3";</v>
      </c>
      <c r="BC178" s="71" t="str">
        <f>SUBSTITUTE(IF(VLOOKUP(BC$164,$AD$9:$AN$20,8,FALSE)=INDEX($E$101:$G$104,MATCH("●",INDEX($H$101:$AQ$104,,MATCH($D178,$70:$70,0)-7),0),1),"","sed -i "&amp;IF($AK$162="MacOS","'' ","")&amp;"'s#"&amp;BC$164&amp;"="""&amp;VLOOKUP(BC$164,$AD$9:$AN$20,8,FALSE)&amp;""""&amp;"#"&amp;BC$164&amp;"="&amp;""""&amp;INDEX($E$101:$G$104,MATCH("●",INDEX($H$101:$AQ$104,,MATCH($D178,$70:$70,0)-7),0),1)&amp;""""&amp;"#g'"&amp;" ${CONFIG_DIR}"&amp;$K$7&amp;"; export "&amp;BC$164&amp;"="&amp;""""&amp;INDEX($E$101:$G$104,MATCH("●",INDEX($H$101:$AQ$104,,MATCH($D178,$70:$70,0)-7),0),1)&amp;""";"),",",""",""")</f>
        <v/>
      </c>
      <c r="BD178" s="71" t="str">
        <f>SUBSTITUTE(IF(INDEX($E$101:$G$104,MATCH("●",INDEX($H$101:$AQ$104,,MATCH($D178,$70:$70,0)-7),0),1)=VLOOKUP(BD$164,$AD$9:$AN$20,8,FALSE),"","sed -i "&amp;IF($AK$162="MacOS","'' ","")&amp;"'s#"&amp;BD$164&amp;"="""&amp;INDEX($E$101:$G$104,MATCH("●",INDEX($H$101:$AQ$104,,MATCH($D178,$70:$70,0)-7),0),1)&amp;""""&amp;"#"&amp;BD$164&amp;"="&amp;""""&amp;VLOOKUP(BD$164,$AD$9:$AN$20,8,FALSE)&amp;""""&amp;"#g'"&amp;"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78" s="71" t="str">
        <f>SUBSTITUTE(IF(VLOOKUP(BE$164,$AD$9:$AN$20,8,FALSE)=INDEX($E$106:$G$109,MATCH("●",INDEX($H$106:$AQ$109,,MATCH($D178,$70:$70,0)-7),0),1),"","sed -i "&amp;IF($AK$162="MacOS","'' ","")&amp;"'s#"&amp;BE$164&amp;"="""&amp;VLOOKUP(BE$164,$AD$9:$AN$20,8,FALSE)&amp;""""&amp;"#"&amp;BE$164&amp;"="&amp;""""&amp;INDEX($E$106:$G$109,MATCH("●",INDEX($H$106:$AQ$109,,MATCH($D178,$70:$70,0)-7),0),1)&amp;""""&amp;"#g'"&amp;" ${CONFIG_DIR}"&amp;$K$7&amp;"; export "&amp;BE$164&amp;"="&amp;""""&amp;INDEX($E$106:$G$109,MATCH("●",INDEX($H$106:$AQ$109,,MATCH($D178,$70:$70,0)-7),0),1)&amp;""";"),",",""",""")</f>
        <v/>
      </c>
      <c r="BF178" s="71" t="str">
        <f>SUBSTITUTE(IF(INDEX($E$106:$G$109,MATCH("●",INDEX($H$106:$AQ$109,,MATCH($D178,$70:$70,0)-7),0),1)=VLOOKUP(BF$164,$AD$9:$AN$20,8,FALSE),"","sed -i "&amp;IF($AK$162="MacOS","'' ","")&amp;"'s#"&amp;BF$164&amp;"="""&amp;INDEX($E$106:$G$109,MATCH("●",INDEX($H$106:$AQ$109,,MATCH($D178,$70:$70,0)-7),0),1)&amp;""""&amp;"#"&amp;BF$164&amp;"="&amp;""""&amp;VLOOKUP(BF$164,$AD$9:$AN$20,8,FALSE)&amp;""""&amp;"#g'"&amp;"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78" s="71" t="str">
        <f>SUBSTITUTE(IF(VLOOKUP(BG$164,$AD$9:$AN$20,8,FALSE)=INDEX($E$111:$G$114,MATCH("●",INDEX($H$111:$AQ$114,,MATCH($D178,$70:$70,0)-7),0),1),"","sed -i "&amp;IF($AK$162="MacOS","'' ","")&amp;"'s#"&amp;BG$164&amp;"="""&amp;VLOOKUP(BG$164,$AD$9:$AN$20,8,FALSE)&amp;""""&amp;"#"&amp;BG$164&amp;"="&amp;""""&amp;INDEX($E$111:$G$114,MATCH("●",INDEX($H$111:$AQ$114,,MATCH($D178,$70:$70,0)-7),0),1)&amp;""""&amp;"#g'"&amp;" ${CONFIG_DIR}"&amp;$K$7&amp;"; export "&amp;BG$164&amp;"="&amp;""""&amp;INDEX($E$111:$G$114,MATCH("●",INDEX($H$111:$AQ$114,,MATCH($D178,$70:$70,0)-7),0),1)&amp;""";"),",",""",""")</f>
        <v/>
      </c>
      <c r="BH178" s="71" t="str">
        <f>SUBSTITUTE(IF(INDEX($E$111:$G$114,MATCH("●",INDEX($H$111:$AQ$114,,MATCH($D178,$70:$70,0)-7),0),1)=VLOOKUP(BH$164,$AD$9:$AN$20,8,FALSE),"","sed -i "&amp;IF($AK$162="MacOS","'' ","")&amp;"'s#"&amp;BH$164&amp;"="""&amp;INDEX($E$111:$G$114,MATCH("●",INDEX($H$111:$AQ$114,,MATCH($D178,$70:$70,0)-7),0),1)&amp;""""&amp;"#"&amp;BH$164&amp;"="&amp;""""&amp;VLOOKUP(BH$164,$AD$9:$AN$20,8,FALSE)&amp;""""&amp;"#g'"&amp;"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78" s="71" t="str">
        <f>SUBSTITUTE(IF(VLOOKUP(BI$164,$AD$9:$AN$20,8,FALSE)=INDEX($E$116:$G$118,MATCH("●",INDEX($H$116:$AQ$118,,MATCH($D178,$70:$70,0)-7),0),1),"","sed -i "&amp;IF($AK$162="MacOS","'' ","")&amp;"'s#"&amp;BI$164&amp;"="""&amp;VLOOKUP(BI$164,$AD$9:$AN$20,8,FALSE)&amp;""""&amp;"#"&amp;BI$164&amp;"="&amp;""""&amp;INDEX($E$116:$G$118,MATCH("●",INDEX($H$116:$AQ$118,,MATCH($D178,$70:$70,0)-7),0),1)&amp;""""&amp;"#g'"&amp;" ${CONFIG_DIR}"&amp;$K$7&amp;"; export "&amp;BI$164&amp;"="&amp;""""&amp;INDEX($E$116:$G$118,MATCH("●",INDEX($H$116:$AQ$118,,MATCH($D178,$70:$70,0)-7),0),1)&amp;""";"),",",""",""")</f>
        <v/>
      </c>
      <c r="BJ178" s="71" t="str">
        <f>SUBSTITUTE(IF(INDEX($E$116:$G$118,MATCH("●",INDEX($H$116:$AQ$118,,MATCH($D178,$70:$70,0)-7),0),1)=VLOOKUP(BJ$164,$AD$9:$AN$20,8,FALSE),"","sed -i "&amp;IF($AK$162="MacOS","'' ","")&amp;"'s#"&amp;BJ$164&amp;"="""&amp;INDEX($E$116:$G$118,MATCH("●",INDEX($H$116:$AQ$118,,MATCH($D178,$70:$70,0)-7),0),1)&amp;""""&amp;"#"&amp;BJ$164&amp;"="&amp;""""&amp;VLOOKUP(BJ$164,$AD$9:$AN$20,8,FALSE)&amp;""""&amp;"#g'"&amp;"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8" s="71" t="str">
        <f>SUBSTITUTE(IF(VLOOKUP(BK$164,$AD$9:$AN$20,8,FALSE)=INDEX($E$120:$G$122,MATCH("●",INDEX($H$120:$AQ$122,,MATCH($D178,$70:$70,0)-7),0),1),"","sed -i "&amp;IF($AK$162="MacOS","'' ","")&amp;"'s#"&amp;BK$164&amp;"="""&amp;VLOOKUP(BK$164,$AD$9:$AN$20,8,FALSE)&amp;""""&amp;"#"&amp;BK$164&amp;"="&amp;""""&amp;INDEX($E$120:$G$122,MATCH("●",INDEX($H$120:$AQ$122,,MATCH($D178,$70:$70,0)-7),0),1)&amp;""""&amp;"#g'"&amp;" ${CONFIG_DIR}"&amp;$K$7&amp;"; export "&amp;BK$164&amp;"="&amp;""""&amp;INDEX($E$120:$G$122,MATCH("●",INDEX($H$120:$AQ$122,,MATCH($D178,$70:$70,0)-7),0),1)&amp;""";"),",",""",""")</f>
        <v/>
      </c>
      <c r="BL178" s="71" t="str">
        <f>SUBSTITUTE(IF(INDEX($E$120:$G$122,MATCH("●",INDEX($H$120:$AQ$122,,MATCH($D178,$70:$70,0)-7),0),1)=VLOOKUP(BL$164,$AD$9:$AN$20,8,FALSE),"","sed -i "&amp;IF($AK$162="MacOS","'' ","")&amp;"'s#"&amp;BL$164&amp;"="""&amp;INDEX($E$120:$G$122,MATCH("●",INDEX($H$120:$AQ$122,,MATCH($D178,$70:$70,0)-7),0),1)&amp;""""&amp;"#"&amp;BL$164&amp;"="&amp;""""&amp;VLOOKUP(BL$164,$AD$9:$AN$20,8,FALSE)&amp;""""&amp;"#g'"&amp;"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8" s="71" t="str">
        <f>SUBSTITUTE(IF(VLOOKUP(BM$164,$AD$9:$AN$20,8,FALSE)=INDEX($E$124:$G$126,MATCH("●",INDEX($H$124:$AQ$126,,MATCH($D178,$70:$70,0)-7),0),1),"","sed -i "&amp;IF($AK$162="MacOS","'' ","")&amp;"'s#"&amp;BM$164&amp;"="""&amp;VLOOKUP(BM$164,$AD$9:$AN$20,8,FALSE)&amp;""""&amp;"#"&amp;BM$164&amp;"="&amp;""""&amp;INDEX($E$124:$G$126,MATCH("●",INDEX($H$124:$AQ$126,,MATCH($D178,$70:$70,0)-7),0),1)&amp;""""&amp;"#g'"&amp;" ${CONFIG_DIR}"&amp;$K$7&amp;"; export "&amp;BM$164&amp;"="&amp;""""&amp;INDEX($E$124:$G$126,MATCH("●",INDEX($H$124:$AQ$126,,MATCH($D178,$70:$70,0)-7),0),1)&amp;""";"),",",""",""")</f>
        <v/>
      </c>
      <c r="BN178" s="71" t="str">
        <f>SUBSTITUTE(IF(INDEX($E$124:$G$126,MATCH("●",INDEX($H$124:$AQ$126,,MATCH($D178,$70:$70,0)-7),0),1)=VLOOKUP(BN$164,$AD$9:$AN$20,8,FALSE),"","sed -i "&amp;IF($AK$162="MacOS","'' ","")&amp;"'s#"&amp;BN$164&amp;"="""&amp;INDEX($E$124:$G$126,MATCH("●",INDEX($H$124:$AQ$126,,MATCH($D178,$70:$70,0)-7),0),1)&amp;""""&amp;"#"&amp;BN$164&amp;"="&amp;""""&amp;VLOOKUP(BN$164,$AD$9:$AN$20,8,FALSE)&amp;""""&amp;"#g'"&amp;"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8" s="71" t="str">
        <f>SUBSTITUTE(IF(VLOOKUP(BO$164,$AD$9:$AN$20,8,FALSE)=INDEX($E$128:$G$130,MATCH("●",INDEX($H$128:$AQ$130,,MATCH($D178,$70:$70,0)-7),0),1),"","sed -i "&amp;IF($AK$162="MacOS","'' ","")&amp;"'s#"&amp;BO$164&amp;"="""&amp;VLOOKUP(BO$164,$AD$9:$AN$20,8,FALSE)&amp;""""&amp;"#"&amp;BO$164&amp;"="&amp;""""&amp;INDEX($E$128:$G$130,MATCH("●",INDEX($H$128:$AQ$130,,MATCH($D178,$70:$70,0)-7),0),1)&amp;""""&amp;"#g'"&amp;" ${CONFIG_DIR}"&amp;$K$7&amp;"; export "&amp;BO$164&amp;"="&amp;""""&amp;INDEX($E$128:$G$130,MATCH("●",INDEX($H$128:$AQ$130,,MATCH($D178,$70:$70,0)-7),0),1)&amp;""";"),",",""",""")</f>
        <v/>
      </c>
      <c r="BP178" s="71" t="str">
        <f>SUBSTITUTE(IF(INDEX($E$128:$G$130,MATCH("●",INDEX($H$128:$AQ$130,,MATCH($D178,$70:$70,0)-7),0),1)=VLOOKUP(BP$164,$AD$9:$AN$20,8,FALSE),"","sed -i "&amp;IF($AK$162="MacOS","'' ","")&amp;"'s#"&amp;BP$164&amp;"="""&amp;INDEX($E$128:$G$130,MATCH("●",INDEX($H$128:$AQ$130,,MATCH($D178,$70:$70,0)-7),0),1)&amp;""""&amp;"#"&amp;BP$164&amp;"="&amp;""""&amp;VLOOKUP(BP$164,$AD$9:$AN$20,8,FALSE)&amp;""""&amp;"#g'"&amp;"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8" s="71" t="str">
        <f>SUBSTITUTE(IF(VLOOKUP(BQ$164,$AD$9:$AN$20,8,FALSE)=INDEX($E$132:$G$134,MATCH("●",INDEX($H$132:$AQ$134,,MATCH($D178,$70:$70,0)-7),0),1),"","sed -i "&amp;IF($AK$162="MacOS","'' ","")&amp;"'s#"&amp;BQ$164&amp;"="""&amp;VLOOKUP(BQ$164,$AD$9:$AN$20,8,FALSE)&amp;""""&amp;"#"&amp;BQ$164&amp;"="&amp;""""&amp;INDEX($E$132:$G$134,MATCH("●",INDEX($H$132:$AQ$134,,MATCH($D178,$70:$70,0)-7),0),1)&amp;""""&amp;"#g'"&amp;" ${CONFIG_DIR}"&amp;$K$7&amp;"; export "&amp;BQ$164&amp;"="&amp;""""&amp;INDEX($E$132:$G$134,MATCH("●",INDEX($H$132:$AQ$134,,MATCH($D178,$70:$70,0)-7),0),1)&amp;""";"),",",""",""")</f>
        <v/>
      </c>
      <c r="BR178" s="71" t="str">
        <f>SUBSTITUTE(IF(INDEX($E$132:$G$134,MATCH("●",INDEX($H$132:$AQ$134,,MATCH($D178,$70:$70,0)-7),0),1)=VLOOKUP(BR$164,$AD$9:$AN$20,8,FALSE),"","sed -i "&amp;IF($AK$162="MacOS","'' ","")&amp;"'s#"&amp;BR$164&amp;"="""&amp;INDEX($E$132:$G$134,MATCH("●",INDEX($H$132:$AQ$134,,MATCH($D178,$70:$70,0)-7),0),1)&amp;""""&amp;"#"&amp;BR$164&amp;"="&amp;""""&amp;VLOOKUP(BR$164,$AD$9:$AN$20,8,FALSE)&amp;""""&amp;"#g'"&amp;"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8" s="71" t="str">
        <f>SUBSTITUTE(IF(VLOOKUP(BS$164,$AD$9:$AN$20,8,FALSE)=INDEX($E$136:$G$138,MATCH("●",INDEX($H$136:$AQ$138,,MATCH($D178,$70:$70,0)-7),0),1),"","sed -i "&amp;IF($AK$162="MacOS","'' ","")&amp;"'s#"&amp;BS$164&amp;"="""&amp;VLOOKUP(BS$164,$AD$9:$AN$20,8,FALSE)&amp;""""&amp;"#"&amp;BS$164&amp;"="&amp;""""&amp;INDEX($E$136:$G$138,MATCH("●",INDEX($H$136:$AQ$138,,MATCH($D178,$70:$70,0)-7),0),1)&amp;""""&amp;"#g'"&amp;" ${CONFIG_DIR}"&amp;$K$7&amp;"; export "&amp;BS$164&amp;"="&amp;""""&amp;INDEX($E$136:$G$138,MATCH("●",INDEX($H$136:$AQ$138,,MATCH($D178,$70:$70,0)-7),0),1)&amp;""";"),",",""",""")</f>
        <v/>
      </c>
      <c r="BT178" s="71" t="str">
        <f>SUBSTITUTE(IF(INDEX($E$136:$G$138,MATCH("●",INDEX($H$136:$AQ$138,,MATCH($D178,$70:$70,0)-7),0),1)=VLOOKUP(BT$164,$AD$9:$AN$20,8,FALSE),"","sed -i "&amp;IF($AK$162="MacOS","'' ","")&amp;"'s#"&amp;BT$164&amp;"="""&amp;INDEX($E$136:$G$138,MATCH("●",INDEX($H$136:$AQ$138,,MATCH($D178,$70:$70,0)-7),0),1)&amp;""""&amp;"#"&amp;BT$164&amp;"="&amp;""""&amp;VLOOKUP(BT$164,$AD$9:$AN$20,8,FALSE)&amp;""""&amp;"#g'"&amp;"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8" s="60" t="s">
        <v>1068</v>
      </c>
    </row>
    <row r="179" spans="4:73" ht="72" customHeight="1">
      <c r="D179" s="96">
        <f t="shared" si="3"/>
        <v>122</v>
      </c>
      <c r="E179" s="97"/>
      <c r="F179" s="97"/>
      <c r="G179" s="98"/>
      <c r="H179" s="45" t="str">
        <f t="shared" ca="1" si="2"/>
        <v>clear; echo テストケース122; sed -i '' 's#COLUMN_DATA_TYPE="char"#COLUMN_DATA_TYPE="short"#g' ${CONFIG_DIR}db_data_config.txt; export COLUMN_DATA_TYPE="short";sed -i '' 's#COLUMN_DATA_LENGTH="3"#COLUMN_DATA_LENGTH="YYYY"#g' ${CONFIG_DIR}db_data_config.txt; export COLUMN_DATA_LENGTH="YYYY";sh ./script/db_check_data_validate_config.sh; sed -i '' 's#COLUMN_DATA_TYPE="short"#COLUMN_DATA_TYPE="char"#g' ${CONFIG_DIR}db_data_config.txt; export COLUMN_DATA_TYPE="char";sed -i '' 's#COLUMN_DATA_LENGTH="YYYY"#COLUMN_DATA_LENGTH="3"#g' ${CONFIG_DIR}db_data_config.txt; export COLUMN_DATA_LENGTH="3";</v>
      </c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  <c r="AE179" s="99" t="str" cm="1">
        <f t="array" ref="AE179">SUBSTITUTE(INDEX($H$140:$AQ$140, , MATCH($D179, $70:$70, 0)-7),"-","")</f>
        <v>異常</v>
      </c>
      <c r="AF179" s="100"/>
      <c r="AG179" s="101"/>
      <c r="AH179" s="143" t="s">
        <v>968</v>
      </c>
      <c r="AI179" s="144"/>
      <c r="AJ179" s="144"/>
      <c r="AK179" s="144"/>
      <c r="AL179" s="144"/>
      <c r="AM179" s="144"/>
      <c r="AN179" s="144"/>
      <c r="AO179" s="144"/>
      <c r="AP179" s="144"/>
      <c r="AQ179" s="145"/>
      <c r="AS179" s="68" t="str" cm="1">
        <f t="array" ref="AS179">SUBSTITUTE(TEXT(INDEX($H$143:$AQ$143,1,$D179-108),"000000"),"-","")</f>
        <v>220143</v>
      </c>
      <c r="AT179" s="69"/>
      <c r="AU179" s="70"/>
      <c r="AW179" s="71" t="str">
        <f>SUBSTITUTE(IF(VLOOKUP(AW$164,$AD$9:$AN$20,8,FALSE)=INDEX($E$76:$G$78,MATCH("●",INDEX($H$76:$AQ$78,,MATCH($D179,$70:$70,0)-7),0),1),"","sed -i "&amp;IF($AK$162="MacOS","'' ","")&amp;"'s#"&amp;AW$164&amp;"="""&amp;VLOOKUP(AW$164,$AD$9:$AN$20,8,FALSE)&amp;""""&amp;"#"&amp;AW$164&amp;"="&amp;""""&amp;INDEX($E$76:$G$78,MATCH("●",INDEX($H$76:$AQ$78,,MATCH($D179,$70:$70,0)-7),0),1)&amp;""""&amp;"#g'"&amp;" ${CONFIG_DIR}"&amp;$K$7&amp;"; export "&amp;AW$164&amp;"="&amp;""""&amp;INDEX($E$76:$G$78,MATCH("●",INDEX($H$76:$AQ$78,,MATCH($D179,$70:$70,0)-7),0),1)&amp;""";"),",",""",""")</f>
        <v/>
      </c>
      <c r="AX179" s="71" t="str">
        <f>SUBSTITUTE(IF(INDEX($E$76:$G$78,MATCH("●",INDEX($H$76:$AQ$78,,MATCH($D179,$70:$70,0)-7),0),1)=VLOOKUP(AX$164,$AD$9:$AN$20,8,FALSE),"","sed -i "&amp;IF($AK$162="MacOS","'' ","")&amp;"'s#"&amp;AX$164&amp;"="""&amp;INDEX($E$76:$G$78,MATCH("●",INDEX($H$76:$AQ$78,,MATCH($D179,$70:$70,0)-7),0),1)&amp;""""&amp;"#"&amp;AX$164&amp;"="&amp;""""&amp;VLOOKUP(AX$164,$AD$9:$AN$20,8,FALSE)&amp;""""&amp;"#g'"&amp;"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79" s="71" t="str">
        <f>SUBSTITUTE(IF(VLOOKUP(AY$164,$AD$9:$AN$20,8,FALSE)=INDEX($E$80:$G$84,MATCH("●",INDEX($H$80:$AQ$84,,MATCH($D179,$70:$70,0)-7),0),1),"","sed -i "&amp;IF($AK$162="MacOS","'' ","")&amp;"'s#"&amp;AY$164&amp;"="""&amp;VLOOKUP(AY$164,$AD$9:$AN$20,8,FALSE)&amp;""""&amp;"#"&amp;AY$164&amp;"="&amp;""""&amp;INDEX($E$80:$G$84,MATCH("●",INDEX($H$80:$AQ$84,,MATCH($D179,$70:$70,0)-7),0),1)&amp;""""&amp;"#g'"&amp;" ${CONFIG_DIR}"&amp;$K$7&amp;"; export "&amp;AY$164&amp;"="&amp;""""&amp;INDEX($E$80:$G$84,MATCH("●",INDEX($H$80:$AQ$84,,MATCH($D179,$70:$70,0)-7),0),1)&amp;""";"),",",""",""")</f>
        <v>sed -i '' 's#COLUMN_DATA_TYPE="char"#COLUMN_DATA_TYPE="short"#g' ${CONFIG_DIR}db_data_config.txt; export COLUMN_DATA_TYPE="short";</v>
      </c>
      <c r="AZ179" s="71" t="str">
        <f>SUBSTITUTE(IF(INDEX($E$80:$G$84,MATCH("●",INDEX($H$80:$AQ$84,,MATCH($D179,$70:$70,0)-7),0),1)=VLOOKUP(AZ$164,$AD$9:$AN$20,8,FALSE),"","sed -i "&amp;IF($AK$162="MacOS","'' ","")&amp;"'s#"&amp;AZ$164&amp;"="""&amp;INDEX($E$80:$G$84,MATCH("●",INDEX($H$80:$AQ$84,,MATCH($D179,$70:$70,0)-7),0),1)&amp;""""&amp;"#"&amp;AZ$164&amp;"="&amp;""""&amp;VLOOKUP(AZ$164,$AD$9:$AN$20,8,FALSE)&amp;""""&amp;"#g'"&amp;"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79" s="71" t="str">
        <f>SUBSTITUTE(IF(VLOOKUP(BA$164,$AD$9:$AN$20,8,FALSE)=INDEX($E$86:$G$99,MATCH("●",INDEX($H$86:$AQ$99,,MATCH($D179,$70:$70,0)-7),0),1),"","sed -i "&amp;IF($AK$162="MacOS","'' ","")&amp;"'s#"&amp;BA$164&amp;"="""&amp;VLOOKUP(BA$164,$AD$9:$AN$20,8,FALSE)&amp;""""&amp;"#"&amp;BA$164&amp;"="&amp;""""&amp;INDEX($E$86:$G$99,MATCH("●",INDEX($H$86:$AQ$99,,MATCH($D179,$70:$70,0)-7),0),1)&amp;""""&amp;"#g'"&amp;" ${CONFIG_DIR}"&amp;$K$7&amp;"; export "&amp;BA$164&amp;"="&amp;""""&amp;INDEX($E$86:$G$99,MATCH("●",INDEX($H$86:$AQ$99,,MATCH($D179,$70:$70,0)-7),0),1)&amp;""";"),",",""",""")</f>
        <v>sed -i '' 's#COLUMN_DATA_LENGTH="3"#COLUMN_DATA_LENGTH="YYYY"#g' ${CONFIG_DIR}db_data_config.txt; export COLUMN_DATA_LENGTH="YYYY";</v>
      </c>
      <c r="BB179" s="71" t="str">
        <f>SUBSTITUTE(IF(INDEX($E$86:$G$99,MATCH("●",INDEX($H$86:$AQ$99,,MATCH($D179,$70:$70,0)-7),0),1)=VLOOKUP(BB$164,$AD$9:$AN$20,8,FALSE),"","sed -i "&amp;IF($AK$162="MacOS","'' ","")&amp;"'s#"&amp;BB$164&amp;"="""&amp;INDEX($E$86:$G$99,MATCH("●",INDEX($H$86:$AQ$99,,MATCH($D179,$70:$70,0)-7),0),1)&amp;""""&amp;"#"&amp;BB$164&amp;"="&amp;""""&amp;VLOOKUP(BB$164,$AD$9:$AN$20,8,FALSE)&amp;""""&amp;"#g'"&amp;"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's#COLUMN_DATA_LENGTH="YYYY"#COLUMN_DATA_LENGTH="3"#g' ${CONFIG_DIR}db_data_config.txt; export COLUMN_DATA_LENGTH="3";</v>
      </c>
      <c r="BC179" s="71" t="str">
        <f>SUBSTITUTE(IF(VLOOKUP(BC$164,$AD$9:$AN$20,8,FALSE)=INDEX($E$101:$G$104,MATCH("●",INDEX($H$101:$AQ$104,,MATCH($D179,$70:$70,0)-7),0),1),"","sed -i "&amp;IF($AK$162="MacOS","'' ","")&amp;"'s#"&amp;BC$164&amp;"="""&amp;VLOOKUP(BC$164,$AD$9:$AN$20,8,FALSE)&amp;""""&amp;"#"&amp;BC$164&amp;"="&amp;""""&amp;INDEX($E$101:$G$104,MATCH("●",INDEX($H$101:$AQ$104,,MATCH($D179,$70:$70,0)-7),0),1)&amp;""""&amp;"#g'"&amp;" ${CONFIG_DIR}"&amp;$K$7&amp;"; export "&amp;BC$164&amp;"="&amp;""""&amp;INDEX($E$101:$G$104,MATCH("●",INDEX($H$101:$AQ$104,,MATCH($D179,$70:$70,0)-7),0),1)&amp;""";"),",",""",""")</f>
        <v/>
      </c>
      <c r="BD179" s="71" t="str">
        <f>SUBSTITUTE(IF(INDEX($E$101:$G$104,MATCH("●",INDEX($H$101:$AQ$104,,MATCH($D179,$70:$70,0)-7),0),1)=VLOOKUP(BD$164,$AD$9:$AN$20,8,FALSE),"","sed -i "&amp;IF($AK$162="MacOS","'' ","")&amp;"'s#"&amp;BD$164&amp;"="""&amp;INDEX($E$101:$G$104,MATCH("●",INDEX($H$101:$AQ$104,,MATCH($D179,$70:$70,0)-7),0),1)&amp;""""&amp;"#"&amp;BD$164&amp;"="&amp;""""&amp;VLOOKUP(BD$164,$AD$9:$AN$20,8,FALSE)&amp;""""&amp;"#g'"&amp;"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79" s="71" t="str">
        <f>SUBSTITUTE(IF(VLOOKUP(BE$164,$AD$9:$AN$20,8,FALSE)=INDEX($E$106:$G$109,MATCH("●",INDEX($H$106:$AQ$109,,MATCH($D179,$70:$70,0)-7),0),1),"","sed -i "&amp;IF($AK$162="MacOS","'' ","")&amp;"'s#"&amp;BE$164&amp;"="""&amp;VLOOKUP(BE$164,$AD$9:$AN$20,8,FALSE)&amp;""""&amp;"#"&amp;BE$164&amp;"="&amp;""""&amp;INDEX($E$106:$G$109,MATCH("●",INDEX($H$106:$AQ$109,,MATCH($D179,$70:$70,0)-7),0),1)&amp;""""&amp;"#g'"&amp;" ${CONFIG_DIR}"&amp;$K$7&amp;"; export "&amp;BE$164&amp;"="&amp;""""&amp;INDEX($E$106:$G$109,MATCH("●",INDEX($H$106:$AQ$109,,MATCH($D179,$70:$70,0)-7),0),1)&amp;""";"),",",""",""")</f>
        <v/>
      </c>
      <c r="BF179" s="71" t="str">
        <f>SUBSTITUTE(IF(INDEX($E$106:$G$109,MATCH("●",INDEX($H$106:$AQ$109,,MATCH($D179,$70:$70,0)-7),0),1)=VLOOKUP(BF$164,$AD$9:$AN$20,8,FALSE),"","sed -i "&amp;IF($AK$162="MacOS","'' ","")&amp;"'s#"&amp;BF$164&amp;"="""&amp;INDEX($E$106:$G$109,MATCH("●",INDEX($H$106:$AQ$109,,MATCH($D179,$70:$70,0)-7),0),1)&amp;""""&amp;"#"&amp;BF$164&amp;"="&amp;""""&amp;VLOOKUP(BF$164,$AD$9:$AN$20,8,FALSE)&amp;""""&amp;"#g'"&amp;"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79" s="71" t="str">
        <f>SUBSTITUTE(IF(VLOOKUP(BG$164,$AD$9:$AN$20,8,FALSE)=INDEX($E$111:$G$114,MATCH("●",INDEX($H$111:$AQ$114,,MATCH($D179,$70:$70,0)-7),0),1),"","sed -i "&amp;IF($AK$162="MacOS","'' ","")&amp;"'s#"&amp;BG$164&amp;"="""&amp;VLOOKUP(BG$164,$AD$9:$AN$20,8,FALSE)&amp;""""&amp;"#"&amp;BG$164&amp;"="&amp;""""&amp;INDEX($E$111:$G$114,MATCH("●",INDEX($H$111:$AQ$114,,MATCH($D179,$70:$70,0)-7),0),1)&amp;""""&amp;"#g'"&amp;" ${CONFIG_DIR}"&amp;$K$7&amp;"; export "&amp;BG$164&amp;"="&amp;""""&amp;INDEX($E$111:$G$114,MATCH("●",INDEX($H$111:$AQ$114,,MATCH($D179,$70:$70,0)-7),0),1)&amp;""";"),",",""",""")</f>
        <v/>
      </c>
      <c r="BH179" s="71" t="str">
        <f>SUBSTITUTE(IF(INDEX($E$111:$G$114,MATCH("●",INDEX($H$111:$AQ$114,,MATCH($D179,$70:$70,0)-7),0),1)=VLOOKUP(BH$164,$AD$9:$AN$20,8,FALSE),"","sed -i "&amp;IF($AK$162="MacOS","'' ","")&amp;"'s#"&amp;BH$164&amp;"="""&amp;INDEX($E$111:$G$114,MATCH("●",INDEX($H$111:$AQ$114,,MATCH($D179,$70:$70,0)-7),0),1)&amp;""""&amp;"#"&amp;BH$164&amp;"="&amp;""""&amp;VLOOKUP(BH$164,$AD$9:$AN$20,8,FALSE)&amp;""""&amp;"#g'"&amp;"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79" s="71" t="str">
        <f>SUBSTITUTE(IF(VLOOKUP(BI$164,$AD$9:$AN$20,8,FALSE)=INDEX($E$116:$G$118,MATCH("●",INDEX($H$116:$AQ$118,,MATCH($D179,$70:$70,0)-7),0),1),"","sed -i "&amp;IF($AK$162="MacOS","'' ","")&amp;"'s#"&amp;BI$164&amp;"="""&amp;VLOOKUP(BI$164,$AD$9:$AN$20,8,FALSE)&amp;""""&amp;"#"&amp;BI$164&amp;"="&amp;""""&amp;INDEX($E$116:$G$118,MATCH("●",INDEX($H$116:$AQ$118,,MATCH($D179,$70:$70,0)-7),0),1)&amp;""""&amp;"#g'"&amp;" ${CONFIG_DIR}"&amp;$K$7&amp;"; export "&amp;BI$164&amp;"="&amp;""""&amp;INDEX($E$116:$G$118,MATCH("●",INDEX($H$116:$AQ$118,,MATCH($D179,$70:$70,0)-7),0),1)&amp;""";"),",",""",""")</f>
        <v/>
      </c>
      <c r="BJ179" s="71" t="str">
        <f>SUBSTITUTE(IF(INDEX($E$116:$G$118,MATCH("●",INDEX($H$116:$AQ$118,,MATCH($D179,$70:$70,0)-7),0),1)=VLOOKUP(BJ$164,$AD$9:$AN$20,8,FALSE),"","sed -i "&amp;IF($AK$162="MacOS","'' ","")&amp;"'s#"&amp;BJ$164&amp;"="""&amp;INDEX($E$116:$G$118,MATCH("●",INDEX($H$116:$AQ$118,,MATCH($D179,$70:$70,0)-7),0),1)&amp;""""&amp;"#"&amp;BJ$164&amp;"="&amp;""""&amp;VLOOKUP(BJ$164,$AD$9:$AN$20,8,FALSE)&amp;""""&amp;"#g'"&amp;"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79" s="71" t="str">
        <f>SUBSTITUTE(IF(VLOOKUP(BK$164,$AD$9:$AN$20,8,FALSE)=INDEX($E$120:$G$122,MATCH("●",INDEX($H$120:$AQ$122,,MATCH($D179,$70:$70,0)-7),0),1),"","sed -i "&amp;IF($AK$162="MacOS","'' ","")&amp;"'s#"&amp;BK$164&amp;"="""&amp;VLOOKUP(BK$164,$AD$9:$AN$20,8,FALSE)&amp;""""&amp;"#"&amp;BK$164&amp;"="&amp;""""&amp;INDEX($E$120:$G$122,MATCH("●",INDEX($H$120:$AQ$122,,MATCH($D179,$70:$70,0)-7),0),1)&amp;""""&amp;"#g'"&amp;" ${CONFIG_DIR}"&amp;$K$7&amp;"; export "&amp;BK$164&amp;"="&amp;""""&amp;INDEX($E$120:$G$122,MATCH("●",INDEX($H$120:$AQ$122,,MATCH($D179,$70:$70,0)-7),0),1)&amp;""";"),",",""",""")</f>
        <v/>
      </c>
      <c r="BL179" s="71" t="str">
        <f>SUBSTITUTE(IF(INDEX($E$120:$G$122,MATCH("●",INDEX($H$120:$AQ$122,,MATCH($D179,$70:$70,0)-7),0),1)=VLOOKUP(BL$164,$AD$9:$AN$20,8,FALSE),"","sed -i "&amp;IF($AK$162="MacOS","'' ","")&amp;"'s#"&amp;BL$164&amp;"="""&amp;INDEX($E$120:$G$122,MATCH("●",INDEX($H$120:$AQ$122,,MATCH($D179,$70:$70,0)-7),0),1)&amp;""""&amp;"#"&amp;BL$164&amp;"="&amp;""""&amp;VLOOKUP(BL$164,$AD$9:$AN$20,8,FALSE)&amp;""""&amp;"#g'"&amp;"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79" s="71" t="str">
        <f>SUBSTITUTE(IF(VLOOKUP(BM$164,$AD$9:$AN$20,8,FALSE)=INDEX($E$124:$G$126,MATCH("●",INDEX($H$124:$AQ$126,,MATCH($D179,$70:$70,0)-7),0),1),"","sed -i "&amp;IF($AK$162="MacOS","'' ","")&amp;"'s#"&amp;BM$164&amp;"="""&amp;VLOOKUP(BM$164,$AD$9:$AN$20,8,FALSE)&amp;""""&amp;"#"&amp;BM$164&amp;"="&amp;""""&amp;INDEX($E$124:$G$126,MATCH("●",INDEX($H$124:$AQ$126,,MATCH($D179,$70:$70,0)-7),0),1)&amp;""""&amp;"#g'"&amp;" ${CONFIG_DIR}"&amp;$K$7&amp;"; export "&amp;BM$164&amp;"="&amp;""""&amp;INDEX($E$124:$G$126,MATCH("●",INDEX($H$124:$AQ$126,,MATCH($D179,$70:$70,0)-7),0),1)&amp;""";"),",",""",""")</f>
        <v/>
      </c>
      <c r="BN179" s="71" t="str">
        <f>SUBSTITUTE(IF(INDEX($E$124:$G$126,MATCH("●",INDEX($H$124:$AQ$126,,MATCH($D179,$70:$70,0)-7),0),1)=VLOOKUP(BN$164,$AD$9:$AN$20,8,FALSE),"","sed -i "&amp;IF($AK$162="MacOS","'' ","")&amp;"'s#"&amp;BN$164&amp;"="""&amp;INDEX($E$124:$G$126,MATCH("●",INDEX($H$124:$AQ$126,,MATCH($D179,$70:$70,0)-7),0),1)&amp;""""&amp;"#"&amp;BN$164&amp;"="&amp;""""&amp;VLOOKUP(BN$164,$AD$9:$AN$20,8,FALSE)&amp;""""&amp;"#g'"&amp;"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79" s="71" t="str">
        <f>SUBSTITUTE(IF(VLOOKUP(BO$164,$AD$9:$AN$20,8,FALSE)=INDEX($E$128:$G$130,MATCH("●",INDEX($H$128:$AQ$130,,MATCH($D179,$70:$70,0)-7),0),1),"","sed -i "&amp;IF($AK$162="MacOS","'' ","")&amp;"'s#"&amp;BO$164&amp;"="""&amp;VLOOKUP(BO$164,$AD$9:$AN$20,8,FALSE)&amp;""""&amp;"#"&amp;BO$164&amp;"="&amp;""""&amp;INDEX($E$128:$G$130,MATCH("●",INDEX($H$128:$AQ$130,,MATCH($D179,$70:$70,0)-7),0),1)&amp;""""&amp;"#g'"&amp;" ${CONFIG_DIR}"&amp;$K$7&amp;"; export "&amp;BO$164&amp;"="&amp;""""&amp;INDEX($E$128:$G$130,MATCH("●",INDEX($H$128:$AQ$130,,MATCH($D179,$70:$70,0)-7),0),1)&amp;""";"),",",""",""")</f>
        <v/>
      </c>
      <c r="BP179" s="71" t="str">
        <f>SUBSTITUTE(IF(INDEX($E$128:$G$130,MATCH("●",INDEX($H$128:$AQ$130,,MATCH($D179,$70:$70,0)-7),0),1)=VLOOKUP(BP$164,$AD$9:$AN$20,8,FALSE),"","sed -i "&amp;IF($AK$162="MacOS","'' ","")&amp;"'s#"&amp;BP$164&amp;"="""&amp;INDEX($E$128:$G$130,MATCH("●",INDEX($H$128:$AQ$130,,MATCH($D179,$70:$70,0)-7),0),1)&amp;""""&amp;"#"&amp;BP$164&amp;"="&amp;""""&amp;VLOOKUP(BP$164,$AD$9:$AN$20,8,FALSE)&amp;""""&amp;"#g'"&amp;"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79" s="71" t="str">
        <f>SUBSTITUTE(IF(VLOOKUP(BQ$164,$AD$9:$AN$20,8,FALSE)=INDEX($E$132:$G$134,MATCH("●",INDEX($H$132:$AQ$134,,MATCH($D179,$70:$70,0)-7),0),1),"","sed -i "&amp;IF($AK$162="MacOS","'' ","")&amp;"'s#"&amp;BQ$164&amp;"="""&amp;VLOOKUP(BQ$164,$AD$9:$AN$20,8,FALSE)&amp;""""&amp;"#"&amp;BQ$164&amp;"="&amp;""""&amp;INDEX($E$132:$G$134,MATCH("●",INDEX($H$132:$AQ$134,,MATCH($D179,$70:$70,0)-7),0),1)&amp;""""&amp;"#g'"&amp;" ${CONFIG_DIR}"&amp;$K$7&amp;"; export "&amp;BQ$164&amp;"="&amp;""""&amp;INDEX($E$132:$G$134,MATCH("●",INDEX($H$132:$AQ$134,,MATCH($D179,$70:$70,0)-7),0),1)&amp;""";"),",",""",""")</f>
        <v/>
      </c>
      <c r="BR179" s="71" t="str">
        <f>SUBSTITUTE(IF(INDEX($E$132:$G$134,MATCH("●",INDEX($H$132:$AQ$134,,MATCH($D179,$70:$70,0)-7),0),1)=VLOOKUP(BR$164,$AD$9:$AN$20,8,FALSE),"","sed -i "&amp;IF($AK$162="MacOS","'' ","")&amp;"'s#"&amp;BR$164&amp;"="""&amp;INDEX($E$132:$G$134,MATCH("●",INDEX($H$132:$AQ$134,,MATCH($D179,$70:$70,0)-7),0),1)&amp;""""&amp;"#"&amp;BR$164&amp;"="&amp;""""&amp;VLOOKUP(BR$164,$AD$9:$AN$20,8,FALSE)&amp;""""&amp;"#g'"&amp;"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79" s="71" t="str">
        <f>SUBSTITUTE(IF(VLOOKUP(BS$164,$AD$9:$AN$20,8,FALSE)=INDEX($E$136:$G$138,MATCH("●",INDEX($H$136:$AQ$138,,MATCH($D179,$70:$70,0)-7),0),1),"","sed -i "&amp;IF($AK$162="MacOS","'' ","")&amp;"'s#"&amp;BS$164&amp;"="""&amp;VLOOKUP(BS$164,$AD$9:$AN$20,8,FALSE)&amp;""""&amp;"#"&amp;BS$164&amp;"="&amp;""""&amp;INDEX($E$136:$G$138,MATCH("●",INDEX($H$136:$AQ$138,,MATCH($D179,$70:$70,0)-7),0),1)&amp;""""&amp;"#g'"&amp;" ${CONFIG_DIR}"&amp;$K$7&amp;"; export "&amp;BS$164&amp;"="&amp;""""&amp;INDEX($E$136:$G$138,MATCH("●",INDEX($H$136:$AQ$138,,MATCH($D179,$70:$70,0)-7),0),1)&amp;""";"),",",""",""")</f>
        <v/>
      </c>
      <c r="BT179" s="71" t="str">
        <f>SUBSTITUTE(IF(INDEX($E$136:$G$138,MATCH("●",INDEX($H$136:$AQ$138,,MATCH($D179,$70:$70,0)-7),0),1)=VLOOKUP(BT$164,$AD$9:$AN$20,8,FALSE),"","sed -i "&amp;IF($AK$162="MacOS","'' ","")&amp;"'s#"&amp;BT$164&amp;"="""&amp;INDEX($E$136:$G$138,MATCH("●",INDEX($H$136:$AQ$138,,MATCH($D179,$70:$70,0)-7),0),1)&amp;""""&amp;"#"&amp;BT$164&amp;"="&amp;""""&amp;VLOOKUP(BT$164,$AD$9:$AN$20,8,FALSE)&amp;""""&amp;"#g'"&amp;"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79" s="60" t="s">
        <v>1068</v>
      </c>
    </row>
    <row r="180" spans="4:73" ht="72" customHeight="1">
      <c r="D180" s="96">
        <f t="shared" si="3"/>
        <v>123</v>
      </c>
      <c r="E180" s="97"/>
      <c r="F180" s="97"/>
      <c r="G180" s="98"/>
      <c r="H180" s="45" t="str">
        <f t="shared" ca="1" si="2"/>
        <v>clear; echo テストケース123; sed -i '' 's#COLUMN_DATA_TYPE="char"#COLUMN_DATA_TYPE="short"#g' ${CONFIG_DIR}db_data_config.txt; export COLUMN_DATA_TYPE="short";sed -i '' 's#COLUMN_DATA_LENGTH="3"#COLUMN_DATA_LENGTH="2"#g' ${CONFIG_DIR}db_data_config.txt; export COLUMN_DATA_LENGTH="2";sed -i '' 's#COLUMN_DATA_TRIM="NONE"#COLUMN_DATA_TRIM="FTBT"#g' ${CONFIG_DIR}db_data_config.txt; export COLUMN_DATA_TRIM="FTBT";sh ./script/db_check_data_validate_config.sh; sed -i '' 's#COLUMN_DATA_TYPE="short"#COLUMN_DATA_TYPE="char"#g'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</v>
      </c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7"/>
      <c r="AE180" s="99" t="str" cm="1">
        <f t="array" ref="AE180">SUBSTITUTE(INDEX($H$140:$AQ$140, , MATCH($D180, $70:$70, 0)-7),"-","")</f>
        <v>異常</v>
      </c>
      <c r="AF180" s="100"/>
      <c r="AG180" s="101"/>
      <c r="AH180" s="143" t="s">
        <v>969</v>
      </c>
      <c r="AI180" s="144"/>
      <c r="AJ180" s="144"/>
      <c r="AK180" s="144"/>
      <c r="AL180" s="144"/>
      <c r="AM180" s="144"/>
      <c r="AN180" s="144"/>
      <c r="AO180" s="144"/>
      <c r="AP180" s="144"/>
      <c r="AQ180" s="145"/>
      <c r="AS180" s="68" t="str" cm="1">
        <f t="array" ref="AS180">SUBSTITUTE(TEXT(INDEX($H$143:$AQ$143,1,$D180-108),"000000"),"-","")</f>
        <v>220145</v>
      </c>
      <c r="AT180" s="69"/>
      <c r="AU180" s="70"/>
      <c r="AW180" s="71" t="str">
        <f>SUBSTITUTE(IF(VLOOKUP(AW$164,$AD$9:$AN$20,8,FALSE)=INDEX($E$76:$G$78,MATCH("●",INDEX($H$76:$AQ$78,,MATCH($D180,$70:$70,0)-7),0),1),"","sed -i "&amp;IF($AK$162="MacOS","'' ","")&amp;"'s#"&amp;AW$164&amp;"="""&amp;VLOOKUP(AW$164,$AD$9:$AN$20,8,FALSE)&amp;""""&amp;"#"&amp;AW$164&amp;"="&amp;""""&amp;INDEX($E$76:$G$78,MATCH("●",INDEX($H$76:$AQ$78,,MATCH($D180,$70:$70,0)-7),0),1)&amp;""""&amp;"#g'"&amp;" ${CONFIG_DIR}"&amp;$K$7&amp;"; export "&amp;AW$164&amp;"="&amp;""""&amp;INDEX($E$76:$G$78,MATCH("●",INDEX($H$76:$AQ$78,,MATCH($D180,$70:$70,0)-7),0),1)&amp;""";"),",",""",""")</f>
        <v/>
      </c>
      <c r="AX180" s="71" t="str">
        <f>SUBSTITUTE(IF(INDEX($E$76:$G$78,MATCH("●",INDEX($H$76:$AQ$78,,MATCH($D180,$70:$70,0)-7),0),1)=VLOOKUP(AX$164,$AD$9:$AN$20,8,FALSE),"","sed -i "&amp;IF($AK$162="MacOS","'' ","")&amp;"'s#"&amp;AX$164&amp;"="""&amp;INDEX($E$76:$G$78,MATCH("●",INDEX($H$76:$AQ$78,,MATCH($D180,$70:$70,0)-7),0),1)&amp;""""&amp;"#"&amp;AX$164&amp;"="&amp;""""&amp;VLOOKUP(AX$164,$AD$9:$AN$20,8,FALSE)&amp;""""&amp;"#g'"&amp;"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0" s="71" t="str">
        <f>SUBSTITUTE(IF(VLOOKUP(AY$164,$AD$9:$AN$20,8,FALSE)=INDEX($E$80:$G$84,MATCH("●",INDEX($H$80:$AQ$84,,MATCH($D180,$70:$70,0)-7),0),1),"","sed -i "&amp;IF($AK$162="MacOS","'' ","")&amp;"'s#"&amp;AY$164&amp;"="""&amp;VLOOKUP(AY$164,$AD$9:$AN$20,8,FALSE)&amp;""""&amp;"#"&amp;AY$164&amp;"="&amp;""""&amp;INDEX($E$80:$G$84,MATCH("●",INDEX($H$80:$AQ$84,,MATCH($D180,$70:$70,0)-7),0),1)&amp;""""&amp;"#g'"&amp;" ${CONFIG_DIR}"&amp;$K$7&amp;"; export "&amp;AY$164&amp;"="&amp;""""&amp;INDEX($E$80:$G$84,MATCH("●",INDEX($H$80:$AQ$84,,MATCH($D180,$70:$70,0)-7),0),1)&amp;""";"),",",""",""")</f>
        <v>sed -i '' 's#COLUMN_DATA_TYPE="char"#COLUMN_DATA_TYPE="short"#g' ${CONFIG_DIR}db_data_config.txt; export COLUMN_DATA_TYPE="short";</v>
      </c>
      <c r="AZ180" s="71" t="str">
        <f>SUBSTITUTE(IF(INDEX($E$80:$G$84,MATCH("●",INDEX($H$80:$AQ$84,,MATCH($D180,$70:$70,0)-7),0),1)=VLOOKUP(AZ$164,$AD$9:$AN$20,8,FALSE),"","sed -i "&amp;IF($AK$162="MacOS","'' ","")&amp;"'s#"&amp;AZ$164&amp;"="""&amp;INDEX($E$80:$G$84,MATCH("●",INDEX($H$80:$AQ$84,,MATCH($D180,$70:$70,0)-7),0),1)&amp;""""&amp;"#"&amp;AZ$164&amp;"="&amp;""""&amp;VLOOKUP(AZ$164,$AD$9:$AN$20,8,FALSE)&amp;""""&amp;"#g'"&amp;"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80" s="71" t="str">
        <f>SUBSTITUTE(IF(VLOOKUP(BA$164,$AD$9:$AN$20,8,FALSE)=INDEX($E$86:$G$99,MATCH("●",INDEX($H$86:$AQ$99,,MATCH($D180,$70:$70,0)-7),0),1),"","sed -i "&amp;IF($AK$162="MacOS","'' ","")&amp;"'s#"&amp;BA$164&amp;"="""&amp;VLOOKUP(BA$164,$AD$9:$AN$20,8,FALSE)&amp;""""&amp;"#"&amp;BA$164&amp;"="&amp;""""&amp;INDEX($E$86:$G$99,MATCH("●",INDEX($H$86:$AQ$99,,MATCH($D180,$70:$70,0)-7),0),1)&amp;""""&amp;"#g'"&amp;" ${CONFIG_DIR}"&amp;$K$7&amp;"; export "&amp;BA$164&amp;"="&amp;""""&amp;INDEX($E$86:$G$99,MATCH("●",INDEX($H$86:$AQ$99,,MATCH($D180,$70:$70,0)-7),0),1)&amp;""";"),",",""",""")</f>
        <v>sed -i '' 's#COLUMN_DATA_LENGTH="3"#COLUMN_DATA_LENGTH="2"#g' ${CONFIG_DIR}db_data_config.txt; export COLUMN_DATA_LENGTH="2";</v>
      </c>
      <c r="BB180" s="71" t="str">
        <f>SUBSTITUTE(IF(INDEX($E$86:$G$99,MATCH("●",INDEX($H$86:$AQ$99,,MATCH($D180,$70:$70,0)-7),0),1)=VLOOKUP(BB$164,$AD$9:$AN$20,8,FALSE),"","sed -i "&amp;IF($AK$162="MacOS","'' ","")&amp;"'s#"&amp;BB$164&amp;"="""&amp;INDEX($E$86:$G$99,MATCH("●",INDEX($H$86:$AQ$99,,MATCH($D180,$70:$70,0)-7),0),1)&amp;""""&amp;"#"&amp;BB$164&amp;"="&amp;""""&amp;VLOOKUP(BB$164,$AD$9:$AN$20,8,FALSE)&amp;""""&amp;"#g'"&amp;"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's#COLUMN_DATA_LENGTH="2"#COLUMN_DATA_LENGTH="3"#g' ${CONFIG_DIR}db_data_config.txt; export COLUMN_DATA_LENGTH="3";</v>
      </c>
      <c r="BC180" s="71" t="str">
        <f>SUBSTITUTE(IF(VLOOKUP(BC$164,$AD$9:$AN$20,8,FALSE)=INDEX($E$101:$G$104,MATCH("●",INDEX($H$101:$AQ$104,,MATCH($D180,$70:$70,0)-7),0),1),"","sed -i "&amp;IF($AK$162="MacOS","'' ","")&amp;"'s#"&amp;BC$164&amp;"="""&amp;VLOOKUP(BC$164,$AD$9:$AN$20,8,FALSE)&amp;""""&amp;"#"&amp;BC$164&amp;"="&amp;""""&amp;INDEX($E$101:$G$104,MATCH("●",INDEX($H$101:$AQ$104,,MATCH($D180,$70:$70,0)-7),0),1)&amp;""""&amp;"#g'"&amp;" ${CONFIG_DIR}"&amp;$K$7&amp;"; export "&amp;BC$164&amp;"="&amp;""""&amp;INDEX($E$101:$G$104,MATCH("●",INDEX($H$101:$AQ$104,,MATCH($D180,$70:$70,0)-7),0),1)&amp;""";"),",",""",""")</f>
        <v>sed -i '' 's#COLUMN_DATA_TRIM="NONE"#COLUMN_DATA_TRIM="FTBT"#g' ${CONFIG_DIR}db_data_config.txt; export COLUMN_DATA_TRIM="FTBT";</v>
      </c>
      <c r="BD180" s="71" t="str">
        <f>SUBSTITUTE(IF(INDEX($E$101:$G$104,MATCH("●",INDEX($H$101:$AQ$104,,MATCH($D180,$70:$70,0)-7),0),1)=VLOOKUP(BD$164,$AD$9:$AN$20,8,FALSE),"","sed -i "&amp;IF($AK$162="MacOS","'' ","")&amp;"'s#"&amp;BD$164&amp;"="""&amp;INDEX($E$101:$G$104,MATCH("●",INDEX($H$101:$AQ$104,,MATCH($D180,$70:$70,0)-7),0),1)&amp;""""&amp;"#"&amp;BD$164&amp;"="&amp;""""&amp;VLOOKUP(BD$164,$AD$9:$AN$20,8,FALSE)&amp;""""&amp;"#g'"&amp;"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80" s="71" t="str">
        <f>SUBSTITUTE(IF(VLOOKUP(BE$164,$AD$9:$AN$20,8,FALSE)=INDEX($E$106:$G$109,MATCH("●",INDEX($H$106:$AQ$109,,MATCH($D180,$70:$70,0)-7),0),1),"","sed -i "&amp;IF($AK$162="MacOS","'' ","")&amp;"'s#"&amp;BE$164&amp;"="""&amp;VLOOKUP(BE$164,$AD$9:$AN$20,8,FALSE)&amp;""""&amp;"#"&amp;BE$164&amp;"="&amp;""""&amp;INDEX($E$106:$G$109,MATCH("●",INDEX($H$106:$AQ$109,,MATCH($D180,$70:$70,0)-7),0),1)&amp;""""&amp;"#g'"&amp;" ${CONFIG_DIR}"&amp;$K$7&amp;"; export "&amp;BE$164&amp;"="&amp;""""&amp;INDEX($E$106:$G$109,MATCH("●",INDEX($H$106:$AQ$109,,MATCH($D180,$70:$70,0)-7),0),1)&amp;""";"),",",""",""")</f>
        <v/>
      </c>
      <c r="BF180" s="71" t="str">
        <f>SUBSTITUTE(IF(INDEX($E$106:$G$109,MATCH("●",INDEX($H$106:$AQ$109,,MATCH($D180,$70:$70,0)-7),0),1)=VLOOKUP(BF$164,$AD$9:$AN$20,8,FALSE),"","sed -i "&amp;IF($AK$162="MacOS","'' ","")&amp;"'s#"&amp;BF$164&amp;"="""&amp;INDEX($E$106:$G$109,MATCH("●",INDEX($H$106:$AQ$109,,MATCH($D180,$70:$70,0)-7),0),1)&amp;""""&amp;"#"&amp;BF$164&amp;"="&amp;""""&amp;VLOOKUP(BF$164,$AD$9:$AN$20,8,FALSE)&amp;""""&amp;"#g'"&amp;"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80" s="71" t="str">
        <f>SUBSTITUTE(IF(VLOOKUP(BG$164,$AD$9:$AN$20,8,FALSE)=INDEX($E$111:$G$114,MATCH("●",INDEX($H$111:$AQ$114,,MATCH($D180,$70:$70,0)-7),0),1),"","sed -i "&amp;IF($AK$162="MacOS","'' ","")&amp;"'s#"&amp;BG$164&amp;"="""&amp;VLOOKUP(BG$164,$AD$9:$AN$20,8,FALSE)&amp;""""&amp;"#"&amp;BG$164&amp;"="&amp;""""&amp;INDEX($E$111:$G$114,MATCH("●",INDEX($H$111:$AQ$114,,MATCH($D180,$70:$70,0)-7),0),1)&amp;""""&amp;"#g'"&amp;" ${CONFIG_DIR}"&amp;$K$7&amp;"; export "&amp;BG$164&amp;"="&amp;""""&amp;INDEX($E$111:$G$114,MATCH("●",INDEX($H$111:$AQ$114,,MATCH($D180,$70:$70,0)-7),0),1)&amp;""";"),",",""",""")</f>
        <v/>
      </c>
      <c r="BH180" s="71" t="str">
        <f>SUBSTITUTE(IF(INDEX($E$111:$G$114,MATCH("●",INDEX($H$111:$AQ$114,,MATCH($D180,$70:$70,0)-7),0),1)=VLOOKUP(BH$164,$AD$9:$AN$20,8,FALSE),"","sed -i "&amp;IF($AK$162="MacOS","'' ","")&amp;"'s#"&amp;BH$164&amp;"="""&amp;INDEX($E$111:$G$114,MATCH("●",INDEX($H$111:$AQ$114,,MATCH($D180,$70:$70,0)-7),0),1)&amp;""""&amp;"#"&amp;BH$164&amp;"="&amp;""""&amp;VLOOKUP(BH$164,$AD$9:$AN$20,8,FALSE)&amp;""""&amp;"#g'"&amp;"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80" s="71" t="str">
        <f>SUBSTITUTE(IF(VLOOKUP(BI$164,$AD$9:$AN$20,8,FALSE)=INDEX($E$116:$G$118,MATCH("●",INDEX($H$116:$AQ$118,,MATCH($D180,$70:$70,0)-7),0),1),"","sed -i "&amp;IF($AK$162="MacOS","'' ","")&amp;"'s#"&amp;BI$164&amp;"="""&amp;VLOOKUP(BI$164,$AD$9:$AN$20,8,FALSE)&amp;""""&amp;"#"&amp;BI$164&amp;"="&amp;""""&amp;INDEX($E$116:$G$118,MATCH("●",INDEX($H$116:$AQ$118,,MATCH($D180,$70:$70,0)-7),0),1)&amp;""""&amp;"#g'"&amp;" ${CONFIG_DIR}"&amp;$K$7&amp;"; export "&amp;BI$164&amp;"="&amp;""""&amp;INDEX($E$116:$G$118,MATCH("●",INDEX($H$116:$AQ$118,,MATCH($D180,$70:$70,0)-7),0),1)&amp;""";"),",",""",""")</f>
        <v/>
      </c>
      <c r="BJ180" s="71" t="str">
        <f>SUBSTITUTE(IF(INDEX($E$116:$G$118,MATCH("●",INDEX($H$116:$AQ$118,,MATCH($D180,$70:$70,0)-7),0),1)=VLOOKUP(BJ$164,$AD$9:$AN$20,8,FALSE),"","sed -i "&amp;IF($AK$162="MacOS","'' ","")&amp;"'s#"&amp;BJ$164&amp;"="""&amp;INDEX($E$116:$G$118,MATCH("●",INDEX($H$116:$AQ$118,,MATCH($D180,$70:$70,0)-7),0),1)&amp;""""&amp;"#"&amp;BJ$164&amp;"="&amp;""""&amp;VLOOKUP(BJ$164,$AD$9:$AN$20,8,FALSE)&amp;""""&amp;"#g'"&amp;"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0" s="71" t="str">
        <f>SUBSTITUTE(IF(VLOOKUP(BK$164,$AD$9:$AN$20,8,FALSE)=INDEX($E$120:$G$122,MATCH("●",INDEX($H$120:$AQ$122,,MATCH($D180,$70:$70,0)-7),0),1),"","sed -i "&amp;IF($AK$162="MacOS","'' ","")&amp;"'s#"&amp;BK$164&amp;"="""&amp;VLOOKUP(BK$164,$AD$9:$AN$20,8,FALSE)&amp;""""&amp;"#"&amp;BK$164&amp;"="&amp;""""&amp;INDEX($E$120:$G$122,MATCH("●",INDEX($H$120:$AQ$122,,MATCH($D180,$70:$70,0)-7),0),1)&amp;""""&amp;"#g'"&amp;" ${CONFIG_DIR}"&amp;$K$7&amp;"; export "&amp;BK$164&amp;"="&amp;""""&amp;INDEX($E$120:$G$122,MATCH("●",INDEX($H$120:$AQ$122,,MATCH($D180,$70:$70,0)-7),0),1)&amp;""";"),",",""",""")</f>
        <v/>
      </c>
      <c r="BL180" s="71" t="str">
        <f>SUBSTITUTE(IF(INDEX($E$120:$G$122,MATCH("●",INDEX($H$120:$AQ$122,,MATCH($D180,$70:$70,0)-7),0),1)=VLOOKUP(BL$164,$AD$9:$AN$20,8,FALSE),"","sed -i "&amp;IF($AK$162="MacOS","'' ","")&amp;"'s#"&amp;BL$164&amp;"="""&amp;INDEX($E$120:$G$122,MATCH("●",INDEX($H$120:$AQ$122,,MATCH($D180,$70:$70,0)-7),0),1)&amp;""""&amp;"#"&amp;BL$164&amp;"="&amp;""""&amp;VLOOKUP(BL$164,$AD$9:$AN$20,8,FALSE)&amp;""""&amp;"#g'"&amp;"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0" s="71" t="str">
        <f>SUBSTITUTE(IF(VLOOKUP(BM$164,$AD$9:$AN$20,8,FALSE)=INDEX($E$124:$G$126,MATCH("●",INDEX($H$124:$AQ$126,,MATCH($D180,$70:$70,0)-7),0),1),"","sed -i "&amp;IF($AK$162="MacOS","'' ","")&amp;"'s#"&amp;BM$164&amp;"="""&amp;VLOOKUP(BM$164,$AD$9:$AN$20,8,FALSE)&amp;""""&amp;"#"&amp;BM$164&amp;"="&amp;""""&amp;INDEX($E$124:$G$126,MATCH("●",INDEX($H$124:$AQ$126,,MATCH($D180,$70:$70,0)-7),0),1)&amp;""""&amp;"#g'"&amp;" ${CONFIG_DIR}"&amp;$K$7&amp;"; export "&amp;BM$164&amp;"="&amp;""""&amp;INDEX($E$124:$G$126,MATCH("●",INDEX($H$124:$AQ$126,,MATCH($D180,$70:$70,0)-7),0),1)&amp;""";"),",",""",""")</f>
        <v/>
      </c>
      <c r="BN180" s="71" t="str">
        <f>SUBSTITUTE(IF(INDEX($E$124:$G$126,MATCH("●",INDEX($H$124:$AQ$126,,MATCH($D180,$70:$70,0)-7),0),1)=VLOOKUP(BN$164,$AD$9:$AN$20,8,FALSE),"","sed -i "&amp;IF($AK$162="MacOS","'' ","")&amp;"'s#"&amp;BN$164&amp;"="""&amp;INDEX($E$124:$G$126,MATCH("●",INDEX($H$124:$AQ$126,,MATCH($D180,$70:$70,0)-7),0),1)&amp;""""&amp;"#"&amp;BN$164&amp;"="&amp;""""&amp;VLOOKUP(BN$164,$AD$9:$AN$20,8,FALSE)&amp;""""&amp;"#g'"&amp;"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0" s="71" t="str">
        <f>SUBSTITUTE(IF(VLOOKUP(BO$164,$AD$9:$AN$20,8,FALSE)=INDEX($E$128:$G$130,MATCH("●",INDEX($H$128:$AQ$130,,MATCH($D180,$70:$70,0)-7),0),1),"","sed -i "&amp;IF($AK$162="MacOS","'' ","")&amp;"'s#"&amp;BO$164&amp;"="""&amp;VLOOKUP(BO$164,$AD$9:$AN$20,8,FALSE)&amp;""""&amp;"#"&amp;BO$164&amp;"="&amp;""""&amp;INDEX($E$128:$G$130,MATCH("●",INDEX($H$128:$AQ$130,,MATCH($D180,$70:$70,0)-7),0),1)&amp;""""&amp;"#g'"&amp;" ${CONFIG_DIR}"&amp;$K$7&amp;"; export "&amp;BO$164&amp;"="&amp;""""&amp;INDEX($E$128:$G$130,MATCH("●",INDEX($H$128:$AQ$130,,MATCH($D180,$70:$70,0)-7),0),1)&amp;""";"),",",""",""")</f>
        <v/>
      </c>
      <c r="BP180" s="71" t="str">
        <f>SUBSTITUTE(IF(INDEX($E$128:$G$130,MATCH("●",INDEX($H$128:$AQ$130,,MATCH($D180,$70:$70,0)-7),0),1)=VLOOKUP(BP$164,$AD$9:$AN$20,8,FALSE),"","sed -i "&amp;IF($AK$162="MacOS","'' ","")&amp;"'s#"&amp;BP$164&amp;"="""&amp;INDEX($E$128:$G$130,MATCH("●",INDEX($H$128:$AQ$130,,MATCH($D180,$70:$70,0)-7),0),1)&amp;""""&amp;"#"&amp;BP$164&amp;"="&amp;""""&amp;VLOOKUP(BP$164,$AD$9:$AN$20,8,FALSE)&amp;""""&amp;"#g'"&amp;"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0" s="71" t="str">
        <f>SUBSTITUTE(IF(VLOOKUP(BQ$164,$AD$9:$AN$20,8,FALSE)=INDEX($E$132:$G$134,MATCH("●",INDEX($H$132:$AQ$134,,MATCH($D180,$70:$70,0)-7),0),1),"","sed -i "&amp;IF($AK$162="MacOS","'' ","")&amp;"'s#"&amp;BQ$164&amp;"="""&amp;VLOOKUP(BQ$164,$AD$9:$AN$20,8,FALSE)&amp;""""&amp;"#"&amp;BQ$164&amp;"="&amp;""""&amp;INDEX($E$132:$G$134,MATCH("●",INDEX($H$132:$AQ$134,,MATCH($D180,$70:$70,0)-7),0),1)&amp;""""&amp;"#g'"&amp;" ${CONFIG_DIR}"&amp;$K$7&amp;"; export "&amp;BQ$164&amp;"="&amp;""""&amp;INDEX($E$132:$G$134,MATCH("●",INDEX($H$132:$AQ$134,,MATCH($D180,$70:$70,0)-7),0),1)&amp;""";"),",",""",""")</f>
        <v/>
      </c>
      <c r="BR180" s="71" t="str">
        <f>SUBSTITUTE(IF(INDEX($E$132:$G$134,MATCH("●",INDEX($H$132:$AQ$134,,MATCH($D180,$70:$70,0)-7),0),1)=VLOOKUP(BR$164,$AD$9:$AN$20,8,FALSE),"","sed -i "&amp;IF($AK$162="MacOS","'' ","")&amp;"'s#"&amp;BR$164&amp;"="""&amp;INDEX($E$132:$G$134,MATCH("●",INDEX($H$132:$AQ$134,,MATCH($D180,$70:$70,0)-7),0),1)&amp;""""&amp;"#"&amp;BR$164&amp;"="&amp;""""&amp;VLOOKUP(BR$164,$AD$9:$AN$20,8,FALSE)&amp;""""&amp;"#g'"&amp;"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0" s="71" t="str">
        <f>SUBSTITUTE(IF(VLOOKUP(BS$164,$AD$9:$AN$20,8,FALSE)=INDEX($E$136:$G$138,MATCH("●",INDEX($H$136:$AQ$138,,MATCH($D180,$70:$70,0)-7),0),1),"","sed -i "&amp;IF($AK$162="MacOS","'' ","")&amp;"'s#"&amp;BS$164&amp;"="""&amp;VLOOKUP(BS$164,$AD$9:$AN$20,8,FALSE)&amp;""""&amp;"#"&amp;BS$164&amp;"="&amp;""""&amp;INDEX($E$136:$G$138,MATCH("●",INDEX($H$136:$AQ$138,,MATCH($D180,$70:$70,0)-7),0),1)&amp;""""&amp;"#g'"&amp;" ${CONFIG_DIR}"&amp;$K$7&amp;"; export "&amp;BS$164&amp;"="&amp;""""&amp;INDEX($E$136:$G$138,MATCH("●",INDEX($H$136:$AQ$138,,MATCH($D180,$70:$70,0)-7),0),1)&amp;""";"),",",""",""")</f>
        <v/>
      </c>
      <c r="BT180" s="71" t="str">
        <f>SUBSTITUTE(IF(INDEX($E$136:$G$138,MATCH("●",INDEX($H$136:$AQ$138,,MATCH($D180,$70:$70,0)-7),0),1)=VLOOKUP(BT$164,$AD$9:$AN$20,8,FALSE),"","sed -i "&amp;IF($AK$162="MacOS","'' ","")&amp;"'s#"&amp;BT$164&amp;"="""&amp;INDEX($E$136:$G$138,MATCH("●",INDEX($H$136:$AQ$138,,MATCH($D180,$70:$70,0)-7),0),1)&amp;""""&amp;"#"&amp;BT$164&amp;"="&amp;""""&amp;VLOOKUP(BT$164,$AD$9:$AN$20,8,FALSE)&amp;""""&amp;"#g'"&amp;"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0" s="60" t="s">
        <v>1068</v>
      </c>
    </row>
    <row r="181" spans="4:73" ht="90" customHeight="1">
      <c r="D181" s="96">
        <f t="shared" si="3"/>
        <v>124</v>
      </c>
      <c r="E181" s="97"/>
      <c r="F181" s="97"/>
      <c r="G181" s="98"/>
      <c r="H181" s="45" t="str">
        <f t="shared" ca="1" si="2"/>
        <v>clear; echo テストケース124; sed -i '' 's#COLUMN_DATA_TYPE="char"#COLUMN_DATA_TYPE="short"#g' ${CONFIG_DIR}db_data_config.txt; export COLUMN_DATA_TYPE="short";sed -i '' 's#COLUMN_DATA_TRIM="NONE"#COLUMN_DATA_TRIM="FTBT"#g' ${CONFIG_DIR}db_data_config.txt; export COLUMN_DATA_TRIM="FTBT";sh ./script/db_check_data_validate_config.sh; sed -i '' 's#COLUMN_DATA_TYPE="short"#COLUMN_DATA_TYPE="char"#g' ${CONFIG_DIR}db_data_config.txt; export COLUMN_DATA_TYPE="char";sed -i '' 's#COLUMN_DATA_TRIM="FTBT"#COLUMN_DATA_TRIM="NONE"#g' ${CONFIG_DIR}db_data_config.txt; export COLUMN_DATA_TRIM="NONE";</v>
      </c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  <c r="AE181" s="99" t="str" cm="1">
        <f t="array" ref="AE181">SUBSTITUTE(INDEX($H$140:$AQ$140, , MATCH($D181, $70:$70, 0)-7),"-","")</f>
        <v>正常</v>
      </c>
      <c r="AF181" s="100"/>
      <c r="AG181" s="101"/>
      <c r="AH181" s="143" t="s">
        <v>970</v>
      </c>
      <c r="AI181" s="144"/>
      <c r="AJ181" s="144"/>
      <c r="AK181" s="144"/>
      <c r="AL181" s="144"/>
      <c r="AM181" s="144"/>
      <c r="AN181" s="144"/>
      <c r="AO181" s="144"/>
      <c r="AP181" s="144"/>
      <c r="AQ181" s="145"/>
      <c r="AS181" s="68" t="str" cm="1">
        <f t="array" ref="AS181">SUBSTITUTE(TEXT(INDEX($H$143:$AQ$143,1,$D181-108),"000000"),"-","")</f>
        <v>220001</v>
      </c>
      <c r="AT181" s="69"/>
      <c r="AU181" s="70"/>
      <c r="AW181" s="71" t="str">
        <f>SUBSTITUTE(IF(VLOOKUP(AW$164,$AD$9:$AN$20,8,FALSE)=INDEX($E$76:$G$78,MATCH("●",INDEX($H$76:$AQ$78,,MATCH($D181,$70:$70,0)-7),0),1),"","sed -i "&amp;IF($AK$162="MacOS","'' ","")&amp;"'s#"&amp;AW$164&amp;"="""&amp;VLOOKUP(AW$164,$AD$9:$AN$20,8,FALSE)&amp;""""&amp;"#"&amp;AW$164&amp;"="&amp;""""&amp;INDEX($E$76:$G$78,MATCH("●",INDEX($H$76:$AQ$78,,MATCH($D181,$70:$70,0)-7),0),1)&amp;""""&amp;"#g'"&amp;" ${CONFIG_DIR}"&amp;$K$7&amp;"; export "&amp;AW$164&amp;"="&amp;""""&amp;INDEX($E$76:$G$78,MATCH("●",INDEX($H$76:$AQ$78,,MATCH($D181,$70:$70,0)-7),0),1)&amp;""";"),",",""",""")</f>
        <v/>
      </c>
      <c r="AX181" s="71" t="str">
        <f>SUBSTITUTE(IF(INDEX($E$76:$G$78,MATCH("●",INDEX($H$76:$AQ$78,,MATCH($D181,$70:$70,0)-7),0),1)=VLOOKUP(AX$164,$AD$9:$AN$20,8,FALSE),"","sed -i "&amp;IF($AK$162="MacOS","'' ","")&amp;"'s#"&amp;AX$164&amp;"="""&amp;INDEX($E$76:$G$78,MATCH("●",INDEX($H$76:$AQ$78,,MATCH($D181,$70:$70,0)-7),0),1)&amp;""""&amp;"#"&amp;AX$164&amp;"="&amp;""""&amp;VLOOKUP(AX$164,$AD$9:$AN$20,8,FALSE)&amp;""""&amp;"#g'"&amp;"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1" s="71" t="str">
        <f>SUBSTITUTE(IF(VLOOKUP(AY$164,$AD$9:$AN$20,8,FALSE)=INDEX($E$80:$G$84,MATCH("●",INDEX($H$80:$AQ$84,,MATCH($D181,$70:$70,0)-7),0),1),"","sed -i "&amp;IF($AK$162="MacOS","'' ","")&amp;"'s#"&amp;AY$164&amp;"="""&amp;VLOOKUP(AY$164,$AD$9:$AN$20,8,FALSE)&amp;""""&amp;"#"&amp;AY$164&amp;"="&amp;""""&amp;INDEX($E$80:$G$84,MATCH("●",INDEX($H$80:$AQ$84,,MATCH($D181,$70:$70,0)-7),0),1)&amp;""""&amp;"#g'"&amp;" ${CONFIG_DIR}"&amp;$K$7&amp;"; export "&amp;AY$164&amp;"="&amp;""""&amp;INDEX($E$80:$G$84,MATCH("●",INDEX($H$80:$AQ$84,,MATCH($D181,$70:$70,0)-7),0),1)&amp;""";"),",",""",""")</f>
        <v>sed -i '' 's#COLUMN_DATA_TYPE="char"#COLUMN_DATA_TYPE="short"#g' ${CONFIG_DIR}db_data_config.txt; export COLUMN_DATA_TYPE="short";</v>
      </c>
      <c r="AZ181" s="71" t="str">
        <f>SUBSTITUTE(IF(INDEX($E$80:$G$84,MATCH("●",INDEX($H$80:$AQ$84,,MATCH($D181,$70:$70,0)-7),0),1)=VLOOKUP(AZ$164,$AD$9:$AN$20,8,FALSE),"","sed -i "&amp;IF($AK$162="MacOS","'' ","")&amp;"'s#"&amp;AZ$164&amp;"="""&amp;INDEX($E$80:$G$84,MATCH("●",INDEX($H$80:$AQ$84,,MATCH($D181,$70:$70,0)-7),0),1)&amp;""""&amp;"#"&amp;AZ$164&amp;"="&amp;""""&amp;VLOOKUP(AZ$164,$AD$9:$AN$20,8,FALSE)&amp;""""&amp;"#g'"&amp;"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81" s="71" t="str">
        <f>SUBSTITUTE(IF(VLOOKUP(BA$164,$AD$9:$AN$20,8,FALSE)=INDEX($E$86:$G$99,MATCH("●",INDEX($H$86:$AQ$99,,MATCH($D181,$70:$70,0)-7),0),1),"","sed -i "&amp;IF($AK$162="MacOS","'' ","")&amp;"'s#"&amp;BA$164&amp;"="""&amp;VLOOKUP(BA$164,$AD$9:$AN$20,8,FALSE)&amp;""""&amp;"#"&amp;BA$164&amp;"="&amp;""""&amp;INDEX($E$86:$G$99,MATCH("●",INDEX($H$86:$AQ$99,,MATCH($D181,$70:$70,0)-7),0),1)&amp;""""&amp;"#g'"&amp;" ${CONFIG_DIR}"&amp;$K$7&amp;"; export "&amp;BA$164&amp;"="&amp;""""&amp;INDEX($E$86:$G$99,MATCH("●",INDEX($H$86:$AQ$99,,MATCH($D181,$70:$70,0)-7),0),1)&amp;""";"),",",""",""")</f>
        <v/>
      </c>
      <c r="BB181" s="71" t="str">
        <f>SUBSTITUTE(IF(INDEX($E$86:$G$99,MATCH("●",INDEX($H$86:$AQ$99,,MATCH($D181,$70:$70,0)-7),0),1)=VLOOKUP(BB$164,$AD$9:$AN$20,8,FALSE),"","sed -i "&amp;IF($AK$162="MacOS","'' ","")&amp;"'s#"&amp;BB$164&amp;"="""&amp;INDEX($E$86:$G$99,MATCH("●",INDEX($H$86:$AQ$99,,MATCH($D181,$70:$70,0)-7),0),1)&amp;""""&amp;"#"&amp;BB$164&amp;"="&amp;""""&amp;VLOOKUP(BB$164,$AD$9:$AN$20,8,FALSE)&amp;""""&amp;"#g'"&amp;" ${CONFIG_DIR}"&amp;$K$7&amp;"; export "&amp;BB$164&amp;"="&amp;""""&amp;VLOOKUP(BB$164,$AD$9:$AN$20,8,FALSE)&amp;""";"),",",""",""")</f>
        <v/>
      </c>
      <c r="BC181" s="71" t="str">
        <f>SUBSTITUTE(IF(VLOOKUP(BC$164,$AD$9:$AN$20,8,FALSE)=INDEX($E$101:$G$104,MATCH("●",INDEX($H$101:$AQ$104,,MATCH($D181,$70:$70,0)-7),0),1),"","sed -i "&amp;IF($AK$162="MacOS","'' ","")&amp;"'s#"&amp;BC$164&amp;"="""&amp;VLOOKUP(BC$164,$AD$9:$AN$20,8,FALSE)&amp;""""&amp;"#"&amp;BC$164&amp;"="&amp;""""&amp;INDEX($E$101:$G$104,MATCH("●",INDEX($H$101:$AQ$104,,MATCH($D181,$70:$70,0)-7),0),1)&amp;""""&amp;"#g'"&amp;" ${CONFIG_DIR}"&amp;$K$7&amp;"; export "&amp;BC$164&amp;"="&amp;""""&amp;INDEX($E$101:$G$104,MATCH("●",INDEX($H$101:$AQ$104,,MATCH($D181,$70:$70,0)-7),0),1)&amp;""";"),",",""",""")</f>
        <v>sed -i '' 's#COLUMN_DATA_TRIM="NONE"#COLUMN_DATA_TRIM="FTBT"#g' ${CONFIG_DIR}db_data_config.txt; export COLUMN_DATA_TRIM="FTBT";</v>
      </c>
      <c r="BD181" s="71" t="str">
        <f>SUBSTITUTE(IF(INDEX($E$101:$G$104,MATCH("●",INDEX($H$101:$AQ$104,,MATCH($D181,$70:$70,0)-7),0),1)=VLOOKUP(BD$164,$AD$9:$AN$20,8,FALSE),"","sed -i "&amp;IF($AK$162="MacOS","'' ","")&amp;"'s#"&amp;BD$164&amp;"="""&amp;INDEX($E$101:$G$104,MATCH("●",INDEX($H$101:$AQ$104,,MATCH($D181,$70:$70,0)-7),0),1)&amp;""""&amp;"#"&amp;BD$164&amp;"="&amp;""""&amp;VLOOKUP(BD$164,$AD$9:$AN$20,8,FALSE)&amp;""""&amp;"#g'"&amp;"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81" s="71" t="str">
        <f>SUBSTITUTE(IF(VLOOKUP(BE$164,$AD$9:$AN$20,8,FALSE)=INDEX($E$106:$G$109,MATCH("●",INDEX($H$106:$AQ$109,,MATCH($D181,$70:$70,0)-7),0),1),"","sed -i "&amp;IF($AK$162="MacOS","'' ","")&amp;"'s#"&amp;BE$164&amp;"="""&amp;VLOOKUP(BE$164,$AD$9:$AN$20,8,FALSE)&amp;""""&amp;"#"&amp;BE$164&amp;"="&amp;""""&amp;INDEX($E$106:$G$109,MATCH("●",INDEX($H$106:$AQ$109,,MATCH($D181,$70:$70,0)-7),0),1)&amp;""""&amp;"#g'"&amp;" ${CONFIG_DIR}"&amp;$K$7&amp;"; export "&amp;BE$164&amp;"="&amp;""""&amp;INDEX($E$106:$G$109,MATCH("●",INDEX($H$106:$AQ$109,,MATCH($D181,$70:$70,0)-7),0),1)&amp;""";"),",",""",""")</f>
        <v/>
      </c>
      <c r="BF181" s="71" t="str">
        <f>SUBSTITUTE(IF(INDEX($E$106:$G$109,MATCH("●",INDEX($H$106:$AQ$109,,MATCH($D181,$70:$70,0)-7),0),1)=VLOOKUP(BF$164,$AD$9:$AN$20,8,FALSE),"","sed -i "&amp;IF($AK$162="MacOS","'' ","")&amp;"'s#"&amp;BF$164&amp;"="""&amp;INDEX($E$106:$G$109,MATCH("●",INDEX($H$106:$AQ$109,,MATCH($D181,$70:$70,0)-7),0),1)&amp;""""&amp;"#"&amp;BF$164&amp;"="&amp;""""&amp;VLOOKUP(BF$164,$AD$9:$AN$20,8,FALSE)&amp;""""&amp;"#g'"&amp;"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81" s="71" t="str">
        <f>SUBSTITUTE(IF(VLOOKUP(BG$164,$AD$9:$AN$20,8,FALSE)=INDEX($E$111:$G$114,MATCH("●",INDEX($H$111:$AQ$114,,MATCH($D181,$70:$70,0)-7),0),1),"","sed -i "&amp;IF($AK$162="MacOS","'' ","")&amp;"'s#"&amp;BG$164&amp;"="""&amp;VLOOKUP(BG$164,$AD$9:$AN$20,8,FALSE)&amp;""""&amp;"#"&amp;BG$164&amp;"="&amp;""""&amp;INDEX($E$111:$G$114,MATCH("●",INDEX($H$111:$AQ$114,,MATCH($D181,$70:$70,0)-7),0),1)&amp;""""&amp;"#g'"&amp;" ${CONFIG_DIR}"&amp;$K$7&amp;"; export "&amp;BG$164&amp;"="&amp;""""&amp;INDEX($E$111:$G$114,MATCH("●",INDEX($H$111:$AQ$114,,MATCH($D181,$70:$70,0)-7),0),1)&amp;""";"),",",""",""")</f>
        <v/>
      </c>
      <c r="BH181" s="71" t="str">
        <f>SUBSTITUTE(IF(INDEX($E$111:$G$114,MATCH("●",INDEX($H$111:$AQ$114,,MATCH($D181,$70:$70,0)-7),0),1)=VLOOKUP(BH$164,$AD$9:$AN$20,8,FALSE),"","sed -i "&amp;IF($AK$162="MacOS","'' ","")&amp;"'s#"&amp;BH$164&amp;"="""&amp;INDEX($E$111:$G$114,MATCH("●",INDEX($H$111:$AQ$114,,MATCH($D181,$70:$70,0)-7),0),1)&amp;""""&amp;"#"&amp;BH$164&amp;"="&amp;""""&amp;VLOOKUP(BH$164,$AD$9:$AN$20,8,FALSE)&amp;""""&amp;"#g'"&amp;"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81" s="71" t="str">
        <f>SUBSTITUTE(IF(VLOOKUP(BI$164,$AD$9:$AN$20,8,FALSE)=INDEX($E$116:$G$118,MATCH("●",INDEX($H$116:$AQ$118,,MATCH($D181,$70:$70,0)-7),0),1),"","sed -i "&amp;IF($AK$162="MacOS","'' ","")&amp;"'s#"&amp;BI$164&amp;"="""&amp;VLOOKUP(BI$164,$AD$9:$AN$20,8,FALSE)&amp;""""&amp;"#"&amp;BI$164&amp;"="&amp;""""&amp;INDEX($E$116:$G$118,MATCH("●",INDEX($H$116:$AQ$118,,MATCH($D181,$70:$70,0)-7),0),1)&amp;""""&amp;"#g'"&amp;" ${CONFIG_DIR}"&amp;$K$7&amp;"; export "&amp;BI$164&amp;"="&amp;""""&amp;INDEX($E$116:$G$118,MATCH("●",INDEX($H$116:$AQ$118,,MATCH($D181,$70:$70,0)-7),0),1)&amp;""";"),",",""",""")</f>
        <v/>
      </c>
      <c r="BJ181" s="71" t="str">
        <f>SUBSTITUTE(IF(INDEX($E$116:$G$118,MATCH("●",INDEX($H$116:$AQ$118,,MATCH($D181,$70:$70,0)-7),0),1)=VLOOKUP(BJ$164,$AD$9:$AN$20,8,FALSE),"","sed -i "&amp;IF($AK$162="MacOS","'' ","")&amp;"'s#"&amp;BJ$164&amp;"="""&amp;INDEX($E$116:$G$118,MATCH("●",INDEX($H$116:$AQ$118,,MATCH($D181,$70:$70,0)-7),0),1)&amp;""""&amp;"#"&amp;BJ$164&amp;"="&amp;""""&amp;VLOOKUP(BJ$164,$AD$9:$AN$20,8,FALSE)&amp;""""&amp;"#g'"&amp;"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1" s="71" t="str">
        <f>SUBSTITUTE(IF(VLOOKUP(BK$164,$AD$9:$AN$20,8,FALSE)=INDEX($E$120:$G$122,MATCH("●",INDEX($H$120:$AQ$122,,MATCH($D181,$70:$70,0)-7),0),1),"","sed -i "&amp;IF($AK$162="MacOS","'' ","")&amp;"'s#"&amp;BK$164&amp;"="""&amp;VLOOKUP(BK$164,$AD$9:$AN$20,8,FALSE)&amp;""""&amp;"#"&amp;BK$164&amp;"="&amp;""""&amp;INDEX($E$120:$G$122,MATCH("●",INDEX($H$120:$AQ$122,,MATCH($D181,$70:$70,0)-7),0),1)&amp;""""&amp;"#g'"&amp;" ${CONFIG_DIR}"&amp;$K$7&amp;"; export "&amp;BK$164&amp;"="&amp;""""&amp;INDEX($E$120:$G$122,MATCH("●",INDEX($H$120:$AQ$122,,MATCH($D181,$70:$70,0)-7),0),1)&amp;""";"),",",""",""")</f>
        <v/>
      </c>
      <c r="BL181" s="71" t="str">
        <f>SUBSTITUTE(IF(INDEX($E$120:$G$122,MATCH("●",INDEX($H$120:$AQ$122,,MATCH($D181,$70:$70,0)-7),0),1)=VLOOKUP(BL$164,$AD$9:$AN$20,8,FALSE),"","sed -i "&amp;IF($AK$162="MacOS","'' ","")&amp;"'s#"&amp;BL$164&amp;"="""&amp;INDEX($E$120:$G$122,MATCH("●",INDEX($H$120:$AQ$122,,MATCH($D181,$70:$70,0)-7),0),1)&amp;""""&amp;"#"&amp;BL$164&amp;"="&amp;""""&amp;VLOOKUP(BL$164,$AD$9:$AN$20,8,FALSE)&amp;""""&amp;"#g'"&amp;"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1" s="71" t="str">
        <f>SUBSTITUTE(IF(VLOOKUP(BM$164,$AD$9:$AN$20,8,FALSE)=INDEX($E$124:$G$126,MATCH("●",INDEX($H$124:$AQ$126,,MATCH($D181,$70:$70,0)-7),0),1),"","sed -i "&amp;IF($AK$162="MacOS","'' ","")&amp;"'s#"&amp;BM$164&amp;"="""&amp;VLOOKUP(BM$164,$AD$9:$AN$20,8,FALSE)&amp;""""&amp;"#"&amp;BM$164&amp;"="&amp;""""&amp;INDEX($E$124:$G$126,MATCH("●",INDEX($H$124:$AQ$126,,MATCH($D181,$70:$70,0)-7),0),1)&amp;""""&amp;"#g'"&amp;" ${CONFIG_DIR}"&amp;$K$7&amp;"; export "&amp;BM$164&amp;"="&amp;""""&amp;INDEX($E$124:$G$126,MATCH("●",INDEX($H$124:$AQ$126,,MATCH($D181,$70:$70,0)-7),0),1)&amp;""";"),",",""",""")</f>
        <v/>
      </c>
      <c r="BN181" s="71" t="str">
        <f>SUBSTITUTE(IF(INDEX($E$124:$G$126,MATCH("●",INDEX($H$124:$AQ$126,,MATCH($D181,$70:$70,0)-7),0),1)=VLOOKUP(BN$164,$AD$9:$AN$20,8,FALSE),"","sed -i "&amp;IF($AK$162="MacOS","'' ","")&amp;"'s#"&amp;BN$164&amp;"="""&amp;INDEX($E$124:$G$126,MATCH("●",INDEX($H$124:$AQ$126,,MATCH($D181,$70:$70,0)-7),0),1)&amp;""""&amp;"#"&amp;BN$164&amp;"="&amp;""""&amp;VLOOKUP(BN$164,$AD$9:$AN$20,8,FALSE)&amp;""""&amp;"#g'"&amp;"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1" s="71" t="str">
        <f>SUBSTITUTE(IF(VLOOKUP(BO$164,$AD$9:$AN$20,8,FALSE)=INDEX($E$128:$G$130,MATCH("●",INDEX($H$128:$AQ$130,,MATCH($D181,$70:$70,0)-7),0),1),"","sed -i "&amp;IF($AK$162="MacOS","'' ","")&amp;"'s#"&amp;BO$164&amp;"="""&amp;VLOOKUP(BO$164,$AD$9:$AN$20,8,FALSE)&amp;""""&amp;"#"&amp;BO$164&amp;"="&amp;""""&amp;INDEX($E$128:$G$130,MATCH("●",INDEX($H$128:$AQ$130,,MATCH($D181,$70:$70,0)-7),0),1)&amp;""""&amp;"#g'"&amp;" ${CONFIG_DIR}"&amp;$K$7&amp;"; export "&amp;BO$164&amp;"="&amp;""""&amp;INDEX($E$128:$G$130,MATCH("●",INDEX($H$128:$AQ$130,,MATCH($D181,$70:$70,0)-7),0),1)&amp;""";"),",",""",""")</f>
        <v/>
      </c>
      <c r="BP181" s="71" t="str">
        <f>SUBSTITUTE(IF(INDEX($E$128:$G$130,MATCH("●",INDEX($H$128:$AQ$130,,MATCH($D181,$70:$70,0)-7),0),1)=VLOOKUP(BP$164,$AD$9:$AN$20,8,FALSE),"","sed -i "&amp;IF($AK$162="MacOS","'' ","")&amp;"'s#"&amp;BP$164&amp;"="""&amp;INDEX($E$128:$G$130,MATCH("●",INDEX($H$128:$AQ$130,,MATCH($D181,$70:$70,0)-7),0),1)&amp;""""&amp;"#"&amp;BP$164&amp;"="&amp;""""&amp;VLOOKUP(BP$164,$AD$9:$AN$20,8,FALSE)&amp;""""&amp;"#g'"&amp;"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1" s="71" t="str">
        <f>SUBSTITUTE(IF(VLOOKUP(BQ$164,$AD$9:$AN$20,8,FALSE)=INDEX($E$132:$G$134,MATCH("●",INDEX($H$132:$AQ$134,,MATCH($D181,$70:$70,0)-7),0),1),"","sed -i "&amp;IF($AK$162="MacOS","'' ","")&amp;"'s#"&amp;BQ$164&amp;"="""&amp;VLOOKUP(BQ$164,$AD$9:$AN$20,8,FALSE)&amp;""""&amp;"#"&amp;BQ$164&amp;"="&amp;""""&amp;INDEX($E$132:$G$134,MATCH("●",INDEX($H$132:$AQ$134,,MATCH($D181,$70:$70,0)-7),0),1)&amp;""""&amp;"#g'"&amp;" ${CONFIG_DIR}"&amp;$K$7&amp;"; export "&amp;BQ$164&amp;"="&amp;""""&amp;INDEX($E$132:$G$134,MATCH("●",INDEX($H$132:$AQ$134,,MATCH($D181,$70:$70,0)-7),0),1)&amp;""";"),",",""",""")</f>
        <v/>
      </c>
      <c r="BR181" s="71" t="str">
        <f>SUBSTITUTE(IF(INDEX($E$132:$G$134,MATCH("●",INDEX($H$132:$AQ$134,,MATCH($D181,$70:$70,0)-7),0),1)=VLOOKUP(BR$164,$AD$9:$AN$20,8,FALSE),"","sed -i "&amp;IF($AK$162="MacOS","'' ","")&amp;"'s#"&amp;BR$164&amp;"="""&amp;INDEX($E$132:$G$134,MATCH("●",INDEX($H$132:$AQ$134,,MATCH($D181,$70:$70,0)-7),0),1)&amp;""""&amp;"#"&amp;BR$164&amp;"="&amp;""""&amp;VLOOKUP(BR$164,$AD$9:$AN$20,8,FALSE)&amp;""""&amp;"#g'"&amp;"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1" s="71" t="str">
        <f>SUBSTITUTE(IF(VLOOKUP(BS$164,$AD$9:$AN$20,8,FALSE)=INDEX($E$136:$G$138,MATCH("●",INDEX($H$136:$AQ$138,,MATCH($D181,$70:$70,0)-7),0),1),"","sed -i "&amp;IF($AK$162="MacOS","'' ","")&amp;"'s#"&amp;BS$164&amp;"="""&amp;VLOOKUP(BS$164,$AD$9:$AN$20,8,FALSE)&amp;""""&amp;"#"&amp;BS$164&amp;"="&amp;""""&amp;INDEX($E$136:$G$138,MATCH("●",INDEX($H$136:$AQ$138,,MATCH($D181,$70:$70,0)-7),0),1)&amp;""""&amp;"#g'"&amp;" ${CONFIG_DIR}"&amp;$K$7&amp;"; export "&amp;BS$164&amp;"="&amp;""""&amp;INDEX($E$136:$G$138,MATCH("●",INDEX($H$136:$AQ$138,,MATCH($D181,$70:$70,0)-7),0),1)&amp;""";"),",",""",""")</f>
        <v/>
      </c>
      <c r="BT181" s="71" t="str">
        <f>SUBSTITUTE(IF(INDEX($E$136:$G$138,MATCH("●",INDEX($H$136:$AQ$138,,MATCH($D181,$70:$70,0)-7),0),1)=VLOOKUP(BT$164,$AD$9:$AN$20,8,FALSE),"","sed -i "&amp;IF($AK$162="MacOS","'' ","")&amp;"'s#"&amp;BT$164&amp;"="""&amp;INDEX($E$136:$G$138,MATCH("●",INDEX($H$136:$AQ$138,,MATCH($D181,$70:$70,0)-7),0),1)&amp;""""&amp;"#"&amp;BT$164&amp;"="&amp;""""&amp;VLOOKUP(BT$164,$AD$9:$AN$20,8,FALSE)&amp;""""&amp;"#g'"&amp;"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1" s="60" t="s">
        <v>1068</v>
      </c>
    </row>
    <row r="182" spans="4:73" ht="90" customHeight="1">
      <c r="D182" s="96">
        <f t="shared" si="3"/>
        <v>125</v>
      </c>
      <c r="E182" s="97"/>
      <c r="F182" s="97"/>
      <c r="G182" s="98"/>
      <c r="H182" s="45" t="str">
        <f t="shared" ca="1" si="2"/>
        <v>clear; echo テストケース125; sed -i '' 's#COLUMN_DATA_TYPE="char"#COLUMN_DATA_TYPE="short"#g' ${CONFIG_DIR}db_data_config.txt; export COLUMN_DATA_TYPE="short";sed -i '' 's#COLUMN_DATA_LENGTH="3"#COLUMN_DATA_LENGTH="1"#g' ${CONFIG_DIR}db_data_config.txt; export COLUMN_DATA_LENGTH="1";sed -i '' 's#COLUMN_DATA_TRIM="NONE"#COLUMN_DATA_TRIM="ftbt"#g' ${CONFIG_DIR}db_data_config.txt; export COLUMN_DATA_TRIM="ftbt";sh ./script/db_check_data_validate_config.sh; sed -i '' 's#COLUMN_DATA_TYPE="short"#COLUMN_DATA_TYPE="char"#g' ${CONFIG_DIR}db_data_config.txt; export COLUMN_DATA_TYPE="char";sed -i '' 's#COLUMN_DATA_LENGTH="1"#COLUMN_DATA_LENGTH="3"#g' ${CONFIG_DIR}db_data_config.txt; export COLUMN_DATA_LENGTH="3";sed -i '' 's#COLUMN_DATA_TRIM="ftbt"#COLUMN_DATA_TRIM="NONE"#g' ${CONFIG_DIR}db_data_config.txt; export COLUMN_DATA_TRIM="NONE";</v>
      </c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7"/>
      <c r="AE182" s="99" t="str" cm="1">
        <f t="array" ref="AE182">SUBSTITUTE(INDEX($H$140:$AQ$140, , MATCH($D182, $70:$70, 0)-7),"-","")</f>
        <v>異常</v>
      </c>
      <c r="AF182" s="100"/>
      <c r="AG182" s="101"/>
      <c r="AH182" s="143" t="s">
        <v>971</v>
      </c>
      <c r="AI182" s="144"/>
      <c r="AJ182" s="144"/>
      <c r="AK182" s="144"/>
      <c r="AL182" s="144"/>
      <c r="AM182" s="144"/>
      <c r="AN182" s="144"/>
      <c r="AO182" s="144"/>
      <c r="AP182" s="144"/>
      <c r="AQ182" s="145"/>
      <c r="AS182" s="68" t="str" cm="1">
        <f t="array" ref="AS182">SUBSTITUTE(TEXT(INDEX($H$143:$AQ$143,1,$D182-108),"000000"),"-","")</f>
        <v>220146</v>
      </c>
      <c r="AT182" s="69"/>
      <c r="AU182" s="70"/>
      <c r="AW182" s="71" t="str">
        <f>SUBSTITUTE(IF(VLOOKUP(AW$164,$AD$9:$AN$20,8,FALSE)=INDEX($E$76:$G$78,MATCH("●",INDEX($H$76:$AQ$78,,MATCH($D182,$70:$70,0)-7),0),1),"","sed -i "&amp;IF($AK$162="MacOS","'' ","")&amp;"'s#"&amp;AW$164&amp;"="""&amp;VLOOKUP(AW$164,$AD$9:$AN$20,8,FALSE)&amp;""""&amp;"#"&amp;AW$164&amp;"="&amp;""""&amp;INDEX($E$76:$G$78,MATCH("●",INDEX($H$76:$AQ$78,,MATCH($D182,$70:$70,0)-7),0),1)&amp;""""&amp;"#g'"&amp;" ${CONFIG_DIR}"&amp;$K$7&amp;"; export "&amp;AW$164&amp;"="&amp;""""&amp;INDEX($E$76:$G$78,MATCH("●",INDEX($H$76:$AQ$78,,MATCH($D182,$70:$70,0)-7),0),1)&amp;""";"),",",""",""")</f>
        <v/>
      </c>
      <c r="AX182" s="71" t="str">
        <f>SUBSTITUTE(IF(INDEX($E$76:$G$78,MATCH("●",INDEX($H$76:$AQ$78,,MATCH($D182,$70:$70,0)-7),0),1)=VLOOKUP(AX$164,$AD$9:$AN$20,8,FALSE),"","sed -i "&amp;IF($AK$162="MacOS","'' ","")&amp;"'s#"&amp;AX$164&amp;"="""&amp;INDEX($E$76:$G$78,MATCH("●",INDEX($H$76:$AQ$78,,MATCH($D182,$70:$70,0)-7),0),1)&amp;""""&amp;"#"&amp;AX$164&amp;"="&amp;""""&amp;VLOOKUP(AX$164,$AD$9:$AN$20,8,FALSE)&amp;""""&amp;"#g'"&amp;"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2" s="71" t="str">
        <f>SUBSTITUTE(IF(VLOOKUP(AY$164,$AD$9:$AN$20,8,FALSE)=INDEX($E$80:$G$84,MATCH("●",INDEX($H$80:$AQ$84,,MATCH($D182,$70:$70,0)-7),0),1),"","sed -i "&amp;IF($AK$162="MacOS","'' ","")&amp;"'s#"&amp;AY$164&amp;"="""&amp;VLOOKUP(AY$164,$AD$9:$AN$20,8,FALSE)&amp;""""&amp;"#"&amp;AY$164&amp;"="&amp;""""&amp;INDEX($E$80:$G$84,MATCH("●",INDEX($H$80:$AQ$84,,MATCH($D182,$70:$70,0)-7),0),1)&amp;""""&amp;"#g'"&amp;" ${CONFIG_DIR}"&amp;$K$7&amp;"; export "&amp;AY$164&amp;"="&amp;""""&amp;INDEX($E$80:$G$84,MATCH("●",INDEX($H$80:$AQ$84,,MATCH($D182,$70:$70,0)-7),0),1)&amp;""";"),",",""",""")</f>
        <v>sed -i '' 's#COLUMN_DATA_TYPE="char"#COLUMN_DATA_TYPE="short"#g' ${CONFIG_DIR}db_data_config.txt; export COLUMN_DATA_TYPE="short";</v>
      </c>
      <c r="AZ182" s="71" t="str">
        <f>SUBSTITUTE(IF(INDEX($E$80:$G$84,MATCH("●",INDEX($H$80:$AQ$84,,MATCH($D182,$70:$70,0)-7),0),1)=VLOOKUP(AZ$164,$AD$9:$AN$20,8,FALSE),"","sed -i "&amp;IF($AK$162="MacOS","'' ","")&amp;"'s#"&amp;AZ$164&amp;"="""&amp;INDEX($E$80:$G$84,MATCH("●",INDEX($H$80:$AQ$84,,MATCH($D182,$70:$70,0)-7),0),1)&amp;""""&amp;"#"&amp;AZ$164&amp;"="&amp;""""&amp;VLOOKUP(AZ$164,$AD$9:$AN$20,8,FALSE)&amp;""""&amp;"#g'"&amp;"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82" s="71" t="str">
        <f>SUBSTITUTE(IF(VLOOKUP(BA$164,$AD$9:$AN$20,8,FALSE)=INDEX($E$86:$G$99,MATCH("●",INDEX($H$86:$AQ$99,,MATCH($D182,$70:$70,0)-7),0),1),"","sed -i "&amp;IF($AK$162="MacOS","'' ","")&amp;"'s#"&amp;BA$164&amp;"="""&amp;VLOOKUP(BA$164,$AD$9:$AN$20,8,FALSE)&amp;""""&amp;"#"&amp;BA$164&amp;"="&amp;""""&amp;INDEX($E$86:$G$99,MATCH("●",INDEX($H$86:$AQ$99,,MATCH($D182,$70:$70,0)-7),0),1)&amp;""""&amp;"#g'"&amp;" ${CONFIG_DIR}"&amp;$K$7&amp;"; export "&amp;BA$164&amp;"="&amp;""""&amp;INDEX($E$86:$G$99,MATCH("●",INDEX($H$86:$AQ$99,,MATCH($D182,$70:$70,0)-7),0),1)&amp;""";"),",",""",""")</f>
        <v>sed -i '' 's#COLUMN_DATA_LENGTH="3"#COLUMN_DATA_LENGTH="1"#g' ${CONFIG_DIR}db_data_config.txt; export COLUMN_DATA_LENGTH="1";</v>
      </c>
      <c r="BB182" s="71" t="str">
        <f>SUBSTITUTE(IF(INDEX($E$86:$G$99,MATCH("●",INDEX($H$86:$AQ$99,,MATCH($D182,$70:$70,0)-7),0),1)=VLOOKUP(BB$164,$AD$9:$AN$20,8,FALSE),"","sed -i "&amp;IF($AK$162="MacOS","'' ","")&amp;"'s#"&amp;BB$164&amp;"="""&amp;INDEX($E$86:$G$99,MATCH("●",INDEX($H$86:$AQ$99,,MATCH($D182,$70:$70,0)-7),0),1)&amp;""""&amp;"#"&amp;BB$164&amp;"="&amp;""""&amp;VLOOKUP(BB$164,$AD$9:$AN$20,8,FALSE)&amp;""""&amp;"#g'"&amp;"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's#COLUMN_DATA_LENGTH="1"#COLUMN_DATA_LENGTH="3"#g' ${CONFIG_DIR}db_data_config.txt; export COLUMN_DATA_LENGTH="3";</v>
      </c>
      <c r="BC182" s="71" t="str">
        <f>SUBSTITUTE(IF(VLOOKUP(BC$164,$AD$9:$AN$20,8,FALSE)=INDEX($E$101:$G$104,MATCH("●",INDEX($H$101:$AQ$104,,MATCH($D182,$70:$70,0)-7),0),1),"","sed -i "&amp;IF($AK$162="MacOS","'' ","")&amp;"'s#"&amp;BC$164&amp;"="""&amp;VLOOKUP(BC$164,$AD$9:$AN$20,8,FALSE)&amp;""""&amp;"#"&amp;BC$164&amp;"="&amp;""""&amp;INDEX($E$101:$G$104,MATCH("●",INDEX($H$101:$AQ$104,,MATCH($D182,$70:$70,0)-7),0),1)&amp;""""&amp;"#g'"&amp;" ${CONFIG_DIR}"&amp;$K$7&amp;"; export "&amp;BC$164&amp;"="&amp;""""&amp;INDEX($E$101:$G$104,MATCH("●",INDEX($H$101:$AQ$104,,MATCH($D182,$70:$70,0)-7),0),1)&amp;""";"),",",""",""")</f>
        <v>sed -i '' 's#COLUMN_DATA_TRIM="NONE"#COLUMN_DATA_TRIM="ftbt"#g' ${CONFIG_DIR}db_data_config.txt; export COLUMN_DATA_TRIM="ftbt";</v>
      </c>
      <c r="BD182" s="71" t="str">
        <f>SUBSTITUTE(IF(INDEX($E$101:$G$104,MATCH("●",INDEX($H$101:$AQ$104,,MATCH($D182,$70:$70,0)-7),0),1)=VLOOKUP(BD$164,$AD$9:$AN$20,8,FALSE),"","sed -i "&amp;IF($AK$162="MacOS","'' ","")&amp;"'s#"&amp;BD$164&amp;"="""&amp;INDEX($E$101:$G$104,MATCH("●",INDEX($H$101:$AQ$104,,MATCH($D182,$70:$70,0)-7),0),1)&amp;""""&amp;"#"&amp;BD$164&amp;"="&amp;""""&amp;VLOOKUP(BD$164,$AD$9:$AN$20,8,FALSE)&amp;""""&amp;"#g'"&amp;"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82" s="71" t="str">
        <f>SUBSTITUTE(IF(VLOOKUP(BE$164,$AD$9:$AN$20,8,FALSE)=INDEX($E$106:$G$109,MATCH("●",INDEX($H$106:$AQ$109,,MATCH($D182,$70:$70,0)-7),0),1),"","sed -i "&amp;IF($AK$162="MacOS","'' ","")&amp;"'s#"&amp;BE$164&amp;"="""&amp;VLOOKUP(BE$164,$AD$9:$AN$20,8,FALSE)&amp;""""&amp;"#"&amp;BE$164&amp;"="&amp;""""&amp;INDEX($E$106:$G$109,MATCH("●",INDEX($H$106:$AQ$109,,MATCH($D182,$70:$70,0)-7),0),1)&amp;""""&amp;"#g'"&amp;" ${CONFIG_DIR}"&amp;$K$7&amp;"; export "&amp;BE$164&amp;"="&amp;""""&amp;INDEX($E$106:$G$109,MATCH("●",INDEX($H$106:$AQ$109,,MATCH($D182,$70:$70,0)-7),0),1)&amp;""";"),",",""",""")</f>
        <v/>
      </c>
      <c r="BF182" s="71" t="str">
        <f>SUBSTITUTE(IF(INDEX($E$106:$G$109,MATCH("●",INDEX($H$106:$AQ$109,,MATCH($D182,$70:$70,0)-7),0),1)=VLOOKUP(BF$164,$AD$9:$AN$20,8,FALSE),"","sed -i "&amp;IF($AK$162="MacOS","'' ","")&amp;"'s#"&amp;BF$164&amp;"="""&amp;INDEX($E$106:$G$109,MATCH("●",INDEX($H$106:$AQ$109,,MATCH($D182,$70:$70,0)-7),0),1)&amp;""""&amp;"#"&amp;BF$164&amp;"="&amp;""""&amp;VLOOKUP(BF$164,$AD$9:$AN$20,8,FALSE)&amp;""""&amp;"#g'"&amp;"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82" s="71" t="str">
        <f>SUBSTITUTE(IF(VLOOKUP(BG$164,$AD$9:$AN$20,8,FALSE)=INDEX($E$111:$G$114,MATCH("●",INDEX($H$111:$AQ$114,,MATCH($D182,$70:$70,0)-7),0),1),"","sed -i "&amp;IF($AK$162="MacOS","'' ","")&amp;"'s#"&amp;BG$164&amp;"="""&amp;VLOOKUP(BG$164,$AD$9:$AN$20,8,FALSE)&amp;""""&amp;"#"&amp;BG$164&amp;"="&amp;""""&amp;INDEX($E$111:$G$114,MATCH("●",INDEX($H$111:$AQ$114,,MATCH($D182,$70:$70,0)-7),0),1)&amp;""""&amp;"#g'"&amp;" ${CONFIG_DIR}"&amp;$K$7&amp;"; export "&amp;BG$164&amp;"="&amp;""""&amp;INDEX($E$111:$G$114,MATCH("●",INDEX($H$111:$AQ$114,,MATCH($D182,$70:$70,0)-7),0),1)&amp;""";"),",",""",""")</f>
        <v/>
      </c>
      <c r="BH182" s="71" t="str">
        <f>SUBSTITUTE(IF(INDEX($E$111:$G$114,MATCH("●",INDEX($H$111:$AQ$114,,MATCH($D182,$70:$70,0)-7),0),1)=VLOOKUP(BH$164,$AD$9:$AN$20,8,FALSE),"","sed -i "&amp;IF($AK$162="MacOS","'' ","")&amp;"'s#"&amp;BH$164&amp;"="""&amp;INDEX($E$111:$G$114,MATCH("●",INDEX($H$111:$AQ$114,,MATCH($D182,$70:$70,0)-7),0),1)&amp;""""&amp;"#"&amp;BH$164&amp;"="&amp;""""&amp;VLOOKUP(BH$164,$AD$9:$AN$20,8,FALSE)&amp;""""&amp;"#g'"&amp;"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82" s="71" t="str">
        <f>SUBSTITUTE(IF(VLOOKUP(BI$164,$AD$9:$AN$20,8,FALSE)=INDEX($E$116:$G$118,MATCH("●",INDEX($H$116:$AQ$118,,MATCH($D182,$70:$70,0)-7),0),1),"","sed -i "&amp;IF($AK$162="MacOS","'' ","")&amp;"'s#"&amp;BI$164&amp;"="""&amp;VLOOKUP(BI$164,$AD$9:$AN$20,8,FALSE)&amp;""""&amp;"#"&amp;BI$164&amp;"="&amp;""""&amp;INDEX($E$116:$G$118,MATCH("●",INDEX($H$116:$AQ$118,,MATCH($D182,$70:$70,0)-7),0),1)&amp;""""&amp;"#g'"&amp;" ${CONFIG_DIR}"&amp;$K$7&amp;"; export "&amp;BI$164&amp;"="&amp;""""&amp;INDEX($E$116:$G$118,MATCH("●",INDEX($H$116:$AQ$118,,MATCH($D182,$70:$70,0)-7),0),1)&amp;""";"),",",""",""")</f>
        <v/>
      </c>
      <c r="BJ182" s="71" t="str">
        <f>SUBSTITUTE(IF(INDEX($E$116:$G$118,MATCH("●",INDEX($H$116:$AQ$118,,MATCH($D182,$70:$70,0)-7),0),1)=VLOOKUP(BJ$164,$AD$9:$AN$20,8,FALSE),"","sed -i "&amp;IF($AK$162="MacOS","'' ","")&amp;"'s#"&amp;BJ$164&amp;"="""&amp;INDEX($E$116:$G$118,MATCH("●",INDEX($H$116:$AQ$118,,MATCH($D182,$70:$70,0)-7),0),1)&amp;""""&amp;"#"&amp;BJ$164&amp;"="&amp;""""&amp;VLOOKUP(BJ$164,$AD$9:$AN$20,8,FALSE)&amp;""""&amp;"#g'"&amp;"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2" s="71" t="str">
        <f>SUBSTITUTE(IF(VLOOKUP(BK$164,$AD$9:$AN$20,8,FALSE)=INDEX($E$120:$G$122,MATCH("●",INDEX($H$120:$AQ$122,,MATCH($D182,$70:$70,0)-7),0),1),"","sed -i "&amp;IF($AK$162="MacOS","'' ","")&amp;"'s#"&amp;BK$164&amp;"="""&amp;VLOOKUP(BK$164,$AD$9:$AN$20,8,FALSE)&amp;""""&amp;"#"&amp;BK$164&amp;"="&amp;""""&amp;INDEX($E$120:$G$122,MATCH("●",INDEX($H$120:$AQ$122,,MATCH($D182,$70:$70,0)-7),0),1)&amp;""""&amp;"#g'"&amp;" ${CONFIG_DIR}"&amp;$K$7&amp;"; export "&amp;BK$164&amp;"="&amp;""""&amp;INDEX($E$120:$G$122,MATCH("●",INDEX($H$120:$AQ$122,,MATCH($D182,$70:$70,0)-7),0),1)&amp;""";"),",",""",""")</f>
        <v/>
      </c>
      <c r="BL182" s="71" t="str">
        <f>SUBSTITUTE(IF(INDEX($E$120:$G$122,MATCH("●",INDEX($H$120:$AQ$122,,MATCH($D182,$70:$70,0)-7),0),1)=VLOOKUP(BL$164,$AD$9:$AN$20,8,FALSE),"","sed -i "&amp;IF($AK$162="MacOS","'' ","")&amp;"'s#"&amp;BL$164&amp;"="""&amp;INDEX($E$120:$G$122,MATCH("●",INDEX($H$120:$AQ$122,,MATCH($D182,$70:$70,0)-7),0),1)&amp;""""&amp;"#"&amp;BL$164&amp;"="&amp;""""&amp;VLOOKUP(BL$164,$AD$9:$AN$20,8,FALSE)&amp;""""&amp;"#g'"&amp;"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2" s="71" t="str">
        <f>SUBSTITUTE(IF(VLOOKUP(BM$164,$AD$9:$AN$20,8,FALSE)=INDEX($E$124:$G$126,MATCH("●",INDEX($H$124:$AQ$126,,MATCH($D182,$70:$70,0)-7),0),1),"","sed -i "&amp;IF($AK$162="MacOS","'' ","")&amp;"'s#"&amp;BM$164&amp;"="""&amp;VLOOKUP(BM$164,$AD$9:$AN$20,8,FALSE)&amp;""""&amp;"#"&amp;BM$164&amp;"="&amp;""""&amp;INDEX($E$124:$G$126,MATCH("●",INDEX($H$124:$AQ$126,,MATCH($D182,$70:$70,0)-7),0),1)&amp;""""&amp;"#g'"&amp;" ${CONFIG_DIR}"&amp;$K$7&amp;"; export "&amp;BM$164&amp;"="&amp;""""&amp;INDEX($E$124:$G$126,MATCH("●",INDEX($H$124:$AQ$126,,MATCH($D182,$70:$70,0)-7),0),1)&amp;""";"),",",""",""")</f>
        <v/>
      </c>
      <c r="BN182" s="71" t="str">
        <f>SUBSTITUTE(IF(INDEX($E$124:$G$126,MATCH("●",INDEX($H$124:$AQ$126,,MATCH($D182,$70:$70,0)-7),0),1)=VLOOKUP(BN$164,$AD$9:$AN$20,8,FALSE),"","sed -i "&amp;IF($AK$162="MacOS","'' ","")&amp;"'s#"&amp;BN$164&amp;"="""&amp;INDEX($E$124:$G$126,MATCH("●",INDEX($H$124:$AQ$126,,MATCH($D182,$70:$70,0)-7),0),1)&amp;""""&amp;"#"&amp;BN$164&amp;"="&amp;""""&amp;VLOOKUP(BN$164,$AD$9:$AN$20,8,FALSE)&amp;""""&amp;"#g'"&amp;"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2" s="71" t="str">
        <f>SUBSTITUTE(IF(VLOOKUP(BO$164,$AD$9:$AN$20,8,FALSE)=INDEX($E$128:$G$130,MATCH("●",INDEX($H$128:$AQ$130,,MATCH($D182,$70:$70,0)-7),0),1),"","sed -i "&amp;IF($AK$162="MacOS","'' ","")&amp;"'s#"&amp;BO$164&amp;"="""&amp;VLOOKUP(BO$164,$AD$9:$AN$20,8,FALSE)&amp;""""&amp;"#"&amp;BO$164&amp;"="&amp;""""&amp;INDEX($E$128:$G$130,MATCH("●",INDEX($H$128:$AQ$130,,MATCH($D182,$70:$70,0)-7),0),1)&amp;""""&amp;"#g'"&amp;" ${CONFIG_DIR}"&amp;$K$7&amp;"; export "&amp;BO$164&amp;"="&amp;""""&amp;INDEX($E$128:$G$130,MATCH("●",INDEX($H$128:$AQ$130,,MATCH($D182,$70:$70,0)-7),0),1)&amp;""";"),",",""",""")</f>
        <v/>
      </c>
      <c r="BP182" s="71" t="str">
        <f>SUBSTITUTE(IF(INDEX($E$128:$G$130,MATCH("●",INDEX($H$128:$AQ$130,,MATCH($D182,$70:$70,0)-7),0),1)=VLOOKUP(BP$164,$AD$9:$AN$20,8,FALSE),"","sed -i "&amp;IF($AK$162="MacOS","'' ","")&amp;"'s#"&amp;BP$164&amp;"="""&amp;INDEX($E$128:$G$130,MATCH("●",INDEX($H$128:$AQ$130,,MATCH($D182,$70:$70,0)-7),0),1)&amp;""""&amp;"#"&amp;BP$164&amp;"="&amp;""""&amp;VLOOKUP(BP$164,$AD$9:$AN$20,8,FALSE)&amp;""""&amp;"#g'"&amp;"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2" s="71" t="str">
        <f>SUBSTITUTE(IF(VLOOKUP(BQ$164,$AD$9:$AN$20,8,FALSE)=INDEX($E$132:$G$134,MATCH("●",INDEX($H$132:$AQ$134,,MATCH($D182,$70:$70,0)-7),0),1),"","sed -i "&amp;IF($AK$162="MacOS","'' ","")&amp;"'s#"&amp;BQ$164&amp;"="""&amp;VLOOKUP(BQ$164,$AD$9:$AN$20,8,FALSE)&amp;""""&amp;"#"&amp;BQ$164&amp;"="&amp;""""&amp;INDEX($E$132:$G$134,MATCH("●",INDEX($H$132:$AQ$134,,MATCH($D182,$70:$70,0)-7),0),1)&amp;""""&amp;"#g'"&amp;" ${CONFIG_DIR}"&amp;$K$7&amp;"; export "&amp;BQ$164&amp;"="&amp;""""&amp;INDEX($E$132:$G$134,MATCH("●",INDEX($H$132:$AQ$134,,MATCH($D182,$70:$70,0)-7),0),1)&amp;""";"),",",""",""")</f>
        <v/>
      </c>
      <c r="BR182" s="71" t="str">
        <f>SUBSTITUTE(IF(INDEX($E$132:$G$134,MATCH("●",INDEX($H$132:$AQ$134,,MATCH($D182,$70:$70,0)-7),0),1)=VLOOKUP(BR$164,$AD$9:$AN$20,8,FALSE),"","sed -i "&amp;IF($AK$162="MacOS","'' ","")&amp;"'s#"&amp;BR$164&amp;"="""&amp;INDEX($E$132:$G$134,MATCH("●",INDEX($H$132:$AQ$134,,MATCH($D182,$70:$70,0)-7),0),1)&amp;""""&amp;"#"&amp;BR$164&amp;"="&amp;""""&amp;VLOOKUP(BR$164,$AD$9:$AN$20,8,FALSE)&amp;""""&amp;"#g'"&amp;"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2" s="71" t="str">
        <f>SUBSTITUTE(IF(VLOOKUP(BS$164,$AD$9:$AN$20,8,FALSE)=INDEX($E$136:$G$138,MATCH("●",INDEX($H$136:$AQ$138,,MATCH($D182,$70:$70,0)-7),0),1),"","sed -i "&amp;IF($AK$162="MacOS","'' ","")&amp;"'s#"&amp;BS$164&amp;"="""&amp;VLOOKUP(BS$164,$AD$9:$AN$20,8,FALSE)&amp;""""&amp;"#"&amp;BS$164&amp;"="&amp;""""&amp;INDEX($E$136:$G$138,MATCH("●",INDEX($H$136:$AQ$138,,MATCH($D182,$70:$70,0)-7),0),1)&amp;""""&amp;"#g'"&amp;" ${CONFIG_DIR}"&amp;$K$7&amp;"; export "&amp;BS$164&amp;"="&amp;""""&amp;INDEX($E$136:$G$138,MATCH("●",INDEX($H$136:$AQ$138,,MATCH($D182,$70:$70,0)-7),0),1)&amp;""";"),",",""",""")</f>
        <v/>
      </c>
      <c r="BT182" s="71" t="str">
        <f>SUBSTITUTE(IF(INDEX($E$136:$G$138,MATCH("●",INDEX($H$136:$AQ$138,,MATCH($D182,$70:$70,0)-7),0),1)=VLOOKUP(BT$164,$AD$9:$AN$20,8,FALSE),"","sed -i "&amp;IF($AK$162="MacOS","'' ","")&amp;"'s#"&amp;BT$164&amp;"="""&amp;INDEX($E$136:$G$138,MATCH("●",INDEX($H$136:$AQ$138,,MATCH($D182,$70:$70,0)-7),0),1)&amp;""""&amp;"#"&amp;BT$164&amp;"="&amp;""""&amp;VLOOKUP(BT$164,$AD$9:$AN$20,8,FALSE)&amp;""""&amp;"#g'"&amp;"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2" s="60" t="s">
        <v>1068</v>
      </c>
    </row>
    <row r="183" spans="4:73" ht="90" customHeight="1">
      <c r="D183" s="96">
        <f t="shared" si="3"/>
        <v>126</v>
      </c>
      <c r="E183" s="97"/>
      <c r="F183" s="97"/>
      <c r="G183" s="98"/>
      <c r="H183" s="45" t="str">
        <f t="shared" ca="1" si="2"/>
        <v>clear; echo テストケース126; sed -i '' 's#COLUMN_DATA_TYPE="char"#COLUMN_DATA_TYPE="short"#g' ${CONFIG_DIR}db_data_config.txt; export COLUMN_DATA_TYPE="short";sed -i '' 's#COLUMN_DATA_LENGTH="3"#COLUMN_DATA_LENGTH="2"#g' ${CONFIG_DIR}db_data_config.txt; export COLUMN_DATA_LENGTH="2";sed -i '' 's#COLUMN_DATA_TRIM="NONE"#COLUMN_DATA_TRIM="ftbt"#g' ${CONFIG_DIR}db_data_config.txt; export COLUMN_DATA_TRIM="ftbt";sh ./script/db_check_data_validate_config.sh; sed -i '' 's#COLUMN_DATA_TYPE="short"#COLUMN_DATA_TYPE="char"#g'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</v>
      </c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7"/>
      <c r="AE183" s="99" t="str" cm="1">
        <f t="array" ref="AE183">SUBSTITUTE(INDEX($H$140:$AQ$140, , MATCH($D183, $70:$70, 0)-7),"-","")</f>
        <v>正常</v>
      </c>
      <c r="AF183" s="100"/>
      <c r="AG183" s="101"/>
      <c r="AH183" s="143" t="s">
        <v>972</v>
      </c>
      <c r="AI183" s="144"/>
      <c r="AJ183" s="144"/>
      <c r="AK183" s="144"/>
      <c r="AL183" s="144"/>
      <c r="AM183" s="144"/>
      <c r="AN183" s="144"/>
      <c r="AO183" s="144"/>
      <c r="AP183" s="144"/>
      <c r="AQ183" s="145"/>
      <c r="AS183" s="68" t="str" cm="1">
        <f t="array" ref="AS183">SUBSTITUTE(TEXT(INDEX($H$143:$AQ$143,1,$D183-108),"000000"),"-","")</f>
        <v>220001</v>
      </c>
      <c r="AT183" s="69"/>
      <c r="AU183" s="70"/>
      <c r="AW183" s="71" t="str">
        <f>SUBSTITUTE(IF(VLOOKUP(AW$164,$AD$9:$AN$20,8,FALSE)=INDEX($E$76:$G$78,MATCH("●",INDEX($H$76:$AQ$78,,MATCH($D183,$70:$70,0)-7),0),1),"","sed -i "&amp;IF($AK$162="MacOS","'' ","")&amp;"'s#"&amp;AW$164&amp;"="""&amp;VLOOKUP(AW$164,$AD$9:$AN$20,8,FALSE)&amp;""""&amp;"#"&amp;AW$164&amp;"="&amp;""""&amp;INDEX($E$76:$G$78,MATCH("●",INDEX($H$76:$AQ$78,,MATCH($D183,$70:$70,0)-7),0),1)&amp;""""&amp;"#g'"&amp;" ${CONFIG_DIR}"&amp;$K$7&amp;"; export "&amp;AW$164&amp;"="&amp;""""&amp;INDEX($E$76:$G$78,MATCH("●",INDEX($H$76:$AQ$78,,MATCH($D183,$70:$70,0)-7),0),1)&amp;""";"),",",""",""")</f>
        <v/>
      </c>
      <c r="AX183" s="71" t="str">
        <f>SUBSTITUTE(IF(INDEX($E$76:$G$78,MATCH("●",INDEX($H$76:$AQ$78,,MATCH($D183,$70:$70,0)-7),0),1)=VLOOKUP(AX$164,$AD$9:$AN$20,8,FALSE),"","sed -i "&amp;IF($AK$162="MacOS","'' ","")&amp;"'s#"&amp;AX$164&amp;"="""&amp;INDEX($E$76:$G$78,MATCH("●",INDEX($H$76:$AQ$78,,MATCH($D183,$70:$70,0)-7),0),1)&amp;""""&amp;"#"&amp;AX$164&amp;"="&amp;""""&amp;VLOOKUP(AX$164,$AD$9:$AN$20,8,FALSE)&amp;""""&amp;"#g'"&amp;"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3" s="71" t="str">
        <f>SUBSTITUTE(IF(VLOOKUP(AY$164,$AD$9:$AN$20,8,FALSE)=INDEX($E$80:$G$84,MATCH("●",INDEX($H$80:$AQ$84,,MATCH($D183,$70:$70,0)-7),0),1),"","sed -i "&amp;IF($AK$162="MacOS","'' ","")&amp;"'s#"&amp;AY$164&amp;"="""&amp;VLOOKUP(AY$164,$AD$9:$AN$20,8,FALSE)&amp;""""&amp;"#"&amp;AY$164&amp;"="&amp;""""&amp;INDEX($E$80:$G$84,MATCH("●",INDEX($H$80:$AQ$84,,MATCH($D183,$70:$70,0)-7),0),1)&amp;""""&amp;"#g'"&amp;" ${CONFIG_DIR}"&amp;$K$7&amp;"; export "&amp;AY$164&amp;"="&amp;""""&amp;INDEX($E$80:$G$84,MATCH("●",INDEX($H$80:$AQ$84,,MATCH($D183,$70:$70,0)-7),0),1)&amp;""";"),",",""",""")</f>
        <v>sed -i '' 's#COLUMN_DATA_TYPE="char"#COLUMN_DATA_TYPE="short"#g' ${CONFIG_DIR}db_data_config.txt; export COLUMN_DATA_TYPE="short";</v>
      </c>
      <c r="AZ183" s="71" t="str">
        <f>SUBSTITUTE(IF(INDEX($E$80:$G$84,MATCH("●",INDEX($H$80:$AQ$84,,MATCH($D183,$70:$70,0)-7),0),1)=VLOOKUP(AZ$164,$AD$9:$AN$20,8,FALSE),"","sed -i "&amp;IF($AK$162="MacOS","'' ","")&amp;"'s#"&amp;AZ$164&amp;"="""&amp;INDEX($E$80:$G$84,MATCH("●",INDEX($H$80:$AQ$84,,MATCH($D183,$70:$70,0)-7),0),1)&amp;""""&amp;"#"&amp;AZ$164&amp;"="&amp;""""&amp;VLOOKUP(AZ$164,$AD$9:$AN$20,8,FALSE)&amp;""""&amp;"#g'"&amp;"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83" s="71" t="str">
        <f>SUBSTITUTE(IF(VLOOKUP(BA$164,$AD$9:$AN$20,8,FALSE)=INDEX($E$86:$G$99,MATCH("●",INDEX($H$86:$AQ$99,,MATCH($D183,$70:$70,0)-7),0),1),"","sed -i "&amp;IF($AK$162="MacOS","'' ","")&amp;"'s#"&amp;BA$164&amp;"="""&amp;VLOOKUP(BA$164,$AD$9:$AN$20,8,FALSE)&amp;""""&amp;"#"&amp;BA$164&amp;"="&amp;""""&amp;INDEX($E$86:$G$99,MATCH("●",INDEX($H$86:$AQ$99,,MATCH($D183,$70:$70,0)-7),0),1)&amp;""""&amp;"#g'"&amp;" ${CONFIG_DIR}"&amp;$K$7&amp;"; export "&amp;BA$164&amp;"="&amp;""""&amp;INDEX($E$86:$G$99,MATCH("●",INDEX($H$86:$AQ$99,,MATCH($D183,$70:$70,0)-7),0),1)&amp;""";"),",",""",""")</f>
        <v>sed -i '' 's#COLUMN_DATA_LENGTH="3"#COLUMN_DATA_LENGTH="2"#g' ${CONFIG_DIR}db_data_config.txt; export COLUMN_DATA_LENGTH="2";</v>
      </c>
      <c r="BB183" s="71" t="str">
        <f>SUBSTITUTE(IF(INDEX($E$86:$G$99,MATCH("●",INDEX($H$86:$AQ$99,,MATCH($D183,$70:$70,0)-7),0),1)=VLOOKUP(BB$164,$AD$9:$AN$20,8,FALSE),"","sed -i "&amp;IF($AK$162="MacOS","'' ","")&amp;"'s#"&amp;BB$164&amp;"="""&amp;INDEX($E$86:$G$99,MATCH("●",INDEX($H$86:$AQ$99,,MATCH($D183,$70:$70,0)-7),0),1)&amp;""""&amp;"#"&amp;BB$164&amp;"="&amp;""""&amp;VLOOKUP(BB$164,$AD$9:$AN$20,8,FALSE)&amp;""""&amp;"#g'"&amp;"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's#COLUMN_DATA_LENGTH="2"#COLUMN_DATA_LENGTH="3"#g' ${CONFIG_DIR}db_data_config.txt; export COLUMN_DATA_LENGTH="3";</v>
      </c>
      <c r="BC183" s="71" t="str">
        <f>SUBSTITUTE(IF(VLOOKUP(BC$164,$AD$9:$AN$20,8,FALSE)=INDEX($E$101:$G$104,MATCH("●",INDEX($H$101:$AQ$104,,MATCH($D183,$70:$70,0)-7),0),1),"","sed -i "&amp;IF($AK$162="MacOS","'' ","")&amp;"'s#"&amp;BC$164&amp;"="""&amp;VLOOKUP(BC$164,$AD$9:$AN$20,8,FALSE)&amp;""""&amp;"#"&amp;BC$164&amp;"="&amp;""""&amp;INDEX($E$101:$G$104,MATCH("●",INDEX($H$101:$AQ$104,,MATCH($D183,$70:$70,0)-7),0),1)&amp;""""&amp;"#g'"&amp;" ${CONFIG_DIR}"&amp;$K$7&amp;"; export "&amp;BC$164&amp;"="&amp;""""&amp;INDEX($E$101:$G$104,MATCH("●",INDEX($H$101:$AQ$104,,MATCH($D183,$70:$70,0)-7),0),1)&amp;""";"),",",""",""")</f>
        <v>sed -i '' 's#COLUMN_DATA_TRIM="NONE"#COLUMN_DATA_TRIM="ftbt"#g' ${CONFIG_DIR}db_data_config.txt; export COLUMN_DATA_TRIM="ftbt";</v>
      </c>
      <c r="BD183" s="71" t="str">
        <f>SUBSTITUTE(IF(INDEX($E$101:$G$104,MATCH("●",INDEX($H$101:$AQ$104,,MATCH($D183,$70:$70,0)-7),0),1)=VLOOKUP(BD$164,$AD$9:$AN$20,8,FALSE),"","sed -i "&amp;IF($AK$162="MacOS","'' ","")&amp;"'s#"&amp;BD$164&amp;"="""&amp;INDEX($E$101:$G$104,MATCH("●",INDEX($H$101:$AQ$104,,MATCH($D183,$70:$70,0)-7),0),1)&amp;""""&amp;"#"&amp;BD$164&amp;"="&amp;""""&amp;VLOOKUP(BD$164,$AD$9:$AN$20,8,FALSE)&amp;""""&amp;"#g'"&amp;"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83" s="71" t="str">
        <f>SUBSTITUTE(IF(VLOOKUP(BE$164,$AD$9:$AN$20,8,FALSE)=INDEX($E$106:$G$109,MATCH("●",INDEX($H$106:$AQ$109,,MATCH($D183,$70:$70,0)-7),0),1),"","sed -i "&amp;IF($AK$162="MacOS","'' ","")&amp;"'s#"&amp;BE$164&amp;"="""&amp;VLOOKUP(BE$164,$AD$9:$AN$20,8,FALSE)&amp;""""&amp;"#"&amp;BE$164&amp;"="&amp;""""&amp;INDEX($E$106:$G$109,MATCH("●",INDEX($H$106:$AQ$109,,MATCH($D183,$70:$70,0)-7),0),1)&amp;""""&amp;"#g'"&amp;" ${CONFIG_DIR}"&amp;$K$7&amp;"; export "&amp;BE$164&amp;"="&amp;""""&amp;INDEX($E$106:$G$109,MATCH("●",INDEX($H$106:$AQ$109,,MATCH($D183,$70:$70,0)-7),0),1)&amp;""";"),",",""",""")</f>
        <v/>
      </c>
      <c r="BF183" s="71" t="str">
        <f>SUBSTITUTE(IF(INDEX($E$106:$G$109,MATCH("●",INDEX($H$106:$AQ$109,,MATCH($D183,$70:$70,0)-7),0),1)=VLOOKUP(BF$164,$AD$9:$AN$20,8,FALSE),"","sed -i "&amp;IF($AK$162="MacOS","'' ","")&amp;"'s#"&amp;BF$164&amp;"="""&amp;INDEX($E$106:$G$109,MATCH("●",INDEX($H$106:$AQ$109,,MATCH($D183,$70:$70,0)-7),0),1)&amp;""""&amp;"#"&amp;BF$164&amp;"="&amp;""""&amp;VLOOKUP(BF$164,$AD$9:$AN$20,8,FALSE)&amp;""""&amp;"#g'"&amp;"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83" s="71" t="str">
        <f>SUBSTITUTE(IF(VLOOKUP(BG$164,$AD$9:$AN$20,8,FALSE)=INDEX($E$111:$G$114,MATCH("●",INDEX($H$111:$AQ$114,,MATCH($D183,$70:$70,0)-7),0),1),"","sed -i "&amp;IF($AK$162="MacOS","'' ","")&amp;"'s#"&amp;BG$164&amp;"="""&amp;VLOOKUP(BG$164,$AD$9:$AN$20,8,FALSE)&amp;""""&amp;"#"&amp;BG$164&amp;"="&amp;""""&amp;INDEX($E$111:$G$114,MATCH("●",INDEX($H$111:$AQ$114,,MATCH($D183,$70:$70,0)-7),0),1)&amp;""""&amp;"#g'"&amp;" ${CONFIG_DIR}"&amp;$K$7&amp;"; export "&amp;BG$164&amp;"="&amp;""""&amp;INDEX($E$111:$G$114,MATCH("●",INDEX($H$111:$AQ$114,,MATCH($D183,$70:$70,0)-7),0),1)&amp;""";"),",",""",""")</f>
        <v/>
      </c>
      <c r="BH183" s="71" t="str">
        <f>SUBSTITUTE(IF(INDEX($E$111:$G$114,MATCH("●",INDEX($H$111:$AQ$114,,MATCH($D183,$70:$70,0)-7),0),1)=VLOOKUP(BH$164,$AD$9:$AN$20,8,FALSE),"","sed -i "&amp;IF($AK$162="MacOS","'' ","")&amp;"'s#"&amp;BH$164&amp;"="""&amp;INDEX($E$111:$G$114,MATCH("●",INDEX($H$111:$AQ$114,,MATCH($D183,$70:$70,0)-7),0),1)&amp;""""&amp;"#"&amp;BH$164&amp;"="&amp;""""&amp;VLOOKUP(BH$164,$AD$9:$AN$20,8,FALSE)&amp;""""&amp;"#g'"&amp;"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83" s="71" t="str">
        <f>SUBSTITUTE(IF(VLOOKUP(BI$164,$AD$9:$AN$20,8,FALSE)=INDEX($E$116:$G$118,MATCH("●",INDEX($H$116:$AQ$118,,MATCH($D183,$70:$70,0)-7),0),1),"","sed -i "&amp;IF($AK$162="MacOS","'' ","")&amp;"'s#"&amp;BI$164&amp;"="""&amp;VLOOKUP(BI$164,$AD$9:$AN$20,8,FALSE)&amp;""""&amp;"#"&amp;BI$164&amp;"="&amp;""""&amp;INDEX($E$116:$G$118,MATCH("●",INDEX($H$116:$AQ$118,,MATCH($D183,$70:$70,0)-7),0),1)&amp;""""&amp;"#g'"&amp;" ${CONFIG_DIR}"&amp;$K$7&amp;"; export "&amp;BI$164&amp;"="&amp;""""&amp;INDEX($E$116:$G$118,MATCH("●",INDEX($H$116:$AQ$118,,MATCH($D183,$70:$70,0)-7),0),1)&amp;""";"),",",""",""")</f>
        <v/>
      </c>
      <c r="BJ183" s="71" t="str">
        <f>SUBSTITUTE(IF(INDEX($E$116:$G$118,MATCH("●",INDEX($H$116:$AQ$118,,MATCH($D183,$70:$70,0)-7),0),1)=VLOOKUP(BJ$164,$AD$9:$AN$20,8,FALSE),"","sed -i "&amp;IF($AK$162="MacOS","'' ","")&amp;"'s#"&amp;BJ$164&amp;"="""&amp;INDEX($E$116:$G$118,MATCH("●",INDEX($H$116:$AQ$118,,MATCH($D183,$70:$70,0)-7),0),1)&amp;""""&amp;"#"&amp;BJ$164&amp;"="&amp;""""&amp;VLOOKUP(BJ$164,$AD$9:$AN$20,8,FALSE)&amp;""""&amp;"#g'"&amp;"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3" s="71" t="str">
        <f>SUBSTITUTE(IF(VLOOKUP(BK$164,$AD$9:$AN$20,8,FALSE)=INDEX($E$120:$G$122,MATCH("●",INDEX($H$120:$AQ$122,,MATCH($D183,$70:$70,0)-7),0),1),"","sed -i "&amp;IF($AK$162="MacOS","'' ","")&amp;"'s#"&amp;BK$164&amp;"="""&amp;VLOOKUP(BK$164,$AD$9:$AN$20,8,FALSE)&amp;""""&amp;"#"&amp;BK$164&amp;"="&amp;""""&amp;INDEX($E$120:$G$122,MATCH("●",INDEX($H$120:$AQ$122,,MATCH($D183,$70:$70,0)-7),0),1)&amp;""""&amp;"#g'"&amp;" ${CONFIG_DIR}"&amp;$K$7&amp;"; export "&amp;BK$164&amp;"="&amp;""""&amp;INDEX($E$120:$G$122,MATCH("●",INDEX($H$120:$AQ$122,,MATCH($D183,$70:$70,0)-7),0),1)&amp;""";"),",",""",""")</f>
        <v/>
      </c>
      <c r="BL183" s="71" t="str">
        <f>SUBSTITUTE(IF(INDEX($E$120:$G$122,MATCH("●",INDEX($H$120:$AQ$122,,MATCH($D183,$70:$70,0)-7),0),1)=VLOOKUP(BL$164,$AD$9:$AN$20,8,FALSE),"","sed -i "&amp;IF($AK$162="MacOS","'' ","")&amp;"'s#"&amp;BL$164&amp;"="""&amp;INDEX($E$120:$G$122,MATCH("●",INDEX($H$120:$AQ$122,,MATCH($D183,$70:$70,0)-7),0),1)&amp;""""&amp;"#"&amp;BL$164&amp;"="&amp;""""&amp;VLOOKUP(BL$164,$AD$9:$AN$20,8,FALSE)&amp;""""&amp;"#g'"&amp;"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3" s="71" t="str">
        <f>SUBSTITUTE(IF(VLOOKUP(BM$164,$AD$9:$AN$20,8,FALSE)=INDEX($E$124:$G$126,MATCH("●",INDEX($H$124:$AQ$126,,MATCH($D183,$70:$70,0)-7),0),1),"","sed -i "&amp;IF($AK$162="MacOS","'' ","")&amp;"'s#"&amp;BM$164&amp;"="""&amp;VLOOKUP(BM$164,$AD$9:$AN$20,8,FALSE)&amp;""""&amp;"#"&amp;BM$164&amp;"="&amp;""""&amp;INDEX($E$124:$G$126,MATCH("●",INDEX($H$124:$AQ$126,,MATCH($D183,$70:$70,0)-7),0),1)&amp;""""&amp;"#g'"&amp;" ${CONFIG_DIR}"&amp;$K$7&amp;"; export "&amp;BM$164&amp;"="&amp;""""&amp;INDEX($E$124:$G$126,MATCH("●",INDEX($H$124:$AQ$126,,MATCH($D183,$70:$70,0)-7),0),1)&amp;""";"),",",""",""")</f>
        <v/>
      </c>
      <c r="BN183" s="71" t="str">
        <f>SUBSTITUTE(IF(INDEX($E$124:$G$126,MATCH("●",INDEX($H$124:$AQ$126,,MATCH($D183,$70:$70,0)-7),0),1)=VLOOKUP(BN$164,$AD$9:$AN$20,8,FALSE),"","sed -i "&amp;IF($AK$162="MacOS","'' ","")&amp;"'s#"&amp;BN$164&amp;"="""&amp;INDEX($E$124:$G$126,MATCH("●",INDEX($H$124:$AQ$126,,MATCH($D183,$70:$70,0)-7),0),1)&amp;""""&amp;"#"&amp;BN$164&amp;"="&amp;""""&amp;VLOOKUP(BN$164,$AD$9:$AN$20,8,FALSE)&amp;""""&amp;"#g'"&amp;"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3" s="71" t="str">
        <f>SUBSTITUTE(IF(VLOOKUP(BO$164,$AD$9:$AN$20,8,FALSE)=INDEX($E$128:$G$130,MATCH("●",INDEX($H$128:$AQ$130,,MATCH($D183,$70:$70,0)-7),0),1),"","sed -i "&amp;IF($AK$162="MacOS","'' ","")&amp;"'s#"&amp;BO$164&amp;"="""&amp;VLOOKUP(BO$164,$AD$9:$AN$20,8,FALSE)&amp;""""&amp;"#"&amp;BO$164&amp;"="&amp;""""&amp;INDEX($E$128:$G$130,MATCH("●",INDEX($H$128:$AQ$130,,MATCH($D183,$70:$70,0)-7),0),1)&amp;""""&amp;"#g'"&amp;" ${CONFIG_DIR}"&amp;$K$7&amp;"; export "&amp;BO$164&amp;"="&amp;""""&amp;INDEX($E$128:$G$130,MATCH("●",INDEX($H$128:$AQ$130,,MATCH($D183,$70:$70,0)-7),0),1)&amp;""";"),",",""",""")</f>
        <v/>
      </c>
      <c r="BP183" s="71" t="str">
        <f>SUBSTITUTE(IF(INDEX($E$128:$G$130,MATCH("●",INDEX($H$128:$AQ$130,,MATCH($D183,$70:$70,0)-7),0),1)=VLOOKUP(BP$164,$AD$9:$AN$20,8,FALSE),"","sed -i "&amp;IF($AK$162="MacOS","'' ","")&amp;"'s#"&amp;BP$164&amp;"="""&amp;INDEX($E$128:$G$130,MATCH("●",INDEX($H$128:$AQ$130,,MATCH($D183,$70:$70,0)-7),0),1)&amp;""""&amp;"#"&amp;BP$164&amp;"="&amp;""""&amp;VLOOKUP(BP$164,$AD$9:$AN$20,8,FALSE)&amp;""""&amp;"#g'"&amp;"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3" s="71" t="str">
        <f>SUBSTITUTE(IF(VLOOKUP(BQ$164,$AD$9:$AN$20,8,FALSE)=INDEX($E$132:$G$134,MATCH("●",INDEX($H$132:$AQ$134,,MATCH($D183,$70:$70,0)-7),0),1),"","sed -i "&amp;IF($AK$162="MacOS","'' ","")&amp;"'s#"&amp;BQ$164&amp;"="""&amp;VLOOKUP(BQ$164,$AD$9:$AN$20,8,FALSE)&amp;""""&amp;"#"&amp;BQ$164&amp;"="&amp;""""&amp;INDEX($E$132:$G$134,MATCH("●",INDEX($H$132:$AQ$134,,MATCH($D183,$70:$70,0)-7),0),1)&amp;""""&amp;"#g'"&amp;" ${CONFIG_DIR}"&amp;$K$7&amp;"; export "&amp;BQ$164&amp;"="&amp;""""&amp;INDEX($E$132:$G$134,MATCH("●",INDEX($H$132:$AQ$134,,MATCH($D183,$70:$70,0)-7),0),1)&amp;""";"),",",""",""")</f>
        <v/>
      </c>
      <c r="BR183" s="71" t="str">
        <f>SUBSTITUTE(IF(INDEX($E$132:$G$134,MATCH("●",INDEX($H$132:$AQ$134,,MATCH($D183,$70:$70,0)-7),0),1)=VLOOKUP(BR$164,$AD$9:$AN$20,8,FALSE),"","sed -i "&amp;IF($AK$162="MacOS","'' ","")&amp;"'s#"&amp;BR$164&amp;"="""&amp;INDEX($E$132:$G$134,MATCH("●",INDEX($H$132:$AQ$134,,MATCH($D183,$70:$70,0)-7),0),1)&amp;""""&amp;"#"&amp;BR$164&amp;"="&amp;""""&amp;VLOOKUP(BR$164,$AD$9:$AN$20,8,FALSE)&amp;""""&amp;"#g'"&amp;"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3" s="71" t="str">
        <f>SUBSTITUTE(IF(VLOOKUP(BS$164,$AD$9:$AN$20,8,FALSE)=INDEX($E$136:$G$138,MATCH("●",INDEX($H$136:$AQ$138,,MATCH($D183,$70:$70,0)-7),0),1),"","sed -i "&amp;IF($AK$162="MacOS","'' ","")&amp;"'s#"&amp;BS$164&amp;"="""&amp;VLOOKUP(BS$164,$AD$9:$AN$20,8,FALSE)&amp;""""&amp;"#"&amp;BS$164&amp;"="&amp;""""&amp;INDEX($E$136:$G$138,MATCH("●",INDEX($H$136:$AQ$138,,MATCH($D183,$70:$70,0)-7),0),1)&amp;""""&amp;"#g'"&amp;" ${CONFIG_DIR}"&amp;$K$7&amp;"; export "&amp;BS$164&amp;"="&amp;""""&amp;INDEX($E$136:$G$138,MATCH("●",INDEX($H$136:$AQ$138,,MATCH($D183,$70:$70,0)-7),0),1)&amp;""";"),",",""",""")</f>
        <v/>
      </c>
      <c r="BT183" s="71" t="str">
        <f>SUBSTITUTE(IF(INDEX($E$136:$G$138,MATCH("●",INDEX($H$136:$AQ$138,,MATCH($D183,$70:$70,0)-7),0),1)=VLOOKUP(BT$164,$AD$9:$AN$20,8,FALSE),"","sed -i "&amp;IF($AK$162="MacOS","'' ","")&amp;"'s#"&amp;BT$164&amp;"="""&amp;INDEX($E$136:$G$138,MATCH("●",INDEX($H$136:$AQ$138,,MATCH($D183,$70:$70,0)-7),0),1)&amp;""""&amp;"#"&amp;BT$164&amp;"="&amp;""""&amp;VLOOKUP(BT$164,$AD$9:$AN$20,8,FALSE)&amp;""""&amp;"#g'"&amp;"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3" s="60" t="s">
        <v>1068</v>
      </c>
    </row>
    <row r="184" spans="4:73" ht="108" customHeight="1">
      <c r="D184" s="96">
        <f t="shared" si="3"/>
        <v>127</v>
      </c>
      <c r="E184" s="97"/>
      <c r="F184" s="97"/>
      <c r="G184" s="98"/>
      <c r="H184" s="45" t="str">
        <f t="shared" ca="1" si="2"/>
        <v>clear; echo テストケース127; sed -i '' 's#COLUMN_DATA_TYPE="char"#COLUMN_DATA_TYPE="short"#g' ${CONFIG_DIR}db_data_config.txt; export COLUMN_DATA_TYPE="short";sed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's#COLUMN_DATA_TYPE="short"#COLUMN_DATA_TYPE="char"#g' ${CONFIG_DIR}db_data_config.txt; export COLUMN_DATA_TYPE="char";sed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7"/>
      <c r="AE184" s="99" t="str" cm="1">
        <f t="array" ref="AE184">SUBSTITUTE(INDEX($H$140:$AQ$140, , MATCH($D184, $70:$70, 0)-7),"-","")</f>
        <v>異常</v>
      </c>
      <c r="AF184" s="100"/>
      <c r="AG184" s="101"/>
      <c r="AH184" s="143" t="s">
        <v>973</v>
      </c>
      <c r="AI184" s="144"/>
      <c r="AJ184" s="144"/>
      <c r="AK184" s="144"/>
      <c r="AL184" s="144"/>
      <c r="AM184" s="144"/>
      <c r="AN184" s="144"/>
      <c r="AO184" s="144"/>
      <c r="AP184" s="144"/>
      <c r="AQ184" s="145"/>
      <c r="AS184" s="68" t="str" cm="1">
        <f t="array" ref="AS184">SUBSTITUTE(TEXT(INDEX($H$143:$AQ$143,1,$D184-108),"000000"),"-","")</f>
        <v>220147</v>
      </c>
      <c r="AT184" s="69"/>
      <c r="AU184" s="70"/>
      <c r="AW184" s="71" t="str">
        <f>SUBSTITUTE(IF(VLOOKUP(AW$164,$AD$9:$AN$20,8,FALSE)=INDEX($E$76:$G$78,MATCH("●",INDEX($H$76:$AQ$78,,MATCH($D184,$70:$70,0)-7),0),1),"","sed -i "&amp;IF($AK$162="MacOS","'' ","")&amp;"'s#"&amp;AW$164&amp;"="""&amp;VLOOKUP(AW$164,$AD$9:$AN$20,8,FALSE)&amp;""""&amp;"#"&amp;AW$164&amp;"="&amp;""""&amp;INDEX($E$76:$G$78,MATCH("●",INDEX($H$76:$AQ$78,,MATCH($D184,$70:$70,0)-7),0),1)&amp;""""&amp;"#g'"&amp;" ${CONFIG_DIR}"&amp;$K$7&amp;"; export "&amp;AW$164&amp;"="&amp;""""&amp;INDEX($E$76:$G$78,MATCH("●",INDEX($H$76:$AQ$78,,MATCH($D184,$70:$70,0)-7),0),1)&amp;""";"),",",""",""")</f>
        <v/>
      </c>
      <c r="AX184" s="71" t="str">
        <f>SUBSTITUTE(IF(INDEX($E$76:$G$78,MATCH("●",INDEX($H$76:$AQ$78,,MATCH($D184,$70:$70,0)-7),0),1)=VLOOKUP(AX$164,$AD$9:$AN$20,8,FALSE),"","sed -i "&amp;IF($AK$162="MacOS","'' ","")&amp;"'s#"&amp;AX$164&amp;"="""&amp;INDEX($E$76:$G$78,MATCH("●",INDEX($H$76:$AQ$78,,MATCH($D184,$70:$70,0)-7),0),1)&amp;""""&amp;"#"&amp;AX$164&amp;"="&amp;""""&amp;VLOOKUP(AX$164,$AD$9:$AN$20,8,FALSE)&amp;""""&amp;"#g'"&amp;"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4" s="71" t="str">
        <f>SUBSTITUTE(IF(VLOOKUP(AY$164,$AD$9:$AN$20,8,FALSE)=INDEX($E$80:$G$84,MATCH("●",INDEX($H$80:$AQ$84,,MATCH($D184,$70:$70,0)-7),0),1),"","sed -i "&amp;IF($AK$162="MacOS","'' ","")&amp;"'s#"&amp;AY$164&amp;"="""&amp;VLOOKUP(AY$164,$AD$9:$AN$20,8,FALSE)&amp;""""&amp;"#"&amp;AY$164&amp;"="&amp;""""&amp;INDEX($E$80:$G$84,MATCH("●",INDEX($H$80:$AQ$84,,MATCH($D184,$70:$70,0)-7),0),1)&amp;""""&amp;"#g'"&amp;" ${CONFIG_DIR}"&amp;$K$7&amp;"; export "&amp;AY$164&amp;"="&amp;""""&amp;INDEX($E$80:$G$84,MATCH("●",INDEX($H$80:$AQ$84,,MATCH($D184,$70:$70,0)-7),0),1)&amp;""";"),",",""",""")</f>
        <v>sed -i '' 's#COLUMN_DATA_TYPE="char"#COLUMN_DATA_TYPE="short"#g' ${CONFIG_DIR}db_data_config.txt; export COLUMN_DATA_TYPE="short";</v>
      </c>
      <c r="AZ184" s="71" t="str">
        <f>SUBSTITUTE(IF(INDEX($E$80:$G$84,MATCH("●",INDEX($H$80:$AQ$84,,MATCH($D184,$70:$70,0)-7),0),1)=VLOOKUP(AZ$164,$AD$9:$AN$20,8,FALSE),"","sed -i "&amp;IF($AK$162="MacOS","'' ","")&amp;"'s#"&amp;AZ$164&amp;"="""&amp;INDEX($E$80:$G$84,MATCH("●",INDEX($H$80:$AQ$84,,MATCH($D184,$70:$70,0)-7),0),1)&amp;""""&amp;"#"&amp;AZ$164&amp;"="&amp;""""&amp;VLOOKUP(AZ$164,$AD$9:$AN$20,8,FALSE)&amp;""""&amp;"#g'"&amp;"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84" s="71" t="str">
        <f>SUBSTITUTE(IF(VLOOKUP(BA$164,$AD$9:$AN$20,8,FALSE)=INDEX($E$86:$G$99,MATCH("●",INDEX($H$86:$AQ$99,,MATCH($D184,$70:$70,0)-7),0),1),"","sed -i "&amp;IF($AK$162="MacOS","'' ","")&amp;"'s#"&amp;BA$164&amp;"="""&amp;VLOOKUP(BA$164,$AD$9:$AN$20,8,FALSE)&amp;""""&amp;"#"&amp;BA$164&amp;"="&amp;""""&amp;INDEX($E$86:$G$99,MATCH("●",INDEX($H$86:$AQ$99,,MATCH($D184,$70:$70,0)-7),0),1)&amp;""""&amp;"#g'"&amp;" ${CONFIG_DIR}"&amp;$K$7&amp;"; export "&amp;BA$164&amp;"="&amp;""""&amp;INDEX($E$86:$G$99,MATCH("●",INDEX($H$86:$AQ$99,,MATCH($D184,$70:$70,0)-7),0),1)&amp;""";"),",",""",""")</f>
        <v/>
      </c>
      <c r="BB184" s="71" t="str">
        <f>SUBSTITUTE(IF(INDEX($E$86:$G$99,MATCH("●",INDEX($H$86:$AQ$99,,MATCH($D184,$70:$70,0)-7),0),1)=VLOOKUP(BB$164,$AD$9:$AN$20,8,FALSE),"","sed -i "&amp;IF($AK$162="MacOS","'' ","")&amp;"'s#"&amp;BB$164&amp;"="""&amp;INDEX($E$86:$G$99,MATCH("●",INDEX($H$86:$AQ$99,,MATCH($D184,$70:$70,0)-7),0),1)&amp;""""&amp;"#"&amp;BB$164&amp;"="&amp;""""&amp;VLOOKUP(BB$164,$AD$9:$AN$20,8,FALSE)&amp;""""&amp;"#g'"&amp;" ${CONFIG_DIR}"&amp;$K$7&amp;"; export "&amp;BB$164&amp;"="&amp;""""&amp;VLOOKUP(BB$164,$AD$9:$AN$20,8,FALSE)&amp;""";"),",",""",""")</f>
        <v/>
      </c>
      <c r="BC184" s="71" t="str">
        <f>SUBSTITUTE(IF(VLOOKUP(BC$164,$AD$9:$AN$20,8,FALSE)=INDEX($E$101:$G$104,MATCH("●",INDEX($H$101:$AQ$104,,MATCH($D184,$70:$70,0)-7),0),1),"","sed -i "&amp;IF($AK$162="MacOS","'' ","")&amp;"'s#"&amp;BC$164&amp;"="""&amp;VLOOKUP(BC$164,$AD$9:$AN$20,8,FALSE)&amp;""""&amp;"#"&amp;BC$164&amp;"="&amp;""""&amp;INDEX($E$101:$G$104,MATCH("●",INDEX($H$101:$AQ$104,,MATCH($D184,$70:$70,0)-7),0),1)&amp;""""&amp;"#g'"&amp;" ${CONFIG_DIR}"&amp;$K$7&amp;"; export "&amp;BC$164&amp;"="&amp;""""&amp;INDEX($E$101:$G$104,MATCH("●",INDEX($H$101:$AQ$104,,MATCH($D184,$70:$70,0)-7),0),1)&amp;""";"),",",""",""")</f>
        <v>sed -i '' 's#COLUMN_DATA_TRIM="NONE"#COLUMN_DATA_TRIM="FTBT"#g' ${CONFIG_DIR}db_data_config.txt; export COLUMN_DATA_TRIM="FTBT";</v>
      </c>
      <c r="BD184" s="71" t="str">
        <f>SUBSTITUTE(IF(INDEX($E$101:$G$104,MATCH("●",INDEX($H$101:$AQ$104,,MATCH($D184,$70:$70,0)-7),0),1)=VLOOKUP(BD$164,$AD$9:$AN$20,8,FALSE),"","sed -i "&amp;IF($AK$162="MacOS","'' ","")&amp;"'s#"&amp;BD$164&amp;"="""&amp;INDEX($E$101:$G$104,MATCH("●",INDEX($H$101:$AQ$104,,MATCH($D184,$70:$70,0)-7),0),1)&amp;""""&amp;"#"&amp;BD$164&amp;"="&amp;""""&amp;VLOOKUP(BD$164,$AD$9:$AN$20,8,FALSE)&amp;""""&amp;"#g'"&amp;"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84" s="71" t="str">
        <f>SUBSTITUTE(IF(VLOOKUP(BE$164,$AD$9:$AN$20,8,FALSE)=INDEX($E$106:$G$109,MATCH("●",INDEX($H$106:$AQ$109,,MATCH($D184,$70:$70,0)-7),0),1),"","sed -i "&amp;IF($AK$162="MacOS","'' ","")&amp;"'s#"&amp;BE$164&amp;"="""&amp;VLOOKUP(BE$164,$AD$9:$AN$20,8,FALSE)&amp;""""&amp;"#"&amp;BE$164&amp;"="&amp;""""&amp;INDEX($E$106:$G$109,MATCH("●",INDEX($H$106:$AQ$109,,MATCH($D184,$70:$70,0)-7),0),1)&amp;""""&amp;"#g'"&amp;" ${CONFIG_DIR}"&amp;$K$7&amp;"; export "&amp;BE$164&amp;"="&amp;""""&amp;INDEX($E$106:$G$109,MATCH("●",INDEX($H$106:$AQ$109,,MATCH($D184,$70:$70,0)-7),0),1)&amp;""";"),",",""",""")</f>
        <v>sed -i '' 's#COLUMN_DATA_SIGNED="0"#COLUMN_DATA_SIGNED="1"#g' ${CONFIG_DIR}db_data_config.txt; export COLUMN_DATA_SIGNED="1";</v>
      </c>
      <c r="BF184" s="71" t="str">
        <f>SUBSTITUTE(IF(INDEX($E$106:$G$109,MATCH("●",INDEX($H$106:$AQ$109,,MATCH($D184,$70:$70,0)-7),0),1)=VLOOKUP(BF$164,$AD$9:$AN$20,8,FALSE),"","sed -i "&amp;IF($AK$162="MacOS","'' ","")&amp;"'s#"&amp;BF$164&amp;"="""&amp;INDEX($E$106:$G$109,MATCH("●",INDEX($H$106:$AQ$109,,MATCH($D184,$70:$70,0)-7),0),1)&amp;""""&amp;"#"&amp;BF$164&amp;"="&amp;""""&amp;VLOOKUP(BF$164,$AD$9:$AN$20,8,FALSE)&amp;""""&amp;"#g'"&amp;"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84" s="71" t="str">
        <f>SUBSTITUTE(IF(VLOOKUP(BG$164,$AD$9:$AN$20,8,FALSE)=INDEX($E$111:$G$114,MATCH("●",INDEX($H$111:$AQ$114,,MATCH($D184,$70:$70,0)-7),0),1),"","sed -i "&amp;IF($AK$162="MacOS","'' ","")&amp;"'s#"&amp;BG$164&amp;"="""&amp;VLOOKUP(BG$164,$AD$9:$AN$20,8,FALSE)&amp;""""&amp;"#"&amp;BG$164&amp;"="&amp;""""&amp;INDEX($E$111:$G$114,MATCH("●",INDEX($H$111:$AQ$114,,MATCH($D184,$70:$70,0)-7),0),1)&amp;""""&amp;"#g'"&amp;" ${CONFIG_DIR}"&amp;$K$7&amp;"; export "&amp;BG$164&amp;"="&amp;""""&amp;INDEX($E$111:$G$114,MATCH("●",INDEX($H$111:$AQ$114,,MATCH($D184,$70:$70,0)-7),0),1)&amp;""";"),",",""",""")</f>
        <v>sed -i '' 's#SIGN_DIGIT="0"#SIGN_DIGIT="1"#g' ${CONFIG_DIR}db_data_config.txt; export SIGN_DIGIT="1";</v>
      </c>
      <c r="BH184" s="71" t="str">
        <f>SUBSTITUTE(IF(INDEX($E$111:$G$114,MATCH("●",INDEX($H$111:$AQ$114,,MATCH($D184,$70:$70,0)-7),0),1)=VLOOKUP(BH$164,$AD$9:$AN$20,8,FALSE),"","sed -i "&amp;IF($AK$162="MacOS","'' ","")&amp;"'s#"&amp;BH$164&amp;"="""&amp;INDEX($E$111:$G$114,MATCH("●",INDEX($H$111:$AQ$114,,MATCH($D184,$70:$70,0)-7),0),1)&amp;""""&amp;"#"&amp;BH$164&amp;"="&amp;""""&amp;VLOOKUP(BH$164,$AD$9:$AN$20,8,FALSE)&amp;""""&amp;"#g'"&amp;"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84" s="71" t="str">
        <f>SUBSTITUTE(IF(VLOOKUP(BI$164,$AD$9:$AN$20,8,FALSE)=INDEX($E$116:$G$118,MATCH("●",INDEX($H$116:$AQ$118,,MATCH($D184,$70:$70,0)-7),0),1),"","sed -i "&amp;IF($AK$162="MacOS","'' ","")&amp;"'s#"&amp;BI$164&amp;"="""&amp;VLOOKUP(BI$164,$AD$9:$AN$20,8,FALSE)&amp;""""&amp;"#"&amp;BI$164&amp;"="&amp;""""&amp;INDEX($E$116:$G$118,MATCH("●",INDEX($H$116:$AQ$118,,MATCH($D184,$70:$70,0)-7),0),1)&amp;""""&amp;"#g'"&amp;" ${CONFIG_DIR}"&amp;$K$7&amp;"; export "&amp;BI$164&amp;"="&amp;""""&amp;INDEX($E$116:$G$118,MATCH("●",INDEX($H$116:$AQ$118,,MATCH($D184,$70:$70,0)-7),0),1)&amp;""";"),",",""",""")</f>
        <v/>
      </c>
      <c r="BJ184" s="71" t="str">
        <f>SUBSTITUTE(IF(INDEX($E$116:$G$118,MATCH("●",INDEX($H$116:$AQ$118,,MATCH($D184,$70:$70,0)-7),0),1)=VLOOKUP(BJ$164,$AD$9:$AN$20,8,FALSE),"","sed -i "&amp;IF($AK$162="MacOS","'' ","")&amp;"'s#"&amp;BJ$164&amp;"="""&amp;INDEX($E$116:$G$118,MATCH("●",INDEX($H$116:$AQ$118,,MATCH($D184,$70:$70,0)-7),0),1)&amp;""""&amp;"#"&amp;BJ$164&amp;"="&amp;""""&amp;VLOOKUP(BJ$164,$AD$9:$AN$20,8,FALSE)&amp;""""&amp;"#g'"&amp;"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4" s="71" t="str">
        <f>SUBSTITUTE(IF(VLOOKUP(BK$164,$AD$9:$AN$20,8,FALSE)=INDEX($E$120:$G$122,MATCH("●",INDEX($H$120:$AQ$122,,MATCH($D184,$70:$70,0)-7),0),1),"","sed -i "&amp;IF($AK$162="MacOS","'' ","")&amp;"'s#"&amp;BK$164&amp;"="""&amp;VLOOKUP(BK$164,$AD$9:$AN$20,8,FALSE)&amp;""""&amp;"#"&amp;BK$164&amp;"="&amp;""""&amp;INDEX($E$120:$G$122,MATCH("●",INDEX($H$120:$AQ$122,,MATCH($D184,$70:$70,0)-7),0),1)&amp;""""&amp;"#g'"&amp;" ${CONFIG_DIR}"&amp;$K$7&amp;"; export "&amp;BK$164&amp;"="&amp;""""&amp;INDEX($E$120:$G$122,MATCH("●",INDEX($H$120:$AQ$122,,MATCH($D184,$70:$70,0)-7),0),1)&amp;""";"),",",""",""")</f>
        <v/>
      </c>
      <c r="BL184" s="71" t="str">
        <f>SUBSTITUTE(IF(INDEX($E$120:$G$122,MATCH("●",INDEX($H$120:$AQ$122,,MATCH($D184,$70:$70,0)-7),0),1)=VLOOKUP(BL$164,$AD$9:$AN$20,8,FALSE),"","sed -i "&amp;IF($AK$162="MacOS","'' ","")&amp;"'s#"&amp;BL$164&amp;"="""&amp;INDEX($E$120:$G$122,MATCH("●",INDEX($H$120:$AQ$122,,MATCH($D184,$70:$70,0)-7),0),1)&amp;""""&amp;"#"&amp;BL$164&amp;"="&amp;""""&amp;VLOOKUP(BL$164,$AD$9:$AN$20,8,FALSE)&amp;""""&amp;"#g'"&amp;"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4" s="71" t="str">
        <f>SUBSTITUTE(IF(VLOOKUP(BM$164,$AD$9:$AN$20,8,FALSE)=INDEX($E$124:$G$126,MATCH("●",INDEX($H$124:$AQ$126,,MATCH($D184,$70:$70,0)-7),0),1),"","sed -i "&amp;IF($AK$162="MacOS","'' ","")&amp;"'s#"&amp;BM$164&amp;"="""&amp;VLOOKUP(BM$164,$AD$9:$AN$20,8,FALSE)&amp;""""&amp;"#"&amp;BM$164&amp;"="&amp;""""&amp;INDEX($E$124:$G$126,MATCH("●",INDEX($H$124:$AQ$126,,MATCH($D184,$70:$70,0)-7),0),1)&amp;""""&amp;"#g'"&amp;" ${CONFIG_DIR}"&amp;$K$7&amp;"; export "&amp;BM$164&amp;"="&amp;""""&amp;INDEX($E$124:$G$126,MATCH("●",INDEX($H$124:$AQ$126,,MATCH($D184,$70:$70,0)-7),0),1)&amp;""";"),",",""",""")</f>
        <v/>
      </c>
      <c r="BN184" s="71" t="str">
        <f>SUBSTITUTE(IF(INDEX($E$124:$G$126,MATCH("●",INDEX($H$124:$AQ$126,,MATCH($D184,$70:$70,0)-7),0),1)=VLOOKUP(BN$164,$AD$9:$AN$20,8,FALSE),"","sed -i "&amp;IF($AK$162="MacOS","'' ","")&amp;"'s#"&amp;BN$164&amp;"="""&amp;INDEX($E$124:$G$126,MATCH("●",INDEX($H$124:$AQ$126,,MATCH($D184,$70:$70,0)-7),0),1)&amp;""""&amp;"#"&amp;BN$164&amp;"="&amp;""""&amp;VLOOKUP(BN$164,$AD$9:$AN$20,8,FALSE)&amp;""""&amp;"#g'"&amp;"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4" s="71" t="str">
        <f>SUBSTITUTE(IF(VLOOKUP(BO$164,$AD$9:$AN$20,8,FALSE)=INDEX($E$128:$G$130,MATCH("●",INDEX($H$128:$AQ$130,,MATCH($D184,$70:$70,0)-7),0),1),"","sed -i "&amp;IF($AK$162="MacOS","'' ","")&amp;"'s#"&amp;BO$164&amp;"="""&amp;VLOOKUP(BO$164,$AD$9:$AN$20,8,FALSE)&amp;""""&amp;"#"&amp;BO$164&amp;"="&amp;""""&amp;INDEX($E$128:$G$130,MATCH("●",INDEX($H$128:$AQ$130,,MATCH($D184,$70:$70,0)-7),0),1)&amp;""""&amp;"#g'"&amp;" ${CONFIG_DIR}"&amp;$K$7&amp;"; export "&amp;BO$164&amp;"="&amp;""""&amp;INDEX($E$128:$G$130,MATCH("●",INDEX($H$128:$AQ$130,,MATCH($D184,$70:$70,0)-7),0),1)&amp;""";"),",",""",""")</f>
        <v/>
      </c>
      <c r="BP184" s="71" t="str">
        <f>SUBSTITUTE(IF(INDEX($E$128:$G$130,MATCH("●",INDEX($H$128:$AQ$130,,MATCH($D184,$70:$70,0)-7),0),1)=VLOOKUP(BP$164,$AD$9:$AN$20,8,FALSE),"","sed -i "&amp;IF($AK$162="MacOS","'' ","")&amp;"'s#"&amp;BP$164&amp;"="""&amp;INDEX($E$128:$G$130,MATCH("●",INDEX($H$128:$AQ$130,,MATCH($D184,$70:$70,0)-7),0),1)&amp;""""&amp;"#"&amp;BP$164&amp;"="&amp;""""&amp;VLOOKUP(BP$164,$AD$9:$AN$20,8,FALSE)&amp;""""&amp;"#g'"&amp;"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4" s="71" t="str">
        <f>SUBSTITUTE(IF(VLOOKUP(BQ$164,$AD$9:$AN$20,8,FALSE)=INDEX($E$132:$G$134,MATCH("●",INDEX($H$132:$AQ$134,,MATCH($D184,$70:$70,0)-7),0),1),"","sed -i "&amp;IF($AK$162="MacOS","'' ","")&amp;"'s#"&amp;BQ$164&amp;"="""&amp;VLOOKUP(BQ$164,$AD$9:$AN$20,8,FALSE)&amp;""""&amp;"#"&amp;BQ$164&amp;"="&amp;""""&amp;INDEX($E$132:$G$134,MATCH("●",INDEX($H$132:$AQ$134,,MATCH($D184,$70:$70,0)-7),0),1)&amp;""""&amp;"#g'"&amp;" ${CONFIG_DIR}"&amp;$K$7&amp;"; export "&amp;BQ$164&amp;"="&amp;""""&amp;INDEX($E$132:$G$134,MATCH("●",INDEX($H$132:$AQ$134,,MATCH($D184,$70:$70,0)-7),0),1)&amp;""";"),",",""",""")</f>
        <v/>
      </c>
      <c r="BR184" s="71" t="str">
        <f>SUBSTITUTE(IF(INDEX($E$132:$G$134,MATCH("●",INDEX($H$132:$AQ$134,,MATCH($D184,$70:$70,0)-7),0),1)=VLOOKUP(BR$164,$AD$9:$AN$20,8,FALSE),"","sed -i "&amp;IF($AK$162="MacOS","'' ","")&amp;"'s#"&amp;BR$164&amp;"="""&amp;INDEX($E$132:$G$134,MATCH("●",INDEX($H$132:$AQ$134,,MATCH($D184,$70:$70,0)-7),0),1)&amp;""""&amp;"#"&amp;BR$164&amp;"="&amp;""""&amp;VLOOKUP(BR$164,$AD$9:$AN$20,8,FALSE)&amp;""""&amp;"#g'"&amp;"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4" s="71" t="str">
        <f>SUBSTITUTE(IF(VLOOKUP(BS$164,$AD$9:$AN$20,8,FALSE)=INDEX($E$136:$G$138,MATCH("●",INDEX($H$136:$AQ$138,,MATCH($D184,$70:$70,0)-7),0),1),"","sed -i "&amp;IF($AK$162="MacOS","'' ","")&amp;"'s#"&amp;BS$164&amp;"="""&amp;VLOOKUP(BS$164,$AD$9:$AN$20,8,FALSE)&amp;""""&amp;"#"&amp;BS$164&amp;"="&amp;""""&amp;INDEX($E$136:$G$138,MATCH("●",INDEX($H$136:$AQ$138,,MATCH($D184,$70:$70,0)-7),0),1)&amp;""""&amp;"#g'"&amp;" ${CONFIG_DIR}"&amp;$K$7&amp;"; export "&amp;BS$164&amp;"="&amp;""""&amp;INDEX($E$136:$G$138,MATCH("●",INDEX($H$136:$AQ$138,,MATCH($D184,$70:$70,0)-7),0),1)&amp;""";"),",",""",""")</f>
        <v/>
      </c>
      <c r="BT184" s="71" t="str">
        <f>SUBSTITUTE(IF(INDEX($E$136:$G$138,MATCH("●",INDEX($H$136:$AQ$138,,MATCH($D184,$70:$70,0)-7),0),1)=VLOOKUP(BT$164,$AD$9:$AN$20,8,FALSE),"","sed -i "&amp;IF($AK$162="MacOS","'' ","")&amp;"'s#"&amp;BT$164&amp;"="""&amp;INDEX($E$136:$G$138,MATCH("●",INDEX($H$136:$AQ$138,,MATCH($D184,$70:$70,0)-7),0),1)&amp;""""&amp;"#"&amp;BT$164&amp;"="&amp;""""&amp;VLOOKUP(BT$164,$AD$9:$AN$20,8,FALSE)&amp;""""&amp;"#g'"&amp;"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4" s="60" t="s">
        <v>1068</v>
      </c>
    </row>
    <row r="185" spans="4:73" ht="108" customHeight="1">
      <c r="D185" s="96">
        <f t="shared" si="3"/>
        <v>128</v>
      </c>
      <c r="E185" s="97"/>
      <c r="F185" s="97"/>
      <c r="G185" s="98"/>
      <c r="H185" s="45" t="str">
        <f t="shared" ca="1" si="2"/>
        <v>clear; echo テストケース128; sed -i '' 's#COLUMN_DATA_TYPE="char"#COLUMN_DATA_TYPE="short"#g' ${CONFIG_DIR}db_data_config.txt; export COLUMN_DATA_TYPE="short";sed -i '' 's#COLUMN_DATA_LENGTH="3"#COLUMN_DATA_LENGTH="4"#g' ${CONFIG_DIR}db_data_config.txt; export COLUMN_DATA_LENGTH="4";sed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's#COLUMN_DATA_TYPE="short"#COLUMN_DATA_TYPE="char"#g' ${CONFIG_DIR}db_data_config.txt; export COLUMN_DATA_TYPE="char";sed -i '' 's#COLUMN_DATA_LENGTH="4"#COLUMN_DATA_LENGTH="3"#g'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7"/>
      <c r="AE185" s="99" t="str" cm="1">
        <f t="array" ref="AE185">SUBSTITUTE(INDEX($H$140:$AQ$140, , MATCH($D185, $70:$70, 0)-7),"-","")</f>
        <v>正常</v>
      </c>
      <c r="AF185" s="100"/>
      <c r="AG185" s="101"/>
      <c r="AH185" s="143" t="s">
        <v>974</v>
      </c>
      <c r="AI185" s="144"/>
      <c r="AJ185" s="144"/>
      <c r="AK185" s="144"/>
      <c r="AL185" s="144"/>
      <c r="AM185" s="144"/>
      <c r="AN185" s="144"/>
      <c r="AO185" s="144"/>
      <c r="AP185" s="144"/>
      <c r="AQ185" s="145"/>
      <c r="AS185" s="68" t="str" cm="1">
        <f t="array" ref="AS185">SUBSTITUTE(TEXT(INDEX($H$143:$AQ$143,1,$D185-108),"000000"),"-","")</f>
        <v>220001</v>
      </c>
      <c r="AT185" s="69"/>
      <c r="AU185" s="70"/>
      <c r="AW185" s="71" t="str">
        <f>SUBSTITUTE(IF(VLOOKUP(AW$164,$AD$9:$AN$20,8,FALSE)=INDEX($E$76:$G$78,MATCH("●",INDEX($H$76:$AQ$78,,MATCH($D185,$70:$70,0)-7),0),1),"","sed -i "&amp;IF($AK$162="MacOS","'' ","")&amp;"'s#"&amp;AW$164&amp;"="""&amp;VLOOKUP(AW$164,$AD$9:$AN$20,8,FALSE)&amp;""""&amp;"#"&amp;AW$164&amp;"="&amp;""""&amp;INDEX($E$76:$G$78,MATCH("●",INDEX($H$76:$AQ$78,,MATCH($D185,$70:$70,0)-7),0),1)&amp;""""&amp;"#g'"&amp;" ${CONFIG_DIR}"&amp;$K$7&amp;"; export "&amp;AW$164&amp;"="&amp;""""&amp;INDEX($E$76:$G$78,MATCH("●",INDEX($H$76:$AQ$78,,MATCH($D185,$70:$70,0)-7),0),1)&amp;""";"),",",""",""")</f>
        <v/>
      </c>
      <c r="AX185" s="71" t="str">
        <f>SUBSTITUTE(IF(INDEX($E$76:$G$78,MATCH("●",INDEX($H$76:$AQ$78,,MATCH($D185,$70:$70,0)-7),0),1)=VLOOKUP(AX$164,$AD$9:$AN$20,8,FALSE),"","sed -i "&amp;IF($AK$162="MacOS","'' ","")&amp;"'s#"&amp;AX$164&amp;"="""&amp;INDEX($E$76:$G$78,MATCH("●",INDEX($H$76:$AQ$78,,MATCH($D185,$70:$70,0)-7),0),1)&amp;""""&amp;"#"&amp;AX$164&amp;"="&amp;""""&amp;VLOOKUP(AX$164,$AD$9:$AN$20,8,FALSE)&amp;""""&amp;"#g'"&amp;"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5" s="71" t="str">
        <f>SUBSTITUTE(IF(VLOOKUP(AY$164,$AD$9:$AN$20,8,FALSE)=INDEX($E$80:$G$84,MATCH("●",INDEX($H$80:$AQ$84,,MATCH($D185,$70:$70,0)-7),0),1),"","sed -i "&amp;IF($AK$162="MacOS","'' ","")&amp;"'s#"&amp;AY$164&amp;"="""&amp;VLOOKUP(AY$164,$AD$9:$AN$20,8,FALSE)&amp;""""&amp;"#"&amp;AY$164&amp;"="&amp;""""&amp;INDEX($E$80:$G$84,MATCH("●",INDEX($H$80:$AQ$84,,MATCH($D185,$70:$70,0)-7),0),1)&amp;""""&amp;"#g'"&amp;" ${CONFIG_DIR}"&amp;$K$7&amp;"; export "&amp;AY$164&amp;"="&amp;""""&amp;INDEX($E$80:$G$84,MATCH("●",INDEX($H$80:$AQ$84,,MATCH($D185,$70:$70,0)-7),0),1)&amp;""";"),",",""",""")</f>
        <v>sed -i '' 's#COLUMN_DATA_TYPE="char"#COLUMN_DATA_TYPE="short"#g' ${CONFIG_DIR}db_data_config.txt; export COLUMN_DATA_TYPE="short";</v>
      </c>
      <c r="AZ185" s="71" t="str">
        <f>SUBSTITUTE(IF(INDEX($E$80:$G$84,MATCH("●",INDEX($H$80:$AQ$84,,MATCH($D185,$70:$70,0)-7),0),1)=VLOOKUP(AZ$164,$AD$9:$AN$20,8,FALSE),"","sed -i "&amp;IF($AK$162="MacOS","'' ","")&amp;"'s#"&amp;AZ$164&amp;"="""&amp;INDEX($E$80:$G$84,MATCH("●",INDEX($H$80:$AQ$84,,MATCH($D185,$70:$70,0)-7),0),1)&amp;""""&amp;"#"&amp;AZ$164&amp;"="&amp;""""&amp;VLOOKUP(AZ$164,$AD$9:$AN$20,8,FALSE)&amp;""""&amp;"#g'"&amp;"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85" s="71" t="str">
        <f>SUBSTITUTE(IF(VLOOKUP(BA$164,$AD$9:$AN$20,8,FALSE)=INDEX($E$86:$G$99,MATCH("●",INDEX($H$86:$AQ$99,,MATCH($D185,$70:$70,0)-7),0),1),"","sed -i "&amp;IF($AK$162="MacOS","'' ","")&amp;"'s#"&amp;BA$164&amp;"="""&amp;VLOOKUP(BA$164,$AD$9:$AN$20,8,FALSE)&amp;""""&amp;"#"&amp;BA$164&amp;"="&amp;""""&amp;INDEX($E$86:$G$99,MATCH("●",INDEX($H$86:$AQ$99,,MATCH($D185,$70:$70,0)-7),0),1)&amp;""""&amp;"#g'"&amp;" ${CONFIG_DIR}"&amp;$K$7&amp;"; export "&amp;BA$164&amp;"="&amp;""""&amp;INDEX($E$86:$G$99,MATCH("●",INDEX($H$86:$AQ$99,,MATCH($D185,$70:$70,0)-7),0),1)&amp;""";"),",",""",""")</f>
        <v>sed -i '' 's#COLUMN_DATA_LENGTH="3"#COLUMN_DATA_LENGTH="4"#g' ${CONFIG_DIR}db_data_config.txt; export COLUMN_DATA_LENGTH="4";</v>
      </c>
      <c r="BB185" s="71" t="str">
        <f>SUBSTITUTE(IF(INDEX($E$86:$G$99,MATCH("●",INDEX($H$86:$AQ$99,,MATCH($D185,$70:$70,0)-7),0),1)=VLOOKUP(BB$164,$AD$9:$AN$20,8,FALSE),"","sed -i "&amp;IF($AK$162="MacOS","'' ","")&amp;"'s#"&amp;BB$164&amp;"="""&amp;INDEX($E$86:$G$99,MATCH("●",INDEX($H$86:$AQ$99,,MATCH($D185,$70:$70,0)-7),0),1)&amp;""""&amp;"#"&amp;BB$164&amp;"="&amp;""""&amp;VLOOKUP(BB$164,$AD$9:$AN$20,8,FALSE)&amp;""""&amp;"#g'"&amp;"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's#COLUMN_DATA_LENGTH="4"#COLUMN_DATA_LENGTH="3"#g' ${CONFIG_DIR}db_data_config.txt; export COLUMN_DATA_LENGTH="3";</v>
      </c>
      <c r="BC185" s="71" t="str">
        <f>SUBSTITUTE(IF(VLOOKUP(BC$164,$AD$9:$AN$20,8,FALSE)=INDEX($E$101:$G$104,MATCH("●",INDEX($H$101:$AQ$104,,MATCH($D185,$70:$70,0)-7),0),1),"","sed -i "&amp;IF($AK$162="MacOS","'' ","")&amp;"'s#"&amp;BC$164&amp;"="""&amp;VLOOKUP(BC$164,$AD$9:$AN$20,8,FALSE)&amp;""""&amp;"#"&amp;BC$164&amp;"="&amp;""""&amp;INDEX($E$101:$G$104,MATCH("●",INDEX($H$101:$AQ$104,,MATCH($D185,$70:$70,0)-7),0),1)&amp;""""&amp;"#g'"&amp;" ${CONFIG_DIR}"&amp;$K$7&amp;"; export "&amp;BC$164&amp;"="&amp;""""&amp;INDEX($E$101:$G$104,MATCH("●",INDEX($H$101:$AQ$104,,MATCH($D185,$70:$70,0)-7),0),1)&amp;""";"),",",""",""")</f>
        <v>sed -i '' 's#COLUMN_DATA_TRIM="NONE"#COLUMN_DATA_TRIM="FTBT"#g' ${CONFIG_DIR}db_data_config.txt; export COLUMN_DATA_TRIM="FTBT";</v>
      </c>
      <c r="BD185" s="71" t="str">
        <f>SUBSTITUTE(IF(INDEX($E$101:$G$104,MATCH("●",INDEX($H$101:$AQ$104,,MATCH($D185,$70:$70,0)-7),0),1)=VLOOKUP(BD$164,$AD$9:$AN$20,8,FALSE),"","sed -i "&amp;IF($AK$162="MacOS","'' ","")&amp;"'s#"&amp;BD$164&amp;"="""&amp;INDEX($E$101:$G$104,MATCH("●",INDEX($H$101:$AQ$104,,MATCH($D185,$70:$70,0)-7),0),1)&amp;""""&amp;"#"&amp;BD$164&amp;"="&amp;""""&amp;VLOOKUP(BD$164,$AD$9:$AN$20,8,FALSE)&amp;""""&amp;"#g'"&amp;"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85" s="71" t="str">
        <f>SUBSTITUTE(IF(VLOOKUP(BE$164,$AD$9:$AN$20,8,FALSE)=INDEX($E$106:$G$109,MATCH("●",INDEX($H$106:$AQ$109,,MATCH($D185,$70:$70,0)-7),0),1),"","sed -i "&amp;IF($AK$162="MacOS","'' ","")&amp;"'s#"&amp;BE$164&amp;"="""&amp;VLOOKUP(BE$164,$AD$9:$AN$20,8,FALSE)&amp;""""&amp;"#"&amp;BE$164&amp;"="&amp;""""&amp;INDEX($E$106:$G$109,MATCH("●",INDEX($H$106:$AQ$109,,MATCH($D185,$70:$70,0)-7),0),1)&amp;""""&amp;"#g'"&amp;" ${CONFIG_DIR}"&amp;$K$7&amp;"; export "&amp;BE$164&amp;"="&amp;""""&amp;INDEX($E$106:$G$109,MATCH("●",INDEX($H$106:$AQ$109,,MATCH($D185,$70:$70,0)-7),0),1)&amp;""";"),",",""",""")</f>
        <v>sed -i '' 's#COLUMN_DATA_SIGNED="0"#COLUMN_DATA_SIGNED="1"#g' ${CONFIG_DIR}db_data_config.txt; export COLUMN_DATA_SIGNED="1";</v>
      </c>
      <c r="BF185" s="71" t="str">
        <f>SUBSTITUTE(IF(INDEX($E$106:$G$109,MATCH("●",INDEX($H$106:$AQ$109,,MATCH($D185,$70:$70,0)-7),0),1)=VLOOKUP(BF$164,$AD$9:$AN$20,8,FALSE),"","sed -i "&amp;IF($AK$162="MacOS","'' ","")&amp;"'s#"&amp;BF$164&amp;"="""&amp;INDEX($E$106:$G$109,MATCH("●",INDEX($H$106:$AQ$109,,MATCH($D185,$70:$70,0)-7),0),1)&amp;""""&amp;"#"&amp;BF$164&amp;"="&amp;""""&amp;VLOOKUP(BF$164,$AD$9:$AN$20,8,FALSE)&amp;""""&amp;"#g'"&amp;"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85" s="71" t="str">
        <f>SUBSTITUTE(IF(VLOOKUP(BG$164,$AD$9:$AN$20,8,FALSE)=INDEX($E$111:$G$114,MATCH("●",INDEX($H$111:$AQ$114,,MATCH($D185,$70:$70,0)-7),0),1),"","sed -i "&amp;IF($AK$162="MacOS","'' ","")&amp;"'s#"&amp;BG$164&amp;"="""&amp;VLOOKUP(BG$164,$AD$9:$AN$20,8,FALSE)&amp;""""&amp;"#"&amp;BG$164&amp;"="&amp;""""&amp;INDEX($E$111:$G$114,MATCH("●",INDEX($H$111:$AQ$114,,MATCH($D185,$70:$70,0)-7),0),1)&amp;""""&amp;"#g'"&amp;" ${CONFIG_DIR}"&amp;$K$7&amp;"; export "&amp;BG$164&amp;"="&amp;""""&amp;INDEX($E$111:$G$114,MATCH("●",INDEX($H$111:$AQ$114,,MATCH($D185,$70:$70,0)-7),0),1)&amp;""";"),",",""",""")</f>
        <v>sed -i '' 's#SIGN_DIGIT="0"#SIGN_DIGIT="1"#g' ${CONFIG_DIR}db_data_config.txt; export SIGN_DIGIT="1";</v>
      </c>
      <c r="BH185" s="71" t="str">
        <f>SUBSTITUTE(IF(INDEX($E$111:$G$114,MATCH("●",INDEX($H$111:$AQ$114,,MATCH($D185,$70:$70,0)-7),0),1)=VLOOKUP(BH$164,$AD$9:$AN$20,8,FALSE),"","sed -i "&amp;IF($AK$162="MacOS","'' ","")&amp;"'s#"&amp;BH$164&amp;"="""&amp;INDEX($E$111:$G$114,MATCH("●",INDEX($H$111:$AQ$114,,MATCH($D185,$70:$70,0)-7),0),1)&amp;""""&amp;"#"&amp;BH$164&amp;"="&amp;""""&amp;VLOOKUP(BH$164,$AD$9:$AN$20,8,FALSE)&amp;""""&amp;"#g'"&amp;"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85" s="71" t="str">
        <f>SUBSTITUTE(IF(VLOOKUP(BI$164,$AD$9:$AN$20,8,FALSE)=INDEX($E$116:$G$118,MATCH("●",INDEX($H$116:$AQ$118,,MATCH($D185,$70:$70,0)-7),0),1),"","sed -i "&amp;IF($AK$162="MacOS","'' ","")&amp;"'s#"&amp;BI$164&amp;"="""&amp;VLOOKUP(BI$164,$AD$9:$AN$20,8,FALSE)&amp;""""&amp;"#"&amp;BI$164&amp;"="&amp;""""&amp;INDEX($E$116:$G$118,MATCH("●",INDEX($H$116:$AQ$118,,MATCH($D185,$70:$70,0)-7),0),1)&amp;""""&amp;"#g'"&amp;" ${CONFIG_DIR}"&amp;$K$7&amp;"; export "&amp;BI$164&amp;"="&amp;""""&amp;INDEX($E$116:$G$118,MATCH("●",INDEX($H$116:$AQ$118,,MATCH($D185,$70:$70,0)-7),0),1)&amp;""";"),",",""",""")</f>
        <v/>
      </c>
      <c r="BJ185" s="71" t="str">
        <f>SUBSTITUTE(IF(INDEX($E$116:$G$118,MATCH("●",INDEX($H$116:$AQ$118,,MATCH($D185,$70:$70,0)-7),0),1)=VLOOKUP(BJ$164,$AD$9:$AN$20,8,FALSE),"","sed -i "&amp;IF($AK$162="MacOS","'' ","")&amp;"'s#"&amp;BJ$164&amp;"="""&amp;INDEX($E$116:$G$118,MATCH("●",INDEX($H$116:$AQ$118,,MATCH($D185,$70:$70,0)-7),0),1)&amp;""""&amp;"#"&amp;BJ$164&amp;"="&amp;""""&amp;VLOOKUP(BJ$164,$AD$9:$AN$20,8,FALSE)&amp;""""&amp;"#g'"&amp;"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5" s="71" t="str">
        <f>SUBSTITUTE(IF(VLOOKUP(BK$164,$AD$9:$AN$20,8,FALSE)=INDEX($E$120:$G$122,MATCH("●",INDEX($H$120:$AQ$122,,MATCH($D185,$70:$70,0)-7),0),1),"","sed -i "&amp;IF($AK$162="MacOS","'' ","")&amp;"'s#"&amp;BK$164&amp;"="""&amp;VLOOKUP(BK$164,$AD$9:$AN$20,8,FALSE)&amp;""""&amp;"#"&amp;BK$164&amp;"="&amp;""""&amp;INDEX($E$120:$G$122,MATCH("●",INDEX($H$120:$AQ$122,,MATCH($D185,$70:$70,0)-7),0),1)&amp;""""&amp;"#g'"&amp;" ${CONFIG_DIR}"&amp;$K$7&amp;"; export "&amp;BK$164&amp;"="&amp;""""&amp;INDEX($E$120:$G$122,MATCH("●",INDEX($H$120:$AQ$122,,MATCH($D185,$70:$70,0)-7),0),1)&amp;""";"),",",""",""")</f>
        <v/>
      </c>
      <c r="BL185" s="71" t="str">
        <f>SUBSTITUTE(IF(INDEX($E$120:$G$122,MATCH("●",INDEX($H$120:$AQ$122,,MATCH($D185,$70:$70,0)-7),0),1)=VLOOKUP(BL$164,$AD$9:$AN$20,8,FALSE),"","sed -i "&amp;IF($AK$162="MacOS","'' ","")&amp;"'s#"&amp;BL$164&amp;"="""&amp;INDEX($E$120:$G$122,MATCH("●",INDEX($H$120:$AQ$122,,MATCH($D185,$70:$70,0)-7),0),1)&amp;""""&amp;"#"&amp;BL$164&amp;"="&amp;""""&amp;VLOOKUP(BL$164,$AD$9:$AN$20,8,FALSE)&amp;""""&amp;"#g'"&amp;"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5" s="71" t="str">
        <f>SUBSTITUTE(IF(VLOOKUP(BM$164,$AD$9:$AN$20,8,FALSE)=INDEX($E$124:$G$126,MATCH("●",INDEX($H$124:$AQ$126,,MATCH($D185,$70:$70,0)-7),0),1),"","sed -i "&amp;IF($AK$162="MacOS","'' ","")&amp;"'s#"&amp;BM$164&amp;"="""&amp;VLOOKUP(BM$164,$AD$9:$AN$20,8,FALSE)&amp;""""&amp;"#"&amp;BM$164&amp;"="&amp;""""&amp;INDEX($E$124:$G$126,MATCH("●",INDEX($H$124:$AQ$126,,MATCH($D185,$70:$70,0)-7),0),1)&amp;""""&amp;"#g'"&amp;" ${CONFIG_DIR}"&amp;$K$7&amp;"; export "&amp;BM$164&amp;"="&amp;""""&amp;INDEX($E$124:$G$126,MATCH("●",INDEX($H$124:$AQ$126,,MATCH($D185,$70:$70,0)-7),0),1)&amp;""";"),",",""",""")</f>
        <v/>
      </c>
      <c r="BN185" s="71" t="str">
        <f>SUBSTITUTE(IF(INDEX($E$124:$G$126,MATCH("●",INDEX($H$124:$AQ$126,,MATCH($D185,$70:$70,0)-7),0),1)=VLOOKUP(BN$164,$AD$9:$AN$20,8,FALSE),"","sed -i "&amp;IF($AK$162="MacOS","'' ","")&amp;"'s#"&amp;BN$164&amp;"="""&amp;INDEX($E$124:$G$126,MATCH("●",INDEX($H$124:$AQ$126,,MATCH($D185,$70:$70,0)-7),0),1)&amp;""""&amp;"#"&amp;BN$164&amp;"="&amp;""""&amp;VLOOKUP(BN$164,$AD$9:$AN$20,8,FALSE)&amp;""""&amp;"#g'"&amp;"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5" s="71" t="str">
        <f>SUBSTITUTE(IF(VLOOKUP(BO$164,$AD$9:$AN$20,8,FALSE)=INDEX($E$128:$G$130,MATCH("●",INDEX($H$128:$AQ$130,,MATCH($D185,$70:$70,0)-7),0),1),"","sed -i "&amp;IF($AK$162="MacOS","'' ","")&amp;"'s#"&amp;BO$164&amp;"="""&amp;VLOOKUP(BO$164,$AD$9:$AN$20,8,FALSE)&amp;""""&amp;"#"&amp;BO$164&amp;"="&amp;""""&amp;INDEX($E$128:$G$130,MATCH("●",INDEX($H$128:$AQ$130,,MATCH($D185,$70:$70,0)-7),0),1)&amp;""""&amp;"#g'"&amp;" ${CONFIG_DIR}"&amp;$K$7&amp;"; export "&amp;BO$164&amp;"="&amp;""""&amp;INDEX($E$128:$G$130,MATCH("●",INDEX($H$128:$AQ$130,,MATCH($D185,$70:$70,0)-7),0),1)&amp;""";"),",",""",""")</f>
        <v/>
      </c>
      <c r="BP185" s="71" t="str">
        <f>SUBSTITUTE(IF(INDEX($E$128:$G$130,MATCH("●",INDEX($H$128:$AQ$130,,MATCH($D185,$70:$70,0)-7),0),1)=VLOOKUP(BP$164,$AD$9:$AN$20,8,FALSE),"","sed -i "&amp;IF($AK$162="MacOS","'' ","")&amp;"'s#"&amp;BP$164&amp;"="""&amp;INDEX($E$128:$G$130,MATCH("●",INDEX($H$128:$AQ$130,,MATCH($D185,$70:$70,0)-7),0),1)&amp;""""&amp;"#"&amp;BP$164&amp;"="&amp;""""&amp;VLOOKUP(BP$164,$AD$9:$AN$20,8,FALSE)&amp;""""&amp;"#g'"&amp;"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5" s="71" t="str">
        <f>SUBSTITUTE(IF(VLOOKUP(BQ$164,$AD$9:$AN$20,8,FALSE)=INDEX($E$132:$G$134,MATCH("●",INDEX($H$132:$AQ$134,,MATCH($D185,$70:$70,0)-7),0),1),"","sed -i "&amp;IF($AK$162="MacOS","'' ","")&amp;"'s#"&amp;BQ$164&amp;"="""&amp;VLOOKUP(BQ$164,$AD$9:$AN$20,8,FALSE)&amp;""""&amp;"#"&amp;BQ$164&amp;"="&amp;""""&amp;INDEX($E$132:$G$134,MATCH("●",INDEX($H$132:$AQ$134,,MATCH($D185,$70:$70,0)-7),0),1)&amp;""""&amp;"#g'"&amp;" ${CONFIG_DIR}"&amp;$K$7&amp;"; export "&amp;BQ$164&amp;"="&amp;""""&amp;INDEX($E$132:$G$134,MATCH("●",INDEX($H$132:$AQ$134,,MATCH($D185,$70:$70,0)-7),0),1)&amp;""";"),",",""",""")</f>
        <v/>
      </c>
      <c r="BR185" s="71" t="str">
        <f>SUBSTITUTE(IF(INDEX($E$132:$G$134,MATCH("●",INDEX($H$132:$AQ$134,,MATCH($D185,$70:$70,0)-7),0),1)=VLOOKUP(BR$164,$AD$9:$AN$20,8,FALSE),"","sed -i "&amp;IF($AK$162="MacOS","'' ","")&amp;"'s#"&amp;BR$164&amp;"="""&amp;INDEX($E$132:$G$134,MATCH("●",INDEX($H$132:$AQ$134,,MATCH($D185,$70:$70,0)-7),0),1)&amp;""""&amp;"#"&amp;BR$164&amp;"="&amp;""""&amp;VLOOKUP(BR$164,$AD$9:$AN$20,8,FALSE)&amp;""""&amp;"#g'"&amp;"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5" s="71" t="str">
        <f>SUBSTITUTE(IF(VLOOKUP(BS$164,$AD$9:$AN$20,8,FALSE)=INDEX($E$136:$G$138,MATCH("●",INDEX($H$136:$AQ$138,,MATCH($D185,$70:$70,0)-7),0),1),"","sed -i "&amp;IF($AK$162="MacOS","'' ","")&amp;"'s#"&amp;BS$164&amp;"="""&amp;VLOOKUP(BS$164,$AD$9:$AN$20,8,FALSE)&amp;""""&amp;"#"&amp;BS$164&amp;"="&amp;""""&amp;INDEX($E$136:$G$138,MATCH("●",INDEX($H$136:$AQ$138,,MATCH($D185,$70:$70,0)-7),0),1)&amp;""""&amp;"#g'"&amp;" ${CONFIG_DIR}"&amp;$K$7&amp;"; export "&amp;BS$164&amp;"="&amp;""""&amp;INDEX($E$136:$G$138,MATCH("●",INDEX($H$136:$AQ$138,,MATCH($D185,$70:$70,0)-7),0),1)&amp;""";"),",",""",""")</f>
        <v/>
      </c>
      <c r="BT185" s="71" t="str">
        <f>SUBSTITUTE(IF(INDEX($E$136:$G$138,MATCH("●",INDEX($H$136:$AQ$138,,MATCH($D185,$70:$70,0)-7),0),1)=VLOOKUP(BT$164,$AD$9:$AN$20,8,FALSE),"","sed -i "&amp;IF($AK$162="MacOS","'' ","")&amp;"'s#"&amp;BT$164&amp;"="""&amp;INDEX($E$136:$G$138,MATCH("●",INDEX($H$136:$AQ$138,,MATCH($D185,$70:$70,0)-7),0),1)&amp;""""&amp;"#"&amp;BT$164&amp;"="&amp;""""&amp;VLOOKUP(BT$164,$AD$9:$AN$20,8,FALSE)&amp;""""&amp;"#g'"&amp;"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5" s="60" t="s">
        <v>1068</v>
      </c>
    </row>
    <row r="186" spans="4:73" ht="108" customHeight="1">
      <c r="D186" s="96">
        <f t="shared" si="3"/>
        <v>129</v>
      </c>
      <c r="E186" s="97"/>
      <c r="F186" s="97"/>
      <c r="G186" s="98"/>
      <c r="H186" s="45" t="str">
        <f t="shared" ca="1" si="2"/>
        <v>clear; echo テストケース129; sed -i '' 's#COLUMN_DATA_TYPE="char"#COLUMN_DATA_TYPE="short"#g' ${CONFIG_DIR}db_data_config.txt; export COLUMN_DATA_TYPE="short";sed -i '' 's#COLUMN_DATA_LENGTH="3"#COLUMN_DATA_LENGTH="2"#g' ${CONFIG_DIR}db_data_config.txt; export COLUMN_DATA_LENGTH="2";sed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's#COLUMN_DATA_TYPE="short"#COLUMN_DATA_TYPE="char"#g'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7"/>
      <c r="AE186" s="99" t="str" cm="1">
        <f t="array" ref="AE186">SUBSTITUTE(INDEX($H$140:$AQ$140, , MATCH($D186, $70:$70, 0)-7),"-","")</f>
        <v>異常</v>
      </c>
      <c r="AF186" s="100"/>
      <c r="AG186" s="101"/>
      <c r="AH186" s="143" t="s">
        <v>975</v>
      </c>
      <c r="AI186" s="144"/>
      <c r="AJ186" s="144"/>
      <c r="AK186" s="144"/>
      <c r="AL186" s="144"/>
      <c r="AM186" s="144"/>
      <c r="AN186" s="144"/>
      <c r="AO186" s="144"/>
      <c r="AP186" s="144"/>
      <c r="AQ186" s="145"/>
      <c r="AS186" s="68" t="str" cm="1">
        <f t="array" ref="AS186">SUBSTITUTE(TEXT(INDEX($H$143:$AQ$143,1,$D186-108),"000000"),"-","")</f>
        <v>220148</v>
      </c>
      <c r="AT186" s="69"/>
      <c r="AU186" s="70"/>
      <c r="AW186" s="71" t="str">
        <f>SUBSTITUTE(IF(VLOOKUP(AW$164,$AD$9:$AN$20,8,FALSE)=INDEX($E$76:$G$78,MATCH("●",INDEX($H$76:$AQ$78,,MATCH($D186,$70:$70,0)-7),0),1),"","sed -i "&amp;IF($AK$162="MacOS","'' ","")&amp;"'s#"&amp;AW$164&amp;"="""&amp;VLOOKUP(AW$164,$AD$9:$AN$20,8,FALSE)&amp;""""&amp;"#"&amp;AW$164&amp;"="&amp;""""&amp;INDEX($E$76:$G$78,MATCH("●",INDEX($H$76:$AQ$78,,MATCH($D186,$70:$70,0)-7),0),1)&amp;""""&amp;"#g'"&amp;" ${CONFIG_DIR}"&amp;$K$7&amp;"; export "&amp;AW$164&amp;"="&amp;""""&amp;INDEX($E$76:$G$78,MATCH("●",INDEX($H$76:$AQ$78,,MATCH($D186,$70:$70,0)-7),0),1)&amp;""";"),",",""",""")</f>
        <v/>
      </c>
      <c r="AX186" s="71" t="str">
        <f>SUBSTITUTE(IF(INDEX($E$76:$G$78,MATCH("●",INDEX($H$76:$AQ$78,,MATCH($D186,$70:$70,0)-7),0),1)=VLOOKUP(AX$164,$AD$9:$AN$20,8,FALSE),"","sed -i "&amp;IF($AK$162="MacOS","'' ","")&amp;"'s#"&amp;AX$164&amp;"="""&amp;INDEX($E$76:$G$78,MATCH("●",INDEX($H$76:$AQ$78,,MATCH($D186,$70:$70,0)-7),0),1)&amp;""""&amp;"#"&amp;AX$164&amp;"="&amp;""""&amp;VLOOKUP(AX$164,$AD$9:$AN$20,8,FALSE)&amp;""""&amp;"#g'"&amp;"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6" s="71" t="str">
        <f>SUBSTITUTE(IF(VLOOKUP(AY$164,$AD$9:$AN$20,8,FALSE)=INDEX($E$80:$G$84,MATCH("●",INDEX($H$80:$AQ$84,,MATCH($D186,$70:$70,0)-7),0),1),"","sed -i "&amp;IF($AK$162="MacOS","'' ","")&amp;"'s#"&amp;AY$164&amp;"="""&amp;VLOOKUP(AY$164,$AD$9:$AN$20,8,FALSE)&amp;""""&amp;"#"&amp;AY$164&amp;"="&amp;""""&amp;INDEX($E$80:$G$84,MATCH("●",INDEX($H$80:$AQ$84,,MATCH($D186,$70:$70,0)-7),0),1)&amp;""""&amp;"#g'"&amp;" ${CONFIG_DIR}"&amp;$K$7&amp;"; export "&amp;AY$164&amp;"="&amp;""""&amp;INDEX($E$80:$G$84,MATCH("●",INDEX($H$80:$AQ$84,,MATCH($D186,$70:$70,0)-7),0),1)&amp;""";"),",",""",""")</f>
        <v>sed -i '' 's#COLUMN_DATA_TYPE="char"#COLUMN_DATA_TYPE="short"#g' ${CONFIG_DIR}db_data_config.txt; export COLUMN_DATA_TYPE="short";</v>
      </c>
      <c r="AZ186" s="71" t="str">
        <f>SUBSTITUTE(IF(INDEX($E$80:$G$84,MATCH("●",INDEX($H$80:$AQ$84,,MATCH($D186,$70:$70,0)-7),0),1)=VLOOKUP(AZ$164,$AD$9:$AN$20,8,FALSE),"","sed -i "&amp;IF($AK$162="MacOS","'' ","")&amp;"'s#"&amp;AZ$164&amp;"="""&amp;INDEX($E$80:$G$84,MATCH("●",INDEX($H$80:$AQ$84,,MATCH($D186,$70:$70,0)-7),0),1)&amp;""""&amp;"#"&amp;AZ$164&amp;"="&amp;""""&amp;VLOOKUP(AZ$164,$AD$9:$AN$20,8,FALSE)&amp;""""&amp;"#g'"&amp;"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86" s="71" t="str">
        <f>SUBSTITUTE(IF(VLOOKUP(BA$164,$AD$9:$AN$20,8,FALSE)=INDEX($E$86:$G$99,MATCH("●",INDEX($H$86:$AQ$99,,MATCH($D186,$70:$70,0)-7),0),1),"","sed -i "&amp;IF($AK$162="MacOS","'' ","")&amp;"'s#"&amp;BA$164&amp;"="""&amp;VLOOKUP(BA$164,$AD$9:$AN$20,8,FALSE)&amp;""""&amp;"#"&amp;BA$164&amp;"="&amp;""""&amp;INDEX($E$86:$G$99,MATCH("●",INDEX($H$86:$AQ$99,,MATCH($D186,$70:$70,0)-7),0),1)&amp;""""&amp;"#g'"&amp;" ${CONFIG_DIR}"&amp;$K$7&amp;"; export "&amp;BA$164&amp;"="&amp;""""&amp;INDEX($E$86:$G$99,MATCH("●",INDEX($H$86:$AQ$99,,MATCH($D186,$70:$70,0)-7),0),1)&amp;""";"),",",""",""")</f>
        <v>sed -i '' 's#COLUMN_DATA_LENGTH="3"#COLUMN_DATA_LENGTH="2"#g' ${CONFIG_DIR}db_data_config.txt; export COLUMN_DATA_LENGTH="2";</v>
      </c>
      <c r="BB186" s="71" t="str">
        <f>SUBSTITUTE(IF(INDEX($E$86:$G$99,MATCH("●",INDEX($H$86:$AQ$99,,MATCH($D186,$70:$70,0)-7),0),1)=VLOOKUP(BB$164,$AD$9:$AN$20,8,FALSE),"","sed -i "&amp;IF($AK$162="MacOS","'' ","")&amp;"'s#"&amp;BB$164&amp;"="""&amp;INDEX($E$86:$G$99,MATCH("●",INDEX($H$86:$AQ$99,,MATCH($D186,$70:$70,0)-7),0),1)&amp;""""&amp;"#"&amp;BB$164&amp;"="&amp;""""&amp;VLOOKUP(BB$164,$AD$9:$AN$20,8,FALSE)&amp;""""&amp;"#g'"&amp;"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's#COLUMN_DATA_LENGTH="2"#COLUMN_DATA_LENGTH="3"#g' ${CONFIG_DIR}db_data_config.txt; export COLUMN_DATA_LENGTH="3";</v>
      </c>
      <c r="BC186" s="71" t="str">
        <f>SUBSTITUTE(IF(VLOOKUP(BC$164,$AD$9:$AN$20,8,FALSE)=INDEX($E$101:$G$104,MATCH("●",INDEX($H$101:$AQ$104,,MATCH($D186,$70:$70,0)-7),0),1),"","sed -i "&amp;IF($AK$162="MacOS","'' ","")&amp;"'s#"&amp;BC$164&amp;"="""&amp;VLOOKUP(BC$164,$AD$9:$AN$20,8,FALSE)&amp;""""&amp;"#"&amp;BC$164&amp;"="&amp;""""&amp;INDEX($E$101:$G$104,MATCH("●",INDEX($H$101:$AQ$104,,MATCH($D186,$70:$70,0)-7),0),1)&amp;""""&amp;"#g'"&amp;" ${CONFIG_DIR}"&amp;$K$7&amp;"; export "&amp;BC$164&amp;"="&amp;""""&amp;INDEX($E$101:$G$104,MATCH("●",INDEX($H$101:$AQ$104,,MATCH($D186,$70:$70,0)-7),0),1)&amp;""";"),",",""",""")</f>
        <v>sed -i '' 's#COLUMN_DATA_TRIM="NONE"#COLUMN_DATA_TRIM="ftbt"#g' ${CONFIG_DIR}db_data_config.txt; export COLUMN_DATA_TRIM="ftbt";</v>
      </c>
      <c r="BD186" s="71" t="str">
        <f>SUBSTITUTE(IF(INDEX($E$101:$G$104,MATCH("●",INDEX($H$101:$AQ$104,,MATCH($D186,$70:$70,0)-7),0),1)=VLOOKUP(BD$164,$AD$9:$AN$20,8,FALSE),"","sed -i "&amp;IF($AK$162="MacOS","'' ","")&amp;"'s#"&amp;BD$164&amp;"="""&amp;INDEX($E$101:$G$104,MATCH("●",INDEX($H$101:$AQ$104,,MATCH($D186,$70:$70,0)-7),0),1)&amp;""""&amp;"#"&amp;BD$164&amp;"="&amp;""""&amp;VLOOKUP(BD$164,$AD$9:$AN$20,8,FALSE)&amp;""""&amp;"#g'"&amp;"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86" s="71" t="str">
        <f>SUBSTITUTE(IF(VLOOKUP(BE$164,$AD$9:$AN$20,8,FALSE)=INDEX($E$106:$G$109,MATCH("●",INDEX($H$106:$AQ$109,,MATCH($D186,$70:$70,0)-7),0),1),"","sed -i "&amp;IF($AK$162="MacOS","'' ","")&amp;"'s#"&amp;BE$164&amp;"="""&amp;VLOOKUP(BE$164,$AD$9:$AN$20,8,FALSE)&amp;""""&amp;"#"&amp;BE$164&amp;"="&amp;""""&amp;INDEX($E$106:$G$109,MATCH("●",INDEX($H$106:$AQ$109,,MATCH($D186,$70:$70,0)-7),0),1)&amp;""""&amp;"#g'"&amp;" ${CONFIG_DIR}"&amp;$K$7&amp;"; export "&amp;BE$164&amp;"="&amp;""""&amp;INDEX($E$106:$G$109,MATCH("●",INDEX($H$106:$AQ$109,,MATCH($D186,$70:$70,0)-7),0),1)&amp;""";"),",",""",""")</f>
        <v>sed -i '' 's#COLUMN_DATA_SIGNED="0"#COLUMN_DATA_SIGNED="1"#g' ${CONFIG_DIR}db_data_config.txt; export COLUMN_DATA_SIGNED="1";</v>
      </c>
      <c r="BF186" s="71" t="str">
        <f>SUBSTITUTE(IF(INDEX($E$106:$G$109,MATCH("●",INDEX($H$106:$AQ$109,,MATCH($D186,$70:$70,0)-7),0),1)=VLOOKUP(BF$164,$AD$9:$AN$20,8,FALSE),"","sed -i "&amp;IF($AK$162="MacOS","'' ","")&amp;"'s#"&amp;BF$164&amp;"="""&amp;INDEX($E$106:$G$109,MATCH("●",INDEX($H$106:$AQ$109,,MATCH($D186,$70:$70,0)-7),0),1)&amp;""""&amp;"#"&amp;BF$164&amp;"="&amp;""""&amp;VLOOKUP(BF$164,$AD$9:$AN$20,8,FALSE)&amp;""""&amp;"#g'"&amp;"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86" s="71" t="str">
        <f>SUBSTITUTE(IF(VLOOKUP(BG$164,$AD$9:$AN$20,8,FALSE)=INDEX($E$111:$G$114,MATCH("●",INDEX($H$111:$AQ$114,,MATCH($D186,$70:$70,0)-7),0),1),"","sed -i "&amp;IF($AK$162="MacOS","'' ","")&amp;"'s#"&amp;BG$164&amp;"="""&amp;VLOOKUP(BG$164,$AD$9:$AN$20,8,FALSE)&amp;""""&amp;"#"&amp;BG$164&amp;"="&amp;""""&amp;INDEX($E$111:$G$114,MATCH("●",INDEX($H$111:$AQ$114,,MATCH($D186,$70:$70,0)-7),0),1)&amp;""""&amp;"#g'"&amp;" ${CONFIG_DIR}"&amp;$K$7&amp;"; export "&amp;BG$164&amp;"="&amp;""""&amp;INDEX($E$111:$G$114,MATCH("●",INDEX($H$111:$AQ$114,,MATCH($D186,$70:$70,0)-7),0),1)&amp;""";"),",",""",""")</f>
        <v>sed -i '' 's#SIGN_DIGIT="0"#SIGN_DIGIT="1"#g' ${CONFIG_DIR}db_data_config.txt; export SIGN_DIGIT="1";</v>
      </c>
      <c r="BH186" s="71" t="str">
        <f>SUBSTITUTE(IF(INDEX($E$111:$G$114,MATCH("●",INDEX($H$111:$AQ$114,,MATCH($D186,$70:$70,0)-7),0),1)=VLOOKUP(BH$164,$AD$9:$AN$20,8,FALSE),"","sed -i "&amp;IF($AK$162="MacOS","'' ","")&amp;"'s#"&amp;BH$164&amp;"="""&amp;INDEX($E$111:$G$114,MATCH("●",INDEX($H$111:$AQ$114,,MATCH($D186,$70:$70,0)-7),0),1)&amp;""""&amp;"#"&amp;BH$164&amp;"="&amp;""""&amp;VLOOKUP(BH$164,$AD$9:$AN$20,8,FALSE)&amp;""""&amp;"#g'"&amp;"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86" s="71" t="str">
        <f>SUBSTITUTE(IF(VLOOKUP(BI$164,$AD$9:$AN$20,8,FALSE)=INDEX($E$116:$G$118,MATCH("●",INDEX($H$116:$AQ$118,,MATCH($D186,$70:$70,0)-7),0),1),"","sed -i "&amp;IF($AK$162="MacOS","'' ","")&amp;"'s#"&amp;BI$164&amp;"="""&amp;VLOOKUP(BI$164,$AD$9:$AN$20,8,FALSE)&amp;""""&amp;"#"&amp;BI$164&amp;"="&amp;""""&amp;INDEX($E$116:$G$118,MATCH("●",INDEX($H$116:$AQ$118,,MATCH($D186,$70:$70,0)-7),0),1)&amp;""""&amp;"#g'"&amp;" ${CONFIG_DIR}"&amp;$K$7&amp;"; export "&amp;BI$164&amp;"="&amp;""""&amp;INDEX($E$116:$G$118,MATCH("●",INDEX($H$116:$AQ$118,,MATCH($D186,$70:$70,0)-7),0),1)&amp;""";"),",",""",""")</f>
        <v/>
      </c>
      <c r="BJ186" s="71" t="str">
        <f>SUBSTITUTE(IF(INDEX($E$116:$G$118,MATCH("●",INDEX($H$116:$AQ$118,,MATCH($D186,$70:$70,0)-7),0),1)=VLOOKUP(BJ$164,$AD$9:$AN$20,8,FALSE),"","sed -i "&amp;IF($AK$162="MacOS","'' ","")&amp;"'s#"&amp;BJ$164&amp;"="""&amp;INDEX($E$116:$G$118,MATCH("●",INDEX($H$116:$AQ$118,,MATCH($D186,$70:$70,0)-7),0),1)&amp;""""&amp;"#"&amp;BJ$164&amp;"="&amp;""""&amp;VLOOKUP(BJ$164,$AD$9:$AN$20,8,FALSE)&amp;""""&amp;"#g'"&amp;"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6" s="71" t="str">
        <f>SUBSTITUTE(IF(VLOOKUP(BK$164,$AD$9:$AN$20,8,FALSE)=INDEX($E$120:$G$122,MATCH("●",INDEX($H$120:$AQ$122,,MATCH($D186,$70:$70,0)-7),0),1),"","sed -i "&amp;IF($AK$162="MacOS","'' ","")&amp;"'s#"&amp;BK$164&amp;"="""&amp;VLOOKUP(BK$164,$AD$9:$AN$20,8,FALSE)&amp;""""&amp;"#"&amp;BK$164&amp;"="&amp;""""&amp;INDEX($E$120:$G$122,MATCH("●",INDEX($H$120:$AQ$122,,MATCH($D186,$70:$70,0)-7),0),1)&amp;""""&amp;"#g'"&amp;" ${CONFIG_DIR}"&amp;$K$7&amp;"; export "&amp;BK$164&amp;"="&amp;""""&amp;INDEX($E$120:$G$122,MATCH("●",INDEX($H$120:$AQ$122,,MATCH($D186,$70:$70,0)-7),0),1)&amp;""";"),",",""",""")</f>
        <v/>
      </c>
      <c r="BL186" s="71" t="str">
        <f>SUBSTITUTE(IF(INDEX($E$120:$G$122,MATCH("●",INDEX($H$120:$AQ$122,,MATCH($D186,$70:$70,0)-7),0),1)=VLOOKUP(BL$164,$AD$9:$AN$20,8,FALSE),"","sed -i "&amp;IF($AK$162="MacOS","'' ","")&amp;"'s#"&amp;BL$164&amp;"="""&amp;INDEX($E$120:$G$122,MATCH("●",INDEX($H$120:$AQ$122,,MATCH($D186,$70:$70,0)-7),0),1)&amp;""""&amp;"#"&amp;BL$164&amp;"="&amp;""""&amp;VLOOKUP(BL$164,$AD$9:$AN$20,8,FALSE)&amp;""""&amp;"#g'"&amp;"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6" s="71" t="str">
        <f>SUBSTITUTE(IF(VLOOKUP(BM$164,$AD$9:$AN$20,8,FALSE)=INDEX($E$124:$G$126,MATCH("●",INDEX($H$124:$AQ$126,,MATCH($D186,$70:$70,0)-7),0),1),"","sed -i "&amp;IF($AK$162="MacOS","'' ","")&amp;"'s#"&amp;BM$164&amp;"="""&amp;VLOOKUP(BM$164,$AD$9:$AN$20,8,FALSE)&amp;""""&amp;"#"&amp;BM$164&amp;"="&amp;""""&amp;INDEX($E$124:$G$126,MATCH("●",INDEX($H$124:$AQ$126,,MATCH($D186,$70:$70,0)-7),0),1)&amp;""""&amp;"#g'"&amp;" ${CONFIG_DIR}"&amp;$K$7&amp;"; export "&amp;BM$164&amp;"="&amp;""""&amp;INDEX($E$124:$G$126,MATCH("●",INDEX($H$124:$AQ$126,,MATCH($D186,$70:$70,0)-7),0),1)&amp;""";"),",",""",""")</f>
        <v/>
      </c>
      <c r="BN186" s="71" t="str">
        <f>SUBSTITUTE(IF(INDEX($E$124:$G$126,MATCH("●",INDEX($H$124:$AQ$126,,MATCH($D186,$70:$70,0)-7),0),1)=VLOOKUP(BN$164,$AD$9:$AN$20,8,FALSE),"","sed -i "&amp;IF($AK$162="MacOS","'' ","")&amp;"'s#"&amp;BN$164&amp;"="""&amp;INDEX($E$124:$G$126,MATCH("●",INDEX($H$124:$AQ$126,,MATCH($D186,$70:$70,0)-7),0),1)&amp;""""&amp;"#"&amp;BN$164&amp;"="&amp;""""&amp;VLOOKUP(BN$164,$AD$9:$AN$20,8,FALSE)&amp;""""&amp;"#g'"&amp;"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6" s="71" t="str">
        <f>SUBSTITUTE(IF(VLOOKUP(BO$164,$AD$9:$AN$20,8,FALSE)=INDEX($E$128:$G$130,MATCH("●",INDEX($H$128:$AQ$130,,MATCH($D186,$70:$70,0)-7),0),1),"","sed -i "&amp;IF($AK$162="MacOS","'' ","")&amp;"'s#"&amp;BO$164&amp;"="""&amp;VLOOKUP(BO$164,$AD$9:$AN$20,8,FALSE)&amp;""""&amp;"#"&amp;BO$164&amp;"="&amp;""""&amp;INDEX($E$128:$G$130,MATCH("●",INDEX($H$128:$AQ$130,,MATCH($D186,$70:$70,0)-7),0),1)&amp;""""&amp;"#g'"&amp;" ${CONFIG_DIR}"&amp;$K$7&amp;"; export "&amp;BO$164&amp;"="&amp;""""&amp;INDEX($E$128:$G$130,MATCH("●",INDEX($H$128:$AQ$130,,MATCH($D186,$70:$70,0)-7),0),1)&amp;""";"),",",""",""")</f>
        <v/>
      </c>
      <c r="BP186" s="71" t="str">
        <f>SUBSTITUTE(IF(INDEX($E$128:$G$130,MATCH("●",INDEX($H$128:$AQ$130,,MATCH($D186,$70:$70,0)-7),0),1)=VLOOKUP(BP$164,$AD$9:$AN$20,8,FALSE),"","sed -i "&amp;IF($AK$162="MacOS","'' ","")&amp;"'s#"&amp;BP$164&amp;"="""&amp;INDEX($E$128:$G$130,MATCH("●",INDEX($H$128:$AQ$130,,MATCH($D186,$70:$70,0)-7),0),1)&amp;""""&amp;"#"&amp;BP$164&amp;"="&amp;""""&amp;VLOOKUP(BP$164,$AD$9:$AN$20,8,FALSE)&amp;""""&amp;"#g'"&amp;"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6" s="71" t="str">
        <f>SUBSTITUTE(IF(VLOOKUP(BQ$164,$AD$9:$AN$20,8,FALSE)=INDEX($E$132:$G$134,MATCH("●",INDEX($H$132:$AQ$134,,MATCH($D186,$70:$70,0)-7),0),1),"","sed -i "&amp;IF($AK$162="MacOS","'' ","")&amp;"'s#"&amp;BQ$164&amp;"="""&amp;VLOOKUP(BQ$164,$AD$9:$AN$20,8,FALSE)&amp;""""&amp;"#"&amp;BQ$164&amp;"="&amp;""""&amp;INDEX($E$132:$G$134,MATCH("●",INDEX($H$132:$AQ$134,,MATCH($D186,$70:$70,0)-7),0),1)&amp;""""&amp;"#g'"&amp;" ${CONFIG_DIR}"&amp;$K$7&amp;"; export "&amp;BQ$164&amp;"="&amp;""""&amp;INDEX($E$132:$G$134,MATCH("●",INDEX($H$132:$AQ$134,,MATCH($D186,$70:$70,0)-7),0),1)&amp;""";"),",",""",""")</f>
        <v/>
      </c>
      <c r="BR186" s="71" t="str">
        <f>SUBSTITUTE(IF(INDEX($E$132:$G$134,MATCH("●",INDEX($H$132:$AQ$134,,MATCH($D186,$70:$70,0)-7),0),1)=VLOOKUP(BR$164,$AD$9:$AN$20,8,FALSE),"","sed -i "&amp;IF($AK$162="MacOS","'' ","")&amp;"'s#"&amp;BR$164&amp;"="""&amp;INDEX($E$132:$G$134,MATCH("●",INDEX($H$132:$AQ$134,,MATCH($D186,$70:$70,0)-7),0),1)&amp;""""&amp;"#"&amp;BR$164&amp;"="&amp;""""&amp;VLOOKUP(BR$164,$AD$9:$AN$20,8,FALSE)&amp;""""&amp;"#g'"&amp;"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6" s="71" t="str">
        <f>SUBSTITUTE(IF(VLOOKUP(BS$164,$AD$9:$AN$20,8,FALSE)=INDEX($E$136:$G$138,MATCH("●",INDEX($H$136:$AQ$138,,MATCH($D186,$70:$70,0)-7),0),1),"","sed -i "&amp;IF($AK$162="MacOS","'' ","")&amp;"'s#"&amp;BS$164&amp;"="""&amp;VLOOKUP(BS$164,$AD$9:$AN$20,8,FALSE)&amp;""""&amp;"#"&amp;BS$164&amp;"="&amp;""""&amp;INDEX($E$136:$G$138,MATCH("●",INDEX($H$136:$AQ$138,,MATCH($D186,$70:$70,0)-7),0),1)&amp;""""&amp;"#g'"&amp;" ${CONFIG_DIR}"&amp;$K$7&amp;"; export "&amp;BS$164&amp;"="&amp;""""&amp;INDEX($E$136:$G$138,MATCH("●",INDEX($H$136:$AQ$138,,MATCH($D186,$70:$70,0)-7),0),1)&amp;""";"),",",""",""")</f>
        <v/>
      </c>
      <c r="BT186" s="71" t="str">
        <f>SUBSTITUTE(IF(INDEX($E$136:$G$138,MATCH("●",INDEX($H$136:$AQ$138,,MATCH($D186,$70:$70,0)-7),0),1)=VLOOKUP(BT$164,$AD$9:$AN$20,8,FALSE),"","sed -i "&amp;IF($AK$162="MacOS","'' ","")&amp;"'s#"&amp;BT$164&amp;"="""&amp;INDEX($E$136:$G$138,MATCH("●",INDEX($H$136:$AQ$138,,MATCH($D186,$70:$70,0)-7),0),1)&amp;""""&amp;"#"&amp;BT$164&amp;"="&amp;""""&amp;VLOOKUP(BT$164,$AD$9:$AN$20,8,FALSE)&amp;""""&amp;"#g'"&amp;"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6" s="60" t="s">
        <v>1068</v>
      </c>
    </row>
    <row r="187" spans="4:73" ht="108" customHeight="1">
      <c r="D187" s="96">
        <f t="shared" si="3"/>
        <v>130</v>
      </c>
      <c r="E187" s="97"/>
      <c r="F187" s="97"/>
      <c r="G187" s="98"/>
      <c r="H187" s="45" t="str">
        <f t="shared" ca="1" si="2"/>
        <v>clear; echo テストケース130; sed -i '' 's#COLUMN_DATA_TYPE="char"#COLUMN_DATA_TYPE="short"#g' ${CONFIG_DIR}db_data_config.txt; export COLUMN_DATA_TYPE="short";sed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's#COLUMN_DATA_TYPE="short"#COLUMN_DATA_TYPE="char"#g' ${CONFIG_DIR}db_data_config.txt; export COLUMN_DATA_TYPE="char";sed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7"/>
      <c r="AE187" s="99" t="str" cm="1">
        <f t="array" ref="AE187">SUBSTITUTE(INDEX($H$140:$AQ$140, , MATCH($D187, $70:$70, 0)-7),"-","")</f>
        <v>正常</v>
      </c>
      <c r="AF187" s="100"/>
      <c r="AG187" s="101"/>
      <c r="AH187" s="143" t="s">
        <v>976</v>
      </c>
      <c r="AI187" s="144"/>
      <c r="AJ187" s="144"/>
      <c r="AK187" s="144"/>
      <c r="AL187" s="144"/>
      <c r="AM187" s="144"/>
      <c r="AN187" s="144"/>
      <c r="AO187" s="144"/>
      <c r="AP187" s="144"/>
      <c r="AQ187" s="145"/>
      <c r="AS187" s="68" t="str" cm="1">
        <f t="array" ref="AS187">SUBSTITUTE(TEXT(INDEX($H$143:$AQ$143,1,$D187-108),"000000"),"-","")</f>
        <v>220001</v>
      </c>
      <c r="AT187" s="69"/>
      <c r="AU187" s="70"/>
      <c r="AW187" s="71" t="str">
        <f>SUBSTITUTE(IF(VLOOKUP(AW$164,$AD$9:$AN$20,8,FALSE)=INDEX($E$76:$G$78,MATCH("●",INDEX($H$76:$AQ$78,,MATCH($D187,$70:$70,0)-7),0),1),"","sed -i "&amp;IF($AK$162="MacOS","'' ","")&amp;"'s#"&amp;AW$164&amp;"="""&amp;VLOOKUP(AW$164,$AD$9:$AN$20,8,FALSE)&amp;""""&amp;"#"&amp;AW$164&amp;"="&amp;""""&amp;INDEX($E$76:$G$78,MATCH("●",INDEX($H$76:$AQ$78,,MATCH($D187,$70:$70,0)-7),0),1)&amp;""""&amp;"#g'"&amp;" ${CONFIG_DIR}"&amp;$K$7&amp;"; export "&amp;AW$164&amp;"="&amp;""""&amp;INDEX($E$76:$G$78,MATCH("●",INDEX($H$76:$AQ$78,,MATCH($D187,$70:$70,0)-7),0),1)&amp;""";"),",",""",""")</f>
        <v/>
      </c>
      <c r="AX187" s="71" t="str">
        <f>SUBSTITUTE(IF(INDEX($E$76:$G$78,MATCH("●",INDEX($H$76:$AQ$78,,MATCH($D187,$70:$70,0)-7),0),1)=VLOOKUP(AX$164,$AD$9:$AN$20,8,FALSE),"","sed -i "&amp;IF($AK$162="MacOS","'' ","")&amp;"'s#"&amp;AX$164&amp;"="""&amp;INDEX($E$76:$G$78,MATCH("●",INDEX($H$76:$AQ$78,,MATCH($D187,$70:$70,0)-7),0),1)&amp;""""&amp;"#"&amp;AX$164&amp;"="&amp;""""&amp;VLOOKUP(AX$164,$AD$9:$AN$20,8,FALSE)&amp;""""&amp;"#g'"&amp;"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7" s="71" t="str">
        <f>SUBSTITUTE(IF(VLOOKUP(AY$164,$AD$9:$AN$20,8,FALSE)=INDEX($E$80:$G$84,MATCH("●",INDEX($H$80:$AQ$84,,MATCH($D187,$70:$70,0)-7),0),1),"","sed -i "&amp;IF($AK$162="MacOS","'' ","")&amp;"'s#"&amp;AY$164&amp;"="""&amp;VLOOKUP(AY$164,$AD$9:$AN$20,8,FALSE)&amp;""""&amp;"#"&amp;AY$164&amp;"="&amp;""""&amp;INDEX($E$80:$G$84,MATCH("●",INDEX($H$80:$AQ$84,,MATCH($D187,$70:$70,0)-7),0),1)&amp;""""&amp;"#g'"&amp;" ${CONFIG_DIR}"&amp;$K$7&amp;"; export "&amp;AY$164&amp;"="&amp;""""&amp;INDEX($E$80:$G$84,MATCH("●",INDEX($H$80:$AQ$84,,MATCH($D187,$70:$70,0)-7),0),1)&amp;""";"),",",""",""")</f>
        <v>sed -i '' 's#COLUMN_DATA_TYPE="char"#COLUMN_DATA_TYPE="short"#g' ${CONFIG_DIR}db_data_config.txt; export COLUMN_DATA_TYPE="short";</v>
      </c>
      <c r="AZ187" s="71" t="str">
        <f>SUBSTITUTE(IF(INDEX($E$80:$G$84,MATCH("●",INDEX($H$80:$AQ$84,,MATCH($D187,$70:$70,0)-7),0),1)=VLOOKUP(AZ$164,$AD$9:$AN$20,8,FALSE),"","sed -i "&amp;IF($AK$162="MacOS","'' ","")&amp;"'s#"&amp;AZ$164&amp;"="""&amp;INDEX($E$80:$G$84,MATCH("●",INDEX($H$80:$AQ$84,,MATCH($D187,$70:$70,0)-7),0),1)&amp;""""&amp;"#"&amp;AZ$164&amp;"="&amp;""""&amp;VLOOKUP(AZ$164,$AD$9:$AN$20,8,FALSE)&amp;""""&amp;"#g'"&amp;"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's#COLUMN_DATA_TYPE="short"#COLUMN_DATA_TYPE="char"#g' ${CONFIG_DIR}db_data_config.txt; export COLUMN_DATA_TYPE="char";</v>
      </c>
      <c r="BA187" s="71" t="str">
        <f>SUBSTITUTE(IF(VLOOKUP(BA$164,$AD$9:$AN$20,8,FALSE)=INDEX($E$86:$G$99,MATCH("●",INDEX($H$86:$AQ$99,,MATCH($D187,$70:$70,0)-7),0),1),"","sed -i "&amp;IF($AK$162="MacOS","'' ","")&amp;"'s#"&amp;BA$164&amp;"="""&amp;VLOOKUP(BA$164,$AD$9:$AN$20,8,FALSE)&amp;""""&amp;"#"&amp;BA$164&amp;"="&amp;""""&amp;INDEX($E$86:$G$99,MATCH("●",INDEX($H$86:$AQ$99,,MATCH($D187,$70:$70,0)-7),0),1)&amp;""""&amp;"#g'"&amp;" ${CONFIG_DIR}"&amp;$K$7&amp;"; export "&amp;BA$164&amp;"="&amp;""""&amp;INDEX($E$86:$G$99,MATCH("●",INDEX($H$86:$AQ$99,,MATCH($D187,$70:$70,0)-7),0),1)&amp;""";"),",",""",""")</f>
        <v/>
      </c>
      <c r="BB187" s="71" t="str">
        <f>SUBSTITUTE(IF(INDEX($E$86:$G$99,MATCH("●",INDEX($H$86:$AQ$99,,MATCH($D187,$70:$70,0)-7),0),1)=VLOOKUP(BB$164,$AD$9:$AN$20,8,FALSE),"","sed -i "&amp;IF($AK$162="MacOS","'' ","")&amp;"'s#"&amp;BB$164&amp;"="""&amp;INDEX($E$86:$G$99,MATCH("●",INDEX($H$86:$AQ$99,,MATCH($D187,$70:$70,0)-7),0),1)&amp;""""&amp;"#"&amp;BB$164&amp;"="&amp;""""&amp;VLOOKUP(BB$164,$AD$9:$AN$20,8,FALSE)&amp;""""&amp;"#g'"&amp;" ${CONFIG_DIR}"&amp;$K$7&amp;"; export "&amp;BB$164&amp;"="&amp;""""&amp;VLOOKUP(BB$164,$AD$9:$AN$20,8,FALSE)&amp;""";"),",",""",""")</f>
        <v/>
      </c>
      <c r="BC187" s="71" t="str">
        <f>SUBSTITUTE(IF(VLOOKUP(BC$164,$AD$9:$AN$20,8,FALSE)=INDEX($E$101:$G$104,MATCH("●",INDEX($H$101:$AQ$104,,MATCH($D187,$70:$70,0)-7),0),1),"","sed -i "&amp;IF($AK$162="MacOS","'' ","")&amp;"'s#"&amp;BC$164&amp;"="""&amp;VLOOKUP(BC$164,$AD$9:$AN$20,8,FALSE)&amp;""""&amp;"#"&amp;BC$164&amp;"="&amp;""""&amp;INDEX($E$101:$G$104,MATCH("●",INDEX($H$101:$AQ$104,,MATCH($D187,$70:$70,0)-7),0),1)&amp;""""&amp;"#g'"&amp;" ${CONFIG_DIR}"&amp;$K$7&amp;"; export "&amp;BC$164&amp;"="&amp;""""&amp;INDEX($E$101:$G$104,MATCH("●",INDEX($H$101:$AQ$104,,MATCH($D187,$70:$70,0)-7),0),1)&amp;""";"),",",""",""")</f>
        <v>sed -i '' 's#COLUMN_DATA_TRIM="NONE"#COLUMN_DATA_TRIM="ftbt"#g' ${CONFIG_DIR}db_data_config.txt; export COLUMN_DATA_TRIM="ftbt";</v>
      </c>
      <c r="BD187" s="71" t="str">
        <f>SUBSTITUTE(IF(INDEX($E$101:$G$104,MATCH("●",INDEX($H$101:$AQ$104,,MATCH($D187,$70:$70,0)-7),0),1)=VLOOKUP(BD$164,$AD$9:$AN$20,8,FALSE),"","sed -i "&amp;IF($AK$162="MacOS","'' ","")&amp;"'s#"&amp;BD$164&amp;"="""&amp;INDEX($E$101:$G$104,MATCH("●",INDEX($H$101:$AQ$104,,MATCH($D187,$70:$70,0)-7),0),1)&amp;""""&amp;"#"&amp;BD$164&amp;"="&amp;""""&amp;VLOOKUP(BD$164,$AD$9:$AN$20,8,FALSE)&amp;""""&amp;"#g'"&amp;"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87" s="71" t="str">
        <f>SUBSTITUTE(IF(VLOOKUP(BE$164,$AD$9:$AN$20,8,FALSE)=INDEX($E$106:$G$109,MATCH("●",INDEX($H$106:$AQ$109,,MATCH($D187,$70:$70,0)-7),0),1),"","sed -i "&amp;IF($AK$162="MacOS","'' ","")&amp;"'s#"&amp;BE$164&amp;"="""&amp;VLOOKUP(BE$164,$AD$9:$AN$20,8,FALSE)&amp;""""&amp;"#"&amp;BE$164&amp;"="&amp;""""&amp;INDEX($E$106:$G$109,MATCH("●",INDEX($H$106:$AQ$109,,MATCH($D187,$70:$70,0)-7),0),1)&amp;""""&amp;"#g'"&amp;" ${CONFIG_DIR}"&amp;$K$7&amp;"; export "&amp;BE$164&amp;"="&amp;""""&amp;INDEX($E$106:$G$109,MATCH("●",INDEX($H$106:$AQ$109,,MATCH($D187,$70:$70,0)-7),0),1)&amp;""";"),",",""",""")</f>
        <v>sed -i '' 's#COLUMN_DATA_SIGNED="0"#COLUMN_DATA_SIGNED="1"#g' ${CONFIG_DIR}db_data_config.txt; export COLUMN_DATA_SIGNED="1";</v>
      </c>
      <c r="BF187" s="71" t="str">
        <f>SUBSTITUTE(IF(INDEX($E$106:$G$109,MATCH("●",INDEX($H$106:$AQ$109,,MATCH($D187,$70:$70,0)-7),0),1)=VLOOKUP(BF$164,$AD$9:$AN$20,8,FALSE),"","sed -i "&amp;IF($AK$162="MacOS","'' ","")&amp;"'s#"&amp;BF$164&amp;"="""&amp;INDEX($E$106:$G$109,MATCH("●",INDEX($H$106:$AQ$109,,MATCH($D187,$70:$70,0)-7),0),1)&amp;""""&amp;"#"&amp;BF$164&amp;"="&amp;""""&amp;VLOOKUP(BF$164,$AD$9:$AN$20,8,FALSE)&amp;""""&amp;"#g'"&amp;"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87" s="71" t="str">
        <f>SUBSTITUTE(IF(VLOOKUP(BG$164,$AD$9:$AN$20,8,FALSE)=INDEX($E$111:$G$114,MATCH("●",INDEX($H$111:$AQ$114,,MATCH($D187,$70:$70,0)-7),0),1),"","sed -i "&amp;IF($AK$162="MacOS","'' ","")&amp;"'s#"&amp;BG$164&amp;"="""&amp;VLOOKUP(BG$164,$AD$9:$AN$20,8,FALSE)&amp;""""&amp;"#"&amp;BG$164&amp;"="&amp;""""&amp;INDEX($E$111:$G$114,MATCH("●",INDEX($H$111:$AQ$114,,MATCH($D187,$70:$70,0)-7),0),1)&amp;""""&amp;"#g'"&amp;" ${CONFIG_DIR}"&amp;$K$7&amp;"; export "&amp;BG$164&amp;"="&amp;""""&amp;INDEX($E$111:$G$114,MATCH("●",INDEX($H$111:$AQ$114,,MATCH($D187,$70:$70,0)-7),0),1)&amp;""";"),",",""",""")</f>
        <v>sed -i '' 's#SIGN_DIGIT="0"#SIGN_DIGIT="1"#g' ${CONFIG_DIR}db_data_config.txt; export SIGN_DIGIT="1";</v>
      </c>
      <c r="BH187" s="71" t="str">
        <f>SUBSTITUTE(IF(INDEX($E$111:$G$114,MATCH("●",INDEX($H$111:$AQ$114,,MATCH($D187,$70:$70,0)-7),0),1)=VLOOKUP(BH$164,$AD$9:$AN$20,8,FALSE),"","sed -i "&amp;IF($AK$162="MacOS","'' ","")&amp;"'s#"&amp;BH$164&amp;"="""&amp;INDEX($E$111:$G$114,MATCH("●",INDEX($H$111:$AQ$114,,MATCH($D187,$70:$70,0)-7),0),1)&amp;""""&amp;"#"&amp;BH$164&amp;"="&amp;""""&amp;VLOOKUP(BH$164,$AD$9:$AN$20,8,FALSE)&amp;""""&amp;"#g'"&amp;"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87" s="71" t="str">
        <f>SUBSTITUTE(IF(VLOOKUP(BI$164,$AD$9:$AN$20,8,FALSE)=INDEX($E$116:$G$118,MATCH("●",INDEX($H$116:$AQ$118,,MATCH($D187,$70:$70,0)-7),0),1),"","sed -i "&amp;IF($AK$162="MacOS","'' ","")&amp;"'s#"&amp;BI$164&amp;"="""&amp;VLOOKUP(BI$164,$AD$9:$AN$20,8,FALSE)&amp;""""&amp;"#"&amp;BI$164&amp;"="&amp;""""&amp;INDEX($E$116:$G$118,MATCH("●",INDEX($H$116:$AQ$118,,MATCH($D187,$70:$70,0)-7),0),1)&amp;""""&amp;"#g'"&amp;" ${CONFIG_DIR}"&amp;$K$7&amp;"; export "&amp;BI$164&amp;"="&amp;""""&amp;INDEX($E$116:$G$118,MATCH("●",INDEX($H$116:$AQ$118,,MATCH($D187,$70:$70,0)-7),0),1)&amp;""";"),",",""",""")</f>
        <v/>
      </c>
      <c r="BJ187" s="71" t="str">
        <f>SUBSTITUTE(IF(INDEX($E$116:$G$118,MATCH("●",INDEX($H$116:$AQ$118,,MATCH($D187,$70:$70,0)-7),0),1)=VLOOKUP(BJ$164,$AD$9:$AN$20,8,FALSE),"","sed -i "&amp;IF($AK$162="MacOS","'' ","")&amp;"'s#"&amp;BJ$164&amp;"="""&amp;INDEX($E$116:$G$118,MATCH("●",INDEX($H$116:$AQ$118,,MATCH($D187,$70:$70,0)-7),0),1)&amp;""""&amp;"#"&amp;BJ$164&amp;"="&amp;""""&amp;VLOOKUP(BJ$164,$AD$9:$AN$20,8,FALSE)&amp;""""&amp;"#g'"&amp;"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7" s="71" t="str">
        <f>SUBSTITUTE(IF(VLOOKUP(BK$164,$AD$9:$AN$20,8,FALSE)=INDEX($E$120:$G$122,MATCH("●",INDEX($H$120:$AQ$122,,MATCH($D187,$70:$70,0)-7),0),1),"","sed -i "&amp;IF($AK$162="MacOS","'' ","")&amp;"'s#"&amp;BK$164&amp;"="""&amp;VLOOKUP(BK$164,$AD$9:$AN$20,8,FALSE)&amp;""""&amp;"#"&amp;BK$164&amp;"="&amp;""""&amp;INDEX($E$120:$G$122,MATCH("●",INDEX($H$120:$AQ$122,,MATCH($D187,$70:$70,0)-7),0),1)&amp;""""&amp;"#g'"&amp;" ${CONFIG_DIR}"&amp;$K$7&amp;"; export "&amp;BK$164&amp;"="&amp;""""&amp;INDEX($E$120:$G$122,MATCH("●",INDEX($H$120:$AQ$122,,MATCH($D187,$70:$70,0)-7),0),1)&amp;""";"),",",""",""")</f>
        <v/>
      </c>
      <c r="BL187" s="71" t="str">
        <f>SUBSTITUTE(IF(INDEX($E$120:$G$122,MATCH("●",INDEX($H$120:$AQ$122,,MATCH($D187,$70:$70,0)-7),0),1)=VLOOKUP(BL$164,$AD$9:$AN$20,8,FALSE),"","sed -i "&amp;IF($AK$162="MacOS","'' ","")&amp;"'s#"&amp;BL$164&amp;"="""&amp;INDEX($E$120:$G$122,MATCH("●",INDEX($H$120:$AQ$122,,MATCH($D187,$70:$70,0)-7),0),1)&amp;""""&amp;"#"&amp;BL$164&amp;"="&amp;""""&amp;VLOOKUP(BL$164,$AD$9:$AN$20,8,FALSE)&amp;""""&amp;"#g'"&amp;"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7" s="71" t="str">
        <f>SUBSTITUTE(IF(VLOOKUP(BM$164,$AD$9:$AN$20,8,FALSE)=INDEX($E$124:$G$126,MATCH("●",INDEX($H$124:$AQ$126,,MATCH($D187,$70:$70,0)-7),0),1),"","sed -i "&amp;IF($AK$162="MacOS","'' ","")&amp;"'s#"&amp;BM$164&amp;"="""&amp;VLOOKUP(BM$164,$AD$9:$AN$20,8,FALSE)&amp;""""&amp;"#"&amp;BM$164&amp;"="&amp;""""&amp;INDEX($E$124:$G$126,MATCH("●",INDEX($H$124:$AQ$126,,MATCH($D187,$70:$70,0)-7),0),1)&amp;""""&amp;"#g'"&amp;" ${CONFIG_DIR}"&amp;$K$7&amp;"; export "&amp;BM$164&amp;"="&amp;""""&amp;INDEX($E$124:$G$126,MATCH("●",INDEX($H$124:$AQ$126,,MATCH($D187,$70:$70,0)-7),0),1)&amp;""";"),",",""",""")</f>
        <v/>
      </c>
      <c r="BN187" s="71" t="str">
        <f>SUBSTITUTE(IF(INDEX($E$124:$G$126,MATCH("●",INDEX($H$124:$AQ$126,,MATCH($D187,$70:$70,0)-7),0),1)=VLOOKUP(BN$164,$AD$9:$AN$20,8,FALSE),"","sed -i "&amp;IF($AK$162="MacOS","'' ","")&amp;"'s#"&amp;BN$164&amp;"="""&amp;INDEX($E$124:$G$126,MATCH("●",INDEX($H$124:$AQ$126,,MATCH($D187,$70:$70,0)-7),0),1)&amp;""""&amp;"#"&amp;BN$164&amp;"="&amp;""""&amp;VLOOKUP(BN$164,$AD$9:$AN$20,8,FALSE)&amp;""""&amp;"#g'"&amp;"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7" s="71" t="str">
        <f>SUBSTITUTE(IF(VLOOKUP(BO$164,$AD$9:$AN$20,8,FALSE)=INDEX($E$128:$G$130,MATCH("●",INDEX($H$128:$AQ$130,,MATCH($D187,$70:$70,0)-7),0),1),"","sed -i "&amp;IF($AK$162="MacOS","'' ","")&amp;"'s#"&amp;BO$164&amp;"="""&amp;VLOOKUP(BO$164,$AD$9:$AN$20,8,FALSE)&amp;""""&amp;"#"&amp;BO$164&amp;"="&amp;""""&amp;INDEX($E$128:$G$130,MATCH("●",INDEX($H$128:$AQ$130,,MATCH($D187,$70:$70,0)-7),0),1)&amp;""""&amp;"#g'"&amp;" ${CONFIG_DIR}"&amp;$K$7&amp;"; export "&amp;BO$164&amp;"="&amp;""""&amp;INDEX($E$128:$G$130,MATCH("●",INDEX($H$128:$AQ$130,,MATCH($D187,$70:$70,0)-7),0),1)&amp;""";"),",",""",""")</f>
        <v/>
      </c>
      <c r="BP187" s="71" t="str">
        <f>SUBSTITUTE(IF(INDEX($E$128:$G$130,MATCH("●",INDEX($H$128:$AQ$130,,MATCH($D187,$70:$70,0)-7),0),1)=VLOOKUP(BP$164,$AD$9:$AN$20,8,FALSE),"","sed -i "&amp;IF($AK$162="MacOS","'' ","")&amp;"'s#"&amp;BP$164&amp;"="""&amp;INDEX($E$128:$G$130,MATCH("●",INDEX($H$128:$AQ$130,,MATCH($D187,$70:$70,0)-7),0),1)&amp;""""&amp;"#"&amp;BP$164&amp;"="&amp;""""&amp;VLOOKUP(BP$164,$AD$9:$AN$20,8,FALSE)&amp;""""&amp;"#g'"&amp;"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7" s="71" t="str">
        <f>SUBSTITUTE(IF(VLOOKUP(BQ$164,$AD$9:$AN$20,8,FALSE)=INDEX($E$132:$G$134,MATCH("●",INDEX($H$132:$AQ$134,,MATCH($D187,$70:$70,0)-7),0),1),"","sed -i "&amp;IF($AK$162="MacOS","'' ","")&amp;"'s#"&amp;BQ$164&amp;"="""&amp;VLOOKUP(BQ$164,$AD$9:$AN$20,8,FALSE)&amp;""""&amp;"#"&amp;BQ$164&amp;"="&amp;""""&amp;INDEX($E$132:$G$134,MATCH("●",INDEX($H$132:$AQ$134,,MATCH($D187,$70:$70,0)-7),0),1)&amp;""""&amp;"#g'"&amp;" ${CONFIG_DIR}"&amp;$K$7&amp;"; export "&amp;BQ$164&amp;"="&amp;""""&amp;INDEX($E$132:$G$134,MATCH("●",INDEX($H$132:$AQ$134,,MATCH($D187,$70:$70,0)-7),0),1)&amp;""";"),",",""",""")</f>
        <v/>
      </c>
      <c r="BR187" s="71" t="str">
        <f>SUBSTITUTE(IF(INDEX($E$132:$G$134,MATCH("●",INDEX($H$132:$AQ$134,,MATCH($D187,$70:$70,0)-7),0),1)=VLOOKUP(BR$164,$AD$9:$AN$20,8,FALSE),"","sed -i "&amp;IF($AK$162="MacOS","'' ","")&amp;"'s#"&amp;BR$164&amp;"="""&amp;INDEX($E$132:$G$134,MATCH("●",INDEX($H$132:$AQ$134,,MATCH($D187,$70:$70,0)-7),0),1)&amp;""""&amp;"#"&amp;BR$164&amp;"="&amp;""""&amp;VLOOKUP(BR$164,$AD$9:$AN$20,8,FALSE)&amp;""""&amp;"#g'"&amp;"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7" s="71" t="str">
        <f>SUBSTITUTE(IF(VLOOKUP(BS$164,$AD$9:$AN$20,8,FALSE)=INDEX($E$136:$G$138,MATCH("●",INDEX($H$136:$AQ$138,,MATCH($D187,$70:$70,0)-7),0),1),"","sed -i "&amp;IF($AK$162="MacOS","'' ","")&amp;"'s#"&amp;BS$164&amp;"="""&amp;VLOOKUP(BS$164,$AD$9:$AN$20,8,FALSE)&amp;""""&amp;"#"&amp;BS$164&amp;"="&amp;""""&amp;INDEX($E$136:$G$138,MATCH("●",INDEX($H$136:$AQ$138,,MATCH($D187,$70:$70,0)-7),0),1)&amp;""""&amp;"#g'"&amp;" ${CONFIG_DIR}"&amp;$K$7&amp;"; export "&amp;BS$164&amp;"="&amp;""""&amp;INDEX($E$136:$G$138,MATCH("●",INDEX($H$136:$AQ$138,,MATCH($D187,$70:$70,0)-7),0),1)&amp;""";"),",",""",""")</f>
        <v/>
      </c>
      <c r="BT187" s="71" t="str">
        <f>SUBSTITUTE(IF(INDEX($E$136:$G$138,MATCH("●",INDEX($H$136:$AQ$138,,MATCH($D187,$70:$70,0)-7),0),1)=VLOOKUP(BT$164,$AD$9:$AN$20,8,FALSE),"","sed -i "&amp;IF($AK$162="MacOS","'' ","")&amp;"'s#"&amp;BT$164&amp;"="""&amp;INDEX($E$136:$G$138,MATCH("●",INDEX($H$136:$AQ$138,,MATCH($D187,$70:$70,0)-7),0),1)&amp;""""&amp;"#"&amp;BT$164&amp;"="&amp;""""&amp;VLOOKUP(BT$164,$AD$9:$AN$20,8,FALSE)&amp;""""&amp;"#g'"&amp;"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7" s="60" t="s">
        <v>1068</v>
      </c>
    </row>
    <row r="188" spans="4:73" ht="54" customHeight="1">
      <c r="D188" s="96">
        <f t="shared" si="3"/>
        <v>131</v>
      </c>
      <c r="E188" s="97"/>
      <c r="F188" s="97"/>
      <c r="G188" s="98"/>
      <c r="H188" s="45" t="str">
        <f t="shared" ca="1" si="2"/>
        <v>clear; echo テストケース131; sed -i '' 's#COLUMN_DATA_TYPE="char"#COLUMN_DATA_TYPE="int"#g' ${CONFIG_DIR}db_data_config.txt; export COLUMN_DATA_TYPE="int";sed -i '' 's#COLUMN_DATA_LENGTH="3"#COLUMN_DATA_LENGTH="0"#g' ${CONFIG_DIR}db_data_config.txt; export COLUMN_DATA_LENGTH="0";sh ./script/db_check_data_validate_config.sh; sed -i '' 's#COLUMN_DATA_TYPE="int"#COLUMN_DATA_TYPE="char"#g' ${CONFIG_DIR}db_data_config.txt; export COLUMN_DATA_TYPE="char";sed -i '' 's#COLUMN_DATA_LENGTH="0"#COLUMN_DATA_LENGTH="3"#g' ${CONFIG_DIR}db_data_config.txt; export COLUMN_DATA_LENGTH="3";</v>
      </c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7"/>
      <c r="AE188" s="99" t="str" cm="1">
        <f t="array" ref="AE188">SUBSTITUTE(INDEX($H$140:$AQ$140, , MATCH($D188, $70:$70, 0)-7),"-","")</f>
        <v>異常</v>
      </c>
      <c r="AF188" s="100"/>
      <c r="AG188" s="101"/>
      <c r="AH188" s="143" t="s">
        <v>977</v>
      </c>
      <c r="AI188" s="144"/>
      <c r="AJ188" s="144"/>
      <c r="AK188" s="144"/>
      <c r="AL188" s="144"/>
      <c r="AM188" s="144"/>
      <c r="AN188" s="144"/>
      <c r="AO188" s="144"/>
      <c r="AP188" s="144"/>
      <c r="AQ188" s="145"/>
      <c r="AS188" s="68" t="str" cm="1">
        <f t="array" ref="AS188">SUBSTITUTE(TEXT(INDEX($H$143:$AQ$143,1,$D188-108),"000000"),"-","")</f>
        <v>220149</v>
      </c>
      <c r="AT188" s="69"/>
      <c r="AU188" s="70"/>
      <c r="AW188" s="71" t="str">
        <f>SUBSTITUTE(IF(VLOOKUP(AW$164,$AD$9:$AN$20,8,FALSE)=INDEX($E$76:$G$78,MATCH("●",INDEX($H$76:$AQ$78,,MATCH($D188,$70:$70,0)-7),0),1),"","sed -i "&amp;IF($AK$162="MacOS","'' ","")&amp;"'s#"&amp;AW$164&amp;"="""&amp;VLOOKUP(AW$164,$AD$9:$AN$20,8,FALSE)&amp;""""&amp;"#"&amp;AW$164&amp;"="&amp;""""&amp;INDEX($E$76:$G$78,MATCH("●",INDEX($H$76:$AQ$78,,MATCH($D188,$70:$70,0)-7),0),1)&amp;""""&amp;"#g'"&amp;" ${CONFIG_DIR}"&amp;$K$7&amp;"; export "&amp;AW$164&amp;"="&amp;""""&amp;INDEX($E$76:$G$78,MATCH("●",INDEX($H$76:$AQ$78,,MATCH($D188,$70:$70,0)-7),0),1)&amp;""";"),",",""",""")</f>
        <v/>
      </c>
      <c r="AX188" s="71" t="str">
        <f>SUBSTITUTE(IF(INDEX($E$76:$G$78,MATCH("●",INDEX($H$76:$AQ$78,,MATCH($D188,$70:$70,0)-7),0),1)=VLOOKUP(AX$164,$AD$9:$AN$20,8,FALSE),"","sed -i "&amp;IF($AK$162="MacOS","'' ","")&amp;"'s#"&amp;AX$164&amp;"="""&amp;INDEX($E$76:$G$78,MATCH("●",INDEX($H$76:$AQ$78,,MATCH($D188,$70:$70,0)-7),0),1)&amp;""""&amp;"#"&amp;AX$164&amp;"="&amp;""""&amp;VLOOKUP(AX$164,$AD$9:$AN$20,8,FALSE)&amp;""""&amp;"#g'"&amp;"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8" s="71" t="str">
        <f>SUBSTITUTE(IF(VLOOKUP(AY$164,$AD$9:$AN$20,8,FALSE)=INDEX($E$80:$G$84,MATCH("●",INDEX($H$80:$AQ$84,,MATCH($D188,$70:$70,0)-7),0),1),"","sed -i "&amp;IF($AK$162="MacOS","'' ","")&amp;"'s#"&amp;AY$164&amp;"="""&amp;VLOOKUP(AY$164,$AD$9:$AN$20,8,FALSE)&amp;""""&amp;"#"&amp;AY$164&amp;"="&amp;""""&amp;INDEX($E$80:$G$84,MATCH("●",INDEX($H$80:$AQ$84,,MATCH($D188,$70:$70,0)-7),0),1)&amp;""""&amp;"#g'"&amp;" ${CONFIG_DIR}"&amp;$K$7&amp;"; export "&amp;AY$164&amp;"="&amp;""""&amp;INDEX($E$80:$G$84,MATCH("●",INDEX($H$80:$AQ$84,,MATCH($D188,$70:$70,0)-7),0),1)&amp;""";"),",",""",""")</f>
        <v>sed -i '' 's#COLUMN_DATA_TYPE="char"#COLUMN_DATA_TYPE="int"#g' ${CONFIG_DIR}db_data_config.txt; export COLUMN_DATA_TYPE="int";</v>
      </c>
      <c r="AZ188" s="71" t="str">
        <f>SUBSTITUTE(IF(INDEX($E$80:$G$84,MATCH("●",INDEX($H$80:$AQ$84,,MATCH($D188,$70:$70,0)-7),0),1)=VLOOKUP(AZ$164,$AD$9:$AN$20,8,FALSE),"","sed -i "&amp;IF($AK$162="MacOS","'' ","")&amp;"'s#"&amp;AZ$164&amp;"="""&amp;INDEX($E$80:$G$84,MATCH("●",INDEX($H$80:$AQ$84,,MATCH($D188,$70:$70,0)-7),0),1)&amp;""""&amp;"#"&amp;AZ$164&amp;"="&amp;""""&amp;VLOOKUP(AZ$164,$AD$9:$AN$20,8,FALSE)&amp;""""&amp;"#g'"&amp;"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88" s="71" t="str">
        <f>SUBSTITUTE(IF(VLOOKUP(BA$164,$AD$9:$AN$20,8,FALSE)=INDEX($E$86:$G$99,MATCH("●",INDEX($H$86:$AQ$99,,MATCH($D188,$70:$70,0)-7),0),1),"","sed -i "&amp;IF($AK$162="MacOS","'' ","")&amp;"'s#"&amp;BA$164&amp;"="""&amp;VLOOKUP(BA$164,$AD$9:$AN$20,8,FALSE)&amp;""""&amp;"#"&amp;BA$164&amp;"="&amp;""""&amp;INDEX($E$86:$G$99,MATCH("●",INDEX($H$86:$AQ$99,,MATCH($D188,$70:$70,0)-7),0),1)&amp;""""&amp;"#g'"&amp;" ${CONFIG_DIR}"&amp;$K$7&amp;"; export "&amp;BA$164&amp;"="&amp;""""&amp;INDEX($E$86:$G$99,MATCH("●",INDEX($H$86:$AQ$99,,MATCH($D188,$70:$70,0)-7),0),1)&amp;""";"),",",""",""")</f>
        <v>sed -i '' 's#COLUMN_DATA_LENGTH="3"#COLUMN_DATA_LENGTH="0"#g' ${CONFIG_DIR}db_data_config.txt; export COLUMN_DATA_LENGTH="0";</v>
      </c>
      <c r="BB188" s="71" t="str">
        <f>SUBSTITUTE(IF(INDEX($E$86:$G$99,MATCH("●",INDEX($H$86:$AQ$99,,MATCH($D188,$70:$70,0)-7),0),1)=VLOOKUP(BB$164,$AD$9:$AN$20,8,FALSE),"","sed -i "&amp;IF($AK$162="MacOS","'' ","")&amp;"'s#"&amp;BB$164&amp;"="""&amp;INDEX($E$86:$G$99,MATCH("●",INDEX($H$86:$AQ$99,,MATCH($D188,$70:$70,0)-7),0),1)&amp;""""&amp;"#"&amp;BB$164&amp;"="&amp;""""&amp;VLOOKUP(BB$164,$AD$9:$AN$20,8,FALSE)&amp;""""&amp;"#g'"&amp;"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's#COLUMN_DATA_LENGTH="0"#COLUMN_DATA_LENGTH="3"#g' ${CONFIG_DIR}db_data_config.txt; export COLUMN_DATA_LENGTH="3";</v>
      </c>
      <c r="BC188" s="71" t="str">
        <f>SUBSTITUTE(IF(VLOOKUP(BC$164,$AD$9:$AN$20,8,FALSE)=INDEX($E$101:$G$104,MATCH("●",INDEX($H$101:$AQ$104,,MATCH($D188,$70:$70,0)-7),0),1),"","sed -i "&amp;IF($AK$162="MacOS","'' ","")&amp;"'s#"&amp;BC$164&amp;"="""&amp;VLOOKUP(BC$164,$AD$9:$AN$20,8,FALSE)&amp;""""&amp;"#"&amp;BC$164&amp;"="&amp;""""&amp;INDEX($E$101:$G$104,MATCH("●",INDEX($H$101:$AQ$104,,MATCH($D188,$70:$70,0)-7),0),1)&amp;""""&amp;"#g'"&amp;" ${CONFIG_DIR}"&amp;$K$7&amp;"; export "&amp;BC$164&amp;"="&amp;""""&amp;INDEX($E$101:$G$104,MATCH("●",INDEX($H$101:$AQ$104,,MATCH($D188,$70:$70,0)-7),0),1)&amp;""";"),",",""",""")</f>
        <v/>
      </c>
      <c r="BD188" s="71" t="str">
        <f>SUBSTITUTE(IF(INDEX($E$101:$G$104,MATCH("●",INDEX($H$101:$AQ$104,,MATCH($D188,$70:$70,0)-7),0),1)=VLOOKUP(BD$164,$AD$9:$AN$20,8,FALSE),"","sed -i "&amp;IF($AK$162="MacOS","'' ","")&amp;"'s#"&amp;BD$164&amp;"="""&amp;INDEX($E$101:$G$104,MATCH("●",INDEX($H$101:$AQ$104,,MATCH($D188,$70:$70,0)-7),0),1)&amp;""""&amp;"#"&amp;BD$164&amp;"="&amp;""""&amp;VLOOKUP(BD$164,$AD$9:$AN$20,8,FALSE)&amp;""""&amp;"#g'"&amp;"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88" s="71" t="str">
        <f>SUBSTITUTE(IF(VLOOKUP(BE$164,$AD$9:$AN$20,8,FALSE)=INDEX($E$106:$G$109,MATCH("●",INDEX($H$106:$AQ$109,,MATCH($D188,$70:$70,0)-7),0),1),"","sed -i "&amp;IF($AK$162="MacOS","'' ","")&amp;"'s#"&amp;BE$164&amp;"="""&amp;VLOOKUP(BE$164,$AD$9:$AN$20,8,FALSE)&amp;""""&amp;"#"&amp;BE$164&amp;"="&amp;""""&amp;INDEX($E$106:$G$109,MATCH("●",INDEX($H$106:$AQ$109,,MATCH($D188,$70:$70,0)-7),0),1)&amp;""""&amp;"#g'"&amp;" ${CONFIG_DIR}"&amp;$K$7&amp;"; export "&amp;BE$164&amp;"="&amp;""""&amp;INDEX($E$106:$G$109,MATCH("●",INDEX($H$106:$AQ$109,,MATCH($D188,$70:$70,0)-7),0),1)&amp;""";"),",",""",""")</f>
        <v/>
      </c>
      <c r="BF188" s="71" t="str">
        <f>SUBSTITUTE(IF(INDEX($E$106:$G$109,MATCH("●",INDEX($H$106:$AQ$109,,MATCH($D188,$70:$70,0)-7),0),1)=VLOOKUP(BF$164,$AD$9:$AN$20,8,FALSE),"","sed -i "&amp;IF($AK$162="MacOS","'' ","")&amp;"'s#"&amp;BF$164&amp;"="""&amp;INDEX($E$106:$G$109,MATCH("●",INDEX($H$106:$AQ$109,,MATCH($D188,$70:$70,0)-7),0),1)&amp;""""&amp;"#"&amp;BF$164&amp;"="&amp;""""&amp;VLOOKUP(BF$164,$AD$9:$AN$20,8,FALSE)&amp;""""&amp;"#g'"&amp;"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88" s="71" t="str">
        <f>SUBSTITUTE(IF(VLOOKUP(BG$164,$AD$9:$AN$20,8,FALSE)=INDEX($E$111:$G$114,MATCH("●",INDEX($H$111:$AQ$114,,MATCH($D188,$70:$70,0)-7),0),1),"","sed -i "&amp;IF($AK$162="MacOS","'' ","")&amp;"'s#"&amp;BG$164&amp;"="""&amp;VLOOKUP(BG$164,$AD$9:$AN$20,8,FALSE)&amp;""""&amp;"#"&amp;BG$164&amp;"="&amp;""""&amp;INDEX($E$111:$G$114,MATCH("●",INDEX($H$111:$AQ$114,,MATCH($D188,$70:$70,0)-7),0),1)&amp;""""&amp;"#g'"&amp;" ${CONFIG_DIR}"&amp;$K$7&amp;"; export "&amp;BG$164&amp;"="&amp;""""&amp;INDEX($E$111:$G$114,MATCH("●",INDEX($H$111:$AQ$114,,MATCH($D188,$70:$70,0)-7),0),1)&amp;""";"),",",""",""")</f>
        <v/>
      </c>
      <c r="BH188" s="71" t="str">
        <f>SUBSTITUTE(IF(INDEX($E$111:$G$114,MATCH("●",INDEX($H$111:$AQ$114,,MATCH($D188,$70:$70,0)-7),0),1)=VLOOKUP(BH$164,$AD$9:$AN$20,8,FALSE),"","sed -i "&amp;IF($AK$162="MacOS","'' ","")&amp;"'s#"&amp;BH$164&amp;"="""&amp;INDEX($E$111:$G$114,MATCH("●",INDEX($H$111:$AQ$114,,MATCH($D188,$70:$70,0)-7),0),1)&amp;""""&amp;"#"&amp;BH$164&amp;"="&amp;""""&amp;VLOOKUP(BH$164,$AD$9:$AN$20,8,FALSE)&amp;""""&amp;"#g'"&amp;"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88" s="71" t="str">
        <f>SUBSTITUTE(IF(VLOOKUP(BI$164,$AD$9:$AN$20,8,FALSE)=INDEX($E$116:$G$118,MATCH("●",INDEX($H$116:$AQ$118,,MATCH($D188,$70:$70,0)-7),0),1),"","sed -i "&amp;IF($AK$162="MacOS","'' ","")&amp;"'s#"&amp;BI$164&amp;"="""&amp;VLOOKUP(BI$164,$AD$9:$AN$20,8,FALSE)&amp;""""&amp;"#"&amp;BI$164&amp;"="&amp;""""&amp;INDEX($E$116:$G$118,MATCH("●",INDEX($H$116:$AQ$118,,MATCH($D188,$70:$70,0)-7),0),1)&amp;""""&amp;"#g'"&amp;" ${CONFIG_DIR}"&amp;$K$7&amp;"; export "&amp;BI$164&amp;"="&amp;""""&amp;INDEX($E$116:$G$118,MATCH("●",INDEX($H$116:$AQ$118,,MATCH($D188,$70:$70,0)-7),0),1)&amp;""";"),",",""",""")</f>
        <v/>
      </c>
      <c r="BJ188" s="71" t="str">
        <f>SUBSTITUTE(IF(INDEX($E$116:$G$118,MATCH("●",INDEX($H$116:$AQ$118,,MATCH($D188,$70:$70,0)-7),0),1)=VLOOKUP(BJ$164,$AD$9:$AN$20,8,FALSE),"","sed -i "&amp;IF($AK$162="MacOS","'' ","")&amp;"'s#"&amp;BJ$164&amp;"="""&amp;INDEX($E$116:$G$118,MATCH("●",INDEX($H$116:$AQ$118,,MATCH($D188,$70:$70,0)-7),0),1)&amp;""""&amp;"#"&amp;BJ$164&amp;"="&amp;""""&amp;VLOOKUP(BJ$164,$AD$9:$AN$20,8,FALSE)&amp;""""&amp;"#g'"&amp;"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8" s="71" t="str">
        <f>SUBSTITUTE(IF(VLOOKUP(BK$164,$AD$9:$AN$20,8,FALSE)=INDEX($E$120:$G$122,MATCH("●",INDEX($H$120:$AQ$122,,MATCH($D188,$70:$70,0)-7),0),1),"","sed -i "&amp;IF($AK$162="MacOS","'' ","")&amp;"'s#"&amp;BK$164&amp;"="""&amp;VLOOKUP(BK$164,$AD$9:$AN$20,8,FALSE)&amp;""""&amp;"#"&amp;BK$164&amp;"="&amp;""""&amp;INDEX($E$120:$G$122,MATCH("●",INDEX($H$120:$AQ$122,,MATCH($D188,$70:$70,0)-7),0),1)&amp;""""&amp;"#g'"&amp;" ${CONFIG_DIR}"&amp;$K$7&amp;"; export "&amp;BK$164&amp;"="&amp;""""&amp;INDEX($E$120:$G$122,MATCH("●",INDEX($H$120:$AQ$122,,MATCH($D188,$70:$70,0)-7),0),1)&amp;""";"),",",""",""")</f>
        <v/>
      </c>
      <c r="BL188" s="71" t="str">
        <f>SUBSTITUTE(IF(INDEX($E$120:$G$122,MATCH("●",INDEX($H$120:$AQ$122,,MATCH($D188,$70:$70,0)-7),0),1)=VLOOKUP(BL$164,$AD$9:$AN$20,8,FALSE),"","sed -i "&amp;IF($AK$162="MacOS","'' ","")&amp;"'s#"&amp;BL$164&amp;"="""&amp;INDEX($E$120:$G$122,MATCH("●",INDEX($H$120:$AQ$122,,MATCH($D188,$70:$70,0)-7),0),1)&amp;""""&amp;"#"&amp;BL$164&amp;"="&amp;""""&amp;VLOOKUP(BL$164,$AD$9:$AN$20,8,FALSE)&amp;""""&amp;"#g'"&amp;"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8" s="71" t="str">
        <f>SUBSTITUTE(IF(VLOOKUP(BM$164,$AD$9:$AN$20,8,FALSE)=INDEX($E$124:$G$126,MATCH("●",INDEX($H$124:$AQ$126,,MATCH($D188,$70:$70,0)-7),0),1),"","sed -i "&amp;IF($AK$162="MacOS","'' ","")&amp;"'s#"&amp;BM$164&amp;"="""&amp;VLOOKUP(BM$164,$AD$9:$AN$20,8,FALSE)&amp;""""&amp;"#"&amp;BM$164&amp;"="&amp;""""&amp;INDEX($E$124:$G$126,MATCH("●",INDEX($H$124:$AQ$126,,MATCH($D188,$70:$70,0)-7),0),1)&amp;""""&amp;"#g'"&amp;" ${CONFIG_DIR}"&amp;$K$7&amp;"; export "&amp;BM$164&amp;"="&amp;""""&amp;INDEX($E$124:$G$126,MATCH("●",INDEX($H$124:$AQ$126,,MATCH($D188,$70:$70,0)-7),0),1)&amp;""";"),",",""",""")</f>
        <v/>
      </c>
      <c r="BN188" s="71" t="str">
        <f>SUBSTITUTE(IF(INDEX($E$124:$G$126,MATCH("●",INDEX($H$124:$AQ$126,,MATCH($D188,$70:$70,0)-7),0),1)=VLOOKUP(BN$164,$AD$9:$AN$20,8,FALSE),"","sed -i "&amp;IF($AK$162="MacOS","'' ","")&amp;"'s#"&amp;BN$164&amp;"="""&amp;INDEX($E$124:$G$126,MATCH("●",INDEX($H$124:$AQ$126,,MATCH($D188,$70:$70,0)-7),0),1)&amp;""""&amp;"#"&amp;BN$164&amp;"="&amp;""""&amp;VLOOKUP(BN$164,$AD$9:$AN$20,8,FALSE)&amp;""""&amp;"#g'"&amp;"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8" s="71" t="str">
        <f>SUBSTITUTE(IF(VLOOKUP(BO$164,$AD$9:$AN$20,8,FALSE)=INDEX($E$128:$G$130,MATCH("●",INDEX($H$128:$AQ$130,,MATCH($D188,$70:$70,0)-7),0),1),"","sed -i "&amp;IF($AK$162="MacOS","'' ","")&amp;"'s#"&amp;BO$164&amp;"="""&amp;VLOOKUP(BO$164,$AD$9:$AN$20,8,FALSE)&amp;""""&amp;"#"&amp;BO$164&amp;"="&amp;""""&amp;INDEX($E$128:$G$130,MATCH("●",INDEX($H$128:$AQ$130,,MATCH($D188,$70:$70,0)-7),0),1)&amp;""""&amp;"#g'"&amp;" ${CONFIG_DIR}"&amp;$K$7&amp;"; export "&amp;BO$164&amp;"="&amp;""""&amp;INDEX($E$128:$G$130,MATCH("●",INDEX($H$128:$AQ$130,,MATCH($D188,$70:$70,0)-7),0),1)&amp;""";"),",",""",""")</f>
        <v/>
      </c>
      <c r="BP188" s="71" t="str">
        <f>SUBSTITUTE(IF(INDEX($E$128:$G$130,MATCH("●",INDEX($H$128:$AQ$130,,MATCH($D188,$70:$70,0)-7),0),1)=VLOOKUP(BP$164,$AD$9:$AN$20,8,FALSE),"","sed -i "&amp;IF($AK$162="MacOS","'' ","")&amp;"'s#"&amp;BP$164&amp;"="""&amp;INDEX($E$128:$G$130,MATCH("●",INDEX($H$128:$AQ$130,,MATCH($D188,$70:$70,0)-7),0),1)&amp;""""&amp;"#"&amp;BP$164&amp;"="&amp;""""&amp;VLOOKUP(BP$164,$AD$9:$AN$20,8,FALSE)&amp;""""&amp;"#g'"&amp;"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8" s="71" t="str">
        <f>SUBSTITUTE(IF(VLOOKUP(BQ$164,$AD$9:$AN$20,8,FALSE)=INDEX($E$132:$G$134,MATCH("●",INDEX($H$132:$AQ$134,,MATCH($D188,$70:$70,0)-7),0),1),"","sed -i "&amp;IF($AK$162="MacOS","'' ","")&amp;"'s#"&amp;BQ$164&amp;"="""&amp;VLOOKUP(BQ$164,$AD$9:$AN$20,8,FALSE)&amp;""""&amp;"#"&amp;BQ$164&amp;"="&amp;""""&amp;INDEX($E$132:$G$134,MATCH("●",INDEX($H$132:$AQ$134,,MATCH($D188,$70:$70,0)-7),0),1)&amp;""""&amp;"#g'"&amp;" ${CONFIG_DIR}"&amp;$K$7&amp;"; export "&amp;BQ$164&amp;"="&amp;""""&amp;INDEX($E$132:$G$134,MATCH("●",INDEX($H$132:$AQ$134,,MATCH($D188,$70:$70,0)-7),0),1)&amp;""";"),",",""",""")</f>
        <v/>
      </c>
      <c r="BR188" s="71" t="str">
        <f>SUBSTITUTE(IF(INDEX($E$132:$G$134,MATCH("●",INDEX($H$132:$AQ$134,,MATCH($D188,$70:$70,0)-7),0),1)=VLOOKUP(BR$164,$AD$9:$AN$20,8,FALSE),"","sed -i "&amp;IF($AK$162="MacOS","'' ","")&amp;"'s#"&amp;BR$164&amp;"="""&amp;INDEX($E$132:$G$134,MATCH("●",INDEX($H$132:$AQ$134,,MATCH($D188,$70:$70,0)-7),0),1)&amp;""""&amp;"#"&amp;BR$164&amp;"="&amp;""""&amp;VLOOKUP(BR$164,$AD$9:$AN$20,8,FALSE)&amp;""""&amp;"#g'"&amp;"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8" s="71" t="str">
        <f>SUBSTITUTE(IF(VLOOKUP(BS$164,$AD$9:$AN$20,8,FALSE)=INDEX($E$136:$G$138,MATCH("●",INDEX($H$136:$AQ$138,,MATCH($D188,$70:$70,0)-7),0),1),"","sed -i "&amp;IF($AK$162="MacOS","'' ","")&amp;"'s#"&amp;BS$164&amp;"="""&amp;VLOOKUP(BS$164,$AD$9:$AN$20,8,FALSE)&amp;""""&amp;"#"&amp;BS$164&amp;"="&amp;""""&amp;INDEX($E$136:$G$138,MATCH("●",INDEX($H$136:$AQ$138,,MATCH($D188,$70:$70,0)-7),0),1)&amp;""""&amp;"#g'"&amp;" ${CONFIG_DIR}"&amp;$K$7&amp;"; export "&amp;BS$164&amp;"="&amp;""""&amp;INDEX($E$136:$G$138,MATCH("●",INDEX($H$136:$AQ$138,,MATCH($D188,$70:$70,0)-7),0),1)&amp;""";"),",",""",""")</f>
        <v/>
      </c>
      <c r="BT188" s="71" t="str">
        <f>SUBSTITUTE(IF(INDEX($E$136:$G$138,MATCH("●",INDEX($H$136:$AQ$138,,MATCH($D188,$70:$70,0)-7),0),1)=VLOOKUP(BT$164,$AD$9:$AN$20,8,FALSE),"","sed -i "&amp;IF($AK$162="MacOS","'' ","")&amp;"'s#"&amp;BT$164&amp;"="""&amp;INDEX($E$136:$G$138,MATCH("●",INDEX($H$136:$AQ$138,,MATCH($D188,$70:$70,0)-7),0),1)&amp;""""&amp;"#"&amp;BT$164&amp;"="&amp;""""&amp;VLOOKUP(BT$164,$AD$9:$AN$20,8,FALSE)&amp;""""&amp;"#g'"&amp;"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8" s="60" t="s">
        <v>1068</v>
      </c>
    </row>
    <row r="189" spans="4:73" ht="54" customHeight="1">
      <c r="D189" s="96">
        <f t="shared" si="3"/>
        <v>132</v>
      </c>
      <c r="E189" s="97"/>
      <c r="F189" s="97"/>
      <c r="G189" s="98"/>
      <c r="H189" s="45" t="str">
        <f t="shared" ca="1" si="2"/>
        <v>clear; echo テストケース132; sed -i '' 's#COLUMN_DATA_TYPE="char"#COLUMN_DATA_TYPE="int"#g' ${CONFIG_DIR}db_data_config.txt; export COLUMN_DATA_TYPE="int";sed -i '' 's#COLUMN_DATA_LENGTH="3"#COLUMN_DATA_LENGTH="9"#g' ${CONFIG_DIR}db_data_config.txt; export COLUMN_DATA_LENGTH="9";sh ./script/db_check_data_validate_config.sh; sed -i '' 's#COLUMN_DATA_TYPE="int"#COLUMN_DATA_TYPE="char"#g' ${CONFIG_DIR}db_data_config.txt; export COLUMN_DATA_TYPE="char";sed -i '' 's#COLUMN_DATA_LENGTH="9"#COLUMN_DATA_LENGTH="3"#g' ${CONFIG_DIR}db_data_config.txt; export COLUMN_DATA_LENGTH="3";</v>
      </c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7"/>
      <c r="AE189" s="99" t="str" cm="1">
        <f t="array" ref="AE189">SUBSTITUTE(INDEX($H$140:$AQ$140, , MATCH($D189, $70:$70, 0)-7),"-","")</f>
        <v>正常</v>
      </c>
      <c r="AF189" s="100"/>
      <c r="AG189" s="101"/>
      <c r="AH189" s="143" t="s">
        <v>978</v>
      </c>
      <c r="AI189" s="144"/>
      <c r="AJ189" s="144"/>
      <c r="AK189" s="144"/>
      <c r="AL189" s="144"/>
      <c r="AM189" s="144"/>
      <c r="AN189" s="144"/>
      <c r="AO189" s="144"/>
      <c r="AP189" s="144"/>
      <c r="AQ189" s="145"/>
      <c r="AS189" s="68" t="str" cm="1">
        <f t="array" ref="AS189">SUBSTITUTE(TEXT(INDEX($H$143:$AQ$143,1,$D189-108),"000000"),"-","")</f>
        <v>220001</v>
      </c>
      <c r="AT189" s="69"/>
      <c r="AU189" s="70"/>
      <c r="AW189" s="71" t="str">
        <f>SUBSTITUTE(IF(VLOOKUP(AW$164,$AD$9:$AN$20,8,FALSE)=INDEX($E$76:$G$78,MATCH("●",INDEX($H$76:$AQ$78,,MATCH($D189,$70:$70,0)-7),0),1),"","sed -i "&amp;IF($AK$162="MacOS","'' ","")&amp;"'s#"&amp;AW$164&amp;"="""&amp;VLOOKUP(AW$164,$AD$9:$AN$20,8,FALSE)&amp;""""&amp;"#"&amp;AW$164&amp;"="&amp;""""&amp;INDEX($E$76:$G$78,MATCH("●",INDEX($H$76:$AQ$78,,MATCH($D189,$70:$70,0)-7),0),1)&amp;""""&amp;"#g'"&amp;" ${CONFIG_DIR}"&amp;$K$7&amp;"; export "&amp;AW$164&amp;"="&amp;""""&amp;INDEX($E$76:$G$78,MATCH("●",INDEX($H$76:$AQ$78,,MATCH($D189,$70:$70,0)-7),0),1)&amp;""";"),",",""",""")</f>
        <v/>
      </c>
      <c r="AX189" s="71" t="str">
        <f>SUBSTITUTE(IF(INDEX($E$76:$G$78,MATCH("●",INDEX($H$76:$AQ$78,,MATCH($D189,$70:$70,0)-7),0),1)=VLOOKUP(AX$164,$AD$9:$AN$20,8,FALSE),"","sed -i "&amp;IF($AK$162="MacOS","'' ","")&amp;"'s#"&amp;AX$164&amp;"="""&amp;INDEX($E$76:$G$78,MATCH("●",INDEX($H$76:$AQ$78,,MATCH($D189,$70:$70,0)-7),0),1)&amp;""""&amp;"#"&amp;AX$164&amp;"="&amp;""""&amp;VLOOKUP(AX$164,$AD$9:$AN$20,8,FALSE)&amp;""""&amp;"#g'"&amp;"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89" s="71" t="str">
        <f>SUBSTITUTE(IF(VLOOKUP(AY$164,$AD$9:$AN$20,8,FALSE)=INDEX($E$80:$G$84,MATCH("●",INDEX($H$80:$AQ$84,,MATCH($D189,$70:$70,0)-7),0),1),"","sed -i "&amp;IF($AK$162="MacOS","'' ","")&amp;"'s#"&amp;AY$164&amp;"="""&amp;VLOOKUP(AY$164,$AD$9:$AN$20,8,FALSE)&amp;""""&amp;"#"&amp;AY$164&amp;"="&amp;""""&amp;INDEX($E$80:$G$84,MATCH("●",INDEX($H$80:$AQ$84,,MATCH($D189,$70:$70,0)-7),0),1)&amp;""""&amp;"#g'"&amp;" ${CONFIG_DIR}"&amp;$K$7&amp;"; export "&amp;AY$164&amp;"="&amp;""""&amp;INDEX($E$80:$G$84,MATCH("●",INDEX($H$80:$AQ$84,,MATCH($D189,$70:$70,0)-7),0),1)&amp;""";"),",",""",""")</f>
        <v>sed -i '' 's#COLUMN_DATA_TYPE="char"#COLUMN_DATA_TYPE="int"#g' ${CONFIG_DIR}db_data_config.txt; export COLUMN_DATA_TYPE="int";</v>
      </c>
      <c r="AZ189" s="71" t="str">
        <f>SUBSTITUTE(IF(INDEX($E$80:$G$84,MATCH("●",INDEX($H$80:$AQ$84,,MATCH($D189,$70:$70,0)-7),0),1)=VLOOKUP(AZ$164,$AD$9:$AN$20,8,FALSE),"","sed -i "&amp;IF($AK$162="MacOS","'' ","")&amp;"'s#"&amp;AZ$164&amp;"="""&amp;INDEX($E$80:$G$84,MATCH("●",INDEX($H$80:$AQ$84,,MATCH($D189,$70:$70,0)-7),0),1)&amp;""""&amp;"#"&amp;AZ$164&amp;"="&amp;""""&amp;VLOOKUP(AZ$164,$AD$9:$AN$20,8,FALSE)&amp;""""&amp;"#g'"&amp;"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89" s="71" t="str">
        <f>SUBSTITUTE(IF(VLOOKUP(BA$164,$AD$9:$AN$20,8,FALSE)=INDEX($E$86:$G$99,MATCH("●",INDEX($H$86:$AQ$99,,MATCH($D189,$70:$70,0)-7),0),1),"","sed -i "&amp;IF($AK$162="MacOS","'' ","")&amp;"'s#"&amp;BA$164&amp;"="""&amp;VLOOKUP(BA$164,$AD$9:$AN$20,8,FALSE)&amp;""""&amp;"#"&amp;BA$164&amp;"="&amp;""""&amp;INDEX($E$86:$G$99,MATCH("●",INDEX($H$86:$AQ$99,,MATCH($D189,$70:$70,0)-7),0),1)&amp;""""&amp;"#g'"&amp;" ${CONFIG_DIR}"&amp;$K$7&amp;"; export "&amp;BA$164&amp;"="&amp;""""&amp;INDEX($E$86:$G$99,MATCH("●",INDEX($H$86:$AQ$99,,MATCH($D189,$70:$70,0)-7),0),1)&amp;""";"),",",""",""")</f>
        <v>sed -i '' 's#COLUMN_DATA_LENGTH="3"#COLUMN_DATA_LENGTH="9"#g' ${CONFIG_DIR}db_data_config.txt; export COLUMN_DATA_LENGTH="9";</v>
      </c>
      <c r="BB189" s="71" t="str">
        <f>SUBSTITUTE(IF(INDEX($E$86:$G$99,MATCH("●",INDEX($H$86:$AQ$99,,MATCH($D189,$70:$70,0)-7),0),1)=VLOOKUP(BB$164,$AD$9:$AN$20,8,FALSE),"","sed -i "&amp;IF($AK$162="MacOS","'' ","")&amp;"'s#"&amp;BB$164&amp;"="""&amp;INDEX($E$86:$G$99,MATCH("●",INDEX($H$86:$AQ$99,,MATCH($D189,$70:$70,0)-7),0),1)&amp;""""&amp;"#"&amp;BB$164&amp;"="&amp;""""&amp;VLOOKUP(BB$164,$AD$9:$AN$20,8,FALSE)&amp;""""&amp;"#g'"&amp;"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's#COLUMN_DATA_LENGTH="9"#COLUMN_DATA_LENGTH="3"#g' ${CONFIG_DIR}db_data_config.txt; export COLUMN_DATA_LENGTH="3";</v>
      </c>
      <c r="BC189" s="71" t="str">
        <f>SUBSTITUTE(IF(VLOOKUP(BC$164,$AD$9:$AN$20,8,FALSE)=INDEX($E$101:$G$104,MATCH("●",INDEX($H$101:$AQ$104,,MATCH($D189,$70:$70,0)-7),0),1),"","sed -i "&amp;IF($AK$162="MacOS","'' ","")&amp;"'s#"&amp;BC$164&amp;"="""&amp;VLOOKUP(BC$164,$AD$9:$AN$20,8,FALSE)&amp;""""&amp;"#"&amp;BC$164&amp;"="&amp;""""&amp;INDEX($E$101:$G$104,MATCH("●",INDEX($H$101:$AQ$104,,MATCH($D189,$70:$70,0)-7),0),1)&amp;""""&amp;"#g'"&amp;" ${CONFIG_DIR}"&amp;$K$7&amp;"; export "&amp;BC$164&amp;"="&amp;""""&amp;INDEX($E$101:$G$104,MATCH("●",INDEX($H$101:$AQ$104,,MATCH($D189,$70:$70,0)-7),0),1)&amp;""";"),",",""",""")</f>
        <v/>
      </c>
      <c r="BD189" s="71" t="str">
        <f>SUBSTITUTE(IF(INDEX($E$101:$G$104,MATCH("●",INDEX($H$101:$AQ$104,,MATCH($D189,$70:$70,0)-7),0),1)=VLOOKUP(BD$164,$AD$9:$AN$20,8,FALSE),"","sed -i "&amp;IF($AK$162="MacOS","'' ","")&amp;"'s#"&amp;BD$164&amp;"="""&amp;INDEX($E$101:$G$104,MATCH("●",INDEX($H$101:$AQ$104,,MATCH($D189,$70:$70,0)-7),0),1)&amp;""""&amp;"#"&amp;BD$164&amp;"="&amp;""""&amp;VLOOKUP(BD$164,$AD$9:$AN$20,8,FALSE)&amp;""""&amp;"#g'"&amp;"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89" s="71" t="str">
        <f>SUBSTITUTE(IF(VLOOKUP(BE$164,$AD$9:$AN$20,8,FALSE)=INDEX($E$106:$G$109,MATCH("●",INDEX($H$106:$AQ$109,,MATCH($D189,$70:$70,0)-7),0),1),"","sed -i "&amp;IF($AK$162="MacOS","'' ","")&amp;"'s#"&amp;BE$164&amp;"="""&amp;VLOOKUP(BE$164,$AD$9:$AN$20,8,FALSE)&amp;""""&amp;"#"&amp;BE$164&amp;"="&amp;""""&amp;INDEX($E$106:$G$109,MATCH("●",INDEX($H$106:$AQ$109,,MATCH($D189,$70:$70,0)-7),0),1)&amp;""""&amp;"#g'"&amp;" ${CONFIG_DIR}"&amp;$K$7&amp;"; export "&amp;BE$164&amp;"="&amp;""""&amp;INDEX($E$106:$G$109,MATCH("●",INDEX($H$106:$AQ$109,,MATCH($D189,$70:$70,0)-7),0),1)&amp;""";"),",",""",""")</f>
        <v/>
      </c>
      <c r="BF189" s="71" t="str">
        <f>SUBSTITUTE(IF(INDEX($E$106:$G$109,MATCH("●",INDEX($H$106:$AQ$109,,MATCH($D189,$70:$70,0)-7),0),1)=VLOOKUP(BF$164,$AD$9:$AN$20,8,FALSE),"","sed -i "&amp;IF($AK$162="MacOS","'' ","")&amp;"'s#"&amp;BF$164&amp;"="""&amp;INDEX($E$106:$G$109,MATCH("●",INDEX($H$106:$AQ$109,,MATCH($D189,$70:$70,0)-7),0),1)&amp;""""&amp;"#"&amp;BF$164&amp;"="&amp;""""&amp;VLOOKUP(BF$164,$AD$9:$AN$20,8,FALSE)&amp;""""&amp;"#g'"&amp;"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89" s="71" t="str">
        <f>SUBSTITUTE(IF(VLOOKUP(BG$164,$AD$9:$AN$20,8,FALSE)=INDEX($E$111:$G$114,MATCH("●",INDEX($H$111:$AQ$114,,MATCH($D189,$70:$70,0)-7),0),1),"","sed -i "&amp;IF($AK$162="MacOS","'' ","")&amp;"'s#"&amp;BG$164&amp;"="""&amp;VLOOKUP(BG$164,$AD$9:$AN$20,8,FALSE)&amp;""""&amp;"#"&amp;BG$164&amp;"="&amp;""""&amp;INDEX($E$111:$G$114,MATCH("●",INDEX($H$111:$AQ$114,,MATCH($D189,$70:$70,0)-7),0),1)&amp;""""&amp;"#g'"&amp;" ${CONFIG_DIR}"&amp;$K$7&amp;"; export "&amp;BG$164&amp;"="&amp;""""&amp;INDEX($E$111:$G$114,MATCH("●",INDEX($H$111:$AQ$114,,MATCH($D189,$70:$70,0)-7),0),1)&amp;""";"),",",""",""")</f>
        <v/>
      </c>
      <c r="BH189" s="71" t="str">
        <f>SUBSTITUTE(IF(INDEX($E$111:$G$114,MATCH("●",INDEX($H$111:$AQ$114,,MATCH($D189,$70:$70,0)-7),0),1)=VLOOKUP(BH$164,$AD$9:$AN$20,8,FALSE),"","sed -i "&amp;IF($AK$162="MacOS","'' ","")&amp;"'s#"&amp;BH$164&amp;"="""&amp;INDEX($E$111:$G$114,MATCH("●",INDEX($H$111:$AQ$114,,MATCH($D189,$70:$70,0)-7),0),1)&amp;""""&amp;"#"&amp;BH$164&amp;"="&amp;""""&amp;VLOOKUP(BH$164,$AD$9:$AN$20,8,FALSE)&amp;""""&amp;"#g'"&amp;"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89" s="71" t="str">
        <f>SUBSTITUTE(IF(VLOOKUP(BI$164,$AD$9:$AN$20,8,FALSE)=INDEX($E$116:$G$118,MATCH("●",INDEX($H$116:$AQ$118,,MATCH($D189,$70:$70,0)-7),0),1),"","sed -i "&amp;IF($AK$162="MacOS","'' ","")&amp;"'s#"&amp;BI$164&amp;"="""&amp;VLOOKUP(BI$164,$AD$9:$AN$20,8,FALSE)&amp;""""&amp;"#"&amp;BI$164&amp;"="&amp;""""&amp;INDEX($E$116:$G$118,MATCH("●",INDEX($H$116:$AQ$118,,MATCH($D189,$70:$70,0)-7),0),1)&amp;""""&amp;"#g'"&amp;" ${CONFIG_DIR}"&amp;$K$7&amp;"; export "&amp;BI$164&amp;"="&amp;""""&amp;INDEX($E$116:$G$118,MATCH("●",INDEX($H$116:$AQ$118,,MATCH($D189,$70:$70,0)-7),0),1)&amp;""";"),",",""",""")</f>
        <v/>
      </c>
      <c r="BJ189" s="71" t="str">
        <f>SUBSTITUTE(IF(INDEX($E$116:$G$118,MATCH("●",INDEX($H$116:$AQ$118,,MATCH($D189,$70:$70,0)-7),0),1)=VLOOKUP(BJ$164,$AD$9:$AN$20,8,FALSE),"","sed -i "&amp;IF($AK$162="MacOS","'' ","")&amp;"'s#"&amp;BJ$164&amp;"="""&amp;INDEX($E$116:$G$118,MATCH("●",INDEX($H$116:$AQ$118,,MATCH($D189,$70:$70,0)-7),0),1)&amp;""""&amp;"#"&amp;BJ$164&amp;"="&amp;""""&amp;VLOOKUP(BJ$164,$AD$9:$AN$20,8,FALSE)&amp;""""&amp;"#g'"&amp;"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89" s="71" t="str">
        <f>SUBSTITUTE(IF(VLOOKUP(BK$164,$AD$9:$AN$20,8,FALSE)=INDEX($E$120:$G$122,MATCH("●",INDEX($H$120:$AQ$122,,MATCH($D189,$70:$70,0)-7),0),1),"","sed -i "&amp;IF($AK$162="MacOS","'' ","")&amp;"'s#"&amp;BK$164&amp;"="""&amp;VLOOKUP(BK$164,$AD$9:$AN$20,8,FALSE)&amp;""""&amp;"#"&amp;BK$164&amp;"="&amp;""""&amp;INDEX($E$120:$G$122,MATCH("●",INDEX($H$120:$AQ$122,,MATCH($D189,$70:$70,0)-7),0),1)&amp;""""&amp;"#g'"&amp;" ${CONFIG_DIR}"&amp;$K$7&amp;"; export "&amp;BK$164&amp;"="&amp;""""&amp;INDEX($E$120:$G$122,MATCH("●",INDEX($H$120:$AQ$122,,MATCH($D189,$70:$70,0)-7),0),1)&amp;""";"),",",""",""")</f>
        <v/>
      </c>
      <c r="BL189" s="71" t="str">
        <f>SUBSTITUTE(IF(INDEX($E$120:$G$122,MATCH("●",INDEX($H$120:$AQ$122,,MATCH($D189,$70:$70,0)-7),0),1)=VLOOKUP(BL$164,$AD$9:$AN$20,8,FALSE),"","sed -i "&amp;IF($AK$162="MacOS","'' ","")&amp;"'s#"&amp;BL$164&amp;"="""&amp;INDEX($E$120:$G$122,MATCH("●",INDEX($H$120:$AQ$122,,MATCH($D189,$70:$70,0)-7),0),1)&amp;""""&amp;"#"&amp;BL$164&amp;"="&amp;""""&amp;VLOOKUP(BL$164,$AD$9:$AN$20,8,FALSE)&amp;""""&amp;"#g'"&amp;"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89" s="71" t="str">
        <f>SUBSTITUTE(IF(VLOOKUP(BM$164,$AD$9:$AN$20,8,FALSE)=INDEX($E$124:$G$126,MATCH("●",INDEX($H$124:$AQ$126,,MATCH($D189,$70:$70,0)-7),0),1),"","sed -i "&amp;IF($AK$162="MacOS","'' ","")&amp;"'s#"&amp;BM$164&amp;"="""&amp;VLOOKUP(BM$164,$AD$9:$AN$20,8,FALSE)&amp;""""&amp;"#"&amp;BM$164&amp;"="&amp;""""&amp;INDEX($E$124:$G$126,MATCH("●",INDEX($H$124:$AQ$126,,MATCH($D189,$70:$70,0)-7),0),1)&amp;""""&amp;"#g'"&amp;" ${CONFIG_DIR}"&amp;$K$7&amp;"; export "&amp;BM$164&amp;"="&amp;""""&amp;INDEX($E$124:$G$126,MATCH("●",INDEX($H$124:$AQ$126,,MATCH($D189,$70:$70,0)-7),0),1)&amp;""";"),",",""",""")</f>
        <v/>
      </c>
      <c r="BN189" s="71" t="str">
        <f>SUBSTITUTE(IF(INDEX($E$124:$G$126,MATCH("●",INDEX($H$124:$AQ$126,,MATCH($D189,$70:$70,0)-7),0),1)=VLOOKUP(BN$164,$AD$9:$AN$20,8,FALSE),"","sed -i "&amp;IF($AK$162="MacOS","'' ","")&amp;"'s#"&amp;BN$164&amp;"="""&amp;INDEX($E$124:$G$126,MATCH("●",INDEX($H$124:$AQ$126,,MATCH($D189,$70:$70,0)-7),0),1)&amp;""""&amp;"#"&amp;BN$164&amp;"="&amp;""""&amp;VLOOKUP(BN$164,$AD$9:$AN$20,8,FALSE)&amp;""""&amp;"#g'"&amp;"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89" s="71" t="str">
        <f>SUBSTITUTE(IF(VLOOKUP(BO$164,$AD$9:$AN$20,8,FALSE)=INDEX($E$128:$G$130,MATCH("●",INDEX($H$128:$AQ$130,,MATCH($D189,$70:$70,0)-7),0),1),"","sed -i "&amp;IF($AK$162="MacOS","'' ","")&amp;"'s#"&amp;BO$164&amp;"="""&amp;VLOOKUP(BO$164,$AD$9:$AN$20,8,FALSE)&amp;""""&amp;"#"&amp;BO$164&amp;"="&amp;""""&amp;INDEX($E$128:$G$130,MATCH("●",INDEX($H$128:$AQ$130,,MATCH($D189,$70:$70,0)-7),0),1)&amp;""""&amp;"#g'"&amp;" ${CONFIG_DIR}"&amp;$K$7&amp;"; export "&amp;BO$164&amp;"="&amp;""""&amp;INDEX($E$128:$G$130,MATCH("●",INDEX($H$128:$AQ$130,,MATCH($D189,$70:$70,0)-7),0),1)&amp;""";"),",",""",""")</f>
        <v/>
      </c>
      <c r="BP189" s="71" t="str">
        <f>SUBSTITUTE(IF(INDEX($E$128:$G$130,MATCH("●",INDEX($H$128:$AQ$130,,MATCH($D189,$70:$70,0)-7),0),1)=VLOOKUP(BP$164,$AD$9:$AN$20,8,FALSE),"","sed -i "&amp;IF($AK$162="MacOS","'' ","")&amp;"'s#"&amp;BP$164&amp;"="""&amp;INDEX($E$128:$G$130,MATCH("●",INDEX($H$128:$AQ$130,,MATCH($D189,$70:$70,0)-7),0),1)&amp;""""&amp;"#"&amp;BP$164&amp;"="&amp;""""&amp;VLOOKUP(BP$164,$AD$9:$AN$20,8,FALSE)&amp;""""&amp;"#g'"&amp;"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89" s="71" t="str">
        <f>SUBSTITUTE(IF(VLOOKUP(BQ$164,$AD$9:$AN$20,8,FALSE)=INDEX($E$132:$G$134,MATCH("●",INDEX($H$132:$AQ$134,,MATCH($D189,$70:$70,0)-7),0),1),"","sed -i "&amp;IF($AK$162="MacOS","'' ","")&amp;"'s#"&amp;BQ$164&amp;"="""&amp;VLOOKUP(BQ$164,$AD$9:$AN$20,8,FALSE)&amp;""""&amp;"#"&amp;BQ$164&amp;"="&amp;""""&amp;INDEX($E$132:$G$134,MATCH("●",INDEX($H$132:$AQ$134,,MATCH($D189,$70:$70,0)-7),0),1)&amp;""""&amp;"#g'"&amp;" ${CONFIG_DIR}"&amp;$K$7&amp;"; export "&amp;BQ$164&amp;"="&amp;""""&amp;INDEX($E$132:$G$134,MATCH("●",INDEX($H$132:$AQ$134,,MATCH($D189,$70:$70,0)-7),0),1)&amp;""";"),",",""",""")</f>
        <v/>
      </c>
      <c r="BR189" s="71" t="str">
        <f>SUBSTITUTE(IF(INDEX($E$132:$G$134,MATCH("●",INDEX($H$132:$AQ$134,,MATCH($D189,$70:$70,0)-7),0),1)=VLOOKUP(BR$164,$AD$9:$AN$20,8,FALSE),"","sed -i "&amp;IF($AK$162="MacOS","'' ","")&amp;"'s#"&amp;BR$164&amp;"="""&amp;INDEX($E$132:$G$134,MATCH("●",INDEX($H$132:$AQ$134,,MATCH($D189,$70:$70,0)-7),0),1)&amp;""""&amp;"#"&amp;BR$164&amp;"="&amp;""""&amp;VLOOKUP(BR$164,$AD$9:$AN$20,8,FALSE)&amp;""""&amp;"#g'"&amp;"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89" s="71" t="str">
        <f>SUBSTITUTE(IF(VLOOKUP(BS$164,$AD$9:$AN$20,8,FALSE)=INDEX($E$136:$G$138,MATCH("●",INDEX($H$136:$AQ$138,,MATCH($D189,$70:$70,0)-7),0),1),"","sed -i "&amp;IF($AK$162="MacOS","'' ","")&amp;"'s#"&amp;BS$164&amp;"="""&amp;VLOOKUP(BS$164,$AD$9:$AN$20,8,FALSE)&amp;""""&amp;"#"&amp;BS$164&amp;"="&amp;""""&amp;INDEX($E$136:$G$138,MATCH("●",INDEX($H$136:$AQ$138,,MATCH($D189,$70:$70,0)-7),0),1)&amp;""""&amp;"#g'"&amp;" ${CONFIG_DIR}"&amp;$K$7&amp;"; export "&amp;BS$164&amp;"="&amp;""""&amp;INDEX($E$136:$G$138,MATCH("●",INDEX($H$136:$AQ$138,,MATCH($D189,$70:$70,0)-7),0),1)&amp;""";"),",",""",""")</f>
        <v/>
      </c>
      <c r="BT189" s="71" t="str">
        <f>SUBSTITUTE(IF(INDEX($E$136:$G$138,MATCH("●",INDEX($H$136:$AQ$138,,MATCH($D189,$70:$70,0)-7),0),1)=VLOOKUP(BT$164,$AD$9:$AN$20,8,FALSE),"","sed -i "&amp;IF($AK$162="MacOS","'' ","")&amp;"'s#"&amp;BT$164&amp;"="""&amp;INDEX($E$136:$G$138,MATCH("●",INDEX($H$136:$AQ$138,,MATCH($D189,$70:$70,0)-7),0),1)&amp;""""&amp;"#"&amp;BT$164&amp;"="&amp;""""&amp;VLOOKUP(BT$164,$AD$9:$AN$20,8,FALSE)&amp;""""&amp;"#g'"&amp;"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89" s="60" t="s">
        <v>1068</v>
      </c>
    </row>
    <row r="190" spans="4:73" ht="54" customHeight="1">
      <c r="D190" s="96">
        <f t="shared" si="3"/>
        <v>133</v>
      </c>
      <c r="E190" s="97"/>
      <c r="F190" s="97"/>
      <c r="G190" s="98"/>
      <c r="H190" s="45" t="str">
        <f t="shared" ca="1" si="2"/>
        <v>clear; echo テストケース133; sed -i '' 's#COLUMN_DATA_TYPE="char"#COLUMN_DATA_TYPE="int"#g' ${CONFIG_DIR}db_data_config.txt; export COLUMN_DATA_TYPE="int";sed -i '' 's#COLUMN_DATA_LENGTH="3"#COLUMN_DATA_LENGTH="10"#g' ${CONFIG_DIR}db_data_config.txt; export COLUMN_DATA_LENGTH="10";sh ./script/db_check_data_validate_config.sh; sed -i '' 's#COLUMN_DATA_TYPE="int"#COLUMN_DATA_TYPE="char"#g' ${CONFIG_DIR}db_data_config.txt; export COLUMN_DATA_TYPE="char";sed -i '' 's#COLUMN_DATA_LENGTH="10"#COLUMN_DATA_LENGTH="3"#g' ${CONFIG_DIR}db_data_config.txt; export COLUMN_DATA_LENGTH="3";</v>
      </c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7"/>
      <c r="AE190" s="99" t="str" cm="1">
        <f t="array" ref="AE190">SUBSTITUTE(INDEX($H$140:$AQ$140, , MATCH($D190, $70:$70, 0)-7),"-","")</f>
        <v>正常</v>
      </c>
      <c r="AF190" s="100"/>
      <c r="AG190" s="101"/>
      <c r="AH190" s="143" t="s">
        <v>979</v>
      </c>
      <c r="AI190" s="144"/>
      <c r="AJ190" s="144"/>
      <c r="AK190" s="144"/>
      <c r="AL190" s="144"/>
      <c r="AM190" s="144"/>
      <c r="AN190" s="144"/>
      <c r="AO190" s="144"/>
      <c r="AP190" s="144"/>
      <c r="AQ190" s="145"/>
      <c r="AS190" s="68" t="str" cm="1">
        <f t="array" ref="AS190">SUBSTITUTE(TEXT(INDEX($H$143:$AQ$143,1,$D190-108),"000000"),"-","")</f>
        <v>220001</v>
      </c>
      <c r="AT190" s="69"/>
      <c r="AU190" s="70"/>
      <c r="AW190" s="71" t="str">
        <f>SUBSTITUTE(IF(VLOOKUP(AW$164,$AD$9:$AN$20,8,FALSE)=INDEX($E$76:$G$78,MATCH("●",INDEX($H$76:$AQ$78,,MATCH($D190,$70:$70,0)-7),0),1),"","sed -i "&amp;IF($AK$162="MacOS","'' ","")&amp;"'s#"&amp;AW$164&amp;"="""&amp;VLOOKUP(AW$164,$AD$9:$AN$20,8,FALSE)&amp;""""&amp;"#"&amp;AW$164&amp;"="&amp;""""&amp;INDEX($E$76:$G$78,MATCH("●",INDEX($H$76:$AQ$78,,MATCH($D190,$70:$70,0)-7),0),1)&amp;""""&amp;"#g'"&amp;" ${CONFIG_DIR}"&amp;$K$7&amp;"; export "&amp;AW$164&amp;"="&amp;""""&amp;INDEX($E$76:$G$78,MATCH("●",INDEX($H$76:$AQ$78,,MATCH($D190,$70:$70,0)-7),0),1)&amp;""";"),",",""",""")</f>
        <v/>
      </c>
      <c r="AX190" s="71" t="str">
        <f>SUBSTITUTE(IF(INDEX($E$76:$G$78,MATCH("●",INDEX($H$76:$AQ$78,,MATCH($D190,$70:$70,0)-7),0),1)=VLOOKUP(AX$164,$AD$9:$AN$20,8,FALSE),"","sed -i "&amp;IF($AK$162="MacOS","'' ","")&amp;"'s#"&amp;AX$164&amp;"="""&amp;INDEX($E$76:$G$78,MATCH("●",INDEX($H$76:$AQ$78,,MATCH($D190,$70:$70,0)-7),0),1)&amp;""""&amp;"#"&amp;AX$164&amp;"="&amp;""""&amp;VLOOKUP(AX$164,$AD$9:$AN$20,8,FALSE)&amp;""""&amp;"#g'"&amp;"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0" s="71" t="str">
        <f>SUBSTITUTE(IF(VLOOKUP(AY$164,$AD$9:$AN$20,8,FALSE)=INDEX($E$80:$G$84,MATCH("●",INDEX($H$80:$AQ$84,,MATCH($D190,$70:$70,0)-7),0),1),"","sed -i "&amp;IF($AK$162="MacOS","'' ","")&amp;"'s#"&amp;AY$164&amp;"="""&amp;VLOOKUP(AY$164,$AD$9:$AN$20,8,FALSE)&amp;""""&amp;"#"&amp;AY$164&amp;"="&amp;""""&amp;INDEX($E$80:$G$84,MATCH("●",INDEX($H$80:$AQ$84,,MATCH($D190,$70:$70,0)-7),0),1)&amp;""""&amp;"#g'"&amp;" ${CONFIG_DIR}"&amp;$K$7&amp;"; export "&amp;AY$164&amp;"="&amp;""""&amp;INDEX($E$80:$G$84,MATCH("●",INDEX($H$80:$AQ$84,,MATCH($D190,$70:$70,0)-7),0),1)&amp;""";"),",",""",""")</f>
        <v>sed -i '' 's#COLUMN_DATA_TYPE="char"#COLUMN_DATA_TYPE="int"#g' ${CONFIG_DIR}db_data_config.txt; export COLUMN_DATA_TYPE="int";</v>
      </c>
      <c r="AZ190" s="71" t="str">
        <f>SUBSTITUTE(IF(INDEX($E$80:$G$84,MATCH("●",INDEX($H$80:$AQ$84,,MATCH($D190,$70:$70,0)-7),0),1)=VLOOKUP(AZ$164,$AD$9:$AN$20,8,FALSE),"","sed -i "&amp;IF($AK$162="MacOS","'' ","")&amp;"'s#"&amp;AZ$164&amp;"="""&amp;INDEX($E$80:$G$84,MATCH("●",INDEX($H$80:$AQ$84,,MATCH($D190,$70:$70,0)-7),0),1)&amp;""""&amp;"#"&amp;AZ$164&amp;"="&amp;""""&amp;VLOOKUP(AZ$164,$AD$9:$AN$20,8,FALSE)&amp;""""&amp;"#g'"&amp;"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0" s="71" t="str">
        <f>SUBSTITUTE(IF(VLOOKUP(BA$164,$AD$9:$AN$20,8,FALSE)=INDEX($E$86:$G$99,MATCH("●",INDEX($H$86:$AQ$99,,MATCH($D190,$70:$70,0)-7),0),1),"","sed -i "&amp;IF($AK$162="MacOS","'' ","")&amp;"'s#"&amp;BA$164&amp;"="""&amp;VLOOKUP(BA$164,$AD$9:$AN$20,8,FALSE)&amp;""""&amp;"#"&amp;BA$164&amp;"="&amp;""""&amp;INDEX($E$86:$G$99,MATCH("●",INDEX($H$86:$AQ$99,,MATCH($D190,$70:$70,0)-7),0),1)&amp;""""&amp;"#g'"&amp;" ${CONFIG_DIR}"&amp;$K$7&amp;"; export "&amp;BA$164&amp;"="&amp;""""&amp;INDEX($E$86:$G$99,MATCH("●",INDEX($H$86:$AQ$99,,MATCH($D190,$70:$70,0)-7),0),1)&amp;""";"),",",""",""")</f>
        <v>sed -i '' 's#COLUMN_DATA_LENGTH="3"#COLUMN_DATA_LENGTH="10"#g' ${CONFIG_DIR}db_data_config.txt; export COLUMN_DATA_LENGTH="10";</v>
      </c>
      <c r="BB190" s="71" t="str">
        <f>SUBSTITUTE(IF(INDEX($E$86:$G$99,MATCH("●",INDEX($H$86:$AQ$99,,MATCH($D190,$70:$70,0)-7),0),1)=VLOOKUP(BB$164,$AD$9:$AN$20,8,FALSE),"","sed -i "&amp;IF($AK$162="MacOS","'' ","")&amp;"'s#"&amp;BB$164&amp;"="""&amp;INDEX($E$86:$G$99,MATCH("●",INDEX($H$86:$AQ$99,,MATCH($D190,$70:$70,0)-7),0),1)&amp;""""&amp;"#"&amp;BB$164&amp;"="&amp;""""&amp;VLOOKUP(BB$164,$AD$9:$AN$20,8,FALSE)&amp;""""&amp;"#g'"&amp;"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's#COLUMN_DATA_LENGTH="10"#COLUMN_DATA_LENGTH="3"#g' ${CONFIG_DIR}db_data_config.txt; export COLUMN_DATA_LENGTH="3";</v>
      </c>
      <c r="BC190" s="71" t="str">
        <f>SUBSTITUTE(IF(VLOOKUP(BC$164,$AD$9:$AN$20,8,FALSE)=INDEX($E$101:$G$104,MATCH("●",INDEX($H$101:$AQ$104,,MATCH($D190,$70:$70,0)-7),0),1),"","sed -i "&amp;IF($AK$162="MacOS","'' ","")&amp;"'s#"&amp;BC$164&amp;"="""&amp;VLOOKUP(BC$164,$AD$9:$AN$20,8,FALSE)&amp;""""&amp;"#"&amp;BC$164&amp;"="&amp;""""&amp;INDEX($E$101:$G$104,MATCH("●",INDEX($H$101:$AQ$104,,MATCH($D190,$70:$70,0)-7),0),1)&amp;""""&amp;"#g'"&amp;" ${CONFIG_DIR}"&amp;$K$7&amp;"; export "&amp;BC$164&amp;"="&amp;""""&amp;INDEX($E$101:$G$104,MATCH("●",INDEX($H$101:$AQ$104,,MATCH($D190,$70:$70,0)-7),0),1)&amp;""";"),",",""",""")</f>
        <v/>
      </c>
      <c r="BD190" s="71" t="str">
        <f>SUBSTITUTE(IF(INDEX($E$101:$G$104,MATCH("●",INDEX($H$101:$AQ$104,,MATCH($D190,$70:$70,0)-7),0),1)=VLOOKUP(BD$164,$AD$9:$AN$20,8,FALSE),"","sed -i "&amp;IF($AK$162="MacOS","'' ","")&amp;"'s#"&amp;BD$164&amp;"="""&amp;INDEX($E$101:$G$104,MATCH("●",INDEX($H$101:$AQ$104,,MATCH($D190,$70:$70,0)-7),0),1)&amp;""""&amp;"#"&amp;BD$164&amp;"="&amp;""""&amp;VLOOKUP(BD$164,$AD$9:$AN$20,8,FALSE)&amp;""""&amp;"#g'"&amp;"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90" s="71" t="str">
        <f>SUBSTITUTE(IF(VLOOKUP(BE$164,$AD$9:$AN$20,8,FALSE)=INDEX($E$106:$G$109,MATCH("●",INDEX($H$106:$AQ$109,,MATCH($D190,$70:$70,0)-7),0),1),"","sed -i "&amp;IF($AK$162="MacOS","'' ","")&amp;"'s#"&amp;BE$164&amp;"="""&amp;VLOOKUP(BE$164,$AD$9:$AN$20,8,FALSE)&amp;""""&amp;"#"&amp;BE$164&amp;"="&amp;""""&amp;INDEX($E$106:$G$109,MATCH("●",INDEX($H$106:$AQ$109,,MATCH($D190,$70:$70,0)-7),0),1)&amp;""""&amp;"#g'"&amp;" ${CONFIG_DIR}"&amp;$K$7&amp;"; export "&amp;BE$164&amp;"="&amp;""""&amp;INDEX($E$106:$G$109,MATCH("●",INDEX($H$106:$AQ$109,,MATCH($D190,$70:$70,0)-7),0),1)&amp;""";"),",",""",""")</f>
        <v/>
      </c>
      <c r="BF190" s="71" t="str">
        <f>SUBSTITUTE(IF(INDEX($E$106:$G$109,MATCH("●",INDEX($H$106:$AQ$109,,MATCH($D190,$70:$70,0)-7),0),1)=VLOOKUP(BF$164,$AD$9:$AN$20,8,FALSE),"","sed -i "&amp;IF($AK$162="MacOS","'' ","")&amp;"'s#"&amp;BF$164&amp;"="""&amp;INDEX($E$106:$G$109,MATCH("●",INDEX($H$106:$AQ$109,,MATCH($D190,$70:$70,0)-7),0),1)&amp;""""&amp;"#"&amp;BF$164&amp;"="&amp;""""&amp;VLOOKUP(BF$164,$AD$9:$AN$20,8,FALSE)&amp;""""&amp;"#g'"&amp;"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90" s="71" t="str">
        <f>SUBSTITUTE(IF(VLOOKUP(BG$164,$AD$9:$AN$20,8,FALSE)=INDEX($E$111:$G$114,MATCH("●",INDEX($H$111:$AQ$114,,MATCH($D190,$70:$70,0)-7),0),1),"","sed -i "&amp;IF($AK$162="MacOS","'' ","")&amp;"'s#"&amp;BG$164&amp;"="""&amp;VLOOKUP(BG$164,$AD$9:$AN$20,8,FALSE)&amp;""""&amp;"#"&amp;BG$164&amp;"="&amp;""""&amp;INDEX($E$111:$G$114,MATCH("●",INDEX($H$111:$AQ$114,,MATCH($D190,$70:$70,0)-7),0),1)&amp;""""&amp;"#g'"&amp;" ${CONFIG_DIR}"&amp;$K$7&amp;"; export "&amp;BG$164&amp;"="&amp;""""&amp;INDEX($E$111:$G$114,MATCH("●",INDEX($H$111:$AQ$114,,MATCH($D190,$70:$70,0)-7),0),1)&amp;""";"),",",""",""")</f>
        <v/>
      </c>
      <c r="BH190" s="71" t="str">
        <f>SUBSTITUTE(IF(INDEX($E$111:$G$114,MATCH("●",INDEX($H$111:$AQ$114,,MATCH($D190,$70:$70,0)-7),0),1)=VLOOKUP(BH$164,$AD$9:$AN$20,8,FALSE),"","sed -i "&amp;IF($AK$162="MacOS","'' ","")&amp;"'s#"&amp;BH$164&amp;"="""&amp;INDEX($E$111:$G$114,MATCH("●",INDEX($H$111:$AQ$114,,MATCH($D190,$70:$70,0)-7),0),1)&amp;""""&amp;"#"&amp;BH$164&amp;"="&amp;""""&amp;VLOOKUP(BH$164,$AD$9:$AN$20,8,FALSE)&amp;""""&amp;"#g'"&amp;"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90" s="71" t="str">
        <f>SUBSTITUTE(IF(VLOOKUP(BI$164,$AD$9:$AN$20,8,FALSE)=INDEX($E$116:$G$118,MATCH("●",INDEX($H$116:$AQ$118,,MATCH($D190,$70:$70,0)-7),0),1),"","sed -i "&amp;IF($AK$162="MacOS","'' ","")&amp;"'s#"&amp;BI$164&amp;"="""&amp;VLOOKUP(BI$164,$AD$9:$AN$20,8,FALSE)&amp;""""&amp;"#"&amp;BI$164&amp;"="&amp;""""&amp;INDEX($E$116:$G$118,MATCH("●",INDEX($H$116:$AQ$118,,MATCH($D190,$70:$70,0)-7),0),1)&amp;""""&amp;"#g'"&amp;" ${CONFIG_DIR}"&amp;$K$7&amp;"; export "&amp;BI$164&amp;"="&amp;""""&amp;INDEX($E$116:$G$118,MATCH("●",INDEX($H$116:$AQ$118,,MATCH($D190,$70:$70,0)-7),0),1)&amp;""";"),",",""",""")</f>
        <v/>
      </c>
      <c r="BJ190" s="71" t="str">
        <f>SUBSTITUTE(IF(INDEX($E$116:$G$118,MATCH("●",INDEX($H$116:$AQ$118,,MATCH($D190,$70:$70,0)-7),0),1)=VLOOKUP(BJ$164,$AD$9:$AN$20,8,FALSE),"","sed -i "&amp;IF($AK$162="MacOS","'' ","")&amp;"'s#"&amp;BJ$164&amp;"="""&amp;INDEX($E$116:$G$118,MATCH("●",INDEX($H$116:$AQ$118,,MATCH($D190,$70:$70,0)-7),0),1)&amp;""""&amp;"#"&amp;BJ$164&amp;"="&amp;""""&amp;VLOOKUP(BJ$164,$AD$9:$AN$20,8,FALSE)&amp;""""&amp;"#g'"&amp;"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0" s="71" t="str">
        <f>SUBSTITUTE(IF(VLOOKUP(BK$164,$AD$9:$AN$20,8,FALSE)=INDEX($E$120:$G$122,MATCH("●",INDEX($H$120:$AQ$122,,MATCH($D190,$70:$70,0)-7),0),1),"","sed -i "&amp;IF($AK$162="MacOS","'' ","")&amp;"'s#"&amp;BK$164&amp;"="""&amp;VLOOKUP(BK$164,$AD$9:$AN$20,8,FALSE)&amp;""""&amp;"#"&amp;BK$164&amp;"="&amp;""""&amp;INDEX($E$120:$G$122,MATCH("●",INDEX($H$120:$AQ$122,,MATCH($D190,$70:$70,0)-7),0),1)&amp;""""&amp;"#g'"&amp;" ${CONFIG_DIR}"&amp;$K$7&amp;"; export "&amp;BK$164&amp;"="&amp;""""&amp;INDEX($E$120:$G$122,MATCH("●",INDEX($H$120:$AQ$122,,MATCH($D190,$70:$70,0)-7),0),1)&amp;""";"),",",""",""")</f>
        <v/>
      </c>
      <c r="BL190" s="71" t="str">
        <f>SUBSTITUTE(IF(INDEX($E$120:$G$122,MATCH("●",INDEX($H$120:$AQ$122,,MATCH($D190,$70:$70,0)-7),0),1)=VLOOKUP(BL$164,$AD$9:$AN$20,8,FALSE),"","sed -i "&amp;IF($AK$162="MacOS","'' ","")&amp;"'s#"&amp;BL$164&amp;"="""&amp;INDEX($E$120:$G$122,MATCH("●",INDEX($H$120:$AQ$122,,MATCH($D190,$70:$70,0)-7),0),1)&amp;""""&amp;"#"&amp;BL$164&amp;"="&amp;""""&amp;VLOOKUP(BL$164,$AD$9:$AN$20,8,FALSE)&amp;""""&amp;"#g'"&amp;"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0" s="71" t="str">
        <f>SUBSTITUTE(IF(VLOOKUP(BM$164,$AD$9:$AN$20,8,FALSE)=INDEX($E$124:$G$126,MATCH("●",INDEX($H$124:$AQ$126,,MATCH($D190,$70:$70,0)-7),0),1),"","sed -i "&amp;IF($AK$162="MacOS","'' ","")&amp;"'s#"&amp;BM$164&amp;"="""&amp;VLOOKUP(BM$164,$AD$9:$AN$20,8,FALSE)&amp;""""&amp;"#"&amp;BM$164&amp;"="&amp;""""&amp;INDEX($E$124:$G$126,MATCH("●",INDEX($H$124:$AQ$126,,MATCH($D190,$70:$70,0)-7),0),1)&amp;""""&amp;"#g'"&amp;" ${CONFIG_DIR}"&amp;$K$7&amp;"; export "&amp;BM$164&amp;"="&amp;""""&amp;INDEX($E$124:$G$126,MATCH("●",INDEX($H$124:$AQ$126,,MATCH($D190,$70:$70,0)-7),0),1)&amp;""";"),",",""",""")</f>
        <v/>
      </c>
      <c r="BN190" s="71" t="str">
        <f>SUBSTITUTE(IF(INDEX($E$124:$G$126,MATCH("●",INDEX($H$124:$AQ$126,,MATCH($D190,$70:$70,0)-7),0),1)=VLOOKUP(BN$164,$AD$9:$AN$20,8,FALSE),"","sed -i "&amp;IF($AK$162="MacOS","'' ","")&amp;"'s#"&amp;BN$164&amp;"="""&amp;INDEX($E$124:$G$126,MATCH("●",INDEX($H$124:$AQ$126,,MATCH($D190,$70:$70,0)-7),0),1)&amp;""""&amp;"#"&amp;BN$164&amp;"="&amp;""""&amp;VLOOKUP(BN$164,$AD$9:$AN$20,8,FALSE)&amp;""""&amp;"#g'"&amp;"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0" s="71" t="str">
        <f>SUBSTITUTE(IF(VLOOKUP(BO$164,$AD$9:$AN$20,8,FALSE)=INDEX($E$128:$G$130,MATCH("●",INDEX($H$128:$AQ$130,,MATCH($D190,$70:$70,0)-7),0),1),"","sed -i "&amp;IF($AK$162="MacOS","'' ","")&amp;"'s#"&amp;BO$164&amp;"="""&amp;VLOOKUP(BO$164,$AD$9:$AN$20,8,FALSE)&amp;""""&amp;"#"&amp;BO$164&amp;"="&amp;""""&amp;INDEX($E$128:$G$130,MATCH("●",INDEX($H$128:$AQ$130,,MATCH($D190,$70:$70,0)-7),0),1)&amp;""""&amp;"#g'"&amp;" ${CONFIG_DIR}"&amp;$K$7&amp;"; export "&amp;BO$164&amp;"="&amp;""""&amp;INDEX($E$128:$G$130,MATCH("●",INDEX($H$128:$AQ$130,,MATCH($D190,$70:$70,0)-7),0),1)&amp;""";"),",",""",""")</f>
        <v/>
      </c>
      <c r="BP190" s="71" t="str">
        <f>SUBSTITUTE(IF(INDEX($E$128:$G$130,MATCH("●",INDEX($H$128:$AQ$130,,MATCH($D190,$70:$70,0)-7),0),1)=VLOOKUP(BP$164,$AD$9:$AN$20,8,FALSE),"","sed -i "&amp;IF($AK$162="MacOS","'' ","")&amp;"'s#"&amp;BP$164&amp;"="""&amp;INDEX($E$128:$G$130,MATCH("●",INDEX($H$128:$AQ$130,,MATCH($D190,$70:$70,0)-7),0),1)&amp;""""&amp;"#"&amp;BP$164&amp;"="&amp;""""&amp;VLOOKUP(BP$164,$AD$9:$AN$20,8,FALSE)&amp;""""&amp;"#g'"&amp;"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0" s="71" t="str">
        <f>SUBSTITUTE(IF(VLOOKUP(BQ$164,$AD$9:$AN$20,8,FALSE)=INDEX($E$132:$G$134,MATCH("●",INDEX($H$132:$AQ$134,,MATCH($D190,$70:$70,0)-7),0),1),"","sed -i "&amp;IF($AK$162="MacOS","'' ","")&amp;"'s#"&amp;BQ$164&amp;"="""&amp;VLOOKUP(BQ$164,$AD$9:$AN$20,8,FALSE)&amp;""""&amp;"#"&amp;BQ$164&amp;"="&amp;""""&amp;INDEX($E$132:$G$134,MATCH("●",INDEX($H$132:$AQ$134,,MATCH($D190,$70:$70,0)-7),0),1)&amp;""""&amp;"#g'"&amp;" ${CONFIG_DIR}"&amp;$K$7&amp;"; export "&amp;BQ$164&amp;"="&amp;""""&amp;INDEX($E$132:$G$134,MATCH("●",INDEX($H$132:$AQ$134,,MATCH($D190,$70:$70,0)-7),0),1)&amp;""";"),",",""",""")</f>
        <v/>
      </c>
      <c r="BR190" s="71" t="str">
        <f>SUBSTITUTE(IF(INDEX($E$132:$G$134,MATCH("●",INDEX($H$132:$AQ$134,,MATCH($D190,$70:$70,0)-7),0),1)=VLOOKUP(BR$164,$AD$9:$AN$20,8,FALSE),"","sed -i "&amp;IF($AK$162="MacOS","'' ","")&amp;"'s#"&amp;BR$164&amp;"="""&amp;INDEX($E$132:$G$134,MATCH("●",INDEX($H$132:$AQ$134,,MATCH($D190,$70:$70,0)-7),0),1)&amp;""""&amp;"#"&amp;BR$164&amp;"="&amp;""""&amp;VLOOKUP(BR$164,$AD$9:$AN$20,8,FALSE)&amp;""""&amp;"#g'"&amp;"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0" s="71" t="str">
        <f>SUBSTITUTE(IF(VLOOKUP(BS$164,$AD$9:$AN$20,8,FALSE)=INDEX($E$136:$G$138,MATCH("●",INDEX($H$136:$AQ$138,,MATCH($D190,$70:$70,0)-7),0),1),"","sed -i "&amp;IF($AK$162="MacOS","'' ","")&amp;"'s#"&amp;BS$164&amp;"="""&amp;VLOOKUP(BS$164,$AD$9:$AN$20,8,FALSE)&amp;""""&amp;"#"&amp;BS$164&amp;"="&amp;""""&amp;INDEX($E$136:$G$138,MATCH("●",INDEX($H$136:$AQ$138,,MATCH($D190,$70:$70,0)-7),0),1)&amp;""""&amp;"#g'"&amp;" ${CONFIG_DIR}"&amp;$K$7&amp;"; export "&amp;BS$164&amp;"="&amp;""""&amp;INDEX($E$136:$G$138,MATCH("●",INDEX($H$136:$AQ$138,,MATCH($D190,$70:$70,0)-7),0),1)&amp;""";"),",",""",""")</f>
        <v/>
      </c>
      <c r="BT190" s="71" t="str">
        <f>SUBSTITUTE(IF(INDEX($E$136:$G$138,MATCH("●",INDEX($H$136:$AQ$138,,MATCH($D190,$70:$70,0)-7),0),1)=VLOOKUP(BT$164,$AD$9:$AN$20,8,FALSE),"","sed -i "&amp;IF($AK$162="MacOS","'' ","")&amp;"'s#"&amp;BT$164&amp;"="""&amp;INDEX($E$136:$G$138,MATCH("●",INDEX($H$136:$AQ$138,,MATCH($D190,$70:$70,0)-7),0),1)&amp;""""&amp;"#"&amp;BT$164&amp;"="&amp;""""&amp;VLOOKUP(BT$164,$AD$9:$AN$20,8,FALSE)&amp;""""&amp;"#g'"&amp;"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0" s="60" t="s">
        <v>1068</v>
      </c>
    </row>
    <row r="191" spans="4:73" ht="54" customHeight="1">
      <c r="D191" s="96">
        <f t="shared" si="3"/>
        <v>134</v>
      </c>
      <c r="E191" s="97"/>
      <c r="F191" s="97"/>
      <c r="G191" s="98"/>
      <c r="H191" s="45" t="str">
        <f t="shared" ca="1" si="2"/>
        <v>clear; echo テストケース134; sed -i '' 's#COLUMN_DATA_TYPE="char"#COLUMN_DATA_TYPE="int"#g' ${CONFIG_DIR}db_data_config.txt; export COLUMN_DATA_TYPE="int";sed -i '' 's#COLUMN_DATA_LENGTH="3"#COLUMN_DATA_LENGTH="11"#g' ${CONFIG_DIR}db_data_config.txt; export COLUMN_DATA_LENGTH="11";sh ./script/db_check_data_validate_config.sh; sed -i '' 's#COLUMN_DATA_TYPE="int"#COLUMN_DATA_TYPE="char"#g' ${CONFIG_DIR}db_data_config.txt; export COLUMN_DATA_TYPE="char";sed -i '' 's#COLUMN_DATA_LENGTH="11"#COLUMN_DATA_LENGTH="3"#g' ${CONFIG_DIR}db_data_config.txt; export COLUMN_DATA_LENGTH="3";</v>
      </c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7"/>
      <c r="AE191" s="99" t="str" cm="1">
        <f t="array" ref="AE191">SUBSTITUTE(INDEX($H$140:$AQ$140, , MATCH($D191, $70:$70, 0)-7),"-","")</f>
        <v>異常</v>
      </c>
      <c r="AF191" s="100"/>
      <c r="AG191" s="101"/>
      <c r="AH191" s="143" t="s">
        <v>980</v>
      </c>
      <c r="AI191" s="144"/>
      <c r="AJ191" s="144"/>
      <c r="AK191" s="144"/>
      <c r="AL191" s="144"/>
      <c r="AM191" s="144"/>
      <c r="AN191" s="144"/>
      <c r="AO191" s="144"/>
      <c r="AP191" s="144"/>
      <c r="AQ191" s="145"/>
      <c r="AS191" s="68" t="str" cm="1">
        <f t="array" ref="AS191">SUBSTITUTE(TEXT(INDEX($H$143:$AQ$143,1,$D191-108),"000000"),"-","")</f>
        <v>220150</v>
      </c>
      <c r="AT191" s="69"/>
      <c r="AU191" s="70"/>
      <c r="AW191" s="71" t="str">
        <f>SUBSTITUTE(IF(VLOOKUP(AW$164,$AD$9:$AN$20,8,FALSE)=INDEX($E$76:$G$78,MATCH("●",INDEX($H$76:$AQ$78,,MATCH($D191,$70:$70,0)-7),0),1),"","sed -i "&amp;IF($AK$162="MacOS","'' ","")&amp;"'s#"&amp;AW$164&amp;"="""&amp;VLOOKUP(AW$164,$AD$9:$AN$20,8,FALSE)&amp;""""&amp;"#"&amp;AW$164&amp;"="&amp;""""&amp;INDEX($E$76:$G$78,MATCH("●",INDEX($H$76:$AQ$78,,MATCH($D191,$70:$70,0)-7),0),1)&amp;""""&amp;"#g'"&amp;" ${CONFIG_DIR}"&amp;$K$7&amp;"; export "&amp;AW$164&amp;"="&amp;""""&amp;INDEX($E$76:$G$78,MATCH("●",INDEX($H$76:$AQ$78,,MATCH($D191,$70:$70,0)-7),0),1)&amp;""";"),",",""",""")</f>
        <v/>
      </c>
      <c r="AX191" s="71" t="str">
        <f>SUBSTITUTE(IF(INDEX($E$76:$G$78,MATCH("●",INDEX($H$76:$AQ$78,,MATCH($D191,$70:$70,0)-7),0),1)=VLOOKUP(AX$164,$AD$9:$AN$20,8,FALSE),"","sed -i "&amp;IF($AK$162="MacOS","'' ","")&amp;"'s#"&amp;AX$164&amp;"="""&amp;INDEX($E$76:$G$78,MATCH("●",INDEX($H$76:$AQ$78,,MATCH($D191,$70:$70,0)-7),0),1)&amp;""""&amp;"#"&amp;AX$164&amp;"="&amp;""""&amp;VLOOKUP(AX$164,$AD$9:$AN$20,8,FALSE)&amp;""""&amp;"#g'"&amp;"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1" s="71" t="str">
        <f>SUBSTITUTE(IF(VLOOKUP(AY$164,$AD$9:$AN$20,8,FALSE)=INDEX($E$80:$G$84,MATCH("●",INDEX($H$80:$AQ$84,,MATCH($D191,$70:$70,0)-7),0),1),"","sed -i "&amp;IF($AK$162="MacOS","'' ","")&amp;"'s#"&amp;AY$164&amp;"="""&amp;VLOOKUP(AY$164,$AD$9:$AN$20,8,FALSE)&amp;""""&amp;"#"&amp;AY$164&amp;"="&amp;""""&amp;INDEX($E$80:$G$84,MATCH("●",INDEX($H$80:$AQ$84,,MATCH($D191,$70:$70,0)-7),0),1)&amp;""""&amp;"#g'"&amp;" ${CONFIG_DIR}"&amp;$K$7&amp;"; export "&amp;AY$164&amp;"="&amp;""""&amp;INDEX($E$80:$G$84,MATCH("●",INDEX($H$80:$AQ$84,,MATCH($D191,$70:$70,0)-7),0),1)&amp;""";"),",",""",""")</f>
        <v>sed -i '' 's#COLUMN_DATA_TYPE="char"#COLUMN_DATA_TYPE="int"#g' ${CONFIG_DIR}db_data_config.txt; export COLUMN_DATA_TYPE="int";</v>
      </c>
      <c r="AZ191" s="71" t="str">
        <f>SUBSTITUTE(IF(INDEX($E$80:$G$84,MATCH("●",INDEX($H$80:$AQ$84,,MATCH($D191,$70:$70,0)-7),0),1)=VLOOKUP(AZ$164,$AD$9:$AN$20,8,FALSE),"","sed -i "&amp;IF($AK$162="MacOS","'' ","")&amp;"'s#"&amp;AZ$164&amp;"="""&amp;INDEX($E$80:$G$84,MATCH("●",INDEX($H$80:$AQ$84,,MATCH($D191,$70:$70,0)-7),0),1)&amp;""""&amp;"#"&amp;AZ$164&amp;"="&amp;""""&amp;VLOOKUP(AZ$164,$AD$9:$AN$20,8,FALSE)&amp;""""&amp;"#g'"&amp;"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1" s="71" t="str">
        <f>SUBSTITUTE(IF(VLOOKUP(BA$164,$AD$9:$AN$20,8,FALSE)=INDEX($E$86:$G$99,MATCH("●",INDEX($H$86:$AQ$99,,MATCH($D191,$70:$70,0)-7),0),1),"","sed -i "&amp;IF($AK$162="MacOS","'' ","")&amp;"'s#"&amp;BA$164&amp;"="""&amp;VLOOKUP(BA$164,$AD$9:$AN$20,8,FALSE)&amp;""""&amp;"#"&amp;BA$164&amp;"="&amp;""""&amp;INDEX($E$86:$G$99,MATCH("●",INDEX($H$86:$AQ$99,,MATCH($D191,$70:$70,0)-7),0),1)&amp;""""&amp;"#g'"&amp;" ${CONFIG_DIR}"&amp;$K$7&amp;"; export "&amp;BA$164&amp;"="&amp;""""&amp;INDEX($E$86:$G$99,MATCH("●",INDEX($H$86:$AQ$99,,MATCH($D191,$70:$70,0)-7),0),1)&amp;""";"),",",""",""")</f>
        <v>sed -i '' 's#COLUMN_DATA_LENGTH="3"#COLUMN_DATA_LENGTH="11"#g' ${CONFIG_DIR}db_data_config.txt; export COLUMN_DATA_LENGTH="11";</v>
      </c>
      <c r="BB191" s="71" t="str">
        <f>SUBSTITUTE(IF(INDEX($E$86:$G$99,MATCH("●",INDEX($H$86:$AQ$99,,MATCH($D191,$70:$70,0)-7),0),1)=VLOOKUP(BB$164,$AD$9:$AN$20,8,FALSE),"","sed -i "&amp;IF($AK$162="MacOS","'' ","")&amp;"'s#"&amp;BB$164&amp;"="""&amp;INDEX($E$86:$G$99,MATCH("●",INDEX($H$86:$AQ$99,,MATCH($D191,$70:$70,0)-7),0),1)&amp;""""&amp;"#"&amp;BB$164&amp;"="&amp;""""&amp;VLOOKUP(BB$164,$AD$9:$AN$20,8,FALSE)&amp;""""&amp;"#g'"&amp;"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's#COLUMN_DATA_LENGTH="11"#COLUMN_DATA_LENGTH="3"#g' ${CONFIG_DIR}db_data_config.txt; export COLUMN_DATA_LENGTH="3";</v>
      </c>
      <c r="BC191" s="71" t="str">
        <f>SUBSTITUTE(IF(VLOOKUP(BC$164,$AD$9:$AN$20,8,FALSE)=INDEX($E$101:$G$104,MATCH("●",INDEX($H$101:$AQ$104,,MATCH($D191,$70:$70,0)-7),0),1),"","sed -i "&amp;IF($AK$162="MacOS","'' ","")&amp;"'s#"&amp;BC$164&amp;"="""&amp;VLOOKUP(BC$164,$AD$9:$AN$20,8,FALSE)&amp;""""&amp;"#"&amp;BC$164&amp;"="&amp;""""&amp;INDEX($E$101:$G$104,MATCH("●",INDEX($H$101:$AQ$104,,MATCH($D191,$70:$70,0)-7),0),1)&amp;""""&amp;"#g'"&amp;" ${CONFIG_DIR}"&amp;$K$7&amp;"; export "&amp;BC$164&amp;"="&amp;""""&amp;INDEX($E$101:$G$104,MATCH("●",INDEX($H$101:$AQ$104,,MATCH($D191,$70:$70,0)-7),0),1)&amp;""";"),",",""",""")</f>
        <v/>
      </c>
      <c r="BD191" s="71" t="str">
        <f>SUBSTITUTE(IF(INDEX($E$101:$G$104,MATCH("●",INDEX($H$101:$AQ$104,,MATCH($D191,$70:$70,0)-7),0),1)=VLOOKUP(BD$164,$AD$9:$AN$20,8,FALSE),"","sed -i "&amp;IF($AK$162="MacOS","'' ","")&amp;"'s#"&amp;BD$164&amp;"="""&amp;INDEX($E$101:$G$104,MATCH("●",INDEX($H$101:$AQ$104,,MATCH($D191,$70:$70,0)-7),0),1)&amp;""""&amp;"#"&amp;BD$164&amp;"="&amp;""""&amp;VLOOKUP(BD$164,$AD$9:$AN$20,8,FALSE)&amp;""""&amp;"#g'"&amp;"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91" s="71" t="str">
        <f>SUBSTITUTE(IF(VLOOKUP(BE$164,$AD$9:$AN$20,8,FALSE)=INDEX($E$106:$G$109,MATCH("●",INDEX($H$106:$AQ$109,,MATCH($D191,$70:$70,0)-7),0),1),"","sed -i "&amp;IF($AK$162="MacOS","'' ","")&amp;"'s#"&amp;BE$164&amp;"="""&amp;VLOOKUP(BE$164,$AD$9:$AN$20,8,FALSE)&amp;""""&amp;"#"&amp;BE$164&amp;"="&amp;""""&amp;INDEX($E$106:$G$109,MATCH("●",INDEX($H$106:$AQ$109,,MATCH($D191,$70:$70,0)-7),0),1)&amp;""""&amp;"#g'"&amp;" ${CONFIG_DIR}"&amp;$K$7&amp;"; export "&amp;BE$164&amp;"="&amp;""""&amp;INDEX($E$106:$G$109,MATCH("●",INDEX($H$106:$AQ$109,,MATCH($D191,$70:$70,0)-7),0),1)&amp;""";"),",",""",""")</f>
        <v/>
      </c>
      <c r="BF191" s="71" t="str">
        <f>SUBSTITUTE(IF(INDEX($E$106:$G$109,MATCH("●",INDEX($H$106:$AQ$109,,MATCH($D191,$70:$70,0)-7),0),1)=VLOOKUP(BF$164,$AD$9:$AN$20,8,FALSE),"","sed -i "&amp;IF($AK$162="MacOS","'' ","")&amp;"'s#"&amp;BF$164&amp;"="""&amp;INDEX($E$106:$G$109,MATCH("●",INDEX($H$106:$AQ$109,,MATCH($D191,$70:$70,0)-7),0),1)&amp;""""&amp;"#"&amp;BF$164&amp;"="&amp;""""&amp;VLOOKUP(BF$164,$AD$9:$AN$20,8,FALSE)&amp;""""&amp;"#g'"&amp;"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91" s="71" t="str">
        <f>SUBSTITUTE(IF(VLOOKUP(BG$164,$AD$9:$AN$20,8,FALSE)=INDEX($E$111:$G$114,MATCH("●",INDEX($H$111:$AQ$114,,MATCH($D191,$70:$70,0)-7),0),1),"","sed -i "&amp;IF($AK$162="MacOS","'' ","")&amp;"'s#"&amp;BG$164&amp;"="""&amp;VLOOKUP(BG$164,$AD$9:$AN$20,8,FALSE)&amp;""""&amp;"#"&amp;BG$164&amp;"="&amp;""""&amp;INDEX($E$111:$G$114,MATCH("●",INDEX($H$111:$AQ$114,,MATCH($D191,$70:$70,0)-7),0),1)&amp;""""&amp;"#g'"&amp;" ${CONFIG_DIR}"&amp;$K$7&amp;"; export "&amp;BG$164&amp;"="&amp;""""&amp;INDEX($E$111:$G$114,MATCH("●",INDEX($H$111:$AQ$114,,MATCH($D191,$70:$70,0)-7),0),1)&amp;""";"),",",""",""")</f>
        <v/>
      </c>
      <c r="BH191" s="71" t="str">
        <f>SUBSTITUTE(IF(INDEX($E$111:$G$114,MATCH("●",INDEX($H$111:$AQ$114,,MATCH($D191,$70:$70,0)-7),0),1)=VLOOKUP(BH$164,$AD$9:$AN$20,8,FALSE),"","sed -i "&amp;IF($AK$162="MacOS","'' ","")&amp;"'s#"&amp;BH$164&amp;"="""&amp;INDEX($E$111:$G$114,MATCH("●",INDEX($H$111:$AQ$114,,MATCH($D191,$70:$70,0)-7),0),1)&amp;""""&amp;"#"&amp;BH$164&amp;"="&amp;""""&amp;VLOOKUP(BH$164,$AD$9:$AN$20,8,FALSE)&amp;""""&amp;"#g'"&amp;"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91" s="71" t="str">
        <f>SUBSTITUTE(IF(VLOOKUP(BI$164,$AD$9:$AN$20,8,FALSE)=INDEX($E$116:$G$118,MATCH("●",INDEX($H$116:$AQ$118,,MATCH($D191,$70:$70,0)-7),0),1),"","sed -i "&amp;IF($AK$162="MacOS","'' ","")&amp;"'s#"&amp;BI$164&amp;"="""&amp;VLOOKUP(BI$164,$AD$9:$AN$20,8,FALSE)&amp;""""&amp;"#"&amp;BI$164&amp;"="&amp;""""&amp;INDEX($E$116:$G$118,MATCH("●",INDEX($H$116:$AQ$118,,MATCH($D191,$70:$70,0)-7),0),1)&amp;""""&amp;"#g'"&amp;" ${CONFIG_DIR}"&amp;$K$7&amp;"; export "&amp;BI$164&amp;"="&amp;""""&amp;INDEX($E$116:$G$118,MATCH("●",INDEX($H$116:$AQ$118,,MATCH($D191,$70:$70,0)-7),0),1)&amp;""";"),",",""",""")</f>
        <v/>
      </c>
      <c r="BJ191" s="71" t="str">
        <f>SUBSTITUTE(IF(INDEX($E$116:$G$118,MATCH("●",INDEX($H$116:$AQ$118,,MATCH($D191,$70:$70,0)-7),0),1)=VLOOKUP(BJ$164,$AD$9:$AN$20,8,FALSE),"","sed -i "&amp;IF($AK$162="MacOS","'' ","")&amp;"'s#"&amp;BJ$164&amp;"="""&amp;INDEX($E$116:$G$118,MATCH("●",INDEX($H$116:$AQ$118,,MATCH($D191,$70:$70,0)-7),0),1)&amp;""""&amp;"#"&amp;BJ$164&amp;"="&amp;""""&amp;VLOOKUP(BJ$164,$AD$9:$AN$20,8,FALSE)&amp;""""&amp;"#g'"&amp;"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1" s="71" t="str">
        <f>SUBSTITUTE(IF(VLOOKUP(BK$164,$AD$9:$AN$20,8,FALSE)=INDEX($E$120:$G$122,MATCH("●",INDEX($H$120:$AQ$122,,MATCH($D191,$70:$70,0)-7),0),1),"","sed -i "&amp;IF($AK$162="MacOS","'' ","")&amp;"'s#"&amp;BK$164&amp;"="""&amp;VLOOKUP(BK$164,$AD$9:$AN$20,8,FALSE)&amp;""""&amp;"#"&amp;BK$164&amp;"="&amp;""""&amp;INDEX($E$120:$G$122,MATCH("●",INDEX($H$120:$AQ$122,,MATCH($D191,$70:$70,0)-7),0),1)&amp;""""&amp;"#g'"&amp;" ${CONFIG_DIR}"&amp;$K$7&amp;"; export "&amp;BK$164&amp;"="&amp;""""&amp;INDEX($E$120:$G$122,MATCH("●",INDEX($H$120:$AQ$122,,MATCH($D191,$70:$70,0)-7),0),1)&amp;""";"),",",""",""")</f>
        <v/>
      </c>
      <c r="BL191" s="71" t="str">
        <f>SUBSTITUTE(IF(INDEX($E$120:$G$122,MATCH("●",INDEX($H$120:$AQ$122,,MATCH($D191,$70:$70,0)-7),0),1)=VLOOKUP(BL$164,$AD$9:$AN$20,8,FALSE),"","sed -i "&amp;IF($AK$162="MacOS","'' ","")&amp;"'s#"&amp;BL$164&amp;"="""&amp;INDEX($E$120:$G$122,MATCH("●",INDEX($H$120:$AQ$122,,MATCH($D191,$70:$70,0)-7),0),1)&amp;""""&amp;"#"&amp;BL$164&amp;"="&amp;""""&amp;VLOOKUP(BL$164,$AD$9:$AN$20,8,FALSE)&amp;""""&amp;"#g'"&amp;"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1" s="71" t="str">
        <f>SUBSTITUTE(IF(VLOOKUP(BM$164,$AD$9:$AN$20,8,FALSE)=INDEX($E$124:$G$126,MATCH("●",INDEX($H$124:$AQ$126,,MATCH($D191,$70:$70,0)-7),0),1),"","sed -i "&amp;IF($AK$162="MacOS","'' ","")&amp;"'s#"&amp;BM$164&amp;"="""&amp;VLOOKUP(BM$164,$AD$9:$AN$20,8,FALSE)&amp;""""&amp;"#"&amp;BM$164&amp;"="&amp;""""&amp;INDEX($E$124:$G$126,MATCH("●",INDEX($H$124:$AQ$126,,MATCH($D191,$70:$70,0)-7),0),1)&amp;""""&amp;"#g'"&amp;" ${CONFIG_DIR}"&amp;$K$7&amp;"; export "&amp;BM$164&amp;"="&amp;""""&amp;INDEX($E$124:$G$126,MATCH("●",INDEX($H$124:$AQ$126,,MATCH($D191,$70:$70,0)-7),0),1)&amp;""";"),",",""",""")</f>
        <v/>
      </c>
      <c r="BN191" s="71" t="str">
        <f>SUBSTITUTE(IF(INDEX($E$124:$G$126,MATCH("●",INDEX($H$124:$AQ$126,,MATCH($D191,$70:$70,0)-7),0),1)=VLOOKUP(BN$164,$AD$9:$AN$20,8,FALSE),"","sed -i "&amp;IF($AK$162="MacOS","'' ","")&amp;"'s#"&amp;BN$164&amp;"="""&amp;INDEX($E$124:$G$126,MATCH("●",INDEX($H$124:$AQ$126,,MATCH($D191,$70:$70,0)-7),0),1)&amp;""""&amp;"#"&amp;BN$164&amp;"="&amp;""""&amp;VLOOKUP(BN$164,$AD$9:$AN$20,8,FALSE)&amp;""""&amp;"#g'"&amp;"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1" s="71" t="str">
        <f>SUBSTITUTE(IF(VLOOKUP(BO$164,$AD$9:$AN$20,8,FALSE)=INDEX($E$128:$G$130,MATCH("●",INDEX($H$128:$AQ$130,,MATCH($D191,$70:$70,0)-7),0),1),"","sed -i "&amp;IF($AK$162="MacOS","'' ","")&amp;"'s#"&amp;BO$164&amp;"="""&amp;VLOOKUP(BO$164,$AD$9:$AN$20,8,FALSE)&amp;""""&amp;"#"&amp;BO$164&amp;"="&amp;""""&amp;INDEX($E$128:$G$130,MATCH("●",INDEX($H$128:$AQ$130,,MATCH($D191,$70:$70,0)-7),0),1)&amp;""""&amp;"#g'"&amp;" ${CONFIG_DIR}"&amp;$K$7&amp;"; export "&amp;BO$164&amp;"="&amp;""""&amp;INDEX($E$128:$G$130,MATCH("●",INDEX($H$128:$AQ$130,,MATCH($D191,$70:$70,0)-7),0),1)&amp;""";"),",",""",""")</f>
        <v/>
      </c>
      <c r="BP191" s="71" t="str">
        <f>SUBSTITUTE(IF(INDEX($E$128:$G$130,MATCH("●",INDEX($H$128:$AQ$130,,MATCH($D191,$70:$70,0)-7),0),1)=VLOOKUP(BP$164,$AD$9:$AN$20,8,FALSE),"","sed -i "&amp;IF($AK$162="MacOS","'' ","")&amp;"'s#"&amp;BP$164&amp;"="""&amp;INDEX($E$128:$G$130,MATCH("●",INDEX($H$128:$AQ$130,,MATCH($D191,$70:$70,0)-7),0),1)&amp;""""&amp;"#"&amp;BP$164&amp;"="&amp;""""&amp;VLOOKUP(BP$164,$AD$9:$AN$20,8,FALSE)&amp;""""&amp;"#g'"&amp;"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1" s="71" t="str">
        <f>SUBSTITUTE(IF(VLOOKUP(BQ$164,$AD$9:$AN$20,8,FALSE)=INDEX($E$132:$G$134,MATCH("●",INDEX($H$132:$AQ$134,,MATCH($D191,$70:$70,0)-7),0),1),"","sed -i "&amp;IF($AK$162="MacOS","'' ","")&amp;"'s#"&amp;BQ$164&amp;"="""&amp;VLOOKUP(BQ$164,$AD$9:$AN$20,8,FALSE)&amp;""""&amp;"#"&amp;BQ$164&amp;"="&amp;""""&amp;INDEX($E$132:$G$134,MATCH("●",INDEX($H$132:$AQ$134,,MATCH($D191,$70:$70,0)-7),0),1)&amp;""""&amp;"#g'"&amp;" ${CONFIG_DIR}"&amp;$K$7&amp;"; export "&amp;BQ$164&amp;"="&amp;""""&amp;INDEX($E$132:$G$134,MATCH("●",INDEX($H$132:$AQ$134,,MATCH($D191,$70:$70,0)-7),0),1)&amp;""";"),",",""",""")</f>
        <v/>
      </c>
      <c r="BR191" s="71" t="str">
        <f>SUBSTITUTE(IF(INDEX($E$132:$G$134,MATCH("●",INDEX($H$132:$AQ$134,,MATCH($D191,$70:$70,0)-7),0),1)=VLOOKUP(BR$164,$AD$9:$AN$20,8,FALSE),"","sed -i "&amp;IF($AK$162="MacOS","'' ","")&amp;"'s#"&amp;BR$164&amp;"="""&amp;INDEX($E$132:$G$134,MATCH("●",INDEX($H$132:$AQ$134,,MATCH($D191,$70:$70,0)-7),0),1)&amp;""""&amp;"#"&amp;BR$164&amp;"="&amp;""""&amp;VLOOKUP(BR$164,$AD$9:$AN$20,8,FALSE)&amp;""""&amp;"#g'"&amp;"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1" s="71" t="str">
        <f>SUBSTITUTE(IF(VLOOKUP(BS$164,$AD$9:$AN$20,8,FALSE)=INDEX($E$136:$G$138,MATCH("●",INDEX($H$136:$AQ$138,,MATCH($D191,$70:$70,0)-7),0),1),"","sed -i "&amp;IF($AK$162="MacOS","'' ","")&amp;"'s#"&amp;BS$164&amp;"="""&amp;VLOOKUP(BS$164,$AD$9:$AN$20,8,FALSE)&amp;""""&amp;"#"&amp;BS$164&amp;"="&amp;""""&amp;INDEX($E$136:$G$138,MATCH("●",INDEX($H$136:$AQ$138,,MATCH($D191,$70:$70,0)-7),0),1)&amp;""""&amp;"#g'"&amp;" ${CONFIG_DIR}"&amp;$K$7&amp;"; export "&amp;BS$164&amp;"="&amp;""""&amp;INDEX($E$136:$G$138,MATCH("●",INDEX($H$136:$AQ$138,,MATCH($D191,$70:$70,0)-7),0),1)&amp;""";"),",",""",""")</f>
        <v/>
      </c>
      <c r="BT191" s="71" t="str">
        <f>SUBSTITUTE(IF(INDEX($E$136:$G$138,MATCH("●",INDEX($H$136:$AQ$138,,MATCH($D191,$70:$70,0)-7),0),1)=VLOOKUP(BT$164,$AD$9:$AN$20,8,FALSE),"","sed -i "&amp;IF($AK$162="MacOS","'' ","")&amp;"'s#"&amp;BT$164&amp;"="""&amp;INDEX($E$136:$G$138,MATCH("●",INDEX($H$136:$AQ$138,,MATCH($D191,$70:$70,0)-7),0),1)&amp;""""&amp;"#"&amp;BT$164&amp;"="&amp;""""&amp;VLOOKUP(BT$164,$AD$9:$AN$20,8,FALSE)&amp;""""&amp;"#g'"&amp;"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1" s="60" t="s">
        <v>1068</v>
      </c>
    </row>
    <row r="192" spans="4:73" ht="54" customHeight="1">
      <c r="D192" s="96">
        <f t="shared" si="3"/>
        <v>135</v>
      </c>
      <c r="E192" s="97"/>
      <c r="F192" s="97"/>
      <c r="G192" s="98"/>
      <c r="H192" s="45" t="str">
        <f t="shared" ca="1" si="2"/>
        <v>clear; echo テストケース135; sed -i '' 's#COLUMN_DATA_TYPE="char"#COLUMN_DATA_TYPE="int"#g' ${CONFIG_DIR}db_data_config.txt; export COLUMN_DATA_TYPE="int";sed -i '' 's#COLUMN_DATA_LENGTH="3"#COLUMN_DATA_LENGTH="38.7"#g' ${CONFIG_DIR}db_data_config.txt; export COLUMN_DATA_LENGTH="38.7";sh ./script/db_check_data_validate_config.sh; sed -i '' 's#COLUMN_DATA_TYPE="int"#COLUMN_DATA_TYPE="char"#g' ${CONFIG_DIR}db_data_config.txt; export COLUMN_DATA_TYPE="char";sed -i '' 's#COLUMN_DATA_LENGTH="38.7"#COLUMN_DATA_LENGTH="3"#g' ${CONFIG_DIR}db_data_config.txt; export COLUMN_DATA_LENGTH="3";</v>
      </c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7"/>
      <c r="AE192" s="99" t="str" cm="1">
        <f t="array" ref="AE192">SUBSTITUTE(INDEX($H$140:$AQ$140, , MATCH($D192, $70:$70, 0)-7),"-","")</f>
        <v>異常</v>
      </c>
      <c r="AF192" s="100"/>
      <c r="AG192" s="101"/>
      <c r="AH192" s="143" t="s">
        <v>981</v>
      </c>
      <c r="AI192" s="144"/>
      <c r="AJ192" s="144"/>
      <c r="AK192" s="144"/>
      <c r="AL192" s="144"/>
      <c r="AM192" s="144"/>
      <c r="AN192" s="144"/>
      <c r="AO192" s="144"/>
      <c r="AP192" s="144"/>
      <c r="AQ192" s="145"/>
      <c r="AS192" s="68" t="str" cm="1">
        <f t="array" ref="AS192">SUBSTITUTE(TEXT(INDEX($H$143:$AQ$143,1,$D192-108),"000000"),"-","")</f>
        <v>220149</v>
      </c>
      <c r="AT192" s="69"/>
      <c r="AU192" s="70"/>
      <c r="AW192" s="71" t="str">
        <f>SUBSTITUTE(IF(VLOOKUP(AW$164,$AD$9:$AN$20,8,FALSE)=INDEX($E$76:$G$78,MATCH("●",INDEX($H$76:$AQ$78,,MATCH($D192,$70:$70,0)-7),0),1),"","sed -i "&amp;IF($AK$162="MacOS","'' ","")&amp;"'s#"&amp;AW$164&amp;"="""&amp;VLOOKUP(AW$164,$AD$9:$AN$20,8,FALSE)&amp;""""&amp;"#"&amp;AW$164&amp;"="&amp;""""&amp;INDEX($E$76:$G$78,MATCH("●",INDEX($H$76:$AQ$78,,MATCH($D192,$70:$70,0)-7),0),1)&amp;""""&amp;"#g'"&amp;" ${CONFIG_DIR}"&amp;$K$7&amp;"; export "&amp;AW$164&amp;"="&amp;""""&amp;INDEX($E$76:$G$78,MATCH("●",INDEX($H$76:$AQ$78,,MATCH($D192,$70:$70,0)-7),0),1)&amp;""";"),",",""",""")</f>
        <v/>
      </c>
      <c r="AX192" s="71" t="str">
        <f>SUBSTITUTE(IF(INDEX($E$76:$G$78,MATCH("●",INDEX($H$76:$AQ$78,,MATCH($D192,$70:$70,0)-7),0),1)=VLOOKUP(AX$164,$AD$9:$AN$20,8,FALSE),"","sed -i "&amp;IF($AK$162="MacOS","'' ","")&amp;"'s#"&amp;AX$164&amp;"="""&amp;INDEX($E$76:$G$78,MATCH("●",INDEX($H$76:$AQ$78,,MATCH($D192,$70:$70,0)-7),0),1)&amp;""""&amp;"#"&amp;AX$164&amp;"="&amp;""""&amp;VLOOKUP(AX$164,$AD$9:$AN$20,8,FALSE)&amp;""""&amp;"#g'"&amp;"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2" s="71" t="str">
        <f>SUBSTITUTE(IF(VLOOKUP(AY$164,$AD$9:$AN$20,8,FALSE)=INDEX($E$80:$G$84,MATCH("●",INDEX($H$80:$AQ$84,,MATCH($D192,$70:$70,0)-7),0),1),"","sed -i "&amp;IF($AK$162="MacOS","'' ","")&amp;"'s#"&amp;AY$164&amp;"="""&amp;VLOOKUP(AY$164,$AD$9:$AN$20,8,FALSE)&amp;""""&amp;"#"&amp;AY$164&amp;"="&amp;""""&amp;INDEX($E$80:$G$84,MATCH("●",INDEX($H$80:$AQ$84,,MATCH($D192,$70:$70,0)-7),0),1)&amp;""""&amp;"#g'"&amp;" ${CONFIG_DIR}"&amp;$K$7&amp;"; export "&amp;AY$164&amp;"="&amp;""""&amp;INDEX($E$80:$G$84,MATCH("●",INDEX($H$80:$AQ$84,,MATCH($D192,$70:$70,0)-7),0),1)&amp;""";"),",",""",""")</f>
        <v>sed -i '' 's#COLUMN_DATA_TYPE="char"#COLUMN_DATA_TYPE="int"#g' ${CONFIG_DIR}db_data_config.txt; export COLUMN_DATA_TYPE="int";</v>
      </c>
      <c r="AZ192" s="71" t="str">
        <f>SUBSTITUTE(IF(INDEX($E$80:$G$84,MATCH("●",INDEX($H$80:$AQ$84,,MATCH($D192,$70:$70,0)-7),0),1)=VLOOKUP(AZ$164,$AD$9:$AN$20,8,FALSE),"","sed -i "&amp;IF($AK$162="MacOS","'' ","")&amp;"'s#"&amp;AZ$164&amp;"="""&amp;INDEX($E$80:$G$84,MATCH("●",INDEX($H$80:$AQ$84,,MATCH($D192,$70:$70,0)-7),0),1)&amp;""""&amp;"#"&amp;AZ$164&amp;"="&amp;""""&amp;VLOOKUP(AZ$164,$AD$9:$AN$20,8,FALSE)&amp;""""&amp;"#g'"&amp;"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2" s="71" t="str">
        <f>SUBSTITUTE(IF(VLOOKUP(BA$164,$AD$9:$AN$20,8,FALSE)=INDEX($E$86:$G$99,MATCH("●",INDEX($H$86:$AQ$99,,MATCH($D192,$70:$70,0)-7),0),1),"","sed -i "&amp;IF($AK$162="MacOS","'' ","")&amp;"'s#"&amp;BA$164&amp;"="""&amp;VLOOKUP(BA$164,$AD$9:$AN$20,8,FALSE)&amp;""""&amp;"#"&amp;BA$164&amp;"="&amp;""""&amp;INDEX($E$86:$G$99,MATCH("●",INDEX($H$86:$AQ$99,,MATCH($D192,$70:$70,0)-7),0),1)&amp;""""&amp;"#g'"&amp;" ${CONFIG_DIR}"&amp;$K$7&amp;"; export "&amp;BA$164&amp;"="&amp;""""&amp;INDEX($E$86:$G$99,MATCH("●",INDEX($H$86:$AQ$99,,MATCH($D192,$70:$70,0)-7),0),1)&amp;""";"),",",""",""")</f>
        <v>sed -i '' 's#COLUMN_DATA_LENGTH="3"#COLUMN_DATA_LENGTH="38.7"#g' ${CONFIG_DIR}db_data_config.txt; export COLUMN_DATA_LENGTH="38.7";</v>
      </c>
      <c r="BB192" s="71" t="str">
        <f>SUBSTITUTE(IF(INDEX($E$86:$G$99,MATCH("●",INDEX($H$86:$AQ$99,,MATCH($D192,$70:$70,0)-7),0),1)=VLOOKUP(BB$164,$AD$9:$AN$20,8,FALSE),"","sed -i "&amp;IF($AK$162="MacOS","'' ","")&amp;"'s#"&amp;BB$164&amp;"="""&amp;INDEX($E$86:$G$99,MATCH("●",INDEX($H$86:$AQ$99,,MATCH($D192,$70:$70,0)-7),0),1)&amp;""""&amp;"#"&amp;BB$164&amp;"="&amp;""""&amp;VLOOKUP(BB$164,$AD$9:$AN$20,8,FALSE)&amp;""""&amp;"#g'"&amp;"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's#COLUMN_DATA_LENGTH="38.7"#COLUMN_DATA_LENGTH="3"#g' ${CONFIG_DIR}db_data_config.txt; export COLUMN_DATA_LENGTH="3";</v>
      </c>
      <c r="BC192" s="71" t="str">
        <f>SUBSTITUTE(IF(VLOOKUP(BC$164,$AD$9:$AN$20,8,FALSE)=INDEX($E$101:$G$104,MATCH("●",INDEX($H$101:$AQ$104,,MATCH($D192,$70:$70,0)-7),0),1),"","sed -i "&amp;IF($AK$162="MacOS","'' ","")&amp;"'s#"&amp;BC$164&amp;"="""&amp;VLOOKUP(BC$164,$AD$9:$AN$20,8,FALSE)&amp;""""&amp;"#"&amp;BC$164&amp;"="&amp;""""&amp;INDEX($E$101:$G$104,MATCH("●",INDEX($H$101:$AQ$104,,MATCH($D192,$70:$70,0)-7),0),1)&amp;""""&amp;"#g'"&amp;" ${CONFIG_DIR}"&amp;$K$7&amp;"; export "&amp;BC$164&amp;"="&amp;""""&amp;INDEX($E$101:$G$104,MATCH("●",INDEX($H$101:$AQ$104,,MATCH($D192,$70:$70,0)-7),0),1)&amp;""";"),",",""",""")</f>
        <v/>
      </c>
      <c r="BD192" s="71" t="str">
        <f>SUBSTITUTE(IF(INDEX($E$101:$G$104,MATCH("●",INDEX($H$101:$AQ$104,,MATCH($D192,$70:$70,0)-7),0),1)=VLOOKUP(BD$164,$AD$9:$AN$20,8,FALSE),"","sed -i "&amp;IF($AK$162="MacOS","'' ","")&amp;"'s#"&amp;BD$164&amp;"="""&amp;INDEX($E$101:$G$104,MATCH("●",INDEX($H$101:$AQ$104,,MATCH($D192,$70:$70,0)-7),0),1)&amp;""""&amp;"#"&amp;BD$164&amp;"="&amp;""""&amp;VLOOKUP(BD$164,$AD$9:$AN$20,8,FALSE)&amp;""""&amp;"#g'"&amp;"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92" s="71" t="str">
        <f>SUBSTITUTE(IF(VLOOKUP(BE$164,$AD$9:$AN$20,8,FALSE)=INDEX($E$106:$G$109,MATCH("●",INDEX($H$106:$AQ$109,,MATCH($D192,$70:$70,0)-7),0),1),"","sed -i "&amp;IF($AK$162="MacOS","'' ","")&amp;"'s#"&amp;BE$164&amp;"="""&amp;VLOOKUP(BE$164,$AD$9:$AN$20,8,FALSE)&amp;""""&amp;"#"&amp;BE$164&amp;"="&amp;""""&amp;INDEX($E$106:$G$109,MATCH("●",INDEX($H$106:$AQ$109,,MATCH($D192,$70:$70,0)-7),0),1)&amp;""""&amp;"#g'"&amp;" ${CONFIG_DIR}"&amp;$K$7&amp;"; export "&amp;BE$164&amp;"="&amp;""""&amp;INDEX($E$106:$G$109,MATCH("●",INDEX($H$106:$AQ$109,,MATCH($D192,$70:$70,0)-7),0),1)&amp;""";"),",",""",""")</f>
        <v/>
      </c>
      <c r="BF192" s="71" t="str">
        <f>SUBSTITUTE(IF(INDEX($E$106:$G$109,MATCH("●",INDEX($H$106:$AQ$109,,MATCH($D192,$70:$70,0)-7),0),1)=VLOOKUP(BF$164,$AD$9:$AN$20,8,FALSE),"","sed -i "&amp;IF($AK$162="MacOS","'' ","")&amp;"'s#"&amp;BF$164&amp;"="""&amp;INDEX($E$106:$G$109,MATCH("●",INDEX($H$106:$AQ$109,,MATCH($D192,$70:$70,0)-7),0),1)&amp;""""&amp;"#"&amp;BF$164&amp;"="&amp;""""&amp;VLOOKUP(BF$164,$AD$9:$AN$20,8,FALSE)&amp;""""&amp;"#g'"&amp;"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92" s="71" t="str">
        <f>SUBSTITUTE(IF(VLOOKUP(BG$164,$AD$9:$AN$20,8,FALSE)=INDEX($E$111:$G$114,MATCH("●",INDEX($H$111:$AQ$114,,MATCH($D192,$70:$70,0)-7),0),1),"","sed -i "&amp;IF($AK$162="MacOS","'' ","")&amp;"'s#"&amp;BG$164&amp;"="""&amp;VLOOKUP(BG$164,$AD$9:$AN$20,8,FALSE)&amp;""""&amp;"#"&amp;BG$164&amp;"="&amp;""""&amp;INDEX($E$111:$G$114,MATCH("●",INDEX($H$111:$AQ$114,,MATCH($D192,$70:$70,0)-7),0),1)&amp;""""&amp;"#g'"&amp;" ${CONFIG_DIR}"&amp;$K$7&amp;"; export "&amp;BG$164&amp;"="&amp;""""&amp;INDEX($E$111:$G$114,MATCH("●",INDEX($H$111:$AQ$114,,MATCH($D192,$70:$70,0)-7),0),1)&amp;""";"),",",""",""")</f>
        <v/>
      </c>
      <c r="BH192" s="71" t="str">
        <f>SUBSTITUTE(IF(INDEX($E$111:$G$114,MATCH("●",INDEX($H$111:$AQ$114,,MATCH($D192,$70:$70,0)-7),0),1)=VLOOKUP(BH$164,$AD$9:$AN$20,8,FALSE),"","sed -i "&amp;IF($AK$162="MacOS","'' ","")&amp;"'s#"&amp;BH$164&amp;"="""&amp;INDEX($E$111:$G$114,MATCH("●",INDEX($H$111:$AQ$114,,MATCH($D192,$70:$70,0)-7),0),1)&amp;""""&amp;"#"&amp;BH$164&amp;"="&amp;""""&amp;VLOOKUP(BH$164,$AD$9:$AN$20,8,FALSE)&amp;""""&amp;"#g'"&amp;"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92" s="71" t="str">
        <f>SUBSTITUTE(IF(VLOOKUP(BI$164,$AD$9:$AN$20,8,FALSE)=INDEX($E$116:$G$118,MATCH("●",INDEX($H$116:$AQ$118,,MATCH($D192,$70:$70,0)-7),0),1),"","sed -i "&amp;IF($AK$162="MacOS","'' ","")&amp;"'s#"&amp;BI$164&amp;"="""&amp;VLOOKUP(BI$164,$AD$9:$AN$20,8,FALSE)&amp;""""&amp;"#"&amp;BI$164&amp;"="&amp;""""&amp;INDEX($E$116:$G$118,MATCH("●",INDEX($H$116:$AQ$118,,MATCH($D192,$70:$70,0)-7),0),1)&amp;""""&amp;"#g'"&amp;" ${CONFIG_DIR}"&amp;$K$7&amp;"; export "&amp;BI$164&amp;"="&amp;""""&amp;INDEX($E$116:$G$118,MATCH("●",INDEX($H$116:$AQ$118,,MATCH($D192,$70:$70,0)-7),0),1)&amp;""";"),",",""",""")</f>
        <v/>
      </c>
      <c r="BJ192" s="71" t="str">
        <f>SUBSTITUTE(IF(INDEX($E$116:$G$118,MATCH("●",INDEX($H$116:$AQ$118,,MATCH($D192,$70:$70,0)-7),0),1)=VLOOKUP(BJ$164,$AD$9:$AN$20,8,FALSE),"","sed -i "&amp;IF($AK$162="MacOS","'' ","")&amp;"'s#"&amp;BJ$164&amp;"="""&amp;INDEX($E$116:$G$118,MATCH("●",INDEX($H$116:$AQ$118,,MATCH($D192,$70:$70,0)-7),0),1)&amp;""""&amp;"#"&amp;BJ$164&amp;"="&amp;""""&amp;VLOOKUP(BJ$164,$AD$9:$AN$20,8,FALSE)&amp;""""&amp;"#g'"&amp;"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2" s="71" t="str">
        <f>SUBSTITUTE(IF(VLOOKUP(BK$164,$AD$9:$AN$20,8,FALSE)=INDEX($E$120:$G$122,MATCH("●",INDEX($H$120:$AQ$122,,MATCH($D192,$70:$70,0)-7),0),1),"","sed -i "&amp;IF($AK$162="MacOS","'' ","")&amp;"'s#"&amp;BK$164&amp;"="""&amp;VLOOKUP(BK$164,$AD$9:$AN$20,8,FALSE)&amp;""""&amp;"#"&amp;BK$164&amp;"="&amp;""""&amp;INDEX($E$120:$G$122,MATCH("●",INDEX($H$120:$AQ$122,,MATCH($D192,$70:$70,0)-7),0),1)&amp;""""&amp;"#g'"&amp;" ${CONFIG_DIR}"&amp;$K$7&amp;"; export "&amp;BK$164&amp;"="&amp;""""&amp;INDEX($E$120:$G$122,MATCH("●",INDEX($H$120:$AQ$122,,MATCH($D192,$70:$70,0)-7),0),1)&amp;""";"),",",""",""")</f>
        <v/>
      </c>
      <c r="BL192" s="71" t="str">
        <f>SUBSTITUTE(IF(INDEX($E$120:$G$122,MATCH("●",INDEX($H$120:$AQ$122,,MATCH($D192,$70:$70,0)-7),0),1)=VLOOKUP(BL$164,$AD$9:$AN$20,8,FALSE),"","sed -i "&amp;IF($AK$162="MacOS","'' ","")&amp;"'s#"&amp;BL$164&amp;"="""&amp;INDEX($E$120:$G$122,MATCH("●",INDEX($H$120:$AQ$122,,MATCH($D192,$70:$70,0)-7),0),1)&amp;""""&amp;"#"&amp;BL$164&amp;"="&amp;""""&amp;VLOOKUP(BL$164,$AD$9:$AN$20,8,FALSE)&amp;""""&amp;"#g'"&amp;"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2" s="71" t="str">
        <f>SUBSTITUTE(IF(VLOOKUP(BM$164,$AD$9:$AN$20,8,FALSE)=INDEX($E$124:$G$126,MATCH("●",INDEX($H$124:$AQ$126,,MATCH($D192,$70:$70,0)-7),0),1),"","sed -i "&amp;IF($AK$162="MacOS","'' ","")&amp;"'s#"&amp;BM$164&amp;"="""&amp;VLOOKUP(BM$164,$AD$9:$AN$20,8,FALSE)&amp;""""&amp;"#"&amp;BM$164&amp;"="&amp;""""&amp;INDEX($E$124:$G$126,MATCH("●",INDEX($H$124:$AQ$126,,MATCH($D192,$70:$70,0)-7),0),1)&amp;""""&amp;"#g'"&amp;" ${CONFIG_DIR}"&amp;$K$7&amp;"; export "&amp;BM$164&amp;"="&amp;""""&amp;INDEX($E$124:$G$126,MATCH("●",INDEX($H$124:$AQ$126,,MATCH($D192,$70:$70,0)-7),0),1)&amp;""";"),",",""",""")</f>
        <v/>
      </c>
      <c r="BN192" s="71" t="str">
        <f>SUBSTITUTE(IF(INDEX($E$124:$G$126,MATCH("●",INDEX($H$124:$AQ$126,,MATCH($D192,$70:$70,0)-7),0),1)=VLOOKUP(BN$164,$AD$9:$AN$20,8,FALSE),"","sed -i "&amp;IF($AK$162="MacOS","'' ","")&amp;"'s#"&amp;BN$164&amp;"="""&amp;INDEX($E$124:$G$126,MATCH("●",INDEX($H$124:$AQ$126,,MATCH($D192,$70:$70,0)-7),0),1)&amp;""""&amp;"#"&amp;BN$164&amp;"="&amp;""""&amp;VLOOKUP(BN$164,$AD$9:$AN$20,8,FALSE)&amp;""""&amp;"#g'"&amp;"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2" s="71" t="str">
        <f>SUBSTITUTE(IF(VLOOKUP(BO$164,$AD$9:$AN$20,8,FALSE)=INDEX($E$128:$G$130,MATCH("●",INDEX($H$128:$AQ$130,,MATCH($D192,$70:$70,0)-7),0),1),"","sed -i "&amp;IF($AK$162="MacOS","'' ","")&amp;"'s#"&amp;BO$164&amp;"="""&amp;VLOOKUP(BO$164,$AD$9:$AN$20,8,FALSE)&amp;""""&amp;"#"&amp;BO$164&amp;"="&amp;""""&amp;INDEX($E$128:$G$130,MATCH("●",INDEX($H$128:$AQ$130,,MATCH($D192,$70:$70,0)-7),0),1)&amp;""""&amp;"#g'"&amp;" ${CONFIG_DIR}"&amp;$K$7&amp;"; export "&amp;BO$164&amp;"="&amp;""""&amp;INDEX($E$128:$G$130,MATCH("●",INDEX($H$128:$AQ$130,,MATCH($D192,$70:$70,0)-7),0),1)&amp;""";"),",",""",""")</f>
        <v/>
      </c>
      <c r="BP192" s="71" t="str">
        <f>SUBSTITUTE(IF(INDEX($E$128:$G$130,MATCH("●",INDEX($H$128:$AQ$130,,MATCH($D192,$70:$70,0)-7),0),1)=VLOOKUP(BP$164,$AD$9:$AN$20,8,FALSE),"","sed -i "&amp;IF($AK$162="MacOS","'' ","")&amp;"'s#"&amp;BP$164&amp;"="""&amp;INDEX($E$128:$G$130,MATCH("●",INDEX($H$128:$AQ$130,,MATCH($D192,$70:$70,0)-7),0),1)&amp;""""&amp;"#"&amp;BP$164&amp;"="&amp;""""&amp;VLOOKUP(BP$164,$AD$9:$AN$20,8,FALSE)&amp;""""&amp;"#g'"&amp;"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2" s="71" t="str">
        <f>SUBSTITUTE(IF(VLOOKUP(BQ$164,$AD$9:$AN$20,8,FALSE)=INDEX($E$132:$G$134,MATCH("●",INDEX($H$132:$AQ$134,,MATCH($D192,$70:$70,0)-7),0),1),"","sed -i "&amp;IF($AK$162="MacOS","'' ","")&amp;"'s#"&amp;BQ$164&amp;"="""&amp;VLOOKUP(BQ$164,$AD$9:$AN$20,8,FALSE)&amp;""""&amp;"#"&amp;BQ$164&amp;"="&amp;""""&amp;INDEX($E$132:$G$134,MATCH("●",INDEX($H$132:$AQ$134,,MATCH($D192,$70:$70,0)-7),0),1)&amp;""""&amp;"#g'"&amp;" ${CONFIG_DIR}"&amp;$K$7&amp;"; export "&amp;BQ$164&amp;"="&amp;""""&amp;INDEX($E$132:$G$134,MATCH("●",INDEX($H$132:$AQ$134,,MATCH($D192,$70:$70,0)-7),0),1)&amp;""";"),",",""",""")</f>
        <v/>
      </c>
      <c r="BR192" s="71" t="str">
        <f>SUBSTITUTE(IF(INDEX($E$132:$G$134,MATCH("●",INDEX($H$132:$AQ$134,,MATCH($D192,$70:$70,0)-7),0),1)=VLOOKUP(BR$164,$AD$9:$AN$20,8,FALSE),"","sed -i "&amp;IF($AK$162="MacOS","'' ","")&amp;"'s#"&amp;BR$164&amp;"="""&amp;INDEX($E$132:$G$134,MATCH("●",INDEX($H$132:$AQ$134,,MATCH($D192,$70:$70,0)-7),0),1)&amp;""""&amp;"#"&amp;BR$164&amp;"="&amp;""""&amp;VLOOKUP(BR$164,$AD$9:$AN$20,8,FALSE)&amp;""""&amp;"#g'"&amp;"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2" s="71" t="str">
        <f>SUBSTITUTE(IF(VLOOKUP(BS$164,$AD$9:$AN$20,8,FALSE)=INDEX($E$136:$G$138,MATCH("●",INDEX($H$136:$AQ$138,,MATCH($D192,$70:$70,0)-7),0),1),"","sed -i "&amp;IF($AK$162="MacOS","'' ","")&amp;"'s#"&amp;BS$164&amp;"="""&amp;VLOOKUP(BS$164,$AD$9:$AN$20,8,FALSE)&amp;""""&amp;"#"&amp;BS$164&amp;"="&amp;""""&amp;INDEX($E$136:$G$138,MATCH("●",INDEX($H$136:$AQ$138,,MATCH($D192,$70:$70,0)-7),0),1)&amp;""""&amp;"#g'"&amp;" ${CONFIG_DIR}"&amp;$K$7&amp;"; export "&amp;BS$164&amp;"="&amp;""""&amp;INDEX($E$136:$G$138,MATCH("●",INDEX($H$136:$AQ$138,,MATCH($D192,$70:$70,0)-7),0),1)&amp;""";"),",",""",""")</f>
        <v/>
      </c>
      <c r="BT192" s="71" t="str">
        <f>SUBSTITUTE(IF(INDEX($E$136:$G$138,MATCH("●",INDEX($H$136:$AQ$138,,MATCH($D192,$70:$70,0)-7),0),1)=VLOOKUP(BT$164,$AD$9:$AN$20,8,FALSE),"","sed -i "&amp;IF($AK$162="MacOS","'' ","")&amp;"'s#"&amp;BT$164&amp;"="""&amp;INDEX($E$136:$G$138,MATCH("●",INDEX($H$136:$AQ$138,,MATCH($D192,$70:$70,0)-7),0),1)&amp;""""&amp;"#"&amp;BT$164&amp;"="&amp;""""&amp;VLOOKUP(BT$164,$AD$9:$AN$20,8,FALSE)&amp;""""&amp;"#g'"&amp;"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2" s="60" t="s">
        <v>1068</v>
      </c>
    </row>
    <row r="193" spans="4:73" ht="54" customHeight="1">
      <c r="D193" s="96">
        <f t="shared" si="3"/>
        <v>136</v>
      </c>
      <c r="E193" s="97"/>
      <c r="F193" s="97"/>
      <c r="G193" s="98"/>
      <c r="H193" s="45" t="str">
        <f t="shared" ca="1" si="2"/>
        <v>clear; echo テストケース136; sed -i '' 's#COLUMN_DATA_TYPE="char"#COLUMN_DATA_TYPE="int"#g' ${CONFIG_DIR}db_data_config.txt; export COLUMN_DATA_TYPE="int";sed -i '' 's#COLUMN_DATA_LENGTH="3"#COLUMN_DATA_LENGTH="YYYY"#g' ${CONFIG_DIR}db_data_config.txt; export COLUMN_DATA_LENGTH="YYYY";sh ./script/db_check_data_validate_config.sh; sed -i '' 's#COLUMN_DATA_TYPE="int"#COLUMN_DATA_TYPE="char"#g' ${CONFIG_DIR}db_data_config.txt; export COLUMN_DATA_TYPE="char";sed -i '' 's#COLUMN_DATA_LENGTH="YYYY"#COLUMN_DATA_LENGTH="3"#g' ${CONFIG_DIR}db_data_config.txt; export COLUMN_DATA_LENGTH="3";</v>
      </c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7"/>
      <c r="AE193" s="99" t="str" cm="1">
        <f t="array" ref="AE193">SUBSTITUTE(INDEX($H$140:$AQ$140, , MATCH($D193, $70:$70, 0)-7),"-","")</f>
        <v>異常</v>
      </c>
      <c r="AF193" s="100"/>
      <c r="AG193" s="101"/>
      <c r="AH193" s="143" t="s">
        <v>982</v>
      </c>
      <c r="AI193" s="144"/>
      <c r="AJ193" s="144"/>
      <c r="AK193" s="144"/>
      <c r="AL193" s="144"/>
      <c r="AM193" s="144"/>
      <c r="AN193" s="144"/>
      <c r="AO193" s="144"/>
      <c r="AP193" s="144"/>
      <c r="AQ193" s="145"/>
      <c r="AS193" s="68" t="str" cm="1">
        <f t="array" ref="AS193">SUBSTITUTE(TEXT(INDEX($H$143:$AQ$143,1,$D193-108),"000000"),"-","")</f>
        <v>220149</v>
      </c>
      <c r="AT193" s="69"/>
      <c r="AU193" s="70"/>
      <c r="AW193" s="71" t="str">
        <f>SUBSTITUTE(IF(VLOOKUP(AW$164,$AD$9:$AN$20,8,FALSE)=INDEX($E$76:$G$78,MATCH("●",INDEX($H$76:$AQ$78,,MATCH($D193,$70:$70,0)-7),0),1),"","sed -i "&amp;IF($AK$162="MacOS","'' ","")&amp;"'s#"&amp;AW$164&amp;"="""&amp;VLOOKUP(AW$164,$AD$9:$AN$20,8,FALSE)&amp;""""&amp;"#"&amp;AW$164&amp;"="&amp;""""&amp;INDEX($E$76:$G$78,MATCH("●",INDEX($H$76:$AQ$78,,MATCH($D193,$70:$70,0)-7),0),1)&amp;""""&amp;"#g'"&amp;" ${CONFIG_DIR}"&amp;$K$7&amp;"; export "&amp;AW$164&amp;"="&amp;""""&amp;INDEX($E$76:$G$78,MATCH("●",INDEX($H$76:$AQ$78,,MATCH($D193,$70:$70,0)-7),0),1)&amp;""";"),",",""",""")</f>
        <v/>
      </c>
      <c r="AX193" s="71" t="str">
        <f>SUBSTITUTE(IF(INDEX($E$76:$G$78,MATCH("●",INDEX($H$76:$AQ$78,,MATCH($D193,$70:$70,0)-7),0),1)=VLOOKUP(AX$164,$AD$9:$AN$20,8,FALSE),"","sed -i "&amp;IF($AK$162="MacOS","'' ","")&amp;"'s#"&amp;AX$164&amp;"="""&amp;INDEX($E$76:$G$78,MATCH("●",INDEX($H$76:$AQ$78,,MATCH($D193,$70:$70,0)-7),0),1)&amp;""""&amp;"#"&amp;AX$164&amp;"="&amp;""""&amp;VLOOKUP(AX$164,$AD$9:$AN$20,8,FALSE)&amp;""""&amp;"#g'"&amp;"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3" s="71" t="str">
        <f>SUBSTITUTE(IF(VLOOKUP(AY$164,$AD$9:$AN$20,8,FALSE)=INDEX($E$80:$G$84,MATCH("●",INDEX($H$80:$AQ$84,,MATCH($D193,$70:$70,0)-7),0),1),"","sed -i "&amp;IF($AK$162="MacOS","'' ","")&amp;"'s#"&amp;AY$164&amp;"="""&amp;VLOOKUP(AY$164,$AD$9:$AN$20,8,FALSE)&amp;""""&amp;"#"&amp;AY$164&amp;"="&amp;""""&amp;INDEX($E$80:$G$84,MATCH("●",INDEX($H$80:$AQ$84,,MATCH($D193,$70:$70,0)-7),0),1)&amp;""""&amp;"#g'"&amp;" ${CONFIG_DIR}"&amp;$K$7&amp;"; export "&amp;AY$164&amp;"="&amp;""""&amp;INDEX($E$80:$G$84,MATCH("●",INDEX($H$80:$AQ$84,,MATCH($D193,$70:$70,0)-7),0),1)&amp;""";"),",",""",""")</f>
        <v>sed -i '' 's#COLUMN_DATA_TYPE="char"#COLUMN_DATA_TYPE="int"#g' ${CONFIG_DIR}db_data_config.txt; export COLUMN_DATA_TYPE="int";</v>
      </c>
      <c r="AZ193" s="71" t="str">
        <f>SUBSTITUTE(IF(INDEX($E$80:$G$84,MATCH("●",INDEX($H$80:$AQ$84,,MATCH($D193,$70:$70,0)-7),0),1)=VLOOKUP(AZ$164,$AD$9:$AN$20,8,FALSE),"","sed -i "&amp;IF($AK$162="MacOS","'' ","")&amp;"'s#"&amp;AZ$164&amp;"="""&amp;INDEX($E$80:$G$84,MATCH("●",INDEX($H$80:$AQ$84,,MATCH($D193,$70:$70,0)-7),0),1)&amp;""""&amp;"#"&amp;AZ$164&amp;"="&amp;""""&amp;VLOOKUP(AZ$164,$AD$9:$AN$20,8,FALSE)&amp;""""&amp;"#g'"&amp;"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3" s="71" t="str">
        <f>SUBSTITUTE(IF(VLOOKUP(BA$164,$AD$9:$AN$20,8,FALSE)=INDEX($E$86:$G$99,MATCH("●",INDEX($H$86:$AQ$99,,MATCH($D193,$70:$70,0)-7),0),1),"","sed -i "&amp;IF($AK$162="MacOS","'' ","")&amp;"'s#"&amp;BA$164&amp;"="""&amp;VLOOKUP(BA$164,$AD$9:$AN$20,8,FALSE)&amp;""""&amp;"#"&amp;BA$164&amp;"="&amp;""""&amp;INDEX($E$86:$G$99,MATCH("●",INDEX($H$86:$AQ$99,,MATCH($D193,$70:$70,0)-7),0),1)&amp;""""&amp;"#g'"&amp;" ${CONFIG_DIR}"&amp;$K$7&amp;"; export "&amp;BA$164&amp;"="&amp;""""&amp;INDEX($E$86:$G$99,MATCH("●",INDEX($H$86:$AQ$99,,MATCH($D193,$70:$70,0)-7),0),1)&amp;""";"),",",""",""")</f>
        <v>sed -i '' 's#COLUMN_DATA_LENGTH="3"#COLUMN_DATA_LENGTH="YYYY"#g' ${CONFIG_DIR}db_data_config.txt; export COLUMN_DATA_LENGTH="YYYY";</v>
      </c>
      <c r="BB193" s="71" t="str">
        <f>SUBSTITUTE(IF(INDEX($E$86:$G$99,MATCH("●",INDEX($H$86:$AQ$99,,MATCH($D193,$70:$70,0)-7),0),1)=VLOOKUP(BB$164,$AD$9:$AN$20,8,FALSE),"","sed -i "&amp;IF($AK$162="MacOS","'' ","")&amp;"'s#"&amp;BB$164&amp;"="""&amp;INDEX($E$86:$G$99,MATCH("●",INDEX($H$86:$AQ$99,,MATCH($D193,$70:$70,0)-7),0),1)&amp;""""&amp;"#"&amp;BB$164&amp;"="&amp;""""&amp;VLOOKUP(BB$164,$AD$9:$AN$20,8,FALSE)&amp;""""&amp;"#g'"&amp;"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's#COLUMN_DATA_LENGTH="YYYY"#COLUMN_DATA_LENGTH="3"#g' ${CONFIG_DIR}db_data_config.txt; export COLUMN_DATA_LENGTH="3";</v>
      </c>
      <c r="BC193" s="71" t="str">
        <f>SUBSTITUTE(IF(VLOOKUP(BC$164,$AD$9:$AN$20,8,FALSE)=INDEX($E$101:$G$104,MATCH("●",INDEX($H$101:$AQ$104,,MATCH($D193,$70:$70,0)-7),0),1),"","sed -i "&amp;IF($AK$162="MacOS","'' ","")&amp;"'s#"&amp;BC$164&amp;"="""&amp;VLOOKUP(BC$164,$AD$9:$AN$20,8,FALSE)&amp;""""&amp;"#"&amp;BC$164&amp;"="&amp;""""&amp;INDEX($E$101:$G$104,MATCH("●",INDEX($H$101:$AQ$104,,MATCH($D193,$70:$70,0)-7),0),1)&amp;""""&amp;"#g'"&amp;" ${CONFIG_DIR}"&amp;$K$7&amp;"; export "&amp;BC$164&amp;"="&amp;""""&amp;INDEX($E$101:$G$104,MATCH("●",INDEX($H$101:$AQ$104,,MATCH($D193,$70:$70,0)-7),0),1)&amp;""";"),",",""",""")</f>
        <v/>
      </c>
      <c r="BD193" s="71" t="str">
        <f>SUBSTITUTE(IF(INDEX($E$101:$G$104,MATCH("●",INDEX($H$101:$AQ$104,,MATCH($D193,$70:$70,0)-7),0),1)=VLOOKUP(BD$164,$AD$9:$AN$20,8,FALSE),"","sed -i "&amp;IF($AK$162="MacOS","'' ","")&amp;"'s#"&amp;BD$164&amp;"="""&amp;INDEX($E$101:$G$104,MATCH("●",INDEX($H$101:$AQ$104,,MATCH($D193,$70:$70,0)-7),0),1)&amp;""""&amp;"#"&amp;BD$164&amp;"="&amp;""""&amp;VLOOKUP(BD$164,$AD$9:$AN$20,8,FALSE)&amp;""""&amp;"#g'"&amp;" ${CONFIG_DIR}"&amp;$K$7&amp;"; export "&amp;BD$164&amp;"="&amp;""""&amp;VLOOKUP(BD$164,$AD$9:$AN$20,8,FALSE)&amp;""";"),",",""",""")</f>
        <v/>
      </c>
      <c r="BE193" s="71" t="str">
        <f>SUBSTITUTE(IF(VLOOKUP(BE$164,$AD$9:$AN$20,8,FALSE)=INDEX($E$106:$G$109,MATCH("●",INDEX($H$106:$AQ$109,,MATCH($D193,$70:$70,0)-7),0),1),"","sed -i "&amp;IF($AK$162="MacOS","'' ","")&amp;"'s#"&amp;BE$164&amp;"="""&amp;VLOOKUP(BE$164,$AD$9:$AN$20,8,FALSE)&amp;""""&amp;"#"&amp;BE$164&amp;"="&amp;""""&amp;INDEX($E$106:$G$109,MATCH("●",INDEX($H$106:$AQ$109,,MATCH($D193,$70:$70,0)-7),0),1)&amp;""""&amp;"#g'"&amp;" ${CONFIG_DIR}"&amp;$K$7&amp;"; export "&amp;BE$164&amp;"="&amp;""""&amp;INDEX($E$106:$G$109,MATCH("●",INDEX($H$106:$AQ$109,,MATCH($D193,$70:$70,0)-7),0),1)&amp;""";"),",",""",""")</f>
        <v/>
      </c>
      <c r="BF193" s="71" t="str">
        <f>SUBSTITUTE(IF(INDEX($E$106:$G$109,MATCH("●",INDEX($H$106:$AQ$109,,MATCH($D193,$70:$70,0)-7),0),1)=VLOOKUP(BF$164,$AD$9:$AN$20,8,FALSE),"","sed -i "&amp;IF($AK$162="MacOS","'' ","")&amp;"'s#"&amp;BF$164&amp;"="""&amp;INDEX($E$106:$G$109,MATCH("●",INDEX($H$106:$AQ$109,,MATCH($D193,$70:$70,0)-7),0),1)&amp;""""&amp;"#"&amp;BF$164&amp;"="&amp;""""&amp;VLOOKUP(BF$164,$AD$9:$AN$20,8,FALSE)&amp;""""&amp;"#g'"&amp;"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93" s="71" t="str">
        <f>SUBSTITUTE(IF(VLOOKUP(BG$164,$AD$9:$AN$20,8,FALSE)=INDEX($E$111:$G$114,MATCH("●",INDEX($H$111:$AQ$114,,MATCH($D193,$70:$70,0)-7),0),1),"","sed -i "&amp;IF($AK$162="MacOS","'' ","")&amp;"'s#"&amp;BG$164&amp;"="""&amp;VLOOKUP(BG$164,$AD$9:$AN$20,8,FALSE)&amp;""""&amp;"#"&amp;BG$164&amp;"="&amp;""""&amp;INDEX($E$111:$G$114,MATCH("●",INDEX($H$111:$AQ$114,,MATCH($D193,$70:$70,0)-7),0),1)&amp;""""&amp;"#g'"&amp;" ${CONFIG_DIR}"&amp;$K$7&amp;"; export "&amp;BG$164&amp;"="&amp;""""&amp;INDEX($E$111:$G$114,MATCH("●",INDEX($H$111:$AQ$114,,MATCH($D193,$70:$70,0)-7),0),1)&amp;""";"),",",""",""")</f>
        <v/>
      </c>
      <c r="BH193" s="71" t="str">
        <f>SUBSTITUTE(IF(INDEX($E$111:$G$114,MATCH("●",INDEX($H$111:$AQ$114,,MATCH($D193,$70:$70,0)-7),0),1)=VLOOKUP(BH$164,$AD$9:$AN$20,8,FALSE),"","sed -i "&amp;IF($AK$162="MacOS","'' ","")&amp;"'s#"&amp;BH$164&amp;"="""&amp;INDEX($E$111:$G$114,MATCH("●",INDEX($H$111:$AQ$114,,MATCH($D193,$70:$70,0)-7),0),1)&amp;""""&amp;"#"&amp;BH$164&amp;"="&amp;""""&amp;VLOOKUP(BH$164,$AD$9:$AN$20,8,FALSE)&amp;""""&amp;"#g'"&amp;"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93" s="71" t="str">
        <f>SUBSTITUTE(IF(VLOOKUP(BI$164,$AD$9:$AN$20,8,FALSE)=INDEX($E$116:$G$118,MATCH("●",INDEX($H$116:$AQ$118,,MATCH($D193,$70:$70,0)-7),0),1),"","sed -i "&amp;IF($AK$162="MacOS","'' ","")&amp;"'s#"&amp;BI$164&amp;"="""&amp;VLOOKUP(BI$164,$AD$9:$AN$20,8,FALSE)&amp;""""&amp;"#"&amp;BI$164&amp;"="&amp;""""&amp;INDEX($E$116:$G$118,MATCH("●",INDEX($H$116:$AQ$118,,MATCH($D193,$70:$70,0)-7),0),1)&amp;""""&amp;"#g'"&amp;" ${CONFIG_DIR}"&amp;$K$7&amp;"; export "&amp;BI$164&amp;"="&amp;""""&amp;INDEX($E$116:$G$118,MATCH("●",INDEX($H$116:$AQ$118,,MATCH($D193,$70:$70,0)-7),0),1)&amp;""";"),",",""",""")</f>
        <v/>
      </c>
      <c r="BJ193" s="71" t="str">
        <f>SUBSTITUTE(IF(INDEX($E$116:$G$118,MATCH("●",INDEX($H$116:$AQ$118,,MATCH($D193,$70:$70,0)-7),0),1)=VLOOKUP(BJ$164,$AD$9:$AN$20,8,FALSE),"","sed -i "&amp;IF($AK$162="MacOS","'' ","")&amp;"'s#"&amp;BJ$164&amp;"="""&amp;INDEX($E$116:$G$118,MATCH("●",INDEX($H$116:$AQ$118,,MATCH($D193,$70:$70,0)-7),0),1)&amp;""""&amp;"#"&amp;BJ$164&amp;"="&amp;""""&amp;VLOOKUP(BJ$164,$AD$9:$AN$20,8,FALSE)&amp;""""&amp;"#g'"&amp;"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3" s="71" t="str">
        <f>SUBSTITUTE(IF(VLOOKUP(BK$164,$AD$9:$AN$20,8,FALSE)=INDEX($E$120:$G$122,MATCH("●",INDEX($H$120:$AQ$122,,MATCH($D193,$70:$70,0)-7),0),1),"","sed -i "&amp;IF($AK$162="MacOS","'' ","")&amp;"'s#"&amp;BK$164&amp;"="""&amp;VLOOKUP(BK$164,$AD$9:$AN$20,8,FALSE)&amp;""""&amp;"#"&amp;BK$164&amp;"="&amp;""""&amp;INDEX($E$120:$G$122,MATCH("●",INDEX($H$120:$AQ$122,,MATCH($D193,$70:$70,0)-7),0),1)&amp;""""&amp;"#g'"&amp;" ${CONFIG_DIR}"&amp;$K$7&amp;"; export "&amp;BK$164&amp;"="&amp;""""&amp;INDEX($E$120:$G$122,MATCH("●",INDEX($H$120:$AQ$122,,MATCH($D193,$70:$70,0)-7),0),1)&amp;""";"),",",""",""")</f>
        <v/>
      </c>
      <c r="BL193" s="71" t="str">
        <f>SUBSTITUTE(IF(INDEX($E$120:$G$122,MATCH("●",INDEX($H$120:$AQ$122,,MATCH($D193,$70:$70,0)-7),0),1)=VLOOKUP(BL$164,$AD$9:$AN$20,8,FALSE),"","sed -i "&amp;IF($AK$162="MacOS","'' ","")&amp;"'s#"&amp;BL$164&amp;"="""&amp;INDEX($E$120:$G$122,MATCH("●",INDEX($H$120:$AQ$122,,MATCH($D193,$70:$70,0)-7),0),1)&amp;""""&amp;"#"&amp;BL$164&amp;"="&amp;""""&amp;VLOOKUP(BL$164,$AD$9:$AN$20,8,FALSE)&amp;""""&amp;"#g'"&amp;"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3" s="71" t="str">
        <f>SUBSTITUTE(IF(VLOOKUP(BM$164,$AD$9:$AN$20,8,FALSE)=INDEX($E$124:$G$126,MATCH("●",INDEX($H$124:$AQ$126,,MATCH($D193,$70:$70,0)-7),0),1),"","sed -i "&amp;IF($AK$162="MacOS","'' ","")&amp;"'s#"&amp;BM$164&amp;"="""&amp;VLOOKUP(BM$164,$AD$9:$AN$20,8,FALSE)&amp;""""&amp;"#"&amp;BM$164&amp;"="&amp;""""&amp;INDEX($E$124:$G$126,MATCH("●",INDEX($H$124:$AQ$126,,MATCH($D193,$70:$70,0)-7),0),1)&amp;""""&amp;"#g'"&amp;" ${CONFIG_DIR}"&amp;$K$7&amp;"; export "&amp;BM$164&amp;"="&amp;""""&amp;INDEX($E$124:$G$126,MATCH("●",INDEX($H$124:$AQ$126,,MATCH($D193,$70:$70,0)-7),0),1)&amp;""";"),",",""",""")</f>
        <v/>
      </c>
      <c r="BN193" s="71" t="str">
        <f>SUBSTITUTE(IF(INDEX($E$124:$G$126,MATCH("●",INDEX($H$124:$AQ$126,,MATCH($D193,$70:$70,0)-7),0),1)=VLOOKUP(BN$164,$AD$9:$AN$20,8,FALSE),"","sed -i "&amp;IF($AK$162="MacOS","'' ","")&amp;"'s#"&amp;BN$164&amp;"="""&amp;INDEX($E$124:$G$126,MATCH("●",INDEX($H$124:$AQ$126,,MATCH($D193,$70:$70,0)-7),0),1)&amp;""""&amp;"#"&amp;BN$164&amp;"="&amp;""""&amp;VLOOKUP(BN$164,$AD$9:$AN$20,8,FALSE)&amp;""""&amp;"#g'"&amp;"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3" s="71" t="str">
        <f>SUBSTITUTE(IF(VLOOKUP(BO$164,$AD$9:$AN$20,8,FALSE)=INDEX($E$128:$G$130,MATCH("●",INDEX($H$128:$AQ$130,,MATCH($D193,$70:$70,0)-7),0),1),"","sed -i "&amp;IF($AK$162="MacOS","'' ","")&amp;"'s#"&amp;BO$164&amp;"="""&amp;VLOOKUP(BO$164,$AD$9:$AN$20,8,FALSE)&amp;""""&amp;"#"&amp;BO$164&amp;"="&amp;""""&amp;INDEX($E$128:$G$130,MATCH("●",INDEX($H$128:$AQ$130,,MATCH($D193,$70:$70,0)-7),0),1)&amp;""""&amp;"#g'"&amp;" ${CONFIG_DIR}"&amp;$K$7&amp;"; export "&amp;BO$164&amp;"="&amp;""""&amp;INDEX($E$128:$G$130,MATCH("●",INDEX($H$128:$AQ$130,,MATCH($D193,$70:$70,0)-7),0),1)&amp;""";"),",",""",""")</f>
        <v/>
      </c>
      <c r="BP193" s="71" t="str">
        <f>SUBSTITUTE(IF(INDEX($E$128:$G$130,MATCH("●",INDEX($H$128:$AQ$130,,MATCH($D193,$70:$70,0)-7),0),1)=VLOOKUP(BP$164,$AD$9:$AN$20,8,FALSE),"","sed -i "&amp;IF($AK$162="MacOS","'' ","")&amp;"'s#"&amp;BP$164&amp;"="""&amp;INDEX($E$128:$G$130,MATCH("●",INDEX($H$128:$AQ$130,,MATCH($D193,$70:$70,0)-7),0),1)&amp;""""&amp;"#"&amp;BP$164&amp;"="&amp;""""&amp;VLOOKUP(BP$164,$AD$9:$AN$20,8,FALSE)&amp;""""&amp;"#g'"&amp;"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3" s="71" t="str">
        <f>SUBSTITUTE(IF(VLOOKUP(BQ$164,$AD$9:$AN$20,8,FALSE)=INDEX($E$132:$G$134,MATCH("●",INDEX($H$132:$AQ$134,,MATCH($D193,$70:$70,0)-7),0),1),"","sed -i "&amp;IF($AK$162="MacOS","'' ","")&amp;"'s#"&amp;BQ$164&amp;"="""&amp;VLOOKUP(BQ$164,$AD$9:$AN$20,8,FALSE)&amp;""""&amp;"#"&amp;BQ$164&amp;"="&amp;""""&amp;INDEX($E$132:$G$134,MATCH("●",INDEX($H$132:$AQ$134,,MATCH($D193,$70:$70,0)-7),0),1)&amp;""""&amp;"#g'"&amp;" ${CONFIG_DIR}"&amp;$K$7&amp;"; export "&amp;BQ$164&amp;"="&amp;""""&amp;INDEX($E$132:$G$134,MATCH("●",INDEX($H$132:$AQ$134,,MATCH($D193,$70:$70,0)-7),0),1)&amp;""";"),",",""",""")</f>
        <v/>
      </c>
      <c r="BR193" s="71" t="str">
        <f>SUBSTITUTE(IF(INDEX($E$132:$G$134,MATCH("●",INDEX($H$132:$AQ$134,,MATCH($D193,$70:$70,0)-7),0),1)=VLOOKUP(BR$164,$AD$9:$AN$20,8,FALSE),"","sed -i "&amp;IF($AK$162="MacOS","'' ","")&amp;"'s#"&amp;BR$164&amp;"="""&amp;INDEX($E$132:$G$134,MATCH("●",INDEX($H$132:$AQ$134,,MATCH($D193,$70:$70,0)-7),0),1)&amp;""""&amp;"#"&amp;BR$164&amp;"="&amp;""""&amp;VLOOKUP(BR$164,$AD$9:$AN$20,8,FALSE)&amp;""""&amp;"#g'"&amp;"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3" s="71" t="str">
        <f>SUBSTITUTE(IF(VLOOKUP(BS$164,$AD$9:$AN$20,8,FALSE)=INDEX($E$136:$G$138,MATCH("●",INDEX($H$136:$AQ$138,,MATCH($D193,$70:$70,0)-7),0),1),"","sed -i "&amp;IF($AK$162="MacOS","'' ","")&amp;"'s#"&amp;BS$164&amp;"="""&amp;VLOOKUP(BS$164,$AD$9:$AN$20,8,FALSE)&amp;""""&amp;"#"&amp;BS$164&amp;"="&amp;""""&amp;INDEX($E$136:$G$138,MATCH("●",INDEX($H$136:$AQ$138,,MATCH($D193,$70:$70,0)-7),0),1)&amp;""""&amp;"#g'"&amp;" ${CONFIG_DIR}"&amp;$K$7&amp;"; export "&amp;BS$164&amp;"="&amp;""""&amp;INDEX($E$136:$G$138,MATCH("●",INDEX($H$136:$AQ$138,,MATCH($D193,$70:$70,0)-7),0),1)&amp;""";"),",",""",""")</f>
        <v/>
      </c>
      <c r="BT193" s="71" t="str">
        <f>SUBSTITUTE(IF(INDEX($E$136:$G$138,MATCH("●",INDEX($H$136:$AQ$138,,MATCH($D193,$70:$70,0)-7),0),1)=VLOOKUP(BT$164,$AD$9:$AN$20,8,FALSE),"","sed -i "&amp;IF($AK$162="MacOS","'' ","")&amp;"'s#"&amp;BT$164&amp;"="""&amp;INDEX($E$136:$G$138,MATCH("●",INDEX($H$136:$AQ$138,,MATCH($D193,$70:$70,0)-7),0),1)&amp;""""&amp;"#"&amp;BT$164&amp;"="&amp;""""&amp;VLOOKUP(BT$164,$AD$9:$AN$20,8,FALSE)&amp;""""&amp;"#g'"&amp;"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3" s="60" t="s">
        <v>1068</v>
      </c>
    </row>
    <row r="194" spans="4:73" ht="54" customHeight="1">
      <c r="D194" s="96">
        <f t="shared" si="3"/>
        <v>137</v>
      </c>
      <c r="E194" s="97"/>
      <c r="F194" s="97"/>
      <c r="G194" s="98"/>
      <c r="H194" s="45" t="str">
        <f t="shared" ca="1" si="2"/>
        <v>clear; echo テストケース137; sed -i '' 's#COLUMN_DATA_TYPE="char"#COLUMN_DATA_TYPE="int"#g' ${CONFIG_DIR}db_data_config.txt; export COLUMN_DATA_TYPE="int";sed -i '' 's#COLUMN_DATA_LENGTH="3"#COLUMN_DATA_LENGTH="2"#g' ${CONFIG_DIR}db_data_config.txt; export COLUMN_DATA_LENGTH="2";sed -i '' 's#COLUMN_DATA_TRIM="NONE"#COLUMN_DATA_TRIM="FTBT"#g' ${CONFIG_DIR}db_data_config.txt; export COLUMN_DATA_TRIM="FTBT";sh ./script/db_check_data_validate_config.sh; sed -i '' 's#COLUMN_DATA_TYPE="int"#COLUMN_DATA_TYPE="char"#g'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</v>
      </c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7"/>
      <c r="AE194" s="99" t="str" cm="1">
        <f t="array" ref="AE194">SUBSTITUTE(INDEX($H$140:$AQ$140, , MATCH($D194, $70:$70, 0)-7),"-","")</f>
        <v>異常</v>
      </c>
      <c r="AF194" s="100"/>
      <c r="AG194" s="101"/>
      <c r="AH194" s="143" t="s">
        <v>983</v>
      </c>
      <c r="AI194" s="144"/>
      <c r="AJ194" s="144"/>
      <c r="AK194" s="144"/>
      <c r="AL194" s="144"/>
      <c r="AM194" s="144"/>
      <c r="AN194" s="144"/>
      <c r="AO194" s="144"/>
      <c r="AP194" s="144"/>
      <c r="AQ194" s="145"/>
      <c r="AS194" s="68" t="str" cm="1">
        <f t="array" ref="AS194">SUBSTITUTE(TEXT(INDEX($H$143:$AQ$143,1,$D194-108),"000000"),"-","")</f>
        <v>220151</v>
      </c>
      <c r="AT194" s="69"/>
      <c r="AU194" s="70"/>
      <c r="AW194" s="71" t="str">
        <f>SUBSTITUTE(IF(VLOOKUP(AW$164,$AD$9:$AN$20,8,FALSE)=INDEX($E$76:$G$78,MATCH("●",INDEX($H$76:$AQ$78,,MATCH($D194,$70:$70,0)-7),0),1),"","sed -i "&amp;IF($AK$162="MacOS","'' ","")&amp;"'s#"&amp;AW$164&amp;"="""&amp;VLOOKUP(AW$164,$AD$9:$AN$20,8,FALSE)&amp;""""&amp;"#"&amp;AW$164&amp;"="&amp;""""&amp;INDEX($E$76:$G$78,MATCH("●",INDEX($H$76:$AQ$78,,MATCH($D194,$70:$70,0)-7),0),1)&amp;""""&amp;"#g'"&amp;" ${CONFIG_DIR}"&amp;$K$7&amp;"; export "&amp;AW$164&amp;"="&amp;""""&amp;INDEX($E$76:$G$78,MATCH("●",INDEX($H$76:$AQ$78,,MATCH($D194,$70:$70,0)-7),0),1)&amp;""";"),",",""",""")</f>
        <v/>
      </c>
      <c r="AX194" s="71" t="str">
        <f>SUBSTITUTE(IF(INDEX($E$76:$G$78,MATCH("●",INDEX($H$76:$AQ$78,,MATCH($D194,$70:$70,0)-7),0),1)=VLOOKUP(AX$164,$AD$9:$AN$20,8,FALSE),"","sed -i "&amp;IF($AK$162="MacOS","'' ","")&amp;"'s#"&amp;AX$164&amp;"="""&amp;INDEX($E$76:$G$78,MATCH("●",INDEX($H$76:$AQ$78,,MATCH($D194,$70:$70,0)-7),0),1)&amp;""""&amp;"#"&amp;AX$164&amp;"="&amp;""""&amp;VLOOKUP(AX$164,$AD$9:$AN$20,8,FALSE)&amp;""""&amp;"#g'"&amp;"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4" s="71" t="str">
        <f>SUBSTITUTE(IF(VLOOKUP(AY$164,$AD$9:$AN$20,8,FALSE)=INDEX($E$80:$G$84,MATCH("●",INDEX($H$80:$AQ$84,,MATCH($D194,$70:$70,0)-7),0),1),"","sed -i "&amp;IF($AK$162="MacOS","'' ","")&amp;"'s#"&amp;AY$164&amp;"="""&amp;VLOOKUP(AY$164,$AD$9:$AN$20,8,FALSE)&amp;""""&amp;"#"&amp;AY$164&amp;"="&amp;""""&amp;INDEX($E$80:$G$84,MATCH("●",INDEX($H$80:$AQ$84,,MATCH($D194,$70:$70,0)-7),0),1)&amp;""""&amp;"#g'"&amp;" ${CONFIG_DIR}"&amp;$K$7&amp;"; export "&amp;AY$164&amp;"="&amp;""""&amp;INDEX($E$80:$G$84,MATCH("●",INDEX($H$80:$AQ$84,,MATCH($D194,$70:$70,0)-7),0),1)&amp;""";"),",",""",""")</f>
        <v>sed -i '' 's#COLUMN_DATA_TYPE="char"#COLUMN_DATA_TYPE="int"#g' ${CONFIG_DIR}db_data_config.txt; export COLUMN_DATA_TYPE="int";</v>
      </c>
      <c r="AZ194" s="71" t="str">
        <f>SUBSTITUTE(IF(INDEX($E$80:$G$84,MATCH("●",INDEX($H$80:$AQ$84,,MATCH($D194,$70:$70,0)-7),0),1)=VLOOKUP(AZ$164,$AD$9:$AN$20,8,FALSE),"","sed -i "&amp;IF($AK$162="MacOS","'' ","")&amp;"'s#"&amp;AZ$164&amp;"="""&amp;INDEX($E$80:$G$84,MATCH("●",INDEX($H$80:$AQ$84,,MATCH($D194,$70:$70,0)-7),0),1)&amp;""""&amp;"#"&amp;AZ$164&amp;"="&amp;""""&amp;VLOOKUP(AZ$164,$AD$9:$AN$20,8,FALSE)&amp;""""&amp;"#g'"&amp;"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4" s="71" t="str">
        <f>SUBSTITUTE(IF(VLOOKUP(BA$164,$AD$9:$AN$20,8,FALSE)=INDEX($E$86:$G$99,MATCH("●",INDEX($H$86:$AQ$99,,MATCH($D194,$70:$70,0)-7),0),1),"","sed -i "&amp;IF($AK$162="MacOS","'' ","")&amp;"'s#"&amp;BA$164&amp;"="""&amp;VLOOKUP(BA$164,$AD$9:$AN$20,8,FALSE)&amp;""""&amp;"#"&amp;BA$164&amp;"="&amp;""""&amp;INDEX($E$86:$G$99,MATCH("●",INDEX($H$86:$AQ$99,,MATCH($D194,$70:$70,0)-7),0),1)&amp;""""&amp;"#g'"&amp;" ${CONFIG_DIR}"&amp;$K$7&amp;"; export "&amp;BA$164&amp;"="&amp;""""&amp;INDEX($E$86:$G$99,MATCH("●",INDEX($H$86:$AQ$99,,MATCH($D194,$70:$70,0)-7),0),1)&amp;""";"),",",""",""")</f>
        <v>sed -i '' 's#COLUMN_DATA_LENGTH="3"#COLUMN_DATA_LENGTH="2"#g' ${CONFIG_DIR}db_data_config.txt; export COLUMN_DATA_LENGTH="2";</v>
      </c>
      <c r="BB194" s="71" t="str">
        <f>SUBSTITUTE(IF(INDEX($E$86:$G$99,MATCH("●",INDEX($H$86:$AQ$99,,MATCH($D194,$70:$70,0)-7),0),1)=VLOOKUP(BB$164,$AD$9:$AN$20,8,FALSE),"","sed -i "&amp;IF($AK$162="MacOS","'' ","")&amp;"'s#"&amp;BB$164&amp;"="""&amp;INDEX($E$86:$G$99,MATCH("●",INDEX($H$86:$AQ$99,,MATCH($D194,$70:$70,0)-7),0),1)&amp;""""&amp;"#"&amp;BB$164&amp;"="&amp;""""&amp;VLOOKUP(BB$164,$AD$9:$AN$20,8,FALSE)&amp;""""&amp;"#g'"&amp;"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's#COLUMN_DATA_LENGTH="2"#COLUMN_DATA_LENGTH="3"#g' ${CONFIG_DIR}db_data_config.txt; export COLUMN_DATA_LENGTH="3";</v>
      </c>
      <c r="BC194" s="71" t="str">
        <f>SUBSTITUTE(IF(VLOOKUP(BC$164,$AD$9:$AN$20,8,FALSE)=INDEX($E$101:$G$104,MATCH("●",INDEX($H$101:$AQ$104,,MATCH($D194,$70:$70,0)-7),0),1),"","sed -i "&amp;IF($AK$162="MacOS","'' ","")&amp;"'s#"&amp;BC$164&amp;"="""&amp;VLOOKUP(BC$164,$AD$9:$AN$20,8,FALSE)&amp;""""&amp;"#"&amp;BC$164&amp;"="&amp;""""&amp;INDEX($E$101:$G$104,MATCH("●",INDEX($H$101:$AQ$104,,MATCH($D194,$70:$70,0)-7),0),1)&amp;""""&amp;"#g'"&amp;" ${CONFIG_DIR}"&amp;$K$7&amp;"; export "&amp;BC$164&amp;"="&amp;""""&amp;INDEX($E$101:$G$104,MATCH("●",INDEX($H$101:$AQ$104,,MATCH($D194,$70:$70,0)-7),0),1)&amp;""";"),",",""",""")</f>
        <v>sed -i '' 's#COLUMN_DATA_TRIM="NONE"#COLUMN_DATA_TRIM="FTBT"#g' ${CONFIG_DIR}db_data_config.txt; export COLUMN_DATA_TRIM="FTBT";</v>
      </c>
      <c r="BD194" s="71" t="str">
        <f>SUBSTITUTE(IF(INDEX($E$101:$G$104,MATCH("●",INDEX($H$101:$AQ$104,,MATCH($D194,$70:$70,0)-7),0),1)=VLOOKUP(BD$164,$AD$9:$AN$20,8,FALSE),"","sed -i "&amp;IF($AK$162="MacOS","'' ","")&amp;"'s#"&amp;BD$164&amp;"="""&amp;INDEX($E$101:$G$104,MATCH("●",INDEX($H$101:$AQ$104,,MATCH($D194,$70:$70,0)-7),0),1)&amp;""""&amp;"#"&amp;BD$164&amp;"="&amp;""""&amp;VLOOKUP(BD$164,$AD$9:$AN$20,8,FALSE)&amp;""""&amp;"#g'"&amp;"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94" s="71" t="str">
        <f>SUBSTITUTE(IF(VLOOKUP(BE$164,$AD$9:$AN$20,8,FALSE)=INDEX($E$106:$G$109,MATCH("●",INDEX($H$106:$AQ$109,,MATCH($D194,$70:$70,0)-7),0),1),"","sed -i "&amp;IF($AK$162="MacOS","'' ","")&amp;"'s#"&amp;BE$164&amp;"="""&amp;VLOOKUP(BE$164,$AD$9:$AN$20,8,FALSE)&amp;""""&amp;"#"&amp;BE$164&amp;"="&amp;""""&amp;INDEX($E$106:$G$109,MATCH("●",INDEX($H$106:$AQ$109,,MATCH($D194,$70:$70,0)-7),0),1)&amp;""""&amp;"#g'"&amp;" ${CONFIG_DIR}"&amp;$K$7&amp;"; export "&amp;BE$164&amp;"="&amp;""""&amp;INDEX($E$106:$G$109,MATCH("●",INDEX($H$106:$AQ$109,,MATCH($D194,$70:$70,0)-7),0),1)&amp;""";"),",",""",""")</f>
        <v/>
      </c>
      <c r="BF194" s="71" t="str">
        <f>SUBSTITUTE(IF(INDEX($E$106:$G$109,MATCH("●",INDEX($H$106:$AQ$109,,MATCH($D194,$70:$70,0)-7),0),1)=VLOOKUP(BF$164,$AD$9:$AN$20,8,FALSE),"","sed -i "&amp;IF($AK$162="MacOS","'' ","")&amp;"'s#"&amp;BF$164&amp;"="""&amp;INDEX($E$106:$G$109,MATCH("●",INDEX($H$106:$AQ$109,,MATCH($D194,$70:$70,0)-7),0),1)&amp;""""&amp;"#"&amp;BF$164&amp;"="&amp;""""&amp;VLOOKUP(BF$164,$AD$9:$AN$20,8,FALSE)&amp;""""&amp;"#g'"&amp;"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94" s="71" t="str">
        <f>SUBSTITUTE(IF(VLOOKUP(BG$164,$AD$9:$AN$20,8,FALSE)=INDEX($E$111:$G$114,MATCH("●",INDEX($H$111:$AQ$114,,MATCH($D194,$70:$70,0)-7),0),1),"","sed -i "&amp;IF($AK$162="MacOS","'' ","")&amp;"'s#"&amp;BG$164&amp;"="""&amp;VLOOKUP(BG$164,$AD$9:$AN$20,8,FALSE)&amp;""""&amp;"#"&amp;BG$164&amp;"="&amp;""""&amp;INDEX($E$111:$G$114,MATCH("●",INDEX($H$111:$AQ$114,,MATCH($D194,$70:$70,0)-7),0),1)&amp;""""&amp;"#g'"&amp;" ${CONFIG_DIR}"&amp;$K$7&amp;"; export "&amp;BG$164&amp;"="&amp;""""&amp;INDEX($E$111:$G$114,MATCH("●",INDEX($H$111:$AQ$114,,MATCH($D194,$70:$70,0)-7),0),1)&amp;""";"),",",""",""")</f>
        <v/>
      </c>
      <c r="BH194" s="71" t="str">
        <f>SUBSTITUTE(IF(INDEX($E$111:$G$114,MATCH("●",INDEX($H$111:$AQ$114,,MATCH($D194,$70:$70,0)-7),0),1)=VLOOKUP(BH$164,$AD$9:$AN$20,8,FALSE),"","sed -i "&amp;IF($AK$162="MacOS","'' ","")&amp;"'s#"&amp;BH$164&amp;"="""&amp;INDEX($E$111:$G$114,MATCH("●",INDEX($H$111:$AQ$114,,MATCH($D194,$70:$70,0)-7),0),1)&amp;""""&amp;"#"&amp;BH$164&amp;"="&amp;""""&amp;VLOOKUP(BH$164,$AD$9:$AN$20,8,FALSE)&amp;""""&amp;"#g'"&amp;"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94" s="71" t="str">
        <f>SUBSTITUTE(IF(VLOOKUP(BI$164,$AD$9:$AN$20,8,FALSE)=INDEX($E$116:$G$118,MATCH("●",INDEX($H$116:$AQ$118,,MATCH($D194,$70:$70,0)-7),0),1),"","sed -i "&amp;IF($AK$162="MacOS","'' ","")&amp;"'s#"&amp;BI$164&amp;"="""&amp;VLOOKUP(BI$164,$AD$9:$AN$20,8,FALSE)&amp;""""&amp;"#"&amp;BI$164&amp;"="&amp;""""&amp;INDEX($E$116:$G$118,MATCH("●",INDEX($H$116:$AQ$118,,MATCH($D194,$70:$70,0)-7),0),1)&amp;""""&amp;"#g'"&amp;" ${CONFIG_DIR}"&amp;$K$7&amp;"; export "&amp;BI$164&amp;"="&amp;""""&amp;INDEX($E$116:$G$118,MATCH("●",INDEX($H$116:$AQ$118,,MATCH($D194,$70:$70,0)-7),0),1)&amp;""";"),",",""",""")</f>
        <v/>
      </c>
      <c r="BJ194" s="71" t="str">
        <f>SUBSTITUTE(IF(INDEX($E$116:$G$118,MATCH("●",INDEX($H$116:$AQ$118,,MATCH($D194,$70:$70,0)-7),0),1)=VLOOKUP(BJ$164,$AD$9:$AN$20,8,FALSE),"","sed -i "&amp;IF($AK$162="MacOS","'' ","")&amp;"'s#"&amp;BJ$164&amp;"="""&amp;INDEX($E$116:$G$118,MATCH("●",INDEX($H$116:$AQ$118,,MATCH($D194,$70:$70,0)-7),0),1)&amp;""""&amp;"#"&amp;BJ$164&amp;"="&amp;""""&amp;VLOOKUP(BJ$164,$AD$9:$AN$20,8,FALSE)&amp;""""&amp;"#g'"&amp;"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4" s="71" t="str">
        <f>SUBSTITUTE(IF(VLOOKUP(BK$164,$AD$9:$AN$20,8,FALSE)=INDEX($E$120:$G$122,MATCH("●",INDEX($H$120:$AQ$122,,MATCH($D194,$70:$70,0)-7),0),1),"","sed -i "&amp;IF($AK$162="MacOS","'' ","")&amp;"'s#"&amp;BK$164&amp;"="""&amp;VLOOKUP(BK$164,$AD$9:$AN$20,8,FALSE)&amp;""""&amp;"#"&amp;BK$164&amp;"="&amp;""""&amp;INDEX($E$120:$G$122,MATCH("●",INDEX($H$120:$AQ$122,,MATCH($D194,$70:$70,0)-7),0),1)&amp;""""&amp;"#g'"&amp;" ${CONFIG_DIR}"&amp;$K$7&amp;"; export "&amp;BK$164&amp;"="&amp;""""&amp;INDEX($E$120:$G$122,MATCH("●",INDEX($H$120:$AQ$122,,MATCH($D194,$70:$70,0)-7),0),1)&amp;""";"),",",""",""")</f>
        <v/>
      </c>
      <c r="BL194" s="71" t="str">
        <f>SUBSTITUTE(IF(INDEX($E$120:$G$122,MATCH("●",INDEX($H$120:$AQ$122,,MATCH($D194,$70:$70,0)-7),0),1)=VLOOKUP(BL$164,$AD$9:$AN$20,8,FALSE),"","sed -i "&amp;IF($AK$162="MacOS","'' ","")&amp;"'s#"&amp;BL$164&amp;"="""&amp;INDEX($E$120:$G$122,MATCH("●",INDEX($H$120:$AQ$122,,MATCH($D194,$70:$70,0)-7),0),1)&amp;""""&amp;"#"&amp;BL$164&amp;"="&amp;""""&amp;VLOOKUP(BL$164,$AD$9:$AN$20,8,FALSE)&amp;""""&amp;"#g'"&amp;"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4" s="71" t="str">
        <f>SUBSTITUTE(IF(VLOOKUP(BM$164,$AD$9:$AN$20,8,FALSE)=INDEX($E$124:$G$126,MATCH("●",INDEX($H$124:$AQ$126,,MATCH($D194,$70:$70,0)-7),0),1),"","sed -i "&amp;IF($AK$162="MacOS","'' ","")&amp;"'s#"&amp;BM$164&amp;"="""&amp;VLOOKUP(BM$164,$AD$9:$AN$20,8,FALSE)&amp;""""&amp;"#"&amp;BM$164&amp;"="&amp;""""&amp;INDEX($E$124:$G$126,MATCH("●",INDEX($H$124:$AQ$126,,MATCH($D194,$70:$70,0)-7),0),1)&amp;""""&amp;"#g'"&amp;" ${CONFIG_DIR}"&amp;$K$7&amp;"; export "&amp;BM$164&amp;"="&amp;""""&amp;INDEX($E$124:$G$126,MATCH("●",INDEX($H$124:$AQ$126,,MATCH($D194,$70:$70,0)-7),0),1)&amp;""";"),",",""",""")</f>
        <v/>
      </c>
      <c r="BN194" s="71" t="str">
        <f>SUBSTITUTE(IF(INDEX($E$124:$G$126,MATCH("●",INDEX($H$124:$AQ$126,,MATCH($D194,$70:$70,0)-7),0),1)=VLOOKUP(BN$164,$AD$9:$AN$20,8,FALSE),"","sed -i "&amp;IF($AK$162="MacOS","'' ","")&amp;"'s#"&amp;BN$164&amp;"="""&amp;INDEX($E$124:$G$126,MATCH("●",INDEX($H$124:$AQ$126,,MATCH($D194,$70:$70,0)-7),0),1)&amp;""""&amp;"#"&amp;BN$164&amp;"="&amp;""""&amp;VLOOKUP(BN$164,$AD$9:$AN$20,8,FALSE)&amp;""""&amp;"#g'"&amp;"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4" s="71" t="str">
        <f>SUBSTITUTE(IF(VLOOKUP(BO$164,$AD$9:$AN$20,8,FALSE)=INDEX($E$128:$G$130,MATCH("●",INDEX($H$128:$AQ$130,,MATCH($D194,$70:$70,0)-7),0),1),"","sed -i "&amp;IF($AK$162="MacOS","'' ","")&amp;"'s#"&amp;BO$164&amp;"="""&amp;VLOOKUP(BO$164,$AD$9:$AN$20,8,FALSE)&amp;""""&amp;"#"&amp;BO$164&amp;"="&amp;""""&amp;INDEX($E$128:$G$130,MATCH("●",INDEX($H$128:$AQ$130,,MATCH($D194,$70:$70,0)-7),0),1)&amp;""""&amp;"#g'"&amp;" ${CONFIG_DIR}"&amp;$K$7&amp;"; export "&amp;BO$164&amp;"="&amp;""""&amp;INDEX($E$128:$G$130,MATCH("●",INDEX($H$128:$AQ$130,,MATCH($D194,$70:$70,0)-7),0),1)&amp;""";"),",",""",""")</f>
        <v/>
      </c>
      <c r="BP194" s="71" t="str">
        <f>SUBSTITUTE(IF(INDEX($E$128:$G$130,MATCH("●",INDEX($H$128:$AQ$130,,MATCH($D194,$70:$70,0)-7),0),1)=VLOOKUP(BP$164,$AD$9:$AN$20,8,FALSE),"","sed -i "&amp;IF($AK$162="MacOS","'' ","")&amp;"'s#"&amp;BP$164&amp;"="""&amp;INDEX($E$128:$G$130,MATCH("●",INDEX($H$128:$AQ$130,,MATCH($D194,$70:$70,0)-7),0),1)&amp;""""&amp;"#"&amp;BP$164&amp;"="&amp;""""&amp;VLOOKUP(BP$164,$AD$9:$AN$20,8,FALSE)&amp;""""&amp;"#g'"&amp;"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4" s="71" t="str">
        <f>SUBSTITUTE(IF(VLOOKUP(BQ$164,$AD$9:$AN$20,8,FALSE)=INDEX($E$132:$G$134,MATCH("●",INDEX($H$132:$AQ$134,,MATCH($D194,$70:$70,0)-7),0),1),"","sed -i "&amp;IF($AK$162="MacOS","'' ","")&amp;"'s#"&amp;BQ$164&amp;"="""&amp;VLOOKUP(BQ$164,$AD$9:$AN$20,8,FALSE)&amp;""""&amp;"#"&amp;BQ$164&amp;"="&amp;""""&amp;INDEX($E$132:$G$134,MATCH("●",INDEX($H$132:$AQ$134,,MATCH($D194,$70:$70,0)-7),0),1)&amp;""""&amp;"#g'"&amp;" ${CONFIG_DIR}"&amp;$K$7&amp;"; export "&amp;BQ$164&amp;"="&amp;""""&amp;INDEX($E$132:$G$134,MATCH("●",INDEX($H$132:$AQ$134,,MATCH($D194,$70:$70,0)-7),0),1)&amp;""";"),",",""",""")</f>
        <v/>
      </c>
      <c r="BR194" s="71" t="str">
        <f>SUBSTITUTE(IF(INDEX($E$132:$G$134,MATCH("●",INDEX($H$132:$AQ$134,,MATCH($D194,$70:$70,0)-7),0),1)=VLOOKUP(BR$164,$AD$9:$AN$20,8,FALSE),"","sed -i "&amp;IF($AK$162="MacOS","'' ","")&amp;"'s#"&amp;BR$164&amp;"="""&amp;INDEX($E$132:$G$134,MATCH("●",INDEX($H$132:$AQ$134,,MATCH($D194,$70:$70,0)-7),0),1)&amp;""""&amp;"#"&amp;BR$164&amp;"="&amp;""""&amp;VLOOKUP(BR$164,$AD$9:$AN$20,8,FALSE)&amp;""""&amp;"#g'"&amp;"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4" s="71" t="str">
        <f>SUBSTITUTE(IF(VLOOKUP(BS$164,$AD$9:$AN$20,8,FALSE)=INDEX($E$136:$G$138,MATCH("●",INDEX($H$136:$AQ$138,,MATCH($D194,$70:$70,0)-7),0),1),"","sed -i "&amp;IF($AK$162="MacOS","'' ","")&amp;"'s#"&amp;BS$164&amp;"="""&amp;VLOOKUP(BS$164,$AD$9:$AN$20,8,FALSE)&amp;""""&amp;"#"&amp;BS$164&amp;"="&amp;""""&amp;INDEX($E$136:$G$138,MATCH("●",INDEX($H$136:$AQ$138,,MATCH($D194,$70:$70,0)-7),0),1)&amp;""""&amp;"#g'"&amp;" ${CONFIG_DIR}"&amp;$K$7&amp;"; export "&amp;BS$164&amp;"="&amp;""""&amp;INDEX($E$136:$G$138,MATCH("●",INDEX($H$136:$AQ$138,,MATCH($D194,$70:$70,0)-7),0),1)&amp;""";"),",",""",""")</f>
        <v/>
      </c>
      <c r="BT194" s="71" t="str">
        <f>SUBSTITUTE(IF(INDEX($E$136:$G$138,MATCH("●",INDEX($H$136:$AQ$138,,MATCH($D194,$70:$70,0)-7),0),1)=VLOOKUP(BT$164,$AD$9:$AN$20,8,FALSE),"","sed -i "&amp;IF($AK$162="MacOS","'' ","")&amp;"'s#"&amp;BT$164&amp;"="""&amp;INDEX($E$136:$G$138,MATCH("●",INDEX($H$136:$AQ$138,,MATCH($D194,$70:$70,0)-7),0),1)&amp;""""&amp;"#"&amp;BT$164&amp;"="&amp;""""&amp;VLOOKUP(BT$164,$AD$9:$AN$20,8,FALSE)&amp;""""&amp;"#g'"&amp;"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4" s="60" t="s">
        <v>1068</v>
      </c>
    </row>
    <row r="195" spans="4:73" ht="54" customHeight="1">
      <c r="D195" s="96">
        <f t="shared" si="3"/>
        <v>138</v>
      </c>
      <c r="E195" s="97"/>
      <c r="F195" s="97"/>
      <c r="G195" s="98"/>
      <c r="H195" s="45" t="str">
        <f t="shared" ca="1" si="2"/>
        <v>clear; echo テストケース138; sed -i '' 's#COLUMN_DATA_TYPE="char"#COLUMN_DATA_TYPE="int"#g' ${CONFIG_DIR}db_data_config.txt; export COLUMN_DATA_TYPE="int";sed -i '' 's#COLUMN_DATA_TRIM="NONE"#COLUMN_DATA_TRIM="FTBT"#g' ${CONFIG_DIR}db_data_config.txt; export COLUMN_DATA_TRIM="FTBT";sh ./script/db_check_data_validate_config.sh; sed -i '' 's#COLUMN_DATA_TYPE="int"#COLUMN_DATA_TYPE="char"#g' ${CONFIG_DIR}db_data_config.txt; export COLUMN_DATA_TYPE="char";sed -i '' 's#COLUMN_DATA_TRIM="FTBT"#COLUMN_DATA_TRIM="NONE"#g' ${CONFIG_DIR}db_data_config.txt; export COLUMN_DATA_TRIM="NONE";</v>
      </c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7"/>
      <c r="AE195" s="99" t="str" cm="1">
        <f t="array" ref="AE195">SUBSTITUTE(INDEX($H$140:$AQ$140, , MATCH($D195, $70:$70, 0)-7),"-","")</f>
        <v>正常</v>
      </c>
      <c r="AF195" s="100"/>
      <c r="AG195" s="101"/>
      <c r="AH195" s="143" t="s">
        <v>984</v>
      </c>
      <c r="AI195" s="144"/>
      <c r="AJ195" s="144"/>
      <c r="AK195" s="144"/>
      <c r="AL195" s="144"/>
      <c r="AM195" s="144"/>
      <c r="AN195" s="144"/>
      <c r="AO195" s="144"/>
      <c r="AP195" s="144"/>
      <c r="AQ195" s="145"/>
      <c r="AS195" s="68" t="str" cm="1">
        <f t="array" ref="AS195">SUBSTITUTE(TEXT(INDEX($H$143:$AQ$143,1,$D195-108),"000000"),"-","")</f>
        <v>220001</v>
      </c>
      <c r="AT195" s="69"/>
      <c r="AU195" s="70"/>
      <c r="AW195" s="71" t="str">
        <f>SUBSTITUTE(IF(VLOOKUP(AW$164,$AD$9:$AN$20,8,FALSE)=INDEX($E$76:$G$78,MATCH("●",INDEX($H$76:$AQ$78,,MATCH($D195,$70:$70,0)-7),0),1),"","sed -i "&amp;IF($AK$162="MacOS","'' ","")&amp;"'s#"&amp;AW$164&amp;"="""&amp;VLOOKUP(AW$164,$AD$9:$AN$20,8,FALSE)&amp;""""&amp;"#"&amp;AW$164&amp;"="&amp;""""&amp;INDEX($E$76:$G$78,MATCH("●",INDEX($H$76:$AQ$78,,MATCH($D195,$70:$70,0)-7),0),1)&amp;""""&amp;"#g'"&amp;" ${CONFIG_DIR}"&amp;$K$7&amp;"; export "&amp;AW$164&amp;"="&amp;""""&amp;INDEX($E$76:$G$78,MATCH("●",INDEX($H$76:$AQ$78,,MATCH($D195,$70:$70,0)-7),0),1)&amp;""";"),",",""",""")</f>
        <v/>
      </c>
      <c r="AX195" s="71" t="str">
        <f>SUBSTITUTE(IF(INDEX($E$76:$G$78,MATCH("●",INDEX($H$76:$AQ$78,,MATCH($D195,$70:$70,0)-7),0),1)=VLOOKUP(AX$164,$AD$9:$AN$20,8,FALSE),"","sed -i "&amp;IF($AK$162="MacOS","'' ","")&amp;"'s#"&amp;AX$164&amp;"="""&amp;INDEX($E$76:$G$78,MATCH("●",INDEX($H$76:$AQ$78,,MATCH($D195,$70:$70,0)-7),0),1)&amp;""""&amp;"#"&amp;AX$164&amp;"="&amp;""""&amp;VLOOKUP(AX$164,$AD$9:$AN$20,8,FALSE)&amp;""""&amp;"#g'"&amp;"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5" s="71" t="str">
        <f>SUBSTITUTE(IF(VLOOKUP(AY$164,$AD$9:$AN$20,8,FALSE)=INDEX($E$80:$G$84,MATCH("●",INDEX($H$80:$AQ$84,,MATCH($D195,$70:$70,0)-7),0),1),"","sed -i "&amp;IF($AK$162="MacOS","'' ","")&amp;"'s#"&amp;AY$164&amp;"="""&amp;VLOOKUP(AY$164,$AD$9:$AN$20,8,FALSE)&amp;""""&amp;"#"&amp;AY$164&amp;"="&amp;""""&amp;INDEX($E$80:$G$84,MATCH("●",INDEX($H$80:$AQ$84,,MATCH($D195,$70:$70,0)-7),0),1)&amp;""""&amp;"#g'"&amp;" ${CONFIG_DIR}"&amp;$K$7&amp;"; export "&amp;AY$164&amp;"="&amp;""""&amp;INDEX($E$80:$G$84,MATCH("●",INDEX($H$80:$AQ$84,,MATCH($D195,$70:$70,0)-7),0),1)&amp;""";"),",",""",""")</f>
        <v>sed -i '' 's#COLUMN_DATA_TYPE="char"#COLUMN_DATA_TYPE="int"#g' ${CONFIG_DIR}db_data_config.txt; export COLUMN_DATA_TYPE="int";</v>
      </c>
      <c r="AZ195" s="71" t="str">
        <f>SUBSTITUTE(IF(INDEX($E$80:$G$84,MATCH("●",INDEX($H$80:$AQ$84,,MATCH($D195,$70:$70,0)-7),0),1)=VLOOKUP(AZ$164,$AD$9:$AN$20,8,FALSE),"","sed -i "&amp;IF($AK$162="MacOS","'' ","")&amp;"'s#"&amp;AZ$164&amp;"="""&amp;INDEX($E$80:$G$84,MATCH("●",INDEX($H$80:$AQ$84,,MATCH($D195,$70:$70,0)-7),0),1)&amp;""""&amp;"#"&amp;AZ$164&amp;"="&amp;""""&amp;VLOOKUP(AZ$164,$AD$9:$AN$20,8,FALSE)&amp;""""&amp;"#g'"&amp;"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5" s="71" t="str">
        <f>SUBSTITUTE(IF(VLOOKUP(BA$164,$AD$9:$AN$20,8,FALSE)=INDEX($E$86:$G$99,MATCH("●",INDEX($H$86:$AQ$99,,MATCH($D195,$70:$70,0)-7),0),1),"","sed -i "&amp;IF($AK$162="MacOS","'' ","")&amp;"'s#"&amp;BA$164&amp;"="""&amp;VLOOKUP(BA$164,$AD$9:$AN$20,8,FALSE)&amp;""""&amp;"#"&amp;BA$164&amp;"="&amp;""""&amp;INDEX($E$86:$G$99,MATCH("●",INDEX($H$86:$AQ$99,,MATCH($D195,$70:$70,0)-7),0),1)&amp;""""&amp;"#g'"&amp;" ${CONFIG_DIR}"&amp;$K$7&amp;"; export "&amp;BA$164&amp;"="&amp;""""&amp;INDEX($E$86:$G$99,MATCH("●",INDEX($H$86:$AQ$99,,MATCH($D195,$70:$70,0)-7),0),1)&amp;""";"),",",""",""")</f>
        <v/>
      </c>
      <c r="BB195" s="71" t="str">
        <f>SUBSTITUTE(IF(INDEX($E$86:$G$99,MATCH("●",INDEX($H$86:$AQ$99,,MATCH($D195,$70:$70,0)-7),0),1)=VLOOKUP(BB$164,$AD$9:$AN$20,8,FALSE),"","sed -i "&amp;IF($AK$162="MacOS","'' ","")&amp;"'s#"&amp;BB$164&amp;"="""&amp;INDEX($E$86:$G$99,MATCH("●",INDEX($H$86:$AQ$99,,MATCH($D195,$70:$70,0)-7),0),1)&amp;""""&amp;"#"&amp;BB$164&amp;"="&amp;""""&amp;VLOOKUP(BB$164,$AD$9:$AN$20,8,FALSE)&amp;""""&amp;"#g'"&amp;" ${CONFIG_DIR}"&amp;$K$7&amp;"; export "&amp;BB$164&amp;"="&amp;""""&amp;VLOOKUP(BB$164,$AD$9:$AN$20,8,FALSE)&amp;""";"),",",""",""")</f>
        <v/>
      </c>
      <c r="BC195" s="71" t="str">
        <f>SUBSTITUTE(IF(VLOOKUP(BC$164,$AD$9:$AN$20,8,FALSE)=INDEX($E$101:$G$104,MATCH("●",INDEX($H$101:$AQ$104,,MATCH($D195,$70:$70,0)-7),0),1),"","sed -i "&amp;IF($AK$162="MacOS","'' ","")&amp;"'s#"&amp;BC$164&amp;"="""&amp;VLOOKUP(BC$164,$AD$9:$AN$20,8,FALSE)&amp;""""&amp;"#"&amp;BC$164&amp;"="&amp;""""&amp;INDEX($E$101:$G$104,MATCH("●",INDEX($H$101:$AQ$104,,MATCH($D195,$70:$70,0)-7),0),1)&amp;""""&amp;"#g'"&amp;" ${CONFIG_DIR}"&amp;$K$7&amp;"; export "&amp;BC$164&amp;"="&amp;""""&amp;INDEX($E$101:$G$104,MATCH("●",INDEX($H$101:$AQ$104,,MATCH($D195,$70:$70,0)-7),0),1)&amp;""";"),",",""",""")</f>
        <v>sed -i '' 's#COLUMN_DATA_TRIM="NONE"#COLUMN_DATA_TRIM="FTBT"#g' ${CONFIG_DIR}db_data_config.txt; export COLUMN_DATA_TRIM="FTBT";</v>
      </c>
      <c r="BD195" s="71" t="str">
        <f>SUBSTITUTE(IF(INDEX($E$101:$G$104,MATCH("●",INDEX($H$101:$AQ$104,,MATCH($D195,$70:$70,0)-7),0),1)=VLOOKUP(BD$164,$AD$9:$AN$20,8,FALSE),"","sed -i "&amp;IF($AK$162="MacOS","'' ","")&amp;"'s#"&amp;BD$164&amp;"="""&amp;INDEX($E$101:$G$104,MATCH("●",INDEX($H$101:$AQ$104,,MATCH($D195,$70:$70,0)-7),0),1)&amp;""""&amp;"#"&amp;BD$164&amp;"="&amp;""""&amp;VLOOKUP(BD$164,$AD$9:$AN$20,8,FALSE)&amp;""""&amp;"#g'"&amp;"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95" s="71" t="str">
        <f>SUBSTITUTE(IF(VLOOKUP(BE$164,$AD$9:$AN$20,8,FALSE)=INDEX($E$106:$G$109,MATCH("●",INDEX($H$106:$AQ$109,,MATCH($D195,$70:$70,0)-7),0),1),"","sed -i "&amp;IF($AK$162="MacOS","'' ","")&amp;"'s#"&amp;BE$164&amp;"="""&amp;VLOOKUP(BE$164,$AD$9:$AN$20,8,FALSE)&amp;""""&amp;"#"&amp;BE$164&amp;"="&amp;""""&amp;INDEX($E$106:$G$109,MATCH("●",INDEX($H$106:$AQ$109,,MATCH($D195,$70:$70,0)-7),0),1)&amp;""""&amp;"#g'"&amp;" ${CONFIG_DIR}"&amp;$K$7&amp;"; export "&amp;BE$164&amp;"="&amp;""""&amp;INDEX($E$106:$G$109,MATCH("●",INDEX($H$106:$AQ$109,,MATCH($D195,$70:$70,0)-7),0),1)&amp;""";"),",",""",""")</f>
        <v/>
      </c>
      <c r="BF195" s="71" t="str">
        <f>SUBSTITUTE(IF(INDEX($E$106:$G$109,MATCH("●",INDEX($H$106:$AQ$109,,MATCH($D195,$70:$70,0)-7),0),1)=VLOOKUP(BF$164,$AD$9:$AN$20,8,FALSE),"","sed -i "&amp;IF($AK$162="MacOS","'' ","")&amp;"'s#"&amp;BF$164&amp;"="""&amp;INDEX($E$106:$G$109,MATCH("●",INDEX($H$106:$AQ$109,,MATCH($D195,$70:$70,0)-7),0),1)&amp;""""&amp;"#"&amp;BF$164&amp;"="&amp;""""&amp;VLOOKUP(BF$164,$AD$9:$AN$20,8,FALSE)&amp;""""&amp;"#g'"&amp;"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95" s="71" t="str">
        <f>SUBSTITUTE(IF(VLOOKUP(BG$164,$AD$9:$AN$20,8,FALSE)=INDEX($E$111:$G$114,MATCH("●",INDEX($H$111:$AQ$114,,MATCH($D195,$70:$70,0)-7),0),1),"","sed -i "&amp;IF($AK$162="MacOS","'' ","")&amp;"'s#"&amp;BG$164&amp;"="""&amp;VLOOKUP(BG$164,$AD$9:$AN$20,8,FALSE)&amp;""""&amp;"#"&amp;BG$164&amp;"="&amp;""""&amp;INDEX($E$111:$G$114,MATCH("●",INDEX($H$111:$AQ$114,,MATCH($D195,$70:$70,0)-7),0),1)&amp;""""&amp;"#g'"&amp;" ${CONFIG_DIR}"&amp;$K$7&amp;"; export "&amp;BG$164&amp;"="&amp;""""&amp;INDEX($E$111:$G$114,MATCH("●",INDEX($H$111:$AQ$114,,MATCH($D195,$70:$70,0)-7),0),1)&amp;""";"),",",""",""")</f>
        <v/>
      </c>
      <c r="BH195" s="71" t="str">
        <f>SUBSTITUTE(IF(INDEX($E$111:$G$114,MATCH("●",INDEX($H$111:$AQ$114,,MATCH($D195,$70:$70,0)-7),0),1)=VLOOKUP(BH$164,$AD$9:$AN$20,8,FALSE),"","sed -i "&amp;IF($AK$162="MacOS","'' ","")&amp;"'s#"&amp;BH$164&amp;"="""&amp;INDEX($E$111:$G$114,MATCH("●",INDEX($H$111:$AQ$114,,MATCH($D195,$70:$70,0)-7),0),1)&amp;""""&amp;"#"&amp;BH$164&amp;"="&amp;""""&amp;VLOOKUP(BH$164,$AD$9:$AN$20,8,FALSE)&amp;""""&amp;"#g'"&amp;"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95" s="71" t="str">
        <f>SUBSTITUTE(IF(VLOOKUP(BI$164,$AD$9:$AN$20,8,FALSE)=INDEX($E$116:$G$118,MATCH("●",INDEX($H$116:$AQ$118,,MATCH($D195,$70:$70,0)-7),0),1),"","sed -i "&amp;IF($AK$162="MacOS","'' ","")&amp;"'s#"&amp;BI$164&amp;"="""&amp;VLOOKUP(BI$164,$AD$9:$AN$20,8,FALSE)&amp;""""&amp;"#"&amp;BI$164&amp;"="&amp;""""&amp;INDEX($E$116:$G$118,MATCH("●",INDEX($H$116:$AQ$118,,MATCH($D195,$70:$70,0)-7),0),1)&amp;""""&amp;"#g'"&amp;" ${CONFIG_DIR}"&amp;$K$7&amp;"; export "&amp;BI$164&amp;"="&amp;""""&amp;INDEX($E$116:$G$118,MATCH("●",INDEX($H$116:$AQ$118,,MATCH($D195,$70:$70,0)-7),0),1)&amp;""";"),",",""",""")</f>
        <v/>
      </c>
      <c r="BJ195" s="71" t="str">
        <f>SUBSTITUTE(IF(INDEX($E$116:$G$118,MATCH("●",INDEX($H$116:$AQ$118,,MATCH($D195,$70:$70,0)-7),0),1)=VLOOKUP(BJ$164,$AD$9:$AN$20,8,FALSE),"","sed -i "&amp;IF($AK$162="MacOS","'' ","")&amp;"'s#"&amp;BJ$164&amp;"="""&amp;INDEX($E$116:$G$118,MATCH("●",INDEX($H$116:$AQ$118,,MATCH($D195,$70:$70,0)-7),0),1)&amp;""""&amp;"#"&amp;BJ$164&amp;"="&amp;""""&amp;VLOOKUP(BJ$164,$AD$9:$AN$20,8,FALSE)&amp;""""&amp;"#g'"&amp;"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5" s="71" t="str">
        <f>SUBSTITUTE(IF(VLOOKUP(BK$164,$AD$9:$AN$20,8,FALSE)=INDEX($E$120:$G$122,MATCH("●",INDEX($H$120:$AQ$122,,MATCH($D195,$70:$70,0)-7),0),1),"","sed -i "&amp;IF($AK$162="MacOS","'' ","")&amp;"'s#"&amp;BK$164&amp;"="""&amp;VLOOKUP(BK$164,$AD$9:$AN$20,8,FALSE)&amp;""""&amp;"#"&amp;BK$164&amp;"="&amp;""""&amp;INDEX($E$120:$G$122,MATCH("●",INDEX($H$120:$AQ$122,,MATCH($D195,$70:$70,0)-7),0),1)&amp;""""&amp;"#g'"&amp;" ${CONFIG_DIR}"&amp;$K$7&amp;"; export "&amp;BK$164&amp;"="&amp;""""&amp;INDEX($E$120:$G$122,MATCH("●",INDEX($H$120:$AQ$122,,MATCH($D195,$70:$70,0)-7),0),1)&amp;""";"),",",""",""")</f>
        <v/>
      </c>
      <c r="BL195" s="71" t="str">
        <f>SUBSTITUTE(IF(INDEX($E$120:$G$122,MATCH("●",INDEX($H$120:$AQ$122,,MATCH($D195,$70:$70,0)-7),0),1)=VLOOKUP(BL$164,$AD$9:$AN$20,8,FALSE),"","sed -i "&amp;IF($AK$162="MacOS","'' ","")&amp;"'s#"&amp;BL$164&amp;"="""&amp;INDEX($E$120:$G$122,MATCH("●",INDEX($H$120:$AQ$122,,MATCH($D195,$70:$70,0)-7),0),1)&amp;""""&amp;"#"&amp;BL$164&amp;"="&amp;""""&amp;VLOOKUP(BL$164,$AD$9:$AN$20,8,FALSE)&amp;""""&amp;"#g'"&amp;"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5" s="71" t="str">
        <f>SUBSTITUTE(IF(VLOOKUP(BM$164,$AD$9:$AN$20,8,FALSE)=INDEX($E$124:$G$126,MATCH("●",INDEX($H$124:$AQ$126,,MATCH($D195,$70:$70,0)-7),0),1),"","sed -i "&amp;IF($AK$162="MacOS","'' ","")&amp;"'s#"&amp;BM$164&amp;"="""&amp;VLOOKUP(BM$164,$AD$9:$AN$20,8,FALSE)&amp;""""&amp;"#"&amp;BM$164&amp;"="&amp;""""&amp;INDEX($E$124:$G$126,MATCH("●",INDEX($H$124:$AQ$126,,MATCH($D195,$70:$70,0)-7),0),1)&amp;""""&amp;"#g'"&amp;" ${CONFIG_DIR}"&amp;$K$7&amp;"; export "&amp;BM$164&amp;"="&amp;""""&amp;INDEX($E$124:$G$126,MATCH("●",INDEX($H$124:$AQ$126,,MATCH($D195,$70:$70,0)-7),0),1)&amp;""";"),",",""",""")</f>
        <v/>
      </c>
      <c r="BN195" s="71" t="str">
        <f>SUBSTITUTE(IF(INDEX($E$124:$G$126,MATCH("●",INDEX($H$124:$AQ$126,,MATCH($D195,$70:$70,0)-7),0),1)=VLOOKUP(BN$164,$AD$9:$AN$20,8,FALSE),"","sed -i "&amp;IF($AK$162="MacOS","'' ","")&amp;"'s#"&amp;BN$164&amp;"="""&amp;INDEX($E$124:$G$126,MATCH("●",INDEX($H$124:$AQ$126,,MATCH($D195,$70:$70,0)-7),0),1)&amp;""""&amp;"#"&amp;BN$164&amp;"="&amp;""""&amp;VLOOKUP(BN$164,$AD$9:$AN$20,8,FALSE)&amp;""""&amp;"#g'"&amp;"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5" s="71" t="str">
        <f>SUBSTITUTE(IF(VLOOKUP(BO$164,$AD$9:$AN$20,8,FALSE)=INDEX($E$128:$G$130,MATCH("●",INDEX($H$128:$AQ$130,,MATCH($D195,$70:$70,0)-7),0),1),"","sed -i "&amp;IF($AK$162="MacOS","'' ","")&amp;"'s#"&amp;BO$164&amp;"="""&amp;VLOOKUP(BO$164,$AD$9:$AN$20,8,FALSE)&amp;""""&amp;"#"&amp;BO$164&amp;"="&amp;""""&amp;INDEX($E$128:$G$130,MATCH("●",INDEX($H$128:$AQ$130,,MATCH($D195,$70:$70,0)-7),0),1)&amp;""""&amp;"#g'"&amp;" ${CONFIG_DIR}"&amp;$K$7&amp;"; export "&amp;BO$164&amp;"="&amp;""""&amp;INDEX($E$128:$G$130,MATCH("●",INDEX($H$128:$AQ$130,,MATCH($D195,$70:$70,0)-7),0),1)&amp;""";"),",",""",""")</f>
        <v/>
      </c>
      <c r="BP195" s="71" t="str">
        <f>SUBSTITUTE(IF(INDEX($E$128:$G$130,MATCH("●",INDEX($H$128:$AQ$130,,MATCH($D195,$70:$70,0)-7),0),1)=VLOOKUP(BP$164,$AD$9:$AN$20,8,FALSE),"","sed -i "&amp;IF($AK$162="MacOS","'' ","")&amp;"'s#"&amp;BP$164&amp;"="""&amp;INDEX($E$128:$G$130,MATCH("●",INDEX($H$128:$AQ$130,,MATCH($D195,$70:$70,0)-7),0),1)&amp;""""&amp;"#"&amp;BP$164&amp;"="&amp;""""&amp;VLOOKUP(BP$164,$AD$9:$AN$20,8,FALSE)&amp;""""&amp;"#g'"&amp;"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5" s="71" t="str">
        <f>SUBSTITUTE(IF(VLOOKUP(BQ$164,$AD$9:$AN$20,8,FALSE)=INDEX($E$132:$G$134,MATCH("●",INDEX($H$132:$AQ$134,,MATCH($D195,$70:$70,0)-7),0),1),"","sed -i "&amp;IF($AK$162="MacOS","'' ","")&amp;"'s#"&amp;BQ$164&amp;"="""&amp;VLOOKUP(BQ$164,$AD$9:$AN$20,8,FALSE)&amp;""""&amp;"#"&amp;BQ$164&amp;"="&amp;""""&amp;INDEX($E$132:$G$134,MATCH("●",INDEX($H$132:$AQ$134,,MATCH($D195,$70:$70,0)-7),0),1)&amp;""""&amp;"#g'"&amp;" ${CONFIG_DIR}"&amp;$K$7&amp;"; export "&amp;BQ$164&amp;"="&amp;""""&amp;INDEX($E$132:$G$134,MATCH("●",INDEX($H$132:$AQ$134,,MATCH($D195,$70:$70,0)-7),0),1)&amp;""";"),",",""",""")</f>
        <v/>
      </c>
      <c r="BR195" s="71" t="str">
        <f>SUBSTITUTE(IF(INDEX($E$132:$G$134,MATCH("●",INDEX($H$132:$AQ$134,,MATCH($D195,$70:$70,0)-7),0),1)=VLOOKUP(BR$164,$AD$9:$AN$20,8,FALSE),"","sed -i "&amp;IF($AK$162="MacOS","'' ","")&amp;"'s#"&amp;BR$164&amp;"="""&amp;INDEX($E$132:$G$134,MATCH("●",INDEX($H$132:$AQ$134,,MATCH($D195,$70:$70,0)-7),0),1)&amp;""""&amp;"#"&amp;BR$164&amp;"="&amp;""""&amp;VLOOKUP(BR$164,$AD$9:$AN$20,8,FALSE)&amp;""""&amp;"#g'"&amp;"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5" s="71" t="str">
        <f>SUBSTITUTE(IF(VLOOKUP(BS$164,$AD$9:$AN$20,8,FALSE)=INDEX($E$136:$G$138,MATCH("●",INDEX($H$136:$AQ$138,,MATCH($D195,$70:$70,0)-7),0),1),"","sed -i "&amp;IF($AK$162="MacOS","'' ","")&amp;"'s#"&amp;BS$164&amp;"="""&amp;VLOOKUP(BS$164,$AD$9:$AN$20,8,FALSE)&amp;""""&amp;"#"&amp;BS$164&amp;"="&amp;""""&amp;INDEX($E$136:$G$138,MATCH("●",INDEX($H$136:$AQ$138,,MATCH($D195,$70:$70,0)-7),0),1)&amp;""""&amp;"#g'"&amp;" ${CONFIG_DIR}"&amp;$K$7&amp;"; export "&amp;BS$164&amp;"="&amp;""""&amp;INDEX($E$136:$G$138,MATCH("●",INDEX($H$136:$AQ$138,,MATCH($D195,$70:$70,0)-7),0),1)&amp;""";"),",",""",""")</f>
        <v/>
      </c>
      <c r="BT195" s="71" t="str">
        <f>SUBSTITUTE(IF(INDEX($E$136:$G$138,MATCH("●",INDEX($H$136:$AQ$138,,MATCH($D195,$70:$70,0)-7),0),1)=VLOOKUP(BT$164,$AD$9:$AN$20,8,FALSE),"","sed -i "&amp;IF($AK$162="MacOS","'' ","")&amp;"'s#"&amp;BT$164&amp;"="""&amp;INDEX($E$136:$G$138,MATCH("●",INDEX($H$136:$AQ$138,,MATCH($D195,$70:$70,0)-7),0),1)&amp;""""&amp;"#"&amp;BT$164&amp;"="&amp;""""&amp;VLOOKUP(BT$164,$AD$9:$AN$20,8,FALSE)&amp;""""&amp;"#g'"&amp;"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5" s="60" t="s">
        <v>1068</v>
      </c>
    </row>
    <row r="196" spans="4:73" ht="54" customHeight="1">
      <c r="D196" s="96">
        <f t="shared" si="3"/>
        <v>139</v>
      </c>
      <c r="E196" s="97"/>
      <c r="F196" s="97"/>
      <c r="G196" s="98"/>
      <c r="H196" s="45" t="str">
        <f t="shared" ca="1" si="2"/>
        <v>clear; echo テストケース139; sed -i '' 's#COLUMN_DATA_TYPE="char"#COLUMN_DATA_TYPE="int"#g' ${CONFIG_DIR}db_data_config.txt; export COLUMN_DATA_TYPE="int";sed -i '' 's#COLUMN_DATA_LENGTH="3"#COLUMN_DATA_LENGTH="1"#g' ${CONFIG_DIR}db_data_config.txt; export COLUMN_DATA_LENGTH="1";sed -i '' 's#COLUMN_DATA_TRIM="NONE"#COLUMN_DATA_TRIM="ftbt"#g' ${CONFIG_DIR}db_data_config.txt; export COLUMN_DATA_TRIM="ftbt";sh ./script/db_check_data_validate_config.sh; sed -i '' 's#COLUMN_DATA_TYPE="int"#COLUMN_DATA_TYPE="char"#g' ${CONFIG_DIR}db_data_config.txt; export COLUMN_DATA_TYPE="char";sed -i '' 's#COLUMN_DATA_LENGTH="1"#COLUMN_DATA_LENGTH="3"#g' ${CONFIG_DIR}db_data_config.txt; export COLUMN_DATA_LENGTH="3";sed -i '' 's#COLUMN_DATA_TRIM="ftbt"#COLUMN_DATA_TRIM="NONE"#g' ${CONFIG_DIR}db_data_config.txt; export COLUMN_DATA_TRIM="NONE";</v>
      </c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7"/>
      <c r="AE196" s="99" t="str" cm="1">
        <f t="array" ref="AE196">SUBSTITUTE(INDEX($H$140:$AQ$140, , MATCH($D196, $70:$70, 0)-7),"-","")</f>
        <v>異常</v>
      </c>
      <c r="AF196" s="100"/>
      <c r="AG196" s="101"/>
      <c r="AH196" s="143" t="s">
        <v>985</v>
      </c>
      <c r="AI196" s="144"/>
      <c r="AJ196" s="144"/>
      <c r="AK196" s="144"/>
      <c r="AL196" s="144"/>
      <c r="AM196" s="144"/>
      <c r="AN196" s="144"/>
      <c r="AO196" s="144"/>
      <c r="AP196" s="144"/>
      <c r="AQ196" s="145"/>
      <c r="AS196" s="68" t="str" cm="1">
        <f t="array" ref="AS196">SUBSTITUTE(TEXT(INDEX($H$143:$AQ$143,1,$D196-108),"000000"),"-","")</f>
        <v>220152</v>
      </c>
      <c r="AT196" s="69"/>
      <c r="AU196" s="70"/>
      <c r="AW196" s="71" t="str">
        <f>SUBSTITUTE(IF(VLOOKUP(AW$164,$AD$9:$AN$20,8,FALSE)=INDEX($E$76:$G$78,MATCH("●",INDEX($H$76:$AQ$78,,MATCH($D196,$70:$70,0)-7),0),1),"","sed -i "&amp;IF($AK$162="MacOS","'' ","")&amp;"'s#"&amp;AW$164&amp;"="""&amp;VLOOKUP(AW$164,$AD$9:$AN$20,8,FALSE)&amp;""""&amp;"#"&amp;AW$164&amp;"="&amp;""""&amp;INDEX($E$76:$G$78,MATCH("●",INDEX($H$76:$AQ$78,,MATCH($D196,$70:$70,0)-7),0),1)&amp;""""&amp;"#g'"&amp;" ${CONFIG_DIR}"&amp;$K$7&amp;"; export "&amp;AW$164&amp;"="&amp;""""&amp;INDEX($E$76:$G$78,MATCH("●",INDEX($H$76:$AQ$78,,MATCH($D196,$70:$70,0)-7),0),1)&amp;""";"),",",""",""")</f>
        <v/>
      </c>
      <c r="AX196" s="71" t="str">
        <f>SUBSTITUTE(IF(INDEX($E$76:$G$78,MATCH("●",INDEX($H$76:$AQ$78,,MATCH($D196,$70:$70,0)-7),0),1)=VLOOKUP(AX$164,$AD$9:$AN$20,8,FALSE),"","sed -i "&amp;IF($AK$162="MacOS","'' ","")&amp;"'s#"&amp;AX$164&amp;"="""&amp;INDEX($E$76:$G$78,MATCH("●",INDEX($H$76:$AQ$78,,MATCH($D196,$70:$70,0)-7),0),1)&amp;""""&amp;"#"&amp;AX$164&amp;"="&amp;""""&amp;VLOOKUP(AX$164,$AD$9:$AN$20,8,FALSE)&amp;""""&amp;"#g'"&amp;"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6" s="71" t="str">
        <f>SUBSTITUTE(IF(VLOOKUP(AY$164,$AD$9:$AN$20,8,FALSE)=INDEX($E$80:$G$84,MATCH("●",INDEX($H$80:$AQ$84,,MATCH($D196,$70:$70,0)-7),0),1),"","sed -i "&amp;IF($AK$162="MacOS","'' ","")&amp;"'s#"&amp;AY$164&amp;"="""&amp;VLOOKUP(AY$164,$AD$9:$AN$20,8,FALSE)&amp;""""&amp;"#"&amp;AY$164&amp;"="&amp;""""&amp;INDEX($E$80:$G$84,MATCH("●",INDEX($H$80:$AQ$84,,MATCH($D196,$70:$70,0)-7),0),1)&amp;""""&amp;"#g'"&amp;" ${CONFIG_DIR}"&amp;$K$7&amp;"; export "&amp;AY$164&amp;"="&amp;""""&amp;INDEX($E$80:$G$84,MATCH("●",INDEX($H$80:$AQ$84,,MATCH($D196,$70:$70,0)-7),0),1)&amp;""";"),",",""",""")</f>
        <v>sed -i '' 's#COLUMN_DATA_TYPE="char"#COLUMN_DATA_TYPE="int"#g' ${CONFIG_DIR}db_data_config.txt; export COLUMN_DATA_TYPE="int";</v>
      </c>
      <c r="AZ196" s="71" t="str">
        <f>SUBSTITUTE(IF(INDEX($E$80:$G$84,MATCH("●",INDEX($H$80:$AQ$84,,MATCH($D196,$70:$70,0)-7),0),1)=VLOOKUP(AZ$164,$AD$9:$AN$20,8,FALSE),"","sed -i "&amp;IF($AK$162="MacOS","'' ","")&amp;"'s#"&amp;AZ$164&amp;"="""&amp;INDEX($E$80:$G$84,MATCH("●",INDEX($H$80:$AQ$84,,MATCH($D196,$70:$70,0)-7),0),1)&amp;""""&amp;"#"&amp;AZ$164&amp;"="&amp;""""&amp;VLOOKUP(AZ$164,$AD$9:$AN$20,8,FALSE)&amp;""""&amp;"#g'"&amp;"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6" s="71" t="str">
        <f>SUBSTITUTE(IF(VLOOKUP(BA$164,$AD$9:$AN$20,8,FALSE)=INDEX($E$86:$G$99,MATCH("●",INDEX($H$86:$AQ$99,,MATCH($D196,$70:$70,0)-7),0),1),"","sed -i "&amp;IF($AK$162="MacOS","'' ","")&amp;"'s#"&amp;BA$164&amp;"="""&amp;VLOOKUP(BA$164,$AD$9:$AN$20,8,FALSE)&amp;""""&amp;"#"&amp;BA$164&amp;"="&amp;""""&amp;INDEX($E$86:$G$99,MATCH("●",INDEX($H$86:$AQ$99,,MATCH($D196,$70:$70,0)-7),0),1)&amp;""""&amp;"#g'"&amp;" ${CONFIG_DIR}"&amp;$K$7&amp;"; export "&amp;BA$164&amp;"="&amp;""""&amp;INDEX($E$86:$G$99,MATCH("●",INDEX($H$86:$AQ$99,,MATCH($D196,$70:$70,0)-7),0),1)&amp;""";"),",",""",""")</f>
        <v>sed -i '' 's#COLUMN_DATA_LENGTH="3"#COLUMN_DATA_LENGTH="1"#g' ${CONFIG_DIR}db_data_config.txt; export COLUMN_DATA_LENGTH="1";</v>
      </c>
      <c r="BB196" s="71" t="str">
        <f>SUBSTITUTE(IF(INDEX($E$86:$G$99,MATCH("●",INDEX($H$86:$AQ$99,,MATCH($D196,$70:$70,0)-7),0),1)=VLOOKUP(BB$164,$AD$9:$AN$20,8,FALSE),"","sed -i "&amp;IF($AK$162="MacOS","'' ","")&amp;"'s#"&amp;BB$164&amp;"="""&amp;INDEX($E$86:$G$99,MATCH("●",INDEX($H$86:$AQ$99,,MATCH($D196,$70:$70,0)-7),0),1)&amp;""""&amp;"#"&amp;BB$164&amp;"="&amp;""""&amp;VLOOKUP(BB$164,$AD$9:$AN$20,8,FALSE)&amp;""""&amp;"#g'"&amp;"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's#COLUMN_DATA_LENGTH="1"#COLUMN_DATA_LENGTH="3"#g' ${CONFIG_DIR}db_data_config.txt; export COLUMN_DATA_LENGTH="3";</v>
      </c>
      <c r="BC196" s="71" t="str">
        <f>SUBSTITUTE(IF(VLOOKUP(BC$164,$AD$9:$AN$20,8,FALSE)=INDEX($E$101:$G$104,MATCH("●",INDEX($H$101:$AQ$104,,MATCH($D196,$70:$70,0)-7),0),1),"","sed -i "&amp;IF($AK$162="MacOS","'' ","")&amp;"'s#"&amp;BC$164&amp;"="""&amp;VLOOKUP(BC$164,$AD$9:$AN$20,8,FALSE)&amp;""""&amp;"#"&amp;BC$164&amp;"="&amp;""""&amp;INDEX($E$101:$G$104,MATCH("●",INDEX($H$101:$AQ$104,,MATCH($D196,$70:$70,0)-7),0),1)&amp;""""&amp;"#g'"&amp;" ${CONFIG_DIR}"&amp;$K$7&amp;"; export "&amp;BC$164&amp;"="&amp;""""&amp;INDEX($E$101:$G$104,MATCH("●",INDEX($H$101:$AQ$104,,MATCH($D196,$70:$70,0)-7),0),1)&amp;""";"),",",""",""")</f>
        <v>sed -i '' 's#COLUMN_DATA_TRIM="NONE"#COLUMN_DATA_TRIM="ftbt"#g' ${CONFIG_DIR}db_data_config.txt; export COLUMN_DATA_TRIM="ftbt";</v>
      </c>
      <c r="BD196" s="71" t="str">
        <f>SUBSTITUTE(IF(INDEX($E$101:$G$104,MATCH("●",INDEX($H$101:$AQ$104,,MATCH($D196,$70:$70,0)-7),0),1)=VLOOKUP(BD$164,$AD$9:$AN$20,8,FALSE),"","sed -i "&amp;IF($AK$162="MacOS","'' ","")&amp;"'s#"&amp;BD$164&amp;"="""&amp;INDEX($E$101:$G$104,MATCH("●",INDEX($H$101:$AQ$104,,MATCH($D196,$70:$70,0)-7),0),1)&amp;""""&amp;"#"&amp;BD$164&amp;"="&amp;""""&amp;VLOOKUP(BD$164,$AD$9:$AN$20,8,FALSE)&amp;""""&amp;"#g'"&amp;"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96" s="71" t="str">
        <f>SUBSTITUTE(IF(VLOOKUP(BE$164,$AD$9:$AN$20,8,FALSE)=INDEX($E$106:$G$109,MATCH("●",INDEX($H$106:$AQ$109,,MATCH($D196,$70:$70,0)-7),0),1),"","sed -i "&amp;IF($AK$162="MacOS","'' ","")&amp;"'s#"&amp;BE$164&amp;"="""&amp;VLOOKUP(BE$164,$AD$9:$AN$20,8,FALSE)&amp;""""&amp;"#"&amp;BE$164&amp;"="&amp;""""&amp;INDEX($E$106:$G$109,MATCH("●",INDEX($H$106:$AQ$109,,MATCH($D196,$70:$70,0)-7),0),1)&amp;""""&amp;"#g'"&amp;" ${CONFIG_DIR}"&amp;$K$7&amp;"; export "&amp;BE$164&amp;"="&amp;""""&amp;INDEX($E$106:$G$109,MATCH("●",INDEX($H$106:$AQ$109,,MATCH($D196,$70:$70,0)-7),0),1)&amp;""";"),",",""",""")</f>
        <v/>
      </c>
      <c r="BF196" s="71" t="str">
        <f>SUBSTITUTE(IF(INDEX($E$106:$G$109,MATCH("●",INDEX($H$106:$AQ$109,,MATCH($D196,$70:$70,0)-7),0),1)=VLOOKUP(BF$164,$AD$9:$AN$20,8,FALSE),"","sed -i "&amp;IF($AK$162="MacOS","'' ","")&amp;"'s#"&amp;BF$164&amp;"="""&amp;INDEX($E$106:$G$109,MATCH("●",INDEX($H$106:$AQ$109,,MATCH($D196,$70:$70,0)-7),0),1)&amp;""""&amp;"#"&amp;BF$164&amp;"="&amp;""""&amp;VLOOKUP(BF$164,$AD$9:$AN$20,8,FALSE)&amp;""""&amp;"#g'"&amp;"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96" s="71" t="str">
        <f>SUBSTITUTE(IF(VLOOKUP(BG$164,$AD$9:$AN$20,8,FALSE)=INDEX($E$111:$G$114,MATCH("●",INDEX($H$111:$AQ$114,,MATCH($D196,$70:$70,0)-7),0),1),"","sed -i "&amp;IF($AK$162="MacOS","'' ","")&amp;"'s#"&amp;BG$164&amp;"="""&amp;VLOOKUP(BG$164,$AD$9:$AN$20,8,FALSE)&amp;""""&amp;"#"&amp;BG$164&amp;"="&amp;""""&amp;INDEX($E$111:$G$114,MATCH("●",INDEX($H$111:$AQ$114,,MATCH($D196,$70:$70,0)-7),0),1)&amp;""""&amp;"#g'"&amp;" ${CONFIG_DIR}"&amp;$K$7&amp;"; export "&amp;BG$164&amp;"="&amp;""""&amp;INDEX($E$111:$G$114,MATCH("●",INDEX($H$111:$AQ$114,,MATCH($D196,$70:$70,0)-7),0),1)&amp;""";"),",",""",""")</f>
        <v/>
      </c>
      <c r="BH196" s="71" t="str">
        <f>SUBSTITUTE(IF(INDEX($E$111:$G$114,MATCH("●",INDEX($H$111:$AQ$114,,MATCH($D196,$70:$70,0)-7),0),1)=VLOOKUP(BH$164,$AD$9:$AN$20,8,FALSE),"","sed -i "&amp;IF($AK$162="MacOS","'' ","")&amp;"'s#"&amp;BH$164&amp;"="""&amp;INDEX($E$111:$G$114,MATCH("●",INDEX($H$111:$AQ$114,,MATCH($D196,$70:$70,0)-7),0),1)&amp;""""&amp;"#"&amp;BH$164&amp;"="&amp;""""&amp;VLOOKUP(BH$164,$AD$9:$AN$20,8,FALSE)&amp;""""&amp;"#g'"&amp;"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96" s="71" t="str">
        <f>SUBSTITUTE(IF(VLOOKUP(BI$164,$AD$9:$AN$20,8,FALSE)=INDEX($E$116:$G$118,MATCH("●",INDEX($H$116:$AQ$118,,MATCH($D196,$70:$70,0)-7),0),1),"","sed -i "&amp;IF($AK$162="MacOS","'' ","")&amp;"'s#"&amp;BI$164&amp;"="""&amp;VLOOKUP(BI$164,$AD$9:$AN$20,8,FALSE)&amp;""""&amp;"#"&amp;BI$164&amp;"="&amp;""""&amp;INDEX($E$116:$G$118,MATCH("●",INDEX($H$116:$AQ$118,,MATCH($D196,$70:$70,0)-7),0),1)&amp;""""&amp;"#g'"&amp;" ${CONFIG_DIR}"&amp;$K$7&amp;"; export "&amp;BI$164&amp;"="&amp;""""&amp;INDEX($E$116:$G$118,MATCH("●",INDEX($H$116:$AQ$118,,MATCH($D196,$70:$70,0)-7),0),1)&amp;""";"),",",""",""")</f>
        <v/>
      </c>
      <c r="BJ196" s="71" t="str">
        <f>SUBSTITUTE(IF(INDEX($E$116:$G$118,MATCH("●",INDEX($H$116:$AQ$118,,MATCH($D196,$70:$70,0)-7),0),1)=VLOOKUP(BJ$164,$AD$9:$AN$20,8,FALSE),"","sed -i "&amp;IF($AK$162="MacOS","'' ","")&amp;"'s#"&amp;BJ$164&amp;"="""&amp;INDEX($E$116:$G$118,MATCH("●",INDEX($H$116:$AQ$118,,MATCH($D196,$70:$70,0)-7),0),1)&amp;""""&amp;"#"&amp;BJ$164&amp;"="&amp;""""&amp;VLOOKUP(BJ$164,$AD$9:$AN$20,8,FALSE)&amp;""""&amp;"#g'"&amp;"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6" s="71" t="str">
        <f>SUBSTITUTE(IF(VLOOKUP(BK$164,$AD$9:$AN$20,8,FALSE)=INDEX($E$120:$G$122,MATCH("●",INDEX($H$120:$AQ$122,,MATCH($D196,$70:$70,0)-7),0),1),"","sed -i "&amp;IF($AK$162="MacOS","'' ","")&amp;"'s#"&amp;BK$164&amp;"="""&amp;VLOOKUP(BK$164,$AD$9:$AN$20,8,FALSE)&amp;""""&amp;"#"&amp;BK$164&amp;"="&amp;""""&amp;INDEX($E$120:$G$122,MATCH("●",INDEX($H$120:$AQ$122,,MATCH($D196,$70:$70,0)-7),0),1)&amp;""""&amp;"#g'"&amp;" ${CONFIG_DIR}"&amp;$K$7&amp;"; export "&amp;BK$164&amp;"="&amp;""""&amp;INDEX($E$120:$G$122,MATCH("●",INDEX($H$120:$AQ$122,,MATCH($D196,$70:$70,0)-7),0),1)&amp;""";"),",",""",""")</f>
        <v/>
      </c>
      <c r="BL196" s="71" t="str">
        <f>SUBSTITUTE(IF(INDEX($E$120:$G$122,MATCH("●",INDEX($H$120:$AQ$122,,MATCH($D196,$70:$70,0)-7),0),1)=VLOOKUP(BL$164,$AD$9:$AN$20,8,FALSE),"","sed -i "&amp;IF($AK$162="MacOS","'' ","")&amp;"'s#"&amp;BL$164&amp;"="""&amp;INDEX($E$120:$G$122,MATCH("●",INDEX($H$120:$AQ$122,,MATCH($D196,$70:$70,0)-7),0),1)&amp;""""&amp;"#"&amp;BL$164&amp;"="&amp;""""&amp;VLOOKUP(BL$164,$AD$9:$AN$20,8,FALSE)&amp;""""&amp;"#g'"&amp;"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6" s="71" t="str">
        <f>SUBSTITUTE(IF(VLOOKUP(BM$164,$AD$9:$AN$20,8,FALSE)=INDEX($E$124:$G$126,MATCH("●",INDEX($H$124:$AQ$126,,MATCH($D196,$70:$70,0)-7),0),1),"","sed -i "&amp;IF($AK$162="MacOS","'' ","")&amp;"'s#"&amp;BM$164&amp;"="""&amp;VLOOKUP(BM$164,$AD$9:$AN$20,8,FALSE)&amp;""""&amp;"#"&amp;BM$164&amp;"="&amp;""""&amp;INDEX($E$124:$G$126,MATCH("●",INDEX($H$124:$AQ$126,,MATCH($D196,$70:$70,0)-7),0),1)&amp;""""&amp;"#g'"&amp;" ${CONFIG_DIR}"&amp;$K$7&amp;"; export "&amp;BM$164&amp;"="&amp;""""&amp;INDEX($E$124:$G$126,MATCH("●",INDEX($H$124:$AQ$126,,MATCH($D196,$70:$70,0)-7),0),1)&amp;""";"),",",""",""")</f>
        <v/>
      </c>
      <c r="BN196" s="71" t="str">
        <f>SUBSTITUTE(IF(INDEX($E$124:$G$126,MATCH("●",INDEX($H$124:$AQ$126,,MATCH($D196,$70:$70,0)-7),0),1)=VLOOKUP(BN$164,$AD$9:$AN$20,8,FALSE),"","sed -i "&amp;IF($AK$162="MacOS","'' ","")&amp;"'s#"&amp;BN$164&amp;"="""&amp;INDEX($E$124:$G$126,MATCH("●",INDEX($H$124:$AQ$126,,MATCH($D196,$70:$70,0)-7),0),1)&amp;""""&amp;"#"&amp;BN$164&amp;"="&amp;""""&amp;VLOOKUP(BN$164,$AD$9:$AN$20,8,FALSE)&amp;""""&amp;"#g'"&amp;"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6" s="71" t="str">
        <f>SUBSTITUTE(IF(VLOOKUP(BO$164,$AD$9:$AN$20,8,FALSE)=INDEX($E$128:$G$130,MATCH("●",INDEX($H$128:$AQ$130,,MATCH($D196,$70:$70,0)-7),0),1),"","sed -i "&amp;IF($AK$162="MacOS","'' ","")&amp;"'s#"&amp;BO$164&amp;"="""&amp;VLOOKUP(BO$164,$AD$9:$AN$20,8,FALSE)&amp;""""&amp;"#"&amp;BO$164&amp;"="&amp;""""&amp;INDEX($E$128:$G$130,MATCH("●",INDEX($H$128:$AQ$130,,MATCH($D196,$70:$70,0)-7),0),1)&amp;""""&amp;"#g'"&amp;" ${CONFIG_DIR}"&amp;$K$7&amp;"; export "&amp;BO$164&amp;"="&amp;""""&amp;INDEX($E$128:$G$130,MATCH("●",INDEX($H$128:$AQ$130,,MATCH($D196,$70:$70,0)-7),0),1)&amp;""";"),",",""",""")</f>
        <v/>
      </c>
      <c r="BP196" s="71" t="str">
        <f>SUBSTITUTE(IF(INDEX($E$128:$G$130,MATCH("●",INDEX($H$128:$AQ$130,,MATCH($D196,$70:$70,0)-7),0),1)=VLOOKUP(BP$164,$AD$9:$AN$20,8,FALSE),"","sed -i "&amp;IF($AK$162="MacOS","'' ","")&amp;"'s#"&amp;BP$164&amp;"="""&amp;INDEX($E$128:$G$130,MATCH("●",INDEX($H$128:$AQ$130,,MATCH($D196,$70:$70,0)-7),0),1)&amp;""""&amp;"#"&amp;BP$164&amp;"="&amp;""""&amp;VLOOKUP(BP$164,$AD$9:$AN$20,8,FALSE)&amp;""""&amp;"#g'"&amp;"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6" s="71" t="str">
        <f>SUBSTITUTE(IF(VLOOKUP(BQ$164,$AD$9:$AN$20,8,FALSE)=INDEX($E$132:$G$134,MATCH("●",INDEX($H$132:$AQ$134,,MATCH($D196,$70:$70,0)-7),0),1),"","sed -i "&amp;IF($AK$162="MacOS","'' ","")&amp;"'s#"&amp;BQ$164&amp;"="""&amp;VLOOKUP(BQ$164,$AD$9:$AN$20,8,FALSE)&amp;""""&amp;"#"&amp;BQ$164&amp;"="&amp;""""&amp;INDEX($E$132:$G$134,MATCH("●",INDEX($H$132:$AQ$134,,MATCH($D196,$70:$70,0)-7),0),1)&amp;""""&amp;"#g'"&amp;" ${CONFIG_DIR}"&amp;$K$7&amp;"; export "&amp;BQ$164&amp;"="&amp;""""&amp;INDEX($E$132:$G$134,MATCH("●",INDEX($H$132:$AQ$134,,MATCH($D196,$70:$70,0)-7),0),1)&amp;""";"),",",""",""")</f>
        <v/>
      </c>
      <c r="BR196" s="71" t="str">
        <f>SUBSTITUTE(IF(INDEX($E$132:$G$134,MATCH("●",INDEX($H$132:$AQ$134,,MATCH($D196,$70:$70,0)-7),0),1)=VLOOKUP(BR$164,$AD$9:$AN$20,8,FALSE),"","sed -i "&amp;IF($AK$162="MacOS","'' ","")&amp;"'s#"&amp;BR$164&amp;"="""&amp;INDEX($E$132:$G$134,MATCH("●",INDEX($H$132:$AQ$134,,MATCH($D196,$70:$70,0)-7),0),1)&amp;""""&amp;"#"&amp;BR$164&amp;"="&amp;""""&amp;VLOOKUP(BR$164,$AD$9:$AN$20,8,FALSE)&amp;""""&amp;"#g'"&amp;"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6" s="71" t="str">
        <f>SUBSTITUTE(IF(VLOOKUP(BS$164,$AD$9:$AN$20,8,FALSE)=INDEX($E$136:$G$138,MATCH("●",INDEX($H$136:$AQ$138,,MATCH($D196,$70:$70,0)-7),0),1),"","sed -i "&amp;IF($AK$162="MacOS","'' ","")&amp;"'s#"&amp;BS$164&amp;"="""&amp;VLOOKUP(BS$164,$AD$9:$AN$20,8,FALSE)&amp;""""&amp;"#"&amp;BS$164&amp;"="&amp;""""&amp;INDEX($E$136:$G$138,MATCH("●",INDEX($H$136:$AQ$138,,MATCH($D196,$70:$70,0)-7),0),1)&amp;""""&amp;"#g'"&amp;" ${CONFIG_DIR}"&amp;$K$7&amp;"; export "&amp;BS$164&amp;"="&amp;""""&amp;INDEX($E$136:$G$138,MATCH("●",INDEX($H$136:$AQ$138,,MATCH($D196,$70:$70,0)-7),0),1)&amp;""";"),",",""",""")</f>
        <v/>
      </c>
      <c r="BT196" s="71" t="str">
        <f>SUBSTITUTE(IF(INDEX($E$136:$G$138,MATCH("●",INDEX($H$136:$AQ$138,,MATCH($D196,$70:$70,0)-7),0),1)=VLOOKUP(BT$164,$AD$9:$AN$20,8,FALSE),"","sed -i "&amp;IF($AK$162="MacOS","'' ","")&amp;"'s#"&amp;BT$164&amp;"="""&amp;INDEX($E$136:$G$138,MATCH("●",INDEX($H$136:$AQ$138,,MATCH($D196,$70:$70,0)-7),0),1)&amp;""""&amp;"#"&amp;BT$164&amp;"="&amp;""""&amp;VLOOKUP(BT$164,$AD$9:$AN$20,8,FALSE)&amp;""""&amp;"#g'"&amp;"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6" s="60" t="s">
        <v>1068</v>
      </c>
    </row>
    <row r="197" spans="4:73" ht="54" customHeight="1">
      <c r="D197" s="96">
        <f t="shared" si="3"/>
        <v>140</v>
      </c>
      <c r="E197" s="97"/>
      <c r="F197" s="97"/>
      <c r="G197" s="98"/>
      <c r="H197" s="45" t="str">
        <f t="shared" ca="1" si="2"/>
        <v>clear; echo テストケース140; sed -i '' 's#COLUMN_DATA_TYPE="char"#COLUMN_DATA_TYPE="int"#g' ${CONFIG_DIR}db_data_config.txt; export COLUMN_DATA_TYPE="int";sed -i '' 's#COLUMN_DATA_LENGTH="3"#COLUMN_DATA_LENGTH="2"#g' ${CONFIG_DIR}db_data_config.txt; export COLUMN_DATA_LENGTH="2";sed -i '' 's#COLUMN_DATA_TRIM="NONE"#COLUMN_DATA_TRIM="ftbt"#g' ${CONFIG_DIR}db_data_config.txt; export COLUMN_DATA_TRIM="ftbt";sh ./script/db_check_data_validate_config.sh; sed -i '' 's#COLUMN_DATA_TYPE="int"#COLUMN_DATA_TYPE="char"#g'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</v>
      </c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7"/>
      <c r="AE197" s="99" t="str" cm="1">
        <f t="array" ref="AE197">SUBSTITUTE(INDEX($H$140:$AQ$140, , MATCH($D197, $70:$70, 0)-7),"-","")</f>
        <v>正常</v>
      </c>
      <c r="AF197" s="100"/>
      <c r="AG197" s="101"/>
      <c r="AH197" s="143" t="s">
        <v>986</v>
      </c>
      <c r="AI197" s="144"/>
      <c r="AJ197" s="144"/>
      <c r="AK197" s="144"/>
      <c r="AL197" s="144"/>
      <c r="AM197" s="144"/>
      <c r="AN197" s="144"/>
      <c r="AO197" s="144"/>
      <c r="AP197" s="144"/>
      <c r="AQ197" s="145"/>
      <c r="AS197" s="68" t="str" cm="1">
        <f t="array" ref="AS197">SUBSTITUTE(TEXT(INDEX($H$143:$AQ$143,1,$D197-108),"000000"),"-","")</f>
        <v>220001</v>
      </c>
      <c r="AT197" s="69"/>
      <c r="AU197" s="70"/>
      <c r="AW197" s="71" t="str">
        <f>SUBSTITUTE(IF(VLOOKUP(AW$164,$AD$9:$AN$20,8,FALSE)=INDEX($E$76:$G$78,MATCH("●",INDEX($H$76:$AQ$78,,MATCH($D197,$70:$70,0)-7),0),1),"","sed -i "&amp;IF($AK$162="MacOS","'' ","")&amp;"'s#"&amp;AW$164&amp;"="""&amp;VLOOKUP(AW$164,$AD$9:$AN$20,8,FALSE)&amp;""""&amp;"#"&amp;AW$164&amp;"="&amp;""""&amp;INDEX($E$76:$G$78,MATCH("●",INDEX($H$76:$AQ$78,,MATCH($D197,$70:$70,0)-7),0),1)&amp;""""&amp;"#g'"&amp;" ${CONFIG_DIR}"&amp;$K$7&amp;"; export "&amp;AW$164&amp;"="&amp;""""&amp;INDEX($E$76:$G$78,MATCH("●",INDEX($H$76:$AQ$78,,MATCH($D197,$70:$70,0)-7),0),1)&amp;""";"),",",""",""")</f>
        <v/>
      </c>
      <c r="AX197" s="71" t="str">
        <f>SUBSTITUTE(IF(INDEX($E$76:$G$78,MATCH("●",INDEX($H$76:$AQ$78,,MATCH($D197,$70:$70,0)-7),0),1)=VLOOKUP(AX$164,$AD$9:$AN$20,8,FALSE),"","sed -i "&amp;IF($AK$162="MacOS","'' ","")&amp;"'s#"&amp;AX$164&amp;"="""&amp;INDEX($E$76:$G$78,MATCH("●",INDEX($H$76:$AQ$78,,MATCH($D197,$70:$70,0)-7),0),1)&amp;""""&amp;"#"&amp;AX$164&amp;"="&amp;""""&amp;VLOOKUP(AX$164,$AD$9:$AN$20,8,FALSE)&amp;""""&amp;"#g'"&amp;"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7" s="71" t="str">
        <f>SUBSTITUTE(IF(VLOOKUP(AY$164,$AD$9:$AN$20,8,FALSE)=INDEX($E$80:$G$84,MATCH("●",INDEX($H$80:$AQ$84,,MATCH($D197,$70:$70,0)-7),0),1),"","sed -i "&amp;IF($AK$162="MacOS","'' ","")&amp;"'s#"&amp;AY$164&amp;"="""&amp;VLOOKUP(AY$164,$AD$9:$AN$20,8,FALSE)&amp;""""&amp;"#"&amp;AY$164&amp;"="&amp;""""&amp;INDEX($E$80:$G$84,MATCH("●",INDEX($H$80:$AQ$84,,MATCH($D197,$70:$70,0)-7),0),1)&amp;""""&amp;"#g'"&amp;" ${CONFIG_DIR}"&amp;$K$7&amp;"; export "&amp;AY$164&amp;"="&amp;""""&amp;INDEX($E$80:$G$84,MATCH("●",INDEX($H$80:$AQ$84,,MATCH($D197,$70:$70,0)-7),0),1)&amp;""";"),",",""",""")</f>
        <v>sed -i '' 's#COLUMN_DATA_TYPE="char"#COLUMN_DATA_TYPE="int"#g' ${CONFIG_DIR}db_data_config.txt; export COLUMN_DATA_TYPE="int";</v>
      </c>
      <c r="AZ197" s="71" t="str">
        <f>SUBSTITUTE(IF(INDEX($E$80:$G$84,MATCH("●",INDEX($H$80:$AQ$84,,MATCH($D197,$70:$70,0)-7),0),1)=VLOOKUP(AZ$164,$AD$9:$AN$20,8,FALSE),"","sed -i "&amp;IF($AK$162="MacOS","'' ","")&amp;"'s#"&amp;AZ$164&amp;"="""&amp;INDEX($E$80:$G$84,MATCH("●",INDEX($H$80:$AQ$84,,MATCH($D197,$70:$70,0)-7),0),1)&amp;""""&amp;"#"&amp;AZ$164&amp;"="&amp;""""&amp;VLOOKUP(AZ$164,$AD$9:$AN$20,8,FALSE)&amp;""""&amp;"#g'"&amp;"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7" s="71" t="str">
        <f>SUBSTITUTE(IF(VLOOKUP(BA$164,$AD$9:$AN$20,8,FALSE)=INDEX($E$86:$G$99,MATCH("●",INDEX($H$86:$AQ$99,,MATCH($D197,$70:$70,0)-7),0),1),"","sed -i "&amp;IF($AK$162="MacOS","'' ","")&amp;"'s#"&amp;BA$164&amp;"="""&amp;VLOOKUP(BA$164,$AD$9:$AN$20,8,FALSE)&amp;""""&amp;"#"&amp;BA$164&amp;"="&amp;""""&amp;INDEX($E$86:$G$99,MATCH("●",INDEX($H$86:$AQ$99,,MATCH($D197,$70:$70,0)-7),0),1)&amp;""""&amp;"#g'"&amp;" ${CONFIG_DIR}"&amp;$K$7&amp;"; export "&amp;BA$164&amp;"="&amp;""""&amp;INDEX($E$86:$G$99,MATCH("●",INDEX($H$86:$AQ$99,,MATCH($D197,$70:$70,0)-7),0),1)&amp;""";"),",",""",""")</f>
        <v>sed -i '' 's#COLUMN_DATA_LENGTH="3"#COLUMN_DATA_LENGTH="2"#g' ${CONFIG_DIR}db_data_config.txt; export COLUMN_DATA_LENGTH="2";</v>
      </c>
      <c r="BB197" s="71" t="str">
        <f>SUBSTITUTE(IF(INDEX($E$86:$G$99,MATCH("●",INDEX($H$86:$AQ$99,,MATCH($D197,$70:$70,0)-7),0),1)=VLOOKUP(BB$164,$AD$9:$AN$20,8,FALSE),"","sed -i "&amp;IF($AK$162="MacOS","'' ","")&amp;"'s#"&amp;BB$164&amp;"="""&amp;INDEX($E$86:$G$99,MATCH("●",INDEX($H$86:$AQ$99,,MATCH($D197,$70:$70,0)-7),0),1)&amp;""""&amp;"#"&amp;BB$164&amp;"="&amp;""""&amp;VLOOKUP(BB$164,$AD$9:$AN$20,8,FALSE)&amp;""""&amp;"#g'"&amp;"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's#COLUMN_DATA_LENGTH="2"#COLUMN_DATA_LENGTH="3"#g' ${CONFIG_DIR}db_data_config.txt; export COLUMN_DATA_LENGTH="3";</v>
      </c>
      <c r="BC197" s="71" t="str">
        <f>SUBSTITUTE(IF(VLOOKUP(BC$164,$AD$9:$AN$20,8,FALSE)=INDEX($E$101:$G$104,MATCH("●",INDEX($H$101:$AQ$104,,MATCH($D197,$70:$70,0)-7),0),1),"","sed -i "&amp;IF($AK$162="MacOS","'' ","")&amp;"'s#"&amp;BC$164&amp;"="""&amp;VLOOKUP(BC$164,$AD$9:$AN$20,8,FALSE)&amp;""""&amp;"#"&amp;BC$164&amp;"="&amp;""""&amp;INDEX($E$101:$G$104,MATCH("●",INDEX($H$101:$AQ$104,,MATCH($D197,$70:$70,0)-7),0),1)&amp;""""&amp;"#g'"&amp;" ${CONFIG_DIR}"&amp;$K$7&amp;"; export "&amp;BC$164&amp;"="&amp;""""&amp;INDEX($E$101:$G$104,MATCH("●",INDEX($H$101:$AQ$104,,MATCH($D197,$70:$70,0)-7),0),1)&amp;""";"),",",""",""")</f>
        <v>sed -i '' 's#COLUMN_DATA_TRIM="NONE"#COLUMN_DATA_TRIM="ftbt"#g' ${CONFIG_DIR}db_data_config.txt; export COLUMN_DATA_TRIM="ftbt";</v>
      </c>
      <c r="BD197" s="71" t="str">
        <f>SUBSTITUTE(IF(INDEX($E$101:$G$104,MATCH("●",INDEX($H$101:$AQ$104,,MATCH($D197,$70:$70,0)-7),0),1)=VLOOKUP(BD$164,$AD$9:$AN$20,8,FALSE),"","sed -i "&amp;IF($AK$162="MacOS","'' ","")&amp;"'s#"&amp;BD$164&amp;"="""&amp;INDEX($E$101:$G$104,MATCH("●",INDEX($H$101:$AQ$104,,MATCH($D197,$70:$70,0)-7),0),1)&amp;""""&amp;"#"&amp;BD$164&amp;"="&amp;""""&amp;VLOOKUP(BD$164,$AD$9:$AN$20,8,FALSE)&amp;""""&amp;"#g'"&amp;"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97" s="71" t="str">
        <f>SUBSTITUTE(IF(VLOOKUP(BE$164,$AD$9:$AN$20,8,FALSE)=INDEX($E$106:$G$109,MATCH("●",INDEX($H$106:$AQ$109,,MATCH($D197,$70:$70,0)-7),0),1),"","sed -i "&amp;IF($AK$162="MacOS","'' ","")&amp;"'s#"&amp;BE$164&amp;"="""&amp;VLOOKUP(BE$164,$AD$9:$AN$20,8,FALSE)&amp;""""&amp;"#"&amp;BE$164&amp;"="&amp;""""&amp;INDEX($E$106:$G$109,MATCH("●",INDEX($H$106:$AQ$109,,MATCH($D197,$70:$70,0)-7),0),1)&amp;""""&amp;"#g'"&amp;" ${CONFIG_DIR}"&amp;$K$7&amp;"; export "&amp;BE$164&amp;"="&amp;""""&amp;INDEX($E$106:$G$109,MATCH("●",INDEX($H$106:$AQ$109,,MATCH($D197,$70:$70,0)-7),0),1)&amp;""";"),",",""",""")</f>
        <v/>
      </c>
      <c r="BF197" s="71" t="str">
        <f>SUBSTITUTE(IF(INDEX($E$106:$G$109,MATCH("●",INDEX($H$106:$AQ$109,,MATCH($D197,$70:$70,0)-7),0),1)=VLOOKUP(BF$164,$AD$9:$AN$20,8,FALSE),"","sed -i "&amp;IF($AK$162="MacOS","'' ","")&amp;"'s#"&amp;BF$164&amp;"="""&amp;INDEX($E$106:$G$109,MATCH("●",INDEX($H$106:$AQ$109,,MATCH($D197,$70:$70,0)-7),0),1)&amp;""""&amp;"#"&amp;BF$164&amp;"="&amp;""""&amp;VLOOKUP(BF$164,$AD$9:$AN$20,8,FALSE)&amp;""""&amp;"#g'"&amp;" ${CONFIG_DIR}"&amp;$K$7&amp;"; export "&amp;BF$164&amp;"="&amp;""""&amp;VLOOKUP(BF$164,$AD$9:$AN$20,8,FALSE)&amp;""";"),",",""",""")</f>
        <v/>
      </c>
      <c r="BG197" s="71" t="str">
        <f>SUBSTITUTE(IF(VLOOKUP(BG$164,$AD$9:$AN$20,8,FALSE)=INDEX($E$111:$G$114,MATCH("●",INDEX($H$111:$AQ$114,,MATCH($D197,$70:$70,0)-7),0),1),"","sed -i "&amp;IF($AK$162="MacOS","'' ","")&amp;"'s#"&amp;BG$164&amp;"="""&amp;VLOOKUP(BG$164,$AD$9:$AN$20,8,FALSE)&amp;""""&amp;"#"&amp;BG$164&amp;"="&amp;""""&amp;INDEX($E$111:$G$114,MATCH("●",INDEX($H$111:$AQ$114,,MATCH($D197,$70:$70,0)-7),0),1)&amp;""""&amp;"#g'"&amp;" ${CONFIG_DIR}"&amp;$K$7&amp;"; export "&amp;BG$164&amp;"="&amp;""""&amp;INDEX($E$111:$G$114,MATCH("●",INDEX($H$111:$AQ$114,,MATCH($D197,$70:$70,0)-7),0),1)&amp;""";"),",",""",""")</f>
        <v/>
      </c>
      <c r="BH197" s="71" t="str">
        <f>SUBSTITUTE(IF(INDEX($E$111:$G$114,MATCH("●",INDEX($H$111:$AQ$114,,MATCH($D197,$70:$70,0)-7),0),1)=VLOOKUP(BH$164,$AD$9:$AN$20,8,FALSE),"","sed -i "&amp;IF($AK$162="MacOS","'' ","")&amp;"'s#"&amp;BH$164&amp;"="""&amp;INDEX($E$111:$G$114,MATCH("●",INDEX($H$111:$AQ$114,,MATCH($D197,$70:$70,0)-7),0),1)&amp;""""&amp;"#"&amp;BH$164&amp;"="&amp;""""&amp;VLOOKUP(BH$164,$AD$9:$AN$20,8,FALSE)&amp;""""&amp;"#g'"&amp;" ${CONFIG_DIR}"&amp;$K$7&amp;"; export "&amp;BH$164&amp;"="&amp;""""&amp;VLOOKUP(BH$164,$AD$9:$AN$20,8,FALSE)&amp;""";"),",",""",""")</f>
        <v/>
      </c>
      <c r="BI197" s="71" t="str">
        <f>SUBSTITUTE(IF(VLOOKUP(BI$164,$AD$9:$AN$20,8,FALSE)=INDEX($E$116:$G$118,MATCH("●",INDEX($H$116:$AQ$118,,MATCH($D197,$70:$70,0)-7),0),1),"","sed -i "&amp;IF($AK$162="MacOS","'' ","")&amp;"'s#"&amp;BI$164&amp;"="""&amp;VLOOKUP(BI$164,$AD$9:$AN$20,8,FALSE)&amp;""""&amp;"#"&amp;BI$164&amp;"="&amp;""""&amp;INDEX($E$116:$G$118,MATCH("●",INDEX($H$116:$AQ$118,,MATCH($D197,$70:$70,0)-7),0),1)&amp;""""&amp;"#g'"&amp;" ${CONFIG_DIR}"&amp;$K$7&amp;"; export "&amp;BI$164&amp;"="&amp;""""&amp;INDEX($E$116:$G$118,MATCH("●",INDEX($H$116:$AQ$118,,MATCH($D197,$70:$70,0)-7),0),1)&amp;""";"),",",""",""")</f>
        <v/>
      </c>
      <c r="BJ197" s="71" t="str">
        <f>SUBSTITUTE(IF(INDEX($E$116:$G$118,MATCH("●",INDEX($H$116:$AQ$118,,MATCH($D197,$70:$70,0)-7),0),1)=VLOOKUP(BJ$164,$AD$9:$AN$20,8,FALSE),"","sed -i "&amp;IF($AK$162="MacOS","'' ","")&amp;"'s#"&amp;BJ$164&amp;"="""&amp;INDEX($E$116:$G$118,MATCH("●",INDEX($H$116:$AQ$118,,MATCH($D197,$70:$70,0)-7),0),1)&amp;""""&amp;"#"&amp;BJ$164&amp;"="&amp;""""&amp;VLOOKUP(BJ$164,$AD$9:$AN$20,8,FALSE)&amp;""""&amp;"#g'"&amp;"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7" s="71" t="str">
        <f>SUBSTITUTE(IF(VLOOKUP(BK$164,$AD$9:$AN$20,8,FALSE)=INDEX($E$120:$G$122,MATCH("●",INDEX($H$120:$AQ$122,,MATCH($D197,$70:$70,0)-7),0),1),"","sed -i "&amp;IF($AK$162="MacOS","'' ","")&amp;"'s#"&amp;BK$164&amp;"="""&amp;VLOOKUP(BK$164,$AD$9:$AN$20,8,FALSE)&amp;""""&amp;"#"&amp;BK$164&amp;"="&amp;""""&amp;INDEX($E$120:$G$122,MATCH("●",INDEX($H$120:$AQ$122,,MATCH($D197,$70:$70,0)-7),0),1)&amp;""""&amp;"#g'"&amp;" ${CONFIG_DIR}"&amp;$K$7&amp;"; export "&amp;BK$164&amp;"="&amp;""""&amp;INDEX($E$120:$G$122,MATCH("●",INDEX($H$120:$AQ$122,,MATCH($D197,$70:$70,0)-7),0),1)&amp;""";"),",",""",""")</f>
        <v/>
      </c>
      <c r="BL197" s="71" t="str">
        <f>SUBSTITUTE(IF(INDEX($E$120:$G$122,MATCH("●",INDEX($H$120:$AQ$122,,MATCH($D197,$70:$70,0)-7),0),1)=VLOOKUP(BL$164,$AD$9:$AN$20,8,FALSE),"","sed -i "&amp;IF($AK$162="MacOS","'' ","")&amp;"'s#"&amp;BL$164&amp;"="""&amp;INDEX($E$120:$G$122,MATCH("●",INDEX($H$120:$AQ$122,,MATCH($D197,$70:$70,0)-7),0),1)&amp;""""&amp;"#"&amp;BL$164&amp;"="&amp;""""&amp;VLOOKUP(BL$164,$AD$9:$AN$20,8,FALSE)&amp;""""&amp;"#g'"&amp;"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7" s="71" t="str">
        <f>SUBSTITUTE(IF(VLOOKUP(BM$164,$AD$9:$AN$20,8,FALSE)=INDEX($E$124:$G$126,MATCH("●",INDEX($H$124:$AQ$126,,MATCH($D197,$70:$70,0)-7),0),1),"","sed -i "&amp;IF($AK$162="MacOS","'' ","")&amp;"'s#"&amp;BM$164&amp;"="""&amp;VLOOKUP(BM$164,$AD$9:$AN$20,8,FALSE)&amp;""""&amp;"#"&amp;BM$164&amp;"="&amp;""""&amp;INDEX($E$124:$G$126,MATCH("●",INDEX($H$124:$AQ$126,,MATCH($D197,$70:$70,0)-7),0),1)&amp;""""&amp;"#g'"&amp;" ${CONFIG_DIR}"&amp;$K$7&amp;"; export "&amp;BM$164&amp;"="&amp;""""&amp;INDEX($E$124:$G$126,MATCH("●",INDEX($H$124:$AQ$126,,MATCH($D197,$70:$70,0)-7),0),1)&amp;""";"),",",""",""")</f>
        <v/>
      </c>
      <c r="BN197" s="71" t="str">
        <f>SUBSTITUTE(IF(INDEX($E$124:$G$126,MATCH("●",INDEX($H$124:$AQ$126,,MATCH($D197,$70:$70,0)-7),0),1)=VLOOKUP(BN$164,$AD$9:$AN$20,8,FALSE),"","sed -i "&amp;IF($AK$162="MacOS","'' ","")&amp;"'s#"&amp;BN$164&amp;"="""&amp;INDEX($E$124:$G$126,MATCH("●",INDEX($H$124:$AQ$126,,MATCH($D197,$70:$70,0)-7),0),1)&amp;""""&amp;"#"&amp;BN$164&amp;"="&amp;""""&amp;VLOOKUP(BN$164,$AD$9:$AN$20,8,FALSE)&amp;""""&amp;"#g'"&amp;"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7" s="71" t="str">
        <f>SUBSTITUTE(IF(VLOOKUP(BO$164,$AD$9:$AN$20,8,FALSE)=INDEX($E$128:$G$130,MATCH("●",INDEX($H$128:$AQ$130,,MATCH($D197,$70:$70,0)-7),0),1),"","sed -i "&amp;IF($AK$162="MacOS","'' ","")&amp;"'s#"&amp;BO$164&amp;"="""&amp;VLOOKUP(BO$164,$AD$9:$AN$20,8,FALSE)&amp;""""&amp;"#"&amp;BO$164&amp;"="&amp;""""&amp;INDEX($E$128:$G$130,MATCH("●",INDEX($H$128:$AQ$130,,MATCH($D197,$70:$70,0)-7),0),1)&amp;""""&amp;"#g'"&amp;" ${CONFIG_DIR}"&amp;$K$7&amp;"; export "&amp;BO$164&amp;"="&amp;""""&amp;INDEX($E$128:$G$130,MATCH("●",INDEX($H$128:$AQ$130,,MATCH($D197,$70:$70,0)-7),0),1)&amp;""";"),",",""",""")</f>
        <v/>
      </c>
      <c r="BP197" s="71" t="str">
        <f>SUBSTITUTE(IF(INDEX($E$128:$G$130,MATCH("●",INDEX($H$128:$AQ$130,,MATCH($D197,$70:$70,0)-7),0),1)=VLOOKUP(BP$164,$AD$9:$AN$20,8,FALSE),"","sed -i "&amp;IF($AK$162="MacOS","'' ","")&amp;"'s#"&amp;BP$164&amp;"="""&amp;INDEX($E$128:$G$130,MATCH("●",INDEX($H$128:$AQ$130,,MATCH($D197,$70:$70,0)-7),0),1)&amp;""""&amp;"#"&amp;BP$164&amp;"="&amp;""""&amp;VLOOKUP(BP$164,$AD$9:$AN$20,8,FALSE)&amp;""""&amp;"#g'"&amp;"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7" s="71" t="str">
        <f>SUBSTITUTE(IF(VLOOKUP(BQ$164,$AD$9:$AN$20,8,FALSE)=INDEX($E$132:$G$134,MATCH("●",INDEX($H$132:$AQ$134,,MATCH($D197,$70:$70,0)-7),0),1),"","sed -i "&amp;IF($AK$162="MacOS","'' ","")&amp;"'s#"&amp;BQ$164&amp;"="""&amp;VLOOKUP(BQ$164,$AD$9:$AN$20,8,FALSE)&amp;""""&amp;"#"&amp;BQ$164&amp;"="&amp;""""&amp;INDEX($E$132:$G$134,MATCH("●",INDEX($H$132:$AQ$134,,MATCH($D197,$70:$70,0)-7),0),1)&amp;""""&amp;"#g'"&amp;" ${CONFIG_DIR}"&amp;$K$7&amp;"; export "&amp;BQ$164&amp;"="&amp;""""&amp;INDEX($E$132:$G$134,MATCH("●",INDEX($H$132:$AQ$134,,MATCH($D197,$70:$70,0)-7),0),1)&amp;""";"),",",""",""")</f>
        <v/>
      </c>
      <c r="BR197" s="71" t="str">
        <f>SUBSTITUTE(IF(INDEX($E$132:$G$134,MATCH("●",INDEX($H$132:$AQ$134,,MATCH($D197,$70:$70,0)-7),0),1)=VLOOKUP(BR$164,$AD$9:$AN$20,8,FALSE),"","sed -i "&amp;IF($AK$162="MacOS","'' ","")&amp;"'s#"&amp;BR$164&amp;"="""&amp;INDEX($E$132:$G$134,MATCH("●",INDEX($H$132:$AQ$134,,MATCH($D197,$70:$70,0)-7),0),1)&amp;""""&amp;"#"&amp;BR$164&amp;"="&amp;""""&amp;VLOOKUP(BR$164,$AD$9:$AN$20,8,FALSE)&amp;""""&amp;"#g'"&amp;"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7" s="71" t="str">
        <f>SUBSTITUTE(IF(VLOOKUP(BS$164,$AD$9:$AN$20,8,FALSE)=INDEX($E$136:$G$138,MATCH("●",INDEX($H$136:$AQ$138,,MATCH($D197,$70:$70,0)-7),0),1),"","sed -i "&amp;IF($AK$162="MacOS","'' ","")&amp;"'s#"&amp;BS$164&amp;"="""&amp;VLOOKUP(BS$164,$AD$9:$AN$20,8,FALSE)&amp;""""&amp;"#"&amp;BS$164&amp;"="&amp;""""&amp;INDEX($E$136:$G$138,MATCH("●",INDEX($H$136:$AQ$138,,MATCH($D197,$70:$70,0)-7),0),1)&amp;""""&amp;"#g'"&amp;" ${CONFIG_DIR}"&amp;$K$7&amp;"; export "&amp;BS$164&amp;"="&amp;""""&amp;INDEX($E$136:$G$138,MATCH("●",INDEX($H$136:$AQ$138,,MATCH($D197,$70:$70,0)-7),0),1)&amp;""";"),",",""",""")</f>
        <v/>
      </c>
      <c r="BT197" s="71" t="str">
        <f>SUBSTITUTE(IF(INDEX($E$136:$G$138,MATCH("●",INDEX($H$136:$AQ$138,,MATCH($D197,$70:$70,0)-7),0),1)=VLOOKUP(BT$164,$AD$9:$AN$20,8,FALSE),"","sed -i "&amp;IF($AK$162="MacOS","'' ","")&amp;"'s#"&amp;BT$164&amp;"="""&amp;INDEX($E$136:$G$138,MATCH("●",INDEX($H$136:$AQ$138,,MATCH($D197,$70:$70,0)-7),0),1)&amp;""""&amp;"#"&amp;BT$164&amp;"="&amp;""""&amp;VLOOKUP(BT$164,$AD$9:$AN$20,8,FALSE)&amp;""""&amp;"#g'"&amp;"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7" s="60" t="s">
        <v>1068</v>
      </c>
    </row>
    <row r="198" spans="4:73" ht="90" customHeight="1">
      <c r="D198" s="96">
        <f t="shared" si="3"/>
        <v>141</v>
      </c>
      <c r="E198" s="97"/>
      <c r="F198" s="97"/>
      <c r="G198" s="98"/>
      <c r="H198" s="45" t="str">
        <f t="shared" ca="1" si="2"/>
        <v>clear; echo テストケース141; sed -i '' 's#COLUMN_DATA_TYPE="char"#COLUMN_DATA_TYPE="int"#g' ${CONFIG_DIR}db_data_config.txt; export COLUMN_DATA_TYPE="int";sed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's#COLUMN_DATA_TYPE="int"#COLUMN_DATA_TYPE="char"#g' ${CONFIG_DIR}db_data_config.txt; export COLUMN_DATA_TYPE="char";sed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7"/>
      <c r="AE198" s="99" t="str" cm="1">
        <f t="array" ref="AE198">SUBSTITUTE(INDEX($H$140:$AQ$140, , MATCH($D198, $70:$70, 0)-7),"-","")</f>
        <v>異常</v>
      </c>
      <c r="AF198" s="100"/>
      <c r="AG198" s="101"/>
      <c r="AH198" s="143" t="s">
        <v>987</v>
      </c>
      <c r="AI198" s="144"/>
      <c r="AJ198" s="144"/>
      <c r="AK198" s="144"/>
      <c r="AL198" s="144"/>
      <c r="AM198" s="144"/>
      <c r="AN198" s="144"/>
      <c r="AO198" s="144"/>
      <c r="AP198" s="144"/>
      <c r="AQ198" s="145"/>
      <c r="AS198" s="68" t="str" cm="1">
        <f t="array" ref="AS198">SUBSTITUTE(TEXT(INDEX($H$143:$AQ$143,1,$D198-108),"000000"),"-","")</f>
        <v>220153</v>
      </c>
      <c r="AT198" s="69"/>
      <c r="AU198" s="70"/>
      <c r="AW198" s="71" t="str">
        <f>SUBSTITUTE(IF(VLOOKUP(AW$164,$AD$9:$AN$20,8,FALSE)=INDEX($E$76:$G$78,MATCH("●",INDEX($H$76:$AQ$78,,MATCH($D198,$70:$70,0)-7),0),1),"","sed -i "&amp;IF($AK$162="MacOS","'' ","")&amp;"'s#"&amp;AW$164&amp;"="""&amp;VLOOKUP(AW$164,$AD$9:$AN$20,8,FALSE)&amp;""""&amp;"#"&amp;AW$164&amp;"="&amp;""""&amp;INDEX($E$76:$G$78,MATCH("●",INDEX($H$76:$AQ$78,,MATCH($D198,$70:$70,0)-7),0),1)&amp;""""&amp;"#g'"&amp;" ${CONFIG_DIR}"&amp;$K$7&amp;"; export "&amp;AW$164&amp;"="&amp;""""&amp;INDEX($E$76:$G$78,MATCH("●",INDEX($H$76:$AQ$78,,MATCH($D198,$70:$70,0)-7),0),1)&amp;""";"),",",""",""")</f>
        <v/>
      </c>
      <c r="AX198" s="71" t="str">
        <f>SUBSTITUTE(IF(INDEX($E$76:$G$78,MATCH("●",INDEX($H$76:$AQ$78,,MATCH($D198,$70:$70,0)-7),0),1)=VLOOKUP(AX$164,$AD$9:$AN$20,8,FALSE),"","sed -i "&amp;IF($AK$162="MacOS","'' ","")&amp;"'s#"&amp;AX$164&amp;"="""&amp;INDEX($E$76:$G$78,MATCH("●",INDEX($H$76:$AQ$78,,MATCH($D198,$70:$70,0)-7),0),1)&amp;""""&amp;"#"&amp;AX$164&amp;"="&amp;""""&amp;VLOOKUP(AX$164,$AD$9:$AN$20,8,FALSE)&amp;""""&amp;"#g'"&amp;"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8" s="71" t="str">
        <f>SUBSTITUTE(IF(VLOOKUP(AY$164,$AD$9:$AN$20,8,FALSE)=INDEX($E$80:$G$84,MATCH("●",INDEX($H$80:$AQ$84,,MATCH($D198,$70:$70,0)-7),0),1),"","sed -i "&amp;IF($AK$162="MacOS","'' ","")&amp;"'s#"&amp;AY$164&amp;"="""&amp;VLOOKUP(AY$164,$AD$9:$AN$20,8,FALSE)&amp;""""&amp;"#"&amp;AY$164&amp;"="&amp;""""&amp;INDEX($E$80:$G$84,MATCH("●",INDEX($H$80:$AQ$84,,MATCH($D198,$70:$70,0)-7),0),1)&amp;""""&amp;"#g'"&amp;" ${CONFIG_DIR}"&amp;$K$7&amp;"; export "&amp;AY$164&amp;"="&amp;""""&amp;INDEX($E$80:$G$84,MATCH("●",INDEX($H$80:$AQ$84,,MATCH($D198,$70:$70,0)-7),0),1)&amp;""";"),",",""",""")</f>
        <v>sed -i '' 's#COLUMN_DATA_TYPE="char"#COLUMN_DATA_TYPE="int"#g' ${CONFIG_DIR}db_data_config.txt; export COLUMN_DATA_TYPE="int";</v>
      </c>
      <c r="AZ198" s="71" t="str">
        <f>SUBSTITUTE(IF(INDEX($E$80:$G$84,MATCH("●",INDEX($H$80:$AQ$84,,MATCH($D198,$70:$70,0)-7),0),1)=VLOOKUP(AZ$164,$AD$9:$AN$20,8,FALSE),"","sed -i "&amp;IF($AK$162="MacOS","'' ","")&amp;"'s#"&amp;AZ$164&amp;"="""&amp;INDEX($E$80:$G$84,MATCH("●",INDEX($H$80:$AQ$84,,MATCH($D198,$70:$70,0)-7),0),1)&amp;""""&amp;"#"&amp;AZ$164&amp;"="&amp;""""&amp;VLOOKUP(AZ$164,$AD$9:$AN$20,8,FALSE)&amp;""""&amp;"#g'"&amp;"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8" s="71" t="str">
        <f>SUBSTITUTE(IF(VLOOKUP(BA$164,$AD$9:$AN$20,8,FALSE)=INDEX($E$86:$G$99,MATCH("●",INDEX($H$86:$AQ$99,,MATCH($D198,$70:$70,0)-7),0),1),"","sed -i "&amp;IF($AK$162="MacOS","'' ","")&amp;"'s#"&amp;BA$164&amp;"="""&amp;VLOOKUP(BA$164,$AD$9:$AN$20,8,FALSE)&amp;""""&amp;"#"&amp;BA$164&amp;"="&amp;""""&amp;INDEX($E$86:$G$99,MATCH("●",INDEX($H$86:$AQ$99,,MATCH($D198,$70:$70,0)-7),0),1)&amp;""""&amp;"#g'"&amp;" ${CONFIG_DIR}"&amp;$K$7&amp;"; export "&amp;BA$164&amp;"="&amp;""""&amp;INDEX($E$86:$G$99,MATCH("●",INDEX($H$86:$AQ$99,,MATCH($D198,$70:$70,0)-7),0),1)&amp;""";"),",",""",""")</f>
        <v/>
      </c>
      <c r="BB198" s="71" t="str">
        <f>SUBSTITUTE(IF(INDEX($E$86:$G$99,MATCH("●",INDEX($H$86:$AQ$99,,MATCH($D198,$70:$70,0)-7),0),1)=VLOOKUP(BB$164,$AD$9:$AN$20,8,FALSE),"","sed -i "&amp;IF($AK$162="MacOS","'' ","")&amp;"'s#"&amp;BB$164&amp;"="""&amp;INDEX($E$86:$G$99,MATCH("●",INDEX($H$86:$AQ$99,,MATCH($D198,$70:$70,0)-7),0),1)&amp;""""&amp;"#"&amp;BB$164&amp;"="&amp;""""&amp;VLOOKUP(BB$164,$AD$9:$AN$20,8,FALSE)&amp;""""&amp;"#g'"&amp;" ${CONFIG_DIR}"&amp;$K$7&amp;"; export "&amp;BB$164&amp;"="&amp;""""&amp;VLOOKUP(BB$164,$AD$9:$AN$20,8,FALSE)&amp;""";"),",",""",""")</f>
        <v/>
      </c>
      <c r="BC198" s="71" t="str">
        <f>SUBSTITUTE(IF(VLOOKUP(BC$164,$AD$9:$AN$20,8,FALSE)=INDEX($E$101:$G$104,MATCH("●",INDEX($H$101:$AQ$104,,MATCH($D198,$70:$70,0)-7),0),1),"","sed -i "&amp;IF($AK$162="MacOS","'' ","")&amp;"'s#"&amp;BC$164&amp;"="""&amp;VLOOKUP(BC$164,$AD$9:$AN$20,8,FALSE)&amp;""""&amp;"#"&amp;BC$164&amp;"="&amp;""""&amp;INDEX($E$101:$G$104,MATCH("●",INDEX($H$101:$AQ$104,,MATCH($D198,$70:$70,0)-7),0),1)&amp;""""&amp;"#g'"&amp;" ${CONFIG_DIR}"&amp;$K$7&amp;"; export "&amp;BC$164&amp;"="&amp;""""&amp;INDEX($E$101:$G$104,MATCH("●",INDEX($H$101:$AQ$104,,MATCH($D198,$70:$70,0)-7),0),1)&amp;""";"),",",""",""")</f>
        <v>sed -i '' 's#COLUMN_DATA_TRIM="NONE"#COLUMN_DATA_TRIM="FTBT"#g' ${CONFIG_DIR}db_data_config.txt; export COLUMN_DATA_TRIM="FTBT";</v>
      </c>
      <c r="BD198" s="71" t="str">
        <f>SUBSTITUTE(IF(INDEX($E$101:$G$104,MATCH("●",INDEX($H$101:$AQ$104,,MATCH($D198,$70:$70,0)-7),0),1)=VLOOKUP(BD$164,$AD$9:$AN$20,8,FALSE),"","sed -i "&amp;IF($AK$162="MacOS","'' ","")&amp;"'s#"&amp;BD$164&amp;"="""&amp;INDEX($E$101:$G$104,MATCH("●",INDEX($H$101:$AQ$104,,MATCH($D198,$70:$70,0)-7),0),1)&amp;""""&amp;"#"&amp;BD$164&amp;"="&amp;""""&amp;VLOOKUP(BD$164,$AD$9:$AN$20,8,FALSE)&amp;""""&amp;"#g'"&amp;"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98" s="71" t="str">
        <f>SUBSTITUTE(IF(VLOOKUP(BE$164,$AD$9:$AN$20,8,FALSE)=INDEX($E$106:$G$109,MATCH("●",INDEX($H$106:$AQ$109,,MATCH($D198,$70:$70,0)-7),0),1),"","sed -i "&amp;IF($AK$162="MacOS","'' ","")&amp;"'s#"&amp;BE$164&amp;"="""&amp;VLOOKUP(BE$164,$AD$9:$AN$20,8,FALSE)&amp;""""&amp;"#"&amp;BE$164&amp;"="&amp;""""&amp;INDEX($E$106:$G$109,MATCH("●",INDEX($H$106:$AQ$109,,MATCH($D198,$70:$70,0)-7),0),1)&amp;""""&amp;"#g'"&amp;" ${CONFIG_DIR}"&amp;$K$7&amp;"; export "&amp;BE$164&amp;"="&amp;""""&amp;INDEX($E$106:$G$109,MATCH("●",INDEX($H$106:$AQ$109,,MATCH($D198,$70:$70,0)-7),0),1)&amp;""";"),",",""",""")</f>
        <v>sed -i '' 's#COLUMN_DATA_SIGNED="0"#COLUMN_DATA_SIGNED="1"#g' ${CONFIG_DIR}db_data_config.txt; export COLUMN_DATA_SIGNED="1";</v>
      </c>
      <c r="BF198" s="71" t="str">
        <f>SUBSTITUTE(IF(INDEX($E$106:$G$109,MATCH("●",INDEX($H$106:$AQ$109,,MATCH($D198,$70:$70,0)-7),0),1)=VLOOKUP(BF$164,$AD$9:$AN$20,8,FALSE),"","sed -i "&amp;IF($AK$162="MacOS","'' ","")&amp;"'s#"&amp;BF$164&amp;"="""&amp;INDEX($E$106:$G$109,MATCH("●",INDEX($H$106:$AQ$109,,MATCH($D198,$70:$70,0)-7),0),1)&amp;""""&amp;"#"&amp;BF$164&amp;"="&amp;""""&amp;VLOOKUP(BF$164,$AD$9:$AN$20,8,FALSE)&amp;""""&amp;"#g'"&amp;"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98" s="71" t="str">
        <f>SUBSTITUTE(IF(VLOOKUP(BG$164,$AD$9:$AN$20,8,FALSE)=INDEX($E$111:$G$114,MATCH("●",INDEX($H$111:$AQ$114,,MATCH($D198,$70:$70,0)-7),0),1),"","sed -i "&amp;IF($AK$162="MacOS","'' ","")&amp;"'s#"&amp;BG$164&amp;"="""&amp;VLOOKUP(BG$164,$AD$9:$AN$20,8,FALSE)&amp;""""&amp;"#"&amp;BG$164&amp;"="&amp;""""&amp;INDEX($E$111:$G$114,MATCH("●",INDEX($H$111:$AQ$114,,MATCH($D198,$70:$70,0)-7),0),1)&amp;""""&amp;"#g'"&amp;" ${CONFIG_DIR}"&amp;$K$7&amp;"; export "&amp;BG$164&amp;"="&amp;""""&amp;INDEX($E$111:$G$114,MATCH("●",INDEX($H$111:$AQ$114,,MATCH($D198,$70:$70,0)-7),0),1)&amp;""";"),",",""",""")</f>
        <v>sed -i '' 's#SIGN_DIGIT="0"#SIGN_DIGIT="1"#g' ${CONFIG_DIR}db_data_config.txt; export SIGN_DIGIT="1";</v>
      </c>
      <c r="BH198" s="71" t="str">
        <f>SUBSTITUTE(IF(INDEX($E$111:$G$114,MATCH("●",INDEX($H$111:$AQ$114,,MATCH($D198,$70:$70,0)-7),0),1)=VLOOKUP(BH$164,$AD$9:$AN$20,8,FALSE),"","sed -i "&amp;IF($AK$162="MacOS","'' ","")&amp;"'s#"&amp;BH$164&amp;"="""&amp;INDEX($E$111:$G$114,MATCH("●",INDEX($H$111:$AQ$114,,MATCH($D198,$70:$70,0)-7),0),1)&amp;""""&amp;"#"&amp;BH$164&amp;"="&amp;""""&amp;VLOOKUP(BH$164,$AD$9:$AN$20,8,FALSE)&amp;""""&amp;"#g'"&amp;"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98" s="71" t="str">
        <f>SUBSTITUTE(IF(VLOOKUP(BI$164,$AD$9:$AN$20,8,FALSE)=INDEX($E$116:$G$118,MATCH("●",INDEX($H$116:$AQ$118,,MATCH($D198,$70:$70,0)-7),0),1),"","sed -i "&amp;IF($AK$162="MacOS","'' ","")&amp;"'s#"&amp;BI$164&amp;"="""&amp;VLOOKUP(BI$164,$AD$9:$AN$20,8,FALSE)&amp;""""&amp;"#"&amp;BI$164&amp;"="&amp;""""&amp;INDEX($E$116:$G$118,MATCH("●",INDEX($H$116:$AQ$118,,MATCH($D198,$70:$70,0)-7),0),1)&amp;""""&amp;"#g'"&amp;" ${CONFIG_DIR}"&amp;$K$7&amp;"; export "&amp;BI$164&amp;"="&amp;""""&amp;INDEX($E$116:$G$118,MATCH("●",INDEX($H$116:$AQ$118,,MATCH($D198,$70:$70,0)-7),0),1)&amp;""";"),",",""",""")</f>
        <v/>
      </c>
      <c r="BJ198" s="71" t="str">
        <f>SUBSTITUTE(IF(INDEX($E$116:$G$118,MATCH("●",INDEX($H$116:$AQ$118,,MATCH($D198,$70:$70,0)-7),0),1)=VLOOKUP(BJ$164,$AD$9:$AN$20,8,FALSE),"","sed -i "&amp;IF($AK$162="MacOS","'' ","")&amp;"'s#"&amp;BJ$164&amp;"="""&amp;INDEX($E$116:$G$118,MATCH("●",INDEX($H$116:$AQ$118,,MATCH($D198,$70:$70,0)-7),0),1)&amp;""""&amp;"#"&amp;BJ$164&amp;"="&amp;""""&amp;VLOOKUP(BJ$164,$AD$9:$AN$20,8,FALSE)&amp;""""&amp;"#g'"&amp;"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8" s="71" t="str">
        <f>SUBSTITUTE(IF(VLOOKUP(BK$164,$AD$9:$AN$20,8,FALSE)=INDEX($E$120:$G$122,MATCH("●",INDEX($H$120:$AQ$122,,MATCH($D198,$70:$70,0)-7),0),1),"","sed -i "&amp;IF($AK$162="MacOS","'' ","")&amp;"'s#"&amp;BK$164&amp;"="""&amp;VLOOKUP(BK$164,$AD$9:$AN$20,8,FALSE)&amp;""""&amp;"#"&amp;BK$164&amp;"="&amp;""""&amp;INDEX($E$120:$G$122,MATCH("●",INDEX($H$120:$AQ$122,,MATCH($D198,$70:$70,0)-7),0),1)&amp;""""&amp;"#g'"&amp;" ${CONFIG_DIR}"&amp;$K$7&amp;"; export "&amp;BK$164&amp;"="&amp;""""&amp;INDEX($E$120:$G$122,MATCH("●",INDEX($H$120:$AQ$122,,MATCH($D198,$70:$70,0)-7),0),1)&amp;""";"),",",""",""")</f>
        <v/>
      </c>
      <c r="BL198" s="71" t="str">
        <f>SUBSTITUTE(IF(INDEX($E$120:$G$122,MATCH("●",INDEX($H$120:$AQ$122,,MATCH($D198,$70:$70,0)-7),0),1)=VLOOKUP(BL$164,$AD$9:$AN$20,8,FALSE),"","sed -i "&amp;IF($AK$162="MacOS","'' ","")&amp;"'s#"&amp;BL$164&amp;"="""&amp;INDEX($E$120:$G$122,MATCH("●",INDEX($H$120:$AQ$122,,MATCH($D198,$70:$70,0)-7),0),1)&amp;""""&amp;"#"&amp;BL$164&amp;"="&amp;""""&amp;VLOOKUP(BL$164,$AD$9:$AN$20,8,FALSE)&amp;""""&amp;"#g'"&amp;"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8" s="71" t="str">
        <f>SUBSTITUTE(IF(VLOOKUP(BM$164,$AD$9:$AN$20,8,FALSE)=INDEX($E$124:$G$126,MATCH("●",INDEX($H$124:$AQ$126,,MATCH($D198,$70:$70,0)-7),0),1),"","sed -i "&amp;IF($AK$162="MacOS","'' ","")&amp;"'s#"&amp;BM$164&amp;"="""&amp;VLOOKUP(BM$164,$AD$9:$AN$20,8,FALSE)&amp;""""&amp;"#"&amp;BM$164&amp;"="&amp;""""&amp;INDEX($E$124:$G$126,MATCH("●",INDEX($H$124:$AQ$126,,MATCH($D198,$70:$70,0)-7),0),1)&amp;""""&amp;"#g'"&amp;" ${CONFIG_DIR}"&amp;$K$7&amp;"; export "&amp;BM$164&amp;"="&amp;""""&amp;INDEX($E$124:$G$126,MATCH("●",INDEX($H$124:$AQ$126,,MATCH($D198,$70:$70,0)-7),0),1)&amp;""";"),",",""",""")</f>
        <v/>
      </c>
      <c r="BN198" s="71" t="str">
        <f>SUBSTITUTE(IF(INDEX($E$124:$G$126,MATCH("●",INDEX($H$124:$AQ$126,,MATCH($D198,$70:$70,0)-7),0),1)=VLOOKUP(BN$164,$AD$9:$AN$20,8,FALSE),"","sed -i "&amp;IF($AK$162="MacOS","'' ","")&amp;"'s#"&amp;BN$164&amp;"="""&amp;INDEX($E$124:$G$126,MATCH("●",INDEX($H$124:$AQ$126,,MATCH($D198,$70:$70,0)-7),0),1)&amp;""""&amp;"#"&amp;BN$164&amp;"="&amp;""""&amp;VLOOKUP(BN$164,$AD$9:$AN$20,8,FALSE)&amp;""""&amp;"#g'"&amp;"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8" s="71" t="str">
        <f>SUBSTITUTE(IF(VLOOKUP(BO$164,$AD$9:$AN$20,8,FALSE)=INDEX($E$128:$G$130,MATCH("●",INDEX($H$128:$AQ$130,,MATCH($D198,$70:$70,0)-7),0),1),"","sed -i "&amp;IF($AK$162="MacOS","'' ","")&amp;"'s#"&amp;BO$164&amp;"="""&amp;VLOOKUP(BO$164,$AD$9:$AN$20,8,FALSE)&amp;""""&amp;"#"&amp;BO$164&amp;"="&amp;""""&amp;INDEX($E$128:$G$130,MATCH("●",INDEX($H$128:$AQ$130,,MATCH($D198,$70:$70,0)-7),0),1)&amp;""""&amp;"#g'"&amp;" ${CONFIG_DIR}"&amp;$K$7&amp;"; export "&amp;BO$164&amp;"="&amp;""""&amp;INDEX($E$128:$G$130,MATCH("●",INDEX($H$128:$AQ$130,,MATCH($D198,$70:$70,0)-7),0),1)&amp;""";"),",",""",""")</f>
        <v/>
      </c>
      <c r="BP198" s="71" t="str">
        <f>SUBSTITUTE(IF(INDEX($E$128:$G$130,MATCH("●",INDEX($H$128:$AQ$130,,MATCH($D198,$70:$70,0)-7),0),1)=VLOOKUP(BP$164,$AD$9:$AN$20,8,FALSE),"","sed -i "&amp;IF($AK$162="MacOS","'' ","")&amp;"'s#"&amp;BP$164&amp;"="""&amp;INDEX($E$128:$G$130,MATCH("●",INDEX($H$128:$AQ$130,,MATCH($D198,$70:$70,0)-7),0),1)&amp;""""&amp;"#"&amp;BP$164&amp;"="&amp;""""&amp;VLOOKUP(BP$164,$AD$9:$AN$20,8,FALSE)&amp;""""&amp;"#g'"&amp;"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8" s="71" t="str">
        <f>SUBSTITUTE(IF(VLOOKUP(BQ$164,$AD$9:$AN$20,8,FALSE)=INDEX($E$132:$G$134,MATCH("●",INDEX($H$132:$AQ$134,,MATCH($D198,$70:$70,0)-7),0),1),"","sed -i "&amp;IF($AK$162="MacOS","'' ","")&amp;"'s#"&amp;BQ$164&amp;"="""&amp;VLOOKUP(BQ$164,$AD$9:$AN$20,8,FALSE)&amp;""""&amp;"#"&amp;BQ$164&amp;"="&amp;""""&amp;INDEX($E$132:$G$134,MATCH("●",INDEX($H$132:$AQ$134,,MATCH($D198,$70:$70,0)-7),0),1)&amp;""""&amp;"#g'"&amp;" ${CONFIG_DIR}"&amp;$K$7&amp;"; export "&amp;BQ$164&amp;"="&amp;""""&amp;INDEX($E$132:$G$134,MATCH("●",INDEX($H$132:$AQ$134,,MATCH($D198,$70:$70,0)-7),0),1)&amp;""";"),",",""",""")</f>
        <v/>
      </c>
      <c r="BR198" s="71" t="str">
        <f>SUBSTITUTE(IF(INDEX($E$132:$G$134,MATCH("●",INDEX($H$132:$AQ$134,,MATCH($D198,$70:$70,0)-7),0),1)=VLOOKUP(BR$164,$AD$9:$AN$20,8,FALSE),"","sed -i "&amp;IF($AK$162="MacOS","'' ","")&amp;"'s#"&amp;BR$164&amp;"="""&amp;INDEX($E$132:$G$134,MATCH("●",INDEX($H$132:$AQ$134,,MATCH($D198,$70:$70,0)-7),0),1)&amp;""""&amp;"#"&amp;BR$164&amp;"="&amp;""""&amp;VLOOKUP(BR$164,$AD$9:$AN$20,8,FALSE)&amp;""""&amp;"#g'"&amp;"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8" s="71" t="str">
        <f>SUBSTITUTE(IF(VLOOKUP(BS$164,$AD$9:$AN$20,8,FALSE)=INDEX($E$136:$G$138,MATCH("●",INDEX($H$136:$AQ$138,,MATCH($D198,$70:$70,0)-7),0),1),"","sed -i "&amp;IF($AK$162="MacOS","'' ","")&amp;"'s#"&amp;BS$164&amp;"="""&amp;VLOOKUP(BS$164,$AD$9:$AN$20,8,FALSE)&amp;""""&amp;"#"&amp;BS$164&amp;"="&amp;""""&amp;INDEX($E$136:$G$138,MATCH("●",INDEX($H$136:$AQ$138,,MATCH($D198,$70:$70,0)-7),0),1)&amp;""""&amp;"#g'"&amp;" ${CONFIG_DIR}"&amp;$K$7&amp;"; export "&amp;BS$164&amp;"="&amp;""""&amp;INDEX($E$136:$G$138,MATCH("●",INDEX($H$136:$AQ$138,,MATCH($D198,$70:$70,0)-7),0),1)&amp;""";"),",",""",""")</f>
        <v/>
      </c>
      <c r="BT198" s="71" t="str">
        <f>SUBSTITUTE(IF(INDEX($E$136:$G$138,MATCH("●",INDEX($H$136:$AQ$138,,MATCH($D198,$70:$70,0)-7),0),1)=VLOOKUP(BT$164,$AD$9:$AN$20,8,FALSE),"","sed -i "&amp;IF($AK$162="MacOS","'' ","")&amp;"'s#"&amp;BT$164&amp;"="""&amp;INDEX($E$136:$G$138,MATCH("●",INDEX($H$136:$AQ$138,,MATCH($D198,$70:$70,0)-7),0),1)&amp;""""&amp;"#"&amp;BT$164&amp;"="&amp;""""&amp;VLOOKUP(BT$164,$AD$9:$AN$20,8,FALSE)&amp;""""&amp;"#g'"&amp;"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8" s="60" t="s">
        <v>1068</v>
      </c>
    </row>
    <row r="199" spans="4:73" ht="90" customHeight="1">
      <c r="D199" s="96">
        <f t="shared" si="3"/>
        <v>142</v>
      </c>
      <c r="E199" s="97"/>
      <c r="F199" s="97"/>
      <c r="G199" s="98"/>
      <c r="H199" s="45" t="str">
        <f t="shared" ca="1" si="2"/>
        <v>clear; echo テストケース142; sed -i '' 's#COLUMN_DATA_TYPE="char"#COLUMN_DATA_TYPE="int"#g' ${CONFIG_DIR}db_data_config.txt; export COLUMN_DATA_TYPE="int";sed -i '' 's#COLUMN_DATA_LENGTH="3"#COLUMN_DATA_LENGTH="4"#g' ${CONFIG_DIR}db_data_config.txt; export COLUMN_DATA_LENGTH="4";sed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's#COLUMN_DATA_TYPE="int"#COLUMN_DATA_TYPE="char"#g' ${CONFIG_DIR}db_data_config.txt; export COLUMN_DATA_TYPE="char";sed -i '' 's#COLUMN_DATA_LENGTH="4"#COLUMN_DATA_LENGTH="3"#g'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7"/>
      <c r="AE199" s="99" t="str" cm="1">
        <f t="array" ref="AE199">SUBSTITUTE(INDEX($H$140:$AQ$140, , MATCH($D199, $70:$70, 0)-7),"-","")</f>
        <v>正常</v>
      </c>
      <c r="AF199" s="100"/>
      <c r="AG199" s="101"/>
      <c r="AH199" s="143" t="s">
        <v>988</v>
      </c>
      <c r="AI199" s="144"/>
      <c r="AJ199" s="144"/>
      <c r="AK199" s="144"/>
      <c r="AL199" s="144"/>
      <c r="AM199" s="144"/>
      <c r="AN199" s="144"/>
      <c r="AO199" s="144"/>
      <c r="AP199" s="144"/>
      <c r="AQ199" s="145"/>
      <c r="AS199" s="68" t="str" cm="1">
        <f t="array" ref="AS199">SUBSTITUTE(TEXT(INDEX($H$143:$AQ$143,1,$D199-108),"000000"),"-","")</f>
        <v>220001</v>
      </c>
      <c r="AT199" s="69"/>
      <c r="AU199" s="70"/>
      <c r="AW199" s="71" t="str">
        <f>SUBSTITUTE(IF(VLOOKUP(AW$164,$AD$9:$AN$20,8,FALSE)=INDEX($E$76:$G$78,MATCH("●",INDEX($H$76:$AQ$78,,MATCH($D199,$70:$70,0)-7),0),1),"","sed -i "&amp;IF($AK$162="MacOS","'' ","")&amp;"'s#"&amp;AW$164&amp;"="""&amp;VLOOKUP(AW$164,$AD$9:$AN$20,8,FALSE)&amp;""""&amp;"#"&amp;AW$164&amp;"="&amp;""""&amp;INDEX($E$76:$G$78,MATCH("●",INDEX($H$76:$AQ$78,,MATCH($D199,$70:$70,0)-7),0),1)&amp;""""&amp;"#g'"&amp;" ${CONFIG_DIR}"&amp;$K$7&amp;"; export "&amp;AW$164&amp;"="&amp;""""&amp;INDEX($E$76:$G$78,MATCH("●",INDEX($H$76:$AQ$78,,MATCH($D199,$70:$70,0)-7),0),1)&amp;""";"),",",""",""")</f>
        <v/>
      </c>
      <c r="AX199" s="71" t="str">
        <f>SUBSTITUTE(IF(INDEX($E$76:$G$78,MATCH("●",INDEX($H$76:$AQ$78,,MATCH($D199,$70:$70,0)-7),0),1)=VLOOKUP(AX$164,$AD$9:$AN$20,8,FALSE),"","sed -i "&amp;IF($AK$162="MacOS","'' ","")&amp;"'s#"&amp;AX$164&amp;"="""&amp;INDEX($E$76:$G$78,MATCH("●",INDEX($H$76:$AQ$78,,MATCH($D199,$70:$70,0)-7),0),1)&amp;""""&amp;"#"&amp;AX$164&amp;"="&amp;""""&amp;VLOOKUP(AX$164,$AD$9:$AN$20,8,FALSE)&amp;""""&amp;"#g'"&amp;"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199" s="71" t="str">
        <f>SUBSTITUTE(IF(VLOOKUP(AY$164,$AD$9:$AN$20,8,FALSE)=INDEX($E$80:$G$84,MATCH("●",INDEX($H$80:$AQ$84,,MATCH($D199,$70:$70,0)-7),0),1),"","sed -i "&amp;IF($AK$162="MacOS","'' ","")&amp;"'s#"&amp;AY$164&amp;"="""&amp;VLOOKUP(AY$164,$AD$9:$AN$20,8,FALSE)&amp;""""&amp;"#"&amp;AY$164&amp;"="&amp;""""&amp;INDEX($E$80:$G$84,MATCH("●",INDEX($H$80:$AQ$84,,MATCH($D199,$70:$70,0)-7),0),1)&amp;""""&amp;"#g'"&amp;" ${CONFIG_DIR}"&amp;$K$7&amp;"; export "&amp;AY$164&amp;"="&amp;""""&amp;INDEX($E$80:$G$84,MATCH("●",INDEX($H$80:$AQ$84,,MATCH($D199,$70:$70,0)-7),0),1)&amp;""";"),",",""",""")</f>
        <v>sed -i '' 's#COLUMN_DATA_TYPE="char"#COLUMN_DATA_TYPE="int"#g' ${CONFIG_DIR}db_data_config.txt; export COLUMN_DATA_TYPE="int";</v>
      </c>
      <c r="AZ199" s="71" t="str">
        <f>SUBSTITUTE(IF(INDEX($E$80:$G$84,MATCH("●",INDEX($H$80:$AQ$84,,MATCH($D199,$70:$70,0)-7),0),1)=VLOOKUP(AZ$164,$AD$9:$AN$20,8,FALSE),"","sed -i "&amp;IF($AK$162="MacOS","'' ","")&amp;"'s#"&amp;AZ$164&amp;"="""&amp;INDEX($E$80:$G$84,MATCH("●",INDEX($H$80:$AQ$84,,MATCH($D199,$70:$70,0)-7),0),1)&amp;""""&amp;"#"&amp;AZ$164&amp;"="&amp;""""&amp;VLOOKUP(AZ$164,$AD$9:$AN$20,8,FALSE)&amp;""""&amp;"#g'"&amp;"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199" s="71" t="str">
        <f>SUBSTITUTE(IF(VLOOKUP(BA$164,$AD$9:$AN$20,8,FALSE)=INDEX($E$86:$G$99,MATCH("●",INDEX($H$86:$AQ$99,,MATCH($D199,$70:$70,0)-7),0),1),"","sed -i "&amp;IF($AK$162="MacOS","'' ","")&amp;"'s#"&amp;BA$164&amp;"="""&amp;VLOOKUP(BA$164,$AD$9:$AN$20,8,FALSE)&amp;""""&amp;"#"&amp;BA$164&amp;"="&amp;""""&amp;INDEX($E$86:$G$99,MATCH("●",INDEX($H$86:$AQ$99,,MATCH($D199,$70:$70,0)-7),0),1)&amp;""""&amp;"#g'"&amp;" ${CONFIG_DIR}"&amp;$K$7&amp;"; export "&amp;BA$164&amp;"="&amp;""""&amp;INDEX($E$86:$G$99,MATCH("●",INDEX($H$86:$AQ$99,,MATCH($D199,$70:$70,0)-7),0),1)&amp;""";"),",",""",""")</f>
        <v>sed -i '' 's#COLUMN_DATA_LENGTH="3"#COLUMN_DATA_LENGTH="4"#g' ${CONFIG_DIR}db_data_config.txt; export COLUMN_DATA_LENGTH="4";</v>
      </c>
      <c r="BB199" s="71" t="str">
        <f>SUBSTITUTE(IF(INDEX($E$86:$G$99,MATCH("●",INDEX($H$86:$AQ$99,,MATCH($D199,$70:$70,0)-7),0),1)=VLOOKUP(BB$164,$AD$9:$AN$20,8,FALSE),"","sed -i "&amp;IF($AK$162="MacOS","'' ","")&amp;"'s#"&amp;BB$164&amp;"="""&amp;INDEX($E$86:$G$99,MATCH("●",INDEX($H$86:$AQ$99,,MATCH($D199,$70:$70,0)-7),0),1)&amp;""""&amp;"#"&amp;BB$164&amp;"="&amp;""""&amp;VLOOKUP(BB$164,$AD$9:$AN$20,8,FALSE)&amp;""""&amp;"#g'"&amp;"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's#COLUMN_DATA_LENGTH="4"#COLUMN_DATA_LENGTH="3"#g' ${CONFIG_DIR}db_data_config.txt; export COLUMN_DATA_LENGTH="3";</v>
      </c>
      <c r="BC199" s="71" t="str">
        <f>SUBSTITUTE(IF(VLOOKUP(BC$164,$AD$9:$AN$20,8,FALSE)=INDEX($E$101:$G$104,MATCH("●",INDEX($H$101:$AQ$104,,MATCH($D199,$70:$70,0)-7),0),1),"","sed -i "&amp;IF($AK$162="MacOS","'' ","")&amp;"'s#"&amp;BC$164&amp;"="""&amp;VLOOKUP(BC$164,$AD$9:$AN$20,8,FALSE)&amp;""""&amp;"#"&amp;BC$164&amp;"="&amp;""""&amp;INDEX($E$101:$G$104,MATCH("●",INDEX($H$101:$AQ$104,,MATCH($D199,$70:$70,0)-7),0),1)&amp;""""&amp;"#g'"&amp;" ${CONFIG_DIR}"&amp;$K$7&amp;"; export "&amp;BC$164&amp;"="&amp;""""&amp;INDEX($E$101:$G$104,MATCH("●",INDEX($H$101:$AQ$104,,MATCH($D199,$70:$70,0)-7),0),1)&amp;""";"),",",""",""")</f>
        <v>sed -i '' 's#COLUMN_DATA_TRIM="NONE"#COLUMN_DATA_TRIM="FTBT"#g' ${CONFIG_DIR}db_data_config.txt; export COLUMN_DATA_TRIM="FTBT";</v>
      </c>
      <c r="BD199" s="71" t="str">
        <f>SUBSTITUTE(IF(INDEX($E$101:$G$104,MATCH("●",INDEX($H$101:$AQ$104,,MATCH($D199,$70:$70,0)-7),0),1)=VLOOKUP(BD$164,$AD$9:$AN$20,8,FALSE),"","sed -i "&amp;IF($AK$162="MacOS","'' ","")&amp;"'s#"&amp;BD$164&amp;"="""&amp;INDEX($E$101:$G$104,MATCH("●",INDEX($H$101:$AQ$104,,MATCH($D199,$70:$70,0)-7),0),1)&amp;""""&amp;"#"&amp;BD$164&amp;"="&amp;""""&amp;VLOOKUP(BD$164,$AD$9:$AN$20,8,FALSE)&amp;""""&amp;"#g'"&amp;"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199" s="71" t="str">
        <f>SUBSTITUTE(IF(VLOOKUP(BE$164,$AD$9:$AN$20,8,FALSE)=INDEX($E$106:$G$109,MATCH("●",INDEX($H$106:$AQ$109,,MATCH($D199,$70:$70,0)-7),0),1),"","sed -i "&amp;IF($AK$162="MacOS","'' ","")&amp;"'s#"&amp;BE$164&amp;"="""&amp;VLOOKUP(BE$164,$AD$9:$AN$20,8,FALSE)&amp;""""&amp;"#"&amp;BE$164&amp;"="&amp;""""&amp;INDEX($E$106:$G$109,MATCH("●",INDEX($H$106:$AQ$109,,MATCH($D199,$70:$70,0)-7),0),1)&amp;""""&amp;"#g'"&amp;" ${CONFIG_DIR}"&amp;$K$7&amp;"; export "&amp;BE$164&amp;"="&amp;""""&amp;INDEX($E$106:$G$109,MATCH("●",INDEX($H$106:$AQ$109,,MATCH($D199,$70:$70,0)-7),0),1)&amp;""";"),",",""",""")</f>
        <v>sed -i '' 's#COLUMN_DATA_SIGNED="0"#COLUMN_DATA_SIGNED="1"#g' ${CONFIG_DIR}db_data_config.txt; export COLUMN_DATA_SIGNED="1";</v>
      </c>
      <c r="BF199" s="71" t="str">
        <f>SUBSTITUTE(IF(INDEX($E$106:$G$109,MATCH("●",INDEX($H$106:$AQ$109,,MATCH($D199,$70:$70,0)-7),0),1)=VLOOKUP(BF$164,$AD$9:$AN$20,8,FALSE),"","sed -i "&amp;IF($AK$162="MacOS","'' ","")&amp;"'s#"&amp;BF$164&amp;"="""&amp;INDEX($E$106:$G$109,MATCH("●",INDEX($H$106:$AQ$109,,MATCH($D199,$70:$70,0)-7),0),1)&amp;""""&amp;"#"&amp;BF$164&amp;"="&amp;""""&amp;VLOOKUP(BF$164,$AD$9:$AN$20,8,FALSE)&amp;""""&amp;"#g'"&amp;"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199" s="71" t="str">
        <f>SUBSTITUTE(IF(VLOOKUP(BG$164,$AD$9:$AN$20,8,FALSE)=INDEX($E$111:$G$114,MATCH("●",INDEX($H$111:$AQ$114,,MATCH($D199,$70:$70,0)-7),0),1),"","sed -i "&amp;IF($AK$162="MacOS","'' ","")&amp;"'s#"&amp;BG$164&amp;"="""&amp;VLOOKUP(BG$164,$AD$9:$AN$20,8,FALSE)&amp;""""&amp;"#"&amp;BG$164&amp;"="&amp;""""&amp;INDEX($E$111:$G$114,MATCH("●",INDEX($H$111:$AQ$114,,MATCH($D199,$70:$70,0)-7),0),1)&amp;""""&amp;"#g'"&amp;" ${CONFIG_DIR}"&amp;$K$7&amp;"; export "&amp;BG$164&amp;"="&amp;""""&amp;INDEX($E$111:$G$114,MATCH("●",INDEX($H$111:$AQ$114,,MATCH($D199,$70:$70,0)-7),0),1)&amp;""";"),",",""",""")</f>
        <v>sed -i '' 's#SIGN_DIGIT="0"#SIGN_DIGIT="1"#g' ${CONFIG_DIR}db_data_config.txt; export SIGN_DIGIT="1";</v>
      </c>
      <c r="BH199" s="71" t="str">
        <f>SUBSTITUTE(IF(INDEX($E$111:$G$114,MATCH("●",INDEX($H$111:$AQ$114,,MATCH($D199,$70:$70,0)-7),0),1)=VLOOKUP(BH$164,$AD$9:$AN$20,8,FALSE),"","sed -i "&amp;IF($AK$162="MacOS","'' ","")&amp;"'s#"&amp;BH$164&amp;"="""&amp;INDEX($E$111:$G$114,MATCH("●",INDEX($H$111:$AQ$114,,MATCH($D199,$70:$70,0)-7),0),1)&amp;""""&amp;"#"&amp;BH$164&amp;"="&amp;""""&amp;VLOOKUP(BH$164,$AD$9:$AN$20,8,FALSE)&amp;""""&amp;"#g'"&amp;"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199" s="71" t="str">
        <f>SUBSTITUTE(IF(VLOOKUP(BI$164,$AD$9:$AN$20,8,FALSE)=INDEX($E$116:$G$118,MATCH("●",INDEX($H$116:$AQ$118,,MATCH($D199,$70:$70,0)-7),0),1),"","sed -i "&amp;IF($AK$162="MacOS","'' ","")&amp;"'s#"&amp;BI$164&amp;"="""&amp;VLOOKUP(BI$164,$AD$9:$AN$20,8,FALSE)&amp;""""&amp;"#"&amp;BI$164&amp;"="&amp;""""&amp;INDEX($E$116:$G$118,MATCH("●",INDEX($H$116:$AQ$118,,MATCH($D199,$70:$70,0)-7),0),1)&amp;""""&amp;"#g'"&amp;" ${CONFIG_DIR}"&amp;$K$7&amp;"; export "&amp;BI$164&amp;"="&amp;""""&amp;INDEX($E$116:$G$118,MATCH("●",INDEX($H$116:$AQ$118,,MATCH($D199,$70:$70,0)-7),0),1)&amp;""";"),",",""",""")</f>
        <v/>
      </c>
      <c r="BJ199" s="71" t="str">
        <f>SUBSTITUTE(IF(INDEX($E$116:$G$118,MATCH("●",INDEX($H$116:$AQ$118,,MATCH($D199,$70:$70,0)-7),0),1)=VLOOKUP(BJ$164,$AD$9:$AN$20,8,FALSE),"","sed -i "&amp;IF($AK$162="MacOS","'' ","")&amp;"'s#"&amp;BJ$164&amp;"="""&amp;INDEX($E$116:$G$118,MATCH("●",INDEX($H$116:$AQ$118,,MATCH($D199,$70:$70,0)-7),0),1)&amp;""""&amp;"#"&amp;BJ$164&amp;"="&amp;""""&amp;VLOOKUP(BJ$164,$AD$9:$AN$20,8,FALSE)&amp;""""&amp;"#g'"&amp;"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199" s="71" t="str">
        <f>SUBSTITUTE(IF(VLOOKUP(BK$164,$AD$9:$AN$20,8,FALSE)=INDEX($E$120:$G$122,MATCH("●",INDEX($H$120:$AQ$122,,MATCH($D199,$70:$70,0)-7),0),1),"","sed -i "&amp;IF($AK$162="MacOS","'' ","")&amp;"'s#"&amp;BK$164&amp;"="""&amp;VLOOKUP(BK$164,$AD$9:$AN$20,8,FALSE)&amp;""""&amp;"#"&amp;BK$164&amp;"="&amp;""""&amp;INDEX($E$120:$G$122,MATCH("●",INDEX($H$120:$AQ$122,,MATCH($D199,$70:$70,0)-7),0),1)&amp;""""&amp;"#g'"&amp;" ${CONFIG_DIR}"&amp;$K$7&amp;"; export "&amp;BK$164&amp;"="&amp;""""&amp;INDEX($E$120:$G$122,MATCH("●",INDEX($H$120:$AQ$122,,MATCH($D199,$70:$70,0)-7),0),1)&amp;""";"),",",""",""")</f>
        <v/>
      </c>
      <c r="BL199" s="71" t="str">
        <f>SUBSTITUTE(IF(INDEX($E$120:$G$122,MATCH("●",INDEX($H$120:$AQ$122,,MATCH($D199,$70:$70,0)-7),0),1)=VLOOKUP(BL$164,$AD$9:$AN$20,8,FALSE),"","sed -i "&amp;IF($AK$162="MacOS","'' ","")&amp;"'s#"&amp;BL$164&amp;"="""&amp;INDEX($E$120:$G$122,MATCH("●",INDEX($H$120:$AQ$122,,MATCH($D199,$70:$70,0)-7),0),1)&amp;""""&amp;"#"&amp;BL$164&amp;"="&amp;""""&amp;VLOOKUP(BL$164,$AD$9:$AN$20,8,FALSE)&amp;""""&amp;"#g'"&amp;"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199" s="71" t="str">
        <f>SUBSTITUTE(IF(VLOOKUP(BM$164,$AD$9:$AN$20,8,FALSE)=INDEX($E$124:$G$126,MATCH("●",INDEX($H$124:$AQ$126,,MATCH($D199,$70:$70,0)-7),0),1),"","sed -i "&amp;IF($AK$162="MacOS","'' ","")&amp;"'s#"&amp;BM$164&amp;"="""&amp;VLOOKUP(BM$164,$AD$9:$AN$20,8,FALSE)&amp;""""&amp;"#"&amp;BM$164&amp;"="&amp;""""&amp;INDEX($E$124:$G$126,MATCH("●",INDEX($H$124:$AQ$126,,MATCH($D199,$70:$70,0)-7),0),1)&amp;""""&amp;"#g'"&amp;" ${CONFIG_DIR}"&amp;$K$7&amp;"; export "&amp;BM$164&amp;"="&amp;""""&amp;INDEX($E$124:$G$126,MATCH("●",INDEX($H$124:$AQ$126,,MATCH($D199,$70:$70,0)-7),0),1)&amp;""";"),",",""",""")</f>
        <v/>
      </c>
      <c r="BN199" s="71" t="str">
        <f>SUBSTITUTE(IF(INDEX($E$124:$G$126,MATCH("●",INDEX($H$124:$AQ$126,,MATCH($D199,$70:$70,0)-7),0),1)=VLOOKUP(BN$164,$AD$9:$AN$20,8,FALSE),"","sed -i "&amp;IF($AK$162="MacOS","'' ","")&amp;"'s#"&amp;BN$164&amp;"="""&amp;INDEX($E$124:$G$126,MATCH("●",INDEX($H$124:$AQ$126,,MATCH($D199,$70:$70,0)-7),0),1)&amp;""""&amp;"#"&amp;BN$164&amp;"="&amp;""""&amp;VLOOKUP(BN$164,$AD$9:$AN$20,8,FALSE)&amp;""""&amp;"#g'"&amp;"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199" s="71" t="str">
        <f>SUBSTITUTE(IF(VLOOKUP(BO$164,$AD$9:$AN$20,8,FALSE)=INDEX($E$128:$G$130,MATCH("●",INDEX($H$128:$AQ$130,,MATCH($D199,$70:$70,0)-7),0),1),"","sed -i "&amp;IF($AK$162="MacOS","'' ","")&amp;"'s#"&amp;BO$164&amp;"="""&amp;VLOOKUP(BO$164,$AD$9:$AN$20,8,FALSE)&amp;""""&amp;"#"&amp;BO$164&amp;"="&amp;""""&amp;INDEX($E$128:$G$130,MATCH("●",INDEX($H$128:$AQ$130,,MATCH($D199,$70:$70,0)-7),0),1)&amp;""""&amp;"#g'"&amp;" ${CONFIG_DIR}"&amp;$K$7&amp;"; export "&amp;BO$164&amp;"="&amp;""""&amp;INDEX($E$128:$G$130,MATCH("●",INDEX($H$128:$AQ$130,,MATCH($D199,$70:$70,0)-7),0),1)&amp;""";"),",",""",""")</f>
        <v/>
      </c>
      <c r="BP199" s="71" t="str">
        <f>SUBSTITUTE(IF(INDEX($E$128:$G$130,MATCH("●",INDEX($H$128:$AQ$130,,MATCH($D199,$70:$70,0)-7),0),1)=VLOOKUP(BP$164,$AD$9:$AN$20,8,FALSE),"","sed -i "&amp;IF($AK$162="MacOS","'' ","")&amp;"'s#"&amp;BP$164&amp;"="""&amp;INDEX($E$128:$G$130,MATCH("●",INDEX($H$128:$AQ$130,,MATCH($D199,$70:$70,0)-7),0),1)&amp;""""&amp;"#"&amp;BP$164&amp;"="&amp;""""&amp;VLOOKUP(BP$164,$AD$9:$AN$20,8,FALSE)&amp;""""&amp;"#g'"&amp;"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199" s="71" t="str">
        <f>SUBSTITUTE(IF(VLOOKUP(BQ$164,$AD$9:$AN$20,8,FALSE)=INDEX($E$132:$G$134,MATCH("●",INDEX($H$132:$AQ$134,,MATCH($D199,$70:$70,0)-7),0),1),"","sed -i "&amp;IF($AK$162="MacOS","'' ","")&amp;"'s#"&amp;BQ$164&amp;"="""&amp;VLOOKUP(BQ$164,$AD$9:$AN$20,8,FALSE)&amp;""""&amp;"#"&amp;BQ$164&amp;"="&amp;""""&amp;INDEX($E$132:$G$134,MATCH("●",INDEX($H$132:$AQ$134,,MATCH($D199,$70:$70,0)-7),0),1)&amp;""""&amp;"#g'"&amp;" ${CONFIG_DIR}"&amp;$K$7&amp;"; export "&amp;BQ$164&amp;"="&amp;""""&amp;INDEX($E$132:$G$134,MATCH("●",INDEX($H$132:$AQ$134,,MATCH($D199,$70:$70,0)-7),0),1)&amp;""";"),",",""",""")</f>
        <v/>
      </c>
      <c r="BR199" s="71" t="str">
        <f>SUBSTITUTE(IF(INDEX($E$132:$G$134,MATCH("●",INDEX($H$132:$AQ$134,,MATCH($D199,$70:$70,0)-7),0),1)=VLOOKUP(BR$164,$AD$9:$AN$20,8,FALSE),"","sed -i "&amp;IF($AK$162="MacOS","'' ","")&amp;"'s#"&amp;BR$164&amp;"="""&amp;INDEX($E$132:$G$134,MATCH("●",INDEX($H$132:$AQ$134,,MATCH($D199,$70:$70,0)-7),0),1)&amp;""""&amp;"#"&amp;BR$164&amp;"="&amp;""""&amp;VLOOKUP(BR$164,$AD$9:$AN$20,8,FALSE)&amp;""""&amp;"#g'"&amp;"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199" s="71" t="str">
        <f>SUBSTITUTE(IF(VLOOKUP(BS$164,$AD$9:$AN$20,8,FALSE)=INDEX($E$136:$G$138,MATCH("●",INDEX($H$136:$AQ$138,,MATCH($D199,$70:$70,0)-7),0),1),"","sed -i "&amp;IF($AK$162="MacOS","'' ","")&amp;"'s#"&amp;BS$164&amp;"="""&amp;VLOOKUP(BS$164,$AD$9:$AN$20,8,FALSE)&amp;""""&amp;"#"&amp;BS$164&amp;"="&amp;""""&amp;INDEX($E$136:$G$138,MATCH("●",INDEX($H$136:$AQ$138,,MATCH($D199,$70:$70,0)-7),0),1)&amp;""""&amp;"#g'"&amp;" ${CONFIG_DIR}"&amp;$K$7&amp;"; export "&amp;BS$164&amp;"="&amp;""""&amp;INDEX($E$136:$G$138,MATCH("●",INDEX($H$136:$AQ$138,,MATCH($D199,$70:$70,0)-7),0),1)&amp;""";"),",",""",""")</f>
        <v/>
      </c>
      <c r="BT199" s="71" t="str">
        <f>SUBSTITUTE(IF(INDEX($E$136:$G$138,MATCH("●",INDEX($H$136:$AQ$138,,MATCH($D199,$70:$70,0)-7),0),1)=VLOOKUP(BT$164,$AD$9:$AN$20,8,FALSE),"","sed -i "&amp;IF($AK$162="MacOS","'' ","")&amp;"'s#"&amp;BT$164&amp;"="""&amp;INDEX($E$136:$G$138,MATCH("●",INDEX($H$136:$AQ$138,,MATCH($D199,$70:$70,0)-7),0),1)&amp;""""&amp;"#"&amp;BT$164&amp;"="&amp;""""&amp;VLOOKUP(BT$164,$AD$9:$AN$20,8,FALSE)&amp;""""&amp;"#g'"&amp;"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199" s="60" t="s">
        <v>1068</v>
      </c>
    </row>
    <row r="200" spans="4:73" ht="90" customHeight="1">
      <c r="D200" s="96">
        <f t="shared" si="3"/>
        <v>143</v>
      </c>
      <c r="E200" s="97"/>
      <c r="F200" s="97"/>
      <c r="G200" s="98"/>
      <c r="H200" s="45" t="str">
        <f t="shared" ca="1" si="2"/>
        <v>clear; echo テストケース143; sed -i '' 's#COLUMN_DATA_TYPE="char"#COLUMN_DATA_TYPE="int"#g' ${CONFIG_DIR}db_data_config.txt; export COLUMN_DATA_TYPE="int";sed -i '' 's#COLUMN_DATA_LENGTH="3"#COLUMN_DATA_LENGTH="2"#g' ${CONFIG_DIR}db_data_config.txt; export COLUMN_DATA_LENGTH="2";sed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's#COLUMN_DATA_TYPE="int"#COLUMN_DATA_TYPE="char"#g'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7"/>
      <c r="AE200" s="99" t="str" cm="1">
        <f t="array" ref="AE200">SUBSTITUTE(INDEX($H$140:$AQ$140, , MATCH($D200, $70:$70, 0)-7),"-","")</f>
        <v>異常</v>
      </c>
      <c r="AF200" s="100"/>
      <c r="AG200" s="101"/>
      <c r="AH200" s="143" t="s">
        <v>989</v>
      </c>
      <c r="AI200" s="144"/>
      <c r="AJ200" s="144"/>
      <c r="AK200" s="144"/>
      <c r="AL200" s="144"/>
      <c r="AM200" s="144"/>
      <c r="AN200" s="144"/>
      <c r="AO200" s="144"/>
      <c r="AP200" s="144"/>
      <c r="AQ200" s="145"/>
      <c r="AS200" s="68" t="str" cm="1">
        <f t="array" ref="AS200">SUBSTITUTE(TEXT(INDEX($H$143:$AQ$143,1,$D200-108),"000000"),"-","")</f>
        <v>220154</v>
      </c>
      <c r="AT200" s="69"/>
      <c r="AU200" s="70"/>
      <c r="AW200" s="71" t="str">
        <f>SUBSTITUTE(IF(VLOOKUP(AW$164,$AD$9:$AN$20,8,FALSE)=INDEX($E$76:$G$78,MATCH("●",INDEX($H$76:$AQ$78,,MATCH($D200,$70:$70,0)-7),0),1),"","sed -i "&amp;IF($AK$162="MacOS","'' ","")&amp;"'s#"&amp;AW$164&amp;"="""&amp;VLOOKUP(AW$164,$AD$9:$AN$20,8,FALSE)&amp;""""&amp;"#"&amp;AW$164&amp;"="&amp;""""&amp;INDEX($E$76:$G$78,MATCH("●",INDEX($H$76:$AQ$78,,MATCH($D200,$70:$70,0)-7),0),1)&amp;""""&amp;"#g'"&amp;" ${CONFIG_DIR}"&amp;$K$7&amp;"; export "&amp;AW$164&amp;"="&amp;""""&amp;INDEX($E$76:$G$78,MATCH("●",INDEX($H$76:$AQ$78,,MATCH($D200,$70:$70,0)-7),0),1)&amp;""";"),",",""",""")</f>
        <v/>
      </c>
      <c r="AX200" s="71" t="str">
        <f>SUBSTITUTE(IF(INDEX($E$76:$G$78,MATCH("●",INDEX($H$76:$AQ$78,,MATCH($D200,$70:$70,0)-7),0),1)=VLOOKUP(AX$164,$AD$9:$AN$20,8,FALSE),"","sed -i "&amp;IF($AK$162="MacOS","'' ","")&amp;"'s#"&amp;AX$164&amp;"="""&amp;INDEX($E$76:$G$78,MATCH("●",INDEX($H$76:$AQ$78,,MATCH($D200,$70:$70,0)-7),0),1)&amp;""""&amp;"#"&amp;AX$164&amp;"="&amp;""""&amp;VLOOKUP(AX$164,$AD$9:$AN$20,8,FALSE)&amp;""""&amp;"#g'"&amp;"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200" s="71" t="str">
        <f>SUBSTITUTE(IF(VLOOKUP(AY$164,$AD$9:$AN$20,8,FALSE)=INDEX($E$80:$G$84,MATCH("●",INDEX($H$80:$AQ$84,,MATCH($D200,$70:$70,0)-7),0),1),"","sed -i "&amp;IF($AK$162="MacOS","'' ","")&amp;"'s#"&amp;AY$164&amp;"="""&amp;VLOOKUP(AY$164,$AD$9:$AN$20,8,FALSE)&amp;""""&amp;"#"&amp;AY$164&amp;"="&amp;""""&amp;INDEX($E$80:$G$84,MATCH("●",INDEX($H$80:$AQ$84,,MATCH($D200,$70:$70,0)-7),0),1)&amp;""""&amp;"#g'"&amp;" ${CONFIG_DIR}"&amp;$K$7&amp;"; export "&amp;AY$164&amp;"="&amp;""""&amp;INDEX($E$80:$G$84,MATCH("●",INDEX($H$80:$AQ$84,,MATCH($D200,$70:$70,0)-7),0),1)&amp;""";"),",",""",""")</f>
        <v>sed -i '' 's#COLUMN_DATA_TYPE="char"#COLUMN_DATA_TYPE="int"#g' ${CONFIG_DIR}db_data_config.txt; export COLUMN_DATA_TYPE="int";</v>
      </c>
      <c r="AZ200" s="71" t="str">
        <f>SUBSTITUTE(IF(INDEX($E$80:$G$84,MATCH("●",INDEX($H$80:$AQ$84,,MATCH($D200,$70:$70,0)-7),0),1)=VLOOKUP(AZ$164,$AD$9:$AN$20,8,FALSE),"","sed -i "&amp;IF($AK$162="MacOS","'' ","")&amp;"'s#"&amp;AZ$164&amp;"="""&amp;INDEX($E$80:$G$84,MATCH("●",INDEX($H$80:$AQ$84,,MATCH($D200,$70:$70,0)-7),0),1)&amp;""""&amp;"#"&amp;AZ$164&amp;"="&amp;""""&amp;VLOOKUP(AZ$164,$AD$9:$AN$20,8,FALSE)&amp;""""&amp;"#g'"&amp;"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200" s="71" t="str">
        <f>SUBSTITUTE(IF(VLOOKUP(BA$164,$AD$9:$AN$20,8,FALSE)=INDEX($E$86:$G$99,MATCH("●",INDEX($H$86:$AQ$99,,MATCH($D200,$70:$70,0)-7),0),1),"","sed -i "&amp;IF($AK$162="MacOS","'' ","")&amp;"'s#"&amp;BA$164&amp;"="""&amp;VLOOKUP(BA$164,$AD$9:$AN$20,8,FALSE)&amp;""""&amp;"#"&amp;BA$164&amp;"="&amp;""""&amp;INDEX($E$86:$G$99,MATCH("●",INDEX($H$86:$AQ$99,,MATCH($D200,$70:$70,0)-7),0),1)&amp;""""&amp;"#g'"&amp;" ${CONFIG_DIR}"&amp;$K$7&amp;"; export "&amp;BA$164&amp;"="&amp;""""&amp;INDEX($E$86:$G$99,MATCH("●",INDEX($H$86:$AQ$99,,MATCH($D200,$70:$70,0)-7),0),1)&amp;""";"),",",""",""")</f>
        <v>sed -i '' 's#COLUMN_DATA_LENGTH="3"#COLUMN_DATA_LENGTH="2"#g' ${CONFIG_DIR}db_data_config.txt; export COLUMN_DATA_LENGTH="2";</v>
      </c>
      <c r="BB200" s="71" t="str">
        <f>SUBSTITUTE(IF(INDEX($E$86:$G$99,MATCH("●",INDEX($H$86:$AQ$99,,MATCH($D200,$70:$70,0)-7),0),1)=VLOOKUP(BB$164,$AD$9:$AN$20,8,FALSE),"","sed -i "&amp;IF($AK$162="MacOS","'' ","")&amp;"'s#"&amp;BB$164&amp;"="""&amp;INDEX($E$86:$G$99,MATCH("●",INDEX($H$86:$AQ$99,,MATCH($D200,$70:$70,0)-7),0),1)&amp;""""&amp;"#"&amp;BB$164&amp;"="&amp;""""&amp;VLOOKUP(BB$164,$AD$9:$AN$20,8,FALSE)&amp;""""&amp;"#g'"&amp;" ${CONFIG_DIR}"&amp;$K$7&amp;"; export "&amp;BB$164&amp;"="&amp;""""&amp;VLOOKUP(BB$164,$AD$9:$AN$20,8,FALSE)&amp;""";"),",",""",""")</f>
        <v>sed -i '' 's#COLUMN_DATA_LENGTH="2"#COLUMN_DATA_LENGTH="3"#g' ${CONFIG_DIR}db_data_config.txt; export COLUMN_DATA_LENGTH="3";</v>
      </c>
      <c r="BC200" s="71" t="str">
        <f>SUBSTITUTE(IF(VLOOKUP(BC$164,$AD$9:$AN$20,8,FALSE)=INDEX($E$101:$G$104,MATCH("●",INDEX($H$101:$AQ$104,,MATCH($D200,$70:$70,0)-7),0),1),"","sed -i "&amp;IF($AK$162="MacOS","'' ","")&amp;"'s#"&amp;BC$164&amp;"="""&amp;VLOOKUP(BC$164,$AD$9:$AN$20,8,FALSE)&amp;""""&amp;"#"&amp;BC$164&amp;"="&amp;""""&amp;INDEX($E$101:$G$104,MATCH("●",INDEX($H$101:$AQ$104,,MATCH($D200,$70:$70,0)-7),0),1)&amp;""""&amp;"#g'"&amp;" ${CONFIG_DIR}"&amp;$K$7&amp;"; export "&amp;BC$164&amp;"="&amp;""""&amp;INDEX($E$101:$G$104,MATCH("●",INDEX($H$101:$AQ$104,,MATCH($D200,$70:$70,0)-7),0),1)&amp;""";"),",",""",""")</f>
        <v>sed -i '' 's#COLUMN_DATA_TRIM="NONE"#COLUMN_DATA_TRIM="ftbt"#g' ${CONFIG_DIR}db_data_config.txt; export COLUMN_DATA_TRIM="ftbt";</v>
      </c>
      <c r="BD200" s="71" t="str">
        <f>SUBSTITUTE(IF(INDEX($E$101:$G$104,MATCH("●",INDEX($H$101:$AQ$104,,MATCH($D200,$70:$70,0)-7),0),1)=VLOOKUP(BD$164,$AD$9:$AN$20,8,FALSE),"","sed -i "&amp;IF($AK$162="MacOS","'' ","")&amp;"'s#"&amp;BD$164&amp;"="""&amp;INDEX($E$101:$G$104,MATCH("●",INDEX($H$101:$AQ$104,,MATCH($D200,$70:$70,0)-7),0),1)&amp;""""&amp;"#"&amp;BD$164&amp;"="&amp;""""&amp;VLOOKUP(BD$164,$AD$9:$AN$20,8,FALSE)&amp;""""&amp;"#g'"&amp;"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200" s="71" t="str">
        <f>SUBSTITUTE(IF(VLOOKUP(BE$164,$AD$9:$AN$20,8,FALSE)=INDEX($E$106:$G$109,MATCH("●",INDEX($H$106:$AQ$109,,MATCH($D200,$70:$70,0)-7),0),1),"","sed -i "&amp;IF($AK$162="MacOS","'' ","")&amp;"'s#"&amp;BE$164&amp;"="""&amp;VLOOKUP(BE$164,$AD$9:$AN$20,8,FALSE)&amp;""""&amp;"#"&amp;BE$164&amp;"="&amp;""""&amp;INDEX($E$106:$G$109,MATCH("●",INDEX($H$106:$AQ$109,,MATCH($D200,$70:$70,0)-7),0),1)&amp;""""&amp;"#g'"&amp;" ${CONFIG_DIR}"&amp;$K$7&amp;"; export "&amp;BE$164&amp;"="&amp;""""&amp;INDEX($E$106:$G$109,MATCH("●",INDEX($H$106:$AQ$109,,MATCH($D200,$70:$70,0)-7),0),1)&amp;""";"),",",""",""")</f>
        <v>sed -i '' 's#COLUMN_DATA_SIGNED="0"#COLUMN_DATA_SIGNED="1"#g' ${CONFIG_DIR}db_data_config.txt; export COLUMN_DATA_SIGNED="1";</v>
      </c>
      <c r="BF200" s="71" t="str">
        <f>SUBSTITUTE(IF(INDEX($E$106:$G$109,MATCH("●",INDEX($H$106:$AQ$109,,MATCH($D200,$70:$70,0)-7),0),1)=VLOOKUP(BF$164,$AD$9:$AN$20,8,FALSE),"","sed -i "&amp;IF($AK$162="MacOS","'' ","")&amp;"'s#"&amp;BF$164&amp;"="""&amp;INDEX($E$106:$G$109,MATCH("●",INDEX($H$106:$AQ$109,,MATCH($D200,$70:$70,0)-7),0),1)&amp;""""&amp;"#"&amp;BF$164&amp;"="&amp;""""&amp;VLOOKUP(BF$164,$AD$9:$AN$20,8,FALSE)&amp;""""&amp;"#g'"&amp;"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200" s="71" t="str">
        <f>SUBSTITUTE(IF(VLOOKUP(BG$164,$AD$9:$AN$20,8,FALSE)=INDEX($E$111:$G$114,MATCH("●",INDEX($H$111:$AQ$114,,MATCH($D200,$70:$70,0)-7),0),1),"","sed -i "&amp;IF($AK$162="MacOS","'' ","")&amp;"'s#"&amp;BG$164&amp;"="""&amp;VLOOKUP(BG$164,$AD$9:$AN$20,8,FALSE)&amp;""""&amp;"#"&amp;BG$164&amp;"="&amp;""""&amp;INDEX($E$111:$G$114,MATCH("●",INDEX($H$111:$AQ$114,,MATCH($D200,$70:$70,0)-7),0),1)&amp;""""&amp;"#g'"&amp;" ${CONFIG_DIR}"&amp;$K$7&amp;"; export "&amp;BG$164&amp;"="&amp;""""&amp;INDEX($E$111:$G$114,MATCH("●",INDEX($H$111:$AQ$114,,MATCH($D200,$70:$70,0)-7),0),1)&amp;""";"),",",""",""")</f>
        <v>sed -i '' 's#SIGN_DIGIT="0"#SIGN_DIGIT="1"#g' ${CONFIG_DIR}db_data_config.txt; export SIGN_DIGIT="1";</v>
      </c>
      <c r="BH200" s="71" t="str">
        <f>SUBSTITUTE(IF(INDEX($E$111:$G$114,MATCH("●",INDEX($H$111:$AQ$114,,MATCH($D200,$70:$70,0)-7),0),1)=VLOOKUP(BH$164,$AD$9:$AN$20,8,FALSE),"","sed -i "&amp;IF($AK$162="MacOS","'' ","")&amp;"'s#"&amp;BH$164&amp;"="""&amp;INDEX($E$111:$G$114,MATCH("●",INDEX($H$111:$AQ$114,,MATCH($D200,$70:$70,0)-7),0),1)&amp;""""&amp;"#"&amp;BH$164&amp;"="&amp;""""&amp;VLOOKUP(BH$164,$AD$9:$AN$20,8,FALSE)&amp;""""&amp;"#g'"&amp;"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200" s="71" t="str">
        <f>SUBSTITUTE(IF(VLOOKUP(BI$164,$AD$9:$AN$20,8,FALSE)=INDEX($E$116:$G$118,MATCH("●",INDEX($H$116:$AQ$118,,MATCH($D200,$70:$70,0)-7),0),1),"","sed -i "&amp;IF($AK$162="MacOS","'' ","")&amp;"'s#"&amp;BI$164&amp;"="""&amp;VLOOKUP(BI$164,$AD$9:$AN$20,8,FALSE)&amp;""""&amp;"#"&amp;BI$164&amp;"="&amp;""""&amp;INDEX($E$116:$G$118,MATCH("●",INDEX($H$116:$AQ$118,,MATCH($D200,$70:$70,0)-7),0),1)&amp;""""&amp;"#g'"&amp;" ${CONFIG_DIR}"&amp;$K$7&amp;"; export "&amp;BI$164&amp;"="&amp;""""&amp;INDEX($E$116:$G$118,MATCH("●",INDEX($H$116:$AQ$118,,MATCH($D200,$70:$70,0)-7),0),1)&amp;""";"),",",""",""")</f>
        <v/>
      </c>
      <c r="BJ200" s="71" t="str">
        <f>SUBSTITUTE(IF(INDEX($E$116:$G$118,MATCH("●",INDEX($H$116:$AQ$118,,MATCH($D200,$70:$70,0)-7),0),1)=VLOOKUP(BJ$164,$AD$9:$AN$20,8,FALSE),"","sed -i "&amp;IF($AK$162="MacOS","'' ","")&amp;"'s#"&amp;BJ$164&amp;"="""&amp;INDEX($E$116:$G$118,MATCH("●",INDEX($H$116:$AQ$118,,MATCH($D200,$70:$70,0)-7),0),1)&amp;""""&amp;"#"&amp;BJ$164&amp;"="&amp;""""&amp;VLOOKUP(BJ$164,$AD$9:$AN$20,8,FALSE)&amp;""""&amp;"#g'"&amp;"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200" s="71" t="str">
        <f>SUBSTITUTE(IF(VLOOKUP(BK$164,$AD$9:$AN$20,8,FALSE)=INDEX($E$120:$G$122,MATCH("●",INDEX($H$120:$AQ$122,,MATCH($D200,$70:$70,0)-7),0),1),"","sed -i "&amp;IF($AK$162="MacOS","'' ","")&amp;"'s#"&amp;BK$164&amp;"="""&amp;VLOOKUP(BK$164,$AD$9:$AN$20,8,FALSE)&amp;""""&amp;"#"&amp;BK$164&amp;"="&amp;""""&amp;INDEX($E$120:$G$122,MATCH("●",INDEX($H$120:$AQ$122,,MATCH($D200,$70:$70,0)-7),0),1)&amp;""""&amp;"#g'"&amp;" ${CONFIG_DIR}"&amp;$K$7&amp;"; export "&amp;BK$164&amp;"="&amp;""""&amp;INDEX($E$120:$G$122,MATCH("●",INDEX($H$120:$AQ$122,,MATCH($D200,$70:$70,0)-7),0),1)&amp;""";"),",",""",""")</f>
        <v/>
      </c>
      <c r="BL200" s="71" t="str">
        <f>SUBSTITUTE(IF(INDEX($E$120:$G$122,MATCH("●",INDEX($H$120:$AQ$122,,MATCH($D200,$70:$70,0)-7),0),1)=VLOOKUP(BL$164,$AD$9:$AN$20,8,FALSE),"","sed -i "&amp;IF($AK$162="MacOS","'' ","")&amp;"'s#"&amp;BL$164&amp;"="""&amp;INDEX($E$120:$G$122,MATCH("●",INDEX($H$120:$AQ$122,,MATCH($D200,$70:$70,0)-7),0),1)&amp;""""&amp;"#"&amp;BL$164&amp;"="&amp;""""&amp;VLOOKUP(BL$164,$AD$9:$AN$20,8,FALSE)&amp;""""&amp;"#g'"&amp;"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200" s="71" t="str">
        <f>SUBSTITUTE(IF(VLOOKUP(BM$164,$AD$9:$AN$20,8,FALSE)=INDEX($E$124:$G$126,MATCH("●",INDEX($H$124:$AQ$126,,MATCH($D200,$70:$70,0)-7),0),1),"","sed -i "&amp;IF($AK$162="MacOS","'' ","")&amp;"'s#"&amp;BM$164&amp;"="""&amp;VLOOKUP(BM$164,$AD$9:$AN$20,8,FALSE)&amp;""""&amp;"#"&amp;BM$164&amp;"="&amp;""""&amp;INDEX($E$124:$G$126,MATCH("●",INDEX($H$124:$AQ$126,,MATCH($D200,$70:$70,0)-7),0),1)&amp;""""&amp;"#g'"&amp;" ${CONFIG_DIR}"&amp;$K$7&amp;"; export "&amp;BM$164&amp;"="&amp;""""&amp;INDEX($E$124:$G$126,MATCH("●",INDEX($H$124:$AQ$126,,MATCH($D200,$70:$70,0)-7),0),1)&amp;""";"),",",""",""")</f>
        <v/>
      </c>
      <c r="BN200" s="71" t="str">
        <f>SUBSTITUTE(IF(INDEX($E$124:$G$126,MATCH("●",INDEX($H$124:$AQ$126,,MATCH($D200,$70:$70,0)-7),0),1)=VLOOKUP(BN$164,$AD$9:$AN$20,8,FALSE),"","sed -i "&amp;IF($AK$162="MacOS","'' ","")&amp;"'s#"&amp;BN$164&amp;"="""&amp;INDEX($E$124:$G$126,MATCH("●",INDEX($H$124:$AQ$126,,MATCH($D200,$70:$70,0)-7),0),1)&amp;""""&amp;"#"&amp;BN$164&amp;"="&amp;""""&amp;VLOOKUP(BN$164,$AD$9:$AN$20,8,FALSE)&amp;""""&amp;"#g'"&amp;"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200" s="71" t="str">
        <f>SUBSTITUTE(IF(VLOOKUP(BO$164,$AD$9:$AN$20,8,FALSE)=INDEX($E$128:$G$130,MATCH("●",INDEX($H$128:$AQ$130,,MATCH($D200,$70:$70,0)-7),0),1),"","sed -i "&amp;IF($AK$162="MacOS","'' ","")&amp;"'s#"&amp;BO$164&amp;"="""&amp;VLOOKUP(BO$164,$AD$9:$AN$20,8,FALSE)&amp;""""&amp;"#"&amp;BO$164&amp;"="&amp;""""&amp;INDEX($E$128:$G$130,MATCH("●",INDEX($H$128:$AQ$130,,MATCH($D200,$70:$70,0)-7),0),1)&amp;""""&amp;"#g'"&amp;" ${CONFIG_DIR}"&amp;$K$7&amp;"; export "&amp;BO$164&amp;"="&amp;""""&amp;INDEX($E$128:$G$130,MATCH("●",INDEX($H$128:$AQ$130,,MATCH($D200,$70:$70,0)-7),0),1)&amp;""";"),",",""",""")</f>
        <v/>
      </c>
      <c r="BP200" s="71" t="str">
        <f>SUBSTITUTE(IF(INDEX($E$128:$G$130,MATCH("●",INDEX($H$128:$AQ$130,,MATCH($D200,$70:$70,0)-7),0),1)=VLOOKUP(BP$164,$AD$9:$AN$20,8,FALSE),"","sed -i "&amp;IF($AK$162="MacOS","'' ","")&amp;"'s#"&amp;BP$164&amp;"="""&amp;INDEX($E$128:$G$130,MATCH("●",INDEX($H$128:$AQ$130,,MATCH($D200,$70:$70,0)-7),0),1)&amp;""""&amp;"#"&amp;BP$164&amp;"="&amp;""""&amp;VLOOKUP(BP$164,$AD$9:$AN$20,8,FALSE)&amp;""""&amp;"#g'"&amp;"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200" s="71" t="str">
        <f>SUBSTITUTE(IF(VLOOKUP(BQ$164,$AD$9:$AN$20,8,FALSE)=INDEX($E$132:$G$134,MATCH("●",INDEX($H$132:$AQ$134,,MATCH($D200,$70:$70,0)-7),0),1),"","sed -i "&amp;IF($AK$162="MacOS","'' ","")&amp;"'s#"&amp;BQ$164&amp;"="""&amp;VLOOKUP(BQ$164,$AD$9:$AN$20,8,FALSE)&amp;""""&amp;"#"&amp;BQ$164&amp;"="&amp;""""&amp;INDEX($E$132:$G$134,MATCH("●",INDEX($H$132:$AQ$134,,MATCH($D200,$70:$70,0)-7),0),1)&amp;""""&amp;"#g'"&amp;" ${CONFIG_DIR}"&amp;$K$7&amp;"; export "&amp;BQ$164&amp;"="&amp;""""&amp;INDEX($E$132:$G$134,MATCH("●",INDEX($H$132:$AQ$134,,MATCH($D200,$70:$70,0)-7),0),1)&amp;""";"),",",""",""")</f>
        <v/>
      </c>
      <c r="BR200" s="71" t="str">
        <f>SUBSTITUTE(IF(INDEX($E$132:$G$134,MATCH("●",INDEX($H$132:$AQ$134,,MATCH($D200,$70:$70,0)-7),0),1)=VLOOKUP(BR$164,$AD$9:$AN$20,8,FALSE),"","sed -i "&amp;IF($AK$162="MacOS","'' ","")&amp;"'s#"&amp;BR$164&amp;"="""&amp;INDEX($E$132:$G$134,MATCH("●",INDEX($H$132:$AQ$134,,MATCH($D200,$70:$70,0)-7),0),1)&amp;""""&amp;"#"&amp;BR$164&amp;"="&amp;""""&amp;VLOOKUP(BR$164,$AD$9:$AN$20,8,FALSE)&amp;""""&amp;"#g'"&amp;"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200" s="71" t="str">
        <f>SUBSTITUTE(IF(VLOOKUP(BS$164,$AD$9:$AN$20,8,FALSE)=INDEX($E$136:$G$138,MATCH("●",INDEX($H$136:$AQ$138,,MATCH($D200,$70:$70,0)-7),0),1),"","sed -i "&amp;IF($AK$162="MacOS","'' ","")&amp;"'s#"&amp;BS$164&amp;"="""&amp;VLOOKUP(BS$164,$AD$9:$AN$20,8,FALSE)&amp;""""&amp;"#"&amp;BS$164&amp;"="&amp;""""&amp;INDEX($E$136:$G$138,MATCH("●",INDEX($H$136:$AQ$138,,MATCH($D200,$70:$70,0)-7),0),1)&amp;""""&amp;"#g'"&amp;" ${CONFIG_DIR}"&amp;$K$7&amp;"; export "&amp;BS$164&amp;"="&amp;""""&amp;INDEX($E$136:$G$138,MATCH("●",INDEX($H$136:$AQ$138,,MATCH($D200,$70:$70,0)-7),0),1)&amp;""";"),",",""",""")</f>
        <v/>
      </c>
      <c r="BT200" s="71" t="str">
        <f>SUBSTITUTE(IF(INDEX($E$136:$G$138,MATCH("●",INDEX($H$136:$AQ$138,,MATCH($D200,$70:$70,0)-7),0),1)=VLOOKUP(BT$164,$AD$9:$AN$20,8,FALSE),"","sed -i "&amp;IF($AK$162="MacOS","'' ","")&amp;"'s#"&amp;BT$164&amp;"="""&amp;INDEX($E$136:$G$138,MATCH("●",INDEX($H$136:$AQ$138,,MATCH($D200,$70:$70,0)-7),0),1)&amp;""""&amp;"#"&amp;BT$164&amp;"="&amp;""""&amp;VLOOKUP(BT$164,$AD$9:$AN$20,8,FALSE)&amp;""""&amp;"#g'"&amp;"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200" s="60" t="s">
        <v>1068</v>
      </c>
    </row>
    <row r="201" spans="4:73" ht="90" customHeight="1">
      <c r="D201" s="96">
        <f t="shared" si="3"/>
        <v>144</v>
      </c>
      <c r="E201" s="97"/>
      <c r="F201" s="97"/>
      <c r="G201" s="98"/>
      <c r="H201" s="45" t="str">
        <f t="shared" ca="1" si="2"/>
        <v>clear; echo テストケース144; sed -i '' 's#COLUMN_DATA_TYPE="char"#COLUMN_DATA_TYPE="int"#g' ${CONFIG_DIR}db_data_config.txt; export COLUMN_DATA_TYPE="int";sed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's#COLUMN_DATA_TYPE="int"#COLUMN_DATA_TYPE="char"#g' ${CONFIG_DIR}db_data_config.txt; export COLUMN_DATA_TYPE="char";sed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7"/>
      <c r="AE201" s="99" t="str" cm="1">
        <f t="array" ref="AE201">SUBSTITUTE(INDEX($H$140:$AQ$140, , MATCH($D201, $70:$70, 0)-7),"-","")</f>
        <v>正常</v>
      </c>
      <c r="AF201" s="100"/>
      <c r="AG201" s="101"/>
      <c r="AH201" s="143" t="s">
        <v>990</v>
      </c>
      <c r="AI201" s="144"/>
      <c r="AJ201" s="144"/>
      <c r="AK201" s="144"/>
      <c r="AL201" s="144"/>
      <c r="AM201" s="144"/>
      <c r="AN201" s="144"/>
      <c r="AO201" s="144"/>
      <c r="AP201" s="144"/>
      <c r="AQ201" s="145"/>
      <c r="AS201" s="68" t="str" cm="1">
        <f t="array" ref="AS201">SUBSTITUTE(TEXT(INDEX($H$143:$AQ$143,1,$D201-108),"000000"),"-","")</f>
        <v>220001</v>
      </c>
      <c r="AT201" s="69"/>
      <c r="AU201" s="70"/>
      <c r="AW201" s="71" t="str">
        <f>SUBSTITUTE(IF(VLOOKUP(AW$164,$AD$9:$AN$20,8,FALSE)=INDEX($E$76:$G$78,MATCH("●",INDEX($H$76:$AQ$78,,MATCH($D201,$70:$70,0)-7),0),1),"","sed -i "&amp;IF($AK$162="MacOS","'' ","")&amp;"'s#"&amp;AW$164&amp;"="""&amp;VLOOKUP(AW$164,$AD$9:$AN$20,8,FALSE)&amp;""""&amp;"#"&amp;AW$164&amp;"="&amp;""""&amp;INDEX($E$76:$G$78,MATCH("●",INDEX($H$76:$AQ$78,,MATCH($D201,$70:$70,0)-7),0),1)&amp;""""&amp;"#g'"&amp;" ${CONFIG_DIR}"&amp;$K$7&amp;"; export "&amp;AW$164&amp;"="&amp;""""&amp;INDEX($E$76:$G$78,MATCH("●",INDEX($H$76:$AQ$78,,MATCH($D201,$70:$70,0)-7),0),1)&amp;""";"),",",""",""")</f>
        <v/>
      </c>
      <c r="AX201" s="71" t="str">
        <f>SUBSTITUTE(IF(INDEX($E$76:$G$78,MATCH("●",INDEX($H$76:$AQ$78,,MATCH($D201,$70:$70,0)-7),0),1)=VLOOKUP(AX$164,$AD$9:$AN$20,8,FALSE),"","sed -i "&amp;IF($AK$162="MacOS","'' ","")&amp;"'s#"&amp;AX$164&amp;"="""&amp;INDEX($E$76:$G$78,MATCH("●",INDEX($H$76:$AQ$78,,MATCH($D201,$70:$70,0)-7),0),1)&amp;""""&amp;"#"&amp;AX$164&amp;"="&amp;""""&amp;VLOOKUP(AX$164,$AD$9:$AN$20,8,FALSE)&amp;""""&amp;"#g'"&amp;" ${CONFIG_DIR}"&amp;$K$7&amp;"; export "&amp;AX$164&amp;"="&amp;""""&amp;VLOOKUP(AX$164,$AD$9:$AN$20,8,FALSE)&amp;""";"),",",""",""")</f>
        <v/>
      </c>
      <c r="AY201" s="71" t="str">
        <f>SUBSTITUTE(IF(VLOOKUP(AY$164,$AD$9:$AN$20,8,FALSE)=INDEX($E$80:$G$84,MATCH("●",INDEX($H$80:$AQ$84,,MATCH($D201,$70:$70,0)-7),0),1),"","sed -i "&amp;IF($AK$162="MacOS","'' ","")&amp;"'s#"&amp;AY$164&amp;"="""&amp;VLOOKUP(AY$164,$AD$9:$AN$20,8,FALSE)&amp;""""&amp;"#"&amp;AY$164&amp;"="&amp;""""&amp;INDEX($E$80:$G$84,MATCH("●",INDEX($H$80:$AQ$84,,MATCH($D201,$70:$70,0)-7),0),1)&amp;""""&amp;"#g'"&amp;" ${CONFIG_DIR}"&amp;$K$7&amp;"; export "&amp;AY$164&amp;"="&amp;""""&amp;INDEX($E$80:$G$84,MATCH("●",INDEX($H$80:$AQ$84,,MATCH($D201,$70:$70,0)-7),0),1)&amp;""";"),",",""",""")</f>
        <v>sed -i '' 's#COLUMN_DATA_TYPE="char"#COLUMN_DATA_TYPE="int"#g' ${CONFIG_DIR}db_data_config.txt; export COLUMN_DATA_TYPE="int";</v>
      </c>
      <c r="AZ201" s="71" t="str">
        <f>SUBSTITUTE(IF(INDEX($E$80:$G$84,MATCH("●",INDEX($H$80:$AQ$84,,MATCH($D201,$70:$70,0)-7),0),1)=VLOOKUP(AZ$164,$AD$9:$AN$20,8,FALSE),"","sed -i "&amp;IF($AK$162="MacOS","'' ","")&amp;"'s#"&amp;AZ$164&amp;"="""&amp;INDEX($E$80:$G$84,MATCH("●",INDEX($H$80:$AQ$84,,MATCH($D201,$70:$70,0)-7),0),1)&amp;""""&amp;"#"&amp;AZ$164&amp;"="&amp;""""&amp;VLOOKUP(AZ$164,$AD$9:$AN$20,8,FALSE)&amp;""""&amp;"#g'"&amp;" ${CONFIG_DIR}"&amp;$K$7&amp;"; export "&amp;AZ$164&amp;"="&amp;""""&amp;VLOOKUP(AZ$164,$AD$9:$AN$20,8,FALSE)&amp;""";"),",",""",""")</f>
        <v>sed -i '' 's#COLUMN_DATA_TYPE="int"#COLUMN_DATA_TYPE="char"#g' ${CONFIG_DIR}db_data_config.txt; export COLUMN_DATA_TYPE="char";</v>
      </c>
      <c r="BA201" s="71" t="str">
        <f>SUBSTITUTE(IF(VLOOKUP(BA$164,$AD$9:$AN$20,8,FALSE)=INDEX($E$86:$G$99,MATCH("●",INDEX($H$86:$AQ$99,,MATCH($D201,$70:$70,0)-7),0),1),"","sed -i "&amp;IF($AK$162="MacOS","'' ","")&amp;"'s#"&amp;BA$164&amp;"="""&amp;VLOOKUP(BA$164,$AD$9:$AN$20,8,FALSE)&amp;""""&amp;"#"&amp;BA$164&amp;"="&amp;""""&amp;INDEX($E$86:$G$99,MATCH("●",INDEX($H$86:$AQ$99,,MATCH($D201,$70:$70,0)-7),0),1)&amp;""""&amp;"#g'"&amp;" ${CONFIG_DIR}"&amp;$K$7&amp;"; export "&amp;BA$164&amp;"="&amp;""""&amp;INDEX($E$86:$G$99,MATCH("●",INDEX($H$86:$AQ$99,,MATCH($D201,$70:$70,0)-7),0),1)&amp;""";"),",",""",""")</f>
        <v/>
      </c>
      <c r="BB201" s="71" t="str">
        <f>SUBSTITUTE(IF(INDEX($E$86:$G$99,MATCH("●",INDEX($H$86:$AQ$99,,MATCH($D201,$70:$70,0)-7),0),1)=VLOOKUP(BB$164,$AD$9:$AN$20,8,FALSE),"","sed -i "&amp;IF($AK$162="MacOS","'' ","")&amp;"'s#"&amp;BB$164&amp;"="""&amp;INDEX($E$86:$G$99,MATCH("●",INDEX($H$86:$AQ$99,,MATCH($D201,$70:$70,0)-7),0),1)&amp;""""&amp;"#"&amp;BB$164&amp;"="&amp;""""&amp;VLOOKUP(BB$164,$AD$9:$AN$20,8,FALSE)&amp;""""&amp;"#g'"&amp;" ${CONFIG_DIR}"&amp;$K$7&amp;"; export "&amp;BB$164&amp;"="&amp;""""&amp;VLOOKUP(BB$164,$AD$9:$AN$20,8,FALSE)&amp;""";"),",",""",""")</f>
        <v/>
      </c>
      <c r="BC201" s="71" t="str">
        <f>SUBSTITUTE(IF(VLOOKUP(BC$164,$AD$9:$AN$20,8,FALSE)=INDEX($E$101:$G$104,MATCH("●",INDEX($H$101:$AQ$104,,MATCH($D201,$70:$70,0)-7),0),1),"","sed -i "&amp;IF($AK$162="MacOS","'' ","")&amp;"'s#"&amp;BC$164&amp;"="""&amp;VLOOKUP(BC$164,$AD$9:$AN$20,8,FALSE)&amp;""""&amp;"#"&amp;BC$164&amp;"="&amp;""""&amp;INDEX($E$101:$G$104,MATCH("●",INDEX($H$101:$AQ$104,,MATCH($D201,$70:$70,0)-7),0),1)&amp;""""&amp;"#g'"&amp;" ${CONFIG_DIR}"&amp;$K$7&amp;"; export "&amp;BC$164&amp;"="&amp;""""&amp;INDEX($E$101:$G$104,MATCH("●",INDEX($H$101:$AQ$104,,MATCH($D201,$70:$70,0)-7),0),1)&amp;""";"),",",""",""")</f>
        <v>sed -i '' 's#COLUMN_DATA_TRIM="NONE"#COLUMN_DATA_TRIM="ftbt"#g' ${CONFIG_DIR}db_data_config.txt; export COLUMN_DATA_TRIM="ftbt";</v>
      </c>
      <c r="BD201" s="71" t="str">
        <f>SUBSTITUTE(IF(INDEX($E$101:$G$104,MATCH("●",INDEX($H$101:$AQ$104,,MATCH($D201,$70:$70,0)-7),0),1)=VLOOKUP(BD$164,$AD$9:$AN$20,8,FALSE),"","sed -i "&amp;IF($AK$162="MacOS","'' ","")&amp;"'s#"&amp;BD$164&amp;"="""&amp;INDEX($E$101:$G$104,MATCH("●",INDEX($H$101:$AQ$104,,MATCH($D201,$70:$70,0)-7),0),1)&amp;""""&amp;"#"&amp;BD$164&amp;"="&amp;""""&amp;VLOOKUP(BD$164,$AD$9:$AN$20,8,FALSE)&amp;""""&amp;"#g'"&amp;" ${CONFIG_DIR}"&amp;$K$7&amp;"; export "&amp;BD$164&amp;"="&amp;""""&amp;VLOOKUP(BD$164,$AD$9:$AN$20,8,FALSE)&amp;""";"),",",""",""")</f>
        <v>sed -i '' 's#COLUMN_DATA_TRIM="ftbt"#COLUMN_DATA_TRIM="NONE"#g' ${CONFIG_DIR}db_data_config.txt; export COLUMN_DATA_TRIM="NONE";</v>
      </c>
      <c r="BE201" s="71" t="str">
        <f>SUBSTITUTE(IF(VLOOKUP(BE$164,$AD$9:$AN$20,8,FALSE)=INDEX($E$106:$G$109,MATCH("●",INDEX($H$106:$AQ$109,,MATCH($D201,$70:$70,0)-7),0),1),"","sed -i "&amp;IF($AK$162="MacOS","'' ","")&amp;"'s#"&amp;BE$164&amp;"="""&amp;VLOOKUP(BE$164,$AD$9:$AN$20,8,FALSE)&amp;""""&amp;"#"&amp;BE$164&amp;"="&amp;""""&amp;INDEX($E$106:$G$109,MATCH("●",INDEX($H$106:$AQ$109,,MATCH($D201,$70:$70,0)-7),0),1)&amp;""""&amp;"#g'"&amp;" ${CONFIG_DIR}"&amp;$K$7&amp;"; export "&amp;BE$164&amp;"="&amp;""""&amp;INDEX($E$106:$G$109,MATCH("●",INDEX($H$106:$AQ$109,,MATCH($D201,$70:$70,0)-7),0),1)&amp;""";"),",",""",""")</f>
        <v>sed -i '' 's#COLUMN_DATA_SIGNED="0"#COLUMN_DATA_SIGNED="1"#g' ${CONFIG_DIR}db_data_config.txt; export COLUMN_DATA_SIGNED="1";</v>
      </c>
      <c r="BF201" s="71" t="str">
        <f>SUBSTITUTE(IF(INDEX($E$106:$G$109,MATCH("●",INDEX($H$106:$AQ$109,,MATCH($D201,$70:$70,0)-7),0),1)=VLOOKUP(BF$164,$AD$9:$AN$20,8,FALSE),"","sed -i "&amp;IF($AK$162="MacOS","'' ","")&amp;"'s#"&amp;BF$164&amp;"="""&amp;INDEX($E$106:$G$109,MATCH("●",INDEX($H$106:$AQ$109,,MATCH($D201,$70:$70,0)-7),0),1)&amp;""""&amp;"#"&amp;BF$164&amp;"="&amp;""""&amp;VLOOKUP(BF$164,$AD$9:$AN$20,8,FALSE)&amp;""""&amp;"#g'"&amp;" ${CONFIG_DIR}"&amp;$K$7&amp;"; export "&amp;BF$164&amp;"="&amp;""""&amp;VLOOKUP(BF$164,$AD$9:$AN$20,8,FALSE)&amp;""";"),",",""",""")</f>
        <v>sed -i '' 's#COLUMN_DATA_SIGNED="1"#COLUMN_DATA_SIGNED="0"#g' ${CONFIG_DIR}db_data_config.txt; export COLUMN_DATA_SIGNED="0";</v>
      </c>
      <c r="BG201" s="71" t="str">
        <f>SUBSTITUTE(IF(VLOOKUP(BG$164,$AD$9:$AN$20,8,FALSE)=INDEX($E$111:$G$114,MATCH("●",INDEX($H$111:$AQ$114,,MATCH($D201,$70:$70,0)-7),0),1),"","sed -i "&amp;IF($AK$162="MacOS","'' ","")&amp;"'s#"&amp;BG$164&amp;"="""&amp;VLOOKUP(BG$164,$AD$9:$AN$20,8,FALSE)&amp;""""&amp;"#"&amp;BG$164&amp;"="&amp;""""&amp;INDEX($E$111:$G$114,MATCH("●",INDEX($H$111:$AQ$114,,MATCH($D201,$70:$70,0)-7),0),1)&amp;""""&amp;"#g'"&amp;" ${CONFIG_DIR}"&amp;$K$7&amp;"; export "&amp;BG$164&amp;"="&amp;""""&amp;INDEX($E$111:$G$114,MATCH("●",INDEX($H$111:$AQ$114,,MATCH($D201,$70:$70,0)-7),0),1)&amp;""";"),",",""",""")</f>
        <v>sed -i '' 's#SIGN_DIGIT="0"#SIGN_DIGIT="1"#g' ${CONFIG_DIR}db_data_config.txt; export SIGN_DIGIT="1";</v>
      </c>
      <c r="BH201" s="71" t="str">
        <f>SUBSTITUTE(IF(INDEX($E$111:$G$114,MATCH("●",INDEX($H$111:$AQ$114,,MATCH($D201,$70:$70,0)-7),0),1)=VLOOKUP(BH$164,$AD$9:$AN$20,8,FALSE),"","sed -i "&amp;IF($AK$162="MacOS","'' ","")&amp;"'s#"&amp;BH$164&amp;"="""&amp;INDEX($E$111:$G$114,MATCH("●",INDEX($H$111:$AQ$114,,MATCH($D201,$70:$70,0)-7),0),1)&amp;""""&amp;"#"&amp;BH$164&amp;"="&amp;""""&amp;VLOOKUP(BH$164,$AD$9:$AN$20,8,FALSE)&amp;""""&amp;"#g'"&amp;" ${CONFIG_DIR}"&amp;$K$7&amp;"; export "&amp;BH$164&amp;"="&amp;""""&amp;VLOOKUP(BH$164,$AD$9:$AN$20,8,FALSE)&amp;""";"),",",""",""")</f>
        <v>sed -i '' 's#SIGN_DIGIT="1"#SIGN_DIGIT="0"#g' ${CONFIG_DIR}db_data_config.txt; export SIGN_DIGIT="0";</v>
      </c>
      <c r="BI201" s="71" t="str">
        <f>SUBSTITUTE(IF(VLOOKUP(BI$164,$AD$9:$AN$20,8,FALSE)=INDEX($E$116:$G$118,MATCH("●",INDEX($H$116:$AQ$118,,MATCH($D201,$70:$70,0)-7),0),1),"","sed -i "&amp;IF($AK$162="MacOS","'' ","")&amp;"'s#"&amp;BI$164&amp;"="""&amp;VLOOKUP(BI$164,$AD$9:$AN$20,8,FALSE)&amp;""""&amp;"#"&amp;BI$164&amp;"="&amp;""""&amp;INDEX($E$116:$G$118,MATCH("●",INDEX($H$116:$AQ$118,,MATCH($D201,$70:$70,0)-7),0),1)&amp;""""&amp;"#g'"&amp;" ${CONFIG_DIR}"&amp;$K$7&amp;"; export "&amp;BI$164&amp;"="&amp;""""&amp;INDEX($E$116:$G$118,MATCH("●",INDEX($H$116:$AQ$118,,MATCH($D201,$70:$70,0)-7),0),1)&amp;""";"),",",""",""")</f>
        <v/>
      </c>
      <c r="BJ201" s="71" t="str">
        <f>SUBSTITUTE(IF(INDEX($E$116:$G$118,MATCH("●",INDEX($H$116:$AQ$118,,MATCH($D201,$70:$70,0)-7),0),1)=VLOOKUP(BJ$164,$AD$9:$AN$20,8,FALSE),"","sed -i "&amp;IF($AK$162="MacOS","'' ","")&amp;"'s#"&amp;BJ$164&amp;"="""&amp;INDEX($E$116:$G$118,MATCH("●",INDEX($H$116:$AQ$118,,MATCH($D201,$70:$70,0)-7),0),1)&amp;""""&amp;"#"&amp;BJ$164&amp;"="&amp;""""&amp;VLOOKUP(BJ$164,$AD$9:$AN$20,8,FALSE)&amp;""""&amp;"#g'"&amp;" ${CONFIG_DIR}"&amp;$K$7&amp;"; export "&amp;BJ$164&amp;"="&amp;""""&amp;VLOOKUP(BJ$164,$AD$9:$AN$20,8,FALSE)&amp;""";"),",",""",""")</f>
        <v/>
      </c>
      <c r="BK201" s="71" t="str">
        <f>SUBSTITUTE(IF(VLOOKUP(BK$164,$AD$9:$AN$20,8,FALSE)=INDEX($E$120:$G$122,MATCH("●",INDEX($H$120:$AQ$122,,MATCH($D201,$70:$70,0)-7),0),1),"","sed -i "&amp;IF($AK$162="MacOS","'' ","")&amp;"'s#"&amp;BK$164&amp;"="""&amp;VLOOKUP(BK$164,$AD$9:$AN$20,8,FALSE)&amp;""""&amp;"#"&amp;BK$164&amp;"="&amp;""""&amp;INDEX($E$120:$G$122,MATCH("●",INDEX($H$120:$AQ$122,,MATCH($D201,$70:$70,0)-7),0),1)&amp;""""&amp;"#g'"&amp;" ${CONFIG_DIR}"&amp;$K$7&amp;"; export "&amp;BK$164&amp;"="&amp;""""&amp;INDEX($E$120:$G$122,MATCH("●",INDEX($H$120:$AQ$122,,MATCH($D201,$70:$70,0)-7),0),1)&amp;""";"),",",""",""")</f>
        <v/>
      </c>
      <c r="BL201" s="71" t="str">
        <f>SUBSTITUTE(IF(INDEX($E$120:$G$122,MATCH("●",INDEX($H$120:$AQ$122,,MATCH($D201,$70:$70,0)-7),0),1)=VLOOKUP(BL$164,$AD$9:$AN$20,8,FALSE),"","sed -i "&amp;IF($AK$162="MacOS","'' ","")&amp;"'s#"&amp;BL$164&amp;"="""&amp;INDEX($E$120:$G$122,MATCH("●",INDEX($H$120:$AQ$122,,MATCH($D201,$70:$70,0)-7),0),1)&amp;""""&amp;"#"&amp;BL$164&amp;"="&amp;""""&amp;VLOOKUP(BL$164,$AD$9:$AN$20,8,FALSE)&amp;""""&amp;"#g'"&amp;" ${CONFIG_DIR}"&amp;$K$7&amp;"; export "&amp;BL$164&amp;"="&amp;""""&amp;VLOOKUP(BL$164,$AD$9:$AN$20,8,FALSE)&amp;""";"),",",""",""")</f>
        <v/>
      </c>
      <c r="BM201" s="71" t="str">
        <f>SUBSTITUTE(IF(VLOOKUP(BM$164,$AD$9:$AN$20,8,FALSE)=INDEX($E$124:$G$126,MATCH("●",INDEX($H$124:$AQ$126,,MATCH($D201,$70:$70,0)-7),0),1),"","sed -i "&amp;IF($AK$162="MacOS","'' ","")&amp;"'s#"&amp;BM$164&amp;"="""&amp;VLOOKUP(BM$164,$AD$9:$AN$20,8,FALSE)&amp;""""&amp;"#"&amp;BM$164&amp;"="&amp;""""&amp;INDEX($E$124:$G$126,MATCH("●",INDEX($H$124:$AQ$126,,MATCH($D201,$70:$70,0)-7),0),1)&amp;""""&amp;"#g'"&amp;" ${CONFIG_DIR}"&amp;$K$7&amp;"; export "&amp;BM$164&amp;"="&amp;""""&amp;INDEX($E$124:$G$126,MATCH("●",INDEX($H$124:$AQ$126,,MATCH($D201,$70:$70,0)-7),0),1)&amp;""";"),",",""",""")</f>
        <v/>
      </c>
      <c r="BN201" s="71" t="str">
        <f>SUBSTITUTE(IF(INDEX($E$124:$G$126,MATCH("●",INDEX($H$124:$AQ$126,,MATCH($D201,$70:$70,0)-7),0),1)=VLOOKUP(BN$164,$AD$9:$AN$20,8,FALSE),"","sed -i "&amp;IF($AK$162="MacOS","'' ","")&amp;"'s#"&amp;BN$164&amp;"="""&amp;INDEX($E$124:$G$126,MATCH("●",INDEX($H$124:$AQ$126,,MATCH($D201,$70:$70,0)-7),0),1)&amp;""""&amp;"#"&amp;BN$164&amp;"="&amp;""""&amp;VLOOKUP(BN$164,$AD$9:$AN$20,8,FALSE)&amp;""""&amp;"#g'"&amp;" ${CONFIG_DIR}"&amp;$K$7&amp;"; export "&amp;BN$164&amp;"="&amp;""""&amp;VLOOKUP(BN$164,$AD$9:$AN$20,8,FALSE)&amp;""";"),",",""",""")</f>
        <v/>
      </c>
      <c r="BO201" s="71" t="str">
        <f>SUBSTITUTE(IF(VLOOKUP(BO$164,$AD$9:$AN$20,8,FALSE)=INDEX($E$128:$G$130,MATCH("●",INDEX($H$128:$AQ$130,,MATCH($D201,$70:$70,0)-7),0),1),"","sed -i "&amp;IF($AK$162="MacOS","'' ","")&amp;"'s#"&amp;BO$164&amp;"="""&amp;VLOOKUP(BO$164,$AD$9:$AN$20,8,FALSE)&amp;""""&amp;"#"&amp;BO$164&amp;"="&amp;""""&amp;INDEX($E$128:$G$130,MATCH("●",INDEX($H$128:$AQ$130,,MATCH($D201,$70:$70,0)-7),0),1)&amp;""""&amp;"#g'"&amp;" ${CONFIG_DIR}"&amp;$K$7&amp;"; export "&amp;BO$164&amp;"="&amp;""""&amp;INDEX($E$128:$G$130,MATCH("●",INDEX($H$128:$AQ$130,,MATCH($D201,$70:$70,0)-7),0),1)&amp;""";"),",",""",""")</f>
        <v/>
      </c>
      <c r="BP201" s="71" t="str">
        <f>SUBSTITUTE(IF(INDEX($E$128:$G$130,MATCH("●",INDEX($H$128:$AQ$130,,MATCH($D201,$70:$70,0)-7),0),1)=VLOOKUP(BP$164,$AD$9:$AN$20,8,FALSE),"","sed -i "&amp;IF($AK$162="MacOS","'' ","")&amp;"'s#"&amp;BP$164&amp;"="""&amp;INDEX($E$128:$G$130,MATCH("●",INDEX($H$128:$AQ$130,,MATCH($D201,$70:$70,0)-7),0),1)&amp;""""&amp;"#"&amp;BP$164&amp;"="&amp;""""&amp;VLOOKUP(BP$164,$AD$9:$AN$20,8,FALSE)&amp;""""&amp;"#g'"&amp;" ${CONFIG_DIR}"&amp;$K$7&amp;"; export "&amp;BP$164&amp;"="&amp;""""&amp;VLOOKUP(BP$164,$AD$9:$AN$20,8,FALSE)&amp;""";"),",",""",""")</f>
        <v/>
      </c>
      <c r="BQ201" s="71" t="str">
        <f>SUBSTITUTE(IF(VLOOKUP(BQ$164,$AD$9:$AN$20,8,FALSE)=INDEX($E$132:$G$134,MATCH("●",INDEX($H$132:$AQ$134,,MATCH($D201,$70:$70,0)-7),0),1),"","sed -i "&amp;IF($AK$162="MacOS","'' ","")&amp;"'s#"&amp;BQ$164&amp;"="""&amp;VLOOKUP(BQ$164,$AD$9:$AN$20,8,FALSE)&amp;""""&amp;"#"&amp;BQ$164&amp;"="&amp;""""&amp;INDEX($E$132:$G$134,MATCH("●",INDEX($H$132:$AQ$134,,MATCH($D201,$70:$70,0)-7),0),1)&amp;""""&amp;"#g'"&amp;" ${CONFIG_DIR}"&amp;$K$7&amp;"; export "&amp;BQ$164&amp;"="&amp;""""&amp;INDEX($E$132:$G$134,MATCH("●",INDEX($H$132:$AQ$134,,MATCH($D201,$70:$70,0)-7),0),1)&amp;""";"),",",""",""")</f>
        <v/>
      </c>
      <c r="BR201" s="71" t="str">
        <f>SUBSTITUTE(IF(INDEX($E$132:$G$134,MATCH("●",INDEX($H$132:$AQ$134,,MATCH($D201,$70:$70,0)-7),0),1)=VLOOKUP(BR$164,$AD$9:$AN$20,8,FALSE),"","sed -i "&amp;IF($AK$162="MacOS","'' ","")&amp;"'s#"&amp;BR$164&amp;"="""&amp;INDEX($E$132:$G$134,MATCH("●",INDEX($H$132:$AQ$134,,MATCH($D201,$70:$70,0)-7),0),1)&amp;""""&amp;"#"&amp;BR$164&amp;"="&amp;""""&amp;VLOOKUP(BR$164,$AD$9:$AN$20,8,FALSE)&amp;""""&amp;"#g'"&amp;" ${CONFIG_DIR}"&amp;$K$7&amp;"; export "&amp;BR$164&amp;"="&amp;""""&amp;VLOOKUP(BR$164,$AD$9:$AN$20,8,FALSE)&amp;""";"),",",""",""")</f>
        <v/>
      </c>
      <c r="BS201" s="71" t="str">
        <f>SUBSTITUTE(IF(VLOOKUP(BS$164,$AD$9:$AN$20,8,FALSE)=INDEX($E$136:$G$138,MATCH("●",INDEX($H$136:$AQ$138,,MATCH($D201,$70:$70,0)-7),0),1),"","sed -i "&amp;IF($AK$162="MacOS","'' ","")&amp;"'s#"&amp;BS$164&amp;"="""&amp;VLOOKUP(BS$164,$AD$9:$AN$20,8,FALSE)&amp;""""&amp;"#"&amp;BS$164&amp;"="&amp;""""&amp;INDEX($E$136:$G$138,MATCH("●",INDEX($H$136:$AQ$138,,MATCH($D201,$70:$70,0)-7),0),1)&amp;""""&amp;"#g'"&amp;" ${CONFIG_DIR}"&amp;$K$7&amp;"; export "&amp;BS$164&amp;"="&amp;""""&amp;INDEX($E$136:$G$138,MATCH("●",INDEX($H$136:$AQ$138,,MATCH($D201,$70:$70,0)-7),0),1)&amp;""";"),",",""",""")</f>
        <v/>
      </c>
      <c r="BT201" s="71" t="str">
        <f>SUBSTITUTE(IF(INDEX($E$136:$G$138,MATCH("●",INDEX($H$136:$AQ$138,,MATCH($D201,$70:$70,0)-7),0),1)=VLOOKUP(BT$164,$AD$9:$AN$20,8,FALSE),"","sed -i "&amp;IF($AK$162="MacOS","'' ","")&amp;"'s#"&amp;BT$164&amp;"="""&amp;INDEX($E$136:$G$138,MATCH("●",INDEX($H$136:$AQ$138,,MATCH($D201,$70:$70,0)-7),0),1)&amp;""""&amp;"#"&amp;BT$164&amp;"="&amp;""""&amp;VLOOKUP(BT$164,$AD$9:$AN$20,8,FALSE)&amp;""""&amp;"#g'"&amp;" ${CONFIG_DIR}"&amp;$K$7&amp;"; export "&amp;BT$164&amp;"="&amp;""""&amp;VLOOKUP(BT$164,$AD$9:$AN$20,8,FALSE)&amp;""";"),",",""",""")</f>
        <v/>
      </c>
      <c r="BU201" s="60" t="s">
        <v>1068</v>
      </c>
    </row>
  </sheetData>
  <mergeCells count="378">
    <mergeCell ref="Q70:Q72"/>
    <mergeCell ref="R70:R72"/>
    <mergeCell ref="H70:H72"/>
    <mergeCell ref="I70:I72"/>
    <mergeCell ref="J70:J72"/>
    <mergeCell ref="K70:K72"/>
    <mergeCell ref="L70:L72"/>
    <mergeCell ref="M70:M72"/>
    <mergeCell ref="N70:N72"/>
    <mergeCell ref="O70:O72"/>
    <mergeCell ref="P70:P72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AO9:AQ9"/>
    <mergeCell ref="AO10:AQ10"/>
    <mergeCell ref="AO11:AQ11"/>
    <mergeCell ref="AO12:AQ12"/>
    <mergeCell ref="AO13:AQ13"/>
    <mergeCell ref="S70:S72"/>
    <mergeCell ref="T70:T72"/>
    <mergeCell ref="U70:U72"/>
    <mergeCell ref="V70:V72"/>
    <mergeCell ref="W70:W72"/>
    <mergeCell ref="X70:X72"/>
    <mergeCell ref="AQ70:AQ72"/>
    <mergeCell ref="AO14:AQ14"/>
    <mergeCell ref="AO15:AQ15"/>
    <mergeCell ref="AO16:AQ16"/>
    <mergeCell ref="AO17:AQ17"/>
    <mergeCell ref="AO18:AQ18"/>
    <mergeCell ref="AO19:AQ19"/>
    <mergeCell ref="AO20:AQ20"/>
    <mergeCell ref="E74:G74"/>
    <mergeCell ref="AW75:AX75"/>
    <mergeCell ref="AY75:AZ75"/>
    <mergeCell ref="E76:G76"/>
    <mergeCell ref="E77:G77"/>
    <mergeCell ref="AK70:AK72"/>
    <mergeCell ref="AL70:AL72"/>
    <mergeCell ref="AM70:AM72"/>
    <mergeCell ref="AN70:AN72"/>
    <mergeCell ref="AO70:AO72"/>
    <mergeCell ref="AP70:AP72"/>
    <mergeCell ref="AE70:AE72"/>
    <mergeCell ref="AF70:AF72"/>
    <mergeCell ref="AG70:AG72"/>
    <mergeCell ref="AH70:AH72"/>
    <mergeCell ref="AI70:AI72"/>
    <mergeCell ref="AJ70:AJ72"/>
    <mergeCell ref="Y70:Y72"/>
    <mergeCell ref="Z70:Z72"/>
    <mergeCell ref="AA70:AA72"/>
    <mergeCell ref="AB70:AB72"/>
    <mergeCell ref="AC70:AC72"/>
    <mergeCell ref="AD70:AD72"/>
    <mergeCell ref="D70:G72"/>
    <mergeCell ref="E86:G86"/>
    <mergeCell ref="E87:G87"/>
    <mergeCell ref="E88:G88"/>
    <mergeCell ref="E89:G89"/>
    <mergeCell ref="E90:G90"/>
    <mergeCell ref="E91:G91"/>
    <mergeCell ref="E78:G78"/>
    <mergeCell ref="E80:G80"/>
    <mergeCell ref="E81:G81"/>
    <mergeCell ref="E82:G82"/>
    <mergeCell ref="E83:G83"/>
    <mergeCell ref="E84:G84"/>
    <mergeCell ref="E102:G102"/>
    <mergeCell ref="E103:G103"/>
    <mergeCell ref="E104:G104"/>
    <mergeCell ref="E106:G106"/>
    <mergeCell ref="E107:G107"/>
    <mergeCell ref="E108:G108"/>
    <mergeCell ref="E92:G92"/>
    <mergeCell ref="E93:G93"/>
    <mergeCell ref="E97:G97"/>
    <mergeCell ref="E98:G98"/>
    <mergeCell ref="E99:G99"/>
    <mergeCell ref="E101:G101"/>
    <mergeCell ref="E96:G96"/>
    <mergeCell ref="E95:G95"/>
    <mergeCell ref="E94:G94"/>
    <mergeCell ref="E117:G117"/>
    <mergeCell ref="E118:G118"/>
    <mergeCell ref="E120:G120"/>
    <mergeCell ref="E121:G121"/>
    <mergeCell ref="E122:G122"/>
    <mergeCell ref="E124:G124"/>
    <mergeCell ref="E109:G109"/>
    <mergeCell ref="E111:G111"/>
    <mergeCell ref="E112:G112"/>
    <mergeCell ref="E113:G113"/>
    <mergeCell ref="E114:G114"/>
    <mergeCell ref="E116:G116"/>
    <mergeCell ref="E133:G133"/>
    <mergeCell ref="E134:G134"/>
    <mergeCell ref="E136:G136"/>
    <mergeCell ref="E137:G137"/>
    <mergeCell ref="E138:G138"/>
    <mergeCell ref="D140:G142"/>
    <mergeCell ref="E125:G125"/>
    <mergeCell ref="E126:G126"/>
    <mergeCell ref="E128:G128"/>
    <mergeCell ref="E129:G129"/>
    <mergeCell ref="E130:G130"/>
    <mergeCell ref="E132:G132"/>
    <mergeCell ref="N140:N142"/>
    <mergeCell ref="O140:O142"/>
    <mergeCell ref="P140:P142"/>
    <mergeCell ref="Q140:Q142"/>
    <mergeCell ref="R140:R142"/>
    <mergeCell ref="S140:S142"/>
    <mergeCell ref="H140:H142"/>
    <mergeCell ref="I140:I142"/>
    <mergeCell ref="J140:J142"/>
    <mergeCell ref="K140:K142"/>
    <mergeCell ref="L140:L142"/>
    <mergeCell ref="M140:M142"/>
    <mergeCell ref="Z140:Z142"/>
    <mergeCell ref="AA140:AA142"/>
    <mergeCell ref="AB140:AB142"/>
    <mergeCell ref="AC140:AC142"/>
    <mergeCell ref="AD140:AD142"/>
    <mergeCell ref="AE140:AE142"/>
    <mergeCell ref="T140:T142"/>
    <mergeCell ref="U140:U142"/>
    <mergeCell ref="V140:V142"/>
    <mergeCell ref="W140:W142"/>
    <mergeCell ref="X140:X142"/>
    <mergeCell ref="Y140:Y142"/>
    <mergeCell ref="AL140:AL142"/>
    <mergeCell ref="AM140:AM142"/>
    <mergeCell ref="AN140:AN142"/>
    <mergeCell ref="AO140:AO142"/>
    <mergeCell ref="AP140:AP142"/>
    <mergeCell ref="AQ140:AQ142"/>
    <mergeCell ref="AF140:AF142"/>
    <mergeCell ref="AG140:AG142"/>
    <mergeCell ref="AH140:AH142"/>
    <mergeCell ref="AI140:AI142"/>
    <mergeCell ref="AJ140:AJ142"/>
    <mergeCell ref="AK140:AK142"/>
    <mergeCell ref="M143:M147"/>
    <mergeCell ref="N143:N147"/>
    <mergeCell ref="O143:O147"/>
    <mergeCell ref="P143:P147"/>
    <mergeCell ref="Q143:Q147"/>
    <mergeCell ref="R143:R147"/>
    <mergeCell ref="D143:G147"/>
    <mergeCell ref="H143:H147"/>
    <mergeCell ref="I143:I147"/>
    <mergeCell ref="J143:J147"/>
    <mergeCell ref="K143:K147"/>
    <mergeCell ref="L143:L147"/>
    <mergeCell ref="AA143:AA147"/>
    <mergeCell ref="AB143:AB147"/>
    <mergeCell ref="AC143:AC147"/>
    <mergeCell ref="AD143:AD147"/>
    <mergeCell ref="S143:S147"/>
    <mergeCell ref="T143:T147"/>
    <mergeCell ref="U143:U147"/>
    <mergeCell ref="V143:V147"/>
    <mergeCell ref="W143:W147"/>
    <mergeCell ref="X143:X147"/>
    <mergeCell ref="AQ143:AQ147"/>
    <mergeCell ref="D149:G151"/>
    <mergeCell ref="H149:H151"/>
    <mergeCell ref="I149:I151"/>
    <mergeCell ref="J149:J151"/>
    <mergeCell ref="K149:K151"/>
    <mergeCell ref="L149:L151"/>
    <mergeCell ref="M149:M151"/>
    <mergeCell ref="N149:N151"/>
    <mergeCell ref="O149:O151"/>
    <mergeCell ref="AK143:AK147"/>
    <mergeCell ref="AL143:AL147"/>
    <mergeCell ref="AM143:AM147"/>
    <mergeCell ref="AN143:AN147"/>
    <mergeCell ref="AO143:AO147"/>
    <mergeCell ref="AP143:AP147"/>
    <mergeCell ref="AE143:AE147"/>
    <mergeCell ref="AF143:AF147"/>
    <mergeCell ref="AG143:AG147"/>
    <mergeCell ref="AH143:AH147"/>
    <mergeCell ref="AI143:AI147"/>
    <mergeCell ref="AJ143:AJ147"/>
    <mergeCell ref="Y143:Y147"/>
    <mergeCell ref="Z143:Z147"/>
    <mergeCell ref="X149:X151"/>
    <mergeCell ref="Y149:Y151"/>
    <mergeCell ref="Z149:Z151"/>
    <mergeCell ref="AA149:AA151"/>
    <mergeCell ref="P149:P151"/>
    <mergeCell ref="Q149:Q151"/>
    <mergeCell ref="R149:R151"/>
    <mergeCell ref="S149:S151"/>
    <mergeCell ref="T149:T151"/>
    <mergeCell ref="U149:U151"/>
    <mergeCell ref="AN149:AN151"/>
    <mergeCell ref="AO149:AO151"/>
    <mergeCell ref="AP149:AP151"/>
    <mergeCell ref="AQ149:AQ151"/>
    <mergeCell ref="D152:G156"/>
    <mergeCell ref="H152:H156"/>
    <mergeCell ref="I152:I156"/>
    <mergeCell ref="J152:J156"/>
    <mergeCell ref="K152:K156"/>
    <mergeCell ref="L152:L156"/>
    <mergeCell ref="AH149:AH151"/>
    <mergeCell ref="AI149:AI151"/>
    <mergeCell ref="AJ149:AJ151"/>
    <mergeCell ref="AK149:AK151"/>
    <mergeCell ref="AL149:AL151"/>
    <mergeCell ref="AM149:AM151"/>
    <mergeCell ref="AB149:AB151"/>
    <mergeCell ref="AC149:AC151"/>
    <mergeCell ref="AD149:AD151"/>
    <mergeCell ref="AE149:AE151"/>
    <mergeCell ref="AF149:AF151"/>
    <mergeCell ref="AG149:AG151"/>
    <mergeCell ref="V149:V151"/>
    <mergeCell ref="W149:W151"/>
    <mergeCell ref="S152:S156"/>
    <mergeCell ref="T152:T156"/>
    <mergeCell ref="U152:U156"/>
    <mergeCell ref="V152:V156"/>
    <mergeCell ref="W152:W156"/>
    <mergeCell ref="X152:X156"/>
    <mergeCell ref="M152:M156"/>
    <mergeCell ref="N152:N156"/>
    <mergeCell ref="O152:O156"/>
    <mergeCell ref="P152:P156"/>
    <mergeCell ref="Q152:Q156"/>
    <mergeCell ref="R152:R156"/>
    <mergeCell ref="AQ152:AQ156"/>
    <mergeCell ref="AK162:AN162"/>
    <mergeCell ref="D164:G165"/>
    <mergeCell ref="H164:AD165"/>
    <mergeCell ref="AE164:AG165"/>
    <mergeCell ref="AH164:AQ165"/>
    <mergeCell ref="AK152:AK156"/>
    <mergeCell ref="AL152:AL156"/>
    <mergeCell ref="AM152:AM156"/>
    <mergeCell ref="AN152:AN156"/>
    <mergeCell ref="AO152:AO156"/>
    <mergeCell ref="AP152:AP156"/>
    <mergeCell ref="AE152:AE156"/>
    <mergeCell ref="AF152:AF156"/>
    <mergeCell ref="AG152:AG156"/>
    <mergeCell ref="AH152:AH156"/>
    <mergeCell ref="AI152:AI156"/>
    <mergeCell ref="AJ152:AJ156"/>
    <mergeCell ref="Y152:Y156"/>
    <mergeCell ref="Z152:Z156"/>
    <mergeCell ref="AA152:AA156"/>
    <mergeCell ref="AB152:AB156"/>
    <mergeCell ref="AC152:AC156"/>
    <mergeCell ref="AD152:AD156"/>
    <mergeCell ref="D168:G168"/>
    <mergeCell ref="AE168:AG168"/>
    <mergeCell ref="AH168:AQ168"/>
    <mergeCell ref="D169:G169"/>
    <mergeCell ref="AE169:AG169"/>
    <mergeCell ref="AH169:AQ169"/>
    <mergeCell ref="D166:G166"/>
    <mergeCell ref="AE166:AG166"/>
    <mergeCell ref="AH166:AQ166"/>
    <mergeCell ref="D167:G167"/>
    <mergeCell ref="AE167:AG167"/>
    <mergeCell ref="AH167:AQ167"/>
    <mergeCell ref="D172:G172"/>
    <mergeCell ref="AE172:AG172"/>
    <mergeCell ref="AH172:AQ172"/>
    <mergeCell ref="D173:G173"/>
    <mergeCell ref="AE173:AG173"/>
    <mergeCell ref="AH173:AQ173"/>
    <mergeCell ref="D170:G170"/>
    <mergeCell ref="AE170:AG170"/>
    <mergeCell ref="AH170:AQ170"/>
    <mergeCell ref="D171:G171"/>
    <mergeCell ref="AE171:AG171"/>
    <mergeCell ref="AH171:AQ171"/>
    <mergeCell ref="D176:G176"/>
    <mergeCell ref="AE176:AG176"/>
    <mergeCell ref="AH176:AQ176"/>
    <mergeCell ref="D177:G177"/>
    <mergeCell ref="AE177:AG177"/>
    <mergeCell ref="AH177:AQ177"/>
    <mergeCell ref="D174:G174"/>
    <mergeCell ref="AE174:AG174"/>
    <mergeCell ref="AH174:AQ174"/>
    <mergeCell ref="D175:G175"/>
    <mergeCell ref="AE175:AG175"/>
    <mergeCell ref="AH175:AQ175"/>
    <mergeCell ref="D180:G180"/>
    <mergeCell ref="AE180:AG180"/>
    <mergeCell ref="AH180:AQ180"/>
    <mergeCell ref="D181:G181"/>
    <mergeCell ref="AE181:AG181"/>
    <mergeCell ref="AH181:AQ181"/>
    <mergeCell ref="D178:G178"/>
    <mergeCell ref="AE178:AG178"/>
    <mergeCell ref="AH178:AQ178"/>
    <mergeCell ref="D179:G179"/>
    <mergeCell ref="AE179:AG179"/>
    <mergeCell ref="AH179:AQ179"/>
    <mergeCell ref="D184:G184"/>
    <mergeCell ref="AE184:AG184"/>
    <mergeCell ref="AH184:AQ184"/>
    <mergeCell ref="D185:G185"/>
    <mergeCell ref="AE185:AG185"/>
    <mergeCell ref="AH185:AQ185"/>
    <mergeCell ref="D182:G182"/>
    <mergeCell ref="AE182:AG182"/>
    <mergeCell ref="AH182:AQ182"/>
    <mergeCell ref="D183:G183"/>
    <mergeCell ref="AE183:AG183"/>
    <mergeCell ref="AH183:AQ183"/>
    <mergeCell ref="D188:G188"/>
    <mergeCell ref="AE188:AG188"/>
    <mergeCell ref="AH188:AQ188"/>
    <mergeCell ref="D189:G189"/>
    <mergeCell ref="AE189:AG189"/>
    <mergeCell ref="AH189:AQ189"/>
    <mergeCell ref="D186:G186"/>
    <mergeCell ref="AE186:AG186"/>
    <mergeCell ref="AH186:AQ186"/>
    <mergeCell ref="D187:G187"/>
    <mergeCell ref="AE187:AG187"/>
    <mergeCell ref="AH187:AQ187"/>
    <mergeCell ref="D192:G192"/>
    <mergeCell ref="AE192:AG192"/>
    <mergeCell ref="AH192:AQ192"/>
    <mergeCell ref="D193:G193"/>
    <mergeCell ref="AE193:AG193"/>
    <mergeCell ref="AH193:AQ193"/>
    <mergeCell ref="D190:G190"/>
    <mergeCell ref="AE190:AG190"/>
    <mergeCell ref="AH190:AQ190"/>
    <mergeCell ref="D191:G191"/>
    <mergeCell ref="AE191:AG191"/>
    <mergeCell ref="AH191:AQ191"/>
    <mergeCell ref="D196:G196"/>
    <mergeCell ref="AE196:AG196"/>
    <mergeCell ref="AH196:AQ196"/>
    <mergeCell ref="D197:G197"/>
    <mergeCell ref="AE197:AG197"/>
    <mergeCell ref="AH197:AQ197"/>
    <mergeCell ref="D194:G194"/>
    <mergeCell ref="AE194:AG194"/>
    <mergeCell ref="AH194:AQ194"/>
    <mergeCell ref="D195:G195"/>
    <mergeCell ref="AE195:AG195"/>
    <mergeCell ref="AH195:AQ195"/>
    <mergeCell ref="D200:G200"/>
    <mergeCell ref="AE200:AG200"/>
    <mergeCell ref="AH200:AQ200"/>
    <mergeCell ref="D201:G201"/>
    <mergeCell ref="AE201:AG201"/>
    <mergeCell ref="AH201:AQ201"/>
    <mergeCell ref="D198:G198"/>
    <mergeCell ref="AE198:AG198"/>
    <mergeCell ref="AH198:AQ198"/>
    <mergeCell ref="D199:G199"/>
    <mergeCell ref="AE199:AG199"/>
    <mergeCell ref="AH199:AQ199"/>
  </mergeCells>
  <phoneticPr fontId="1" type="noConversion"/>
  <dataValidations count="3">
    <dataValidation type="list" allowBlank="1" showInputMessage="1" showErrorMessage="1" sqref="H140:AQ142 H149:AQ151" xr:uid="{731DE30B-FBE1-524F-853B-2AB10D8C396F}">
      <formula1>"-,正常,異常,警告"</formula1>
    </dataValidation>
    <dataValidation type="list" allowBlank="1" showInputMessage="1" showErrorMessage="1" sqref="AK162" xr:uid="{EB28EA3F-C015-3944-B521-4C6A51B5F0E3}">
      <formula1>"MacOS,GNU(Linux)"</formula1>
    </dataValidation>
    <dataValidation type="list" allowBlank="1" showInputMessage="1" showErrorMessage="1" sqref="AO9:AQ20" xr:uid="{7504F1DF-A41C-834F-A944-A14B8C7985E2}">
      <formula1>"-,大文字,小文字"</formula1>
    </dataValidation>
  </dataValidations>
  <hyperlinks>
    <hyperlink ref="AL5" location="詳細設計!A1" display="詳細設計" xr:uid="{88CD7CBF-7B74-6F42-AD1B-C8AFC5F4AFEC}"/>
  </hyperlinks>
  <pageMargins left="0.7" right="0.7" top="0.75" bottom="0.75" header="0.3" footer="0.3"/>
  <pageSetup paperSize="9" scale="51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942B-349E-E146-BA45-59EBB8B273E2}">
  <sheetPr>
    <tabColor theme="5" tint="0.79998168889431442"/>
  </sheetPr>
  <dimension ref="B2:BU212"/>
  <sheetViews>
    <sheetView showGridLines="0" view="pageBreakPreview" topLeftCell="B172" zoomScaleNormal="100" zoomScaleSheetLayoutView="100" workbookViewId="0">
      <selection activeCell="AE186" sqref="AE186:AQ186"/>
    </sheetView>
  </sheetViews>
  <sheetFormatPr baseColWidth="10" defaultColWidth="2.7109375" defaultRowHeight="18" customHeight="1"/>
  <cols>
    <col min="1" max="3" width="2.7109375" style="5"/>
    <col min="4" max="5" width="2.7109375" style="5" customWidth="1"/>
    <col min="6" max="6" width="2.7109375" style="5"/>
    <col min="7" max="42" width="2.7109375" style="5" customWidth="1"/>
    <col min="43" max="44" width="2.7109375" style="5"/>
    <col min="45" max="45" width="2.7109375" style="5" customWidth="1"/>
    <col min="46" max="46" width="2.7109375" style="5"/>
    <col min="47" max="50" width="2.7109375" style="5" customWidth="1"/>
    <col min="51" max="51" width="2.7109375" style="5"/>
    <col min="52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64" width="2.7109375" style="5"/>
    <col min="65" max="65" width="2.7109375" style="5" customWidth="1"/>
    <col min="66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db_check_data_validate_config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50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'COLUMN_COUNTS="1"' &gt; `pwd`/config/db_data_config.txt</v>
      </c>
      <c r="H9" s="24"/>
      <c r="M9" s="24"/>
      <c r="AC9" s="5" t="s">
        <v>230</v>
      </c>
      <c r="AD9" s="55" t="str" cm="1">
        <f t="array" ref="AD9">INDEX($E:$E,ROW($E$31)+3*(ROW()-ROW($AC$9)),1)</f>
        <v>COLUMN_COUNTS</v>
      </c>
      <c r="AE9" s="56"/>
      <c r="AF9" s="56"/>
      <c r="AG9" s="56"/>
      <c r="AH9" s="56"/>
      <c r="AI9" s="56"/>
      <c r="AJ9" s="57"/>
      <c r="AK9" s="55">
        <v>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20" si="0">"echo '"&amp;$AD10&amp;"="""&amp;$AK10&amp;"""' &gt;&gt; `pwd`/config/"&amp;$K$7</f>
        <v>echo 'COLUMN_DATA_TYPE="char"' &gt;&gt; `pwd`/config/db_data_config.txt</v>
      </c>
      <c r="H10" s="24"/>
      <c r="M10" s="24"/>
      <c r="AC10" s="5" t="s">
        <v>230</v>
      </c>
      <c r="AD10" s="55" t="str" cm="1">
        <f t="array" ref="AD10">INDEX($E:$E,ROW($E$31)+3*(ROW()-ROW($AC$9)),1)</f>
        <v>COLUMN_DATA_TYPE</v>
      </c>
      <c r="AE10" s="56"/>
      <c r="AF10" s="56"/>
      <c r="AG10" s="56"/>
      <c r="AH10" s="56"/>
      <c r="AI10" s="56"/>
      <c r="AJ10" s="57"/>
      <c r="AK10" s="55" t="s">
        <v>716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'COLUMN_DATA_LENGTH="3"' &gt;&gt; `pwd`/config/db_data_config.txt</v>
      </c>
      <c r="H11" s="24"/>
      <c r="M11" s="24"/>
      <c r="AC11" s="5" t="s">
        <v>230</v>
      </c>
      <c r="AD11" s="55" t="str" cm="1">
        <f t="array" ref="AD11">INDEX($E:$E,ROW($E$31)+3*(ROW()-ROW($AC$9)),1)</f>
        <v>COLUMN_DATA_LENGTH</v>
      </c>
      <c r="AE11" s="56"/>
      <c r="AF11" s="56"/>
      <c r="AG11" s="56"/>
      <c r="AH11" s="56"/>
      <c r="AI11" s="56"/>
      <c r="AJ11" s="57"/>
      <c r="AK11" s="55">
        <v>3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'COLUMN_DATA_TRIM="NONE"' &gt;&gt; `pwd`/config/db_data_config.txt</v>
      </c>
      <c r="H12" s="24"/>
      <c r="M12" s="24"/>
      <c r="AC12" s="5" t="s">
        <v>230</v>
      </c>
      <c r="AD12" s="55" t="str" cm="1">
        <f t="array" ref="AD12">INDEX($E:$E,ROW($E$31)+3*(ROW()-ROW($AC$9)),1)</f>
        <v>COLUMN_DATA_TRIM</v>
      </c>
      <c r="AE12" s="56"/>
      <c r="AF12" s="56"/>
      <c r="AG12" s="56"/>
      <c r="AH12" s="56"/>
      <c r="AI12" s="56"/>
      <c r="AJ12" s="57"/>
      <c r="AK12" s="55" t="s">
        <v>811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'COLUMN_DATA_SIGNED="0"' &gt;&gt; `pwd`/config/db_data_config.txt</v>
      </c>
      <c r="H13" s="24"/>
      <c r="M13" s="24"/>
      <c r="AC13" s="5" t="s">
        <v>230</v>
      </c>
      <c r="AD13" s="55" t="str" cm="1">
        <f t="array" ref="AD13">INDEX($E:$E,ROW($E$31)+3*(ROW()-ROW($AC$9)),1)</f>
        <v>COLUMN_DATA_SIGNED</v>
      </c>
      <c r="AE13" s="56"/>
      <c r="AF13" s="56"/>
      <c r="AG13" s="56"/>
      <c r="AH13" s="56"/>
      <c r="AI13" s="56"/>
      <c r="AJ13" s="57"/>
      <c r="AK13" s="55">
        <v>0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'SIGN_DIGIT="0"' &gt;&gt; `pwd`/config/db_data_config.txt</v>
      </c>
      <c r="H14" s="24"/>
      <c r="M14" s="24"/>
      <c r="AC14" s="5" t="s">
        <v>230</v>
      </c>
      <c r="AD14" s="55" t="str" cm="1">
        <f t="array" ref="AD14">INDEX($E:$E,ROW($E$31)+3*(ROW()-ROW($AC$9)),1)</f>
        <v>SIGN_DIGIT</v>
      </c>
      <c r="AE14" s="56"/>
      <c r="AF14" s="56"/>
      <c r="AG14" s="56"/>
      <c r="AH14" s="56"/>
      <c r="AI14" s="56"/>
      <c r="AJ14" s="57"/>
      <c r="AK14" s="55">
        <v>0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'DATE_SEPARATOR="/"' &gt;&gt; `pwd`/config/db_data_config.txt</v>
      </c>
      <c r="H15" s="24"/>
      <c r="M15" s="24"/>
      <c r="AC15" s="5" t="s">
        <v>230</v>
      </c>
      <c r="AD15" s="55" t="str" cm="1">
        <f t="array" ref="AD15">INDEX($E:$E,ROW($E$31)+3*(ROW()-ROW($AC$9)),1)</f>
        <v>DATE_SEPARATOR</v>
      </c>
      <c r="AE15" s="56"/>
      <c r="AF15" s="56"/>
      <c r="AG15" s="56"/>
      <c r="AH15" s="56"/>
      <c r="AI15" s="56"/>
      <c r="AJ15" s="57"/>
      <c r="AK15" s="55" t="s">
        <v>232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'TIME_SEPARATOR=":"' &gt;&gt; `pwd`/config/db_data_config.txt</v>
      </c>
      <c r="H16" s="24"/>
      <c r="M16" s="24"/>
      <c r="AC16" s="5" t="s">
        <v>230</v>
      </c>
      <c r="AD16" s="55" t="str" cm="1">
        <f t="array" ref="AD16">INDEX($E:$E,ROW($E$31)+3*(ROW()-ROW($AC$9)),1)</f>
        <v>TIME_SEPARATOR</v>
      </c>
      <c r="AE16" s="56"/>
      <c r="AF16" s="56"/>
      <c r="AG16" s="56"/>
      <c r="AH16" s="56"/>
      <c r="AI16" s="56"/>
      <c r="AJ16" s="57"/>
      <c r="AK16" s="55" t="s">
        <v>235</v>
      </c>
      <c r="AL16" s="56"/>
      <c r="AM16" s="56"/>
      <c r="AN16" s="57"/>
      <c r="AO16" s="99" t="s">
        <v>234</v>
      </c>
      <c r="AP16" s="100"/>
      <c r="AQ16" s="101"/>
    </row>
    <row r="17" spans="3:43" ht="18" customHeight="1">
      <c r="D17" s="5" t="s">
        <v>290</v>
      </c>
      <c r="E17" s="24" t="str">
        <f t="shared" si="0"/>
        <v>echo 'SEPARATOR_DATE_TIME="SPACE"' &gt;&gt; `pwd`/config/db_data_config.txt</v>
      </c>
      <c r="H17" s="24"/>
      <c r="M17" s="24"/>
      <c r="AC17" s="5" t="s">
        <v>230</v>
      </c>
      <c r="AD17" s="55" t="str" cm="1">
        <f t="array" ref="AD17">INDEX($E:$E,ROW($E$31)+3*(ROW()-ROW($AC$9)),1)</f>
        <v>SEPARATOR_DATE_TIME</v>
      </c>
      <c r="AE17" s="56"/>
      <c r="AF17" s="56"/>
      <c r="AG17" s="56"/>
      <c r="AH17" s="56"/>
      <c r="AI17" s="56"/>
      <c r="AJ17" s="57"/>
      <c r="AK17" s="55" t="s">
        <v>701</v>
      </c>
      <c r="AL17" s="56"/>
      <c r="AM17" s="56"/>
      <c r="AN17" s="57"/>
      <c r="AO17" s="99" t="s">
        <v>234</v>
      </c>
      <c r="AP17" s="100"/>
      <c r="AQ17" s="101"/>
    </row>
    <row r="18" spans="3:43" ht="18" customHeight="1">
      <c r="D18" s="5" t="s">
        <v>290</v>
      </c>
      <c r="E18" s="24" t="str">
        <f t="shared" si="0"/>
        <v>echo 'REFERENCE_DATE="2024/12/31"' &gt;&gt; `pwd`/config/db_data_config.txt</v>
      </c>
      <c r="H18" s="24"/>
      <c r="M18" s="24"/>
      <c r="AC18" s="5" t="s">
        <v>230</v>
      </c>
      <c r="AD18" s="55" t="str" cm="1">
        <f t="array" ref="AD18">INDEX($E:$E,ROW($E$31)+3*(ROW()-ROW($AC$9)),1)</f>
        <v>REFERENCE_DATE</v>
      </c>
      <c r="AE18" s="56"/>
      <c r="AF18" s="56"/>
      <c r="AG18" s="56"/>
      <c r="AH18" s="56"/>
      <c r="AI18" s="56"/>
      <c r="AJ18" s="57"/>
      <c r="AK18" s="58" t="s">
        <v>710</v>
      </c>
      <c r="AL18" s="56"/>
      <c r="AM18" s="56"/>
      <c r="AN18" s="57"/>
      <c r="AO18" s="99" t="s">
        <v>234</v>
      </c>
      <c r="AP18" s="100"/>
      <c r="AQ18" s="101"/>
    </row>
    <row r="19" spans="3:43" ht="18" customHeight="1">
      <c r="D19" s="5" t="s">
        <v>290</v>
      </c>
      <c r="E19" s="24" t="str">
        <f t="shared" si="0"/>
        <v>echo 'CASE_MODE="UPPER"' &gt;&gt; `pwd`/config/db_data_config.txt</v>
      </c>
      <c r="H19" s="24"/>
      <c r="M19" s="24"/>
      <c r="AC19" s="5" t="s">
        <v>230</v>
      </c>
      <c r="AD19" s="55" t="str" cm="1">
        <f t="array" ref="AD19">INDEX($E:$E,ROW($E$31)+3*(ROW()-ROW($AC$9)),1)</f>
        <v>CASE_MODE</v>
      </c>
      <c r="AE19" s="56"/>
      <c r="AF19" s="56"/>
      <c r="AG19" s="56"/>
      <c r="AH19" s="56"/>
      <c r="AI19" s="56"/>
      <c r="AJ19" s="57"/>
      <c r="AK19" s="55" t="s">
        <v>390</v>
      </c>
      <c r="AL19" s="56"/>
      <c r="AM19" s="56"/>
      <c r="AN19" s="57"/>
      <c r="AO19" s="99" t="s">
        <v>234</v>
      </c>
      <c r="AP19" s="100"/>
      <c r="AQ19" s="101"/>
    </row>
    <row r="20" spans="3:43" ht="18" customHeight="1">
      <c r="D20" s="5" t="s">
        <v>290</v>
      </c>
      <c r="E20" s="24" t="str">
        <f t="shared" si="0"/>
        <v>echo 'MULTIBYTE_STRING="あ"' &gt;&gt; `pwd`/config/db_data_config.txt</v>
      </c>
      <c r="H20" s="24"/>
      <c r="M20" s="24"/>
      <c r="AC20" s="5" t="s">
        <v>230</v>
      </c>
      <c r="AD20" s="55" t="str" cm="1">
        <f t="array" ref="AD20">INDEX($E:$E,ROW($E$31)+3*(ROW()-ROW($AC$9)),1)</f>
        <v>MULTIBYTE_STRING</v>
      </c>
      <c r="AE20" s="56"/>
      <c r="AF20" s="56"/>
      <c r="AG20" s="56"/>
      <c r="AH20" s="56"/>
      <c r="AI20" s="56"/>
      <c r="AJ20" s="57"/>
      <c r="AK20" s="55" t="s">
        <v>711</v>
      </c>
      <c r="AL20" s="56"/>
      <c r="AM20" s="56"/>
      <c r="AN20" s="57"/>
      <c r="AO20" s="99" t="s">
        <v>234</v>
      </c>
      <c r="AP20" s="100"/>
      <c r="AQ20" s="101"/>
    </row>
    <row r="21" spans="3:43" ht="18" customHeight="1">
      <c r="H21" s="24"/>
      <c r="M21" s="24"/>
    </row>
    <row r="22" spans="3:43" ht="18" customHeight="1">
      <c r="C22" s="5" t="s">
        <v>28</v>
      </c>
      <c r="D22" s="5" t="s">
        <v>425</v>
      </c>
    </row>
    <row r="24" spans="3:43" ht="18" customHeight="1">
      <c r="D24" s="5" t="s">
        <v>24</v>
      </c>
      <c r="E24" s="5" t="s">
        <v>426</v>
      </c>
      <c r="L24" s="5" t="s">
        <v>13</v>
      </c>
      <c r="M24" s="5" t="s">
        <v>400</v>
      </c>
    </row>
    <row r="25" spans="3:43" ht="18" customHeight="1">
      <c r="D25" s="5" t="s">
        <v>24</v>
      </c>
      <c r="E25" s="5" t="s">
        <v>399</v>
      </c>
      <c r="L25" s="5" t="s">
        <v>13</v>
      </c>
      <c r="M25" s="5" t="s">
        <v>401</v>
      </c>
    </row>
    <row r="26" spans="3:43" ht="18" customHeight="1">
      <c r="E26" s="5" t="s">
        <v>290</v>
      </c>
      <c r="F26" s="5" t="s">
        <v>402</v>
      </c>
      <c r="G26" s="5" t="s">
        <v>13</v>
      </c>
      <c r="H26" s="24" t="str">
        <f>IF($E22="","clear; ","")&amp;"mkdir -pv ./output/logs/; export "&amp;$E25&amp;"=""`pwd`/output/logs/"";"</f>
        <v>clear; mkdir -pv ./output/logs/; export LOG_DIR="`pwd`/output/logs/";</v>
      </c>
    </row>
    <row r="27" spans="3:43" ht="18" customHeight="1">
      <c r="H27" s="24" t="str">
        <f>"echo """&amp;$E25&amp;"=${"&amp;$E25&amp;"}""; echo;"</f>
        <v>echo "LOG_DIR=${LOG_DIR}"; echo;</v>
      </c>
    </row>
    <row r="28" spans="3:43" ht="18" customHeight="1">
      <c r="D28" s="5" t="s">
        <v>24</v>
      </c>
      <c r="E28" s="5" t="s">
        <v>502</v>
      </c>
      <c r="L28" s="5" t="s">
        <v>13</v>
      </c>
      <c r="M28" s="5" t="s">
        <v>504</v>
      </c>
    </row>
    <row r="29" spans="3:43" ht="18" customHeight="1">
      <c r="E29" s="5" t="s">
        <v>290</v>
      </c>
      <c r="F29" s="5" t="s">
        <v>402</v>
      </c>
      <c r="G29" s="5" t="s">
        <v>13</v>
      </c>
      <c r="H29" s="24" t="str">
        <f>IF($E25="","clear; ","")&amp;"mkdir -pv ./config/; export "&amp;$E28&amp;"=""`pwd`/config/"";"</f>
        <v>mkdir -pv ./config/; export CONFIG_DIR="`pwd`/config/";</v>
      </c>
    </row>
    <row r="30" spans="3:43" ht="18" customHeight="1">
      <c r="H30" s="24" t="str">
        <f>"echo """&amp;$E28&amp;"=${"&amp;$E28&amp;"}""; echo;"</f>
        <v>echo "CONFIG_DIR=${CONFIG_DIR}"; echo;</v>
      </c>
    </row>
    <row r="31" spans="3:43" ht="18" customHeight="1">
      <c r="D31" s="5" t="s">
        <v>24</v>
      </c>
      <c r="E31" s="5" t="s">
        <v>99</v>
      </c>
      <c r="L31" s="5" t="s">
        <v>13</v>
      </c>
      <c r="M31" s="5" t="s">
        <v>518</v>
      </c>
    </row>
    <row r="32" spans="3:43" ht="18" customHeight="1">
      <c r="E32" s="5" t="s">
        <v>290</v>
      </c>
      <c r="F32" s="5" t="s">
        <v>402</v>
      </c>
      <c r="G32" s="5" t="s">
        <v>13</v>
      </c>
      <c r="H32" s="24" t="str">
        <f>IF($E28="","clear; ","")&amp;"export "&amp;"$(cat ${CONFIG_DIR}"&amp;$K$7&amp;" | grep "&amp;$E31&amp;" | sed 's/""//g'"&amp;IF(VLOOKUP($E31,$AD$9:$AQ$20,12,FALSE)="大文字"," | tr '[:lower:]' '[:upper:]'",IF(VLOOKUP($E31,$AD$9:$AQ$20,12,FALSE)="小文字"," | tr '[:upper:]' '[:lower:]'",""))&amp;");"</f>
        <v>export $(cat ${CONFIG_DIR}db_data_config.txt | grep COLUMN_COUNTS | sed 's/"//g');</v>
      </c>
    </row>
    <row r="33" spans="4:13" ht="18" customHeight="1">
      <c r="H33" s="24" t="str">
        <f>"echo """&amp;$E31&amp;"=${"&amp;$E31&amp;"}""; echo;"</f>
        <v>echo "COLUMN_COUNTS=${COLUMN_COUNTS}"; echo;</v>
      </c>
    </row>
    <row r="34" spans="4:13" ht="18" customHeight="1">
      <c r="D34" s="5" t="s">
        <v>24</v>
      </c>
      <c r="E34" s="5" t="s">
        <v>100</v>
      </c>
      <c r="L34" s="5" t="s">
        <v>13</v>
      </c>
      <c r="M34" s="5" t="s">
        <v>520</v>
      </c>
    </row>
    <row r="35" spans="4:13" ht="18" customHeight="1">
      <c r="E35" s="5" t="s">
        <v>290</v>
      </c>
      <c r="F35" s="5" t="s">
        <v>402</v>
      </c>
      <c r="G35" s="5" t="s">
        <v>13</v>
      </c>
      <c r="H35" s="24" t="str">
        <f>IF($E31="","clear; ","")&amp;"export "&amp;"$(cat ${CONFIG_DIR}"&amp;$K$7&amp;" | grep "&amp;$E34&amp;" | sed 's/""//g'"&amp;IF(VLOOKUP($E34,$AD$9:$AQ$20,12,FALSE)="大文字"," | tr '[:lower:]' '[:upper:]'",IF(VLOOKUP($E34,$AD$9:$AQ$20,12,FALSE)="小文字"," | tr '[:upper:]' '[:lower:]'",""))&amp;");"</f>
        <v>export $(cat ${CONFIG_DIR}db_data_config.txt | grep COLUMN_DATA_TYPE | sed 's/"//g');</v>
      </c>
      <c r="M35" s="24"/>
    </row>
    <row r="36" spans="4:13" ht="18" customHeight="1">
      <c r="H36" s="24" t="str">
        <f>"echo """&amp;$E34&amp;"=${"&amp;$E34&amp;"}""; echo;"</f>
        <v>echo "COLUMN_DATA_TYPE=${COLUMN_DATA_TYPE}"; echo;</v>
      </c>
    </row>
    <row r="37" spans="4:13" ht="18" customHeight="1">
      <c r="D37" s="5" t="s">
        <v>24</v>
      </c>
      <c r="E37" s="5" t="s">
        <v>101</v>
      </c>
      <c r="L37" s="5" t="s">
        <v>13</v>
      </c>
      <c r="M37" s="5" t="s">
        <v>521</v>
      </c>
    </row>
    <row r="38" spans="4:13" ht="18" customHeight="1">
      <c r="E38" s="5" t="s">
        <v>290</v>
      </c>
      <c r="F38" s="5" t="s">
        <v>402</v>
      </c>
      <c r="G38" s="5" t="s">
        <v>13</v>
      </c>
      <c r="H38" s="24" t="str">
        <f>IF($E34="","clear; ","")&amp;"export "&amp;"$(cat ${CONFIG_DIR}"&amp;$K$7&amp;" | grep "&amp;$E37&amp;" | sed 's/""//g'"&amp;IF(VLOOKUP($E37,$AD$9:$AQ$20,12,FALSE)="大文字"," | tr '[:lower:]' '[:upper:]'",IF(VLOOKUP($E37,$AD$9:$AQ$20,12,FALSE)="小文字"," | tr '[:upper:]' '[:lower:]'",""))&amp;");"</f>
        <v>export $(cat ${CONFIG_DIR}db_data_config.txt | grep COLUMN_DATA_LENGTH | sed 's/"//g');</v>
      </c>
      <c r="M38" s="24"/>
    </row>
    <row r="39" spans="4:13" ht="18" customHeight="1">
      <c r="H39" s="24" t="str">
        <f>"echo """&amp;$E37&amp;"=${"&amp;$E37&amp;"}""; echo;"</f>
        <v>echo "COLUMN_DATA_LENGTH=${COLUMN_DATA_LENGTH}"; echo;</v>
      </c>
      <c r="M39" s="24"/>
    </row>
    <row r="40" spans="4:13" ht="18" customHeight="1">
      <c r="D40" s="5" t="s">
        <v>24</v>
      </c>
      <c r="E40" s="5" t="s">
        <v>718</v>
      </c>
      <c r="L40" s="5" t="s">
        <v>13</v>
      </c>
      <c r="M40" s="5" t="s">
        <v>721</v>
      </c>
    </row>
    <row r="41" spans="4:13" ht="18" customHeight="1">
      <c r="E41" s="5" t="s">
        <v>290</v>
      </c>
      <c r="F41" s="5" t="s">
        <v>402</v>
      </c>
      <c r="G41" s="5" t="s">
        <v>13</v>
      </c>
      <c r="H41" s="24" t="str">
        <f>IF($E37="","clear; ","")&amp;"export "&amp;"$(cat ${CONFIG_DIR}"&amp;$K$7&amp;" | grep "&amp;$E40&amp;" | sed 's/""//g'"&amp;IF(VLOOKUP($E40,$AD$9:$AQ$20,12,FALSE)="大文字"," | tr '[:lower:]' '[:upper:]'",IF(VLOOKUP($E40,$AD$9:$AQ$20,12,FALSE)="小文字"," | tr '[:upper:]' '[:lower:]'",""))&amp;");"</f>
        <v>export $(cat ${CONFIG_DIR}db_data_config.txt | grep COLUMN_DATA_TRIM | sed 's/"//g');</v>
      </c>
      <c r="M41" s="24"/>
    </row>
    <row r="42" spans="4:13" ht="18" customHeight="1">
      <c r="H42" s="24" t="str">
        <f>"echo """&amp;$E40&amp;"=${"&amp;$E40&amp;"}""; echo;"</f>
        <v>echo "COLUMN_DATA_TRIM=${COLUMN_DATA_TRIM}"; echo;</v>
      </c>
      <c r="M42" s="24"/>
    </row>
    <row r="43" spans="4:13" ht="18" customHeight="1">
      <c r="D43" s="5" t="s">
        <v>24</v>
      </c>
      <c r="E43" s="5" t="s">
        <v>576</v>
      </c>
      <c r="L43" s="5" t="s">
        <v>13</v>
      </c>
      <c r="M43" s="5" t="s">
        <v>692</v>
      </c>
    </row>
    <row r="44" spans="4:1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","")&amp;"export "&amp;"$(cat ${CONFIG_DIR}"&amp;$K$7&amp;" | grep "&amp;$E43&amp;" | sed 's/""//g'"&amp;IF(VLOOKUP($E43,$AD$9:$AQ$20,12,FALSE)="大文字"," | tr '[:lower:]' '[:upper:]'",IF(VLOOKUP($E43,$AD$9:$AQ$20,12,FALSE)="小文字"," | tr '[:upper:]' '[:lower:]'",""))&amp;");"</f>
        <v>export $(cat ${CONFIG_DIR}db_data_config.txt | grep COLUMN_DATA_SIGNED | sed 's/"//g');</v>
      </c>
      <c r="M44" s="24"/>
    </row>
    <row r="45" spans="4:13" ht="18" customHeight="1">
      <c r="H45" s="24" t="str">
        <f>"echo """&amp;$E43&amp;"=${"&amp;$E43&amp;"}""; echo;"</f>
        <v>echo "COLUMN_DATA_SIGNED=${COLUMN_DATA_SIGNED}"; echo;</v>
      </c>
      <c r="M45" s="24"/>
    </row>
    <row r="46" spans="4:13" ht="18" customHeight="1">
      <c r="D46" s="5" t="s">
        <v>24</v>
      </c>
      <c r="E46" s="5" t="s">
        <v>667</v>
      </c>
      <c r="L46" s="5" t="s">
        <v>13</v>
      </c>
      <c r="M46" s="5" t="s">
        <v>693</v>
      </c>
    </row>
    <row r="47" spans="4:1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","")&amp;"export "&amp;"$(cat ${CONFIG_DIR}"&amp;$K$7&amp;" | grep "&amp;$E46&amp;" | sed 's/""//g'"&amp;IF(VLOOKUP($E46,$AD$9:$AQ$20,12,FALSE)="大文字"," | tr '[:lower:]' '[:upper:]'",IF(VLOOKUP($E46,$AD$9:$AQ$20,12,FALSE)="小文字"," | tr '[:upper:]' '[:lower:]'",""))&amp;");"</f>
        <v>export $(cat ${CONFIG_DIR}db_data_config.txt | grep SIGN_DIGIT | sed 's/"//g');</v>
      </c>
      <c r="M47" s="24"/>
    </row>
    <row r="48" spans="4:13" ht="18" customHeight="1">
      <c r="H48" s="24" t="str">
        <f>"echo """&amp;$E46&amp;"=${"&amp;$E46&amp;"}""; echo;"</f>
        <v>echo "SIGN_DIGIT=${SIGN_DIGIT}"; echo;</v>
      </c>
      <c r="M48" s="24"/>
    </row>
    <row r="49" spans="4:13" ht="18" customHeight="1">
      <c r="D49" s="5" t="s">
        <v>24</v>
      </c>
      <c r="E49" s="5" t="s">
        <v>102</v>
      </c>
      <c r="L49" s="5" t="s">
        <v>13</v>
      </c>
      <c r="M49" s="5" t="s">
        <v>522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's/""//g'"&amp;IF(VLOOKUP($E49,$AD$9:$AQ$20,12,FALSE)="大文字"," | tr '[:lower:]' '[:upper:]'",IF(VLOOKUP($E49,$AD$9:$AQ$20,12,FALSE)="小文字"," | tr '[:upper:]' '[:lower:]'",""))&amp;");"</f>
        <v>export $(cat ${CONFIG_DIR}db_data_config.txt | grep DATE_SEPARATOR | sed 's/"//g');</v>
      </c>
      <c r="M50" s="24"/>
    </row>
    <row r="51" spans="4:13" ht="18" customHeight="1">
      <c r="H51" s="24" t="str">
        <f>"echo """&amp;$E49&amp;"=${"&amp;$E49&amp;"}""; echo;"</f>
        <v>echo "DATE_SEPARATOR=${DATE_SEPARATOR}"; echo;</v>
      </c>
      <c r="M51" s="24"/>
    </row>
    <row r="52" spans="4:13" ht="18" customHeight="1">
      <c r="D52" s="5" t="s">
        <v>24</v>
      </c>
      <c r="E52" s="5" t="s">
        <v>103</v>
      </c>
      <c r="L52" s="5" t="s">
        <v>13</v>
      </c>
      <c r="M52" s="5" t="s">
        <v>523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's/""//g'"&amp;IF(VLOOKUP($E52,$AD$9:$AQ$20,12,FALSE)="大文字"," | tr '[:lower:]' '[:upper:]'",IF(VLOOKUP($E52,$AD$9:$AQ$20,12,FALSE)="小文字"," | tr '[:upper:]' '[:lower:]'",""))&amp;");"</f>
        <v>export $(cat ${CONFIG_DIR}db_data_config.txt | grep TIME_SEPARATOR | sed 's/"//g');</v>
      </c>
      <c r="M53" s="24"/>
    </row>
    <row r="54" spans="4:13" ht="18" customHeight="1">
      <c r="H54" s="24" t="str">
        <f>"echo """&amp;$E52&amp;"=${"&amp;$E52&amp;"}""; echo;"</f>
        <v>echo "TIME_SEPARATOR=${TIME_SEPARATOR}"; echo;</v>
      </c>
      <c r="M54" s="24"/>
    </row>
    <row r="55" spans="4:13" ht="18" customHeight="1">
      <c r="D55" s="5" t="s">
        <v>24</v>
      </c>
      <c r="E55" s="5" t="s">
        <v>519</v>
      </c>
      <c r="L55" s="5" t="s">
        <v>13</v>
      </c>
      <c r="M55" s="5" t="s">
        <v>524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's/""//g'"&amp;IF(VLOOKUP($E55,$AD$9:$AQ$20,12,FALSE)="大文字"," | tr '[:lower:]' '[:upper:]'",IF(VLOOKUP($E55,$AD$9:$AQ$20,12,FALSE)="小文字"," | tr '[:upper:]' '[:lower:]'",""))&amp;");"</f>
        <v>export $(cat ${CONFIG_DIR}db_data_config.txt | grep SEPARATOR_DATE_TIME | sed 's/"//g');</v>
      </c>
      <c r="M56" s="24"/>
    </row>
    <row r="57" spans="4:13" ht="18" customHeight="1">
      <c r="H57" s="24" t="str">
        <f>"echo """&amp;$E55&amp;"=${"&amp;$E55&amp;"}""; echo;"</f>
        <v>echo "SEPARATOR_DATE_TIME=${SEPARATOR_DATE_TIME}"; echo;</v>
      </c>
      <c r="M57" s="24"/>
    </row>
    <row r="58" spans="4:13" ht="18" customHeight="1">
      <c r="D58" s="5" t="s">
        <v>24</v>
      </c>
      <c r="E58" s="5" t="s">
        <v>104</v>
      </c>
      <c r="L58" s="5" t="s">
        <v>13</v>
      </c>
      <c r="M58" s="5" t="s">
        <v>525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's/""//g'"&amp;IF(VLOOKUP($E58,$AD$9:$AQ$20,12,FALSE)="大文字"," | tr '[:lower:]' '[:upper:]'",IF(VLOOKUP($E58,$AD$9:$AQ$20,12,FALSE)="小文字"," | tr '[:upper:]' '[:lower:]'",""))&amp;");"</f>
        <v>export $(cat ${CONFIG_DIR}db_data_config.txt | grep REFERENCE_DATE | sed 's/"//g');</v>
      </c>
      <c r="M59" s="24"/>
    </row>
    <row r="60" spans="4:13" ht="18" customHeight="1">
      <c r="H60" s="24" t="str">
        <f>"echo """&amp;$E58&amp;"=${"&amp;$E58&amp;"}""; echo;"</f>
        <v>echo "REFERENCE_DATE=${REFERENCE_DATE}"; echo;</v>
      </c>
      <c r="M60" s="24"/>
    </row>
    <row r="61" spans="4:13" ht="18" customHeight="1">
      <c r="D61" s="5" t="s">
        <v>24</v>
      </c>
      <c r="E61" s="5" t="s">
        <v>105</v>
      </c>
      <c r="L61" s="5" t="s">
        <v>13</v>
      </c>
      <c r="M61" s="5" t="s">
        <v>526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's/""//g'"&amp;IF(VLOOKUP($E61,$AD$9:$AQ$20,12,FALSE)="大文字"," | tr '[:lower:]' '[:upper:]'",IF(VLOOKUP($E61,$AD$9:$AQ$20,12,FALSE)="小文字"," | tr '[:upper:]' '[:lower:]'",""))&amp;");"</f>
        <v>export $(cat ${CONFIG_DIR}db_data_config.txt | grep CASE_MODE | sed 's/"//g');</v>
      </c>
      <c r="M62" s="24"/>
    </row>
    <row r="63" spans="4:13" ht="18" customHeight="1">
      <c r="H63" s="24" t="str">
        <f>"echo """&amp;$E61&amp;"=${"&amp;$E61&amp;"}""; echo;"</f>
        <v>echo "CASE_MODE=${CASE_MODE}"; echo;</v>
      </c>
      <c r="M63" s="24"/>
    </row>
    <row r="64" spans="4:13" ht="18" customHeight="1">
      <c r="D64" s="5" t="s">
        <v>24</v>
      </c>
      <c r="E64" s="5" t="s">
        <v>696</v>
      </c>
      <c r="L64" s="5" t="s">
        <v>13</v>
      </c>
      <c r="M64" s="5" t="s">
        <v>708</v>
      </c>
    </row>
    <row r="65" spans="3:60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's/""//g'"&amp;IF(VLOOKUP($E64,$AD$9:$AQ$20,12,FALSE)="大文字"," | tr '[:lower:]' '[:upper:]'",IF(VLOOKUP($E64,$AD$9:$AQ$20,12,FALSE)="小文字"," | tr '[:upper:]' '[:lower:]'",""))&amp;");"</f>
        <v>export $(cat ${CONFIG_DIR}db_data_config.txt | grep MULTIBYTE_STRING | sed 's/"//g');</v>
      </c>
      <c r="M65" s="24"/>
    </row>
    <row r="66" spans="3:60" ht="18" customHeight="1">
      <c r="H66" s="24" t="str">
        <f>"echo """&amp;$E64&amp;"=${"&amp;$E64&amp;"}""; echo;"</f>
        <v>echo "MULTIBYTE_STRING=${MULTIBYTE_STRING}"; echo;</v>
      </c>
      <c r="M66" s="24"/>
    </row>
    <row r="67" spans="3:60" ht="18" customHeight="1">
      <c r="K67" s="24"/>
    </row>
    <row r="68" spans="3:60" ht="18" customHeight="1">
      <c r="C68" s="5" t="s">
        <v>30</v>
      </c>
      <c r="D68" s="5" t="s">
        <v>404</v>
      </c>
    </row>
    <row r="70" spans="3:60" ht="18" customHeight="1">
      <c r="D70" s="105" t="s">
        <v>404</v>
      </c>
      <c r="E70" s="106"/>
      <c r="F70" s="106"/>
      <c r="G70" s="107"/>
      <c r="H70" s="121">
        <f>db_check_data_validate_config4!AQ$70+1</f>
        <v>145</v>
      </c>
      <c r="I70" s="121">
        <f>H$70+1</f>
        <v>146</v>
      </c>
      <c r="J70" s="121">
        <f t="shared" ref="J70:AQ70" si="1">I$70+1</f>
        <v>147</v>
      </c>
      <c r="K70" s="121">
        <f t="shared" si="1"/>
        <v>148</v>
      </c>
      <c r="L70" s="121">
        <f t="shared" si="1"/>
        <v>149</v>
      </c>
      <c r="M70" s="121">
        <f t="shared" si="1"/>
        <v>150</v>
      </c>
      <c r="N70" s="121">
        <f t="shared" si="1"/>
        <v>151</v>
      </c>
      <c r="O70" s="121">
        <f t="shared" si="1"/>
        <v>152</v>
      </c>
      <c r="P70" s="121">
        <f t="shared" si="1"/>
        <v>153</v>
      </c>
      <c r="Q70" s="121">
        <f t="shared" si="1"/>
        <v>154</v>
      </c>
      <c r="R70" s="121">
        <f t="shared" si="1"/>
        <v>155</v>
      </c>
      <c r="S70" s="121">
        <f t="shared" si="1"/>
        <v>156</v>
      </c>
      <c r="T70" s="121">
        <f t="shared" si="1"/>
        <v>157</v>
      </c>
      <c r="U70" s="121">
        <f t="shared" si="1"/>
        <v>158</v>
      </c>
      <c r="V70" s="121">
        <f t="shared" si="1"/>
        <v>159</v>
      </c>
      <c r="W70" s="121">
        <f t="shared" si="1"/>
        <v>160</v>
      </c>
      <c r="X70" s="121">
        <f t="shared" si="1"/>
        <v>161</v>
      </c>
      <c r="Y70" s="121">
        <f t="shared" si="1"/>
        <v>162</v>
      </c>
      <c r="Z70" s="121">
        <f t="shared" si="1"/>
        <v>163</v>
      </c>
      <c r="AA70" s="121">
        <f t="shared" si="1"/>
        <v>164</v>
      </c>
      <c r="AB70" s="121">
        <f t="shared" si="1"/>
        <v>165</v>
      </c>
      <c r="AC70" s="121">
        <f t="shared" si="1"/>
        <v>166</v>
      </c>
      <c r="AD70" s="121">
        <f t="shared" si="1"/>
        <v>167</v>
      </c>
      <c r="AE70" s="121">
        <f t="shared" si="1"/>
        <v>168</v>
      </c>
      <c r="AF70" s="121">
        <f t="shared" si="1"/>
        <v>169</v>
      </c>
      <c r="AG70" s="121">
        <f t="shared" si="1"/>
        <v>170</v>
      </c>
      <c r="AH70" s="121">
        <f t="shared" si="1"/>
        <v>171</v>
      </c>
      <c r="AI70" s="121">
        <f t="shared" si="1"/>
        <v>172</v>
      </c>
      <c r="AJ70" s="121">
        <f t="shared" si="1"/>
        <v>173</v>
      </c>
      <c r="AK70" s="121">
        <f t="shared" si="1"/>
        <v>174</v>
      </c>
      <c r="AL70" s="121">
        <f t="shared" si="1"/>
        <v>175</v>
      </c>
      <c r="AM70" s="121">
        <f t="shared" si="1"/>
        <v>176</v>
      </c>
      <c r="AN70" s="121">
        <f t="shared" si="1"/>
        <v>177</v>
      </c>
      <c r="AO70" s="121">
        <f t="shared" si="1"/>
        <v>178</v>
      </c>
      <c r="AP70" s="121">
        <f t="shared" si="1"/>
        <v>179</v>
      </c>
      <c r="AQ70" s="121">
        <f t="shared" si="1"/>
        <v>180</v>
      </c>
    </row>
    <row r="71" spans="3:60" ht="18" customHeight="1">
      <c r="D71" s="118"/>
      <c r="E71" s="119"/>
      <c r="F71" s="119"/>
      <c r="G71" s="120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</row>
    <row r="72" spans="3:60" ht="18" customHeight="1">
      <c r="D72" s="108"/>
      <c r="E72" s="109"/>
      <c r="F72" s="109"/>
      <c r="G72" s="110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</row>
    <row r="73" spans="3:60" ht="18" customHeight="1">
      <c r="D73" s="37" t="s">
        <v>694</v>
      </c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43"/>
    </row>
    <row r="74" spans="3:60" ht="18" customHeight="1">
      <c r="D74" s="33"/>
      <c r="E74" s="140" t="s">
        <v>70</v>
      </c>
      <c r="F74" s="141"/>
      <c r="G74" s="14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U74" s="19"/>
      <c r="AV74" s="19"/>
    </row>
    <row r="75" spans="3:60" ht="18" customHeight="1">
      <c r="D75" s="37" t="str">
        <f>E31</f>
        <v>COLUMN_COUNTS</v>
      </c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43"/>
      <c r="AW75" s="148"/>
      <c r="AX75" s="148"/>
      <c r="AY75" s="148"/>
      <c r="AZ75" s="148"/>
      <c r="BA75" s="60"/>
      <c r="BB75" s="60"/>
      <c r="BC75" s="60"/>
      <c r="BD75" s="60"/>
      <c r="BE75" s="60"/>
      <c r="BF75" s="60"/>
      <c r="BG75" s="60"/>
      <c r="BH75" s="60"/>
    </row>
    <row r="76" spans="3:60" ht="18" customHeight="1">
      <c r="D76" s="33"/>
      <c r="E76" s="140" t="s">
        <v>70</v>
      </c>
      <c r="F76" s="141"/>
      <c r="G76" s="142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</row>
    <row r="77" spans="3:60" ht="18" customHeight="1">
      <c r="D77" s="33"/>
      <c r="E77" s="140">
        <v>1</v>
      </c>
      <c r="F77" s="141"/>
      <c r="G77" s="142"/>
      <c r="H77" s="33" t="s">
        <v>24</v>
      </c>
      <c r="I77" s="33" t="s">
        <v>24</v>
      </c>
      <c r="J77" s="33" t="s">
        <v>24</v>
      </c>
      <c r="K77" s="33" t="s">
        <v>24</v>
      </c>
      <c r="L77" s="33" t="s">
        <v>24</v>
      </c>
      <c r="M77" s="33" t="s">
        <v>24</v>
      </c>
      <c r="N77" s="33" t="s">
        <v>24</v>
      </c>
      <c r="O77" s="33" t="s">
        <v>24</v>
      </c>
      <c r="P77" s="33" t="s">
        <v>24</v>
      </c>
      <c r="Q77" s="33" t="s">
        <v>24</v>
      </c>
      <c r="R77" s="33" t="s">
        <v>24</v>
      </c>
      <c r="S77" s="33" t="s">
        <v>24</v>
      </c>
      <c r="T77" s="33" t="s">
        <v>24</v>
      </c>
      <c r="U77" s="33" t="s">
        <v>24</v>
      </c>
      <c r="V77" s="33" t="s">
        <v>24</v>
      </c>
      <c r="W77" s="33" t="s">
        <v>24</v>
      </c>
      <c r="X77" s="33" t="s">
        <v>24</v>
      </c>
      <c r="Y77" s="33" t="s">
        <v>24</v>
      </c>
      <c r="Z77" s="33" t="s">
        <v>24</v>
      </c>
      <c r="AA77" s="33" t="s">
        <v>24</v>
      </c>
      <c r="AB77" s="33" t="s">
        <v>24</v>
      </c>
      <c r="AC77" s="33" t="s">
        <v>24</v>
      </c>
      <c r="AD77" s="33" t="s">
        <v>24</v>
      </c>
      <c r="AE77" s="33" t="s">
        <v>24</v>
      </c>
      <c r="AF77" s="33" t="s">
        <v>24</v>
      </c>
      <c r="AG77" s="33" t="s">
        <v>24</v>
      </c>
      <c r="AH77" s="33" t="s">
        <v>24</v>
      </c>
      <c r="AI77" s="33" t="s">
        <v>24</v>
      </c>
      <c r="AJ77" s="33" t="s">
        <v>24</v>
      </c>
      <c r="AK77" s="33" t="s">
        <v>24</v>
      </c>
      <c r="AL77" s="33" t="s">
        <v>24</v>
      </c>
      <c r="AM77" s="33" t="s">
        <v>24</v>
      </c>
      <c r="AN77" s="33" t="s">
        <v>24</v>
      </c>
      <c r="AO77" s="33" t="s">
        <v>24</v>
      </c>
      <c r="AP77" s="33" t="s">
        <v>24</v>
      </c>
      <c r="AQ77" s="33" t="s">
        <v>24</v>
      </c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</row>
    <row r="78" spans="3:60" ht="18" customHeight="1">
      <c r="D78" s="33"/>
      <c r="E78" s="140" t="s">
        <v>828</v>
      </c>
      <c r="F78" s="141"/>
      <c r="G78" s="142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</row>
    <row r="79" spans="3:60" ht="18" customHeight="1">
      <c r="D79" s="37" t="str">
        <f>E34</f>
        <v>COLUMN_DATA_TYPE</v>
      </c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43"/>
    </row>
    <row r="80" spans="3:60" ht="18" customHeight="1">
      <c r="D80" s="33"/>
      <c r="E80" s="140" t="s">
        <v>70</v>
      </c>
      <c r="F80" s="141"/>
      <c r="G80" s="142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4:43" ht="18" customHeight="1">
      <c r="D81" s="33"/>
      <c r="E81" s="140" t="s">
        <v>556</v>
      </c>
      <c r="F81" s="141"/>
      <c r="G81" s="142"/>
      <c r="H81" s="33" t="s">
        <v>24</v>
      </c>
      <c r="I81" s="33" t="s">
        <v>24</v>
      </c>
      <c r="J81" s="33" t="s">
        <v>24</v>
      </c>
      <c r="K81" s="33" t="s">
        <v>24</v>
      </c>
      <c r="L81" s="33" t="s">
        <v>24</v>
      </c>
      <c r="M81" s="33" t="s">
        <v>24</v>
      </c>
      <c r="N81" s="33" t="s">
        <v>24</v>
      </c>
      <c r="O81" s="33" t="s">
        <v>24</v>
      </c>
      <c r="P81" s="33" t="s">
        <v>24</v>
      </c>
      <c r="Q81" s="33" t="s">
        <v>24</v>
      </c>
      <c r="R81" s="33" t="s">
        <v>24</v>
      </c>
      <c r="S81" s="33" t="s">
        <v>24</v>
      </c>
      <c r="T81" s="33" t="s">
        <v>24</v>
      </c>
      <c r="U81" s="33" t="s">
        <v>24</v>
      </c>
      <c r="V81" s="33" t="s">
        <v>24</v>
      </c>
      <c r="W81" s="33" t="s">
        <v>24</v>
      </c>
      <c r="X81" s="33" t="s">
        <v>24</v>
      </c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</row>
    <row r="82" spans="4:43" ht="18" customHeight="1">
      <c r="D82" s="33"/>
      <c r="E82" s="140" t="s">
        <v>557</v>
      </c>
      <c r="F82" s="141"/>
      <c r="G82" s="142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 t="s">
        <v>24</v>
      </c>
      <c r="Z82" s="33" t="s">
        <v>24</v>
      </c>
      <c r="AA82" s="33" t="s">
        <v>24</v>
      </c>
      <c r="AB82" s="33" t="s">
        <v>24</v>
      </c>
      <c r="AC82" s="33" t="s">
        <v>24</v>
      </c>
      <c r="AD82" s="33" t="s">
        <v>24</v>
      </c>
      <c r="AE82" s="33" t="s">
        <v>24</v>
      </c>
      <c r="AF82" s="33" t="s">
        <v>24</v>
      </c>
      <c r="AG82" s="33" t="s">
        <v>24</v>
      </c>
      <c r="AH82" s="33" t="s">
        <v>24</v>
      </c>
      <c r="AI82" s="33" t="s">
        <v>24</v>
      </c>
      <c r="AJ82" s="33" t="s">
        <v>24</v>
      </c>
      <c r="AK82" s="33" t="s">
        <v>24</v>
      </c>
      <c r="AL82" s="33" t="s">
        <v>24</v>
      </c>
      <c r="AM82" s="33" t="s">
        <v>24</v>
      </c>
      <c r="AN82" s="33" t="s">
        <v>24</v>
      </c>
      <c r="AO82" s="33" t="s">
        <v>24</v>
      </c>
      <c r="AP82" s="33" t="s">
        <v>24</v>
      </c>
      <c r="AQ82" s="33" t="s">
        <v>24</v>
      </c>
    </row>
    <row r="83" spans="4:43" ht="18" customHeight="1">
      <c r="D83" s="33"/>
      <c r="E83" s="140" t="s">
        <v>828</v>
      </c>
      <c r="F83" s="141"/>
      <c r="G83" s="142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4:43" ht="18" customHeight="1">
      <c r="D84" s="37" t="str">
        <f>E37</f>
        <v>COLUMN_DATA_LENGTH</v>
      </c>
      <c r="E84" s="38"/>
      <c r="F84" s="38"/>
      <c r="G84" s="38"/>
      <c r="H84" s="38"/>
      <c r="I84" s="43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43"/>
    </row>
    <row r="85" spans="4:43" ht="18" customHeight="1">
      <c r="D85" s="33"/>
      <c r="E85" s="140" t="s">
        <v>70</v>
      </c>
      <c r="F85" s="141"/>
      <c r="G85" s="142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</row>
    <row r="86" spans="4:43" ht="18" customHeight="1">
      <c r="D86" s="33"/>
      <c r="E86" s="140">
        <v>0</v>
      </c>
      <c r="F86" s="141"/>
      <c r="G86" s="142"/>
      <c r="H86" s="73" t="s">
        <v>293</v>
      </c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7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</row>
    <row r="87" spans="4:43" ht="18" customHeight="1">
      <c r="D87" s="33"/>
      <c r="E87" s="140">
        <v>1</v>
      </c>
      <c r="F87" s="141"/>
      <c r="G87" s="142"/>
      <c r="H87" s="33"/>
      <c r="I87" s="73"/>
      <c r="J87" s="33"/>
      <c r="K87" s="33"/>
      <c r="L87" s="73"/>
      <c r="M87" s="73"/>
      <c r="N87" s="73"/>
      <c r="O87" s="73"/>
      <c r="P87" s="33"/>
      <c r="Q87" s="73"/>
      <c r="R87" s="73"/>
      <c r="S87" s="33" t="s">
        <v>24</v>
      </c>
      <c r="T87" s="33"/>
      <c r="U87" s="33"/>
      <c r="V87" s="33"/>
      <c r="W87" s="33"/>
      <c r="X87" s="33"/>
      <c r="Y87" s="73"/>
      <c r="Z87" s="73"/>
      <c r="AA87" s="33"/>
      <c r="AB87" s="33"/>
      <c r="AC87" s="33"/>
      <c r="AD87" s="33"/>
      <c r="AE87" s="33"/>
      <c r="AF87" s="33"/>
      <c r="AG87" s="33"/>
      <c r="AH87" s="73"/>
      <c r="AI87" s="73"/>
      <c r="AJ87" s="73"/>
      <c r="AK87" s="73"/>
      <c r="AL87" s="33"/>
      <c r="AM87" s="33"/>
      <c r="AN87" s="33"/>
      <c r="AO87" s="33"/>
      <c r="AP87" s="33"/>
      <c r="AQ87" s="33"/>
    </row>
    <row r="88" spans="4:43" ht="18" customHeight="1">
      <c r="D88" s="33"/>
      <c r="E88" s="140">
        <v>2</v>
      </c>
      <c r="F88" s="141"/>
      <c r="G88" s="142"/>
      <c r="H88" s="73"/>
      <c r="I88" s="73"/>
      <c r="J88" s="73"/>
      <c r="K88" s="73"/>
      <c r="L88" s="73"/>
      <c r="M88" s="73"/>
      <c r="N88" s="73"/>
      <c r="O88" s="73"/>
      <c r="P88" s="33"/>
      <c r="Q88" s="73" t="s">
        <v>293</v>
      </c>
      <c r="R88" s="73"/>
      <c r="S88" s="33"/>
      <c r="T88" s="33" t="s">
        <v>24</v>
      </c>
      <c r="U88" s="33"/>
      <c r="V88" s="33"/>
      <c r="W88" s="73" t="s">
        <v>293</v>
      </c>
      <c r="X88" s="73"/>
      <c r="Y88" s="73"/>
      <c r="Z88" s="73"/>
      <c r="AA88" s="33"/>
      <c r="AB88" s="33"/>
      <c r="AC88" s="33"/>
      <c r="AD88" s="33"/>
      <c r="AE88" s="73"/>
      <c r="AF88" s="73"/>
      <c r="AG88" s="73"/>
      <c r="AH88" s="73"/>
      <c r="AI88" s="73"/>
      <c r="AJ88" s="73"/>
      <c r="AK88" s="73"/>
      <c r="AL88" s="33"/>
      <c r="AM88" s="33"/>
      <c r="AN88" s="33"/>
      <c r="AO88" s="33"/>
      <c r="AP88" s="73"/>
      <c r="AQ88" s="73"/>
    </row>
    <row r="89" spans="4:43" ht="18" customHeight="1">
      <c r="D89" s="33"/>
      <c r="E89" s="140">
        <v>3</v>
      </c>
      <c r="F89" s="141"/>
      <c r="G89" s="142"/>
      <c r="H89" s="33"/>
      <c r="I89" s="33"/>
      <c r="J89" s="73"/>
      <c r="K89" s="33"/>
      <c r="L89" s="33"/>
      <c r="M89" s="73"/>
      <c r="N89" s="33"/>
      <c r="O89" s="73"/>
      <c r="P89" s="33"/>
      <c r="Q89" s="33"/>
      <c r="R89" s="73" t="s">
        <v>293</v>
      </c>
      <c r="S89" s="33"/>
      <c r="T89" s="33"/>
      <c r="U89" s="73" t="s">
        <v>293</v>
      </c>
      <c r="V89" s="73"/>
      <c r="W89" s="33"/>
      <c r="X89" s="73" t="s">
        <v>293</v>
      </c>
      <c r="Y89" s="73" t="s">
        <v>293</v>
      </c>
      <c r="Z89" s="73"/>
      <c r="AA89" s="33"/>
      <c r="AB89" s="33"/>
      <c r="AC89" s="73"/>
      <c r="AD89" s="73"/>
      <c r="AE89" s="33"/>
      <c r="AF89" s="73"/>
      <c r="AG89" s="33"/>
      <c r="AH89" s="73"/>
      <c r="AI89" s="73"/>
      <c r="AJ89" s="33"/>
      <c r="AK89" s="33"/>
      <c r="AL89" s="73"/>
      <c r="AM89" s="73"/>
      <c r="AN89" s="33"/>
      <c r="AO89" s="73"/>
      <c r="AP89" s="33"/>
      <c r="AQ89" s="73"/>
    </row>
    <row r="90" spans="4:43" ht="18" customHeight="1">
      <c r="D90" s="33"/>
      <c r="E90" s="140">
        <v>4</v>
      </c>
      <c r="F90" s="141"/>
      <c r="G90" s="142"/>
      <c r="H90" s="33"/>
      <c r="I90" s="73"/>
      <c r="J90" s="73"/>
      <c r="K90" s="7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73" t="s">
        <v>293</v>
      </c>
      <c r="W90" s="33"/>
      <c r="X90" s="33"/>
      <c r="Y90" s="33"/>
      <c r="Z90" s="33"/>
      <c r="AA90" s="33"/>
      <c r="AB90" s="33"/>
      <c r="AC90" s="33"/>
      <c r="AD90" s="73"/>
      <c r="AE90" s="33"/>
      <c r="AF90" s="33"/>
      <c r="AG90" s="73"/>
      <c r="AH90" s="33"/>
      <c r="AI90" s="33"/>
      <c r="AJ90" s="33"/>
      <c r="AK90" s="33"/>
      <c r="AL90" s="33"/>
      <c r="AM90" s="73"/>
      <c r="AN90" s="33"/>
      <c r="AO90" s="33"/>
      <c r="AP90" s="73"/>
      <c r="AQ90" s="33"/>
    </row>
    <row r="91" spans="4:43" ht="18" customHeight="1">
      <c r="D91" s="33"/>
      <c r="E91" s="140">
        <v>18</v>
      </c>
      <c r="F91" s="141"/>
      <c r="G91" s="142"/>
      <c r="H91" s="33"/>
      <c r="I91" s="73" t="s">
        <v>293</v>
      </c>
      <c r="J91" s="73"/>
      <c r="K91" s="7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73"/>
      <c r="AH91" s="33"/>
      <c r="AI91" s="33"/>
      <c r="AJ91" s="33"/>
      <c r="AK91" s="33"/>
      <c r="AL91" s="33"/>
      <c r="AM91" s="33"/>
      <c r="AN91" s="33"/>
      <c r="AO91" s="33"/>
      <c r="AP91" s="73"/>
      <c r="AQ91" s="33"/>
    </row>
    <row r="92" spans="4:43" ht="18" customHeight="1">
      <c r="D92" s="33"/>
      <c r="E92" s="140">
        <v>19</v>
      </c>
      <c r="F92" s="141"/>
      <c r="G92" s="142"/>
      <c r="H92" s="33"/>
      <c r="I92" s="33"/>
      <c r="J92" s="73" t="s">
        <v>293</v>
      </c>
      <c r="K92" s="73" t="s">
        <v>293</v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4:43" ht="18" customHeight="1">
      <c r="D93" s="33"/>
      <c r="E93" s="140">
        <v>20</v>
      </c>
      <c r="F93" s="141"/>
      <c r="G93" s="142"/>
      <c r="H93" s="33"/>
      <c r="I93" s="33"/>
      <c r="J93" s="33"/>
      <c r="K93" s="73"/>
      <c r="L93" s="73" t="s">
        <v>293</v>
      </c>
      <c r="M93" s="73" t="s">
        <v>293</v>
      </c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73"/>
      <c r="AH93" s="33"/>
      <c r="AI93" s="33"/>
      <c r="AJ93" s="33"/>
      <c r="AK93" s="33"/>
      <c r="AL93" s="33"/>
      <c r="AM93" s="33"/>
      <c r="AN93" s="33"/>
      <c r="AO93" s="33"/>
      <c r="AP93" s="73"/>
      <c r="AQ93" s="33"/>
    </row>
    <row r="94" spans="4:43" ht="18" customHeight="1">
      <c r="D94" s="33"/>
      <c r="E94" s="140">
        <v>21</v>
      </c>
      <c r="F94" s="141"/>
      <c r="G94" s="142"/>
      <c r="H94" s="33"/>
      <c r="I94" s="33"/>
      <c r="J94" s="33"/>
      <c r="K94" s="73"/>
      <c r="L94" s="73"/>
      <c r="M94" s="73"/>
      <c r="N94" s="73" t="s">
        <v>293</v>
      </c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73"/>
      <c r="AH94" s="33"/>
      <c r="AI94" s="33"/>
      <c r="AJ94" s="33"/>
      <c r="AK94" s="33"/>
      <c r="AL94" s="33"/>
      <c r="AM94" s="33"/>
      <c r="AN94" s="33"/>
      <c r="AO94" s="33"/>
      <c r="AP94" s="73"/>
      <c r="AQ94" s="33"/>
    </row>
    <row r="95" spans="4:43" ht="18" customHeight="1">
      <c r="D95" s="33"/>
      <c r="E95" s="140" t="s">
        <v>991</v>
      </c>
      <c r="F95" s="141"/>
      <c r="G95" s="142"/>
      <c r="H95" s="33"/>
      <c r="I95" s="33"/>
      <c r="J95" s="33"/>
      <c r="K95" s="73"/>
      <c r="L95" s="73"/>
      <c r="M95" s="73"/>
      <c r="N95" s="7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73" t="s">
        <v>293</v>
      </c>
      <c r="AC95" s="33"/>
      <c r="AD95" s="33"/>
      <c r="AE95" s="33"/>
      <c r="AF95" s="33"/>
      <c r="AG95" s="73"/>
      <c r="AH95" s="33"/>
      <c r="AI95" s="33"/>
      <c r="AJ95" s="33"/>
      <c r="AK95" s="73"/>
      <c r="AL95" s="33"/>
      <c r="AM95" s="33"/>
      <c r="AN95" s="33"/>
      <c r="AO95" s="33"/>
      <c r="AP95" s="73"/>
      <c r="AQ95" s="33"/>
    </row>
    <row r="96" spans="4:43" ht="18" customHeight="1">
      <c r="D96" s="33"/>
      <c r="E96" s="140">
        <v>37.700000000000003</v>
      </c>
      <c r="F96" s="141"/>
      <c r="G96" s="142"/>
      <c r="H96" s="33"/>
      <c r="I96" s="33"/>
      <c r="J96" s="33"/>
      <c r="K96" s="73"/>
      <c r="L96" s="73"/>
      <c r="M96" s="73"/>
      <c r="N96" s="7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73" t="s">
        <v>293</v>
      </c>
      <c r="AD96" s="33"/>
      <c r="AE96" s="33"/>
      <c r="AF96" s="33"/>
      <c r="AG96" s="73"/>
      <c r="AH96" s="33"/>
      <c r="AI96" s="33"/>
      <c r="AJ96" s="33"/>
      <c r="AK96" s="33"/>
      <c r="AL96" s="73"/>
      <c r="AM96" s="33"/>
      <c r="AN96" s="33"/>
      <c r="AO96" s="33"/>
      <c r="AP96" s="73"/>
      <c r="AQ96" s="33"/>
    </row>
    <row r="97" spans="4:43" ht="18" customHeight="1">
      <c r="D97" s="33"/>
      <c r="E97" s="140">
        <v>38.700000000000003</v>
      </c>
      <c r="F97" s="141"/>
      <c r="G97" s="142"/>
      <c r="H97" s="33"/>
      <c r="I97" s="33"/>
      <c r="J97" s="33"/>
      <c r="K97" s="33"/>
      <c r="L97" s="33"/>
      <c r="M97" s="33"/>
      <c r="N97" s="73"/>
      <c r="O97" s="73" t="s">
        <v>293</v>
      </c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73" t="s">
        <v>293</v>
      </c>
      <c r="AE97" s="33"/>
      <c r="AF97" s="33"/>
      <c r="AG97" s="33"/>
      <c r="AH97" s="33"/>
      <c r="AI97" s="33"/>
      <c r="AJ97" s="33"/>
      <c r="AK97" s="33"/>
      <c r="AL97" s="33"/>
      <c r="AM97" s="73"/>
      <c r="AN97" s="33"/>
      <c r="AO97" s="33"/>
      <c r="AP97" s="33"/>
      <c r="AQ97" s="33"/>
    </row>
    <row r="98" spans="4:43" ht="18" customHeight="1">
      <c r="D98" s="33"/>
      <c r="E98" s="140">
        <v>39.700000000000003</v>
      </c>
      <c r="F98" s="141"/>
      <c r="G98" s="142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73" t="s">
        <v>293</v>
      </c>
      <c r="AF98" s="33"/>
      <c r="AG98" s="33"/>
      <c r="AH98" s="33"/>
      <c r="AI98" s="33"/>
      <c r="AJ98" s="33"/>
      <c r="AK98" s="33"/>
      <c r="AL98" s="33"/>
      <c r="AM98" s="33"/>
      <c r="AN98" s="73"/>
      <c r="AO98" s="33"/>
      <c r="AP98" s="33"/>
      <c r="AQ98" s="33"/>
    </row>
    <row r="99" spans="4:43" ht="18" customHeight="1">
      <c r="D99" s="33"/>
      <c r="E99" s="140">
        <v>38.6</v>
      </c>
      <c r="F99" s="141"/>
      <c r="G99" s="142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73" t="s">
        <v>293</v>
      </c>
      <c r="AG99" s="33"/>
      <c r="AH99" s="33"/>
      <c r="AI99" s="33"/>
      <c r="AJ99" s="33"/>
      <c r="AK99" s="33"/>
      <c r="AL99" s="33"/>
      <c r="AM99" s="33"/>
      <c r="AN99" s="33"/>
      <c r="AO99" s="73"/>
      <c r="AP99" s="33"/>
      <c r="AQ99" s="33"/>
    </row>
    <row r="100" spans="4:43" ht="18" customHeight="1">
      <c r="D100" s="33"/>
      <c r="E100" s="140">
        <v>38.799999999999997</v>
      </c>
      <c r="F100" s="141"/>
      <c r="G100" s="142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73" t="s">
        <v>293</v>
      </c>
      <c r="AH100" s="33"/>
      <c r="AI100" s="33"/>
      <c r="AJ100" s="33"/>
      <c r="AK100" s="33"/>
      <c r="AL100" s="33"/>
      <c r="AM100" s="33"/>
      <c r="AN100" s="33"/>
      <c r="AO100" s="33"/>
      <c r="AP100" s="73"/>
      <c r="AQ100" s="33"/>
    </row>
    <row r="101" spans="4:43" ht="18" customHeight="1">
      <c r="D101" s="33"/>
      <c r="E101" s="140" t="s">
        <v>992</v>
      </c>
      <c r="F101" s="141"/>
      <c r="G101" s="142"/>
      <c r="H101" s="33"/>
      <c r="I101" s="33"/>
      <c r="J101" s="33"/>
      <c r="K101" s="33"/>
      <c r="L101" s="33"/>
      <c r="M101" s="33"/>
      <c r="N101" s="73"/>
      <c r="O101" s="7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73" t="s">
        <v>293</v>
      </c>
      <c r="AA101" s="33"/>
      <c r="AB101" s="33"/>
      <c r="AC101" s="33"/>
      <c r="AD101" s="33"/>
      <c r="AE101" s="33"/>
      <c r="AF101" s="33"/>
      <c r="AG101" s="33"/>
      <c r="AH101" s="33"/>
      <c r="AI101" s="73"/>
      <c r="AJ101" s="33"/>
      <c r="AK101" s="33"/>
      <c r="AL101" s="33"/>
      <c r="AM101" s="33"/>
      <c r="AN101" s="33"/>
      <c r="AO101" s="33"/>
      <c r="AP101" s="33"/>
      <c r="AQ101" s="33"/>
    </row>
    <row r="102" spans="4:43" ht="18" customHeight="1">
      <c r="D102" s="33"/>
      <c r="E102" s="140" t="s">
        <v>993</v>
      </c>
      <c r="F102" s="141"/>
      <c r="G102" s="142"/>
      <c r="H102" s="33"/>
      <c r="I102" s="33"/>
      <c r="J102" s="33"/>
      <c r="K102" s="33"/>
      <c r="L102" s="33"/>
      <c r="M102" s="33"/>
      <c r="N102" s="73"/>
      <c r="O102" s="7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73" t="s">
        <v>293</v>
      </c>
      <c r="AB102" s="33"/>
      <c r="AC102" s="33"/>
      <c r="AD102" s="33"/>
      <c r="AE102" s="33"/>
      <c r="AF102" s="33"/>
      <c r="AG102" s="33"/>
      <c r="AH102" s="33"/>
      <c r="AI102" s="33"/>
      <c r="AJ102" s="73"/>
      <c r="AK102" s="33"/>
      <c r="AL102" s="33"/>
      <c r="AM102" s="33"/>
      <c r="AN102" s="33"/>
      <c r="AO102" s="33"/>
      <c r="AP102" s="33"/>
      <c r="AQ102" s="33"/>
    </row>
    <row r="103" spans="4:43" ht="18" customHeight="1">
      <c r="D103" s="33"/>
      <c r="E103" s="140">
        <v>1.7</v>
      </c>
      <c r="F103" s="141"/>
      <c r="G103" s="142"/>
      <c r="H103" s="33"/>
      <c r="I103" s="33"/>
      <c r="J103" s="33"/>
      <c r="K103" s="33"/>
      <c r="L103" s="33"/>
      <c r="M103" s="33"/>
      <c r="N103" s="73"/>
      <c r="O103" s="7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73"/>
      <c r="AB103" s="33"/>
      <c r="AC103" s="33"/>
      <c r="AD103" s="33"/>
      <c r="AE103" s="33"/>
      <c r="AF103" s="33"/>
      <c r="AG103" s="33"/>
      <c r="AH103" s="73"/>
      <c r="AI103" s="33"/>
      <c r="AJ103" s="33" t="s">
        <v>24</v>
      </c>
      <c r="AK103" s="73"/>
      <c r="AL103" s="73"/>
      <c r="AM103" s="33"/>
      <c r="AN103" s="33"/>
      <c r="AO103" s="33"/>
      <c r="AP103" s="73"/>
      <c r="AQ103" s="33"/>
    </row>
    <row r="104" spans="4:43" ht="18" customHeight="1">
      <c r="D104" s="33"/>
      <c r="E104" s="140">
        <v>2.7</v>
      </c>
      <c r="F104" s="141"/>
      <c r="G104" s="142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E104" s="33"/>
      <c r="AF104" s="33"/>
      <c r="AH104" s="33" t="s">
        <v>24</v>
      </c>
      <c r="AI104" s="73"/>
      <c r="AJ104" s="33"/>
      <c r="AK104" s="33"/>
      <c r="AL104" s="33"/>
      <c r="AM104" s="73"/>
      <c r="AN104" s="33"/>
      <c r="AO104" s="33" t="s">
        <v>24</v>
      </c>
      <c r="AP104" s="33"/>
      <c r="AQ104" s="33" t="s">
        <v>24</v>
      </c>
    </row>
    <row r="105" spans="4:43" ht="18" customHeight="1">
      <c r="D105" s="33"/>
      <c r="E105" s="140">
        <v>3.7</v>
      </c>
      <c r="F105" s="141"/>
      <c r="G105" s="142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73"/>
      <c r="AK105" s="33"/>
      <c r="AL105" s="33" t="s">
        <v>24</v>
      </c>
      <c r="AM105" s="33"/>
      <c r="AN105" s="33" t="s">
        <v>24</v>
      </c>
      <c r="AO105" s="33"/>
      <c r="AP105" s="33" t="s">
        <v>24</v>
      </c>
      <c r="AQ105" s="33"/>
    </row>
    <row r="106" spans="4:43" ht="18" customHeight="1">
      <c r="D106" s="33"/>
      <c r="E106" s="140">
        <v>38.1</v>
      </c>
      <c r="F106" s="141"/>
      <c r="G106" s="142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 t="s">
        <v>24</v>
      </c>
      <c r="AL106" s="33"/>
      <c r="AM106" s="33"/>
      <c r="AN106" s="33"/>
      <c r="AO106" s="73"/>
      <c r="AP106" s="33"/>
      <c r="AQ106" s="33"/>
    </row>
    <row r="107" spans="4:43" ht="18" customHeight="1">
      <c r="D107" s="33"/>
      <c r="E107" s="140">
        <v>38.200000000000003</v>
      </c>
      <c r="F107" s="141"/>
      <c r="G107" s="142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 t="s">
        <v>24</v>
      </c>
      <c r="AJ107" s="33"/>
      <c r="AK107" s="33"/>
      <c r="AL107" s="73"/>
      <c r="AM107" s="33"/>
      <c r="AN107" s="33"/>
      <c r="AO107" s="33"/>
      <c r="AP107" s="73"/>
      <c r="AQ107" s="33"/>
    </row>
    <row r="108" spans="4:43" ht="18" customHeight="1">
      <c r="D108" s="33"/>
      <c r="E108" s="140">
        <v>38.299999999999997</v>
      </c>
      <c r="F108" s="141"/>
      <c r="G108" s="142"/>
      <c r="H108" s="33"/>
      <c r="I108" s="33"/>
      <c r="J108" s="33"/>
      <c r="K108" s="33"/>
      <c r="L108" s="33"/>
      <c r="M108" s="33"/>
      <c r="N108" s="73"/>
      <c r="O108" s="7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73"/>
      <c r="AB108" s="33"/>
      <c r="AC108" s="33"/>
      <c r="AD108" s="33"/>
      <c r="AE108" s="33"/>
      <c r="AF108" s="33"/>
      <c r="AG108" s="33"/>
      <c r="AH108" s="33"/>
      <c r="AI108" s="33"/>
      <c r="AJ108" s="73"/>
      <c r="AK108" s="33"/>
      <c r="AL108" s="33"/>
      <c r="AM108" s="33" t="s">
        <v>24</v>
      </c>
      <c r="AN108" s="33"/>
      <c r="AO108" s="33"/>
      <c r="AP108" s="33"/>
      <c r="AQ108" s="33"/>
    </row>
    <row r="109" spans="4:43" ht="18" customHeight="1">
      <c r="D109" s="33"/>
      <c r="E109" s="140" t="s">
        <v>559</v>
      </c>
      <c r="F109" s="141"/>
      <c r="G109" s="142"/>
      <c r="H109" s="33"/>
      <c r="I109" s="33"/>
      <c r="J109" s="33"/>
      <c r="K109" s="33"/>
      <c r="L109" s="33"/>
      <c r="M109" s="33"/>
      <c r="N109" s="33"/>
      <c r="O109" s="73"/>
      <c r="P109" s="73" t="s">
        <v>293</v>
      </c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73"/>
      <c r="AJ109" s="33"/>
      <c r="AK109" s="33"/>
      <c r="AL109" s="33"/>
      <c r="AM109" s="33"/>
      <c r="AN109" s="33"/>
      <c r="AO109" s="33"/>
      <c r="AP109" s="33"/>
      <c r="AQ109" s="33"/>
    </row>
    <row r="110" spans="4:43" ht="18" customHeight="1">
      <c r="D110" s="33"/>
      <c r="E110" s="140" t="s">
        <v>828</v>
      </c>
      <c r="F110" s="141"/>
      <c r="G110" s="142"/>
      <c r="H110" s="33"/>
      <c r="I110" s="33"/>
      <c r="J110" s="7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</row>
    <row r="111" spans="4:43" ht="18" customHeight="1">
      <c r="D111" s="37" t="str">
        <f>E40</f>
        <v>COLUMN_DATA_TRIM</v>
      </c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43"/>
    </row>
    <row r="112" spans="4:43" ht="18" customHeight="1">
      <c r="D112" s="33"/>
      <c r="E112" s="140" t="s">
        <v>70</v>
      </c>
      <c r="F112" s="141"/>
      <c r="G112" s="142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</row>
    <row r="113" spans="4:43" ht="18" customHeight="1">
      <c r="D113" s="33"/>
      <c r="E113" s="140" t="s">
        <v>727</v>
      </c>
      <c r="F113" s="141"/>
      <c r="G113" s="142"/>
      <c r="H113" s="33"/>
      <c r="I113" s="33"/>
      <c r="J113" s="33"/>
      <c r="K113" s="33"/>
      <c r="L113" s="33"/>
      <c r="M113" s="33"/>
      <c r="N113" s="73"/>
      <c r="O113" s="73"/>
      <c r="P113" s="33"/>
      <c r="Q113" s="73" t="s">
        <v>293</v>
      </c>
      <c r="R113" s="73" t="s">
        <v>293</v>
      </c>
      <c r="S113" s="33"/>
      <c r="T113" s="33"/>
      <c r="U113" s="73" t="s">
        <v>293</v>
      </c>
      <c r="V113" s="73" t="s">
        <v>293</v>
      </c>
      <c r="W113" s="33"/>
      <c r="X113" s="33"/>
      <c r="Y113" s="73"/>
      <c r="Z113" s="73"/>
      <c r="AA113" s="33"/>
      <c r="AB113" s="33"/>
      <c r="AC113" s="73"/>
      <c r="AD113" s="73"/>
      <c r="AE113" s="33"/>
      <c r="AF113" s="33"/>
      <c r="AG113" s="33"/>
      <c r="AH113" s="33" t="s">
        <v>24</v>
      </c>
      <c r="AI113" s="33" t="s">
        <v>24</v>
      </c>
      <c r="AJ113" s="33"/>
      <c r="AK113" s="33"/>
      <c r="AL113" s="33" t="s">
        <v>24</v>
      </c>
      <c r="AM113" s="33"/>
      <c r="AN113" s="33" t="s">
        <v>24</v>
      </c>
      <c r="AO113" s="73"/>
      <c r="AP113" s="33" t="s">
        <v>24</v>
      </c>
      <c r="AQ113" s="73"/>
    </row>
    <row r="114" spans="4:43" ht="18" customHeight="1">
      <c r="D114" s="33"/>
      <c r="E114" s="140" t="s">
        <v>728</v>
      </c>
      <c r="F114" s="141"/>
      <c r="G114" s="142"/>
      <c r="H114" s="33"/>
      <c r="I114" s="33"/>
      <c r="J114" s="33"/>
      <c r="K114" s="33"/>
      <c r="L114" s="33"/>
      <c r="M114" s="33"/>
      <c r="N114" s="33"/>
      <c r="O114" s="73"/>
      <c r="P114" s="33"/>
      <c r="Q114" s="33"/>
      <c r="R114" s="73"/>
      <c r="S114" s="33" t="s">
        <v>24</v>
      </c>
      <c r="T114" s="33" t="s">
        <v>24</v>
      </c>
      <c r="U114" s="33"/>
      <c r="V114" s="73"/>
      <c r="W114" s="33" t="s">
        <v>24</v>
      </c>
      <c r="X114" s="33" t="s">
        <v>24</v>
      </c>
      <c r="Y114" s="33"/>
      <c r="Z114" s="73"/>
      <c r="AA114" s="33"/>
      <c r="AB114" s="33"/>
      <c r="AC114" s="33"/>
      <c r="AD114" s="73"/>
      <c r="AE114" s="33"/>
      <c r="AF114" s="33"/>
      <c r="AG114" s="33"/>
      <c r="AH114" s="33"/>
      <c r="AI114" s="33"/>
      <c r="AJ114" s="33" t="s">
        <v>24</v>
      </c>
      <c r="AK114" s="33" t="s">
        <v>24</v>
      </c>
      <c r="AL114" s="33"/>
      <c r="AM114" s="33" t="s">
        <v>24</v>
      </c>
      <c r="AN114" s="33"/>
      <c r="AO114" s="33" t="s">
        <v>24</v>
      </c>
      <c r="AP114" s="33"/>
      <c r="AQ114" s="33" t="s">
        <v>24</v>
      </c>
    </row>
    <row r="115" spans="4:43" ht="18" customHeight="1">
      <c r="D115" s="33"/>
      <c r="E115" s="140" t="s">
        <v>811</v>
      </c>
      <c r="F115" s="141"/>
      <c r="G115" s="142"/>
      <c r="H115" s="33" t="s">
        <v>24</v>
      </c>
      <c r="I115" s="33" t="s">
        <v>24</v>
      </c>
      <c r="J115" s="33" t="s">
        <v>24</v>
      </c>
      <c r="K115" s="33" t="s">
        <v>24</v>
      </c>
      <c r="L115" s="33" t="s">
        <v>24</v>
      </c>
      <c r="M115" s="33" t="s">
        <v>24</v>
      </c>
      <c r="N115" s="33" t="s">
        <v>24</v>
      </c>
      <c r="O115" s="33" t="s">
        <v>24</v>
      </c>
      <c r="P115" s="33" t="s">
        <v>24</v>
      </c>
      <c r="Q115" s="33"/>
      <c r="R115" s="33"/>
      <c r="S115" s="33"/>
      <c r="T115" s="33"/>
      <c r="U115" s="33"/>
      <c r="V115" s="33"/>
      <c r="W115" s="73"/>
      <c r="X115" s="73"/>
      <c r="Y115" s="33" t="s">
        <v>24</v>
      </c>
      <c r="Z115" s="33" t="s">
        <v>24</v>
      </c>
      <c r="AA115" s="33" t="s">
        <v>24</v>
      </c>
      <c r="AB115" s="33" t="s">
        <v>24</v>
      </c>
      <c r="AC115" s="33" t="s">
        <v>24</v>
      </c>
      <c r="AD115" s="33" t="s">
        <v>24</v>
      </c>
      <c r="AE115" s="33" t="s">
        <v>24</v>
      </c>
      <c r="AF115" s="33" t="s">
        <v>24</v>
      </c>
      <c r="AG115" s="33" t="s">
        <v>24</v>
      </c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</row>
    <row r="116" spans="4:43" ht="18" customHeight="1">
      <c r="D116" s="37" t="str">
        <f>E43</f>
        <v>COLUMN_DATA_SIGNED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43"/>
      <c r="Y116" s="38"/>
      <c r="Z116" s="38"/>
      <c r="AA116" s="38"/>
      <c r="AB116" s="38"/>
      <c r="AC116" s="38"/>
      <c r="AD116" s="38"/>
      <c r="AE116" s="38"/>
      <c r="AF116" s="43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</row>
    <row r="117" spans="4:43" ht="18" customHeight="1">
      <c r="D117" s="33"/>
      <c r="E117" s="140" t="s">
        <v>70</v>
      </c>
      <c r="F117" s="141"/>
      <c r="G117" s="142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</row>
    <row r="118" spans="4:43" ht="18" customHeight="1">
      <c r="D118" s="33"/>
      <c r="E118" s="140">
        <v>0</v>
      </c>
      <c r="F118" s="141"/>
      <c r="G118" s="142"/>
      <c r="H118" s="33" t="s">
        <v>24</v>
      </c>
      <c r="I118" s="33" t="s">
        <v>24</v>
      </c>
      <c r="J118" s="33" t="s">
        <v>24</v>
      </c>
      <c r="K118" s="33"/>
      <c r="L118" s="33" t="s">
        <v>24</v>
      </c>
      <c r="M118" s="33"/>
      <c r="N118" s="33" t="s">
        <v>24</v>
      </c>
      <c r="O118" s="33" t="s">
        <v>24</v>
      </c>
      <c r="P118" s="33" t="s">
        <v>24</v>
      </c>
      <c r="Q118" s="33" t="s">
        <v>24</v>
      </c>
      <c r="R118" s="33" t="s">
        <v>24</v>
      </c>
      <c r="S118" s="33" t="s">
        <v>24</v>
      </c>
      <c r="T118" s="33" t="s">
        <v>24</v>
      </c>
      <c r="U118" s="33"/>
      <c r="V118" s="33"/>
      <c r="W118" s="33"/>
      <c r="X118" s="33"/>
      <c r="Y118" s="33" t="s">
        <v>24</v>
      </c>
      <c r="Z118" s="33" t="s">
        <v>24</v>
      </c>
      <c r="AA118" s="33" t="s">
        <v>24</v>
      </c>
      <c r="AB118" s="33" t="s">
        <v>24</v>
      </c>
      <c r="AC118" s="33" t="s">
        <v>24</v>
      </c>
      <c r="AD118" s="33" t="s">
        <v>24</v>
      </c>
      <c r="AE118" s="33" t="s">
        <v>24</v>
      </c>
      <c r="AF118" s="33" t="s">
        <v>24</v>
      </c>
      <c r="AG118" s="33" t="s">
        <v>24</v>
      </c>
      <c r="AH118" s="33" t="s">
        <v>24</v>
      </c>
      <c r="AI118" s="33" t="s">
        <v>24</v>
      </c>
      <c r="AJ118" s="33" t="s">
        <v>24</v>
      </c>
      <c r="AK118" s="33" t="s">
        <v>24</v>
      </c>
      <c r="AL118" s="33" t="s">
        <v>24</v>
      </c>
      <c r="AM118" s="33" t="s">
        <v>24</v>
      </c>
      <c r="AN118" s="33"/>
      <c r="AO118" s="33"/>
      <c r="AP118" s="33"/>
      <c r="AQ118" s="33"/>
    </row>
    <row r="119" spans="4:43" ht="18" customHeight="1">
      <c r="D119" s="33"/>
      <c r="E119" s="140">
        <v>1</v>
      </c>
      <c r="F119" s="141"/>
      <c r="G119" s="142"/>
      <c r="H119" s="33"/>
      <c r="I119" s="33"/>
      <c r="J119" s="33"/>
      <c r="K119" s="33" t="s">
        <v>24</v>
      </c>
      <c r="L119" s="33"/>
      <c r="M119" s="33" t="s">
        <v>24</v>
      </c>
      <c r="N119" s="33"/>
      <c r="O119" s="33"/>
      <c r="P119" s="33"/>
      <c r="Q119" s="33"/>
      <c r="R119" s="33"/>
      <c r="S119" s="33"/>
      <c r="T119" s="33"/>
      <c r="U119" s="33" t="s">
        <v>24</v>
      </c>
      <c r="V119" s="33" t="s">
        <v>24</v>
      </c>
      <c r="W119" s="33" t="s">
        <v>24</v>
      </c>
      <c r="X119" s="33" t="s">
        <v>24</v>
      </c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 t="s">
        <v>24</v>
      </c>
      <c r="AO119" s="33" t="s">
        <v>24</v>
      </c>
      <c r="AP119" s="33" t="s">
        <v>24</v>
      </c>
      <c r="AQ119" s="33" t="s">
        <v>24</v>
      </c>
    </row>
    <row r="120" spans="4:43" ht="18" customHeight="1">
      <c r="D120" s="33"/>
      <c r="E120" s="140" t="s">
        <v>828</v>
      </c>
      <c r="F120" s="141"/>
      <c r="G120" s="142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</row>
    <row r="121" spans="4:43" ht="18" customHeight="1">
      <c r="D121" s="37" t="str">
        <f>E46</f>
        <v>SIGN_DIGIT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43"/>
    </row>
    <row r="122" spans="4:43" ht="18" customHeight="1">
      <c r="D122" s="33"/>
      <c r="E122" s="140" t="s">
        <v>70</v>
      </c>
      <c r="F122" s="141"/>
      <c r="G122" s="142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</row>
    <row r="123" spans="4:43" ht="18" customHeight="1">
      <c r="D123" s="33"/>
      <c r="E123" s="140">
        <v>0</v>
      </c>
      <c r="F123" s="141"/>
      <c r="G123" s="142"/>
      <c r="H123" s="33" t="s">
        <v>24</v>
      </c>
      <c r="I123" s="33" t="s">
        <v>24</v>
      </c>
      <c r="J123" s="33" t="s">
        <v>24</v>
      </c>
      <c r="K123" s="33" t="s">
        <v>24</v>
      </c>
      <c r="L123" s="33" t="s">
        <v>24</v>
      </c>
      <c r="M123" s="33" t="s">
        <v>24</v>
      </c>
      <c r="N123" s="33" t="s">
        <v>24</v>
      </c>
      <c r="O123" s="33" t="s">
        <v>24</v>
      </c>
      <c r="P123" s="33" t="s">
        <v>24</v>
      </c>
      <c r="Q123" s="33" t="s">
        <v>24</v>
      </c>
      <c r="R123" s="33" t="s">
        <v>24</v>
      </c>
      <c r="S123" s="33" t="s">
        <v>24</v>
      </c>
      <c r="T123" s="33" t="s">
        <v>24</v>
      </c>
      <c r="U123" s="33"/>
      <c r="V123" s="33"/>
      <c r="W123" s="33"/>
      <c r="X123" s="33"/>
      <c r="Y123" s="33" t="s">
        <v>24</v>
      </c>
      <c r="Z123" s="33" t="s">
        <v>24</v>
      </c>
      <c r="AA123" s="33" t="s">
        <v>24</v>
      </c>
      <c r="AB123" s="33" t="s">
        <v>24</v>
      </c>
      <c r="AC123" s="33" t="s">
        <v>24</v>
      </c>
      <c r="AD123" s="33" t="s">
        <v>24</v>
      </c>
      <c r="AE123" s="33" t="s">
        <v>24</v>
      </c>
      <c r="AF123" s="33" t="s">
        <v>24</v>
      </c>
      <c r="AG123" s="33" t="s">
        <v>24</v>
      </c>
      <c r="AH123" s="33" t="s">
        <v>24</v>
      </c>
      <c r="AI123" s="33" t="s">
        <v>24</v>
      </c>
      <c r="AJ123" s="33" t="s">
        <v>24</v>
      </c>
      <c r="AK123" s="33" t="s">
        <v>24</v>
      </c>
      <c r="AL123" s="33" t="s">
        <v>24</v>
      </c>
      <c r="AM123" s="33" t="s">
        <v>24</v>
      </c>
      <c r="AN123" s="33"/>
      <c r="AO123" s="33"/>
      <c r="AP123" s="33" t="s">
        <v>24</v>
      </c>
      <c r="AQ123" s="33" t="s">
        <v>24</v>
      </c>
    </row>
    <row r="124" spans="4:43" ht="18" customHeight="1">
      <c r="D124" s="33"/>
      <c r="E124" s="140">
        <v>1</v>
      </c>
      <c r="F124" s="141"/>
      <c r="G124" s="142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 t="s">
        <v>24</v>
      </c>
      <c r="V124" s="33" t="s">
        <v>24</v>
      </c>
      <c r="W124" s="33" t="s">
        <v>24</v>
      </c>
      <c r="X124" s="33" t="s">
        <v>24</v>
      </c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 t="s">
        <v>24</v>
      </c>
      <c r="AO124" s="33" t="s">
        <v>24</v>
      </c>
      <c r="AP124" s="33"/>
      <c r="AQ124" s="33"/>
    </row>
    <row r="125" spans="4:43" ht="18" customHeight="1">
      <c r="D125" s="33"/>
      <c r="E125" s="140" t="s">
        <v>828</v>
      </c>
      <c r="F125" s="141"/>
      <c r="G125" s="142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</row>
    <row r="126" spans="4:43" ht="18" customHeight="1">
      <c r="D126" s="37" t="str">
        <f>E49</f>
        <v>DATE_SEPARATOR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43"/>
    </row>
    <row r="127" spans="4:43" ht="18" customHeight="1">
      <c r="D127" s="33"/>
      <c r="E127" s="140" t="s">
        <v>70</v>
      </c>
      <c r="F127" s="141"/>
      <c r="G127" s="142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</row>
    <row r="128" spans="4:43" ht="18" customHeight="1">
      <c r="D128" s="33"/>
      <c r="E128" s="140" t="s">
        <v>232</v>
      </c>
      <c r="F128" s="141"/>
      <c r="G128" s="142"/>
      <c r="H128" s="33" t="s">
        <v>24</v>
      </c>
      <c r="I128" s="33" t="s">
        <v>24</v>
      </c>
      <c r="J128" s="33" t="s">
        <v>24</v>
      </c>
      <c r="K128" s="33" t="s">
        <v>24</v>
      </c>
      <c r="L128" s="33" t="s">
        <v>24</v>
      </c>
      <c r="M128" s="33" t="s">
        <v>24</v>
      </c>
      <c r="N128" s="33" t="s">
        <v>24</v>
      </c>
      <c r="O128" s="33" t="s">
        <v>24</v>
      </c>
      <c r="P128" s="33" t="s">
        <v>24</v>
      </c>
      <c r="Q128" s="33" t="s">
        <v>24</v>
      </c>
      <c r="R128" s="33" t="s">
        <v>24</v>
      </c>
      <c r="S128" s="33" t="s">
        <v>24</v>
      </c>
      <c r="T128" s="33" t="s">
        <v>24</v>
      </c>
      <c r="U128" s="33" t="s">
        <v>24</v>
      </c>
      <c r="V128" s="33" t="s">
        <v>24</v>
      </c>
      <c r="W128" s="33" t="s">
        <v>24</v>
      </c>
      <c r="X128" s="33" t="s">
        <v>24</v>
      </c>
      <c r="Y128" s="33" t="s">
        <v>24</v>
      </c>
      <c r="Z128" s="33" t="s">
        <v>24</v>
      </c>
      <c r="AA128" s="33" t="s">
        <v>24</v>
      </c>
      <c r="AB128" s="33" t="s">
        <v>24</v>
      </c>
      <c r="AC128" s="33" t="s">
        <v>24</v>
      </c>
      <c r="AD128" s="33" t="s">
        <v>24</v>
      </c>
      <c r="AE128" s="33" t="s">
        <v>24</v>
      </c>
      <c r="AF128" s="33" t="s">
        <v>24</v>
      </c>
      <c r="AG128" s="33" t="s">
        <v>24</v>
      </c>
      <c r="AH128" s="33" t="s">
        <v>24</v>
      </c>
      <c r="AI128" s="33" t="s">
        <v>24</v>
      </c>
      <c r="AJ128" s="33" t="s">
        <v>24</v>
      </c>
      <c r="AK128" s="33" t="s">
        <v>24</v>
      </c>
      <c r="AL128" s="33" t="s">
        <v>24</v>
      </c>
      <c r="AM128" s="33" t="s">
        <v>24</v>
      </c>
      <c r="AN128" s="33" t="s">
        <v>24</v>
      </c>
      <c r="AO128" s="33" t="s">
        <v>24</v>
      </c>
      <c r="AP128" s="33" t="s">
        <v>24</v>
      </c>
      <c r="AQ128" s="33" t="s">
        <v>24</v>
      </c>
    </row>
    <row r="129" spans="4:43" ht="18" customHeight="1">
      <c r="D129" s="33"/>
      <c r="E129" s="140" t="s">
        <v>828</v>
      </c>
      <c r="F129" s="141"/>
      <c r="G129" s="142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</row>
    <row r="130" spans="4:43" ht="18" customHeight="1">
      <c r="D130" s="37" t="str">
        <f>E52</f>
        <v>TIME_SEPARATOR</v>
      </c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43"/>
    </row>
    <row r="131" spans="4:43" ht="18" customHeight="1">
      <c r="D131" s="33"/>
      <c r="E131" s="140" t="s">
        <v>70</v>
      </c>
      <c r="F131" s="141"/>
      <c r="G131" s="142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</row>
    <row r="132" spans="4:43" ht="18" customHeight="1">
      <c r="D132" s="33"/>
      <c r="E132" s="140" t="s">
        <v>235</v>
      </c>
      <c r="F132" s="141"/>
      <c r="G132" s="142"/>
      <c r="H132" s="33" t="s">
        <v>24</v>
      </c>
      <c r="I132" s="33" t="s">
        <v>24</v>
      </c>
      <c r="J132" s="33" t="s">
        <v>24</v>
      </c>
      <c r="K132" s="33" t="s">
        <v>24</v>
      </c>
      <c r="L132" s="33" t="s">
        <v>24</v>
      </c>
      <c r="M132" s="33" t="s">
        <v>24</v>
      </c>
      <c r="N132" s="33" t="s">
        <v>24</v>
      </c>
      <c r="O132" s="33" t="s">
        <v>24</v>
      </c>
      <c r="P132" s="33" t="s">
        <v>24</v>
      </c>
      <c r="Q132" s="33" t="s">
        <v>24</v>
      </c>
      <c r="R132" s="33" t="s">
        <v>24</v>
      </c>
      <c r="S132" s="33" t="s">
        <v>24</v>
      </c>
      <c r="T132" s="33" t="s">
        <v>24</v>
      </c>
      <c r="U132" s="33" t="s">
        <v>24</v>
      </c>
      <c r="V132" s="33" t="s">
        <v>24</v>
      </c>
      <c r="W132" s="33" t="s">
        <v>24</v>
      </c>
      <c r="X132" s="33" t="s">
        <v>24</v>
      </c>
      <c r="Y132" s="33" t="s">
        <v>24</v>
      </c>
      <c r="Z132" s="33" t="s">
        <v>24</v>
      </c>
      <c r="AA132" s="33" t="s">
        <v>24</v>
      </c>
      <c r="AB132" s="33" t="s">
        <v>24</v>
      </c>
      <c r="AC132" s="33" t="s">
        <v>24</v>
      </c>
      <c r="AD132" s="33" t="s">
        <v>24</v>
      </c>
      <c r="AE132" s="33" t="s">
        <v>24</v>
      </c>
      <c r="AF132" s="33" t="s">
        <v>24</v>
      </c>
      <c r="AG132" s="33" t="s">
        <v>24</v>
      </c>
      <c r="AH132" s="33" t="s">
        <v>24</v>
      </c>
      <c r="AI132" s="33" t="s">
        <v>24</v>
      </c>
      <c r="AJ132" s="33" t="s">
        <v>24</v>
      </c>
      <c r="AK132" s="33" t="s">
        <v>24</v>
      </c>
      <c r="AL132" s="33" t="s">
        <v>24</v>
      </c>
      <c r="AM132" s="33" t="s">
        <v>24</v>
      </c>
      <c r="AN132" s="33" t="s">
        <v>24</v>
      </c>
      <c r="AO132" s="33" t="s">
        <v>24</v>
      </c>
      <c r="AP132" s="33" t="s">
        <v>24</v>
      </c>
      <c r="AQ132" s="33" t="s">
        <v>24</v>
      </c>
    </row>
    <row r="133" spans="4:43" ht="18" customHeight="1">
      <c r="D133" s="33"/>
      <c r="E133" s="140" t="s">
        <v>828</v>
      </c>
      <c r="F133" s="141"/>
      <c r="G133" s="142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</row>
    <row r="134" spans="4:43" ht="18" customHeight="1">
      <c r="D134" s="37" t="str">
        <f>E55</f>
        <v>SEPARATOR_DATE_TIME</v>
      </c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43"/>
    </row>
    <row r="135" spans="4:43" ht="18" customHeight="1">
      <c r="D135" s="33"/>
      <c r="E135" s="140" t="s">
        <v>70</v>
      </c>
      <c r="F135" s="141"/>
      <c r="G135" s="142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</row>
    <row r="136" spans="4:43" ht="18" customHeight="1">
      <c r="D136" s="33"/>
      <c r="E136" s="140" t="s">
        <v>701</v>
      </c>
      <c r="F136" s="141"/>
      <c r="G136" s="142"/>
      <c r="H136" s="33" t="s">
        <v>24</v>
      </c>
      <c r="I136" s="33" t="s">
        <v>24</v>
      </c>
      <c r="J136" s="33" t="s">
        <v>24</v>
      </c>
      <c r="K136" s="33" t="s">
        <v>24</v>
      </c>
      <c r="L136" s="33" t="s">
        <v>24</v>
      </c>
      <c r="M136" s="33" t="s">
        <v>24</v>
      </c>
      <c r="N136" s="33" t="s">
        <v>24</v>
      </c>
      <c r="O136" s="33" t="s">
        <v>24</v>
      </c>
      <c r="P136" s="33" t="s">
        <v>24</v>
      </c>
      <c r="Q136" s="33" t="s">
        <v>24</v>
      </c>
      <c r="R136" s="33" t="s">
        <v>24</v>
      </c>
      <c r="S136" s="33" t="s">
        <v>24</v>
      </c>
      <c r="T136" s="33" t="s">
        <v>24</v>
      </c>
      <c r="U136" s="33" t="s">
        <v>24</v>
      </c>
      <c r="V136" s="33" t="s">
        <v>24</v>
      </c>
      <c r="W136" s="33" t="s">
        <v>24</v>
      </c>
      <c r="X136" s="33" t="s">
        <v>24</v>
      </c>
      <c r="Y136" s="33" t="s">
        <v>24</v>
      </c>
      <c r="Z136" s="33" t="s">
        <v>24</v>
      </c>
      <c r="AA136" s="33" t="s">
        <v>24</v>
      </c>
      <c r="AB136" s="33" t="s">
        <v>24</v>
      </c>
      <c r="AC136" s="33" t="s">
        <v>24</v>
      </c>
      <c r="AD136" s="33" t="s">
        <v>24</v>
      </c>
      <c r="AE136" s="33" t="s">
        <v>24</v>
      </c>
      <c r="AF136" s="33" t="s">
        <v>24</v>
      </c>
      <c r="AG136" s="33" t="s">
        <v>24</v>
      </c>
      <c r="AH136" s="33" t="s">
        <v>24</v>
      </c>
      <c r="AI136" s="33" t="s">
        <v>24</v>
      </c>
      <c r="AJ136" s="33" t="s">
        <v>24</v>
      </c>
      <c r="AK136" s="33" t="s">
        <v>24</v>
      </c>
      <c r="AL136" s="33" t="s">
        <v>24</v>
      </c>
      <c r="AM136" s="33" t="s">
        <v>24</v>
      </c>
      <c r="AN136" s="33" t="s">
        <v>24</v>
      </c>
      <c r="AO136" s="33" t="s">
        <v>24</v>
      </c>
      <c r="AP136" s="33" t="s">
        <v>24</v>
      </c>
      <c r="AQ136" s="33" t="s">
        <v>24</v>
      </c>
    </row>
    <row r="137" spans="4:43" ht="18" customHeight="1">
      <c r="D137" s="33"/>
      <c r="E137" s="140" t="s">
        <v>828</v>
      </c>
      <c r="F137" s="141"/>
      <c r="G137" s="142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</row>
    <row r="138" spans="4:43" ht="18" customHeight="1">
      <c r="D138" s="37" t="str">
        <f>E58</f>
        <v>REFERENCE_DATE</v>
      </c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43"/>
    </row>
    <row r="139" spans="4:43" ht="18" customHeight="1">
      <c r="D139" s="33"/>
      <c r="E139" s="140" t="s">
        <v>70</v>
      </c>
      <c r="F139" s="141"/>
      <c r="G139" s="142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</row>
    <row r="140" spans="4:43" ht="18" customHeight="1">
      <c r="D140" s="33"/>
      <c r="E140" s="147" t="s">
        <v>710</v>
      </c>
      <c r="F140" s="141"/>
      <c r="G140" s="142"/>
      <c r="H140" s="33" t="s">
        <v>24</v>
      </c>
      <c r="I140" s="33" t="s">
        <v>24</v>
      </c>
      <c r="J140" s="33" t="s">
        <v>24</v>
      </c>
      <c r="K140" s="33" t="s">
        <v>24</v>
      </c>
      <c r="L140" s="33" t="s">
        <v>24</v>
      </c>
      <c r="M140" s="33" t="s">
        <v>24</v>
      </c>
      <c r="N140" s="33" t="s">
        <v>24</v>
      </c>
      <c r="O140" s="33" t="s">
        <v>24</v>
      </c>
      <c r="P140" s="33" t="s">
        <v>24</v>
      </c>
      <c r="Q140" s="33" t="s">
        <v>24</v>
      </c>
      <c r="R140" s="33" t="s">
        <v>24</v>
      </c>
      <c r="S140" s="33" t="s">
        <v>24</v>
      </c>
      <c r="T140" s="33" t="s">
        <v>24</v>
      </c>
      <c r="U140" s="33" t="s">
        <v>24</v>
      </c>
      <c r="V140" s="33" t="s">
        <v>24</v>
      </c>
      <c r="W140" s="33" t="s">
        <v>24</v>
      </c>
      <c r="X140" s="33" t="s">
        <v>24</v>
      </c>
      <c r="Y140" s="33" t="s">
        <v>24</v>
      </c>
      <c r="Z140" s="33" t="s">
        <v>24</v>
      </c>
      <c r="AA140" s="33" t="s">
        <v>24</v>
      </c>
      <c r="AB140" s="33" t="s">
        <v>24</v>
      </c>
      <c r="AC140" s="33" t="s">
        <v>24</v>
      </c>
      <c r="AD140" s="33" t="s">
        <v>24</v>
      </c>
      <c r="AE140" s="33" t="s">
        <v>24</v>
      </c>
      <c r="AF140" s="33" t="s">
        <v>24</v>
      </c>
      <c r="AG140" s="33" t="s">
        <v>24</v>
      </c>
      <c r="AH140" s="33" t="s">
        <v>24</v>
      </c>
      <c r="AI140" s="33" t="s">
        <v>24</v>
      </c>
      <c r="AJ140" s="33" t="s">
        <v>24</v>
      </c>
      <c r="AK140" s="33" t="s">
        <v>24</v>
      </c>
      <c r="AL140" s="33" t="s">
        <v>24</v>
      </c>
      <c r="AM140" s="33" t="s">
        <v>24</v>
      </c>
      <c r="AN140" s="33" t="s">
        <v>24</v>
      </c>
      <c r="AO140" s="33" t="s">
        <v>24</v>
      </c>
      <c r="AP140" s="33" t="s">
        <v>24</v>
      </c>
      <c r="AQ140" s="33" t="s">
        <v>24</v>
      </c>
    </row>
    <row r="141" spans="4:43" ht="18" customHeight="1">
      <c r="D141" s="33"/>
      <c r="E141" s="140" t="s">
        <v>828</v>
      </c>
      <c r="F141" s="141"/>
      <c r="G141" s="142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</row>
    <row r="142" spans="4:43" ht="18" customHeight="1">
      <c r="D142" s="37" t="str">
        <f>E61</f>
        <v>CASE_MODE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43"/>
    </row>
    <row r="143" spans="4:43" ht="18" customHeight="1">
      <c r="D143" s="33"/>
      <c r="E143" s="140" t="s">
        <v>70</v>
      </c>
      <c r="F143" s="141"/>
      <c r="G143" s="142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</row>
    <row r="144" spans="4:43" ht="18" customHeight="1">
      <c r="D144" s="33"/>
      <c r="E144" s="140" t="s">
        <v>390</v>
      </c>
      <c r="F144" s="141"/>
      <c r="G144" s="142"/>
      <c r="H144" s="33" t="s">
        <v>24</v>
      </c>
      <c r="I144" s="33" t="s">
        <v>24</v>
      </c>
      <c r="J144" s="33" t="s">
        <v>24</v>
      </c>
      <c r="K144" s="33" t="s">
        <v>24</v>
      </c>
      <c r="L144" s="33" t="s">
        <v>24</v>
      </c>
      <c r="M144" s="33" t="s">
        <v>24</v>
      </c>
      <c r="N144" s="33" t="s">
        <v>24</v>
      </c>
      <c r="O144" s="33" t="s">
        <v>24</v>
      </c>
      <c r="P144" s="33" t="s">
        <v>24</v>
      </c>
      <c r="Q144" s="33" t="s">
        <v>24</v>
      </c>
      <c r="R144" s="33" t="s">
        <v>24</v>
      </c>
      <c r="S144" s="33" t="s">
        <v>24</v>
      </c>
      <c r="T144" s="33" t="s">
        <v>24</v>
      </c>
      <c r="U144" s="33" t="s">
        <v>24</v>
      </c>
      <c r="V144" s="33" t="s">
        <v>24</v>
      </c>
      <c r="W144" s="33" t="s">
        <v>24</v>
      </c>
      <c r="X144" s="33" t="s">
        <v>24</v>
      </c>
      <c r="Y144" s="33" t="s">
        <v>24</v>
      </c>
      <c r="Z144" s="33" t="s">
        <v>24</v>
      </c>
      <c r="AA144" s="33" t="s">
        <v>24</v>
      </c>
      <c r="AB144" s="33" t="s">
        <v>24</v>
      </c>
      <c r="AC144" s="33" t="s">
        <v>24</v>
      </c>
      <c r="AD144" s="33" t="s">
        <v>24</v>
      </c>
      <c r="AE144" s="33" t="s">
        <v>24</v>
      </c>
      <c r="AF144" s="33" t="s">
        <v>24</v>
      </c>
      <c r="AG144" s="33" t="s">
        <v>24</v>
      </c>
      <c r="AH144" s="33" t="s">
        <v>24</v>
      </c>
      <c r="AI144" s="33" t="s">
        <v>24</v>
      </c>
      <c r="AJ144" s="33" t="s">
        <v>24</v>
      </c>
      <c r="AK144" s="33" t="s">
        <v>24</v>
      </c>
      <c r="AL144" s="33" t="s">
        <v>24</v>
      </c>
      <c r="AM144" s="33" t="s">
        <v>24</v>
      </c>
      <c r="AN144" s="33" t="s">
        <v>24</v>
      </c>
      <c r="AO144" s="33" t="s">
        <v>24</v>
      </c>
      <c r="AP144" s="33" t="s">
        <v>24</v>
      </c>
      <c r="AQ144" s="33" t="s">
        <v>24</v>
      </c>
    </row>
    <row r="145" spans="4:43" ht="18" customHeight="1">
      <c r="D145" s="33"/>
      <c r="E145" s="140" t="s">
        <v>828</v>
      </c>
      <c r="F145" s="141"/>
      <c r="G145" s="142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</row>
    <row r="146" spans="4:43" ht="18" customHeight="1">
      <c r="D146" s="37" t="str">
        <f>E64</f>
        <v>MULTIBYTE_STRING</v>
      </c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43"/>
    </row>
    <row r="147" spans="4:43" ht="18" customHeight="1">
      <c r="D147" s="33"/>
      <c r="E147" s="140" t="s">
        <v>70</v>
      </c>
      <c r="F147" s="141"/>
      <c r="G147" s="142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</row>
    <row r="148" spans="4:43" ht="18" customHeight="1">
      <c r="D148" s="33"/>
      <c r="E148" s="140" t="s">
        <v>711</v>
      </c>
      <c r="F148" s="141"/>
      <c r="G148" s="142"/>
      <c r="H148" s="33" t="s">
        <v>24</v>
      </c>
      <c r="I148" s="33" t="s">
        <v>24</v>
      </c>
      <c r="J148" s="33" t="s">
        <v>24</v>
      </c>
      <c r="K148" s="33" t="s">
        <v>24</v>
      </c>
      <c r="L148" s="33" t="s">
        <v>24</v>
      </c>
      <c r="M148" s="33" t="s">
        <v>24</v>
      </c>
      <c r="N148" s="33" t="s">
        <v>24</v>
      </c>
      <c r="O148" s="33" t="s">
        <v>24</v>
      </c>
      <c r="P148" s="33" t="s">
        <v>24</v>
      </c>
      <c r="Q148" s="33" t="s">
        <v>24</v>
      </c>
      <c r="R148" s="33" t="s">
        <v>24</v>
      </c>
      <c r="S148" s="33" t="s">
        <v>24</v>
      </c>
      <c r="T148" s="33" t="s">
        <v>24</v>
      </c>
      <c r="U148" s="33" t="s">
        <v>24</v>
      </c>
      <c r="V148" s="33" t="s">
        <v>24</v>
      </c>
      <c r="W148" s="33" t="s">
        <v>24</v>
      </c>
      <c r="X148" s="33" t="s">
        <v>24</v>
      </c>
      <c r="Y148" s="33" t="s">
        <v>24</v>
      </c>
      <c r="Z148" s="33" t="s">
        <v>24</v>
      </c>
      <c r="AA148" s="33" t="s">
        <v>24</v>
      </c>
      <c r="AB148" s="33" t="s">
        <v>24</v>
      </c>
      <c r="AC148" s="33" t="s">
        <v>24</v>
      </c>
      <c r="AD148" s="33" t="s">
        <v>24</v>
      </c>
      <c r="AE148" s="33" t="s">
        <v>24</v>
      </c>
      <c r="AF148" s="33" t="s">
        <v>24</v>
      </c>
      <c r="AG148" s="33" t="s">
        <v>24</v>
      </c>
      <c r="AH148" s="33" t="s">
        <v>24</v>
      </c>
      <c r="AI148" s="33" t="s">
        <v>24</v>
      </c>
      <c r="AJ148" s="33" t="s">
        <v>24</v>
      </c>
      <c r="AK148" s="33" t="s">
        <v>24</v>
      </c>
      <c r="AL148" s="33" t="s">
        <v>24</v>
      </c>
      <c r="AM148" s="33" t="s">
        <v>24</v>
      </c>
      <c r="AN148" s="33" t="s">
        <v>24</v>
      </c>
      <c r="AO148" s="33" t="s">
        <v>24</v>
      </c>
      <c r="AP148" s="33" t="s">
        <v>24</v>
      </c>
      <c r="AQ148" s="33" t="s">
        <v>24</v>
      </c>
    </row>
    <row r="149" spans="4:43" ht="18" customHeight="1">
      <c r="D149" s="33"/>
      <c r="E149" s="140" t="s">
        <v>739</v>
      </c>
      <c r="F149" s="141"/>
      <c r="G149" s="142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</row>
    <row r="150" spans="4:43" ht="18" customHeight="1">
      <c r="D150" s="32" t="s">
        <v>417</v>
      </c>
      <c r="E150" s="29"/>
      <c r="F150" s="29"/>
      <c r="G150" s="29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44"/>
    </row>
    <row r="151" spans="4:43" ht="18" customHeight="1">
      <c r="D151" s="130" t="s">
        <v>406</v>
      </c>
      <c r="E151" s="106"/>
      <c r="F151" s="106"/>
      <c r="G151" s="107"/>
      <c r="H151" s="124" t="s">
        <v>410</v>
      </c>
      <c r="I151" s="124" t="s">
        <v>407</v>
      </c>
      <c r="J151" s="124" t="s">
        <v>407</v>
      </c>
      <c r="K151" s="124" t="s">
        <v>407</v>
      </c>
      <c r="L151" s="124" t="s">
        <v>407</v>
      </c>
      <c r="M151" s="124" t="s">
        <v>410</v>
      </c>
      <c r="N151" s="124" t="s">
        <v>410</v>
      </c>
      <c r="O151" s="124" t="s">
        <v>410</v>
      </c>
      <c r="P151" s="124" t="s">
        <v>410</v>
      </c>
      <c r="Q151" s="124" t="s">
        <v>410</v>
      </c>
      <c r="R151" s="124" t="s">
        <v>407</v>
      </c>
      <c r="S151" s="124" t="s">
        <v>410</v>
      </c>
      <c r="T151" s="124" t="s">
        <v>407</v>
      </c>
      <c r="U151" s="124" t="s">
        <v>410</v>
      </c>
      <c r="V151" s="124" t="s">
        <v>407</v>
      </c>
      <c r="W151" s="124" t="s">
        <v>410</v>
      </c>
      <c r="X151" s="124" t="s">
        <v>407</v>
      </c>
      <c r="Y151" s="124" t="s">
        <v>410</v>
      </c>
      <c r="Z151" s="124" t="s">
        <v>410</v>
      </c>
      <c r="AA151" s="124" t="s">
        <v>410</v>
      </c>
      <c r="AB151" s="124" t="s">
        <v>410</v>
      </c>
      <c r="AC151" s="124" t="s">
        <v>407</v>
      </c>
      <c r="AD151" s="124" t="s">
        <v>407</v>
      </c>
      <c r="AE151" s="124" t="s">
        <v>410</v>
      </c>
      <c r="AF151" s="124" t="s">
        <v>410</v>
      </c>
      <c r="AG151" s="124" t="s">
        <v>410</v>
      </c>
      <c r="AH151" s="124" t="s">
        <v>410</v>
      </c>
      <c r="AI151" s="124" t="s">
        <v>410</v>
      </c>
      <c r="AJ151" s="124" t="s">
        <v>410</v>
      </c>
      <c r="AK151" s="124" t="s">
        <v>410</v>
      </c>
      <c r="AL151" s="124" t="s">
        <v>407</v>
      </c>
      <c r="AM151" s="124" t="s">
        <v>407</v>
      </c>
      <c r="AN151" s="124" t="s">
        <v>410</v>
      </c>
      <c r="AO151" s="124" t="s">
        <v>410</v>
      </c>
      <c r="AP151" s="124" t="s">
        <v>407</v>
      </c>
      <c r="AQ151" s="124" t="s">
        <v>407</v>
      </c>
    </row>
    <row r="152" spans="4:43" ht="18" customHeight="1">
      <c r="D152" s="118"/>
      <c r="E152" s="119"/>
      <c r="F152" s="119"/>
      <c r="G152" s="120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</row>
    <row r="153" spans="4:43" ht="18" customHeight="1">
      <c r="D153" s="108"/>
      <c r="E153" s="109"/>
      <c r="F153" s="109"/>
      <c r="G153" s="110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</row>
    <row r="154" spans="4:43" ht="18" customHeight="1">
      <c r="D154" s="105" t="s">
        <v>408</v>
      </c>
      <c r="E154" s="106"/>
      <c r="F154" s="106"/>
      <c r="G154" s="107"/>
      <c r="H154" s="127">
        <v>220155</v>
      </c>
      <c r="I154" s="127">
        <v>220001</v>
      </c>
      <c r="J154" s="127">
        <v>220001</v>
      </c>
      <c r="K154" s="127">
        <v>220001</v>
      </c>
      <c r="L154" s="127">
        <v>220001</v>
      </c>
      <c r="M154" s="127">
        <v>220157</v>
      </c>
      <c r="N154" s="127">
        <v>220156</v>
      </c>
      <c r="O154" s="127">
        <v>220155</v>
      </c>
      <c r="P154" s="127">
        <v>220155</v>
      </c>
      <c r="Q154" s="127">
        <v>220158</v>
      </c>
      <c r="R154" s="127">
        <v>220001</v>
      </c>
      <c r="S154" s="127">
        <v>220159</v>
      </c>
      <c r="T154" s="127">
        <v>220001</v>
      </c>
      <c r="U154" s="127">
        <v>220160</v>
      </c>
      <c r="V154" s="127">
        <v>220001</v>
      </c>
      <c r="W154" s="127">
        <v>220161</v>
      </c>
      <c r="X154" s="127">
        <v>220001</v>
      </c>
      <c r="Y154" s="127">
        <v>220162</v>
      </c>
      <c r="Z154" s="127">
        <v>220163</v>
      </c>
      <c r="AA154" s="127">
        <v>220163</v>
      </c>
      <c r="AB154" s="127">
        <v>220164</v>
      </c>
      <c r="AC154" s="127">
        <v>220001</v>
      </c>
      <c r="AD154" s="127">
        <v>220001</v>
      </c>
      <c r="AE154" s="127">
        <v>220165</v>
      </c>
      <c r="AF154" s="127">
        <v>220001</v>
      </c>
      <c r="AG154" s="127">
        <v>220166</v>
      </c>
      <c r="AH154" s="127">
        <v>220167</v>
      </c>
      <c r="AI154" s="127">
        <v>220168</v>
      </c>
      <c r="AJ154" s="127">
        <v>220169</v>
      </c>
      <c r="AK154" s="127">
        <v>220170</v>
      </c>
      <c r="AL154" s="127">
        <v>220001</v>
      </c>
      <c r="AM154" s="127">
        <v>220001</v>
      </c>
      <c r="AN154" s="127">
        <v>220171</v>
      </c>
      <c r="AO154" s="127">
        <v>220172</v>
      </c>
      <c r="AP154" s="127">
        <v>220001</v>
      </c>
      <c r="AQ154" s="127">
        <v>220001</v>
      </c>
    </row>
    <row r="155" spans="4:43" ht="18" customHeight="1">
      <c r="D155" s="118"/>
      <c r="E155" s="119"/>
      <c r="F155" s="119"/>
      <c r="G155" s="120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128"/>
    </row>
    <row r="156" spans="4:43" ht="18" customHeight="1">
      <c r="D156" s="118"/>
      <c r="E156" s="119"/>
      <c r="F156" s="119"/>
      <c r="G156" s="120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28"/>
    </row>
    <row r="157" spans="4:43" ht="18" customHeight="1">
      <c r="D157" s="118"/>
      <c r="E157" s="119"/>
      <c r="F157" s="119"/>
      <c r="G157" s="120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28"/>
    </row>
    <row r="158" spans="4:43" ht="18" customHeight="1">
      <c r="D158" s="108"/>
      <c r="E158" s="109"/>
      <c r="F158" s="109"/>
      <c r="G158" s="110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</row>
    <row r="159" spans="4:43" ht="18" customHeight="1">
      <c r="D159" s="32" t="s">
        <v>418</v>
      </c>
      <c r="E159" s="29"/>
      <c r="F159" s="29"/>
      <c r="G159" s="29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9"/>
      <c r="AJ159" s="30"/>
      <c r="AK159" s="30"/>
      <c r="AL159" s="30"/>
      <c r="AM159" s="30"/>
      <c r="AN159" s="30"/>
      <c r="AO159" s="30"/>
      <c r="AP159" s="30"/>
      <c r="AQ159" s="44"/>
    </row>
    <row r="160" spans="4:43" ht="18" customHeight="1">
      <c r="D160" s="130" t="s">
        <v>409</v>
      </c>
      <c r="E160" s="106"/>
      <c r="F160" s="106"/>
      <c r="G160" s="107"/>
      <c r="H160" s="124" t="s">
        <v>410</v>
      </c>
      <c r="I160" s="124" t="s">
        <v>407</v>
      </c>
      <c r="J160" s="124" t="s">
        <v>407</v>
      </c>
      <c r="K160" s="124" t="s">
        <v>407</v>
      </c>
      <c r="L160" s="124" t="s">
        <v>407</v>
      </c>
      <c r="M160" s="124" t="s">
        <v>410</v>
      </c>
      <c r="N160" s="124" t="s">
        <v>410</v>
      </c>
      <c r="O160" s="124" t="s">
        <v>410</v>
      </c>
      <c r="P160" s="124" t="s">
        <v>410</v>
      </c>
      <c r="Q160" s="124" t="s">
        <v>410</v>
      </c>
      <c r="R160" s="124" t="s">
        <v>407</v>
      </c>
      <c r="S160" s="124" t="s">
        <v>410</v>
      </c>
      <c r="T160" s="124" t="s">
        <v>407</v>
      </c>
      <c r="U160" s="124" t="s">
        <v>410</v>
      </c>
      <c r="V160" s="124" t="s">
        <v>407</v>
      </c>
      <c r="W160" s="124" t="s">
        <v>410</v>
      </c>
      <c r="X160" s="124" t="s">
        <v>407</v>
      </c>
      <c r="Y160" s="124" t="s">
        <v>410</v>
      </c>
      <c r="Z160" s="124" t="s">
        <v>410</v>
      </c>
      <c r="AA160" s="124" t="s">
        <v>410</v>
      </c>
      <c r="AB160" s="124" t="s">
        <v>410</v>
      </c>
      <c r="AC160" s="124" t="s">
        <v>407</v>
      </c>
      <c r="AD160" s="124" t="s">
        <v>407</v>
      </c>
      <c r="AE160" s="124" t="s">
        <v>410</v>
      </c>
      <c r="AF160" s="124" t="s">
        <v>407</v>
      </c>
      <c r="AG160" s="124" t="s">
        <v>410</v>
      </c>
      <c r="AH160" s="124" t="s">
        <v>410</v>
      </c>
      <c r="AI160" s="124" t="s">
        <v>410</v>
      </c>
      <c r="AJ160" s="124" t="s">
        <v>410</v>
      </c>
      <c r="AK160" s="124" t="s">
        <v>410</v>
      </c>
      <c r="AL160" s="124" t="s">
        <v>407</v>
      </c>
      <c r="AM160" s="124" t="s">
        <v>407</v>
      </c>
      <c r="AN160" s="124" t="s">
        <v>410</v>
      </c>
      <c r="AO160" s="124" t="s">
        <v>410</v>
      </c>
      <c r="AP160" s="124" t="s">
        <v>407</v>
      </c>
      <c r="AQ160" s="124" t="s">
        <v>407</v>
      </c>
    </row>
    <row r="161" spans="3:73" ht="18" customHeight="1">
      <c r="D161" s="118"/>
      <c r="E161" s="119"/>
      <c r="F161" s="119"/>
      <c r="G161" s="120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</row>
    <row r="162" spans="3:73" ht="18" customHeight="1">
      <c r="D162" s="108"/>
      <c r="E162" s="109"/>
      <c r="F162" s="109"/>
      <c r="G162" s="110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</row>
    <row r="163" spans="3:73" ht="18" customHeight="1">
      <c r="D163" s="130" t="s">
        <v>421</v>
      </c>
      <c r="E163" s="106"/>
      <c r="F163" s="106"/>
      <c r="G163" s="107"/>
      <c r="H163" s="131">
        <v>45741</v>
      </c>
      <c r="I163" s="131">
        <v>45741</v>
      </c>
      <c r="J163" s="131">
        <v>45741</v>
      </c>
      <c r="K163" s="131">
        <v>45741</v>
      </c>
      <c r="L163" s="131">
        <v>45741</v>
      </c>
      <c r="M163" s="131">
        <v>45741</v>
      </c>
      <c r="N163" s="131">
        <v>45741</v>
      </c>
      <c r="O163" s="131">
        <v>45741</v>
      </c>
      <c r="P163" s="131">
        <v>45741</v>
      </c>
      <c r="Q163" s="131">
        <v>45741</v>
      </c>
      <c r="R163" s="131">
        <v>45741</v>
      </c>
      <c r="S163" s="131">
        <v>45741</v>
      </c>
      <c r="T163" s="131">
        <v>45741</v>
      </c>
      <c r="U163" s="131">
        <v>45741</v>
      </c>
      <c r="V163" s="131">
        <v>45741</v>
      </c>
      <c r="W163" s="131">
        <v>45741</v>
      </c>
      <c r="X163" s="131">
        <v>45741</v>
      </c>
      <c r="Y163" s="131">
        <v>45741</v>
      </c>
      <c r="Z163" s="131">
        <v>45741</v>
      </c>
      <c r="AA163" s="131">
        <v>45741</v>
      </c>
      <c r="AB163" s="131">
        <v>45741</v>
      </c>
      <c r="AC163" s="131">
        <v>45741</v>
      </c>
      <c r="AD163" s="131">
        <v>45741</v>
      </c>
      <c r="AE163" s="131">
        <v>45741</v>
      </c>
      <c r="AF163" s="131">
        <v>45741</v>
      </c>
      <c r="AG163" s="131">
        <v>45741</v>
      </c>
      <c r="AH163" s="149">
        <v>45745</v>
      </c>
      <c r="AI163" s="149">
        <v>45745</v>
      </c>
      <c r="AJ163" s="149">
        <v>45745</v>
      </c>
      <c r="AK163" s="149">
        <v>45745</v>
      </c>
      <c r="AL163" s="149">
        <v>45745</v>
      </c>
      <c r="AM163" s="149">
        <v>45745</v>
      </c>
      <c r="AN163" s="149">
        <v>45745</v>
      </c>
      <c r="AO163" s="149">
        <v>45745</v>
      </c>
      <c r="AP163" s="149">
        <v>45745</v>
      </c>
      <c r="AQ163" s="149">
        <v>45745</v>
      </c>
    </row>
    <row r="164" spans="3:73" ht="18" customHeight="1">
      <c r="D164" s="132"/>
      <c r="E164" s="119"/>
      <c r="F164" s="119"/>
      <c r="G164" s="120"/>
      <c r="H164" s="131"/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131"/>
      <c r="U164" s="131"/>
      <c r="V164" s="131"/>
      <c r="W164" s="131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131"/>
      <c r="AH164" s="150"/>
      <c r="AI164" s="150"/>
      <c r="AJ164" s="150"/>
      <c r="AK164" s="150"/>
      <c r="AL164" s="150"/>
      <c r="AM164" s="150"/>
      <c r="AN164" s="150"/>
      <c r="AO164" s="150"/>
      <c r="AP164" s="150"/>
      <c r="AQ164" s="150"/>
    </row>
    <row r="165" spans="3:73" ht="18" customHeight="1">
      <c r="D165" s="132"/>
      <c r="E165" s="119"/>
      <c r="F165" s="119"/>
      <c r="G165" s="120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50"/>
      <c r="AI165" s="150"/>
      <c r="AJ165" s="150"/>
      <c r="AK165" s="150"/>
      <c r="AL165" s="150"/>
      <c r="AM165" s="150"/>
      <c r="AN165" s="150"/>
      <c r="AO165" s="150"/>
      <c r="AP165" s="150"/>
      <c r="AQ165" s="150"/>
    </row>
    <row r="166" spans="3:73" ht="18" customHeight="1">
      <c r="D166" s="118"/>
      <c r="E166" s="119"/>
      <c r="F166" s="119"/>
      <c r="G166" s="120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1"/>
      <c r="U166" s="131"/>
      <c r="V166" s="131"/>
      <c r="W166" s="131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131"/>
      <c r="AH166" s="150"/>
      <c r="AI166" s="150"/>
      <c r="AJ166" s="150"/>
      <c r="AK166" s="150"/>
      <c r="AL166" s="150"/>
      <c r="AM166" s="150"/>
      <c r="AN166" s="150"/>
      <c r="AO166" s="150"/>
      <c r="AP166" s="150"/>
      <c r="AQ166" s="150"/>
    </row>
    <row r="167" spans="3:73" ht="18" customHeight="1">
      <c r="D167" s="108"/>
      <c r="E167" s="109"/>
      <c r="F167" s="109"/>
      <c r="G167" s="110"/>
      <c r="H167" s="131"/>
      <c r="I167" s="131"/>
      <c r="J167" s="131"/>
      <c r="K167" s="131"/>
      <c r="L167" s="131"/>
      <c r="M167" s="131"/>
      <c r="N167" s="131"/>
      <c r="O167" s="131"/>
      <c r="P167" s="131"/>
      <c r="Q167" s="131"/>
      <c r="R167" s="131"/>
      <c r="S167" s="131"/>
      <c r="T167" s="131"/>
      <c r="U167" s="13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51"/>
      <c r="AI167" s="151"/>
      <c r="AJ167" s="151"/>
      <c r="AK167" s="151"/>
      <c r="AL167" s="151"/>
      <c r="AM167" s="151"/>
      <c r="AN167" s="151"/>
      <c r="AO167" s="151"/>
      <c r="AP167" s="151"/>
      <c r="AQ167" s="151"/>
    </row>
    <row r="168" spans="3:73" ht="18" customHeight="1">
      <c r="O168" s="19"/>
      <c r="AJ168" s="36"/>
      <c r="AL168" s="19"/>
    </row>
    <row r="169" spans="3:73" ht="18" customHeight="1">
      <c r="D169" s="5" t="s">
        <v>230</v>
      </c>
      <c r="E169" s="5" t="s">
        <v>406</v>
      </c>
      <c r="I169" s="5" t="s">
        <v>13</v>
      </c>
      <c r="J169" s="5" t="s">
        <v>422</v>
      </c>
      <c r="O169" s="19"/>
      <c r="AJ169" s="36"/>
      <c r="AL169" s="19"/>
    </row>
    <row r="170" spans="3:73" ht="18" customHeight="1">
      <c r="J170" s="5" t="s">
        <v>423</v>
      </c>
      <c r="O170" s="19"/>
      <c r="AJ170" s="36"/>
      <c r="AL170" s="19"/>
    </row>
    <row r="171" spans="3:73" ht="18" customHeight="1">
      <c r="J171" s="5" t="s">
        <v>424</v>
      </c>
      <c r="O171" s="19"/>
      <c r="AJ171" s="36"/>
      <c r="AL171" s="19"/>
    </row>
    <row r="172" spans="3:73" ht="18" customHeight="1">
      <c r="O172" s="19"/>
      <c r="AJ172" s="36"/>
      <c r="AL172" s="19"/>
    </row>
    <row r="173" spans="3:73" ht="18" customHeight="1">
      <c r="C173" s="5" t="s">
        <v>32</v>
      </c>
      <c r="D173" s="5" t="s">
        <v>427</v>
      </c>
      <c r="AE173" s="5" t="s">
        <v>230</v>
      </c>
      <c r="AF173" s="5" t="s">
        <v>714</v>
      </c>
      <c r="AJ173" s="5" t="s">
        <v>307</v>
      </c>
      <c r="AK173" s="119" t="s">
        <v>715</v>
      </c>
      <c r="AL173" s="119"/>
      <c r="AM173" s="119"/>
      <c r="AN173" s="119"/>
    </row>
    <row r="175" spans="3:73" ht="18" customHeight="1">
      <c r="D175" s="105" t="s">
        <v>403</v>
      </c>
      <c r="E175" s="106"/>
      <c r="F175" s="106"/>
      <c r="G175" s="107"/>
      <c r="H175" s="111" t="s">
        <v>730</v>
      </c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3"/>
      <c r="AE175" s="117" t="s">
        <v>434</v>
      </c>
      <c r="AF175" s="112"/>
      <c r="AG175" s="113"/>
      <c r="AH175" s="111" t="s">
        <v>411</v>
      </c>
      <c r="AI175" s="112"/>
      <c r="AJ175" s="112"/>
      <c r="AK175" s="112"/>
      <c r="AL175" s="112"/>
      <c r="AM175" s="112"/>
      <c r="AN175" s="112"/>
      <c r="AO175" s="112"/>
      <c r="AP175" s="112"/>
      <c r="AQ175" s="113"/>
      <c r="AS175" s="62" t="s">
        <v>444</v>
      </c>
      <c r="AT175" s="63"/>
      <c r="AU175" s="64"/>
      <c r="AW175" s="71" t="str">
        <f>$D$75</f>
        <v>COLUMN_COUNTS</v>
      </c>
      <c r="AX175" s="71" t="str">
        <f>$D$75</f>
        <v>COLUMN_COUNTS</v>
      </c>
      <c r="AY175" s="71" t="str">
        <f>$D$79</f>
        <v>COLUMN_DATA_TYPE</v>
      </c>
      <c r="AZ175" s="71" t="str">
        <f>$D$79</f>
        <v>COLUMN_DATA_TYPE</v>
      </c>
      <c r="BA175" s="71" t="str">
        <f>$D$84</f>
        <v>COLUMN_DATA_LENGTH</v>
      </c>
      <c r="BB175" s="71" t="str">
        <f>$D$84</f>
        <v>COLUMN_DATA_LENGTH</v>
      </c>
      <c r="BC175" s="71" t="str">
        <f>$D$111</f>
        <v>COLUMN_DATA_TRIM</v>
      </c>
      <c r="BD175" s="71" t="str">
        <f>$D$111</f>
        <v>COLUMN_DATA_TRIM</v>
      </c>
      <c r="BE175" s="71" t="str">
        <f>$D$116</f>
        <v>COLUMN_DATA_SIGNED</v>
      </c>
      <c r="BF175" s="71" t="str">
        <f>$D$116</f>
        <v>COLUMN_DATA_SIGNED</v>
      </c>
      <c r="BG175" s="71" t="str">
        <f>$D$121</f>
        <v>SIGN_DIGIT</v>
      </c>
      <c r="BH175" s="71" t="str">
        <f>$D$121</f>
        <v>SIGN_DIGIT</v>
      </c>
      <c r="BI175" s="71" t="str">
        <f>$D$126</f>
        <v>DATE_SEPARATOR</v>
      </c>
      <c r="BJ175" s="71" t="str">
        <f>$D$126</f>
        <v>DATE_SEPARATOR</v>
      </c>
      <c r="BK175" s="71" t="str">
        <f>$D$130</f>
        <v>TIME_SEPARATOR</v>
      </c>
      <c r="BL175" s="71" t="str">
        <f>$D$130</f>
        <v>TIME_SEPARATOR</v>
      </c>
      <c r="BM175" s="71" t="str">
        <f>$D$134</f>
        <v>SEPARATOR_DATE_TIME</v>
      </c>
      <c r="BN175" s="71" t="str">
        <f>$D$134</f>
        <v>SEPARATOR_DATE_TIME</v>
      </c>
      <c r="BO175" s="71" t="str">
        <f>$D$138</f>
        <v>REFERENCE_DATE</v>
      </c>
      <c r="BP175" s="71" t="str">
        <f>$D$138</f>
        <v>REFERENCE_DATE</v>
      </c>
      <c r="BQ175" s="71" t="str">
        <f>$D$142</f>
        <v>CASE_MODE</v>
      </c>
      <c r="BR175" s="71" t="str">
        <f>$D$142</f>
        <v>CASE_MODE</v>
      </c>
      <c r="BS175" s="71" t="str">
        <f>$D$146</f>
        <v>MULTIBYTE_STRING</v>
      </c>
      <c r="BT175" s="71" t="str">
        <f>$D$146</f>
        <v>MULTIBYTE_STRING</v>
      </c>
      <c r="BU175" s="60" t="s">
        <v>1068</v>
      </c>
    </row>
    <row r="176" spans="3:73" ht="18" customHeight="1">
      <c r="D176" s="108"/>
      <c r="E176" s="109"/>
      <c r="F176" s="109"/>
      <c r="G176" s="110"/>
      <c r="H176" s="114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6"/>
      <c r="AE176" s="114"/>
      <c r="AF176" s="115"/>
      <c r="AG176" s="116"/>
      <c r="AH176" s="114"/>
      <c r="AI176" s="115"/>
      <c r="AJ176" s="115"/>
      <c r="AK176" s="115"/>
      <c r="AL176" s="115"/>
      <c r="AM176" s="115"/>
      <c r="AN176" s="115"/>
      <c r="AO176" s="115"/>
      <c r="AP176" s="115"/>
      <c r="AQ176" s="116"/>
      <c r="AS176" s="65" t="s">
        <v>445</v>
      </c>
      <c r="AT176" s="66"/>
      <c r="AU176" s="67"/>
      <c r="AW176" s="72" t="s">
        <v>732</v>
      </c>
      <c r="AX176" s="72" t="s">
        <v>733</v>
      </c>
      <c r="AY176" s="72" t="s">
        <v>732</v>
      </c>
      <c r="AZ176" s="72" t="s">
        <v>733</v>
      </c>
      <c r="BA176" s="72" t="s">
        <v>732</v>
      </c>
      <c r="BB176" s="72" t="s">
        <v>733</v>
      </c>
      <c r="BC176" s="72" t="s">
        <v>732</v>
      </c>
      <c r="BD176" s="72" t="s">
        <v>733</v>
      </c>
      <c r="BE176" s="72" t="s">
        <v>732</v>
      </c>
      <c r="BF176" s="72" t="s">
        <v>733</v>
      </c>
      <c r="BG176" s="72" t="s">
        <v>732</v>
      </c>
      <c r="BH176" s="72" t="s">
        <v>733</v>
      </c>
      <c r="BI176" s="72" t="s">
        <v>732</v>
      </c>
      <c r="BJ176" s="72" t="s">
        <v>733</v>
      </c>
      <c r="BK176" s="72" t="s">
        <v>732</v>
      </c>
      <c r="BL176" s="72" t="s">
        <v>733</v>
      </c>
      <c r="BM176" s="72" t="s">
        <v>732</v>
      </c>
      <c r="BN176" s="72" t="s">
        <v>733</v>
      </c>
      <c r="BO176" s="72" t="s">
        <v>732</v>
      </c>
      <c r="BP176" s="72" t="s">
        <v>733</v>
      </c>
      <c r="BQ176" s="72" t="s">
        <v>732</v>
      </c>
      <c r="BR176" s="72" t="s">
        <v>733</v>
      </c>
      <c r="BS176" s="72" t="s">
        <v>732</v>
      </c>
      <c r="BT176" s="72" t="s">
        <v>733</v>
      </c>
      <c r="BU176" s="60" t="s">
        <v>1068</v>
      </c>
    </row>
    <row r="177" spans="4:73" ht="54" customHeight="1">
      <c r="D177" s="96">
        <f>$H$70</f>
        <v>145</v>
      </c>
      <c r="E177" s="97"/>
      <c r="F177" s="97"/>
      <c r="G177" s="98"/>
      <c r="H177" s="45" t="str">
        <f ca="1">SUBSTITUTE(SUBSTITUTE("clear; echo "&amp;"テストケース"&amp;TEXT($D177,"000")&amp;"; "&amp;AW177&amp;AY177&amp;BA177&amp;BC177&amp;BE177&amp;BG177&amp;BI177&amp;BK177&amp;BM177&amp;BO177&amp;BQ177&amp;BS177&amp;"sh ./script/"&amp;$B$2&amp;".sh; "&amp;AX177&amp;AZ177&amp;BB177&amp;BD177&amp;BF177&amp;BH177&amp;BJ177&amp;BL177&amp;BN177&amp;BP177&amp;BR177&amp;BT177,"なし",""),""",""",",")</f>
        <v>clear; echo テストケース145; sed -i '' 's#COLUMN_DATA_TYPE="char"#COLUMN_DATA_TYPE="long"#g' ${CONFIG_DIR}db_data_config.txt; export COLUMN_DATA_TYPE="long";sed -i '' 's#COLUMN_DATA_LENGTH="3"#COLUMN_DATA_LENGTH="0"#g' ${CONFIG_DIR}db_data_config.txt; export COLUMN_DATA_LENGTH="0";sh ./script/db_check_data_validate_config.sh; sed -i '' 's#COLUMN_DATA_TYPE="long"#COLUMN_DATA_TYPE="char"#g' ${CONFIG_DIR}db_data_config.txt; export COLUMN_DATA_TYPE="char";sed -i '' 's#COLUMN_DATA_LENGTH="0"#COLUMN_DATA_LENGTH="3"#g' ${CONFIG_DIR}db_data_config.txt; export COLUMN_DATA_LENGTH="3";</v>
      </c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  <c r="AE177" s="99" t="str" cm="1">
        <f t="array" ref="AE177">SUBSTITUTE(INDEX($H$151:$AQ$151, , MATCH($D177, $70:$70, 0)-7),"-","")</f>
        <v>異常</v>
      </c>
      <c r="AF177" s="100"/>
      <c r="AG177" s="101"/>
      <c r="AH177" s="143" t="s">
        <v>996</v>
      </c>
      <c r="AI177" s="144"/>
      <c r="AJ177" s="144"/>
      <c r="AK177" s="144"/>
      <c r="AL177" s="144"/>
      <c r="AM177" s="144"/>
      <c r="AN177" s="144"/>
      <c r="AO177" s="144"/>
      <c r="AP177" s="144"/>
      <c r="AQ177" s="145"/>
      <c r="AS177" s="68" t="str" cm="1">
        <f t="array" ref="AS177">SUBSTITUTE(TEXT(INDEX($H$154:$AQ$154,1,$D177-144),"000000"),"-","")</f>
        <v>220155</v>
      </c>
      <c r="AT177" s="69"/>
      <c r="AU177" s="70"/>
      <c r="AW177" s="71" t="str">
        <f>SUBSTITUTE(IF(VLOOKUP(AW$175,$AD$9:$AN$20,8,FALSE)=INDEX($E$76:$G$78,MATCH("●",INDEX($H$76:$AQ$78,,MATCH($D177,$70:$70,0)-7),0),1),"","sed -i "&amp;IF($AK$173="MacOS","'' ","")&amp;"'s#"&amp;AW$175&amp;"="""&amp;VLOOKUP(AW$175,$AD$9:$AN$20,8,FALSE)&amp;""""&amp;"#"&amp;AW$175&amp;"="&amp;""""&amp;INDEX($E$76:$G$78,MATCH("●",INDEX($H$76:$AQ$78,,MATCH($D177,$70:$70,0)-7),0),1)&amp;""""&amp;"#g'"&amp;" ${CONFIG_DIR}"&amp;$K$7&amp;"; export "&amp;AW$175&amp;"="&amp;""""&amp;INDEX($E$76:$G$78,MATCH("●",INDEX($H$76:$AQ$78,,MATCH($D177,$70:$70,0)-7),0),1)&amp;""";"),",",""",""")</f>
        <v/>
      </c>
      <c r="AX177" s="71" t="str">
        <f>SUBSTITUTE(IF(INDEX($E$76:$G$78,MATCH("●",INDEX($H$76:$AQ$78,,MATCH($D177,$70:$70,0)-7),0),1)=VLOOKUP(AX$175,$AD$9:$AN$20,8,FALSE),"","sed -i "&amp;IF($AK$173="MacOS","'' ","")&amp;"'s#"&amp;AX$175&amp;"="""&amp;INDEX($E$76:$G$78,MATCH("●",INDEX($H$76:$AQ$78,,MATCH($D177,$70:$70,0)-7),0),1)&amp;""""&amp;"#"&amp;AX$175&amp;"="&amp;""""&amp;VLOOKUP(AX$175,$AD$9:$AN$20,8,FALSE)&amp;""""&amp;"#g'"&amp;"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77" s="71" t="str">
        <f>SUBSTITUTE(IF(VLOOKUP(AY$175,$AD$9:$AN$20,8,FALSE)=INDEX($E$80:$G$83,MATCH("●",INDEX($H$80:$AQ$83,,MATCH($D177,$70:$70,0)-7),0),1),"","sed -i "&amp;IF($AK$173="MacOS","'' ","")&amp;"'s#"&amp;AY$175&amp;"="""&amp;VLOOKUP(AY$175,$AD$9:$AN$20,8,FALSE)&amp;""""&amp;"#"&amp;AY$175&amp;"="&amp;""""&amp;INDEX($E$80:$G$83,MATCH("●",INDEX($H$80:$AQ$83,,MATCH($D177,$70:$70,0)-7),0),1)&amp;""""&amp;"#g'"&amp;" ${CONFIG_DIR}"&amp;$K$7&amp;"; export "&amp;AY$175&amp;"="&amp;""""&amp;INDEX($E$80:$G$83,MATCH("●",INDEX($H$80:$AQ$83,,MATCH($D177,$70:$70,0)-7),0),1)&amp;""";"),",",""",""")</f>
        <v>sed -i '' 's#COLUMN_DATA_TYPE="char"#COLUMN_DATA_TYPE="long"#g' ${CONFIG_DIR}db_data_config.txt; export COLUMN_DATA_TYPE="long";</v>
      </c>
      <c r="AZ177" s="71" t="str">
        <f>SUBSTITUTE(IF(INDEX($E$80:$G$83,MATCH("●",INDEX($H$80:$AQ$83,,MATCH($D177,$70:$70,0)-7),0),1)=VLOOKUP(AZ$175,$AD$9:$AN$20,8,FALSE),"","sed -i "&amp;IF($AK$173="MacOS","'' ","")&amp;"'s#"&amp;AZ$175&amp;"="""&amp;INDEX($E$80:$G$83,MATCH("●",INDEX($H$80:$AQ$83,,MATCH($D177,$70:$70,0)-7),0),1)&amp;""""&amp;"#"&amp;AZ$175&amp;"="&amp;""""&amp;VLOOKUP(AZ$175,$AD$9:$AN$20,8,FALSE)&amp;""""&amp;"#g'"&amp;"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77" s="71" t="str">
        <f>SUBSTITUTE(IF(VLOOKUP(BA$175,$AD$9:$AN$20,8,FALSE)=INDEX($E$85:$G$110,MATCH("●",INDEX($H$85:$AQ$110,,MATCH($D177,$70:$70,0)-7),0),1),"","sed -i "&amp;IF($AK$173="MacOS","'' ","")&amp;"'s#"&amp;BA$175&amp;"="""&amp;VLOOKUP(BA$175,$AD$9:$AN$20,8,FALSE)&amp;""""&amp;"#"&amp;BA$175&amp;"="&amp;""""&amp;INDEX($E$85:$G$110,MATCH("●",INDEX($H$85:$AQ$110,,MATCH($D177,$70:$70,0)-7),0),1)&amp;""""&amp;"#g'"&amp;" ${CONFIG_DIR}"&amp;$K$7&amp;"; export "&amp;BA$175&amp;"="&amp;""""&amp;INDEX($E$85:$G$110,MATCH("●",INDEX($H$85:$AQ$110,,MATCH($D177,$70:$70,0)-7),0),1)&amp;""";"),",",""",""")</f>
        <v>sed -i '' 's#COLUMN_DATA_LENGTH="3"#COLUMN_DATA_LENGTH="0"#g' ${CONFIG_DIR}db_data_config.txt; export COLUMN_DATA_LENGTH="0";</v>
      </c>
      <c r="BB177" s="71" t="str">
        <f>SUBSTITUTE(IF(INDEX($E$85:$G$110,MATCH("●",INDEX($H$85:$AQ$110,,MATCH($D177,$70:$70,0)-7),0),1)=VLOOKUP(BB$175,$AD$9:$AN$20,8,FALSE),"","sed -i "&amp;IF($AK$173="MacOS","'' ","")&amp;"'s#"&amp;BB$175&amp;"="""&amp;INDEX($E$85:$G$110,MATCH("●",INDEX($H$85:$AQ$110,,MATCH($D177,$70:$70,0)-7),0),1)&amp;""""&amp;"#"&amp;BB$175&amp;"="&amp;""""&amp;VLOOKUP(BB$175,$AD$9:$AN$20,8,FALSE)&amp;""""&amp;"#g'"&amp;"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's#COLUMN_DATA_LENGTH="0"#COLUMN_DATA_LENGTH="3"#g' ${CONFIG_DIR}db_data_config.txt; export COLUMN_DATA_LENGTH="3";</v>
      </c>
      <c r="BC177" s="71" t="str">
        <f>SUBSTITUTE(IF(VLOOKUP(BC$175,$AD$9:$AN$20,8,FALSE)=INDEX($E$112:$G$115,MATCH("●",INDEX($H$112:$AQ$115,,MATCH($D177,$70:$70,0)-7),0),1),"","sed -i "&amp;IF($AK$173="MacOS","'' ","")&amp;"'s#"&amp;BC$175&amp;"="""&amp;VLOOKUP(BC$175,$AD$9:$AN$20,8,FALSE)&amp;""""&amp;"#"&amp;BC$175&amp;"="&amp;""""&amp;INDEX($E$112:$G$115,MATCH("●",INDEX($H$112:$AQ$115,,MATCH($D177,$70:$70,0)-7),0),1)&amp;""""&amp;"#g'"&amp;" ${CONFIG_DIR}"&amp;$K$7&amp;"; export "&amp;BC$175&amp;"="&amp;""""&amp;INDEX($E$112:$G$115,MATCH("●",INDEX($H$112:$AQ$115,,MATCH($D177,$70:$70,0)-7),0),1)&amp;""";"),",",""",""")</f>
        <v/>
      </c>
      <c r="BD177" s="71" t="str">
        <f>SUBSTITUTE(IF(INDEX($E$112:$G$115,MATCH("●",INDEX($H$112:$AQ$115,,MATCH($D177,$70:$70,0)-7),0),1)=VLOOKUP(BD$175,$AD$9:$AN$20,8,FALSE),"","sed -i "&amp;IF($AK$173="MacOS","'' ","")&amp;"'s#"&amp;BD$175&amp;"="""&amp;INDEX($E$112:$G$115,MATCH("●",INDEX($H$112:$AQ$115,,MATCH($D177,$70:$70,0)-7),0),1)&amp;""""&amp;"#"&amp;BD$175&amp;"="&amp;""""&amp;VLOOKUP(BD$175,$AD$9:$AN$20,8,FALSE)&amp;""""&amp;"#g'"&amp;"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77" s="71" t="str">
        <f>SUBSTITUTE(IF(VLOOKUP(BE$175,$AD$9:$AN$20,8,FALSE)=INDEX($E$117:$G$120,MATCH("●",INDEX($H$117:$AQ$120,,MATCH($D177,$70:$70,0)-7),0),1),"","sed -i "&amp;IF($AK$173="MacOS","'' ","")&amp;"'s#"&amp;BE$175&amp;"="""&amp;VLOOKUP(BE$175,$AD$9:$AN$20,8,FALSE)&amp;""""&amp;"#"&amp;BE$175&amp;"="&amp;""""&amp;INDEX($E$117:$G$120,MATCH("●",INDEX($H$117:$AQ$120,,MATCH($D177,$70:$70,0)-7),0),1)&amp;""""&amp;"#g'"&amp;" ${CONFIG_DIR}"&amp;$K$7&amp;"; export "&amp;BE$175&amp;"="&amp;""""&amp;INDEX($E$117:$G$120,MATCH("●",INDEX($H$117:$AQ$120,,MATCH($D177,$70:$70,0)-7),0),1)&amp;""";"),",",""",""")</f>
        <v/>
      </c>
      <c r="BF177" s="71" t="str">
        <f>SUBSTITUTE(IF(INDEX($E$117:$G$120,MATCH("●",INDEX($H$117:$AQ$120,,MATCH($D177,$70:$70,0)-7),0),1)=VLOOKUP(BF$175,$AD$9:$AN$20,8,FALSE),"","sed -i "&amp;IF($AK$173="MacOS","'' ","")&amp;"'s#"&amp;BF$175&amp;"="""&amp;INDEX($E$117:$G$120,MATCH("●",INDEX($H$117:$AQ$120,,MATCH($D177,$70:$70,0)-7),0),1)&amp;""""&amp;"#"&amp;BF$175&amp;"="&amp;""""&amp;VLOOKUP(BF$175,$AD$9:$AN$20,8,FALSE)&amp;""""&amp;"#g'"&amp;"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77" s="71" t="str">
        <f>SUBSTITUTE(IF(VLOOKUP(BG$175,$AD$9:$AN$20,8,FALSE)=INDEX($E$122:$G$125,MATCH("●",INDEX($H$122:$AQ$125,,MATCH($D177,$70:$70,0)-7),0),1),"","sed -i "&amp;IF($AK$173="MacOS","'' ","")&amp;"'s#"&amp;BG$175&amp;"="""&amp;VLOOKUP(BG$175,$AD$9:$AN$20,8,FALSE)&amp;""""&amp;"#"&amp;BG$175&amp;"="&amp;""""&amp;INDEX($E$122:$G$125,MATCH("●",INDEX($H$122:$AQ$125,,MATCH($D177,$70:$70,0)-7),0),1)&amp;""""&amp;"#g'"&amp;" ${CONFIG_DIR}"&amp;$K$7&amp;"; export "&amp;BG$175&amp;"="&amp;""""&amp;INDEX($E$122:$G$125,MATCH("●",INDEX($H$122:$AQ$125,,MATCH($D177,$70:$70,0)-7),0),1)&amp;""";"),",",""",""")</f>
        <v/>
      </c>
      <c r="BH177" s="71" t="str">
        <f>SUBSTITUTE(IF(INDEX($E$122:$G$125,MATCH("●",INDEX($H$122:$AQ$125,,MATCH($D177,$70:$70,0)-7),0),1)=VLOOKUP(BH$175,$AD$9:$AN$20,8,FALSE),"","sed -i "&amp;IF($AK$173="MacOS","'' ","")&amp;"'s#"&amp;BH$175&amp;"="""&amp;INDEX($E$122:$G$125,MATCH("●",INDEX($H$122:$AQ$125,,MATCH($D177,$70:$70,0)-7),0),1)&amp;""""&amp;"#"&amp;BH$175&amp;"="&amp;""""&amp;VLOOKUP(BH$175,$AD$9:$AN$20,8,FALSE)&amp;""""&amp;"#g'"&amp;"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77" s="71" t="str">
        <f>SUBSTITUTE(IF(VLOOKUP(BI$175,$AD$9:$AN$20,8,FALSE)=INDEX($E$127:$G$129,MATCH("●",INDEX($H$127:$AQ$129,,MATCH($D177,$70:$70,0)-7),0),1),"","sed -i "&amp;IF($AK$173="MacOS","'' ","")&amp;"'s#"&amp;BI$175&amp;"="""&amp;VLOOKUP(BI$175,$AD$9:$AN$20,8,FALSE)&amp;""""&amp;"#"&amp;BI$175&amp;"="&amp;""""&amp;INDEX($E$127:$G$129,MATCH("●",INDEX($H$127:$AQ$129,,MATCH($D177,$70:$70,0)-7),0),1)&amp;""""&amp;"#g'"&amp;" ${CONFIG_DIR}"&amp;$K$7&amp;"; export "&amp;BI$175&amp;"="&amp;""""&amp;INDEX($E$127:$G$129,MATCH("●",INDEX($H$127:$AQ$129,,MATCH($D177,$70:$70,0)-7),0),1)&amp;""";"),",",""",""")</f>
        <v/>
      </c>
      <c r="BJ177" s="71" t="str">
        <f>SUBSTITUTE(IF(INDEX($E$127:$G$129,MATCH("●",INDEX($H$127:$AQ$129,,MATCH($D177,$70:$70,0)-7),0),1)=VLOOKUP(BJ$175,$AD$9:$AN$20,8,FALSE),"","sed -i "&amp;IF($AK$173="MacOS","'' ","")&amp;"'s#"&amp;BJ$175&amp;"="""&amp;INDEX($E$127:$G$129,MATCH("●",INDEX($H$127:$AQ$129,,MATCH($D177,$70:$70,0)-7),0),1)&amp;""""&amp;"#"&amp;BJ$175&amp;"="&amp;""""&amp;VLOOKUP(BJ$175,$AD$9:$AN$20,8,FALSE)&amp;""""&amp;"#g'"&amp;"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77" s="71" t="str">
        <f>SUBSTITUTE(IF(VLOOKUP(BK$175,$AD$9:$AN$20,8,FALSE)=INDEX($E$131:$G$133,MATCH("●",INDEX($H$131:$AQ$133,,MATCH($D177,$70:$70,0)-7),0),1),"","sed -i "&amp;IF($AK$173="MacOS","'' ","")&amp;"'s#"&amp;BK$175&amp;"="""&amp;VLOOKUP(BK$175,$AD$9:$AN$20,8,FALSE)&amp;""""&amp;"#"&amp;BK$175&amp;"="&amp;""""&amp;INDEX($E$131:$G$133,MATCH("●",INDEX($H$131:$AQ$133,,MATCH($D177,$70:$70,0)-7),0),1)&amp;""""&amp;"#g'"&amp;" ${CONFIG_DIR}"&amp;$K$7&amp;"; export "&amp;BK$175&amp;"="&amp;""""&amp;INDEX($E$131:$G$133,MATCH("●",INDEX($H$131:$AQ$133,,MATCH($D177,$70:$70,0)-7),0),1)&amp;""";"),",",""",""")</f>
        <v/>
      </c>
      <c r="BL177" s="71" t="str">
        <f>SUBSTITUTE(IF(INDEX($E$131:$G$133,MATCH("●",INDEX($H$131:$AQ$133,,MATCH($D177,$70:$70,0)-7),0),1)=VLOOKUP(BL$175,$AD$9:$AN$20,8,FALSE),"","sed -i "&amp;IF($AK$173="MacOS","'' ","")&amp;"'s#"&amp;BL$175&amp;"="""&amp;INDEX($E$131:$G$133,MATCH("●",INDEX($H$131:$AQ$133,,MATCH($D177,$70:$70,0)-7),0),1)&amp;""""&amp;"#"&amp;BL$175&amp;"="&amp;""""&amp;VLOOKUP(BL$175,$AD$9:$AN$20,8,FALSE)&amp;""""&amp;"#g'"&amp;"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77" s="71" t="str">
        <f>SUBSTITUTE(IF(VLOOKUP(BM$175,$AD$9:$AN$20,8,FALSE)=INDEX($E$135:$G$137,MATCH("●",INDEX($H$135:$AQ$137,,MATCH($D177,$70:$70,0)-7),0),1),"","sed -i "&amp;IF($AK$173="MacOS","'' ","")&amp;"'s#"&amp;BM$175&amp;"="""&amp;VLOOKUP(BM$175,$AD$9:$AN$20,8,FALSE)&amp;""""&amp;"#"&amp;BM$175&amp;"="&amp;""""&amp;INDEX($E$135:$G$137,MATCH("●",INDEX($H$135:$AQ$137,,MATCH($D177,$70:$70,0)-7),0),1)&amp;""""&amp;"#g'"&amp;" ${CONFIG_DIR}"&amp;$K$7&amp;"; export "&amp;BM$175&amp;"="&amp;""""&amp;INDEX($E$135:$G$137,MATCH("●",INDEX($H$135:$AQ$137,,MATCH($D177,$70:$70,0)-7),0),1)&amp;""";"),",",""",""")</f>
        <v/>
      </c>
      <c r="BN177" s="71" t="str">
        <f>SUBSTITUTE(IF(INDEX($E$135:$G$137,MATCH("●",INDEX($H$135:$AQ$137,,MATCH($D177,$70:$70,0)-7),0),1)=VLOOKUP(BN$175,$AD$9:$AN$20,8,FALSE),"","sed -i "&amp;IF($AK$173="MacOS","'' ","")&amp;"'s#"&amp;BN$175&amp;"="""&amp;INDEX($E$135:$G$137,MATCH("●",INDEX($H$135:$AQ$137,,MATCH($D177,$70:$70,0)-7),0),1)&amp;""""&amp;"#"&amp;BN$175&amp;"="&amp;""""&amp;VLOOKUP(BN$175,$AD$9:$AN$20,8,FALSE)&amp;""""&amp;"#g'"&amp;"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77" s="71" t="str">
        <f>SUBSTITUTE(IF(VLOOKUP(BO$175,$AD$9:$AN$20,8,FALSE)=INDEX($E$139:$G$141,MATCH("●",INDEX($H$139:$AQ$141,,MATCH($D177,$70:$70,0)-7),0),1),"","sed -i "&amp;IF($AK$173="MacOS","'' ","")&amp;"'s#"&amp;BO$175&amp;"="""&amp;VLOOKUP(BO$175,$AD$9:$AN$20,8,FALSE)&amp;""""&amp;"#"&amp;BO$175&amp;"="&amp;""""&amp;INDEX($E$139:$G$141,MATCH("●",INDEX($H$139:$AQ$141,,MATCH($D177,$70:$70,0)-7),0),1)&amp;""""&amp;"#g'"&amp;" ${CONFIG_DIR}"&amp;$K$7&amp;"; export "&amp;BO$175&amp;"="&amp;""""&amp;INDEX($E$139:$G$141,MATCH("●",INDEX($H$139:$AQ$141,,MATCH($D177,$70:$70,0)-7),0),1)&amp;""";"),",",""",""")</f>
        <v/>
      </c>
      <c r="BP177" s="71" t="str">
        <f>SUBSTITUTE(IF(INDEX($E$139:$G$141,MATCH("●",INDEX($H$139:$AQ$141,,MATCH($D177,$70:$70,0)-7),0),1)=VLOOKUP(BP$175,$AD$9:$AN$20,8,FALSE),"","sed -i "&amp;IF($AK$173="MacOS","'' ","")&amp;"'s#"&amp;BP$175&amp;"="""&amp;INDEX($E$139:$G$141,MATCH("●",INDEX($H$139:$AQ$141,,MATCH($D177,$70:$70,0)-7),0),1)&amp;""""&amp;"#"&amp;BP$175&amp;"="&amp;""""&amp;VLOOKUP(BP$175,$AD$9:$AN$20,8,FALSE)&amp;""""&amp;"#g'"&amp;"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77" s="71" t="str">
        <f>SUBSTITUTE(IF(VLOOKUP(BQ$175,$AD$9:$AN$20,8,FALSE)=INDEX($E$143:$G$145,MATCH("●",INDEX($H$143:$AQ$145,,MATCH($D177,$70:$70,0)-7),0),1),"","sed -i "&amp;IF($AK$173="MacOS","'' ","")&amp;"'s#"&amp;BQ$175&amp;"="""&amp;VLOOKUP(BQ$175,$AD$9:$AN$20,8,FALSE)&amp;""""&amp;"#"&amp;BQ$175&amp;"="&amp;""""&amp;INDEX($E$143:$G$145,MATCH("●",INDEX($H$143:$AQ$145,,MATCH($D177,$70:$70,0)-7),0),1)&amp;""""&amp;"#g'"&amp;" ${CONFIG_DIR}"&amp;$K$7&amp;"; export "&amp;BQ$175&amp;"="&amp;""""&amp;INDEX($E$143:$G$145,MATCH("●",INDEX($H$143:$AQ$145,,MATCH($D177,$70:$70,0)-7),0),1)&amp;""";"),",",""",""")</f>
        <v/>
      </c>
      <c r="BR177" s="71" t="str">
        <f>SUBSTITUTE(IF(INDEX($E$143:$G$145,MATCH("●",INDEX($H$143:$AQ$145,,MATCH($D177,$70:$70,0)-7),0),1)=VLOOKUP(BR$175,$AD$9:$AN$20,8,FALSE),"","sed -i "&amp;IF($AK$173="MacOS","'' ","")&amp;"'s#"&amp;BR$175&amp;"="""&amp;INDEX($E$143:$G$145,MATCH("●",INDEX($H$143:$AQ$145,,MATCH($D177,$70:$70,0)-7),0),1)&amp;""""&amp;"#"&amp;BR$175&amp;"="&amp;""""&amp;VLOOKUP(BR$175,$AD$9:$AN$20,8,FALSE)&amp;""""&amp;"#g'"&amp;"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77" s="71" t="str">
        <f>SUBSTITUTE(IF(VLOOKUP(BS$175,$AD$9:$AN$20,8,FALSE)=INDEX($E$147:$G$149,MATCH("●",INDEX($H$147:$AQ$149,,MATCH($D177,$70:$70,0)-7),0),1),"","sed -i "&amp;IF($AK$173="MacOS","'' ","")&amp;"'s#"&amp;BS$175&amp;"="""&amp;VLOOKUP(BS$175,$AD$9:$AN$20,8,FALSE)&amp;""""&amp;"#"&amp;BS$175&amp;"="&amp;""""&amp;INDEX($E$147:$G$149,MATCH("●",INDEX($H$147:$AQ$149,,MATCH($D177,$70:$70,0)-7),0),1)&amp;""""&amp;"#g'"&amp;" ${CONFIG_DIR}"&amp;$K$7&amp;"; export "&amp;BS$175&amp;"="&amp;""""&amp;INDEX($E$147:$G$149,MATCH("●",INDEX($H$147:$AQ$149,,MATCH($D177,$70:$70,0)-7),0),1)&amp;""";"),",",""",""")</f>
        <v/>
      </c>
      <c r="BT177" s="71" t="str">
        <f>SUBSTITUTE(IF(INDEX($E$147:$G$149,MATCH("●",INDEX($H$147:$AQ$149,,MATCH($D177,$70:$70,0)-7),0),1)=VLOOKUP(BT$175,$AD$9:$AN$20,8,FALSE),"","sed -i "&amp;IF($AK$173="MacOS","'' ","")&amp;"'s#"&amp;BT$175&amp;"="""&amp;INDEX($E$147:$G$149,MATCH("●",INDEX($H$147:$AQ$149,,MATCH($D177,$70:$70,0)-7),0),1)&amp;""""&amp;"#"&amp;BT$175&amp;"="&amp;""""&amp;VLOOKUP(BT$175,$AD$9:$AN$20,8,FALSE)&amp;""""&amp;"#g'"&amp;"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77" s="60" t="s">
        <v>1068</v>
      </c>
    </row>
    <row r="178" spans="4:73" ht="54" customHeight="1">
      <c r="D178" s="96">
        <f>$D177+1</f>
        <v>146</v>
      </c>
      <c r="E178" s="97"/>
      <c r="F178" s="97"/>
      <c r="G178" s="98"/>
      <c r="H178" s="45" t="str">
        <f t="shared" ref="H178:H212" ca="1" si="2">SUBSTITUTE(SUBSTITUTE("clear; echo "&amp;"テストケース"&amp;TEXT($D178,"000")&amp;"; "&amp;AW178&amp;AY178&amp;BA178&amp;BC178&amp;BE178&amp;BG178&amp;BI178&amp;BK178&amp;BM178&amp;BO178&amp;BQ178&amp;BS178&amp;"sh ./script/"&amp;$B$2&amp;".sh; "&amp;AX178&amp;AZ178&amp;BB178&amp;BD178&amp;BF178&amp;BH178&amp;BJ178&amp;BL178&amp;BN178&amp;BP178&amp;BR178&amp;BT178,"なし",""),""",""",",")</f>
        <v>clear; echo テストケース146; sed -i '' 's#COLUMN_DATA_TYPE="char"#COLUMN_DATA_TYPE="long"#g' ${CONFIG_DIR}db_data_config.txt; export COLUMN_DATA_TYPE="long";sed -i '' 's#COLUMN_DATA_LENGTH="3"#COLUMN_DATA_LENGTH="18"#g' ${CONFIG_DIR}db_data_config.txt; export COLUMN_DATA_LENGTH="18";sh ./script/db_check_data_validate_config.sh; sed -i '' 's#COLUMN_DATA_TYPE="long"#COLUMN_DATA_TYPE="char"#g' ${CONFIG_DIR}db_data_config.txt; export COLUMN_DATA_TYPE="char";sed -i '' 's#COLUMN_DATA_LENGTH="18"#COLUMN_DATA_LENGTH="3"#g' ${CONFIG_DIR}db_data_config.txt; export COLUMN_DATA_LENGTH="3";</v>
      </c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7"/>
      <c r="AE178" s="99" t="str" cm="1">
        <f t="array" ref="AE178">SUBSTITUTE(INDEX($H$151:$AQ$151, , MATCH($D178, $70:$70, 0)-7),"-","")</f>
        <v>正常</v>
      </c>
      <c r="AF178" s="100"/>
      <c r="AG178" s="101"/>
      <c r="AH178" s="143" t="s">
        <v>997</v>
      </c>
      <c r="AI178" s="144"/>
      <c r="AJ178" s="144"/>
      <c r="AK178" s="144"/>
      <c r="AL178" s="144"/>
      <c r="AM178" s="144"/>
      <c r="AN178" s="144"/>
      <c r="AO178" s="144"/>
      <c r="AP178" s="144"/>
      <c r="AQ178" s="145"/>
      <c r="AS178" s="68" t="str" cm="1">
        <f t="array" ref="AS178">SUBSTITUTE(TEXT(INDEX($H$154:$AQ$154,1,$D178-144),"000000"),"-","")</f>
        <v>220001</v>
      </c>
      <c r="AT178" s="69"/>
      <c r="AU178" s="70"/>
      <c r="AW178" s="71" t="str">
        <f>SUBSTITUTE(IF(VLOOKUP(AW$175,$AD$9:$AN$20,8,FALSE)=INDEX($E$76:$G$78,MATCH("●",INDEX($H$76:$AQ$78,,MATCH($D178,$70:$70,0)-7),0),1),"","sed -i "&amp;IF($AK$173="MacOS","'' ","")&amp;"'s#"&amp;AW$175&amp;"="""&amp;VLOOKUP(AW$175,$AD$9:$AN$20,8,FALSE)&amp;""""&amp;"#"&amp;AW$175&amp;"="&amp;""""&amp;INDEX($E$76:$G$78,MATCH("●",INDEX($H$76:$AQ$78,,MATCH($D178,$70:$70,0)-7),0),1)&amp;""""&amp;"#g'"&amp;" ${CONFIG_DIR}"&amp;$K$7&amp;"; export "&amp;AW$175&amp;"="&amp;""""&amp;INDEX($E$76:$G$78,MATCH("●",INDEX($H$76:$AQ$78,,MATCH($D178,$70:$70,0)-7),0),1)&amp;""";"),",",""",""")</f>
        <v/>
      </c>
      <c r="AX178" s="71" t="str">
        <f>SUBSTITUTE(IF(INDEX($E$76:$G$78,MATCH("●",INDEX($H$76:$AQ$78,,MATCH($D178,$70:$70,0)-7),0),1)=VLOOKUP(AX$175,$AD$9:$AN$20,8,FALSE),"","sed -i "&amp;IF($AK$173="MacOS","'' ","")&amp;"'s#"&amp;AX$175&amp;"="""&amp;INDEX($E$76:$G$78,MATCH("●",INDEX($H$76:$AQ$78,,MATCH($D178,$70:$70,0)-7),0),1)&amp;""""&amp;"#"&amp;AX$175&amp;"="&amp;""""&amp;VLOOKUP(AX$175,$AD$9:$AN$20,8,FALSE)&amp;""""&amp;"#g'"&amp;"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78" s="71" t="str">
        <f>SUBSTITUTE(IF(VLOOKUP(AY$175,$AD$9:$AN$20,8,FALSE)=INDEX($E$80:$G$83,MATCH("●",INDEX($H$80:$AQ$83,,MATCH($D178,$70:$70,0)-7),0),1),"","sed -i "&amp;IF($AK$173="MacOS","'' ","")&amp;"'s#"&amp;AY$175&amp;"="""&amp;VLOOKUP(AY$175,$AD$9:$AN$20,8,FALSE)&amp;""""&amp;"#"&amp;AY$175&amp;"="&amp;""""&amp;INDEX($E$80:$G$83,MATCH("●",INDEX($H$80:$AQ$83,,MATCH($D178,$70:$70,0)-7),0),1)&amp;""""&amp;"#g'"&amp;" ${CONFIG_DIR}"&amp;$K$7&amp;"; export "&amp;AY$175&amp;"="&amp;""""&amp;INDEX($E$80:$G$83,MATCH("●",INDEX($H$80:$AQ$83,,MATCH($D178,$70:$70,0)-7),0),1)&amp;""";"),",",""",""")</f>
        <v>sed -i '' 's#COLUMN_DATA_TYPE="char"#COLUMN_DATA_TYPE="long"#g' ${CONFIG_DIR}db_data_config.txt; export COLUMN_DATA_TYPE="long";</v>
      </c>
      <c r="AZ178" s="71" t="str">
        <f>SUBSTITUTE(IF(INDEX($E$80:$G$83,MATCH("●",INDEX($H$80:$AQ$83,,MATCH($D178,$70:$70,0)-7),0),1)=VLOOKUP(AZ$175,$AD$9:$AN$20,8,FALSE),"","sed -i "&amp;IF($AK$173="MacOS","'' ","")&amp;"'s#"&amp;AZ$175&amp;"="""&amp;INDEX($E$80:$G$83,MATCH("●",INDEX($H$80:$AQ$83,,MATCH($D178,$70:$70,0)-7),0),1)&amp;""""&amp;"#"&amp;AZ$175&amp;"="&amp;""""&amp;VLOOKUP(AZ$175,$AD$9:$AN$20,8,FALSE)&amp;""""&amp;"#g'"&amp;"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78" s="71" t="str">
        <f>SUBSTITUTE(IF(VLOOKUP(BA$175,$AD$9:$AN$20,8,FALSE)=INDEX($E$85:$G$110,MATCH("●",INDEX($H$85:$AQ$110,,MATCH($D178,$70:$70,0)-7),0),1),"","sed -i "&amp;IF($AK$173="MacOS","'' ","")&amp;"'s#"&amp;BA$175&amp;"="""&amp;VLOOKUP(BA$175,$AD$9:$AN$20,8,FALSE)&amp;""""&amp;"#"&amp;BA$175&amp;"="&amp;""""&amp;INDEX($E$85:$G$110,MATCH("●",INDEX($H$85:$AQ$110,,MATCH($D178,$70:$70,0)-7),0),1)&amp;""""&amp;"#g'"&amp;" ${CONFIG_DIR}"&amp;$K$7&amp;"; export "&amp;BA$175&amp;"="&amp;""""&amp;INDEX($E$85:$G$110,MATCH("●",INDEX($H$85:$AQ$110,,MATCH($D178,$70:$70,0)-7),0),1)&amp;""";"),",",""",""")</f>
        <v>sed -i '' 's#COLUMN_DATA_LENGTH="3"#COLUMN_DATA_LENGTH="18"#g' ${CONFIG_DIR}db_data_config.txt; export COLUMN_DATA_LENGTH="18";</v>
      </c>
      <c r="BB178" s="71" t="str">
        <f>SUBSTITUTE(IF(INDEX($E$85:$G$110,MATCH("●",INDEX($H$85:$AQ$110,,MATCH($D178,$70:$70,0)-7),0),1)=VLOOKUP(BB$175,$AD$9:$AN$20,8,FALSE),"","sed -i "&amp;IF($AK$173="MacOS","'' ","")&amp;"'s#"&amp;BB$175&amp;"="""&amp;INDEX($E$85:$G$110,MATCH("●",INDEX($H$85:$AQ$110,,MATCH($D178,$70:$70,0)-7),0),1)&amp;""""&amp;"#"&amp;BB$175&amp;"="&amp;""""&amp;VLOOKUP(BB$175,$AD$9:$AN$20,8,FALSE)&amp;""""&amp;"#g'"&amp;"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's#COLUMN_DATA_LENGTH="18"#COLUMN_DATA_LENGTH="3"#g' ${CONFIG_DIR}db_data_config.txt; export COLUMN_DATA_LENGTH="3";</v>
      </c>
      <c r="BC178" s="71" t="str">
        <f>SUBSTITUTE(IF(VLOOKUP(BC$175,$AD$9:$AN$20,8,FALSE)=INDEX($E$112:$G$115,MATCH("●",INDEX($H$112:$AQ$115,,MATCH($D178,$70:$70,0)-7),0),1),"","sed -i "&amp;IF($AK$173="MacOS","'' ","")&amp;"'s#"&amp;BC$175&amp;"="""&amp;VLOOKUP(BC$175,$AD$9:$AN$20,8,FALSE)&amp;""""&amp;"#"&amp;BC$175&amp;"="&amp;""""&amp;INDEX($E$112:$G$115,MATCH("●",INDEX($H$112:$AQ$115,,MATCH($D178,$70:$70,0)-7),0),1)&amp;""""&amp;"#g'"&amp;" ${CONFIG_DIR}"&amp;$K$7&amp;"; export "&amp;BC$175&amp;"="&amp;""""&amp;INDEX($E$112:$G$115,MATCH("●",INDEX($H$112:$AQ$115,,MATCH($D178,$70:$70,0)-7),0),1)&amp;""";"),",",""",""")</f>
        <v/>
      </c>
      <c r="BD178" s="71" t="str">
        <f>SUBSTITUTE(IF(INDEX($E$112:$G$115,MATCH("●",INDEX($H$112:$AQ$115,,MATCH($D178,$70:$70,0)-7),0),1)=VLOOKUP(BD$175,$AD$9:$AN$20,8,FALSE),"","sed -i "&amp;IF($AK$173="MacOS","'' ","")&amp;"'s#"&amp;BD$175&amp;"="""&amp;INDEX($E$112:$G$115,MATCH("●",INDEX($H$112:$AQ$115,,MATCH($D178,$70:$70,0)-7),0),1)&amp;""""&amp;"#"&amp;BD$175&amp;"="&amp;""""&amp;VLOOKUP(BD$175,$AD$9:$AN$20,8,FALSE)&amp;""""&amp;"#g'"&amp;"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78" s="71" t="str">
        <f>SUBSTITUTE(IF(VLOOKUP(BE$175,$AD$9:$AN$20,8,FALSE)=INDEX($E$117:$G$120,MATCH("●",INDEX($H$117:$AQ$120,,MATCH($D178,$70:$70,0)-7),0),1),"","sed -i "&amp;IF($AK$173="MacOS","'' ","")&amp;"'s#"&amp;BE$175&amp;"="""&amp;VLOOKUP(BE$175,$AD$9:$AN$20,8,FALSE)&amp;""""&amp;"#"&amp;BE$175&amp;"="&amp;""""&amp;INDEX($E$117:$G$120,MATCH("●",INDEX($H$117:$AQ$120,,MATCH($D178,$70:$70,0)-7),0),1)&amp;""""&amp;"#g'"&amp;" ${CONFIG_DIR}"&amp;$K$7&amp;"; export "&amp;BE$175&amp;"="&amp;""""&amp;INDEX($E$117:$G$120,MATCH("●",INDEX($H$117:$AQ$120,,MATCH($D178,$70:$70,0)-7),0),1)&amp;""";"),",",""",""")</f>
        <v/>
      </c>
      <c r="BF178" s="71" t="str">
        <f>SUBSTITUTE(IF(INDEX($E$117:$G$120,MATCH("●",INDEX($H$117:$AQ$120,,MATCH($D178,$70:$70,0)-7),0),1)=VLOOKUP(BF$175,$AD$9:$AN$20,8,FALSE),"","sed -i "&amp;IF($AK$173="MacOS","'' ","")&amp;"'s#"&amp;BF$175&amp;"="""&amp;INDEX($E$117:$G$120,MATCH("●",INDEX($H$117:$AQ$120,,MATCH($D178,$70:$70,0)-7),0),1)&amp;""""&amp;"#"&amp;BF$175&amp;"="&amp;""""&amp;VLOOKUP(BF$175,$AD$9:$AN$20,8,FALSE)&amp;""""&amp;"#g'"&amp;"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78" s="71" t="str">
        <f>SUBSTITUTE(IF(VLOOKUP(BG$175,$AD$9:$AN$20,8,FALSE)=INDEX($E$122:$G$125,MATCH("●",INDEX($H$122:$AQ$125,,MATCH($D178,$70:$70,0)-7),0),1),"","sed -i "&amp;IF($AK$173="MacOS","'' ","")&amp;"'s#"&amp;BG$175&amp;"="""&amp;VLOOKUP(BG$175,$AD$9:$AN$20,8,FALSE)&amp;""""&amp;"#"&amp;BG$175&amp;"="&amp;""""&amp;INDEX($E$122:$G$125,MATCH("●",INDEX($H$122:$AQ$125,,MATCH($D178,$70:$70,0)-7),0),1)&amp;""""&amp;"#g'"&amp;" ${CONFIG_DIR}"&amp;$K$7&amp;"; export "&amp;BG$175&amp;"="&amp;""""&amp;INDEX($E$122:$G$125,MATCH("●",INDEX($H$122:$AQ$125,,MATCH($D178,$70:$70,0)-7),0),1)&amp;""";"),",",""",""")</f>
        <v/>
      </c>
      <c r="BH178" s="71" t="str">
        <f>SUBSTITUTE(IF(INDEX($E$122:$G$125,MATCH("●",INDEX($H$122:$AQ$125,,MATCH($D178,$70:$70,0)-7),0),1)=VLOOKUP(BH$175,$AD$9:$AN$20,8,FALSE),"","sed -i "&amp;IF($AK$173="MacOS","'' ","")&amp;"'s#"&amp;BH$175&amp;"="""&amp;INDEX($E$122:$G$125,MATCH("●",INDEX($H$122:$AQ$125,,MATCH($D178,$70:$70,0)-7),0),1)&amp;""""&amp;"#"&amp;BH$175&amp;"="&amp;""""&amp;VLOOKUP(BH$175,$AD$9:$AN$20,8,FALSE)&amp;""""&amp;"#g'"&amp;"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78" s="71" t="str">
        <f>SUBSTITUTE(IF(VLOOKUP(BI$175,$AD$9:$AN$20,8,FALSE)=INDEX($E$127:$G$129,MATCH("●",INDEX($H$127:$AQ$129,,MATCH($D178,$70:$70,0)-7),0),1),"","sed -i "&amp;IF($AK$173="MacOS","'' ","")&amp;"'s#"&amp;BI$175&amp;"="""&amp;VLOOKUP(BI$175,$AD$9:$AN$20,8,FALSE)&amp;""""&amp;"#"&amp;BI$175&amp;"="&amp;""""&amp;INDEX($E$127:$G$129,MATCH("●",INDEX($H$127:$AQ$129,,MATCH($D178,$70:$70,0)-7),0),1)&amp;""""&amp;"#g'"&amp;" ${CONFIG_DIR}"&amp;$K$7&amp;"; export "&amp;BI$175&amp;"="&amp;""""&amp;INDEX($E$127:$G$129,MATCH("●",INDEX($H$127:$AQ$129,,MATCH($D178,$70:$70,0)-7),0),1)&amp;""";"),",",""",""")</f>
        <v/>
      </c>
      <c r="BJ178" s="71" t="str">
        <f>SUBSTITUTE(IF(INDEX($E$127:$G$129,MATCH("●",INDEX($H$127:$AQ$129,,MATCH($D178,$70:$70,0)-7),0),1)=VLOOKUP(BJ$175,$AD$9:$AN$20,8,FALSE),"","sed -i "&amp;IF($AK$173="MacOS","'' ","")&amp;"'s#"&amp;BJ$175&amp;"="""&amp;INDEX($E$127:$G$129,MATCH("●",INDEX($H$127:$AQ$129,,MATCH($D178,$70:$70,0)-7),0),1)&amp;""""&amp;"#"&amp;BJ$175&amp;"="&amp;""""&amp;VLOOKUP(BJ$175,$AD$9:$AN$20,8,FALSE)&amp;""""&amp;"#g'"&amp;"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78" s="71" t="str">
        <f>SUBSTITUTE(IF(VLOOKUP(BK$175,$AD$9:$AN$20,8,FALSE)=INDEX($E$131:$G$133,MATCH("●",INDEX($H$131:$AQ$133,,MATCH($D178,$70:$70,0)-7),0),1),"","sed -i "&amp;IF($AK$173="MacOS","'' ","")&amp;"'s#"&amp;BK$175&amp;"="""&amp;VLOOKUP(BK$175,$AD$9:$AN$20,8,FALSE)&amp;""""&amp;"#"&amp;BK$175&amp;"="&amp;""""&amp;INDEX($E$131:$G$133,MATCH("●",INDEX($H$131:$AQ$133,,MATCH($D178,$70:$70,0)-7),0),1)&amp;""""&amp;"#g'"&amp;" ${CONFIG_DIR}"&amp;$K$7&amp;"; export "&amp;BK$175&amp;"="&amp;""""&amp;INDEX($E$131:$G$133,MATCH("●",INDEX($H$131:$AQ$133,,MATCH($D178,$70:$70,0)-7),0),1)&amp;""";"),",",""",""")</f>
        <v/>
      </c>
      <c r="BL178" s="71" t="str">
        <f>SUBSTITUTE(IF(INDEX($E$131:$G$133,MATCH("●",INDEX($H$131:$AQ$133,,MATCH($D178,$70:$70,0)-7),0),1)=VLOOKUP(BL$175,$AD$9:$AN$20,8,FALSE),"","sed -i "&amp;IF($AK$173="MacOS","'' ","")&amp;"'s#"&amp;BL$175&amp;"="""&amp;INDEX($E$131:$G$133,MATCH("●",INDEX($H$131:$AQ$133,,MATCH($D178,$70:$70,0)-7),0),1)&amp;""""&amp;"#"&amp;BL$175&amp;"="&amp;""""&amp;VLOOKUP(BL$175,$AD$9:$AN$20,8,FALSE)&amp;""""&amp;"#g'"&amp;"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78" s="71" t="str">
        <f>SUBSTITUTE(IF(VLOOKUP(BM$175,$AD$9:$AN$20,8,FALSE)=INDEX($E$135:$G$137,MATCH("●",INDEX($H$135:$AQ$137,,MATCH($D178,$70:$70,0)-7),0),1),"","sed -i "&amp;IF($AK$173="MacOS","'' ","")&amp;"'s#"&amp;BM$175&amp;"="""&amp;VLOOKUP(BM$175,$AD$9:$AN$20,8,FALSE)&amp;""""&amp;"#"&amp;BM$175&amp;"="&amp;""""&amp;INDEX($E$135:$G$137,MATCH("●",INDEX($H$135:$AQ$137,,MATCH($D178,$70:$70,0)-7),0),1)&amp;""""&amp;"#g'"&amp;" ${CONFIG_DIR}"&amp;$K$7&amp;"; export "&amp;BM$175&amp;"="&amp;""""&amp;INDEX($E$135:$G$137,MATCH("●",INDEX($H$135:$AQ$137,,MATCH($D178,$70:$70,0)-7),0),1)&amp;""";"),",",""",""")</f>
        <v/>
      </c>
      <c r="BN178" s="71" t="str">
        <f>SUBSTITUTE(IF(INDEX($E$135:$G$137,MATCH("●",INDEX($H$135:$AQ$137,,MATCH($D178,$70:$70,0)-7),0),1)=VLOOKUP(BN$175,$AD$9:$AN$20,8,FALSE),"","sed -i "&amp;IF($AK$173="MacOS","'' ","")&amp;"'s#"&amp;BN$175&amp;"="""&amp;INDEX($E$135:$G$137,MATCH("●",INDEX($H$135:$AQ$137,,MATCH($D178,$70:$70,0)-7),0),1)&amp;""""&amp;"#"&amp;BN$175&amp;"="&amp;""""&amp;VLOOKUP(BN$175,$AD$9:$AN$20,8,FALSE)&amp;""""&amp;"#g'"&amp;"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78" s="71" t="str">
        <f>SUBSTITUTE(IF(VLOOKUP(BO$175,$AD$9:$AN$20,8,FALSE)=INDEX($E$139:$G$141,MATCH("●",INDEX($H$139:$AQ$141,,MATCH($D178,$70:$70,0)-7),0),1),"","sed -i "&amp;IF($AK$173="MacOS","'' ","")&amp;"'s#"&amp;BO$175&amp;"="""&amp;VLOOKUP(BO$175,$AD$9:$AN$20,8,FALSE)&amp;""""&amp;"#"&amp;BO$175&amp;"="&amp;""""&amp;INDEX($E$139:$G$141,MATCH("●",INDEX($H$139:$AQ$141,,MATCH($D178,$70:$70,0)-7),0),1)&amp;""""&amp;"#g'"&amp;" ${CONFIG_DIR}"&amp;$K$7&amp;"; export "&amp;BO$175&amp;"="&amp;""""&amp;INDEX($E$139:$G$141,MATCH("●",INDEX($H$139:$AQ$141,,MATCH($D178,$70:$70,0)-7),0),1)&amp;""";"),",",""",""")</f>
        <v/>
      </c>
      <c r="BP178" s="71" t="str">
        <f>SUBSTITUTE(IF(INDEX($E$139:$G$141,MATCH("●",INDEX($H$139:$AQ$141,,MATCH($D178,$70:$70,0)-7),0),1)=VLOOKUP(BP$175,$AD$9:$AN$20,8,FALSE),"","sed -i "&amp;IF($AK$173="MacOS","'' ","")&amp;"'s#"&amp;BP$175&amp;"="""&amp;INDEX($E$139:$G$141,MATCH("●",INDEX($H$139:$AQ$141,,MATCH($D178,$70:$70,0)-7),0),1)&amp;""""&amp;"#"&amp;BP$175&amp;"="&amp;""""&amp;VLOOKUP(BP$175,$AD$9:$AN$20,8,FALSE)&amp;""""&amp;"#g'"&amp;"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78" s="71" t="str">
        <f>SUBSTITUTE(IF(VLOOKUP(BQ$175,$AD$9:$AN$20,8,FALSE)=INDEX($E$143:$G$145,MATCH("●",INDEX($H$143:$AQ$145,,MATCH($D178,$70:$70,0)-7),0),1),"","sed -i "&amp;IF($AK$173="MacOS","'' ","")&amp;"'s#"&amp;BQ$175&amp;"="""&amp;VLOOKUP(BQ$175,$AD$9:$AN$20,8,FALSE)&amp;""""&amp;"#"&amp;BQ$175&amp;"="&amp;""""&amp;INDEX($E$143:$G$145,MATCH("●",INDEX($H$143:$AQ$145,,MATCH($D178,$70:$70,0)-7),0),1)&amp;""""&amp;"#g'"&amp;" ${CONFIG_DIR}"&amp;$K$7&amp;"; export "&amp;BQ$175&amp;"="&amp;""""&amp;INDEX($E$143:$G$145,MATCH("●",INDEX($H$143:$AQ$145,,MATCH($D178,$70:$70,0)-7),0),1)&amp;""";"),",",""",""")</f>
        <v/>
      </c>
      <c r="BR178" s="71" t="str">
        <f>SUBSTITUTE(IF(INDEX($E$143:$G$145,MATCH("●",INDEX($H$143:$AQ$145,,MATCH($D178,$70:$70,0)-7),0),1)=VLOOKUP(BR$175,$AD$9:$AN$20,8,FALSE),"","sed -i "&amp;IF($AK$173="MacOS","'' ","")&amp;"'s#"&amp;BR$175&amp;"="""&amp;INDEX($E$143:$G$145,MATCH("●",INDEX($H$143:$AQ$145,,MATCH($D178,$70:$70,0)-7),0),1)&amp;""""&amp;"#"&amp;BR$175&amp;"="&amp;""""&amp;VLOOKUP(BR$175,$AD$9:$AN$20,8,FALSE)&amp;""""&amp;"#g'"&amp;"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78" s="71" t="str">
        <f>SUBSTITUTE(IF(VLOOKUP(BS$175,$AD$9:$AN$20,8,FALSE)=INDEX($E$147:$G$149,MATCH("●",INDEX($H$147:$AQ$149,,MATCH($D178,$70:$70,0)-7),0),1),"","sed -i "&amp;IF($AK$173="MacOS","'' ","")&amp;"'s#"&amp;BS$175&amp;"="""&amp;VLOOKUP(BS$175,$AD$9:$AN$20,8,FALSE)&amp;""""&amp;"#"&amp;BS$175&amp;"="&amp;""""&amp;INDEX($E$147:$G$149,MATCH("●",INDEX($H$147:$AQ$149,,MATCH($D178,$70:$70,0)-7),0),1)&amp;""""&amp;"#g'"&amp;" ${CONFIG_DIR}"&amp;$K$7&amp;"; export "&amp;BS$175&amp;"="&amp;""""&amp;INDEX($E$147:$G$149,MATCH("●",INDEX($H$147:$AQ$149,,MATCH($D178,$70:$70,0)-7),0),1)&amp;""";"),",",""",""")</f>
        <v/>
      </c>
      <c r="BT178" s="71" t="str">
        <f>SUBSTITUTE(IF(INDEX($E$147:$G$149,MATCH("●",INDEX($H$147:$AQ$149,,MATCH($D178,$70:$70,0)-7),0),1)=VLOOKUP(BT$175,$AD$9:$AN$20,8,FALSE),"","sed -i "&amp;IF($AK$173="MacOS","'' ","")&amp;"'s#"&amp;BT$175&amp;"="""&amp;INDEX($E$147:$G$149,MATCH("●",INDEX($H$147:$AQ$149,,MATCH($D178,$70:$70,0)-7),0),1)&amp;""""&amp;"#"&amp;BT$175&amp;"="&amp;""""&amp;VLOOKUP(BT$175,$AD$9:$AN$20,8,FALSE)&amp;""""&amp;"#g'"&amp;"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78" s="60" t="s">
        <v>1068</v>
      </c>
    </row>
    <row r="179" spans="4:73" ht="54" customHeight="1">
      <c r="D179" s="96">
        <f>$D178+1</f>
        <v>147</v>
      </c>
      <c r="E179" s="97"/>
      <c r="F179" s="97"/>
      <c r="G179" s="98"/>
      <c r="H179" s="45" t="str">
        <f t="shared" ca="1" si="2"/>
        <v>clear; echo テストケース147; sed -i '' 's#COLUMN_DATA_TYPE="char"#COLUMN_DATA_TYPE="long"#g' ${CONFIG_DIR}db_data_config.txt; export COLUMN_DATA_TYPE="long";sed -i '' 's#COLUMN_DATA_LENGTH="3"#COLUMN_DATA_LENGTH="19"#g' ${CONFIG_DIR}db_data_config.txt; export COLUMN_DATA_LENGTH="19";sh ./script/db_check_data_validate_config.sh; sed -i '' 's#COLUMN_DATA_TYPE="long"#COLUMN_DATA_TYPE="char"#g' ${CONFIG_DIR}db_data_config.txt; export COLUMN_DATA_TYPE="char";sed -i '' 's#COLUMN_DATA_LENGTH="19"#COLUMN_DATA_LENGTH="3"#g' ${CONFIG_DIR}db_data_config.txt; export COLUMN_DATA_LENGTH="3";</v>
      </c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  <c r="AE179" s="99" t="str" cm="1">
        <f t="array" ref="AE179">SUBSTITUTE(INDEX($H$151:$AQ$151, , MATCH($D179, $70:$70, 0)-7),"-","")</f>
        <v>正常</v>
      </c>
      <c r="AF179" s="100"/>
      <c r="AG179" s="101"/>
      <c r="AH179" s="143" t="s">
        <v>998</v>
      </c>
      <c r="AI179" s="144"/>
      <c r="AJ179" s="144"/>
      <c r="AK179" s="144"/>
      <c r="AL179" s="144"/>
      <c r="AM179" s="144"/>
      <c r="AN179" s="144"/>
      <c r="AO179" s="144"/>
      <c r="AP179" s="144"/>
      <c r="AQ179" s="145"/>
      <c r="AS179" s="68" t="str" cm="1">
        <f t="array" ref="AS179">SUBSTITUTE(TEXT(INDEX($H$154:$AQ$154,1,$D179-144),"000000"),"-","")</f>
        <v>220001</v>
      </c>
      <c r="AT179" s="69"/>
      <c r="AU179" s="70"/>
      <c r="AW179" s="71" t="str">
        <f>SUBSTITUTE(IF(VLOOKUP(AW$175,$AD$9:$AN$20,8,FALSE)=INDEX($E$76:$G$78,MATCH("●",INDEX($H$76:$AQ$78,,MATCH($D179,$70:$70,0)-7),0),1),"","sed -i "&amp;IF($AK$173="MacOS","'' ","")&amp;"'s#"&amp;AW$175&amp;"="""&amp;VLOOKUP(AW$175,$AD$9:$AN$20,8,FALSE)&amp;""""&amp;"#"&amp;AW$175&amp;"="&amp;""""&amp;INDEX($E$76:$G$78,MATCH("●",INDEX($H$76:$AQ$78,,MATCH($D179,$70:$70,0)-7),0),1)&amp;""""&amp;"#g'"&amp;" ${CONFIG_DIR}"&amp;$K$7&amp;"; export "&amp;AW$175&amp;"="&amp;""""&amp;INDEX($E$76:$G$78,MATCH("●",INDEX($H$76:$AQ$78,,MATCH($D179,$70:$70,0)-7),0),1)&amp;""";"),",",""",""")</f>
        <v/>
      </c>
      <c r="AX179" s="71" t="str">
        <f>SUBSTITUTE(IF(INDEX($E$76:$G$78,MATCH("●",INDEX($H$76:$AQ$78,,MATCH($D179,$70:$70,0)-7),0),1)=VLOOKUP(AX$175,$AD$9:$AN$20,8,FALSE),"","sed -i "&amp;IF($AK$173="MacOS","'' ","")&amp;"'s#"&amp;AX$175&amp;"="""&amp;INDEX($E$76:$G$78,MATCH("●",INDEX($H$76:$AQ$78,,MATCH($D179,$70:$70,0)-7),0),1)&amp;""""&amp;"#"&amp;AX$175&amp;"="&amp;""""&amp;VLOOKUP(AX$175,$AD$9:$AN$20,8,FALSE)&amp;""""&amp;"#g'"&amp;"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79" s="71" t="str">
        <f>SUBSTITUTE(IF(VLOOKUP(AY$175,$AD$9:$AN$20,8,FALSE)=INDEX($E$80:$G$83,MATCH("●",INDEX($H$80:$AQ$83,,MATCH($D179,$70:$70,0)-7),0),1),"","sed -i "&amp;IF($AK$173="MacOS","'' ","")&amp;"'s#"&amp;AY$175&amp;"="""&amp;VLOOKUP(AY$175,$AD$9:$AN$20,8,FALSE)&amp;""""&amp;"#"&amp;AY$175&amp;"="&amp;""""&amp;INDEX($E$80:$G$83,MATCH("●",INDEX($H$80:$AQ$83,,MATCH($D179,$70:$70,0)-7),0),1)&amp;""""&amp;"#g'"&amp;" ${CONFIG_DIR}"&amp;$K$7&amp;"; export "&amp;AY$175&amp;"="&amp;""""&amp;INDEX($E$80:$G$83,MATCH("●",INDEX($H$80:$AQ$83,,MATCH($D179,$70:$70,0)-7),0),1)&amp;""";"),",",""",""")</f>
        <v>sed -i '' 's#COLUMN_DATA_TYPE="char"#COLUMN_DATA_TYPE="long"#g' ${CONFIG_DIR}db_data_config.txt; export COLUMN_DATA_TYPE="long";</v>
      </c>
      <c r="AZ179" s="71" t="str">
        <f>SUBSTITUTE(IF(INDEX($E$80:$G$83,MATCH("●",INDEX($H$80:$AQ$83,,MATCH($D179,$70:$70,0)-7),0),1)=VLOOKUP(AZ$175,$AD$9:$AN$20,8,FALSE),"","sed -i "&amp;IF($AK$173="MacOS","'' ","")&amp;"'s#"&amp;AZ$175&amp;"="""&amp;INDEX($E$80:$G$83,MATCH("●",INDEX($H$80:$AQ$83,,MATCH($D179,$70:$70,0)-7),0),1)&amp;""""&amp;"#"&amp;AZ$175&amp;"="&amp;""""&amp;VLOOKUP(AZ$175,$AD$9:$AN$20,8,FALSE)&amp;""""&amp;"#g'"&amp;"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79" s="71" t="str">
        <f>SUBSTITUTE(IF(VLOOKUP(BA$175,$AD$9:$AN$20,8,FALSE)=INDEX($E$85:$G$110,MATCH("●",INDEX($H$85:$AQ$110,,MATCH($D179,$70:$70,0)-7),0),1),"","sed -i "&amp;IF($AK$173="MacOS","'' ","")&amp;"'s#"&amp;BA$175&amp;"="""&amp;VLOOKUP(BA$175,$AD$9:$AN$20,8,FALSE)&amp;""""&amp;"#"&amp;BA$175&amp;"="&amp;""""&amp;INDEX($E$85:$G$110,MATCH("●",INDEX($H$85:$AQ$110,,MATCH($D179,$70:$70,0)-7),0),1)&amp;""""&amp;"#g'"&amp;" ${CONFIG_DIR}"&amp;$K$7&amp;"; export "&amp;BA$175&amp;"="&amp;""""&amp;INDEX($E$85:$G$110,MATCH("●",INDEX($H$85:$AQ$110,,MATCH($D179,$70:$70,0)-7),0),1)&amp;""";"),",",""",""")</f>
        <v>sed -i '' 's#COLUMN_DATA_LENGTH="3"#COLUMN_DATA_LENGTH="19"#g' ${CONFIG_DIR}db_data_config.txt; export COLUMN_DATA_LENGTH="19";</v>
      </c>
      <c r="BB179" s="71" t="str">
        <f>SUBSTITUTE(IF(INDEX($E$85:$G$110,MATCH("●",INDEX($H$85:$AQ$110,,MATCH($D179,$70:$70,0)-7),0),1)=VLOOKUP(BB$175,$AD$9:$AN$20,8,FALSE),"","sed -i "&amp;IF($AK$173="MacOS","'' ","")&amp;"'s#"&amp;BB$175&amp;"="""&amp;INDEX($E$85:$G$110,MATCH("●",INDEX($H$85:$AQ$110,,MATCH($D179,$70:$70,0)-7),0),1)&amp;""""&amp;"#"&amp;BB$175&amp;"="&amp;""""&amp;VLOOKUP(BB$175,$AD$9:$AN$20,8,FALSE)&amp;""""&amp;"#g'"&amp;"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's#COLUMN_DATA_LENGTH="19"#COLUMN_DATA_LENGTH="3"#g' ${CONFIG_DIR}db_data_config.txt; export COLUMN_DATA_LENGTH="3";</v>
      </c>
      <c r="BC179" s="71" t="str">
        <f>SUBSTITUTE(IF(VLOOKUP(BC$175,$AD$9:$AN$20,8,FALSE)=INDEX($E$112:$G$115,MATCH("●",INDEX($H$112:$AQ$115,,MATCH($D179,$70:$70,0)-7),0),1),"","sed -i "&amp;IF($AK$173="MacOS","'' ","")&amp;"'s#"&amp;BC$175&amp;"="""&amp;VLOOKUP(BC$175,$AD$9:$AN$20,8,FALSE)&amp;""""&amp;"#"&amp;BC$175&amp;"="&amp;""""&amp;INDEX($E$112:$G$115,MATCH("●",INDEX($H$112:$AQ$115,,MATCH($D179,$70:$70,0)-7),0),1)&amp;""""&amp;"#g'"&amp;" ${CONFIG_DIR}"&amp;$K$7&amp;"; export "&amp;BC$175&amp;"="&amp;""""&amp;INDEX($E$112:$G$115,MATCH("●",INDEX($H$112:$AQ$115,,MATCH($D179,$70:$70,0)-7),0),1)&amp;""";"),",",""",""")</f>
        <v/>
      </c>
      <c r="BD179" s="71" t="str">
        <f>SUBSTITUTE(IF(INDEX($E$112:$G$115,MATCH("●",INDEX($H$112:$AQ$115,,MATCH($D179,$70:$70,0)-7),0),1)=VLOOKUP(BD$175,$AD$9:$AN$20,8,FALSE),"","sed -i "&amp;IF($AK$173="MacOS","'' ","")&amp;"'s#"&amp;BD$175&amp;"="""&amp;INDEX($E$112:$G$115,MATCH("●",INDEX($H$112:$AQ$115,,MATCH($D179,$70:$70,0)-7),0),1)&amp;""""&amp;"#"&amp;BD$175&amp;"="&amp;""""&amp;VLOOKUP(BD$175,$AD$9:$AN$20,8,FALSE)&amp;""""&amp;"#g'"&amp;"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79" s="71" t="str">
        <f>SUBSTITUTE(IF(VLOOKUP(BE$175,$AD$9:$AN$20,8,FALSE)=INDEX($E$117:$G$120,MATCH("●",INDEX($H$117:$AQ$120,,MATCH($D179,$70:$70,0)-7),0),1),"","sed -i "&amp;IF($AK$173="MacOS","'' ","")&amp;"'s#"&amp;BE$175&amp;"="""&amp;VLOOKUP(BE$175,$AD$9:$AN$20,8,FALSE)&amp;""""&amp;"#"&amp;BE$175&amp;"="&amp;""""&amp;INDEX($E$117:$G$120,MATCH("●",INDEX($H$117:$AQ$120,,MATCH($D179,$70:$70,0)-7),0),1)&amp;""""&amp;"#g'"&amp;" ${CONFIG_DIR}"&amp;$K$7&amp;"; export "&amp;BE$175&amp;"="&amp;""""&amp;INDEX($E$117:$G$120,MATCH("●",INDEX($H$117:$AQ$120,,MATCH($D179,$70:$70,0)-7),0),1)&amp;""";"),",",""",""")</f>
        <v/>
      </c>
      <c r="BF179" s="71" t="str">
        <f>SUBSTITUTE(IF(INDEX($E$117:$G$120,MATCH("●",INDEX($H$117:$AQ$120,,MATCH($D179,$70:$70,0)-7),0),1)=VLOOKUP(BF$175,$AD$9:$AN$20,8,FALSE),"","sed -i "&amp;IF($AK$173="MacOS","'' ","")&amp;"'s#"&amp;BF$175&amp;"="""&amp;INDEX($E$117:$G$120,MATCH("●",INDEX($H$117:$AQ$120,,MATCH($D179,$70:$70,0)-7),0),1)&amp;""""&amp;"#"&amp;BF$175&amp;"="&amp;""""&amp;VLOOKUP(BF$175,$AD$9:$AN$20,8,FALSE)&amp;""""&amp;"#g'"&amp;"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79" s="71" t="str">
        <f>SUBSTITUTE(IF(VLOOKUP(BG$175,$AD$9:$AN$20,8,FALSE)=INDEX($E$122:$G$125,MATCH("●",INDEX($H$122:$AQ$125,,MATCH($D179,$70:$70,0)-7),0),1),"","sed -i "&amp;IF($AK$173="MacOS","'' ","")&amp;"'s#"&amp;BG$175&amp;"="""&amp;VLOOKUP(BG$175,$AD$9:$AN$20,8,FALSE)&amp;""""&amp;"#"&amp;BG$175&amp;"="&amp;""""&amp;INDEX($E$122:$G$125,MATCH("●",INDEX($H$122:$AQ$125,,MATCH($D179,$70:$70,0)-7),0),1)&amp;""""&amp;"#g'"&amp;" ${CONFIG_DIR}"&amp;$K$7&amp;"; export "&amp;BG$175&amp;"="&amp;""""&amp;INDEX($E$122:$G$125,MATCH("●",INDEX($H$122:$AQ$125,,MATCH($D179,$70:$70,0)-7),0),1)&amp;""";"),",",""",""")</f>
        <v/>
      </c>
      <c r="BH179" s="71" t="str">
        <f>SUBSTITUTE(IF(INDEX($E$122:$G$125,MATCH("●",INDEX($H$122:$AQ$125,,MATCH($D179,$70:$70,0)-7),0),1)=VLOOKUP(BH$175,$AD$9:$AN$20,8,FALSE),"","sed -i "&amp;IF($AK$173="MacOS","'' ","")&amp;"'s#"&amp;BH$175&amp;"="""&amp;INDEX($E$122:$G$125,MATCH("●",INDEX($H$122:$AQ$125,,MATCH($D179,$70:$70,0)-7),0),1)&amp;""""&amp;"#"&amp;BH$175&amp;"="&amp;""""&amp;VLOOKUP(BH$175,$AD$9:$AN$20,8,FALSE)&amp;""""&amp;"#g'"&amp;"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79" s="71" t="str">
        <f>SUBSTITUTE(IF(VLOOKUP(BI$175,$AD$9:$AN$20,8,FALSE)=INDEX($E$127:$G$129,MATCH("●",INDEX($H$127:$AQ$129,,MATCH($D179,$70:$70,0)-7),0),1),"","sed -i "&amp;IF($AK$173="MacOS","'' ","")&amp;"'s#"&amp;BI$175&amp;"="""&amp;VLOOKUP(BI$175,$AD$9:$AN$20,8,FALSE)&amp;""""&amp;"#"&amp;BI$175&amp;"="&amp;""""&amp;INDEX($E$127:$G$129,MATCH("●",INDEX($H$127:$AQ$129,,MATCH($D179,$70:$70,0)-7),0),1)&amp;""""&amp;"#g'"&amp;" ${CONFIG_DIR}"&amp;$K$7&amp;"; export "&amp;BI$175&amp;"="&amp;""""&amp;INDEX($E$127:$G$129,MATCH("●",INDEX($H$127:$AQ$129,,MATCH($D179,$70:$70,0)-7),0),1)&amp;""";"),",",""",""")</f>
        <v/>
      </c>
      <c r="BJ179" s="71" t="str">
        <f>SUBSTITUTE(IF(INDEX($E$127:$G$129,MATCH("●",INDEX($H$127:$AQ$129,,MATCH($D179,$70:$70,0)-7),0),1)=VLOOKUP(BJ$175,$AD$9:$AN$20,8,FALSE),"","sed -i "&amp;IF($AK$173="MacOS","'' ","")&amp;"'s#"&amp;BJ$175&amp;"="""&amp;INDEX($E$127:$G$129,MATCH("●",INDEX($H$127:$AQ$129,,MATCH($D179,$70:$70,0)-7),0),1)&amp;""""&amp;"#"&amp;BJ$175&amp;"="&amp;""""&amp;VLOOKUP(BJ$175,$AD$9:$AN$20,8,FALSE)&amp;""""&amp;"#g'"&amp;"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79" s="71" t="str">
        <f>SUBSTITUTE(IF(VLOOKUP(BK$175,$AD$9:$AN$20,8,FALSE)=INDEX($E$131:$G$133,MATCH("●",INDEX($H$131:$AQ$133,,MATCH($D179,$70:$70,0)-7),0),1),"","sed -i "&amp;IF($AK$173="MacOS","'' ","")&amp;"'s#"&amp;BK$175&amp;"="""&amp;VLOOKUP(BK$175,$AD$9:$AN$20,8,FALSE)&amp;""""&amp;"#"&amp;BK$175&amp;"="&amp;""""&amp;INDEX($E$131:$G$133,MATCH("●",INDEX($H$131:$AQ$133,,MATCH($D179,$70:$70,0)-7),0),1)&amp;""""&amp;"#g'"&amp;" ${CONFIG_DIR}"&amp;$K$7&amp;"; export "&amp;BK$175&amp;"="&amp;""""&amp;INDEX($E$131:$G$133,MATCH("●",INDEX($H$131:$AQ$133,,MATCH($D179,$70:$70,0)-7),0),1)&amp;""";"),",",""",""")</f>
        <v/>
      </c>
      <c r="BL179" s="71" t="str">
        <f>SUBSTITUTE(IF(INDEX($E$131:$G$133,MATCH("●",INDEX($H$131:$AQ$133,,MATCH($D179,$70:$70,0)-7),0),1)=VLOOKUP(BL$175,$AD$9:$AN$20,8,FALSE),"","sed -i "&amp;IF($AK$173="MacOS","'' ","")&amp;"'s#"&amp;BL$175&amp;"="""&amp;INDEX($E$131:$G$133,MATCH("●",INDEX($H$131:$AQ$133,,MATCH($D179,$70:$70,0)-7),0),1)&amp;""""&amp;"#"&amp;BL$175&amp;"="&amp;""""&amp;VLOOKUP(BL$175,$AD$9:$AN$20,8,FALSE)&amp;""""&amp;"#g'"&amp;"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79" s="71" t="str">
        <f>SUBSTITUTE(IF(VLOOKUP(BM$175,$AD$9:$AN$20,8,FALSE)=INDEX($E$135:$G$137,MATCH("●",INDEX($H$135:$AQ$137,,MATCH($D179,$70:$70,0)-7),0),1),"","sed -i "&amp;IF($AK$173="MacOS","'' ","")&amp;"'s#"&amp;BM$175&amp;"="""&amp;VLOOKUP(BM$175,$AD$9:$AN$20,8,FALSE)&amp;""""&amp;"#"&amp;BM$175&amp;"="&amp;""""&amp;INDEX($E$135:$G$137,MATCH("●",INDEX($H$135:$AQ$137,,MATCH($D179,$70:$70,0)-7),0),1)&amp;""""&amp;"#g'"&amp;" ${CONFIG_DIR}"&amp;$K$7&amp;"; export "&amp;BM$175&amp;"="&amp;""""&amp;INDEX($E$135:$G$137,MATCH("●",INDEX($H$135:$AQ$137,,MATCH($D179,$70:$70,0)-7),0),1)&amp;""";"),",",""",""")</f>
        <v/>
      </c>
      <c r="BN179" s="71" t="str">
        <f>SUBSTITUTE(IF(INDEX($E$135:$G$137,MATCH("●",INDEX($H$135:$AQ$137,,MATCH($D179,$70:$70,0)-7),0),1)=VLOOKUP(BN$175,$AD$9:$AN$20,8,FALSE),"","sed -i "&amp;IF($AK$173="MacOS","'' ","")&amp;"'s#"&amp;BN$175&amp;"="""&amp;INDEX($E$135:$G$137,MATCH("●",INDEX($H$135:$AQ$137,,MATCH($D179,$70:$70,0)-7),0),1)&amp;""""&amp;"#"&amp;BN$175&amp;"="&amp;""""&amp;VLOOKUP(BN$175,$AD$9:$AN$20,8,FALSE)&amp;""""&amp;"#g'"&amp;"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79" s="71" t="str">
        <f>SUBSTITUTE(IF(VLOOKUP(BO$175,$AD$9:$AN$20,8,FALSE)=INDEX($E$139:$G$141,MATCH("●",INDEX($H$139:$AQ$141,,MATCH($D179,$70:$70,0)-7),0),1),"","sed -i "&amp;IF($AK$173="MacOS","'' ","")&amp;"'s#"&amp;BO$175&amp;"="""&amp;VLOOKUP(BO$175,$AD$9:$AN$20,8,FALSE)&amp;""""&amp;"#"&amp;BO$175&amp;"="&amp;""""&amp;INDEX($E$139:$G$141,MATCH("●",INDEX($H$139:$AQ$141,,MATCH($D179,$70:$70,0)-7),0),1)&amp;""""&amp;"#g'"&amp;" ${CONFIG_DIR}"&amp;$K$7&amp;"; export "&amp;BO$175&amp;"="&amp;""""&amp;INDEX($E$139:$G$141,MATCH("●",INDEX($H$139:$AQ$141,,MATCH($D179,$70:$70,0)-7),0),1)&amp;""";"),",",""",""")</f>
        <v/>
      </c>
      <c r="BP179" s="71" t="str">
        <f>SUBSTITUTE(IF(INDEX($E$139:$G$141,MATCH("●",INDEX($H$139:$AQ$141,,MATCH($D179,$70:$70,0)-7),0),1)=VLOOKUP(BP$175,$AD$9:$AN$20,8,FALSE),"","sed -i "&amp;IF($AK$173="MacOS","'' ","")&amp;"'s#"&amp;BP$175&amp;"="""&amp;INDEX($E$139:$G$141,MATCH("●",INDEX($H$139:$AQ$141,,MATCH($D179,$70:$70,0)-7),0),1)&amp;""""&amp;"#"&amp;BP$175&amp;"="&amp;""""&amp;VLOOKUP(BP$175,$AD$9:$AN$20,8,FALSE)&amp;""""&amp;"#g'"&amp;"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79" s="71" t="str">
        <f>SUBSTITUTE(IF(VLOOKUP(BQ$175,$AD$9:$AN$20,8,FALSE)=INDEX($E$143:$G$145,MATCH("●",INDEX($H$143:$AQ$145,,MATCH($D179,$70:$70,0)-7),0),1),"","sed -i "&amp;IF($AK$173="MacOS","'' ","")&amp;"'s#"&amp;BQ$175&amp;"="""&amp;VLOOKUP(BQ$175,$AD$9:$AN$20,8,FALSE)&amp;""""&amp;"#"&amp;BQ$175&amp;"="&amp;""""&amp;INDEX($E$143:$G$145,MATCH("●",INDEX($H$143:$AQ$145,,MATCH($D179,$70:$70,0)-7),0),1)&amp;""""&amp;"#g'"&amp;" ${CONFIG_DIR}"&amp;$K$7&amp;"; export "&amp;BQ$175&amp;"="&amp;""""&amp;INDEX($E$143:$G$145,MATCH("●",INDEX($H$143:$AQ$145,,MATCH($D179,$70:$70,0)-7),0),1)&amp;""";"),",",""",""")</f>
        <v/>
      </c>
      <c r="BR179" s="71" t="str">
        <f>SUBSTITUTE(IF(INDEX($E$143:$G$145,MATCH("●",INDEX($H$143:$AQ$145,,MATCH($D179,$70:$70,0)-7),0),1)=VLOOKUP(BR$175,$AD$9:$AN$20,8,FALSE),"","sed -i "&amp;IF($AK$173="MacOS","'' ","")&amp;"'s#"&amp;BR$175&amp;"="""&amp;INDEX($E$143:$G$145,MATCH("●",INDEX($H$143:$AQ$145,,MATCH($D179,$70:$70,0)-7),0),1)&amp;""""&amp;"#"&amp;BR$175&amp;"="&amp;""""&amp;VLOOKUP(BR$175,$AD$9:$AN$20,8,FALSE)&amp;""""&amp;"#g'"&amp;"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79" s="71" t="str">
        <f>SUBSTITUTE(IF(VLOOKUP(BS$175,$AD$9:$AN$20,8,FALSE)=INDEX($E$147:$G$149,MATCH("●",INDEX($H$147:$AQ$149,,MATCH($D179,$70:$70,0)-7),0),1),"","sed -i "&amp;IF($AK$173="MacOS","'' ","")&amp;"'s#"&amp;BS$175&amp;"="""&amp;VLOOKUP(BS$175,$AD$9:$AN$20,8,FALSE)&amp;""""&amp;"#"&amp;BS$175&amp;"="&amp;""""&amp;INDEX($E$147:$G$149,MATCH("●",INDEX($H$147:$AQ$149,,MATCH($D179,$70:$70,0)-7),0),1)&amp;""""&amp;"#g'"&amp;" ${CONFIG_DIR}"&amp;$K$7&amp;"; export "&amp;BS$175&amp;"="&amp;""""&amp;INDEX($E$147:$G$149,MATCH("●",INDEX($H$147:$AQ$149,,MATCH($D179,$70:$70,0)-7),0),1)&amp;""";"),",",""",""")</f>
        <v/>
      </c>
      <c r="BT179" s="71" t="str">
        <f>SUBSTITUTE(IF(INDEX($E$147:$G$149,MATCH("●",INDEX($H$147:$AQ$149,,MATCH($D179,$70:$70,0)-7),0),1)=VLOOKUP(BT$175,$AD$9:$AN$20,8,FALSE),"","sed -i "&amp;IF($AK$173="MacOS","'' ","")&amp;"'s#"&amp;BT$175&amp;"="""&amp;INDEX($E$147:$G$149,MATCH("●",INDEX($H$147:$AQ$149,,MATCH($D179,$70:$70,0)-7),0),1)&amp;""""&amp;"#"&amp;BT$175&amp;"="&amp;""""&amp;VLOOKUP(BT$175,$AD$9:$AN$20,8,FALSE)&amp;""""&amp;"#g'"&amp;"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79" s="60" t="s">
        <v>1068</v>
      </c>
    </row>
    <row r="180" spans="4:73" ht="54" customHeight="1">
      <c r="D180" s="96">
        <f t="shared" ref="D180:D212" si="3">$D179+1</f>
        <v>148</v>
      </c>
      <c r="E180" s="97"/>
      <c r="F180" s="97"/>
      <c r="G180" s="98"/>
      <c r="H180" s="45" t="str">
        <f t="shared" ca="1" si="2"/>
        <v>clear; echo テストケース148; sed -i '' 's#COLUMN_DATA_TYPE="char"#COLUMN_DATA_TYPE="long"#g' ${CONFIG_DIR}db_data_config.txt; export COLUMN_DATA_TYPE="long";sed -i '' 's#COLUMN_DATA_LENGTH="3"#COLUMN_DATA_LENGTH="19"#g' ${CONFIG_DIR}db_data_config.txt; export COLUMN_DATA_LENGTH="19";sed -i '' 's#COLUMN_DATA_SIGNED="0"#COLUMN_DATA_SIGNED="1"#g' ${CONFIG_DIR}db_data_config.txt; export COLUMN_DATA_SIGNED="1";sh ./script/db_check_data_validate_config.sh; sed -i '' 's#COLUMN_DATA_TYPE="long"#COLUMN_DATA_TYPE="char"#g' ${CONFIG_DIR}db_data_config.txt; export COLUMN_DATA_TYPE="char";sed -i '' 's#COLUMN_DATA_LENGTH="19"#COLUMN_DATA_LENGTH="3"#g' ${CONFIG_DIR}db_data_config.txt; export COLUMN_DATA_LENGTH="3";sed -i '' 's#COLUMN_DATA_SIGNED="1"#COLUMN_DATA_SIGNED="0"#g' ${CONFIG_DIR}db_data_config.txt; export COLUMN_DATA_SIGNED="0";</v>
      </c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7"/>
      <c r="AE180" s="99" t="str" cm="1">
        <f t="array" ref="AE180">SUBSTITUTE(INDEX($H$151:$AQ$151, , MATCH($D180, $70:$70, 0)-7),"-","")</f>
        <v>正常</v>
      </c>
      <c r="AF180" s="100"/>
      <c r="AG180" s="101"/>
      <c r="AH180" s="143" t="s">
        <v>998</v>
      </c>
      <c r="AI180" s="144"/>
      <c r="AJ180" s="144"/>
      <c r="AK180" s="144"/>
      <c r="AL180" s="144"/>
      <c r="AM180" s="144"/>
      <c r="AN180" s="144"/>
      <c r="AO180" s="144"/>
      <c r="AP180" s="144"/>
      <c r="AQ180" s="145"/>
      <c r="AS180" s="68" t="str" cm="1">
        <f t="array" ref="AS180">SUBSTITUTE(TEXT(INDEX($H$154:$AQ$154,1,$D180-144),"000000"),"-","")</f>
        <v>220001</v>
      </c>
      <c r="AT180" s="69"/>
      <c r="AU180" s="70"/>
      <c r="AW180" s="71" t="str">
        <f>SUBSTITUTE(IF(VLOOKUP(AW$175,$AD$9:$AN$20,8,FALSE)=INDEX($E$76:$G$78,MATCH("●",INDEX($H$76:$AQ$78,,MATCH($D180,$70:$70,0)-7),0),1),"","sed -i "&amp;IF($AK$173="MacOS","'' ","")&amp;"'s#"&amp;AW$175&amp;"="""&amp;VLOOKUP(AW$175,$AD$9:$AN$20,8,FALSE)&amp;""""&amp;"#"&amp;AW$175&amp;"="&amp;""""&amp;INDEX($E$76:$G$78,MATCH("●",INDEX($H$76:$AQ$78,,MATCH($D180,$70:$70,0)-7),0),1)&amp;""""&amp;"#g'"&amp;" ${CONFIG_DIR}"&amp;$K$7&amp;"; export "&amp;AW$175&amp;"="&amp;""""&amp;INDEX($E$76:$G$78,MATCH("●",INDEX($H$76:$AQ$78,,MATCH($D180,$70:$70,0)-7),0),1)&amp;""";"),",",""",""")</f>
        <v/>
      </c>
      <c r="AX180" s="71" t="str">
        <f>SUBSTITUTE(IF(INDEX($E$76:$G$78,MATCH("●",INDEX($H$76:$AQ$78,,MATCH($D180,$70:$70,0)-7),0),1)=VLOOKUP(AX$175,$AD$9:$AN$20,8,FALSE),"","sed -i "&amp;IF($AK$173="MacOS","'' ","")&amp;"'s#"&amp;AX$175&amp;"="""&amp;INDEX($E$76:$G$78,MATCH("●",INDEX($H$76:$AQ$78,,MATCH($D180,$70:$70,0)-7),0),1)&amp;""""&amp;"#"&amp;AX$175&amp;"="&amp;""""&amp;VLOOKUP(AX$175,$AD$9:$AN$20,8,FALSE)&amp;""""&amp;"#g'"&amp;"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0" s="71" t="str">
        <f>SUBSTITUTE(IF(VLOOKUP(AY$175,$AD$9:$AN$20,8,FALSE)=INDEX($E$80:$G$83,MATCH("●",INDEX($H$80:$AQ$83,,MATCH($D180,$70:$70,0)-7),0),1),"","sed -i "&amp;IF($AK$173="MacOS","'' ","")&amp;"'s#"&amp;AY$175&amp;"="""&amp;VLOOKUP(AY$175,$AD$9:$AN$20,8,FALSE)&amp;""""&amp;"#"&amp;AY$175&amp;"="&amp;""""&amp;INDEX($E$80:$G$83,MATCH("●",INDEX($H$80:$AQ$83,,MATCH($D180,$70:$70,0)-7),0),1)&amp;""""&amp;"#g'"&amp;" ${CONFIG_DIR}"&amp;$K$7&amp;"; export "&amp;AY$175&amp;"="&amp;""""&amp;INDEX($E$80:$G$83,MATCH("●",INDEX($H$80:$AQ$83,,MATCH($D180,$70:$70,0)-7),0),1)&amp;""";"),",",""",""")</f>
        <v>sed -i '' 's#COLUMN_DATA_TYPE="char"#COLUMN_DATA_TYPE="long"#g' ${CONFIG_DIR}db_data_config.txt; export COLUMN_DATA_TYPE="long";</v>
      </c>
      <c r="AZ180" s="71" t="str">
        <f>SUBSTITUTE(IF(INDEX($E$80:$G$83,MATCH("●",INDEX($H$80:$AQ$83,,MATCH($D180,$70:$70,0)-7),0),1)=VLOOKUP(AZ$175,$AD$9:$AN$20,8,FALSE),"","sed -i "&amp;IF($AK$173="MacOS","'' ","")&amp;"'s#"&amp;AZ$175&amp;"="""&amp;INDEX($E$80:$G$83,MATCH("●",INDEX($H$80:$AQ$83,,MATCH($D180,$70:$70,0)-7),0),1)&amp;""""&amp;"#"&amp;AZ$175&amp;"="&amp;""""&amp;VLOOKUP(AZ$175,$AD$9:$AN$20,8,FALSE)&amp;""""&amp;"#g'"&amp;"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0" s="71" t="str">
        <f>SUBSTITUTE(IF(VLOOKUP(BA$175,$AD$9:$AN$20,8,FALSE)=INDEX($E$85:$G$110,MATCH("●",INDEX($H$85:$AQ$110,,MATCH($D180,$70:$70,0)-7),0),1),"","sed -i "&amp;IF($AK$173="MacOS","'' ","")&amp;"'s#"&amp;BA$175&amp;"="""&amp;VLOOKUP(BA$175,$AD$9:$AN$20,8,FALSE)&amp;""""&amp;"#"&amp;BA$175&amp;"="&amp;""""&amp;INDEX($E$85:$G$110,MATCH("●",INDEX($H$85:$AQ$110,,MATCH($D180,$70:$70,0)-7),0),1)&amp;""""&amp;"#g'"&amp;" ${CONFIG_DIR}"&amp;$K$7&amp;"; export "&amp;BA$175&amp;"="&amp;""""&amp;INDEX($E$85:$G$110,MATCH("●",INDEX($H$85:$AQ$110,,MATCH($D180,$70:$70,0)-7),0),1)&amp;""";"),",",""",""")</f>
        <v>sed -i '' 's#COLUMN_DATA_LENGTH="3"#COLUMN_DATA_LENGTH="19"#g' ${CONFIG_DIR}db_data_config.txt; export COLUMN_DATA_LENGTH="19";</v>
      </c>
      <c r="BB180" s="71" t="str">
        <f>SUBSTITUTE(IF(INDEX($E$85:$G$110,MATCH("●",INDEX($H$85:$AQ$110,,MATCH($D180,$70:$70,0)-7),0),1)=VLOOKUP(BB$175,$AD$9:$AN$20,8,FALSE),"","sed -i "&amp;IF($AK$173="MacOS","'' ","")&amp;"'s#"&amp;BB$175&amp;"="""&amp;INDEX($E$85:$G$110,MATCH("●",INDEX($H$85:$AQ$110,,MATCH($D180,$70:$70,0)-7),0),1)&amp;""""&amp;"#"&amp;BB$175&amp;"="&amp;""""&amp;VLOOKUP(BB$175,$AD$9:$AN$20,8,FALSE)&amp;""""&amp;"#g'"&amp;"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's#COLUMN_DATA_LENGTH="19"#COLUMN_DATA_LENGTH="3"#g' ${CONFIG_DIR}db_data_config.txt; export COLUMN_DATA_LENGTH="3";</v>
      </c>
      <c r="BC180" s="71" t="str">
        <f>SUBSTITUTE(IF(VLOOKUP(BC$175,$AD$9:$AN$20,8,FALSE)=INDEX($E$112:$G$115,MATCH("●",INDEX($H$112:$AQ$115,,MATCH($D180,$70:$70,0)-7),0),1),"","sed -i "&amp;IF($AK$173="MacOS","'' ","")&amp;"'s#"&amp;BC$175&amp;"="""&amp;VLOOKUP(BC$175,$AD$9:$AN$20,8,FALSE)&amp;""""&amp;"#"&amp;BC$175&amp;"="&amp;""""&amp;INDEX($E$112:$G$115,MATCH("●",INDEX($H$112:$AQ$115,,MATCH($D180,$70:$70,0)-7),0),1)&amp;""""&amp;"#g'"&amp;" ${CONFIG_DIR}"&amp;$K$7&amp;"; export "&amp;BC$175&amp;"="&amp;""""&amp;INDEX($E$112:$G$115,MATCH("●",INDEX($H$112:$AQ$115,,MATCH($D180,$70:$70,0)-7),0),1)&amp;""";"),",",""",""")</f>
        <v/>
      </c>
      <c r="BD180" s="71" t="str">
        <f>SUBSTITUTE(IF(INDEX($E$112:$G$115,MATCH("●",INDEX($H$112:$AQ$115,,MATCH($D180,$70:$70,0)-7),0),1)=VLOOKUP(BD$175,$AD$9:$AN$20,8,FALSE),"","sed -i "&amp;IF($AK$173="MacOS","'' ","")&amp;"'s#"&amp;BD$175&amp;"="""&amp;INDEX($E$112:$G$115,MATCH("●",INDEX($H$112:$AQ$115,,MATCH($D180,$70:$70,0)-7),0),1)&amp;""""&amp;"#"&amp;BD$175&amp;"="&amp;""""&amp;VLOOKUP(BD$175,$AD$9:$AN$20,8,FALSE)&amp;""""&amp;"#g'"&amp;"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80" s="71" t="str">
        <f>SUBSTITUTE(IF(VLOOKUP(BE$175,$AD$9:$AN$20,8,FALSE)=INDEX($E$117:$G$120,MATCH("●",INDEX($H$117:$AQ$120,,MATCH($D180,$70:$70,0)-7),0),1),"","sed -i "&amp;IF($AK$173="MacOS","'' ","")&amp;"'s#"&amp;BE$175&amp;"="""&amp;VLOOKUP(BE$175,$AD$9:$AN$20,8,FALSE)&amp;""""&amp;"#"&amp;BE$175&amp;"="&amp;""""&amp;INDEX($E$117:$G$120,MATCH("●",INDEX($H$117:$AQ$120,,MATCH($D180,$70:$70,0)-7),0),1)&amp;""""&amp;"#g'"&amp;" ${CONFIG_DIR}"&amp;$K$7&amp;"; export "&amp;BE$175&amp;"="&amp;""""&amp;INDEX($E$117:$G$120,MATCH("●",INDEX($H$117:$AQ$120,,MATCH($D180,$70:$70,0)-7),0),1)&amp;""";"),",",""",""")</f>
        <v>sed -i '' 's#COLUMN_DATA_SIGNED="0"#COLUMN_DATA_SIGNED="1"#g' ${CONFIG_DIR}db_data_config.txt; export COLUMN_DATA_SIGNED="1";</v>
      </c>
      <c r="BF180" s="71" t="str">
        <f>SUBSTITUTE(IF(INDEX($E$117:$G$120,MATCH("●",INDEX($H$117:$AQ$120,,MATCH($D180,$70:$70,0)-7),0),1)=VLOOKUP(BF$175,$AD$9:$AN$20,8,FALSE),"","sed -i "&amp;IF($AK$173="MacOS","'' ","")&amp;"'s#"&amp;BF$175&amp;"="""&amp;INDEX($E$117:$G$120,MATCH("●",INDEX($H$117:$AQ$120,,MATCH($D180,$70:$70,0)-7),0),1)&amp;""""&amp;"#"&amp;BF$175&amp;"="&amp;""""&amp;VLOOKUP(BF$175,$AD$9:$AN$20,8,FALSE)&amp;""""&amp;"#g'"&amp;"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180" s="71" t="str">
        <f>SUBSTITUTE(IF(VLOOKUP(BG$175,$AD$9:$AN$20,8,FALSE)=INDEX($E$122:$G$125,MATCH("●",INDEX($H$122:$AQ$125,,MATCH($D180,$70:$70,0)-7),0),1),"","sed -i "&amp;IF($AK$173="MacOS","'' ","")&amp;"'s#"&amp;BG$175&amp;"="""&amp;VLOOKUP(BG$175,$AD$9:$AN$20,8,FALSE)&amp;""""&amp;"#"&amp;BG$175&amp;"="&amp;""""&amp;INDEX($E$122:$G$125,MATCH("●",INDEX($H$122:$AQ$125,,MATCH($D180,$70:$70,0)-7),0),1)&amp;""""&amp;"#g'"&amp;" ${CONFIG_DIR}"&amp;$K$7&amp;"; export "&amp;BG$175&amp;"="&amp;""""&amp;INDEX($E$122:$G$125,MATCH("●",INDEX($H$122:$AQ$125,,MATCH($D180,$70:$70,0)-7),0),1)&amp;""";"),",",""",""")</f>
        <v/>
      </c>
      <c r="BH180" s="71" t="str">
        <f>SUBSTITUTE(IF(INDEX($E$122:$G$125,MATCH("●",INDEX($H$122:$AQ$125,,MATCH($D180,$70:$70,0)-7),0),1)=VLOOKUP(BH$175,$AD$9:$AN$20,8,FALSE),"","sed -i "&amp;IF($AK$173="MacOS","'' ","")&amp;"'s#"&amp;BH$175&amp;"="""&amp;INDEX($E$122:$G$125,MATCH("●",INDEX($H$122:$AQ$125,,MATCH($D180,$70:$70,0)-7),0),1)&amp;""""&amp;"#"&amp;BH$175&amp;"="&amp;""""&amp;VLOOKUP(BH$175,$AD$9:$AN$20,8,FALSE)&amp;""""&amp;"#g'"&amp;"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0" s="71" t="str">
        <f>SUBSTITUTE(IF(VLOOKUP(BI$175,$AD$9:$AN$20,8,FALSE)=INDEX($E$127:$G$129,MATCH("●",INDEX($H$127:$AQ$129,,MATCH($D180,$70:$70,0)-7),0),1),"","sed -i "&amp;IF($AK$173="MacOS","'' ","")&amp;"'s#"&amp;BI$175&amp;"="""&amp;VLOOKUP(BI$175,$AD$9:$AN$20,8,FALSE)&amp;""""&amp;"#"&amp;BI$175&amp;"="&amp;""""&amp;INDEX($E$127:$G$129,MATCH("●",INDEX($H$127:$AQ$129,,MATCH($D180,$70:$70,0)-7),0),1)&amp;""""&amp;"#g'"&amp;" ${CONFIG_DIR}"&amp;$K$7&amp;"; export "&amp;BI$175&amp;"="&amp;""""&amp;INDEX($E$127:$G$129,MATCH("●",INDEX($H$127:$AQ$129,,MATCH($D180,$70:$70,0)-7),0),1)&amp;""";"),",",""",""")</f>
        <v/>
      </c>
      <c r="BJ180" s="71" t="str">
        <f>SUBSTITUTE(IF(INDEX($E$127:$G$129,MATCH("●",INDEX($H$127:$AQ$129,,MATCH($D180,$70:$70,0)-7),0),1)=VLOOKUP(BJ$175,$AD$9:$AN$20,8,FALSE),"","sed -i "&amp;IF($AK$173="MacOS","'' ","")&amp;"'s#"&amp;BJ$175&amp;"="""&amp;INDEX($E$127:$G$129,MATCH("●",INDEX($H$127:$AQ$129,,MATCH($D180,$70:$70,0)-7),0),1)&amp;""""&amp;"#"&amp;BJ$175&amp;"="&amp;""""&amp;VLOOKUP(BJ$175,$AD$9:$AN$20,8,FALSE)&amp;""""&amp;"#g'"&amp;"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0" s="71" t="str">
        <f>SUBSTITUTE(IF(VLOOKUP(BK$175,$AD$9:$AN$20,8,FALSE)=INDEX($E$131:$G$133,MATCH("●",INDEX($H$131:$AQ$133,,MATCH($D180,$70:$70,0)-7),0),1),"","sed -i "&amp;IF($AK$173="MacOS","'' ","")&amp;"'s#"&amp;BK$175&amp;"="""&amp;VLOOKUP(BK$175,$AD$9:$AN$20,8,FALSE)&amp;""""&amp;"#"&amp;BK$175&amp;"="&amp;""""&amp;INDEX($E$131:$G$133,MATCH("●",INDEX($H$131:$AQ$133,,MATCH($D180,$70:$70,0)-7),0),1)&amp;""""&amp;"#g'"&amp;" ${CONFIG_DIR}"&amp;$K$7&amp;"; export "&amp;BK$175&amp;"="&amp;""""&amp;INDEX($E$131:$G$133,MATCH("●",INDEX($H$131:$AQ$133,,MATCH($D180,$70:$70,0)-7),0),1)&amp;""";"),",",""",""")</f>
        <v/>
      </c>
      <c r="BL180" s="71" t="str">
        <f>SUBSTITUTE(IF(INDEX($E$131:$G$133,MATCH("●",INDEX($H$131:$AQ$133,,MATCH($D180,$70:$70,0)-7),0),1)=VLOOKUP(BL$175,$AD$9:$AN$20,8,FALSE),"","sed -i "&amp;IF($AK$173="MacOS","'' ","")&amp;"'s#"&amp;BL$175&amp;"="""&amp;INDEX($E$131:$G$133,MATCH("●",INDEX($H$131:$AQ$133,,MATCH($D180,$70:$70,0)-7),0),1)&amp;""""&amp;"#"&amp;BL$175&amp;"="&amp;""""&amp;VLOOKUP(BL$175,$AD$9:$AN$20,8,FALSE)&amp;""""&amp;"#g'"&amp;"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0" s="71" t="str">
        <f>SUBSTITUTE(IF(VLOOKUP(BM$175,$AD$9:$AN$20,8,FALSE)=INDEX($E$135:$G$137,MATCH("●",INDEX($H$135:$AQ$137,,MATCH($D180,$70:$70,0)-7),0),1),"","sed -i "&amp;IF($AK$173="MacOS","'' ","")&amp;"'s#"&amp;BM$175&amp;"="""&amp;VLOOKUP(BM$175,$AD$9:$AN$20,8,FALSE)&amp;""""&amp;"#"&amp;BM$175&amp;"="&amp;""""&amp;INDEX($E$135:$G$137,MATCH("●",INDEX($H$135:$AQ$137,,MATCH($D180,$70:$70,0)-7),0),1)&amp;""""&amp;"#g'"&amp;" ${CONFIG_DIR}"&amp;$K$7&amp;"; export "&amp;BM$175&amp;"="&amp;""""&amp;INDEX($E$135:$G$137,MATCH("●",INDEX($H$135:$AQ$137,,MATCH($D180,$70:$70,0)-7),0),1)&amp;""";"),",",""",""")</f>
        <v/>
      </c>
      <c r="BN180" s="71" t="str">
        <f>SUBSTITUTE(IF(INDEX($E$135:$G$137,MATCH("●",INDEX($H$135:$AQ$137,,MATCH($D180,$70:$70,0)-7),0),1)=VLOOKUP(BN$175,$AD$9:$AN$20,8,FALSE),"","sed -i "&amp;IF($AK$173="MacOS","'' ","")&amp;"'s#"&amp;BN$175&amp;"="""&amp;INDEX($E$135:$G$137,MATCH("●",INDEX($H$135:$AQ$137,,MATCH($D180,$70:$70,0)-7),0),1)&amp;""""&amp;"#"&amp;BN$175&amp;"="&amp;""""&amp;VLOOKUP(BN$175,$AD$9:$AN$20,8,FALSE)&amp;""""&amp;"#g'"&amp;"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0" s="71" t="str">
        <f>SUBSTITUTE(IF(VLOOKUP(BO$175,$AD$9:$AN$20,8,FALSE)=INDEX($E$139:$G$141,MATCH("●",INDEX($H$139:$AQ$141,,MATCH($D180,$70:$70,0)-7),0),1),"","sed -i "&amp;IF($AK$173="MacOS","'' ","")&amp;"'s#"&amp;BO$175&amp;"="""&amp;VLOOKUP(BO$175,$AD$9:$AN$20,8,FALSE)&amp;""""&amp;"#"&amp;BO$175&amp;"="&amp;""""&amp;INDEX($E$139:$G$141,MATCH("●",INDEX($H$139:$AQ$141,,MATCH($D180,$70:$70,0)-7),0),1)&amp;""""&amp;"#g'"&amp;" ${CONFIG_DIR}"&amp;$K$7&amp;"; export "&amp;BO$175&amp;"="&amp;""""&amp;INDEX($E$139:$G$141,MATCH("●",INDEX($H$139:$AQ$141,,MATCH($D180,$70:$70,0)-7),0),1)&amp;""";"),",",""",""")</f>
        <v/>
      </c>
      <c r="BP180" s="71" t="str">
        <f>SUBSTITUTE(IF(INDEX($E$139:$G$141,MATCH("●",INDEX($H$139:$AQ$141,,MATCH($D180,$70:$70,0)-7),0),1)=VLOOKUP(BP$175,$AD$9:$AN$20,8,FALSE),"","sed -i "&amp;IF($AK$173="MacOS","'' ","")&amp;"'s#"&amp;BP$175&amp;"="""&amp;INDEX($E$139:$G$141,MATCH("●",INDEX($H$139:$AQ$141,,MATCH($D180,$70:$70,0)-7),0),1)&amp;""""&amp;"#"&amp;BP$175&amp;"="&amp;""""&amp;VLOOKUP(BP$175,$AD$9:$AN$20,8,FALSE)&amp;""""&amp;"#g'"&amp;"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0" s="71" t="str">
        <f>SUBSTITUTE(IF(VLOOKUP(BQ$175,$AD$9:$AN$20,8,FALSE)=INDEX($E$143:$G$145,MATCH("●",INDEX($H$143:$AQ$145,,MATCH($D180,$70:$70,0)-7),0),1),"","sed -i "&amp;IF($AK$173="MacOS","'' ","")&amp;"'s#"&amp;BQ$175&amp;"="""&amp;VLOOKUP(BQ$175,$AD$9:$AN$20,8,FALSE)&amp;""""&amp;"#"&amp;BQ$175&amp;"="&amp;""""&amp;INDEX($E$143:$G$145,MATCH("●",INDEX($H$143:$AQ$145,,MATCH($D180,$70:$70,0)-7),0),1)&amp;""""&amp;"#g'"&amp;" ${CONFIG_DIR}"&amp;$K$7&amp;"; export "&amp;BQ$175&amp;"="&amp;""""&amp;INDEX($E$143:$G$145,MATCH("●",INDEX($H$143:$AQ$145,,MATCH($D180,$70:$70,0)-7),0),1)&amp;""";"),",",""",""")</f>
        <v/>
      </c>
      <c r="BR180" s="71" t="str">
        <f>SUBSTITUTE(IF(INDEX($E$143:$G$145,MATCH("●",INDEX($H$143:$AQ$145,,MATCH($D180,$70:$70,0)-7),0),1)=VLOOKUP(BR$175,$AD$9:$AN$20,8,FALSE),"","sed -i "&amp;IF($AK$173="MacOS","'' ","")&amp;"'s#"&amp;BR$175&amp;"="""&amp;INDEX($E$143:$G$145,MATCH("●",INDEX($H$143:$AQ$145,,MATCH($D180,$70:$70,0)-7),0),1)&amp;""""&amp;"#"&amp;BR$175&amp;"="&amp;""""&amp;VLOOKUP(BR$175,$AD$9:$AN$20,8,FALSE)&amp;""""&amp;"#g'"&amp;"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0" s="71" t="str">
        <f>SUBSTITUTE(IF(VLOOKUP(BS$175,$AD$9:$AN$20,8,FALSE)=INDEX($E$147:$G$149,MATCH("●",INDEX($H$147:$AQ$149,,MATCH($D180,$70:$70,0)-7),0),1),"","sed -i "&amp;IF($AK$173="MacOS","'' ","")&amp;"'s#"&amp;BS$175&amp;"="""&amp;VLOOKUP(BS$175,$AD$9:$AN$20,8,FALSE)&amp;""""&amp;"#"&amp;BS$175&amp;"="&amp;""""&amp;INDEX($E$147:$G$149,MATCH("●",INDEX($H$147:$AQ$149,,MATCH($D180,$70:$70,0)-7),0),1)&amp;""""&amp;"#g'"&amp;" ${CONFIG_DIR}"&amp;$K$7&amp;"; export "&amp;BS$175&amp;"="&amp;""""&amp;INDEX($E$147:$G$149,MATCH("●",INDEX($H$147:$AQ$149,,MATCH($D180,$70:$70,0)-7),0),1)&amp;""";"),",",""",""")</f>
        <v/>
      </c>
      <c r="BT180" s="71" t="str">
        <f>SUBSTITUTE(IF(INDEX($E$147:$G$149,MATCH("●",INDEX($H$147:$AQ$149,,MATCH($D180,$70:$70,0)-7),0),1)=VLOOKUP(BT$175,$AD$9:$AN$20,8,FALSE),"","sed -i "&amp;IF($AK$173="MacOS","'' ","")&amp;"'s#"&amp;BT$175&amp;"="""&amp;INDEX($E$147:$G$149,MATCH("●",INDEX($H$147:$AQ$149,,MATCH($D180,$70:$70,0)-7),0),1)&amp;""""&amp;"#"&amp;BT$175&amp;"="&amp;""""&amp;VLOOKUP(BT$175,$AD$9:$AN$20,8,FALSE)&amp;""""&amp;"#g'"&amp;"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0" s="60" t="s">
        <v>1068</v>
      </c>
    </row>
    <row r="181" spans="4:73" ht="54" customHeight="1">
      <c r="D181" s="96">
        <f t="shared" si="3"/>
        <v>149</v>
      </c>
      <c r="E181" s="97"/>
      <c r="F181" s="97"/>
      <c r="G181" s="98"/>
      <c r="H181" s="45" t="str">
        <f t="shared" ca="1" si="2"/>
        <v>clear; echo テストケース149; sed -i '' 's#COLUMN_DATA_TYPE="char"#COLUMN_DATA_TYPE="long"#g' ${CONFIG_DIR}db_data_config.txt; export COLUMN_DATA_TYPE="long";sed -i '' 's#COLUMN_DATA_LENGTH="3"#COLUMN_DATA_LENGTH="20"#g' ${CONFIG_DIR}db_data_config.txt; export COLUMN_DATA_LENGTH="20";sh ./script/db_check_data_validate_config.sh; sed -i '' 's#COLUMN_DATA_TYPE="long"#COLUMN_DATA_TYPE="char"#g' ${CONFIG_DIR}db_data_config.txt; export COLUMN_DATA_TYPE="char";sed -i '' 's#COLUMN_DATA_LENGTH="20"#COLUMN_DATA_LENGTH="3"#g' ${CONFIG_DIR}db_data_config.txt; export COLUMN_DATA_LENGTH="3";</v>
      </c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  <c r="AE181" s="99" t="str" cm="1">
        <f t="array" ref="AE181">SUBSTITUTE(INDEX($H$151:$AQ$151, , MATCH($D181, $70:$70, 0)-7),"-","")</f>
        <v>正常</v>
      </c>
      <c r="AF181" s="100"/>
      <c r="AG181" s="101"/>
      <c r="AH181" s="143" t="s">
        <v>999</v>
      </c>
      <c r="AI181" s="144"/>
      <c r="AJ181" s="144"/>
      <c r="AK181" s="144"/>
      <c r="AL181" s="144"/>
      <c r="AM181" s="144"/>
      <c r="AN181" s="144"/>
      <c r="AO181" s="144"/>
      <c r="AP181" s="144"/>
      <c r="AQ181" s="145"/>
      <c r="AS181" s="68" t="str" cm="1">
        <f t="array" ref="AS181">SUBSTITUTE(TEXT(INDEX($H$154:$AQ$154,1,$D181-144),"000000"),"-","")</f>
        <v>220001</v>
      </c>
      <c r="AT181" s="69"/>
      <c r="AU181" s="70"/>
      <c r="AW181" s="71" t="str">
        <f>SUBSTITUTE(IF(VLOOKUP(AW$175,$AD$9:$AN$20,8,FALSE)=INDEX($E$76:$G$78,MATCH("●",INDEX($H$76:$AQ$78,,MATCH($D181,$70:$70,0)-7),0),1),"","sed -i "&amp;IF($AK$173="MacOS","'' ","")&amp;"'s#"&amp;AW$175&amp;"="""&amp;VLOOKUP(AW$175,$AD$9:$AN$20,8,FALSE)&amp;""""&amp;"#"&amp;AW$175&amp;"="&amp;""""&amp;INDEX($E$76:$G$78,MATCH("●",INDEX($H$76:$AQ$78,,MATCH($D181,$70:$70,0)-7),0),1)&amp;""""&amp;"#g'"&amp;" ${CONFIG_DIR}"&amp;$K$7&amp;"; export "&amp;AW$175&amp;"="&amp;""""&amp;INDEX($E$76:$G$78,MATCH("●",INDEX($H$76:$AQ$78,,MATCH($D181,$70:$70,0)-7),0),1)&amp;""";"),",",""",""")</f>
        <v/>
      </c>
      <c r="AX181" s="71" t="str">
        <f>SUBSTITUTE(IF(INDEX($E$76:$G$78,MATCH("●",INDEX($H$76:$AQ$78,,MATCH($D181,$70:$70,0)-7),0),1)=VLOOKUP(AX$175,$AD$9:$AN$20,8,FALSE),"","sed -i "&amp;IF($AK$173="MacOS","'' ","")&amp;"'s#"&amp;AX$175&amp;"="""&amp;INDEX($E$76:$G$78,MATCH("●",INDEX($H$76:$AQ$78,,MATCH($D181,$70:$70,0)-7),0),1)&amp;""""&amp;"#"&amp;AX$175&amp;"="&amp;""""&amp;VLOOKUP(AX$175,$AD$9:$AN$20,8,FALSE)&amp;""""&amp;"#g'"&amp;"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1" s="71" t="str">
        <f>SUBSTITUTE(IF(VLOOKUP(AY$175,$AD$9:$AN$20,8,FALSE)=INDEX($E$80:$G$83,MATCH("●",INDEX($H$80:$AQ$83,,MATCH($D181,$70:$70,0)-7),0),1),"","sed -i "&amp;IF($AK$173="MacOS","'' ","")&amp;"'s#"&amp;AY$175&amp;"="""&amp;VLOOKUP(AY$175,$AD$9:$AN$20,8,FALSE)&amp;""""&amp;"#"&amp;AY$175&amp;"="&amp;""""&amp;INDEX($E$80:$G$83,MATCH("●",INDEX($H$80:$AQ$83,,MATCH($D181,$70:$70,0)-7),0),1)&amp;""""&amp;"#g'"&amp;" ${CONFIG_DIR}"&amp;$K$7&amp;"; export "&amp;AY$175&amp;"="&amp;""""&amp;INDEX($E$80:$G$83,MATCH("●",INDEX($H$80:$AQ$83,,MATCH($D181,$70:$70,0)-7),0),1)&amp;""";"),",",""",""")</f>
        <v>sed -i '' 's#COLUMN_DATA_TYPE="char"#COLUMN_DATA_TYPE="long"#g' ${CONFIG_DIR}db_data_config.txt; export COLUMN_DATA_TYPE="long";</v>
      </c>
      <c r="AZ181" s="71" t="str">
        <f>SUBSTITUTE(IF(INDEX($E$80:$G$83,MATCH("●",INDEX($H$80:$AQ$83,,MATCH($D181,$70:$70,0)-7),0),1)=VLOOKUP(AZ$175,$AD$9:$AN$20,8,FALSE),"","sed -i "&amp;IF($AK$173="MacOS","'' ","")&amp;"'s#"&amp;AZ$175&amp;"="""&amp;INDEX($E$80:$G$83,MATCH("●",INDEX($H$80:$AQ$83,,MATCH($D181,$70:$70,0)-7),0),1)&amp;""""&amp;"#"&amp;AZ$175&amp;"="&amp;""""&amp;VLOOKUP(AZ$175,$AD$9:$AN$20,8,FALSE)&amp;""""&amp;"#g'"&amp;"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1" s="71" t="str">
        <f>SUBSTITUTE(IF(VLOOKUP(BA$175,$AD$9:$AN$20,8,FALSE)=INDEX($E$85:$G$110,MATCH("●",INDEX($H$85:$AQ$110,,MATCH($D181,$70:$70,0)-7),0),1),"","sed -i "&amp;IF($AK$173="MacOS","'' ","")&amp;"'s#"&amp;BA$175&amp;"="""&amp;VLOOKUP(BA$175,$AD$9:$AN$20,8,FALSE)&amp;""""&amp;"#"&amp;BA$175&amp;"="&amp;""""&amp;INDEX($E$85:$G$110,MATCH("●",INDEX($H$85:$AQ$110,,MATCH($D181,$70:$70,0)-7),0),1)&amp;""""&amp;"#g'"&amp;" ${CONFIG_DIR}"&amp;$K$7&amp;"; export "&amp;BA$175&amp;"="&amp;""""&amp;INDEX($E$85:$G$110,MATCH("●",INDEX($H$85:$AQ$110,,MATCH($D181,$70:$70,0)-7),0),1)&amp;""";"),",",""",""")</f>
        <v>sed -i '' 's#COLUMN_DATA_LENGTH="3"#COLUMN_DATA_LENGTH="20"#g' ${CONFIG_DIR}db_data_config.txt; export COLUMN_DATA_LENGTH="20";</v>
      </c>
      <c r="BB181" s="71" t="str">
        <f>SUBSTITUTE(IF(INDEX($E$85:$G$110,MATCH("●",INDEX($H$85:$AQ$110,,MATCH($D181,$70:$70,0)-7),0),1)=VLOOKUP(BB$175,$AD$9:$AN$20,8,FALSE),"","sed -i "&amp;IF($AK$173="MacOS","'' ","")&amp;"'s#"&amp;BB$175&amp;"="""&amp;INDEX($E$85:$G$110,MATCH("●",INDEX($H$85:$AQ$110,,MATCH($D181,$70:$70,0)-7),0),1)&amp;""""&amp;"#"&amp;BB$175&amp;"="&amp;""""&amp;VLOOKUP(BB$175,$AD$9:$AN$20,8,FALSE)&amp;""""&amp;"#g'"&amp;"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's#COLUMN_DATA_LENGTH="20"#COLUMN_DATA_LENGTH="3"#g' ${CONFIG_DIR}db_data_config.txt; export COLUMN_DATA_LENGTH="3";</v>
      </c>
      <c r="BC181" s="71" t="str">
        <f>SUBSTITUTE(IF(VLOOKUP(BC$175,$AD$9:$AN$20,8,FALSE)=INDEX($E$112:$G$115,MATCH("●",INDEX($H$112:$AQ$115,,MATCH($D181,$70:$70,0)-7),0),1),"","sed -i "&amp;IF($AK$173="MacOS","'' ","")&amp;"'s#"&amp;BC$175&amp;"="""&amp;VLOOKUP(BC$175,$AD$9:$AN$20,8,FALSE)&amp;""""&amp;"#"&amp;BC$175&amp;"="&amp;""""&amp;INDEX($E$112:$G$115,MATCH("●",INDEX($H$112:$AQ$115,,MATCH($D181,$70:$70,0)-7),0),1)&amp;""""&amp;"#g'"&amp;" ${CONFIG_DIR}"&amp;$K$7&amp;"; export "&amp;BC$175&amp;"="&amp;""""&amp;INDEX($E$112:$G$115,MATCH("●",INDEX($H$112:$AQ$115,,MATCH($D181,$70:$70,0)-7),0),1)&amp;""";"),",",""",""")</f>
        <v/>
      </c>
      <c r="BD181" s="71" t="str">
        <f>SUBSTITUTE(IF(INDEX($E$112:$G$115,MATCH("●",INDEX($H$112:$AQ$115,,MATCH($D181,$70:$70,0)-7),0),1)=VLOOKUP(BD$175,$AD$9:$AN$20,8,FALSE),"","sed -i "&amp;IF($AK$173="MacOS","'' ","")&amp;"'s#"&amp;BD$175&amp;"="""&amp;INDEX($E$112:$G$115,MATCH("●",INDEX($H$112:$AQ$115,,MATCH($D181,$70:$70,0)-7),0),1)&amp;""""&amp;"#"&amp;BD$175&amp;"="&amp;""""&amp;VLOOKUP(BD$175,$AD$9:$AN$20,8,FALSE)&amp;""""&amp;"#g'"&amp;"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81" s="71" t="str">
        <f>SUBSTITUTE(IF(VLOOKUP(BE$175,$AD$9:$AN$20,8,FALSE)=INDEX($E$117:$G$120,MATCH("●",INDEX($H$117:$AQ$120,,MATCH($D181,$70:$70,0)-7),0),1),"","sed -i "&amp;IF($AK$173="MacOS","'' ","")&amp;"'s#"&amp;BE$175&amp;"="""&amp;VLOOKUP(BE$175,$AD$9:$AN$20,8,FALSE)&amp;""""&amp;"#"&amp;BE$175&amp;"="&amp;""""&amp;INDEX($E$117:$G$120,MATCH("●",INDEX($H$117:$AQ$120,,MATCH($D181,$70:$70,0)-7),0),1)&amp;""""&amp;"#g'"&amp;" ${CONFIG_DIR}"&amp;$K$7&amp;"; export "&amp;BE$175&amp;"="&amp;""""&amp;INDEX($E$117:$G$120,MATCH("●",INDEX($H$117:$AQ$120,,MATCH($D181,$70:$70,0)-7),0),1)&amp;""";"),",",""",""")</f>
        <v/>
      </c>
      <c r="BF181" s="71" t="str">
        <f>SUBSTITUTE(IF(INDEX($E$117:$G$120,MATCH("●",INDEX($H$117:$AQ$120,,MATCH($D181,$70:$70,0)-7),0),1)=VLOOKUP(BF$175,$AD$9:$AN$20,8,FALSE),"","sed -i "&amp;IF($AK$173="MacOS","'' ","")&amp;"'s#"&amp;BF$175&amp;"="""&amp;INDEX($E$117:$G$120,MATCH("●",INDEX($H$117:$AQ$120,,MATCH($D181,$70:$70,0)-7),0),1)&amp;""""&amp;"#"&amp;BF$175&amp;"="&amp;""""&amp;VLOOKUP(BF$175,$AD$9:$AN$20,8,FALSE)&amp;""""&amp;"#g'"&amp;"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81" s="71" t="str">
        <f>SUBSTITUTE(IF(VLOOKUP(BG$175,$AD$9:$AN$20,8,FALSE)=INDEX($E$122:$G$125,MATCH("●",INDEX($H$122:$AQ$125,,MATCH($D181,$70:$70,0)-7),0),1),"","sed -i "&amp;IF($AK$173="MacOS","'' ","")&amp;"'s#"&amp;BG$175&amp;"="""&amp;VLOOKUP(BG$175,$AD$9:$AN$20,8,FALSE)&amp;""""&amp;"#"&amp;BG$175&amp;"="&amp;""""&amp;INDEX($E$122:$G$125,MATCH("●",INDEX($H$122:$AQ$125,,MATCH($D181,$70:$70,0)-7),0),1)&amp;""""&amp;"#g'"&amp;" ${CONFIG_DIR}"&amp;$K$7&amp;"; export "&amp;BG$175&amp;"="&amp;""""&amp;INDEX($E$122:$G$125,MATCH("●",INDEX($H$122:$AQ$125,,MATCH($D181,$70:$70,0)-7),0),1)&amp;""";"),",",""",""")</f>
        <v/>
      </c>
      <c r="BH181" s="71" t="str">
        <f>SUBSTITUTE(IF(INDEX($E$122:$G$125,MATCH("●",INDEX($H$122:$AQ$125,,MATCH($D181,$70:$70,0)-7),0),1)=VLOOKUP(BH$175,$AD$9:$AN$20,8,FALSE),"","sed -i "&amp;IF($AK$173="MacOS","'' ","")&amp;"'s#"&amp;BH$175&amp;"="""&amp;INDEX($E$122:$G$125,MATCH("●",INDEX($H$122:$AQ$125,,MATCH($D181,$70:$70,0)-7),0),1)&amp;""""&amp;"#"&amp;BH$175&amp;"="&amp;""""&amp;VLOOKUP(BH$175,$AD$9:$AN$20,8,FALSE)&amp;""""&amp;"#g'"&amp;"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1" s="71" t="str">
        <f>SUBSTITUTE(IF(VLOOKUP(BI$175,$AD$9:$AN$20,8,FALSE)=INDEX($E$127:$G$129,MATCH("●",INDEX($H$127:$AQ$129,,MATCH($D181,$70:$70,0)-7),0),1),"","sed -i "&amp;IF($AK$173="MacOS","'' ","")&amp;"'s#"&amp;BI$175&amp;"="""&amp;VLOOKUP(BI$175,$AD$9:$AN$20,8,FALSE)&amp;""""&amp;"#"&amp;BI$175&amp;"="&amp;""""&amp;INDEX($E$127:$G$129,MATCH("●",INDEX($H$127:$AQ$129,,MATCH($D181,$70:$70,0)-7),0),1)&amp;""""&amp;"#g'"&amp;" ${CONFIG_DIR}"&amp;$K$7&amp;"; export "&amp;BI$175&amp;"="&amp;""""&amp;INDEX($E$127:$G$129,MATCH("●",INDEX($H$127:$AQ$129,,MATCH($D181,$70:$70,0)-7),0),1)&amp;""";"),",",""",""")</f>
        <v/>
      </c>
      <c r="BJ181" s="71" t="str">
        <f>SUBSTITUTE(IF(INDEX($E$127:$G$129,MATCH("●",INDEX($H$127:$AQ$129,,MATCH($D181,$70:$70,0)-7),0),1)=VLOOKUP(BJ$175,$AD$9:$AN$20,8,FALSE),"","sed -i "&amp;IF($AK$173="MacOS","'' ","")&amp;"'s#"&amp;BJ$175&amp;"="""&amp;INDEX($E$127:$G$129,MATCH("●",INDEX($H$127:$AQ$129,,MATCH($D181,$70:$70,0)-7),0),1)&amp;""""&amp;"#"&amp;BJ$175&amp;"="&amp;""""&amp;VLOOKUP(BJ$175,$AD$9:$AN$20,8,FALSE)&amp;""""&amp;"#g'"&amp;"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1" s="71" t="str">
        <f>SUBSTITUTE(IF(VLOOKUP(BK$175,$AD$9:$AN$20,8,FALSE)=INDEX($E$131:$G$133,MATCH("●",INDEX($H$131:$AQ$133,,MATCH($D181,$70:$70,0)-7),0),1),"","sed -i "&amp;IF($AK$173="MacOS","'' ","")&amp;"'s#"&amp;BK$175&amp;"="""&amp;VLOOKUP(BK$175,$AD$9:$AN$20,8,FALSE)&amp;""""&amp;"#"&amp;BK$175&amp;"="&amp;""""&amp;INDEX($E$131:$G$133,MATCH("●",INDEX($H$131:$AQ$133,,MATCH($D181,$70:$70,0)-7),0),1)&amp;""""&amp;"#g'"&amp;" ${CONFIG_DIR}"&amp;$K$7&amp;"; export "&amp;BK$175&amp;"="&amp;""""&amp;INDEX($E$131:$G$133,MATCH("●",INDEX($H$131:$AQ$133,,MATCH($D181,$70:$70,0)-7),0),1)&amp;""";"),",",""",""")</f>
        <v/>
      </c>
      <c r="BL181" s="71" t="str">
        <f>SUBSTITUTE(IF(INDEX($E$131:$G$133,MATCH("●",INDEX($H$131:$AQ$133,,MATCH($D181,$70:$70,0)-7),0),1)=VLOOKUP(BL$175,$AD$9:$AN$20,8,FALSE),"","sed -i "&amp;IF($AK$173="MacOS","'' ","")&amp;"'s#"&amp;BL$175&amp;"="""&amp;INDEX($E$131:$G$133,MATCH("●",INDEX($H$131:$AQ$133,,MATCH($D181,$70:$70,0)-7),0),1)&amp;""""&amp;"#"&amp;BL$175&amp;"="&amp;""""&amp;VLOOKUP(BL$175,$AD$9:$AN$20,8,FALSE)&amp;""""&amp;"#g'"&amp;"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1" s="71" t="str">
        <f>SUBSTITUTE(IF(VLOOKUP(BM$175,$AD$9:$AN$20,8,FALSE)=INDEX($E$135:$G$137,MATCH("●",INDEX($H$135:$AQ$137,,MATCH($D181,$70:$70,0)-7),0),1),"","sed -i "&amp;IF($AK$173="MacOS","'' ","")&amp;"'s#"&amp;BM$175&amp;"="""&amp;VLOOKUP(BM$175,$AD$9:$AN$20,8,FALSE)&amp;""""&amp;"#"&amp;BM$175&amp;"="&amp;""""&amp;INDEX($E$135:$G$137,MATCH("●",INDEX($H$135:$AQ$137,,MATCH($D181,$70:$70,0)-7),0),1)&amp;""""&amp;"#g'"&amp;" ${CONFIG_DIR}"&amp;$K$7&amp;"; export "&amp;BM$175&amp;"="&amp;""""&amp;INDEX($E$135:$G$137,MATCH("●",INDEX($H$135:$AQ$137,,MATCH($D181,$70:$70,0)-7),0),1)&amp;""";"),",",""",""")</f>
        <v/>
      </c>
      <c r="BN181" s="71" t="str">
        <f>SUBSTITUTE(IF(INDEX($E$135:$G$137,MATCH("●",INDEX($H$135:$AQ$137,,MATCH($D181,$70:$70,0)-7),0),1)=VLOOKUP(BN$175,$AD$9:$AN$20,8,FALSE),"","sed -i "&amp;IF($AK$173="MacOS","'' ","")&amp;"'s#"&amp;BN$175&amp;"="""&amp;INDEX($E$135:$G$137,MATCH("●",INDEX($H$135:$AQ$137,,MATCH($D181,$70:$70,0)-7),0),1)&amp;""""&amp;"#"&amp;BN$175&amp;"="&amp;""""&amp;VLOOKUP(BN$175,$AD$9:$AN$20,8,FALSE)&amp;""""&amp;"#g'"&amp;"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1" s="71" t="str">
        <f>SUBSTITUTE(IF(VLOOKUP(BO$175,$AD$9:$AN$20,8,FALSE)=INDEX($E$139:$G$141,MATCH("●",INDEX($H$139:$AQ$141,,MATCH($D181,$70:$70,0)-7),0),1),"","sed -i "&amp;IF($AK$173="MacOS","'' ","")&amp;"'s#"&amp;BO$175&amp;"="""&amp;VLOOKUP(BO$175,$AD$9:$AN$20,8,FALSE)&amp;""""&amp;"#"&amp;BO$175&amp;"="&amp;""""&amp;INDEX($E$139:$G$141,MATCH("●",INDEX($H$139:$AQ$141,,MATCH($D181,$70:$70,0)-7),0),1)&amp;""""&amp;"#g'"&amp;" ${CONFIG_DIR}"&amp;$K$7&amp;"; export "&amp;BO$175&amp;"="&amp;""""&amp;INDEX($E$139:$G$141,MATCH("●",INDEX($H$139:$AQ$141,,MATCH($D181,$70:$70,0)-7),0),1)&amp;""";"),",",""",""")</f>
        <v/>
      </c>
      <c r="BP181" s="71" t="str">
        <f>SUBSTITUTE(IF(INDEX($E$139:$G$141,MATCH("●",INDEX($H$139:$AQ$141,,MATCH($D181,$70:$70,0)-7),0),1)=VLOOKUP(BP$175,$AD$9:$AN$20,8,FALSE),"","sed -i "&amp;IF($AK$173="MacOS","'' ","")&amp;"'s#"&amp;BP$175&amp;"="""&amp;INDEX($E$139:$G$141,MATCH("●",INDEX($H$139:$AQ$141,,MATCH($D181,$70:$70,0)-7),0),1)&amp;""""&amp;"#"&amp;BP$175&amp;"="&amp;""""&amp;VLOOKUP(BP$175,$AD$9:$AN$20,8,FALSE)&amp;""""&amp;"#g'"&amp;"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1" s="71" t="str">
        <f>SUBSTITUTE(IF(VLOOKUP(BQ$175,$AD$9:$AN$20,8,FALSE)=INDEX($E$143:$G$145,MATCH("●",INDEX($H$143:$AQ$145,,MATCH($D181,$70:$70,0)-7),0),1),"","sed -i "&amp;IF($AK$173="MacOS","'' ","")&amp;"'s#"&amp;BQ$175&amp;"="""&amp;VLOOKUP(BQ$175,$AD$9:$AN$20,8,FALSE)&amp;""""&amp;"#"&amp;BQ$175&amp;"="&amp;""""&amp;INDEX($E$143:$G$145,MATCH("●",INDEX($H$143:$AQ$145,,MATCH($D181,$70:$70,0)-7),0),1)&amp;""""&amp;"#g'"&amp;" ${CONFIG_DIR}"&amp;$K$7&amp;"; export "&amp;BQ$175&amp;"="&amp;""""&amp;INDEX($E$143:$G$145,MATCH("●",INDEX($H$143:$AQ$145,,MATCH($D181,$70:$70,0)-7),0),1)&amp;""";"),",",""",""")</f>
        <v/>
      </c>
      <c r="BR181" s="71" t="str">
        <f>SUBSTITUTE(IF(INDEX($E$143:$G$145,MATCH("●",INDEX($H$143:$AQ$145,,MATCH($D181,$70:$70,0)-7),0),1)=VLOOKUP(BR$175,$AD$9:$AN$20,8,FALSE),"","sed -i "&amp;IF($AK$173="MacOS","'' ","")&amp;"'s#"&amp;BR$175&amp;"="""&amp;INDEX($E$143:$G$145,MATCH("●",INDEX($H$143:$AQ$145,,MATCH($D181,$70:$70,0)-7),0),1)&amp;""""&amp;"#"&amp;BR$175&amp;"="&amp;""""&amp;VLOOKUP(BR$175,$AD$9:$AN$20,8,FALSE)&amp;""""&amp;"#g'"&amp;"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1" s="71" t="str">
        <f>SUBSTITUTE(IF(VLOOKUP(BS$175,$AD$9:$AN$20,8,FALSE)=INDEX($E$147:$G$149,MATCH("●",INDEX($H$147:$AQ$149,,MATCH($D181,$70:$70,0)-7),0),1),"","sed -i "&amp;IF($AK$173="MacOS","'' ","")&amp;"'s#"&amp;BS$175&amp;"="""&amp;VLOOKUP(BS$175,$AD$9:$AN$20,8,FALSE)&amp;""""&amp;"#"&amp;BS$175&amp;"="&amp;""""&amp;INDEX($E$147:$G$149,MATCH("●",INDEX($H$147:$AQ$149,,MATCH($D181,$70:$70,0)-7),0),1)&amp;""""&amp;"#g'"&amp;" ${CONFIG_DIR}"&amp;$K$7&amp;"; export "&amp;BS$175&amp;"="&amp;""""&amp;INDEX($E$147:$G$149,MATCH("●",INDEX($H$147:$AQ$149,,MATCH($D181,$70:$70,0)-7),0),1)&amp;""";"),",",""",""")</f>
        <v/>
      </c>
      <c r="BT181" s="71" t="str">
        <f>SUBSTITUTE(IF(INDEX($E$147:$G$149,MATCH("●",INDEX($H$147:$AQ$149,,MATCH($D181,$70:$70,0)-7),0),1)=VLOOKUP(BT$175,$AD$9:$AN$20,8,FALSE),"","sed -i "&amp;IF($AK$173="MacOS","'' ","")&amp;"'s#"&amp;BT$175&amp;"="""&amp;INDEX($E$147:$G$149,MATCH("●",INDEX($H$147:$AQ$149,,MATCH($D181,$70:$70,0)-7),0),1)&amp;""""&amp;"#"&amp;BT$175&amp;"="&amp;""""&amp;VLOOKUP(BT$175,$AD$9:$AN$20,8,FALSE)&amp;""""&amp;"#g'"&amp;"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1" s="60" t="s">
        <v>1068</v>
      </c>
    </row>
    <row r="182" spans="4:73" ht="54" customHeight="1">
      <c r="D182" s="96">
        <f t="shared" si="3"/>
        <v>150</v>
      </c>
      <c r="E182" s="97"/>
      <c r="F182" s="97"/>
      <c r="G182" s="98"/>
      <c r="H182" s="45" t="str">
        <f t="shared" ca="1" si="2"/>
        <v>clear; echo テストケース150; sed -i '' 's#COLUMN_DATA_TYPE="char"#COLUMN_DATA_TYPE="long"#g' ${CONFIG_DIR}db_data_config.txt; export COLUMN_DATA_TYPE="long";sed -i '' 's#COLUMN_DATA_LENGTH="3"#COLUMN_DATA_LENGTH="20"#g' ${CONFIG_DIR}db_data_config.txt; export COLUMN_DATA_LENGTH="20";sed -i '' 's#COLUMN_DATA_SIGNED="0"#COLUMN_DATA_SIGNED="1"#g' ${CONFIG_DIR}db_data_config.txt; export COLUMN_DATA_SIGNED="1";sh ./script/db_check_data_validate_config.sh; sed -i '' 's#COLUMN_DATA_TYPE="long"#COLUMN_DATA_TYPE="char"#g' ${CONFIG_DIR}db_data_config.txt; export COLUMN_DATA_TYPE="char";sed -i '' 's#COLUMN_DATA_LENGTH="20"#COLUMN_DATA_LENGTH="3"#g' ${CONFIG_DIR}db_data_config.txt; export COLUMN_DATA_LENGTH="3";sed -i '' 's#COLUMN_DATA_SIGNED="1"#COLUMN_DATA_SIGNED="0"#g' ${CONFIG_DIR}db_data_config.txt; export COLUMN_DATA_SIGNED="0";</v>
      </c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7"/>
      <c r="AE182" s="99" t="str" cm="1">
        <f t="array" ref="AE182">SUBSTITUTE(INDEX($H$151:$AQ$151, , MATCH($D182, $70:$70, 0)-7),"-","")</f>
        <v>異常</v>
      </c>
      <c r="AF182" s="100"/>
      <c r="AG182" s="101"/>
      <c r="AH182" s="143" t="s">
        <v>999</v>
      </c>
      <c r="AI182" s="144"/>
      <c r="AJ182" s="144"/>
      <c r="AK182" s="144"/>
      <c r="AL182" s="144"/>
      <c r="AM182" s="144"/>
      <c r="AN182" s="144"/>
      <c r="AO182" s="144"/>
      <c r="AP182" s="144"/>
      <c r="AQ182" s="145"/>
      <c r="AS182" s="68" t="str" cm="1">
        <f t="array" ref="AS182">SUBSTITUTE(TEXT(INDEX($H$154:$AQ$154,1,$D182-144),"000000"),"-","")</f>
        <v>220157</v>
      </c>
      <c r="AT182" s="69"/>
      <c r="AU182" s="70"/>
      <c r="AW182" s="71" t="str">
        <f>SUBSTITUTE(IF(VLOOKUP(AW$175,$AD$9:$AN$20,8,FALSE)=INDEX($E$76:$G$78,MATCH("●",INDEX($H$76:$AQ$78,,MATCH($D182,$70:$70,0)-7),0),1),"","sed -i "&amp;IF($AK$173="MacOS","'' ","")&amp;"'s#"&amp;AW$175&amp;"="""&amp;VLOOKUP(AW$175,$AD$9:$AN$20,8,FALSE)&amp;""""&amp;"#"&amp;AW$175&amp;"="&amp;""""&amp;INDEX($E$76:$G$78,MATCH("●",INDEX($H$76:$AQ$78,,MATCH($D182,$70:$70,0)-7),0),1)&amp;""""&amp;"#g'"&amp;" ${CONFIG_DIR}"&amp;$K$7&amp;"; export "&amp;AW$175&amp;"="&amp;""""&amp;INDEX($E$76:$G$78,MATCH("●",INDEX($H$76:$AQ$78,,MATCH($D182,$70:$70,0)-7),0),1)&amp;""";"),",",""",""")</f>
        <v/>
      </c>
      <c r="AX182" s="71" t="str">
        <f>SUBSTITUTE(IF(INDEX($E$76:$G$78,MATCH("●",INDEX($H$76:$AQ$78,,MATCH($D182,$70:$70,0)-7),0),1)=VLOOKUP(AX$175,$AD$9:$AN$20,8,FALSE),"","sed -i "&amp;IF($AK$173="MacOS","'' ","")&amp;"'s#"&amp;AX$175&amp;"="""&amp;INDEX($E$76:$G$78,MATCH("●",INDEX($H$76:$AQ$78,,MATCH($D182,$70:$70,0)-7),0),1)&amp;""""&amp;"#"&amp;AX$175&amp;"="&amp;""""&amp;VLOOKUP(AX$175,$AD$9:$AN$20,8,FALSE)&amp;""""&amp;"#g'"&amp;"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2" s="71" t="str">
        <f>SUBSTITUTE(IF(VLOOKUP(AY$175,$AD$9:$AN$20,8,FALSE)=INDEX($E$80:$G$83,MATCH("●",INDEX($H$80:$AQ$83,,MATCH($D182,$70:$70,0)-7),0),1),"","sed -i "&amp;IF($AK$173="MacOS","'' ","")&amp;"'s#"&amp;AY$175&amp;"="""&amp;VLOOKUP(AY$175,$AD$9:$AN$20,8,FALSE)&amp;""""&amp;"#"&amp;AY$175&amp;"="&amp;""""&amp;INDEX($E$80:$G$83,MATCH("●",INDEX($H$80:$AQ$83,,MATCH($D182,$70:$70,0)-7),0),1)&amp;""""&amp;"#g'"&amp;" ${CONFIG_DIR}"&amp;$K$7&amp;"; export "&amp;AY$175&amp;"="&amp;""""&amp;INDEX($E$80:$G$83,MATCH("●",INDEX($H$80:$AQ$83,,MATCH($D182,$70:$70,0)-7),0),1)&amp;""";"),",",""",""")</f>
        <v>sed -i '' 's#COLUMN_DATA_TYPE="char"#COLUMN_DATA_TYPE="long"#g' ${CONFIG_DIR}db_data_config.txt; export COLUMN_DATA_TYPE="long";</v>
      </c>
      <c r="AZ182" s="71" t="str">
        <f>SUBSTITUTE(IF(INDEX($E$80:$G$83,MATCH("●",INDEX($H$80:$AQ$83,,MATCH($D182,$70:$70,0)-7),0),1)=VLOOKUP(AZ$175,$AD$9:$AN$20,8,FALSE),"","sed -i "&amp;IF($AK$173="MacOS","'' ","")&amp;"'s#"&amp;AZ$175&amp;"="""&amp;INDEX($E$80:$G$83,MATCH("●",INDEX($H$80:$AQ$83,,MATCH($D182,$70:$70,0)-7),0),1)&amp;""""&amp;"#"&amp;AZ$175&amp;"="&amp;""""&amp;VLOOKUP(AZ$175,$AD$9:$AN$20,8,FALSE)&amp;""""&amp;"#g'"&amp;"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2" s="71" t="str">
        <f>SUBSTITUTE(IF(VLOOKUP(BA$175,$AD$9:$AN$20,8,FALSE)=INDEX($E$85:$G$110,MATCH("●",INDEX($H$85:$AQ$110,,MATCH($D182,$70:$70,0)-7),0),1),"","sed -i "&amp;IF($AK$173="MacOS","'' ","")&amp;"'s#"&amp;BA$175&amp;"="""&amp;VLOOKUP(BA$175,$AD$9:$AN$20,8,FALSE)&amp;""""&amp;"#"&amp;BA$175&amp;"="&amp;""""&amp;INDEX($E$85:$G$110,MATCH("●",INDEX($H$85:$AQ$110,,MATCH($D182,$70:$70,0)-7),0),1)&amp;""""&amp;"#g'"&amp;" ${CONFIG_DIR}"&amp;$K$7&amp;"; export "&amp;BA$175&amp;"="&amp;""""&amp;INDEX($E$85:$G$110,MATCH("●",INDEX($H$85:$AQ$110,,MATCH($D182,$70:$70,0)-7),0),1)&amp;""";"),",",""",""")</f>
        <v>sed -i '' 's#COLUMN_DATA_LENGTH="3"#COLUMN_DATA_LENGTH="20"#g' ${CONFIG_DIR}db_data_config.txt; export COLUMN_DATA_LENGTH="20";</v>
      </c>
      <c r="BB182" s="71" t="str">
        <f>SUBSTITUTE(IF(INDEX($E$85:$G$110,MATCH("●",INDEX($H$85:$AQ$110,,MATCH($D182,$70:$70,0)-7),0),1)=VLOOKUP(BB$175,$AD$9:$AN$20,8,FALSE),"","sed -i "&amp;IF($AK$173="MacOS","'' ","")&amp;"'s#"&amp;BB$175&amp;"="""&amp;INDEX($E$85:$G$110,MATCH("●",INDEX($H$85:$AQ$110,,MATCH($D182,$70:$70,0)-7),0),1)&amp;""""&amp;"#"&amp;BB$175&amp;"="&amp;""""&amp;VLOOKUP(BB$175,$AD$9:$AN$20,8,FALSE)&amp;""""&amp;"#g'"&amp;"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's#COLUMN_DATA_LENGTH="20"#COLUMN_DATA_LENGTH="3"#g' ${CONFIG_DIR}db_data_config.txt; export COLUMN_DATA_LENGTH="3";</v>
      </c>
      <c r="BC182" s="71" t="str">
        <f>SUBSTITUTE(IF(VLOOKUP(BC$175,$AD$9:$AN$20,8,FALSE)=INDEX($E$112:$G$115,MATCH("●",INDEX($H$112:$AQ$115,,MATCH($D182,$70:$70,0)-7),0),1),"","sed -i "&amp;IF($AK$173="MacOS","'' ","")&amp;"'s#"&amp;BC$175&amp;"="""&amp;VLOOKUP(BC$175,$AD$9:$AN$20,8,FALSE)&amp;""""&amp;"#"&amp;BC$175&amp;"="&amp;""""&amp;INDEX($E$112:$G$115,MATCH("●",INDEX($H$112:$AQ$115,,MATCH($D182,$70:$70,0)-7),0),1)&amp;""""&amp;"#g'"&amp;" ${CONFIG_DIR}"&amp;$K$7&amp;"; export "&amp;BC$175&amp;"="&amp;""""&amp;INDEX($E$112:$G$115,MATCH("●",INDEX($H$112:$AQ$115,,MATCH($D182,$70:$70,0)-7),0),1)&amp;""";"),",",""",""")</f>
        <v/>
      </c>
      <c r="BD182" s="71" t="str">
        <f>SUBSTITUTE(IF(INDEX($E$112:$G$115,MATCH("●",INDEX($H$112:$AQ$115,,MATCH($D182,$70:$70,0)-7),0),1)=VLOOKUP(BD$175,$AD$9:$AN$20,8,FALSE),"","sed -i "&amp;IF($AK$173="MacOS","'' ","")&amp;"'s#"&amp;BD$175&amp;"="""&amp;INDEX($E$112:$G$115,MATCH("●",INDEX($H$112:$AQ$115,,MATCH($D182,$70:$70,0)-7),0),1)&amp;""""&amp;"#"&amp;BD$175&amp;"="&amp;""""&amp;VLOOKUP(BD$175,$AD$9:$AN$20,8,FALSE)&amp;""""&amp;"#g'"&amp;"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82" s="71" t="str">
        <f>SUBSTITUTE(IF(VLOOKUP(BE$175,$AD$9:$AN$20,8,FALSE)=INDEX($E$117:$G$120,MATCH("●",INDEX($H$117:$AQ$120,,MATCH($D182,$70:$70,0)-7),0),1),"","sed -i "&amp;IF($AK$173="MacOS","'' ","")&amp;"'s#"&amp;BE$175&amp;"="""&amp;VLOOKUP(BE$175,$AD$9:$AN$20,8,FALSE)&amp;""""&amp;"#"&amp;BE$175&amp;"="&amp;""""&amp;INDEX($E$117:$G$120,MATCH("●",INDEX($H$117:$AQ$120,,MATCH($D182,$70:$70,0)-7),0),1)&amp;""""&amp;"#g'"&amp;" ${CONFIG_DIR}"&amp;$K$7&amp;"; export "&amp;BE$175&amp;"="&amp;""""&amp;INDEX($E$117:$G$120,MATCH("●",INDEX($H$117:$AQ$120,,MATCH($D182,$70:$70,0)-7),0),1)&amp;""";"),",",""",""")</f>
        <v>sed -i '' 's#COLUMN_DATA_SIGNED="0"#COLUMN_DATA_SIGNED="1"#g' ${CONFIG_DIR}db_data_config.txt; export COLUMN_DATA_SIGNED="1";</v>
      </c>
      <c r="BF182" s="71" t="str">
        <f>SUBSTITUTE(IF(INDEX($E$117:$G$120,MATCH("●",INDEX($H$117:$AQ$120,,MATCH($D182,$70:$70,0)-7),0),1)=VLOOKUP(BF$175,$AD$9:$AN$20,8,FALSE),"","sed -i "&amp;IF($AK$173="MacOS","'' ","")&amp;"'s#"&amp;BF$175&amp;"="""&amp;INDEX($E$117:$G$120,MATCH("●",INDEX($H$117:$AQ$120,,MATCH($D182,$70:$70,0)-7),0),1)&amp;""""&amp;"#"&amp;BF$175&amp;"="&amp;""""&amp;VLOOKUP(BF$175,$AD$9:$AN$20,8,FALSE)&amp;""""&amp;"#g'"&amp;"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182" s="71" t="str">
        <f>SUBSTITUTE(IF(VLOOKUP(BG$175,$AD$9:$AN$20,8,FALSE)=INDEX($E$122:$G$125,MATCH("●",INDEX($H$122:$AQ$125,,MATCH($D182,$70:$70,0)-7),0),1),"","sed -i "&amp;IF($AK$173="MacOS","'' ","")&amp;"'s#"&amp;BG$175&amp;"="""&amp;VLOOKUP(BG$175,$AD$9:$AN$20,8,FALSE)&amp;""""&amp;"#"&amp;BG$175&amp;"="&amp;""""&amp;INDEX($E$122:$G$125,MATCH("●",INDEX($H$122:$AQ$125,,MATCH($D182,$70:$70,0)-7),0),1)&amp;""""&amp;"#g'"&amp;" ${CONFIG_DIR}"&amp;$K$7&amp;"; export "&amp;BG$175&amp;"="&amp;""""&amp;INDEX($E$122:$G$125,MATCH("●",INDEX($H$122:$AQ$125,,MATCH($D182,$70:$70,0)-7),0),1)&amp;""";"),",",""",""")</f>
        <v/>
      </c>
      <c r="BH182" s="71" t="str">
        <f>SUBSTITUTE(IF(INDEX($E$122:$G$125,MATCH("●",INDEX($H$122:$AQ$125,,MATCH($D182,$70:$70,0)-7),0),1)=VLOOKUP(BH$175,$AD$9:$AN$20,8,FALSE),"","sed -i "&amp;IF($AK$173="MacOS","'' ","")&amp;"'s#"&amp;BH$175&amp;"="""&amp;INDEX($E$122:$G$125,MATCH("●",INDEX($H$122:$AQ$125,,MATCH($D182,$70:$70,0)-7),0),1)&amp;""""&amp;"#"&amp;BH$175&amp;"="&amp;""""&amp;VLOOKUP(BH$175,$AD$9:$AN$20,8,FALSE)&amp;""""&amp;"#g'"&amp;"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2" s="71" t="str">
        <f>SUBSTITUTE(IF(VLOOKUP(BI$175,$AD$9:$AN$20,8,FALSE)=INDEX($E$127:$G$129,MATCH("●",INDEX($H$127:$AQ$129,,MATCH($D182,$70:$70,0)-7),0),1),"","sed -i "&amp;IF($AK$173="MacOS","'' ","")&amp;"'s#"&amp;BI$175&amp;"="""&amp;VLOOKUP(BI$175,$AD$9:$AN$20,8,FALSE)&amp;""""&amp;"#"&amp;BI$175&amp;"="&amp;""""&amp;INDEX($E$127:$G$129,MATCH("●",INDEX($H$127:$AQ$129,,MATCH($D182,$70:$70,0)-7),0),1)&amp;""""&amp;"#g'"&amp;" ${CONFIG_DIR}"&amp;$K$7&amp;"; export "&amp;BI$175&amp;"="&amp;""""&amp;INDEX($E$127:$G$129,MATCH("●",INDEX($H$127:$AQ$129,,MATCH($D182,$70:$70,0)-7),0),1)&amp;""";"),",",""",""")</f>
        <v/>
      </c>
      <c r="BJ182" s="71" t="str">
        <f>SUBSTITUTE(IF(INDEX($E$127:$G$129,MATCH("●",INDEX($H$127:$AQ$129,,MATCH($D182,$70:$70,0)-7),0),1)=VLOOKUP(BJ$175,$AD$9:$AN$20,8,FALSE),"","sed -i "&amp;IF($AK$173="MacOS","'' ","")&amp;"'s#"&amp;BJ$175&amp;"="""&amp;INDEX($E$127:$G$129,MATCH("●",INDEX($H$127:$AQ$129,,MATCH($D182,$70:$70,0)-7),0),1)&amp;""""&amp;"#"&amp;BJ$175&amp;"="&amp;""""&amp;VLOOKUP(BJ$175,$AD$9:$AN$20,8,FALSE)&amp;""""&amp;"#g'"&amp;"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2" s="71" t="str">
        <f>SUBSTITUTE(IF(VLOOKUP(BK$175,$AD$9:$AN$20,8,FALSE)=INDEX($E$131:$G$133,MATCH("●",INDEX($H$131:$AQ$133,,MATCH($D182,$70:$70,0)-7),0),1),"","sed -i "&amp;IF($AK$173="MacOS","'' ","")&amp;"'s#"&amp;BK$175&amp;"="""&amp;VLOOKUP(BK$175,$AD$9:$AN$20,8,FALSE)&amp;""""&amp;"#"&amp;BK$175&amp;"="&amp;""""&amp;INDEX($E$131:$G$133,MATCH("●",INDEX($H$131:$AQ$133,,MATCH($D182,$70:$70,0)-7),0),1)&amp;""""&amp;"#g'"&amp;" ${CONFIG_DIR}"&amp;$K$7&amp;"; export "&amp;BK$175&amp;"="&amp;""""&amp;INDEX($E$131:$G$133,MATCH("●",INDEX($H$131:$AQ$133,,MATCH($D182,$70:$70,0)-7),0),1)&amp;""";"),",",""",""")</f>
        <v/>
      </c>
      <c r="BL182" s="71" t="str">
        <f>SUBSTITUTE(IF(INDEX($E$131:$G$133,MATCH("●",INDEX($H$131:$AQ$133,,MATCH($D182,$70:$70,0)-7),0),1)=VLOOKUP(BL$175,$AD$9:$AN$20,8,FALSE),"","sed -i "&amp;IF($AK$173="MacOS","'' ","")&amp;"'s#"&amp;BL$175&amp;"="""&amp;INDEX($E$131:$G$133,MATCH("●",INDEX($H$131:$AQ$133,,MATCH($D182,$70:$70,0)-7),0),1)&amp;""""&amp;"#"&amp;BL$175&amp;"="&amp;""""&amp;VLOOKUP(BL$175,$AD$9:$AN$20,8,FALSE)&amp;""""&amp;"#g'"&amp;"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2" s="71" t="str">
        <f>SUBSTITUTE(IF(VLOOKUP(BM$175,$AD$9:$AN$20,8,FALSE)=INDEX($E$135:$G$137,MATCH("●",INDEX($H$135:$AQ$137,,MATCH($D182,$70:$70,0)-7),0),1),"","sed -i "&amp;IF($AK$173="MacOS","'' ","")&amp;"'s#"&amp;BM$175&amp;"="""&amp;VLOOKUP(BM$175,$AD$9:$AN$20,8,FALSE)&amp;""""&amp;"#"&amp;BM$175&amp;"="&amp;""""&amp;INDEX($E$135:$G$137,MATCH("●",INDEX($H$135:$AQ$137,,MATCH($D182,$70:$70,0)-7),0),1)&amp;""""&amp;"#g'"&amp;" ${CONFIG_DIR}"&amp;$K$7&amp;"; export "&amp;BM$175&amp;"="&amp;""""&amp;INDEX($E$135:$G$137,MATCH("●",INDEX($H$135:$AQ$137,,MATCH($D182,$70:$70,0)-7),0),1)&amp;""";"),",",""",""")</f>
        <v/>
      </c>
      <c r="BN182" s="71" t="str">
        <f>SUBSTITUTE(IF(INDEX($E$135:$G$137,MATCH("●",INDEX($H$135:$AQ$137,,MATCH($D182,$70:$70,0)-7),0),1)=VLOOKUP(BN$175,$AD$9:$AN$20,8,FALSE),"","sed -i "&amp;IF($AK$173="MacOS","'' ","")&amp;"'s#"&amp;BN$175&amp;"="""&amp;INDEX($E$135:$G$137,MATCH("●",INDEX($H$135:$AQ$137,,MATCH($D182,$70:$70,0)-7),0),1)&amp;""""&amp;"#"&amp;BN$175&amp;"="&amp;""""&amp;VLOOKUP(BN$175,$AD$9:$AN$20,8,FALSE)&amp;""""&amp;"#g'"&amp;"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2" s="71" t="str">
        <f>SUBSTITUTE(IF(VLOOKUP(BO$175,$AD$9:$AN$20,8,FALSE)=INDEX($E$139:$G$141,MATCH("●",INDEX($H$139:$AQ$141,,MATCH($D182,$70:$70,0)-7),0),1),"","sed -i "&amp;IF($AK$173="MacOS","'' ","")&amp;"'s#"&amp;BO$175&amp;"="""&amp;VLOOKUP(BO$175,$AD$9:$AN$20,8,FALSE)&amp;""""&amp;"#"&amp;BO$175&amp;"="&amp;""""&amp;INDEX($E$139:$G$141,MATCH("●",INDEX($H$139:$AQ$141,,MATCH($D182,$70:$70,0)-7),0),1)&amp;""""&amp;"#g'"&amp;" ${CONFIG_DIR}"&amp;$K$7&amp;"; export "&amp;BO$175&amp;"="&amp;""""&amp;INDEX($E$139:$G$141,MATCH("●",INDEX($H$139:$AQ$141,,MATCH($D182,$70:$70,0)-7),0),1)&amp;""";"),",",""",""")</f>
        <v/>
      </c>
      <c r="BP182" s="71" t="str">
        <f>SUBSTITUTE(IF(INDEX($E$139:$G$141,MATCH("●",INDEX($H$139:$AQ$141,,MATCH($D182,$70:$70,0)-7),0),1)=VLOOKUP(BP$175,$AD$9:$AN$20,8,FALSE),"","sed -i "&amp;IF($AK$173="MacOS","'' ","")&amp;"'s#"&amp;BP$175&amp;"="""&amp;INDEX($E$139:$G$141,MATCH("●",INDEX($H$139:$AQ$141,,MATCH($D182,$70:$70,0)-7),0),1)&amp;""""&amp;"#"&amp;BP$175&amp;"="&amp;""""&amp;VLOOKUP(BP$175,$AD$9:$AN$20,8,FALSE)&amp;""""&amp;"#g'"&amp;"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2" s="71" t="str">
        <f>SUBSTITUTE(IF(VLOOKUP(BQ$175,$AD$9:$AN$20,8,FALSE)=INDEX($E$143:$G$145,MATCH("●",INDEX($H$143:$AQ$145,,MATCH($D182,$70:$70,0)-7),0),1),"","sed -i "&amp;IF($AK$173="MacOS","'' ","")&amp;"'s#"&amp;BQ$175&amp;"="""&amp;VLOOKUP(BQ$175,$AD$9:$AN$20,8,FALSE)&amp;""""&amp;"#"&amp;BQ$175&amp;"="&amp;""""&amp;INDEX($E$143:$G$145,MATCH("●",INDEX($H$143:$AQ$145,,MATCH($D182,$70:$70,0)-7),0),1)&amp;""""&amp;"#g'"&amp;" ${CONFIG_DIR}"&amp;$K$7&amp;"; export "&amp;BQ$175&amp;"="&amp;""""&amp;INDEX($E$143:$G$145,MATCH("●",INDEX($H$143:$AQ$145,,MATCH($D182,$70:$70,0)-7),0),1)&amp;""";"),",",""",""")</f>
        <v/>
      </c>
      <c r="BR182" s="71" t="str">
        <f>SUBSTITUTE(IF(INDEX($E$143:$G$145,MATCH("●",INDEX($H$143:$AQ$145,,MATCH($D182,$70:$70,0)-7),0),1)=VLOOKUP(BR$175,$AD$9:$AN$20,8,FALSE),"","sed -i "&amp;IF($AK$173="MacOS","'' ","")&amp;"'s#"&amp;BR$175&amp;"="""&amp;INDEX($E$143:$G$145,MATCH("●",INDEX($H$143:$AQ$145,,MATCH($D182,$70:$70,0)-7),0),1)&amp;""""&amp;"#"&amp;BR$175&amp;"="&amp;""""&amp;VLOOKUP(BR$175,$AD$9:$AN$20,8,FALSE)&amp;""""&amp;"#g'"&amp;"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2" s="71" t="str">
        <f>SUBSTITUTE(IF(VLOOKUP(BS$175,$AD$9:$AN$20,8,FALSE)=INDEX($E$147:$G$149,MATCH("●",INDEX($H$147:$AQ$149,,MATCH($D182,$70:$70,0)-7),0),1),"","sed -i "&amp;IF($AK$173="MacOS","'' ","")&amp;"'s#"&amp;BS$175&amp;"="""&amp;VLOOKUP(BS$175,$AD$9:$AN$20,8,FALSE)&amp;""""&amp;"#"&amp;BS$175&amp;"="&amp;""""&amp;INDEX($E$147:$G$149,MATCH("●",INDEX($H$147:$AQ$149,,MATCH($D182,$70:$70,0)-7),0),1)&amp;""""&amp;"#g'"&amp;" ${CONFIG_DIR}"&amp;$K$7&amp;"; export "&amp;BS$175&amp;"="&amp;""""&amp;INDEX($E$147:$G$149,MATCH("●",INDEX($H$147:$AQ$149,,MATCH($D182,$70:$70,0)-7),0),1)&amp;""";"),",",""",""")</f>
        <v/>
      </c>
      <c r="BT182" s="71" t="str">
        <f>SUBSTITUTE(IF(INDEX($E$147:$G$149,MATCH("●",INDEX($H$147:$AQ$149,,MATCH($D182,$70:$70,0)-7),0),1)=VLOOKUP(BT$175,$AD$9:$AN$20,8,FALSE),"","sed -i "&amp;IF($AK$173="MacOS","'' ","")&amp;"'s#"&amp;BT$175&amp;"="""&amp;INDEX($E$147:$G$149,MATCH("●",INDEX($H$147:$AQ$149,,MATCH($D182,$70:$70,0)-7),0),1)&amp;""""&amp;"#"&amp;BT$175&amp;"="&amp;""""&amp;VLOOKUP(BT$175,$AD$9:$AN$20,8,FALSE)&amp;""""&amp;"#g'"&amp;"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2" s="60" t="s">
        <v>1068</v>
      </c>
    </row>
    <row r="183" spans="4:73" ht="54" customHeight="1">
      <c r="D183" s="96">
        <f t="shared" si="3"/>
        <v>151</v>
      </c>
      <c r="E183" s="97"/>
      <c r="F183" s="97"/>
      <c r="G183" s="98"/>
      <c r="H183" s="45" t="str">
        <f t="shared" ca="1" si="2"/>
        <v>clear; echo テストケース151; sed -i '' 's#COLUMN_DATA_TYPE="char"#COLUMN_DATA_TYPE="long"#g' ${CONFIG_DIR}db_data_config.txt; export COLUMN_DATA_TYPE="long";sed -i '' 's#COLUMN_DATA_LENGTH="3"#COLUMN_DATA_LENGTH="21"#g' ${CONFIG_DIR}db_data_config.txt; export COLUMN_DATA_LENGTH="21";sh ./script/db_check_data_validate_config.sh; sed -i '' 's#COLUMN_DATA_TYPE="long"#COLUMN_DATA_TYPE="char"#g' ${CONFIG_DIR}db_data_config.txt; export COLUMN_DATA_TYPE="char";sed -i '' 's#COLUMN_DATA_LENGTH="21"#COLUMN_DATA_LENGTH="3"#g' ${CONFIG_DIR}db_data_config.txt; export COLUMN_DATA_LENGTH="3";</v>
      </c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7"/>
      <c r="AE183" s="99" t="str" cm="1">
        <f t="array" ref="AE183">SUBSTITUTE(INDEX($H$151:$AQ$151, , MATCH($D183, $70:$70, 0)-7),"-","")</f>
        <v>異常</v>
      </c>
      <c r="AF183" s="100"/>
      <c r="AG183" s="101"/>
      <c r="AH183" s="143" t="s">
        <v>1000</v>
      </c>
      <c r="AI183" s="144"/>
      <c r="AJ183" s="144"/>
      <c r="AK183" s="144"/>
      <c r="AL183" s="144"/>
      <c r="AM183" s="144"/>
      <c r="AN183" s="144"/>
      <c r="AO183" s="144"/>
      <c r="AP183" s="144"/>
      <c r="AQ183" s="145"/>
      <c r="AS183" s="68" t="str" cm="1">
        <f t="array" ref="AS183">SUBSTITUTE(TEXT(INDEX($H$154:$AQ$154,1,$D183-144),"000000"),"-","")</f>
        <v>220156</v>
      </c>
      <c r="AT183" s="69"/>
      <c r="AU183" s="70"/>
      <c r="AW183" s="71" t="str">
        <f>SUBSTITUTE(IF(VLOOKUP(AW$175,$AD$9:$AN$20,8,FALSE)=INDEX($E$76:$G$78,MATCH("●",INDEX($H$76:$AQ$78,,MATCH($D183,$70:$70,0)-7),0),1),"","sed -i "&amp;IF($AK$173="MacOS","'' ","")&amp;"'s#"&amp;AW$175&amp;"="""&amp;VLOOKUP(AW$175,$AD$9:$AN$20,8,FALSE)&amp;""""&amp;"#"&amp;AW$175&amp;"="&amp;""""&amp;INDEX($E$76:$G$78,MATCH("●",INDEX($H$76:$AQ$78,,MATCH($D183,$70:$70,0)-7),0),1)&amp;""""&amp;"#g'"&amp;" ${CONFIG_DIR}"&amp;$K$7&amp;"; export "&amp;AW$175&amp;"="&amp;""""&amp;INDEX($E$76:$G$78,MATCH("●",INDEX($H$76:$AQ$78,,MATCH($D183,$70:$70,0)-7),0),1)&amp;""";"),",",""",""")</f>
        <v/>
      </c>
      <c r="AX183" s="71" t="str">
        <f>SUBSTITUTE(IF(INDEX($E$76:$G$78,MATCH("●",INDEX($H$76:$AQ$78,,MATCH($D183,$70:$70,0)-7),0),1)=VLOOKUP(AX$175,$AD$9:$AN$20,8,FALSE),"","sed -i "&amp;IF($AK$173="MacOS","'' ","")&amp;"'s#"&amp;AX$175&amp;"="""&amp;INDEX($E$76:$G$78,MATCH("●",INDEX($H$76:$AQ$78,,MATCH($D183,$70:$70,0)-7),0),1)&amp;""""&amp;"#"&amp;AX$175&amp;"="&amp;""""&amp;VLOOKUP(AX$175,$AD$9:$AN$20,8,FALSE)&amp;""""&amp;"#g'"&amp;"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3" s="71" t="str">
        <f>SUBSTITUTE(IF(VLOOKUP(AY$175,$AD$9:$AN$20,8,FALSE)=INDEX($E$80:$G$83,MATCH("●",INDEX($H$80:$AQ$83,,MATCH($D183,$70:$70,0)-7),0),1),"","sed -i "&amp;IF($AK$173="MacOS","'' ","")&amp;"'s#"&amp;AY$175&amp;"="""&amp;VLOOKUP(AY$175,$AD$9:$AN$20,8,FALSE)&amp;""""&amp;"#"&amp;AY$175&amp;"="&amp;""""&amp;INDEX($E$80:$G$83,MATCH("●",INDEX($H$80:$AQ$83,,MATCH($D183,$70:$70,0)-7),0),1)&amp;""""&amp;"#g'"&amp;" ${CONFIG_DIR}"&amp;$K$7&amp;"; export "&amp;AY$175&amp;"="&amp;""""&amp;INDEX($E$80:$G$83,MATCH("●",INDEX($H$80:$AQ$83,,MATCH($D183,$70:$70,0)-7),0),1)&amp;""";"),",",""",""")</f>
        <v>sed -i '' 's#COLUMN_DATA_TYPE="char"#COLUMN_DATA_TYPE="long"#g' ${CONFIG_DIR}db_data_config.txt; export COLUMN_DATA_TYPE="long";</v>
      </c>
      <c r="AZ183" s="71" t="str">
        <f>SUBSTITUTE(IF(INDEX($E$80:$G$83,MATCH("●",INDEX($H$80:$AQ$83,,MATCH($D183,$70:$70,0)-7),0),1)=VLOOKUP(AZ$175,$AD$9:$AN$20,8,FALSE),"","sed -i "&amp;IF($AK$173="MacOS","'' ","")&amp;"'s#"&amp;AZ$175&amp;"="""&amp;INDEX($E$80:$G$83,MATCH("●",INDEX($H$80:$AQ$83,,MATCH($D183,$70:$70,0)-7),0),1)&amp;""""&amp;"#"&amp;AZ$175&amp;"="&amp;""""&amp;VLOOKUP(AZ$175,$AD$9:$AN$20,8,FALSE)&amp;""""&amp;"#g'"&amp;"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3" s="71" t="str">
        <f>SUBSTITUTE(IF(VLOOKUP(BA$175,$AD$9:$AN$20,8,FALSE)=INDEX($E$85:$G$110,MATCH("●",INDEX($H$85:$AQ$110,,MATCH($D183,$70:$70,0)-7),0),1),"","sed -i "&amp;IF($AK$173="MacOS","'' ","")&amp;"'s#"&amp;BA$175&amp;"="""&amp;VLOOKUP(BA$175,$AD$9:$AN$20,8,FALSE)&amp;""""&amp;"#"&amp;BA$175&amp;"="&amp;""""&amp;INDEX($E$85:$G$110,MATCH("●",INDEX($H$85:$AQ$110,,MATCH($D183,$70:$70,0)-7),0),1)&amp;""""&amp;"#g'"&amp;" ${CONFIG_DIR}"&amp;$K$7&amp;"; export "&amp;BA$175&amp;"="&amp;""""&amp;INDEX($E$85:$G$110,MATCH("●",INDEX($H$85:$AQ$110,,MATCH($D183,$70:$70,0)-7),0),1)&amp;""";"),",",""",""")</f>
        <v>sed -i '' 's#COLUMN_DATA_LENGTH="3"#COLUMN_DATA_LENGTH="21"#g' ${CONFIG_DIR}db_data_config.txt; export COLUMN_DATA_LENGTH="21";</v>
      </c>
      <c r="BB183" s="71" t="str">
        <f>SUBSTITUTE(IF(INDEX($E$85:$G$110,MATCH("●",INDEX($H$85:$AQ$110,,MATCH($D183,$70:$70,0)-7),0),1)=VLOOKUP(BB$175,$AD$9:$AN$20,8,FALSE),"","sed -i "&amp;IF($AK$173="MacOS","'' ","")&amp;"'s#"&amp;BB$175&amp;"="""&amp;INDEX($E$85:$G$110,MATCH("●",INDEX($H$85:$AQ$110,,MATCH($D183,$70:$70,0)-7),0),1)&amp;""""&amp;"#"&amp;BB$175&amp;"="&amp;""""&amp;VLOOKUP(BB$175,$AD$9:$AN$20,8,FALSE)&amp;""""&amp;"#g'"&amp;"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's#COLUMN_DATA_LENGTH="21"#COLUMN_DATA_LENGTH="3"#g' ${CONFIG_DIR}db_data_config.txt; export COLUMN_DATA_LENGTH="3";</v>
      </c>
      <c r="BC183" s="71" t="str">
        <f>SUBSTITUTE(IF(VLOOKUP(BC$175,$AD$9:$AN$20,8,FALSE)=INDEX($E$112:$G$115,MATCH("●",INDEX($H$112:$AQ$115,,MATCH($D183,$70:$70,0)-7),0),1),"","sed -i "&amp;IF($AK$173="MacOS","'' ","")&amp;"'s#"&amp;BC$175&amp;"="""&amp;VLOOKUP(BC$175,$AD$9:$AN$20,8,FALSE)&amp;""""&amp;"#"&amp;BC$175&amp;"="&amp;""""&amp;INDEX($E$112:$G$115,MATCH("●",INDEX($H$112:$AQ$115,,MATCH($D183,$70:$70,0)-7),0),1)&amp;""""&amp;"#g'"&amp;" ${CONFIG_DIR}"&amp;$K$7&amp;"; export "&amp;BC$175&amp;"="&amp;""""&amp;INDEX($E$112:$G$115,MATCH("●",INDEX($H$112:$AQ$115,,MATCH($D183,$70:$70,0)-7),0),1)&amp;""";"),",",""",""")</f>
        <v/>
      </c>
      <c r="BD183" s="71" t="str">
        <f>SUBSTITUTE(IF(INDEX($E$112:$G$115,MATCH("●",INDEX($H$112:$AQ$115,,MATCH($D183,$70:$70,0)-7),0),1)=VLOOKUP(BD$175,$AD$9:$AN$20,8,FALSE),"","sed -i "&amp;IF($AK$173="MacOS","'' ","")&amp;"'s#"&amp;BD$175&amp;"="""&amp;INDEX($E$112:$G$115,MATCH("●",INDEX($H$112:$AQ$115,,MATCH($D183,$70:$70,0)-7),0),1)&amp;""""&amp;"#"&amp;BD$175&amp;"="&amp;""""&amp;VLOOKUP(BD$175,$AD$9:$AN$20,8,FALSE)&amp;""""&amp;"#g'"&amp;"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83" s="71" t="str">
        <f>SUBSTITUTE(IF(VLOOKUP(BE$175,$AD$9:$AN$20,8,FALSE)=INDEX($E$117:$G$120,MATCH("●",INDEX($H$117:$AQ$120,,MATCH($D183,$70:$70,0)-7),0),1),"","sed -i "&amp;IF($AK$173="MacOS","'' ","")&amp;"'s#"&amp;BE$175&amp;"="""&amp;VLOOKUP(BE$175,$AD$9:$AN$20,8,FALSE)&amp;""""&amp;"#"&amp;BE$175&amp;"="&amp;""""&amp;INDEX($E$117:$G$120,MATCH("●",INDEX($H$117:$AQ$120,,MATCH($D183,$70:$70,0)-7),0),1)&amp;""""&amp;"#g'"&amp;" ${CONFIG_DIR}"&amp;$K$7&amp;"; export "&amp;BE$175&amp;"="&amp;""""&amp;INDEX($E$117:$G$120,MATCH("●",INDEX($H$117:$AQ$120,,MATCH($D183,$70:$70,0)-7),0),1)&amp;""";"),",",""",""")</f>
        <v/>
      </c>
      <c r="BF183" s="71" t="str">
        <f>SUBSTITUTE(IF(INDEX($E$117:$G$120,MATCH("●",INDEX($H$117:$AQ$120,,MATCH($D183,$70:$70,0)-7),0),1)=VLOOKUP(BF$175,$AD$9:$AN$20,8,FALSE),"","sed -i "&amp;IF($AK$173="MacOS","'' ","")&amp;"'s#"&amp;BF$175&amp;"="""&amp;INDEX($E$117:$G$120,MATCH("●",INDEX($H$117:$AQ$120,,MATCH($D183,$70:$70,0)-7),0),1)&amp;""""&amp;"#"&amp;BF$175&amp;"="&amp;""""&amp;VLOOKUP(BF$175,$AD$9:$AN$20,8,FALSE)&amp;""""&amp;"#g'"&amp;"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83" s="71" t="str">
        <f>SUBSTITUTE(IF(VLOOKUP(BG$175,$AD$9:$AN$20,8,FALSE)=INDEX($E$122:$G$125,MATCH("●",INDEX($H$122:$AQ$125,,MATCH($D183,$70:$70,0)-7),0),1),"","sed -i "&amp;IF($AK$173="MacOS","'' ","")&amp;"'s#"&amp;BG$175&amp;"="""&amp;VLOOKUP(BG$175,$AD$9:$AN$20,8,FALSE)&amp;""""&amp;"#"&amp;BG$175&amp;"="&amp;""""&amp;INDEX($E$122:$G$125,MATCH("●",INDEX($H$122:$AQ$125,,MATCH($D183,$70:$70,0)-7),0),1)&amp;""""&amp;"#g'"&amp;" ${CONFIG_DIR}"&amp;$K$7&amp;"; export "&amp;BG$175&amp;"="&amp;""""&amp;INDEX($E$122:$G$125,MATCH("●",INDEX($H$122:$AQ$125,,MATCH($D183,$70:$70,0)-7),0),1)&amp;""";"),",",""",""")</f>
        <v/>
      </c>
      <c r="BH183" s="71" t="str">
        <f>SUBSTITUTE(IF(INDEX($E$122:$G$125,MATCH("●",INDEX($H$122:$AQ$125,,MATCH($D183,$70:$70,0)-7),0),1)=VLOOKUP(BH$175,$AD$9:$AN$20,8,FALSE),"","sed -i "&amp;IF($AK$173="MacOS","'' ","")&amp;"'s#"&amp;BH$175&amp;"="""&amp;INDEX($E$122:$G$125,MATCH("●",INDEX($H$122:$AQ$125,,MATCH($D183,$70:$70,0)-7),0),1)&amp;""""&amp;"#"&amp;BH$175&amp;"="&amp;""""&amp;VLOOKUP(BH$175,$AD$9:$AN$20,8,FALSE)&amp;""""&amp;"#g'"&amp;"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3" s="71" t="str">
        <f>SUBSTITUTE(IF(VLOOKUP(BI$175,$AD$9:$AN$20,8,FALSE)=INDEX($E$127:$G$129,MATCH("●",INDEX($H$127:$AQ$129,,MATCH($D183,$70:$70,0)-7),0),1),"","sed -i "&amp;IF($AK$173="MacOS","'' ","")&amp;"'s#"&amp;BI$175&amp;"="""&amp;VLOOKUP(BI$175,$AD$9:$AN$20,8,FALSE)&amp;""""&amp;"#"&amp;BI$175&amp;"="&amp;""""&amp;INDEX($E$127:$G$129,MATCH("●",INDEX($H$127:$AQ$129,,MATCH($D183,$70:$70,0)-7),0),1)&amp;""""&amp;"#g'"&amp;" ${CONFIG_DIR}"&amp;$K$7&amp;"; export "&amp;BI$175&amp;"="&amp;""""&amp;INDEX($E$127:$G$129,MATCH("●",INDEX($H$127:$AQ$129,,MATCH($D183,$70:$70,0)-7),0),1)&amp;""";"),",",""",""")</f>
        <v/>
      </c>
      <c r="BJ183" s="71" t="str">
        <f>SUBSTITUTE(IF(INDEX($E$127:$G$129,MATCH("●",INDEX($H$127:$AQ$129,,MATCH($D183,$70:$70,0)-7),0),1)=VLOOKUP(BJ$175,$AD$9:$AN$20,8,FALSE),"","sed -i "&amp;IF($AK$173="MacOS","'' ","")&amp;"'s#"&amp;BJ$175&amp;"="""&amp;INDEX($E$127:$G$129,MATCH("●",INDEX($H$127:$AQ$129,,MATCH($D183,$70:$70,0)-7),0),1)&amp;""""&amp;"#"&amp;BJ$175&amp;"="&amp;""""&amp;VLOOKUP(BJ$175,$AD$9:$AN$20,8,FALSE)&amp;""""&amp;"#g'"&amp;"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3" s="71" t="str">
        <f>SUBSTITUTE(IF(VLOOKUP(BK$175,$AD$9:$AN$20,8,FALSE)=INDEX($E$131:$G$133,MATCH("●",INDEX($H$131:$AQ$133,,MATCH($D183,$70:$70,0)-7),0),1),"","sed -i "&amp;IF($AK$173="MacOS","'' ","")&amp;"'s#"&amp;BK$175&amp;"="""&amp;VLOOKUP(BK$175,$AD$9:$AN$20,8,FALSE)&amp;""""&amp;"#"&amp;BK$175&amp;"="&amp;""""&amp;INDEX($E$131:$G$133,MATCH("●",INDEX($H$131:$AQ$133,,MATCH($D183,$70:$70,0)-7),0),1)&amp;""""&amp;"#g'"&amp;" ${CONFIG_DIR}"&amp;$K$7&amp;"; export "&amp;BK$175&amp;"="&amp;""""&amp;INDEX($E$131:$G$133,MATCH("●",INDEX($H$131:$AQ$133,,MATCH($D183,$70:$70,0)-7),0),1)&amp;""";"),",",""",""")</f>
        <v/>
      </c>
      <c r="BL183" s="71" t="str">
        <f>SUBSTITUTE(IF(INDEX($E$131:$G$133,MATCH("●",INDEX($H$131:$AQ$133,,MATCH($D183,$70:$70,0)-7),0),1)=VLOOKUP(BL$175,$AD$9:$AN$20,8,FALSE),"","sed -i "&amp;IF($AK$173="MacOS","'' ","")&amp;"'s#"&amp;BL$175&amp;"="""&amp;INDEX($E$131:$G$133,MATCH("●",INDEX($H$131:$AQ$133,,MATCH($D183,$70:$70,0)-7),0),1)&amp;""""&amp;"#"&amp;BL$175&amp;"="&amp;""""&amp;VLOOKUP(BL$175,$AD$9:$AN$20,8,FALSE)&amp;""""&amp;"#g'"&amp;"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3" s="71" t="str">
        <f>SUBSTITUTE(IF(VLOOKUP(BM$175,$AD$9:$AN$20,8,FALSE)=INDEX($E$135:$G$137,MATCH("●",INDEX($H$135:$AQ$137,,MATCH($D183,$70:$70,0)-7),0),1),"","sed -i "&amp;IF($AK$173="MacOS","'' ","")&amp;"'s#"&amp;BM$175&amp;"="""&amp;VLOOKUP(BM$175,$AD$9:$AN$20,8,FALSE)&amp;""""&amp;"#"&amp;BM$175&amp;"="&amp;""""&amp;INDEX($E$135:$G$137,MATCH("●",INDEX($H$135:$AQ$137,,MATCH($D183,$70:$70,0)-7),0),1)&amp;""""&amp;"#g'"&amp;" ${CONFIG_DIR}"&amp;$K$7&amp;"; export "&amp;BM$175&amp;"="&amp;""""&amp;INDEX($E$135:$G$137,MATCH("●",INDEX($H$135:$AQ$137,,MATCH($D183,$70:$70,0)-7),0),1)&amp;""";"),",",""",""")</f>
        <v/>
      </c>
      <c r="BN183" s="71" t="str">
        <f>SUBSTITUTE(IF(INDEX($E$135:$G$137,MATCH("●",INDEX($H$135:$AQ$137,,MATCH($D183,$70:$70,0)-7),0),1)=VLOOKUP(BN$175,$AD$9:$AN$20,8,FALSE),"","sed -i "&amp;IF($AK$173="MacOS","'' ","")&amp;"'s#"&amp;BN$175&amp;"="""&amp;INDEX($E$135:$G$137,MATCH("●",INDEX($H$135:$AQ$137,,MATCH($D183,$70:$70,0)-7),0),1)&amp;""""&amp;"#"&amp;BN$175&amp;"="&amp;""""&amp;VLOOKUP(BN$175,$AD$9:$AN$20,8,FALSE)&amp;""""&amp;"#g'"&amp;"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3" s="71" t="str">
        <f>SUBSTITUTE(IF(VLOOKUP(BO$175,$AD$9:$AN$20,8,FALSE)=INDEX($E$139:$G$141,MATCH("●",INDEX($H$139:$AQ$141,,MATCH($D183,$70:$70,0)-7),0),1),"","sed -i "&amp;IF($AK$173="MacOS","'' ","")&amp;"'s#"&amp;BO$175&amp;"="""&amp;VLOOKUP(BO$175,$AD$9:$AN$20,8,FALSE)&amp;""""&amp;"#"&amp;BO$175&amp;"="&amp;""""&amp;INDEX($E$139:$G$141,MATCH("●",INDEX($H$139:$AQ$141,,MATCH($D183,$70:$70,0)-7),0),1)&amp;""""&amp;"#g'"&amp;" ${CONFIG_DIR}"&amp;$K$7&amp;"; export "&amp;BO$175&amp;"="&amp;""""&amp;INDEX($E$139:$G$141,MATCH("●",INDEX($H$139:$AQ$141,,MATCH($D183,$70:$70,0)-7),0),1)&amp;""";"),",",""",""")</f>
        <v/>
      </c>
      <c r="BP183" s="71" t="str">
        <f>SUBSTITUTE(IF(INDEX($E$139:$G$141,MATCH("●",INDEX($H$139:$AQ$141,,MATCH($D183,$70:$70,0)-7),0),1)=VLOOKUP(BP$175,$AD$9:$AN$20,8,FALSE),"","sed -i "&amp;IF($AK$173="MacOS","'' ","")&amp;"'s#"&amp;BP$175&amp;"="""&amp;INDEX($E$139:$G$141,MATCH("●",INDEX($H$139:$AQ$141,,MATCH($D183,$70:$70,0)-7),0),1)&amp;""""&amp;"#"&amp;BP$175&amp;"="&amp;""""&amp;VLOOKUP(BP$175,$AD$9:$AN$20,8,FALSE)&amp;""""&amp;"#g'"&amp;"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3" s="71" t="str">
        <f>SUBSTITUTE(IF(VLOOKUP(BQ$175,$AD$9:$AN$20,8,FALSE)=INDEX($E$143:$G$145,MATCH("●",INDEX($H$143:$AQ$145,,MATCH($D183,$70:$70,0)-7),0),1),"","sed -i "&amp;IF($AK$173="MacOS","'' ","")&amp;"'s#"&amp;BQ$175&amp;"="""&amp;VLOOKUP(BQ$175,$AD$9:$AN$20,8,FALSE)&amp;""""&amp;"#"&amp;BQ$175&amp;"="&amp;""""&amp;INDEX($E$143:$G$145,MATCH("●",INDEX($H$143:$AQ$145,,MATCH($D183,$70:$70,0)-7),0),1)&amp;""""&amp;"#g'"&amp;" ${CONFIG_DIR}"&amp;$K$7&amp;"; export "&amp;BQ$175&amp;"="&amp;""""&amp;INDEX($E$143:$G$145,MATCH("●",INDEX($H$143:$AQ$145,,MATCH($D183,$70:$70,0)-7),0),1)&amp;""";"),",",""",""")</f>
        <v/>
      </c>
      <c r="BR183" s="71" t="str">
        <f>SUBSTITUTE(IF(INDEX($E$143:$G$145,MATCH("●",INDEX($H$143:$AQ$145,,MATCH($D183,$70:$70,0)-7),0),1)=VLOOKUP(BR$175,$AD$9:$AN$20,8,FALSE),"","sed -i "&amp;IF($AK$173="MacOS","'' ","")&amp;"'s#"&amp;BR$175&amp;"="""&amp;INDEX($E$143:$G$145,MATCH("●",INDEX($H$143:$AQ$145,,MATCH($D183,$70:$70,0)-7),0),1)&amp;""""&amp;"#"&amp;BR$175&amp;"="&amp;""""&amp;VLOOKUP(BR$175,$AD$9:$AN$20,8,FALSE)&amp;""""&amp;"#g'"&amp;"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3" s="71" t="str">
        <f>SUBSTITUTE(IF(VLOOKUP(BS$175,$AD$9:$AN$20,8,FALSE)=INDEX($E$147:$G$149,MATCH("●",INDEX($H$147:$AQ$149,,MATCH($D183,$70:$70,0)-7),0),1),"","sed -i "&amp;IF($AK$173="MacOS","'' ","")&amp;"'s#"&amp;BS$175&amp;"="""&amp;VLOOKUP(BS$175,$AD$9:$AN$20,8,FALSE)&amp;""""&amp;"#"&amp;BS$175&amp;"="&amp;""""&amp;INDEX($E$147:$G$149,MATCH("●",INDEX($H$147:$AQ$149,,MATCH($D183,$70:$70,0)-7),0),1)&amp;""""&amp;"#g'"&amp;" ${CONFIG_DIR}"&amp;$K$7&amp;"; export "&amp;BS$175&amp;"="&amp;""""&amp;INDEX($E$147:$G$149,MATCH("●",INDEX($H$147:$AQ$149,,MATCH($D183,$70:$70,0)-7),0),1)&amp;""";"),",",""",""")</f>
        <v/>
      </c>
      <c r="BT183" s="71" t="str">
        <f>SUBSTITUTE(IF(INDEX($E$147:$G$149,MATCH("●",INDEX($H$147:$AQ$149,,MATCH($D183,$70:$70,0)-7),0),1)=VLOOKUP(BT$175,$AD$9:$AN$20,8,FALSE),"","sed -i "&amp;IF($AK$173="MacOS","'' ","")&amp;"'s#"&amp;BT$175&amp;"="""&amp;INDEX($E$147:$G$149,MATCH("●",INDEX($H$147:$AQ$149,,MATCH($D183,$70:$70,0)-7),0),1)&amp;""""&amp;"#"&amp;BT$175&amp;"="&amp;""""&amp;VLOOKUP(BT$175,$AD$9:$AN$20,8,FALSE)&amp;""""&amp;"#g'"&amp;"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3" s="60" t="s">
        <v>1068</v>
      </c>
    </row>
    <row r="184" spans="4:73" ht="72" customHeight="1">
      <c r="D184" s="96">
        <f t="shared" si="3"/>
        <v>152</v>
      </c>
      <c r="E184" s="97"/>
      <c r="F184" s="97"/>
      <c r="G184" s="98"/>
      <c r="H184" s="45" t="str">
        <f t="shared" ca="1" si="2"/>
        <v>clear; echo テストケース152; sed -i '' 's#COLUMN_DATA_TYPE="char"#COLUMN_DATA_TYPE="long"#g' ${CONFIG_DIR}db_data_config.txt; export COLUMN_DATA_TYPE="long";sed -i '' 's#COLUMN_DATA_LENGTH="3"#COLUMN_DATA_LENGTH="38.7"#g' ${CONFIG_DIR}db_data_config.txt; export COLUMN_DATA_LENGTH="38.7";sh ./script/db_check_data_validate_config.sh; sed -i '' 's#COLUMN_DATA_TYPE="long"#COLUMN_DATA_TYPE="char"#g' ${CONFIG_DIR}db_data_config.txt; export COLUMN_DATA_TYPE="char";sed -i '' 's#COLUMN_DATA_LENGTH="38.7"#COLUMN_DATA_LENGTH="3"#g' ${CONFIG_DIR}db_data_config.txt; export COLUMN_DATA_LENGTH="3";</v>
      </c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7"/>
      <c r="AE184" s="99" t="str" cm="1">
        <f t="array" ref="AE184">SUBSTITUTE(INDEX($H$151:$AQ$151, , MATCH($D184, $70:$70, 0)-7),"-","")</f>
        <v>異常</v>
      </c>
      <c r="AF184" s="100"/>
      <c r="AG184" s="101"/>
      <c r="AH184" s="143" t="s">
        <v>1001</v>
      </c>
      <c r="AI184" s="144"/>
      <c r="AJ184" s="144"/>
      <c r="AK184" s="144"/>
      <c r="AL184" s="144"/>
      <c r="AM184" s="144"/>
      <c r="AN184" s="144"/>
      <c r="AO184" s="144"/>
      <c r="AP184" s="144"/>
      <c r="AQ184" s="145"/>
      <c r="AS184" s="68" t="str" cm="1">
        <f t="array" ref="AS184">SUBSTITUTE(TEXT(INDEX($H$154:$AQ$154,1,$D184-144),"000000"),"-","")</f>
        <v>220155</v>
      </c>
      <c r="AT184" s="69"/>
      <c r="AU184" s="70"/>
      <c r="AW184" s="71" t="str">
        <f>SUBSTITUTE(IF(VLOOKUP(AW$175,$AD$9:$AN$20,8,FALSE)=INDEX($E$76:$G$78,MATCH("●",INDEX($H$76:$AQ$78,,MATCH($D184,$70:$70,0)-7),0),1),"","sed -i "&amp;IF($AK$173="MacOS","'' ","")&amp;"'s#"&amp;AW$175&amp;"="""&amp;VLOOKUP(AW$175,$AD$9:$AN$20,8,FALSE)&amp;""""&amp;"#"&amp;AW$175&amp;"="&amp;""""&amp;INDEX($E$76:$G$78,MATCH("●",INDEX($H$76:$AQ$78,,MATCH($D184,$70:$70,0)-7),0),1)&amp;""""&amp;"#g'"&amp;" ${CONFIG_DIR}"&amp;$K$7&amp;"; export "&amp;AW$175&amp;"="&amp;""""&amp;INDEX($E$76:$G$78,MATCH("●",INDEX($H$76:$AQ$78,,MATCH($D184,$70:$70,0)-7),0),1)&amp;""";"),",",""",""")</f>
        <v/>
      </c>
      <c r="AX184" s="71" t="str">
        <f>SUBSTITUTE(IF(INDEX($E$76:$G$78,MATCH("●",INDEX($H$76:$AQ$78,,MATCH($D184,$70:$70,0)-7),0),1)=VLOOKUP(AX$175,$AD$9:$AN$20,8,FALSE),"","sed -i "&amp;IF($AK$173="MacOS","'' ","")&amp;"'s#"&amp;AX$175&amp;"="""&amp;INDEX($E$76:$G$78,MATCH("●",INDEX($H$76:$AQ$78,,MATCH($D184,$70:$70,0)-7),0),1)&amp;""""&amp;"#"&amp;AX$175&amp;"="&amp;""""&amp;VLOOKUP(AX$175,$AD$9:$AN$20,8,FALSE)&amp;""""&amp;"#g'"&amp;"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4" s="71" t="str">
        <f>SUBSTITUTE(IF(VLOOKUP(AY$175,$AD$9:$AN$20,8,FALSE)=INDEX($E$80:$G$83,MATCH("●",INDEX($H$80:$AQ$83,,MATCH($D184,$70:$70,0)-7),0),1),"","sed -i "&amp;IF($AK$173="MacOS","'' ","")&amp;"'s#"&amp;AY$175&amp;"="""&amp;VLOOKUP(AY$175,$AD$9:$AN$20,8,FALSE)&amp;""""&amp;"#"&amp;AY$175&amp;"="&amp;""""&amp;INDEX($E$80:$G$83,MATCH("●",INDEX($H$80:$AQ$83,,MATCH($D184,$70:$70,0)-7),0),1)&amp;""""&amp;"#g'"&amp;" ${CONFIG_DIR}"&amp;$K$7&amp;"; export "&amp;AY$175&amp;"="&amp;""""&amp;INDEX($E$80:$G$83,MATCH("●",INDEX($H$80:$AQ$83,,MATCH($D184,$70:$70,0)-7),0),1)&amp;""";"),",",""",""")</f>
        <v>sed -i '' 's#COLUMN_DATA_TYPE="char"#COLUMN_DATA_TYPE="long"#g' ${CONFIG_DIR}db_data_config.txt; export COLUMN_DATA_TYPE="long";</v>
      </c>
      <c r="AZ184" s="71" t="str">
        <f>SUBSTITUTE(IF(INDEX($E$80:$G$83,MATCH("●",INDEX($H$80:$AQ$83,,MATCH($D184,$70:$70,0)-7),0),1)=VLOOKUP(AZ$175,$AD$9:$AN$20,8,FALSE),"","sed -i "&amp;IF($AK$173="MacOS","'' ","")&amp;"'s#"&amp;AZ$175&amp;"="""&amp;INDEX($E$80:$G$83,MATCH("●",INDEX($H$80:$AQ$83,,MATCH($D184,$70:$70,0)-7),0),1)&amp;""""&amp;"#"&amp;AZ$175&amp;"="&amp;""""&amp;VLOOKUP(AZ$175,$AD$9:$AN$20,8,FALSE)&amp;""""&amp;"#g'"&amp;"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4" s="71" t="str">
        <f>SUBSTITUTE(IF(VLOOKUP(BA$175,$AD$9:$AN$20,8,FALSE)=INDEX($E$85:$G$110,MATCH("●",INDEX($H$85:$AQ$110,,MATCH($D184,$70:$70,0)-7),0),1),"","sed -i "&amp;IF($AK$173="MacOS","'' ","")&amp;"'s#"&amp;BA$175&amp;"="""&amp;VLOOKUP(BA$175,$AD$9:$AN$20,8,FALSE)&amp;""""&amp;"#"&amp;BA$175&amp;"="&amp;""""&amp;INDEX($E$85:$G$110,MATCH("●",INDEX($H$85:$AQ$110,,MATCH($D184,$70:$70,0)-7),0),1)&amp;""""&amp;"#g'"&amp;" ${CONFIG_DIR}"&amp;$K$7&amp;"; export "&amp;BA$175&amp;"="&amp;""""&amp;INDEX($E$85:$G$110,MATCH("●",INDEX($H$85:$AQ$110,,MATCH($D184,$70:$70,0)-7),0),1)&amp;""";"),",",""",""")</f>
        <v>sed -i '' 's#COLUMN_DATA_LENGTH="3"#COLUMN_DATA_LENGTH="38.7"#g' ${CONFIG_DIR}db_data_config.txt; export COLUMN_DATA_LENGTH="38.7";</v>
      </c>
      <c r="BB184" s="71" t="str">
        <f>SUBSTITUTE(IF(INDEX($E$85:$G$110,MATCH("●",INDEX($H$85:$AQ$110,,MATCH($D184,$70:$70,0)-7),0),1)=VLOOKUP(BB$175,$AD$9:$AN$20,8,FALSE),"","sed -i "&amp;IF($AK$173="MacOS","'' ","")&amp;"'s#"&amp;BB$175&amp;"="""&amp;INDEX($E$85:$G$110,MATCH("●",INDEX($H$85:$AQ$110,,MATCH($D184,$70:$70,0)-7),0),1)&amp;""""&amp;"#"&amp;BB$175&amp;"="&amp;""""&amp;VLOOKUP(BB$175,$AD$9:$AN$20,8,FALSE)&amp;""""&amp;"#g'"&amp;"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's#COLUMN_DATA_LENGTH="38.7"#COLUMN_DATA_LENGTH="3"#g' ${CONFIG_DIR}db_data_config.txt; export COLUMN_DATA_LENGTH="3";</v>
      </c>
      <c r="BC184" s="71" t="str">
        <f>SUBSTITUTE(IF(VLOOKUP(BC$175,$AD$9:$AN$20,8,FALSE)=INDEX($E$112:$G$115,MATCH("●",INDEX($H$112:$AQ$115,,MATCH($D184,$70:$70,0)-7),0),1),"","sed -i "&amp;IF($AK$173="MacOS","'' ","")&amp;"'s#"&amp;BC$175&amp;"="""&amp;VLOOKUP(BC$175,$AD$9:$AN$20,8,FALSE)&amp;""""&amp;"#"&amp;BC$175&amp;"="&amp;""""&amp;INDEX($E$112:$G$115,MATCH("●",INDEX($H$112:$AQ$115,,MATCH($D184,$70:$70,0)-7),0),1)&amp;""""&amp;"#g'"&amp;" ${CONFIG_DIR}"&amp;$K$7&amp;"; export "&amp;BC$175&amp;"="&amp;""""&amp;INDEX($E$112:$G$115,MATCH("●",INDEX($H$112:$AQ$115,,MATCH($D184,$70:$70,0)-7),0),1)&amp;""";"),",",""",""")</f>
        <v/>
      </c>
      <c r="BD184" s="71" t="str">
        <f>SUBSTITUTE(IF(INDEX($E$112:$G$115,MATCH("●",INDEX($H$112:$AQ$115,,MATCH($D184,$70:$70,0)-7),0),1)=VLOOKUP(BD$175,$AD$9:$AN$20,8,FALSE),"","sed -i "&amp;IF($AK$173="MacOS","'' ","")&amp;"'s#"&amp;BD$175&amp;"="""&amp;INDEX($E$112:$G$115,MATCH("●",INDEX($H$112:$AQ$115,,MATCH($D184,$70:$70,0)-7),0),1)&amp;""""&amp;"#"&amp;BD$175&amp;"="&amp;""""&amp;VLOOKUP(BD$175,$AD$9:$AN$20,8,FALSE)&amp;""""&amp;"#g'"&amp;"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84" s="71" t="str">
        <f>SUBSTITUTE(IF(VLOOKUP(BE$175,$AD$9:$AN$20,8,FALSE)=INDEX($E$117:$G$120,MATCH("●",INDEX($H$117:$AQ$120,,MATCH($D184,$70:$70,0)-7),0),1),"","sed -i "&amp;IF($AK$173="MacOS","'' ","")&amp;"'s#"&amp;BE$175&amp;"="""&amp;VLOOKUP(BE$175,$AD$9:$AN$20,8,FALSE)&amp;""""&amp;"#"&amp;BE$175&amp;"="&amp;""""&amp;INDEX($E$117:$G$120,MATCH("●",INDEX($H$117:$AQ$120,,MATCH($D184,$70:$70,0)-7),0),1)&amp;""""&amp;"#g'"&amp;" ${CONFIG_DIR}"&amp;$K$7&amp;"; export "&amp;BE$175&amp;"="&amp;""""&amp;INDEX($E$117:$G$120,MATCH("●",INDEX($H$117:$AQ$120,,MATCH($D184,$70:$70,0)-7),0),1)&amp;""";"),",",""",""")</f>
        <v/>
      </c>
      <c r="BF184" s="71" t="str">
        <f>SUBSTITUTE(IF(INDEX($E$117:$G$120,MATCH("●",INDEX($H$117:$AQ$120,,MATCH($D184,$70:$70,0)-7),0),1)=VLOOKUP(BF$175,$AD$9:$AN$20,8,FALSE),"","sed -i "&amp;IF($AK$173="MacOS","'' ","")&amp;"'s#"&amp;BF$175&amp;"="""&amp;INDEX($E$117:$G$120,MATCH("●",INDEX($H$117:$AQ$120,,MATCH($D184,$70:$70,0)-7),0),1)&amp;""""&amp;"#"&amp;BF$175&amp;"="&amp;""""&amp;VLOOKUP(BF$175,$AD$9:$AN$20,8,FALSE)&amp;""""&amp;"#g'"&amp;"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84" s="71" t="str">
        <f>SUBSTITUTE(IF(VLOOKUP(BG$175,$AD$9:$AN$20,8,FALSE)=INDEX($E$122:$G$125,MATCH("●",INDEX($H$122:$AQ$125,,MATCH($D184,$70:$70,0)-7),0),1),"","sed -i "&amp;IF($AK$173="MacOS","'' ","")&amp;"'s#"&amp;BG$175&amp;"="""&amp;VLOOKUP(BG$175,$AD$9:$AN$20,8,FALSE)&amp;""""&amp;"#"&amp;BG$175&amp;"="&amp;""""&amp;INDEX($E$122:$G$125,MATCH("●",INDEX($H$122:$AQ$125,,MATCH($D184,$70:$70,0)-7),0),1)&amp;""""&amp;"#g'"&amp;" ${CONFIG_DIR}"&amp;$K$7&amp;"; export "&amp;BG$175&amp;"="&amp;""""&amp;INDEX($E$122:$G$125,MATCH("●",INDEX($H$122:$AQ$125,,MATCH($D184,$70:$70,0)-7),0),1)&amp;""";"),",",""",""")</f>
        <v/>
      </c>
      <c r="BH184" s="71" t="str">
        <f>SUBSTITUTE(IF(INDEX($E$122:$G$125,MATCH("●",INDEX($H$122:$AQ$125,,MATCH($D184,$70:$70,0)-7),0),1)=VLOOKUP(BH$175,$AD$9:$AN$20,8,FALSE),"","sed -i "&amp;IF($AK$173="MacOS","'' ","")&amp;"'s#"&amp;BH$175&amp;"="""&amp;INDEX($E$122:$G$125,MATCH("●",INDEX($H$122:$AQ$125,,MATCH($D184,$70:$70,0)-7),0),1)&amp;""""&amp;"#"&amp;BH$175&amp;"="&amp;""""&amp;VLOOKUP(BH$175,$AD$9:$AN$20,8,FALSE)&amp;""""&amp;"#g'"&amp;"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4" s="71" t="str">
        <f>SUBSTITUTE(IF(VLOOKUP(BI$175,$AD$9:$AN$20,8,FALSE)=INDEX($E$127:$G$129,MATCH("●",INDEX($H$127:$AQ$129,,MATCH($D184,$70:$70,0)-7),0),1),"","sed -i "&amp;IF($AK$173="MacOS","'' ","")&amp;"'s#"&amp;BI$175&amp;"="""&amp;VLOOKUP(BI$175,$AD$9:$AN$20,8,FALSE)&amp;""""&amp;"#"&amp;BI$175&amp;"="&amp;""""&amp;INDEX($E$127:$G$129,MATCH("●",INDEX($H$127:$AQ$129,,MATCH($D184,$70:$70,0)-7),0),1)&amp;""""&amp;"#g'"&amp;" ${CONFIG_DIR}"&amp;$K$7&amp;"; export "&amp;BI$175&amp;"="&amp;""""&amp;INDEX($E$127:$G$129,MATCH("●",INDEX($H$127:$AQ$129,,MATCH($D184,$70:$70,0)-7),0),1)&amp;""";"),",",""",""")</f>
        <v/>
      </c>
      <c r="BJ184" s="71" t="str">
        <f>SUBSTITUTE(IF(INDEX($E$127:$G$129,MATCH("●",INDEX($H$127:$AQ$129,,MATCH($D184,$70:$70,0)-7),0),1)=VLOOKUP(BJ$175,$AD$9:$AN$20,8,FALSE),"","sed -i "&amp;IF($AK$173="MacOS","'' ","")&amp;"'s#"&amp;BJ$175&amp;"="""&amp;INDEX($E$127:$G$129,MATCH("●",INDEX($H$127:$AQ$129,,MATCH($D184,$70:$70,0)-7),0),1)&amp;""""&amp;"#"&amp;BJ$175&amp;"="&amp;""""&amp;VLOOKUP(BJ$175,$AD$9:$AN$20,8,FALSE)&amp;""""&amp;"#g'"&amp;"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4" s="71" t="str">
        <f>SUBSTITUTE(IF(VLOOKUP(BK$175,$AD$9:$AN$20,8,FALSE)=INDEX($E$131:$G$133,MATCH("●",INDEX($H$131:$AQ$133,,MATCH($D184,$70:$70,0)-7),0),1),"","sed -i "&amp;IF($AK$173="MacOS","'' ","")&amp;"'s#"&amp;BK$175&amp;"="""&amp;VLOOKUP(BK$175,$AD$9:$AN$20,8,FALSE)&amp;""""&amp;"#"&amp;BK$175&amp;"="&amp;""""&amp;INDEX($E$131:$G$133,MATCH("●",INDEX($H$131:$AQ$133,,MATCH($D184,$70:$70,0)-7),0),1)&amp;""""&amp;"#g'"&amp;" ${CONFIG_DIR}"&amp;$K$7&amp;"; export "&amp;BK$175&amp;"="&amp;""""&amp;INDEX($E$131:$G$133,MATCH("●",INDEX($H$131:$AQ$133,,MATCH($D184,$70:$70,0)-7),0),1)&amp;""";"),",",""",""")</f>
        <v/>
      </c>
      <c r="BL184" s="71" t="str">
        <f>SUBSTITUTE(IF(INDEX($E$131:$G$133,MATCH("●",INDEX($H$131:$AQ$133,,MATCH($D184,$70:$70,0)-7),0),1)=VLOOKUP(BL$175,$AD$9:$AN$20,8,FALSE),"","sed -i "&amp;IF($AK$173="MacOS","'' ","")&amp;"'s#"&amp;BL$175&amp;"="""&amp;INDEX($E$131:$G$133,MATCH("●",INDEX($H$131:$AQ$133,,MATCH($D184,$70:$70,0)-7),0),1)&amp;""""&amp;"#"&amp;BL$175&amp;"="&amp;""""&amp;VLOOKUP(BL$175,$AD$9:$AN$20,8,FALSE)&amp;""""&amp;"#g'"&amp;"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4" s="71" t="str">
        <f>SUBSTITUTE(IF(VLOOKUP(BM$175,$AD$9:$AN$20,8,FALSE)=INDEX($E$135:$G$137,MATCH("●",INDEX($H$135:$AQ$137,,MATCH($D184,$70:$70,0)-7),0),1),"","sed -i "&amp;IF($AK$173="MacOS","'' ","")&amp;"'s#"&amp;BM$175&amp;"="""&amp;VLOOKUP(BM$175,$AD$9:$AN$20,8,FALSE)&amp;""""&amp;"#"&amp;BM$175&amp;"="&amp;""""&amp;INDEX($E$135:$G$137,MATCH("●",INDEX($H$135:$AQ$137,,MATCH($D184,$70:$70,0)-7),0),1)&amp;""""&amp;"#g'"&amp;" ${CONFIG_DIR}"&amp;$K$7&amp;"; export "&amp;BM$175&amp;"="&amp;""""&amp;INDEX($E$135:$G$137,MATCH("●",INDEX($H$135:$AQ$137,,MATCH($D184,$70:$70,0)-7),0),1)&amp;""";"),",",""",""")</f>
        <v/>
      </c>
      <c r="BN184" s="71" t="str">
        <f>SUBSTITUTE(IF(INDEX($E$135:$G$137,MATCH("●",INDEX($H$135:$AQ$137,,MATCH($D184,$70:$70,0)-7),0),1)=VLOOKUP(BN$175,$AD$9:$AN$20,8,FALSE),"","sed -i "&amp;IF($AK$173="MacOS","'' ","")&amp;"'s#"&amp;BN$175&amp;"="""&amp;INDEX($E$135:$G$137,MATCH("●",INDEX($H$135:$AQ$137,,MATCH($D184,$70:$70,0)-7),0),1)&amp;""""&amp;"#"&amp;BN$175&amp;"="&amp;""""&amp;VLOOKUP(BN$175,$AD$9:$AN$20,8,FALSE)&amp;""""&amp;"#g'"&amp;"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4" s="71" t="str">
        <f>SUBSTITUTE(IF(VLOOKUP(BO$175,$AD$9:$AN$20,8,FALSE)=INDEX($E$139:$G$141,MATCH("●",INDEX($H$139:$AQ$141,,MATCH($D184,$70:$70,0)-7),0),1),"","sed -i "&amp;IF($AK$173="MacOS","'' ","")&amp;"'s#"&amp;BO$175&amp;"="""&amp;VLOOKUP(BO$175,$AD$9:$AN$20,8,FALSE)&amp;""""&amp;"#"&amp;BO$175&amp;"="&amp;""""&amp;INDEX($E$139:$G$141,MATCH("●",INDEX($H$139:$AQ$141,,MATCH($D184,$70:$70,0)-7),0),1)&amp;""""&amp;"#g'"&amp;" ${CONFIG_DIR}"&amp;$K$7&amp;"; export "&amp;BO$175&amp;"="&amp;""""&amp;INDEX($E$139:$G$141,MATCH("●",INDEX($H$139:$AQ$141,,MATCH($D184,$70:$70,0)-7),0),1)&amp;""";"),",",""",""")</f>
        <v/>
      </c>
      <c r="BP184" s="71" t="str">
        <f>SUBSTITUTE(IF(INDEX($E$139:$G$141,MATCH("●",INDEX($H$139:$AQ$141,,MATCH($D184,$70:$70,0)-7),0),1)=VLOOKUP(BP$175,$AD$9:$AN$20,8,FALSE),"","sed -i "&amp;IF($AK$173="MacOS","'' ","")&amp;"'s#"&amp;BP$175&amp;"="""&amp;INDEX($E$139:$G$141,MATCH("●",INDEX($H$139:$AQ$141,,MATCH($D184,$70:$70,0)-7),0),1)&amp;""""&amp;"#"&amp;BP$175&amp;"="&amp;""""&amp;VLOOKUP(BP$175,$AD$9:$AN$20,8,FALSE)&amp;""""&amp;"#g'"&amp;"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4" s="71" t="str">
        <f>SUBSTITUTE(IF(VLOOKUP(BQ$175,$AD$9:$AN$20,8,FALSE)=INDEX($E$143:$G$145,MATCH("●",INDEX($H$143:$AQ$145,,MATCH($D184,$70:$70,0)-7),0),1),"","sed -i "&amp;IF($AK$173="MacOS","'' ","")&amp;"'s#"&amp;BQ$175&amp;"="""&amp;VLOOKUP(BQ$175,$AD$9:$AN$20,8,FALSE)&amp;""""&amp;"#"&amp;BQ$175&amp;"="&amp;""""&amp;INDEX($E$143:$G$145,MATCH("●",INDEX($H$143:$AQ$145,,MATCH($D184,$70:$70,0)-7),0),1)&amp;""""&amp;"#g'"&amp;" ${CONFIG_DIR}"&amp;$K$7&amp;"; export "&amp;BQ$175&amp;"="&amp;""""&amp;INDEX($E$143:$G$145,MATCH("●",INDEX($H$143:$AQ$145,,MATCH($D184,$70:$70,0)-7),0),1)&amp;""";"),",",""",""")</f>
        <v/>
      </c>
      <c r="BR184" s="71" t="str">
        <f>SUBSTITUTE(IF(INDEX($E$143:$G$145,MATCH("●",INDEX($H$143:$AQ$145,,MATCH($D184,$70:$70,0)-7),0),1)=VLOOKUP(BR$175,$AD$9:$AN$20,8,FALSE),"","sed -i "&amp;IF($AK$173="MacOS","'' ","")&amp;"'s#"&amp;BR$175&amp;"="""&amp;INDEX($E$143:$G$145,MATCH("●",INDEX($H$143:$AQ$145,,MATCH($D184,$70:$70,0)-7),0),1)&amp;""""&amp;"#"&amp;BR$175&amp;"="&amp;""""&amp;VLOOKUP(BR$175,$AD$9:$AN$20,8,FALSE)&amp;""""&amp;"#g'"&amp;"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4" s="71" t="str">
        <f>SUBSTITUTE(IF(VLOOKUP(BS$175,$AD$9:$AN$20,8,FALSE)=INDEX($E$147:$G$149,MATCH("●",INDEX($H$147:$AQ$149,,MATCH($D184,$70:$70,0)-7),0),1),"","sed -i "&amp;IF($AK$173="MacOS","'' ","")&amp;"'s#"&amp;BS$175&amp;"="""&amp;VLOOKUP(BS$175,$AD$9:$AN$20,8,FALSE)&amp;""""&amp;"#"&amp;BS$175&amp;"="&amp;""""&amp;INDEX($E$147:$G$149,MATCH("●",INDEX($H$147:$AQ$149,,MATCH($D184,$70:$70,0)-7),0),1)&amp;""""&amp;"#g'"&amp;" ${CONFIG_DIR}"&amp;$K$7&amp;"; export "&amp;BS$175&amp;"="&amp;""""&amp;INDEX($E$147:$G$149,MATCH("●",INDEX($H$147:$AQ$149,,MATCH($D184,$70:$70,0)-7),0),1)&amp;""";"),",",""",""")</f>
        <v/>
      </c>
      <c r="BT184" s="71" t="str">
        <f>SUBSTITUTE(IF(INDEX($E$147:$G$149,MATCH("●",INDEX($H$147:$AQ$149,,MATCH($D184,$70:$70,0)-7),0),1)=VLOOKUP(BT$175,$AD$9:$AN$20,8,FALSE),"","sed -i "&amp;IF($AK$173="MacOS","'' ","")&amp;"'s#"&amp;BT$175&amp;"="""&amp;INDEX($E$147:$G$149,MATCH("●",INDEX($H$147:$AQ$149,,MATCH($D184,$70:$70,0)-7),0),1)&amp;""""&amp;"#"&amp;BT$175&amp;"="&amp;""""&amp;VLOOKUP(BT$175,$AD$9:$AN$20,8,FALSE)&amp;""""&amp;"#g'"&amp;"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4" s="60" t="s">
        <v>1068</v>
      </c>
    </row>
    <row r="185" spans="4:73" ht="72" customHeight="1">
      <c r="D185" s="96">
        <f t="shared" si="3"/>
        <v>153</v>
      </c>
      <c r="E185" s="97"/>
      <c r="F185" s="97"/>
      <c r="G185" s="98"/>
      <c r="H185" s="45" t="str">
        <f t="shared" ca="1" si="2"/>
        <v>clear; echo テストケース153; sed -i '' 's#COLUMN_DATA_TYPE="char"#COLUMN_DATA_TYPE="long"#g' ${CONFIG_DIR}db_data_config.txt; export COLUMN_DATA_TYPE="long";sed -i '' 's#COLUMN_DATA_LENGTH="3"#COLUMN_DATA_LENGTH="YYYY"#g' ${CONFIG_DIR}db_data_config.txt; export COLUMN_DATA_LENGTH="YYYY";sh ./script/db_check_data_validate_config.sh; sed -i '' 's#COLUMN_DATA_TYPE="long"#COLUMN_DATA_TYPE="char"#g' ${CONFIG_DIR}db_data_config.txt; export COLUMN_DATA_TYPE="char";sed -i '' 's#COLUMN_DATA_LENGTH="YYYY"#COLUMN_DATA_LENGTH="3"#g' ${CONFIG_DIR}db_data_config.txt; export COLUMN_DATA_LENGTH="3";</v>
      </c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7"/>
      <c r="AE185" s="99" t="str" cm="1">
        <f t="array" ref="AE185">SUBSTITUTE(INDEX($H$151:$AQ$151, , MATCH($D185, $70:$70, 0)-7),"-","")</f>
        <v>異常</v>
      </c>
      <c r="AF185" s="100"/>
      <c r="AG185" s="101"/>
      <c r="AH185" s="143" t="s">
        <v>1002</v>
      </c>
      <c r="AI185" s="144"/>
      <c r="AJ185" s="144"/>
      <c r="AK185" s="144"/>
      <c r="AL185" s="144"/>
      <c r="AM185" s="144"/>
      <c r="AN185" s="144"/>
      <c r="AO185" s="144"/>
      <c r="AP185" s="144"/>
      <c r="AQ185" s="145"/>
      <c r="AS185" s="68" t="str" cm="1">
        <f t="array" ref="AS185">SUBSTITUTE(TEXT(INDEX($H$154:$AQ$154,1,$D185-144),"000000"),"-","")</f>
        <v>220155</v>
      </c>
      <c r="AT185" s="69"/>
      <c r="AU185" s="70"/>
      <c r="AW185" s="71" t="str">
        <f>SUBSTITUTE(IF(VLOOKUP(AW$175,$AD$9:$AN$20,8,FALSE)=INDEX($E$76:$G$78,MATCH("●",INDEX($H$76:$AQ$78,,MATCH($D185,$70:$70,0)-7),0),1),"","sed -i "&amp;IF($AK$173="MacOS","'' ","")&amp;"'s#"&amp;AW$175&amp;"="""&amp;VLOOKUP(AW$175,$AD$9:$AN$20,8,FALSE)&amp;""""&amp;"#"&amp;AW$175&amp;"="&amp;""""&amp;INDEX($E$76:$G$78,MATCH("●",INDEX($H$76:$AQ$78,,MATCH($D185,$70:$70,0)-7),0),1)&amp;""""&amp;"#g'"&amp;" ${CONFIG_DIR}"&amp;$K$7&amp;"; export "&amp;AW$175&amp;"="&amp;""""&amp;INDEX($E$76:$G$78,MATCH("●",INDEX($H$76:$AQ$78,,MATCH($D185,$70:$70,0)-7),0),1)&amp;""";"),",",""",""")</f>
        <v/>
      </c>
      <c r="AX185" s="71" t="str">
        <f>SUBSTITUTE(IF(INDEX($E$76:$G$78,MATCH("●",INDEX($H$76:$AQ$78,,MATCH($D185,$70:$70,0)-7),0),1)=VLOOKUP(AX$175,$AD$9:$AN$20,8,FALSE),"","sed -i "&amp;IF($AK$173="MacOS","'' ","")&amp;"'s#"&amp;AX$175&amp;"="""&amp;INDEX($E$76:$G$78,MATCH("●",INDEX($H$76:$AQ$78,,MATCH($D185,$70:$70,0)-7),0),1)&amp;""""&amp;"#"&amp;AX$175&amp;"="&amp;""""&amp;VLOOKUP(AX$175,$AD$9:$AN$20,8,FALSE)&amp;""""&amp;"#g'"&amp;"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5" s="71" t="str">
        <f>SUBSTITUTE(IF(VLOOKUP(AY$175,$AD$9:$AN$20,8,FALSE)=INDEX($E$80:$G$83,MATCH("●",INDEX($H$80:$AQ$83,,MATCH($D185,$70:$70,0)-7),0),1),"","sed -i "&amp;IF($AK$173="MacOS","'' ","")&amp;"'s#"&amp;AY$175&amp;"="""&amp;VLOOKUP(AY$175,$AD$9:$AN$20,8,FALSE)&amp;""""&amp;"#"&amp;AY$175&amp;"="&amp;""""&amp;INDEX($E$80:$G$83,MATCH("●",INDEX($H$80:$AQ$83,,MATCH($D185,$70:$70,0)-7),0),1)&amp;""""&amp;"#g'"&amp;" ${CONFIG_DIR}"&amp;$K$7&amp;"; export "&amp;AY$175&amp;"="&amp;""""&amp;INDEX($E$80:$G$83,MATCH("●",INDEX($H$80:$AQ$83,,MATCH($D185,$70:$70,0)-7),0),1)&amp;""";"),",",""",""")</f>
        <v>sed -i '' 's#COLUMN_DATA_TYPE="char"#COLUMN_DATA_TYPE="long"#g' ${CONFIG_DIR}db_data_config.txt; export COLUMN_DATA_TYPE="long";</v>
      </c>
      <c r="AZ185" s="71" t="str">
        <f>SUBSTITUTE(IF(INDEX($E$80:$G$83,MATCH("●",INDEX($H$80:$AQ$83,,MATCH($D185,$70:$70,0)-7),0),1)=VLOOKUP(AZ$175,$AD$9:$AN$20,8,FALSE),"","sed -i "&amp;IF($AK$173="MacOS","'' ","")&amp;"'s#"&amp;AZ$175&amp;"="""&amp;INDEX($E$80:$G$83,MATCH("●",INDEX($H$80:$AQ$83,,MATCH($D185,$70:$70,0)-7),0),1)&amp;""""&amp;"#"&amp;AZ$175&amp;"="&amp;""""&amp;VLOOKUP(AZ$175,$AD$9:$AN$20,8,FALSE)&amp;""""&amp;"#g'"&amp;"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5" s="71" t="str">
        <f>SUBSTITUTE(IF(VLOOKUP(BA$175,$AD$9:$AN$20,8,FALSE)=INDEX($E$85:$G$110,MATCH("●",INDEX($H$85:$AQ$110,,MATCH($D185,$70:$70,0)-7),0),1),"","sed -i "&amp;IF($AK$173="MacOS","'' ","")&amp;"'s#"&amp;BA$175&amp;"="""&amp;VLOOKUP(BA$175,$AD$9:$AN$20,8,FALSE)&amp;""""&amp;"#"&amp;BA$175&amp;"="&amp;""""&amp;INDEX($E$85:$G$110,MATCH("●",INDEX($H$85:$AQ$110,,MATCH($D185,$70:$70,0)-7),0),1)&amp;""""&amp;"#g'"&amp;" ${CONFIG_DIR}"&amp;$K$7&amp;"; export "&amp;BA$175&amp;"="&amp;""""&amp;INDEX($E$85:$G$110,MATCH("●",INDEX($H$85:$AQ$110,,MATCH($D185,$70:$70,0)-7),0),1)&amp;""";"),",",""",""")</f>
        <v>sed -i '' 's#COLUMN_DATA_LENGTH="3"#COLUMN_DATA_LENGTH="YYYY"#g' ${CONFIG_DIR}db_data_config.txt; export COLUMN_DATA_LENGTH="YYYY";</v>
      </c>
      <c r="BB185" s="71" t="str">
        <f>SUBSTITUTE(IF(INDEX($E$85:$G$110,MATCH("●",INDEX($H$85:$AQ$110,,MATCH($D185,$70:$70,0)-7),0),1)=VLOOKUP(BB$175,$AD$9:$AN$20,8,FALSE),"","sed -i "&amp;IF($AK$173="MacOS","'' ","")&amp;"'s#"&amp;BB$175&amp;"="""&amp;INDEX($E$85:$G$110,MATCH("●",INDEX($H$85:$AQ$110,,MATCH($D185,$70:$70,0)-7),0),1)&amp;""""&amp;"#"&amp;BB$175&amp;"="&amp;""""&amp;VLOOKUP(BB$175,$AD$9:$AN$20,8,FALSE)&amp;""""&amp;"#g'"&amp;"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's#COLUMN_DATA_LENGTH="YYYY"#COLUMN_DATA_LENGTH="3"#g' ${CONFIG_DIR}db_data_config.txt; export COLUMN_DATA_LENGTH="3";</v>
      </c>
      <c r="BC185" s="71" t="str">
        <f>SUBSTITUTE(IF(VLOOKUP(BC$175,$AD$9:$AN$20,8,FALSE)=INDEX($E$112:$G$115,MATCH("●",INDEX($H$112:$AQ$115,,MATCH($D185,$70:$70,0)-7),0),1),"","sed -i "&amp;IF($AK$173="MacOS","'' ","")&amp;"'s#"&amp;BC$175&amp;"="""&amp;VLOOKUP(BC$175,$AD$9:$AN$20,8,FALSE)&amp;""""&amp;"#"&amp;BC$175&amp;"="&amp;""""&amp;INDEX($E$112:$G$115,MATCH("●",INDEX($H$112:$AQ$115,,MATCH($D185,$70:$70,0)-7),0),1)&amp;""""&amp;"#g'"&amp;" ${CONFIG_DIR}"&amp;$K$7&amp;"; export "&amp;BC$175&amp;"="&amp;""""&amp;INDEX($E$112:$G$115,MATCH("●",INDEX($H$112:$AQ$115,,MATCH($D185,$70:$70,0)-7),0),1)&amp;""";"),",",""",""")</f>
        <v/>
      </c>
      <c r="BD185" s="71" t="str">
        <f>SUBSTITUTE(IF(INDEX($E$112:$G$115,MATCH("●",INDEX($H$112:$AQ$115,,MATCH($D185,$70:$70,0)-7),0),1)=VLOOKUP(BD$175,$AD$9:$AN$20,8,FALSE),"","sed -i "&amp;IF($AK$173="MacOS","'' ","")&amp;"'s#"&amp;BD$175&amp;"="""&amp;INDEX($E$112:$G$115,MATCH("●",INDEX($H$112:$AQ$115,,MATCH($D185,$70:$70,0)-7),0),1)&amp;""""&amp;"#"&amp;BD$175&amp;"="&amp;""""&amp;VLOOKUP(BD$175,$AD$9:$AN$20,8,FALSE)&amp;""""&amp;"#g'"&amp;"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85" s="71" t="str">
        <f>SUBSTITUTE(IF(VLOOKUP(BE$175,$AD$9:$AN$20,8,FALSE)=INDEX($E$117:$G$120,MATCH("●",INDEX($H$117:$AQ$120,,MATCH($D185,$70:$70,0)-7),0),1),"","sed -i "&amp;IF($AK$173="MacOS","'' ","")&amp;"'s#"&amp;BE$175&amp;"="""&amp;VLOOKUP(BE$175,$AD$9:$AN$20,8,FALSE)&amp;""""&amp;"#"&amp;BE$175&amp;"="&amp;""""&amp;INDEX($E$117:$G$120,MATCH("●",INDEX($H$117:$AQ$120,,MATCH($D185,$70:$70,0)-7),0),1)&amp;""""&amp;"#g'"&amp;" ${CONFIG_DIR}"&amp;$K$7&amp;"; export "&amp;BE$175&amp;"="&amp;""""&amp;INDEX($E$117:$G$120,MATCH("●",INDEX($H$117:$AQ$120,,MATCH($D185,$70:$70,0)-7),0),1)&amp;""";"),",",""",""")</f>
        <v/>
      </c>
      <c r="BF185" s="71" t="str">
        <f>SUBSTITUTE(IF(INDEX($E$117:$G$120,MATCH("●",INDEX($H$117:$AQ$120,,MATCH($D185,$70:$70,0)-7),0),1)=VLOOKUP(BF$175,$AD$9:$AN$20,8,FALSE),"","sed -i "&amp;IF($AK$173="MacOS","'' ","")&amp;"'s#"&amp;BF$175&amp;"="""&amp;INDEX($E$117:$G$120,MATCH("●",INDEX($H$117:$AQ$120,,MATCH($D185,$70:$70,0)-7),0),1)&amp;""""&amp;"#"&amp;BF$175&amp;"="&amp;""""&amp;VLOOKUP(BF$175,$AD$9:$AN$20,8,FALSE)&amp;""""&amp;"#g'"&amp;"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85" s="71" t="str">
        <f>SUBSTITUTE(IF(VLOOKUP(BG$175,$AD$9:$AN$20,8,FALSE)=INDEX($E$122:$G$125,MATCH("●",INDEX($H$122:$AQ$125,,MATCH($D185,$70:$70,0)-7),0),1),"","sed -i "&amp;IF($AK$173="MacOS","'' ","")&amp;"'s#"&amp;BG$175&amp;"="""&amp;VLOOKUP(BG$175,$AD$9:$AN$20,8,FALSE)&amp;""""&amp;"#"&amp;BG$175&amp;"="&amp;""""&amp;INDEX($E$122:$G$125,MATCH("●",INDEX($H$122:$AQ$125,,MATCH($D185,$70:$70,0)-7),0),1)&amp;""""&amp;"#g'"&amp;" ${CONFIG_DIR}"&amp;$K$7&amp;"; export "&amp;BG$175&amp;"="&amp;""""&amp;INDEX($E$122:$G$125,MATCH("●",INDEX($H$122:$AQ$125,,MATCH($D185,$70:$70,0)-7),0),1)&amp;""";"),",",""",""")</f>
        <v/>
      </c>
      <c r="BH185" s="71" t="str">
        <f>SUBSTITUTE(IF(INDEX($E$122:$G$125,MATCH("●",INDEX($H$122:$AQ$125,,MATCH($D185,$70:$70,0)-7),0),1)=VLOOKUP(BH$175,$AD$9:$AN$20,8,FALSE),"","sed -i "&amp;IF($AK$173="MacOS","'' ","")&amp;"'s#"&amp;BH$175&amp;"="""&amp;INDEX($E$122:$G$125,MATCH("●",INDEX($H$122:$AQ$125,,MATCH($D185,$70:$70,0)-7),0),1)&amp;""""&amp;"#"&amp;BH$175&amp;"="&amp;""""&amp;VLOOKUP(BH$175,$AD$9:$AN$20,8,FALSE)&amp;""""&amp;"#g'"&amp;"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5" s="71" t="str">
        <f>SUBSTITUTE(IF(VLOOKUP(BI$175,$AD$9:$AN$20,8,FALSE)=INDEX($E$127:$G$129,MATCH("●",INDEX($H$127:$AQ$129,,MATCH($D185,$70:$70,0)-7),0),1),"","sed -i "&amp;IF($AK$173="MacOS","'' ","")&amp;"'s#"&amp;BI$175&amp;"="""&amp;VLOOKUP(BI$175,$AD$9:$AN$20,8,FALSE)&amp;""""&amp;"#"&amp;BI$175&amp;"="&amp;""""&amp;INDEX($E$127:$G$129,MATCH("●",INDEX($H$127:$AQ$129,,MATCH($D185,$70:$70,0)-7),0),1)&amp;""""&amp;"#g'"&amp;" ${CONFIG_DIR}"&amp;$K$7&amp;"; export "&amp;BI$175&amp;"="&amp;""""&amp;INDEX($E$127:$G$129,MATCH("●",INDEX($H$127:$AQ$129,,MATCH($D185,$70:$70,0)-7),0),1)&amp;""";"),",",""",""")</f>
        <v/>
      </c>
      <c r="BJ185" s="71" t="str">
        <f>SUBSTITUTE(IF(INDEX($E$127:$G$129,MATCH("●",INDEX($H$127:$AQ$129,,MATCH($D185,$70:$70,0)-7),0),1)=VLOOKUP(BJ$175,$AD$9:$AN$20,8,FALSE),"","sed -i "&amp;IF($AK$173="MacOS","'' ","")&amp;"'s#"&amp;BJ$175&amp;"="""&amp;INDEX($E$127:$G$129,MATCH("●",INDEX($H$127:$AQ$129,,MATCH($D185,$70:$70,0)-7),0),1)&amp;""""&amp;"#"&amp;BJ$175&amp;"="&amp;""""&amp;VLOOKUP(BJ$175,$AD$9:$AN$20,8,FALSE)&amp;""""&amp;"#g'"&amp;"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5" s="71" t="str">
        <f>SUBSTITUTE(IF(VLOOKUP(BK$175,$AD$9:$AN$20,8,FALSE)=INDEX($E$131:$G$133,MATCH("●",INDEX($H$131:$AQ$133,,MATCH($D185,$70:$70,0)-7),0),1),"","sed -i "&amp;IF($AK$173="MacOS","'' ","")&amp;"'s#"&amp;BK$175&amp;"="""&amp;VLOOKUP(BK$175,$AD$9:$AN$20,8,FALSE)&amp;""""&amp;"#"&amp;BK$175&amp;"="&amp;""""&amp;INDEX($E$131:$G$133,MATCH("●",INDEX($H$131:$AQ$133,,MATCH($D185,$70:$70,0)-7),0),1)&amp;""""&amp;"#g'"&amp;" ${CONFIG_DIR}"&amp;$K$7&amp;"; export "&amp;BK$175&amp;"="&amp;""""&amp;INDEX($E$131:$G$133,MATCH("●",INDEX($H$131:$AQ$133,,MATCH($D185,$70:$70,0)-7),0),1)&amp;""";"),",",""",""")</f>
        <v/>
      </c>
      <c r="BL185" s="71" t="str">
        <f>SUBSTITUTE(IF(INDEX($E$131:$G$133,MATCH("●",INDEX($H$131:$AQ$133,,MATCH($D185,$70:$70,0)-7),0),1)=VLOOKUP(BL$175,$AD$9:$AN$20,8,FALSE),"","sed -i "&amp;IF($AK$173="MacOS","'' ","")&amp;"'s#"&amp;BL$175&amp;"="""&amp;INDEX($E$131:$G$133,MATCH("●",INDEX($H$131:$AQ$133,,MATCH($D185,$70:$70,0)-7),0),1)&amp;""""&amp;"#"&amp;BL$175&amp;"="&amp;""""&amp;VLOOKUP(BL$175,$AD$9:$AN$20,8,FALSE)&amp;""""&amp;"#g'"&amp;"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5" s="71" t="str">
        <f>SUBSTITUTE(IF(VLOOKUP(BM$175,$AD$9:$AN$20,8,FALSE)=INDEX($E$135:$G$137,MATCH("●",INDEX($H$135:$AQ$137,,MATCH($D185,$70:$70,0)-7),0),1),"","sed -i "&amp;IF($AK$173="MacOS","'' ","")&amp;"'s#"&amp;BM$175&amp;"="""&amp;VLOOKUP(BM$175,$AD$9:$AN$20,8,FALSE)&amp;""""&amp;"#"&amp;BM$175&amp;"="&amp;""""&amp;INDEX($E$135:$G$137,MATCH("●",INDEX($H$135:$AQ$137,,MATCH($D185,$70:$70,0)-7),0),1)&amp;""""&amp;"#g'"&amp;" ${CONFIG_DIR}"&amp;$K$7&amp;"; export "&amp;BM$175&amp;"="&amp;""""&amp;INDEX($E$135:$G$137,MATCH("●",INDEX($H$135:$AQ$137,,MATCH($D185,$70:$70,0)-7),0),1)&amp;""";"),",",""",""")</f>
        <v/>
      </c>
      <c r="BN185" s="71" t="str">
        <f>SUBSTITUTE(IF(INDEX($E$135:$G$137,MATCH("●",INDEX($H$135:$AQ$137,,MATCH($D185,$70:$70,0)-7),0),1)=VLOOKUP(BN$175,$AD$9:$AN$20,8,FALSE),"","sed -i "&amp;IF($AK$173="MacOS","'' ","")&amp;"'s#"&amp;BN$175&amp;"="""&amp;INDEX($E$135:$G$137,MATCH("●",INDEX($H$135:$AQ$137,,MATCH($D185,$70:$70,0)-7),0),1)&amp;""""&amp;"#"&amp;BN$175&amp;"="&amp;""""&amp;VLOOKUP(BN$175,$AD$9:$AN$20,8,FALSE)&amp;""""&amp;"#g'"&amp;"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5" s="71" t="str">
        <f>SUBSTITUTE(IF(VLOOKUP(BO$175,$AD$9:$AN$20,8,FALSE)=INDEX($E$139:$G$141,MATCH("●",INDEX($H$139:$AQ$141,,MATCH($D185,$70:$70,0)-7),0),1),"","sed -i "&amp;IF($AK$173="MacOS","'' ","")&amp;"'s#"&amp;BO$175&amp;"="""&amp;VLOOKUP(BO$175,$AD$9:$AN$20,8,FALSE)&amp;""""&amp;"#"&amp;BO$175&amp;"="&amp;""""&amp;INDEX($E$139:$G$141,MATCH("●",INDEX($H$139:$AQ$141,,MATCH($D185,$70:$70,0)-7),0),1)&amp;""""&amp;"#g'"&amp;" ${CONFIG_DIR}"&amp;$K$7&amp;"; export "&amp;BO$175&amp;"="&amp;""""&amp;INDEX($E$139:$G$141,MATCH("●",INDEX($H$139:$AQ$141,,MATCH($D185,$70:$70,0)-7),0),1)&amp;""";"),",",""",""")</f>
        <v/>
      </c>
      <c r="BP185" s="71" t="str">
        <f>SUBSTITUTE(IF(INDEX($E$139:$G$141,MATCH("●",INDEX($H$139:$AQ$141,,MATCH($D185,$70:$70,0)-7),0),1)=VLOOKUP(BP$175,$AD$9:$AN$20,8,FALSE),"","sed -i "&amp;IF($AK$173="MacOS","'' ","")&amp;"'s#"&amp;BP$175&amp;"="""&amp;INDEX($E$139:$G$141,MATCH("●",INDEX($H$139:$AQ$141,,MATCH($D185,$70:$70,0)-7),0),1)&amp;""""&amp;"#"&amp;BP$175&amp;"="&amp;""""&amp;VLOOKUP(BP$175,$AD$9:$AN$20,8,FALSE)&amp;""""&amp;"#g'"&amp;"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5" s="71" t="str">
        <f>SUBSTITUTE(IF(VLOOKUP(BQ$175,$AD$9:$AN$20,8,FALSE)=INDEX($E$143:$G$145,MATCH("●",INDEX($H$143:$AQ$145,,MATCH($D185,$70:$70,0)-7),0),1),"","sed -i "&amp;IF($AK$173="MacOS","'' ","")&amp;"'s#"&amp;BQ$175&amp;"="""&amp;VLOOKUP(BQ$175,$AD$9:$AN$20,8,FALSE)&amp;""""&amp;"#"&amp;BQ$175&amp;"="&amp;""""&amp;INDEX($E$143:$G$145,MATCH("●",INDEX($H$143:$AQ$145,,MATCH($D185,$70:$70,0)-7),0),1)&amp;""""&amp;"#g'"&amp;" ${CONFIG_DIR}"&amp;$K$7&amp;"; export "&amp;BQ$175&amp;"="&amp;""""&amp;INDEX($E$143:$G$145,MATCH("●",INDEX($H$143:$AQ$145,,MATCH($D185,$70:$70,0)-7),0),1)&amp;""";"),",",""",""")</f>
        <v/>
      </c>
      <c r="BR185" s="71" t="str">
        <f>SUBSTITUTE(IF(INDEX($E$143:$G$145,MATCH("●",INDEX($H$143:$AQ$145,,MATCH($D185,$70:$70,0)-7),0),1)=VLOOKUP(BR$175,$AD$9:$AN$20,8,FALSE),"","sed -i "&amp;IF($AK$173="MacOS","'' ","")&amp;"'s#"&amp;BR$175&amp;"="""&amp;INDEX($E$143:$G$145,MATCH("●",INDEX($H$143:$AQ$145,,MATCH($D185,$70:$70,0)-7),0),1)&amp;""""&amp;"#"&amp;BR$175&amp;"="&amp;""""&amp;VLOOKUP(BR$175,$AD$9:$AN$20,8,FALSE)&amp;""""&amp;"#g'"&amp;"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5" s="71" t="str">
        <f>SUBSTITUTE(IF(VLOOKUP(BS$175,$AD$9:$AN$20,8,FALSE)=INDEX($E$147:$G$149,MATCH("●",INDEX($H$147:$AQ$149,,MATCH($D185,$70:$70,0)-7),0),1),"","sed -i "&amp;IF($AK$173="MacOS","'' ","")&amp;"'s#"&amp;BS$175&amp;"="""&amp;VLOOKUP(BS$175,$AD$9:$AN$20,8,FALSE)&amp;""""&amp;"#"&amp;BS$175&amp;"="&amp;""""&amp;INDEX($E$147:$G$149,MATCH("●",INDEX($H$147:$AQ$149,,MATCH($D185,$70:$70,0)-7),0),1)&amp;""""&amp;"#g'"&amp;" ${CONFIG_DIR}"&amp;$K$7&amp;"; export "&amp;BS$175&amp;"="&amp;""""&amp;INDEX($E$147:$G$149,MATCH("●",INDEX($H$147:$AQ$149,,MATCH($D185,$70:$70,0)-7),0),1)&amp;""";"),",",""",""")</f>
        <v/>
      </c>
      <c r="BT185" s="71" t="str">
        <f>SUBSTITUTE(IF(INDEX($E$147:$G$149,MATCH("●",INDEX($H$147:$AQ$149,,MATCH($D185,$70:$70,0)-7),0),1)=VLOOKUP(BT$175,$AD$9:$AN$20,8,FALSE),"","sed -i "&amp;IF($AK$173="MacOS","'' ","")&amp;"'s#"&amp;BT$175&amp;"="""&amp;INDEX($E$147:$G$149,MATCH("●",INDEX($H$147:$AQ$149,,MATCH($D185,$70:$70,0)-7),0),1)&amp;""""&amp;"#"&amp;BT$175&amp;"="&amp;""""&amp;VLOOKUP(BT$175,$AD$9:$AN$20,8,FALSE)&amp;""""&amp;"#g'"&amp;"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5" s="60" t="s">
        <v>1068</v>
      </c>
    </row>
    <row r="186" spans="4:73" ht="72" customHeight="1">
      <c r="D186" s="96">
        <f t="shared" si="3"/>
        <v>154</v>
      </c>
      <c r="E186" s="97"/>
      <c r="F186" s="97"/>
      <c r="G186" s="98"/>
      <c r="H186" s="45" t="str">
        <f t="shared" ca="1" si="2"/>
        <v>clear; echo テストケース154; sed -i '' 's#COLUMN_DATA_TYPE="char"#COLUMN_DATA_TYPE="long"#g' ${CONFIG_DIR}db_data_config.txt; export COLUMN_DATA_TYPE="long";sed -i '' 's#COLUMN_DATA_LENGTH="3"#COLUMN_DATA_LENGTH="2"#g' ${CONFIG_DIR}db_data_config.txt; export COLUMN_DATA_LENGTH="2";sed -i '' 's#COLUMN_DATA_TRIM="NONE"#COLUMN_DATA_TRIM="FTBT"#g' ${CONFIG_DIR}db_data_config.txt; export COLUMN_DATA_TRIM="FTBT";sh ./script/db_check_data_validate_config.sh; sed -i '' 's#COLUMN_DATA_TYPE="long"#COLUMN_DATA_TYPE="char"#g'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</v>
      </c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7"/>
      <c r="AE186" s="99" t="str" cm="1">
        <f t="array" ref="AE186">SUBSTITUTE(INDEX($H$151:$AQ$151, , MATCH($D186, $70:$70, 0)-7),"-","")</f>
        <v>異常</v>
      </c>
      <c r="AF186" s="100"/>
      <c r="AG186" s="101"/>
      <c r="AH186" s="143" t="s">
        <v>1003</v>
      </c>
      <c r="AI186" s="144"/>
      <c r="AJ186" s="144"/>
      <c r="AK186" s="144"/>
      <c r="AL186" s="144"/>
      <c r="AM186" s="144"/>
      <c r="AN186" s="144"/>
      <c r="AO186" s="144"/>
      <c r="AP186" s="144"/>
      <c r="AQ186" s="145"/>
      <c r="AS186" s="68" t="str" cm="1">
        <f t="array" ref="AS186">SUBSTITUTE(TEXT(INDEX($H$154:$AQ$154,1,$D186-144),"000000"),"-","")</f>
        <v>220158</v>
      </c>
      <c r="AT186" s="69"/>
      <c r="AU186" s="70"/>
      <c r="AW186" s="71" t="str">
        <f>SUBSTITUTE(IF(VLOOKUP(AW$175,$AD$9:$AN$20,8,FALSE)=INDEX($E$76:$G$78,MATCH("●",INDEX($H$76:$AQ$78,,MATCH($D186,$70:$70,0)-7),0),1),"","sed -i "&amp;IF($AK$173="MacOS","'' ","")&amp;"'s#"&amp;AW$175&amp;"="""&amp;VLOOKUP(AW$175,$AD$9:$AN$20,8,FALSE)&amp;""""&amp;"#"&amp;AW$175&amp;"="&amp;""""&amp;INDEX($E$76:$G$78,MATCH("●",INDEX($H$76:$AQ$78,,MATCH($D186,$70:$70,0)-7),0),1)&amp;""""&amp;"#g'"&amp;" ${CONFIG_DIR}"&amp;$K$7&amp;"; export "&amp;AW$175&amp;"="&amp;""""&amp;INDEX($E$76:$G$78,MATCH("●",INDEX($H$76:$AQ$78,,MATCH($D186,$70:$70,0)-7),0),1)&amp;""";"),",",""",""")</f>
        <v/>
      </c>
      <c r="AX186" s="71" t="str">
        <f>SUBSTITUTE(IF(INDEX($E$76:$G$78,MATCH("●",INDEX($H$76:$AQ$78,,MATCH($D186,$70:$70,0)-7),0),1)=VLOOKUP(AX$175,$AD$9:$AN$20,8,FALSE),"","sed -i "&amp;IF($AK$173="MacOS","'' ","")&amp;"'s#"&amp;AX$175&amp;"="""&amp;INDEX($E$76:$G$78,MATCH("●",INDEX($H$76:$AQ$78,,MATCH($D186,$70:$70,0)-7),0),1)&amp;""""&amp;"#"&amp;AX$175&amp;"="&amp;""""&amp;VLOOKUP(AX$175,$AD$9:$AN$20,8,FALSE)&amp;""""&amp;"#g'"&amp;"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6" s="71" t="str">
        <f>SUBSTITUTE(IF(VLOOKUP(AY$175,$AD$9:$AN$20,8,FALSE)=INDEX($E$80:$G$83,MATCH("●",INDEX($H$80:$AQ$83,,MATCH($D186,$70:$70,0)-7),0),1),"","sed -i "&amp;IF($AK$173="MacOS","'' ","")&amp;"'s#"&amp;AY$175&amp;"="""&amp;VLOOKUP(AY$175,$AD$9:$AN$20,8,FALSE)&amp;""""&amp;"#"&amp;AY$175&amp;"="&amp;""""&amp;INDEX($E$80:$G$83,MATCH("●",INDEX($H$80:$AQ$83,,MATCH($D186,$70:$70,0)-7),0),1)&amp;""""&amp;"#g'"&amp;" ${CONFIG_DIR}"&amp;$K$7&amp;"; export "&amp;AY$175&amp;"="&amp;""""&amp;INDEX($E$80:$G$83,MATCH("●",INDEX($H$80:$AQ$83,,MATCH($D186,$70:$70,0)-7),0),1)&amp;""";"),",",""",""")</f>
        <v>sed -i '' 's#COLUMN_DATA_TYPE="char"#COLUMN_DATA_TYPE="long"#g' ${CONFIG_DIR}db_data_config.txt; export COLUMN_DATA_TYPE="long";</v>
      </c>
      <c r="AZ186" s="71" t="str">
        <f>SUBSTITUTE(IF(INDEX($E$80:$G$83,MATCH("●",INDEX($H$80:$AQ$83,,MATCH($D186,$70:$70,0)-7),0),1)=VLOOKUP(AZ$175,$AD$9:$AN$20,8,FALSE),"","sed -i "&amp;IF($AK$173="MacOS","'' ","")&amp;"'s#"&amp;AZ$175&amp;"="""&amp;INDEX($E$80:$G$83,MATCH("●",INDEX($H$80:$AQ$83,,MATCH($D186,$70:$70,0)-7),0),1)&amp;""""&amp;"#"&amp;AZ$175&amp;"="&amp;""""&amp;VLOOKUP(AZ$175,$AD$9:$AN$20,8,FALSE)&amp;""""&amp;"#g'"&amp;"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6" s="71" t="str">
        <f>SUBSTITUTE(IF(VLOOKUP(BA$175,$AD$9:$AN$20,8,FALSE)=INDEX($E$85:$G$110,MATCH("●",INDEX($H$85:$AQ$110,,MATCH($D186,$70:$70,0)-7),0),1),"","sed -i "&amp;IF($AK$173="MacOS","'' ","")&amp;"'s#"&amp;BA$175&amp;"="""&amp;VLOOKUP(BA$175,$AD$9:$AN$20,8,FALSE)&amp;""""&amp;"#"&amp;BA$175&amp;"="&amp;""""&amp;INDEX($E$85:$G$110,MATCH("●",INDEX($H$85:$AQ$110,,MATCH($D186,$70:$70,0)-7),0),1)&amp;""""&amp;"#g'"&amp;" ${CONFIG_DIR}"&amp;$K$7&amp;"; export "&amp;BA$175&amp;"="&amp;""""&amp;INDEX($E$85:$G$110,MATCH("●",INDEX($H$85:$AQ$110,,MATCH($D186,$70:$70,0)-7),0),1)&amp;""";"),",",""",""")</f>
        <v>sed -i '' 's#COLUMN_DATA_LENGTH="3"#COLUMN_DATA_LENGTH="2"#g' ${CONFIG_DIR}db_data_config.txt; export COLUMN_DATA_LENGTH="2";</v>
      </c>
      <c r="BB186" s="71" t="str">
        <f>SUBSTITUTE(IF(INDEX($E$85:$G$110,MATCH("●",INDEX($H$85:$AQ$110,,MATCH($D186,$70:$70,0)-7),0),1)=VLOOKUP(BB$175,$AD$9:$AN$20,8,FALSE),"","sed -i "&amp;IF($AK$173="MacOS","'' ","")&amp;"'s#"&amp;BB$175&amp;"="""&amp;INDEX($E$85:$G$110,MATCH("●",INDEX($H$85:$AQ$110,,MATCH($D186,$70:$70,0)-7),0),1)&amp;""""&amp;"#"&amp;BB$175&amp;"="&amp;""""&amp;VLOOKUP(BB$175,$AD$9:$AN$20,8,FALSE)&amp;""""&amp;"#g'"&amp;"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's#COLUMN_DATA_LENGTH="2"#COLUMN_DATA_LENGTH="3"#g' ${CONFIG_DIR}db_data_config.txt; export COLUMN_DATA_LENGTH="3";</v>
      </c>
      <c r="BC186" s="71" t="str">
        <f>SUBSTITUTE(IF(VLOOKUP(BC$175,$AD$9:$AN$20,8,FALSE)=INDEX($E$112:$G$115,MATCH("●",INDEX($H$112:$AQ$115,,MATCH($D186,$70:$70,0)-7),0),1),"","sed -i "&amp;IF($AK$173="MacOS","'' ","")&amp;"'s#"&amp;BC$175&amp;"="""&amp;VLOOKUP(BC$175,$AD$9:$AN$20,8,FALSE)&amp;""""&amp;"#"&amp;BC$175&amp;"="&amp;""""&amp;INDEX($E$112:$G$115,MATCH("●",INDEX($H$112:$AQ$115,,MATCH($D186,$70:$70,0)-7),0),1)&amp;""""&amp;"#g'"&amp;" ${CONFIG_DIR}"&amp;$K$7&amp;"; export "&amp;BC$175&amp;"="&amp;""""&amp;INDEX($E$112:$G$115,MATCH("●",INDEX($H$112:$AQ$115,,MATCH($D186,$70:$70,0)-7),0),1)&amp;""";"),",",""",""")</f>
        <v>sed -i '' 's#COLUMN_DATA_TRIM="NONE"#COLUMN_DATA_TRIM="FTBT"#g' ${CONFIG_DIR}db_data_config.txt; export COLUMN_DATA_TRIM="FTBT";</v>
      </c>
      <c r="BD186" s="71" t="str">
        <f>SUBSTITUTE(IF(INDEX($E$112:$G$115,MATCH("●",INDEX($H$112:$AQ$115,,MATCH($D186,$70:$70,0)-7),0),1)=VLOOKUP(BD$175,$AD$9:$AN$20,8,FALSE),"","sed -i "&amp;IF($AK$173="MacOS","'' ","")&amp;"'s#"&amp;BD$175&amp;"="""&amp;INDEX($E$112:$G$115,MATCH("●",INDEX($H$112:$AQ$115,,MATCH($D186,$70:$70,0)-7),0),1)&amp;""""&amp;"#"&amp;BD$175&amp;"="&amp;""""&amp;VLOOKUP(BD$175,$AD$9:$AN$20,8,FALSE)&amp;""""&amp;"#g'"&amp;"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186" s="71" t="str">
        <f>SUBSTITUTE(IF(VLOOKUP(BE$175,$AD$9:$AN$20,8,FALSE)=INDEX($E$117:$G$120,MATCH("●",INDEX($H$117:$AQ$120,,MATCH($D186,$70:$70,0)-7),0),1),"","sed -i "&amp;IF($AK$173="MacOS","'' ","")&amp;"'s#"&amp;BE$175&amp;"="""&amp;VLOOKUP(BE$175,$AD$9:$AN$20,8,FALSE)&amp;""""&amp;"#"&amp;BE$175&amp;"="&amp;""""&amp;INDEX($E$117:$G$120,MATCH("●",INDEX($H$117:$AQ$120,,MATCH($D186,$70:$70,0)-7),0),1)&amp;""""&amp;"#g'"&amp;" ${CONFIG_DIR}"&amp;$K$7&amp;"; export "&amp;BE$175&amp;"="&amp;""""&amp;INDEX($E$117:$G$120,MATCH("●",INDEX($H$117:$AQ$120,,MATCH($D186,$70:$70,0)-7),0),1)&amp;""";"),",",""",""")</f>
        <v/>
      </c>
      <c r="BF186" s="71" t="str">
        <f>SUBSTITUTE(IF(INDEX($E$117:$G$120,MATCH("●",INDEX($H$117:$AQ$120,,MATCH($D186,$70:$70,0)-7),0),1)=VLOOKUP(BF$175,$AD$9:$AN$20,8,FALSE),"","sed -i "&amp;IF($AK$173="MacOS","'' ","")&amp;"'s#"&amp;BF$175&amp;"="""&amp;INDEX($E$117:$G$120,MATCH("●",INDEX($H$117:$AQ$120,,MATCH($D186,$70:$70,0)-7),0),1)&amp;""""&amp;"#"&amp;BF$175&amp;"="&amp;""""&amp;VLOOKUP(BF$175,$AD$9:$AN$20,8,FALSE)&amp;""""&amp;"#g'"&amp;"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86" s="71" t="str">
        <f>SUBSTITUTE(IF(VLOOKUP(BG$175,$AD$9:$AN$20,8,FALSE)=INDEX($E$122:$G$125,MATCH("●",INDEX($H$122:$AQ$125,,MATCH($D186,$70:$70,0)-7),0),1),"","sed -i "&amp;IF($AK$173="MacOS","'' ","")&amp;"'s#"&amp;BG$175&amp;"="""&amp;VLOOKUP(BG$175,$AD$9:$AN$20,8,FALSE)&amp;""""&amp;"#"&amp;BG$175&amp;"="&amp;""""&amp;INDEX($E$122:$G$125,MATCH("●",INDEX($H$122:$AQ$125,,MATCH($D186,$70:$70,0)-7),0),1)&amp;""""&amp;"#g'"&amp;" ${CONFIG_DIR}"&amp;$K$7&amp;"; export "&amp;BG$175&amp;"="&amp;""""&amp;INDEX($E$122:$G$125,MATCH("●",INDEX($H$122:$AQ$125,,MATCH($D186,$70:$70,0)-7),0),1)&amp;""";"),",",""",""")</f>
        <v/>
      </c>
      <c r="BH186" s="71" t="str">
        <f>SUBSTITUTE(IF(INDEX($E$122:$G$125,MATCH("●",INDEX($H$122:$AQ$125,,MATCH($D186,$70:$70,0)-7),0),1)=VLOOKUP(BH$175,$AD$9:$AN$20,8,FALSE),"","sed -i "&amp;IF($AK$173="MacOS","'' ","")&amp;"'s#"&amp;BH$175&amp;"="""&amp;INDEX($E$122:$G$125,MATCH("●",INDEX($H$122:$AQ$125,,MATCH($D186,$70:$70,0)-7),0),1)&amp;""""&amp;"#"&amp;BH$175&amp;"="&amp;""""&amp;VLOOKUP(BH$175,$AD$9:$AN$20,8,FALSE)&amp;""""&amp;"#g'"&amp;"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6" s="71" t="str">
        <f>SUBSTITUTE(IF(VLOOKUP(BI$175,$AD$9:$AN$20,8,FALSE)=INDEX($E$127:$G$129,MATCH("●",INDEX($H$127:$AQ$129,,MATCH($D186,$70:$70,0)-7),0),1),"","sed -i "&amp;IF($AK$173="MacOS","'' ","")&amp;"'s#"&amp;BI$175&amp;"="""&amp;VLOOKUP(BI$175,$AD$9:$AN$20,8,FALSE)&amp;""""&amp;"#"&amp;BI$175&amp;"="&amp;""""&amp;INDEX($E$127:$G$129,MATCH("●",INDEX($H$127:$AQ$129,,MATCH($D186,$70:$70,0)-7),0),1)&amp;""""&amp;"#g'"&amp;" ${CONFIG_DIR}"&amp;$K$7&amp;"; export "&amp;BI$175&amp;"="&amp;""""&amp;INDEX($E$127:$G$129,MATCH("●",INDEX($H$127:$AQ$129,,MATCH($D186,$70:$70,0)-7),0),1)&amp;""";"),",",""",""")</f>
        <v/>
      </c>
      <c r="BJ186" s="71" t="str">
        <f>SUBSTITUTE(IF(INDEX($E$127:$G$129,MATCH("●",INDEX($H$127:$AQ$129,,MATCH($D186,$70:$70,0)-7),0),1)=VLOOKUP(BJ$175,$AD$9:$AN$20,8,FALSE),"","sed -i "&amp;IF($AK$173="MacOS","'' ","")&amp;"'s#"&amp;BJ$175&amp;"="""&amp;INDEX($E$127:$G$129,MATCH("●",INDEX($H$127:$AQ$129,,MATCH($D186,$70:$70,0)-7),0),1)&amp;""""&amp;"#"&amp;BJ$175&amp;"="&amp;""""&amp;VLOOKUP(BJ$175,$AD$9:$AN$20,8,FALSE)&amp;""""&amp;"#g'"&amp;"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6" s="71" t="str">
        <f>SUBSTITUTE(IF(VLOOKUP(BK$175,$AD$9:$AN$20,8,FALSE)=INDEX($E$131:$G$133,MATCH("●",INDEX($H$131:$AQ$133,,MATCH($D186,$70:$70,0)-7),0),1),"","sed -i "&amp;IF($AK$173="MacOS","'' ","")&amp;"'s#"&amp;BK$175&amp;"="""&amp;VLOOKUP(BK$175,$AD$9:$AN$20,8,FALSE)&amp;""""&amp;"#"&amp;BK$175&amp;"="&amp;""""&amp;INDEX($E$131:$G$133,MATCH("●",INDEX($H$131:$AQ$133,,MATCH($D186,$70:$70,0)-7),0),1)&amp;""""&amp;"#g'"&amp;" ${CONFIG_DIR}"&amp;$K$7&amp;"; export "&amp;BK$175&amp;"="&amp;""""&amp;INDEX($E$131:$G$133,MATCH("●",INDEX($H$131:$AQ$133,,MATCH($D186,$70:$70,0)-7),0),1)&amp;""";"),",",""",""")</f>
        <v/>
      </c>
      <c r="BL186" s="71" t="str">
        <f>SUBSTITUTE(IF(INDEX($E$131:$G$133,MATCH("●",INDEX($H$131:$AQ$133,,MATCH($D186,$70:$70,0)-7),0),1)=VLOOKUP(BL$175,$AD$9:$AN$20,8,FALSE),"","sed -i "&amp;IF($AK$173="MacOS","'' ","")&amp;"'s#"&amp;BL$175&amp;"="""&amp;INDEX($E$131:$G$133,MATCH("●",INDEX($H$131:$AQ$133,,MATCH($D186,$70:$70,0)-7),0),1)&amp;""""&amp;"#"&amp;BL$175&amp;"="&amp;""""&amp;VLOOKUP(BL$175,$AD$9:$AN$20,8,FALSE)&amp;""""&amp;"#g'"&amp;"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6" s="71" t="str">
        <f>SUBSTITUTE(IF(VLOOKUP(BM$175,$AD$9:$AN$20,8,FALSE)=INDEX($E$135:$G$137,MATCH("●",INDEX($H$135:$AQ$137,,MATCH($D186,$70:$70,0)-7),0),1),"","sed -i "&amp;IF($AK$173="MacOS","'' ","")&amp;"'s#"&amp;BM$175&amp;"="""&amp;VLOOKUP(BM$175,$AD$9:$AN$20,8,FALSE)&amp;""""&amp;"#"&amp;BM$175&amp;"="&amp;""""&amp;INDEX($E$135:$G$137,MATCH("●",INDEX($H$135:$AQ$137,,MATCH($D186,$70:$70,0)-7),0),1)&amp;""""&amp;"#g'"&amp;" ${CONFIG_DIR}"&amp;$K$7&amp;"; export "&amp;BM$175&amp;"="&amp;""""&amp;INDEX($E$135:$G$137,MATCH("●",INDEX($H$135:$AQ$137,,MATCH($D186,$70:$70,0)-7),0),1)&amp;""";"),",",""",""")</f>
        <v/>
      </c>
      <c r="BN186" s="71" t="str">
        <f>SUBSTITUTE(IF(INDEX($E$135:$G$137,MATCH("●",INDEX($H$135:$AQ$137,,MATCH($D186,$70:$70,0)-7),0),1)=VLOOKUP(BN$175,$AD$9:$AN$20,8,FALSE),"","sed -i "&amp;IF($AK$173="MacOS","'' ","")&amp;"'s#"&amp;BN$175&amp;"="""&amp;INDEX($E$135:$G$137,MATCH("●",INDEX($H$135:$AQ$137,,MATCH($D186,$70:$70,0)-7),0),1)&amp;""""&amp;"#"&amp;BN$175&amp;"="&amp;""""&amp;VLOOKUP(BN$175,$AD$9:$AN$20,8,FALSE)&amp;""""&amp;"#g'"&amp;"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6" s="71" t="str">
        <f>SUBSTITUTE(IF(VLOOKUP(BO$175,$AD$9:$AN$20,8,FALSE)=INDEX($E$139:$G$141,MATCH("●",INDEX($H$139:$AQ$141,,MATCH($D186,$70:$70,0)-7),0),1),"","sed -i "&amp;IF($AK$173="MacOS","'' ","")&amp;"'s#"&amp;BO$175&amp;"="""&amp;VLOOKUP(BO$175,$AD$9:$AN$20,8,FALSE)&amp;""""&amp;"#"&amp;BO$175&amp;"="&amp;""""&amp;INDEX($E$139:$G$141,MATCH("●",INDEX($H$139:$AQ$141,,MATCH($D186,$70:$70,0)-7),0),1)&amp;""""&amp;"#g'"&amp;" ${CONFIG_DIR}"&amp;$K$7&amp;"; export "&amp;BO$175&amp;"="&amp;""""&amp;INDEX($E$139:$G$141,MATCH("●",INDEX($H$139:$AQ$141,,MATCH($D186,$70:$70,0)-7),0),1)&amp;""";"),",",""",""")</f>
        <v/>
      </c>
      <c r="BP186" s="71" t="str">
        <f>SUBSTITUTE(IF(INDEX($E$139:$G$141,MATCH("●",INDEX($H$139:$AQ$141,,MATCH($D186,$70:$70,0)-7),0),1)=VLOOKUP(BP$175,$AD$9:$AN$20,8,FALSE),"","sed -i "&amp;IF($AK$173="MacOS","'' ","")&amp;"'s#"&amp;BP$175&amp;"="""&amp;INDEX($E$139:$G$141,MATCH("●",INDEX($H$139:$AQ$141,,MATCH($D186,$70:$70,0)-7),0),1)&amp;""""&amp;"#"&amp;BP$175&amp;"="&amp;""""&amp;VLOOKUP(BP$175,$AD$9:$AN$20,8,FALSE)&amp;""""&amp;"#g'"&amp;"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6" s="71" t="str">
        <f>SUBSTITUTE(IF(VLOOKUP(BQ$175,$AD$9:$AN$20,8,FALSE)=INDEX($E$143:$G$145,MATCH("●",INDEX($H$143:$AQ$145,,MATCH($D186,$70:$70,0)-7),0),1),"","sed -i "&amp;IF($AK$173="MacOS","'' ","")&amp;"'s#"&amp;BQ$175&amp;"="""&amp;VLOOKUP(BQ$175,$AD$9:$AN$20,8,FALSE)&amp;""""&amp;"#"&amp;BQ$175&amp;"="&amp;""""&amp;INDEX($E$143:$G$145,MATCH("●",INDEX($H$143:$AQ$145,,MATCH($D186,$70:$70,0)-7),0),1)&amp;""""&amp;"#g'"&amp;" ${CONFIG_DIR}"&amp;$K$7&amp;"; export "&amp;BQ$175&amp;"="&amp;""""&amp;INDEX($E$143:$G$145,MATCH("●",INDEX($H$143:$AQ$145,,MATCH($D186,$70:$70,0)-7),0),1)&amp;""";"),",",""",""")</f>
        <v/>
      </c>
      <c r="BR186" s="71" t="str">
        <f>SUBSTITUTE(IF(INDEX($E$143:$G$145,MATCH("●",INDEX($H$143:$AQ$145,,MATCH($D186,$70:$70,0)-7),0),1)=VLOOKUP(BR$175,$AD$9:$AN$20,8,FALSE),"","sed -i "&amp;IF($AK$173="MacOS","'' ","")&amp;"'s#"&amp;BR$175&amp;"="""&amp;INDEX($E$143:$G$145,MATCH("●",INDEX($H$143:$AQ$145,,MATCH($D186,$70:$70,0)-7),0),1)&amp;""""&amp;"#"&amp;BR$175&amp;"="&amp;""""&amp;VLOOKUP(BR$175,$AD$9:$AN$20,8,FALSE)&amp;""""&amp;"#g'"&amp;"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6" s="71" t="str">
        <f>SUBSTITUTE(IF(VLOOKUP(BS$175,$AD$9:$AN$20,8,FALSE)=INDEX($E$147:$G$149,MATCH("●",INDEX($H$147:$AQ$149,,MATCH($D186,$70:$70,0)-7),0),1),"","sed -i "&amp;IF($AK$173="MacOS","'' ","")&amp;"'s#"&amp;BS$175&amp;"="""&amp;VLOOKUP(BS$175,$AD$9:$AN$20,8,FALSE)&amp;""""&amp;"#"&amp;BS$175&amp;"="&amp;""""&amp;INDEX($E$147:$G$149,MATCH("●",INDEX($H$147:$AQ$149,,MATCH($D186,$70:$70,0)-7),0),1)&amp;""""&amp;"#g'"&amp;" ${CONFIG_DIR}"&amp;$K$7&amp;"; export "&amp;BS$175&amp;"="&amp;""""&amp;INDEX($E$147:$G$149,MATCH("●",INDEX($H$147:$AQ$149,,MATCH($D186,$70:$70,0)-7),0),1)&amp;""";"),",",""",""")</f>
        <v/>
      </c>
      <c r="BT186" s="71" t="str">
        <f>SUBSTITUTE(IF(INDEX($E$147:$G$149,MATCH("●",INDEX($H$147:$AQ$149,,MATCH($D186,$70:$70,0)-7),0),1)=VLOOKUP(BT$175,$AD$9:$AN$20,8,FALSE),"","sed -i "&amp;IF($AK$173="MacOS","'' ","")&amp;"'s#"&amp;BT$175&amp;"="""&amp;INDEX($E$147:$G$149,MATCH("●",INDEX($H$147:$AQ$149,,MATCH($D186,$70:$70,0)-7),0),1)&amp;""""&amp;"#"&amp;BT$175&amp;"="&amp;""""&amp;VLOOKUP(BT$175,$AD$9:$AN$20,8,FALSE)&amp;""""&amp;"#g'"&amp;"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6" s="60" t="s">
        <v>1068</v>
      </c>
    </row>
    <row r="187" spans="4:73" ht="72" customHeight="1">
      <c r="D187" s="96">
        <f t="shared" si="3"/>
        <v>155</v>
      </c>
      <c r="E187" s="97"/>
      <c r="F187" s="97"/>
      <c r="G187" s="98"/>
      <c r="H187" s="45" t="str">
        <f t="shared" ca="1" si="2"/>
        <v>clear; echo テストケース155; sed -i '' 's#COLUMN_DATA_TYPE="char"#COLUMN_DATA_TYPE="long"#g' ${CONFIG_DIR}db_data_config.txt; export COLUMN_DATA_TYPE="long";sed -i '' 's#COLUMN_DATA_TRIM="NONE"#COLUMN_DATA_TRIM="FTBT"#g' ${CONFIG_DIR}db_data_config.txt; export COLUMN_DATA_TRIM="FTBT";sh ./script/db_check_data_validate_config.sh; sed -i '' 's#COLUMN_DATA_TYPE="long"#COLUMN_DATA_TYPE="char"#g' ${CONFIG_DIR}db_data_config.txt; export COLUMN_DATA_TYPE="char";sed -i '' 's#COLUMN_DATA_TRIM="FTBT"#COLUMN_DATA_TRIM="NONE"#g' ${CONFIG_DIR}db_data_config.txt; export COLUMN_DATA_TRIM="NONE";</v>
      </c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7"/>
      <c r="AE187" s="99" t="str" cm="1">
        <f t="array" ref="AE187">SUBSTITUTE(INDEX($H$151:$AQ$151, , MATCH($D187, $70:$70, 0)-7),"-","")</f>
        <v>正常</v>
      </c>
      <c r="AF187" s="100"/>
      <c r="AG187" s="101"/>
      <c r="AH187" s="143" t="s">
        <v>1004</v>
      </c>
      <c r="AI187" s="144"/>
      <c r="AJ187" s="144"/>
      <c r="AK187" s="144"/>
      <c r="AL187" s="144"/>
      <c r="AM187" s="144"/>
      <c r="AN187" s="144"/>
      <c r="AO187" s="144"/>
      <c r="AP187" s="144"/>
      <c r="AQ187" s="145"/>
      <c r="AS187" s="68" t="str" cm="1">
        <f t="array" ref="AS187">SUBSTITUTE(TEXT(INDEX($H$154:$AQ$154,1,$D187-144),"000000"),"-","")</f>
        <v>220001</v>
      </c>
      <c r="AT187" s="69"/>
      <c r="AU187" s="70"/>
      <c r="AW187" s="71" t="str">
        <f>SUBSTITUTE(IF(VLOOKUP(AW$175,$AD$9:$AN$20,8,FALSE)=INDEX($E$76:$G$78,MATCH("●",INDEX($H$76:$AQ$78,,MATCH($D187,$70:$70,0)-7),0),1),"","sed -i "&amp;IF($AK$173="MacOS","'' ","")&amp;"'s#"&amp;AW$175&amp;"="""&amp;VLOOKUP(AW$175,$AD$9:$AN$20,8,FALSE)&amp;""""&amp;"#"&amp;AW$175&amp;"="&amp;""""&amp;INDEX($E$76:$G$78,MATCH("●",INDEX($H$76:$AQ$78,,MATCH($D187,$70:$70,0)-7),0),1)&amp;""""&amp;"#g'"&amp;" ${CONFIG_DIR}"&amp;$K$7&amp;"; export "&amp;AW$175&amp;"="&amp;""""&amp;INDEX($E$76:$G$78,MATCH("●",INDEX($H$76:$AQ$78,,MATCH($D187,$70:$70,0)-7),0),1)&amp;""";"),",",""",""")</f>
        <v/>
      </c>
      <c r="AX187" s="71" t="str">
        <f>SUBSTITUTE(IF(INDEX($E$76:$G$78,MATCH("●",INDEX($H$76:$AQ$78,,MATCH($D187,$70:$70,0)-7),0),1)=VLOOKUP(AX$175,$AD$9:$AN$20,8,FALSE),"","sed -i "&amp;IF($AK$173="MacOS","'' ","")&amp;"'s#"&amp;AX$175&amp;"="""&amp;INDEX($E$76:$G$78,MATCH("●",INDEX($H$76:$AQ$78,,MATCH($D187,$70:$70,0)-7),0),1)&amp;""""&amp;"#"&amp;AX$175&amp;"="&amp;""""&amp;VLOOKUP(AX$175,$AD$9:$AN$20,8,FALSE)&amp;""""&amp;"#g'"&amp;"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7" s="71" t="str">
        <f>SUBSTITUTE(IF(VLOOKUP(AY$175,$AD$9:$AN$20,8,FALSE)=INDEX($E$80:$G$83,MATCH("●",INDEX($H$80:$AQ$83,,MATCH($D187,$70:$70,0)-7),0),1),"","sed -i "&amp;IF($AK$173="MacOS","'' ","")&amp;"'s#"&amp;AY$175&amp;"="""&amp;VLOOKUP(AY$175,$AD$9:$AN$20,8,FALSE)&amp;""""&amp;"#"&amp;AY$175&amp;"="&amp;""""&amp;INDEX($E$80:$G$83,MATCH("●",INDEX($H$80:$AQ$83,,MATCH($D187,$70:$70,0)-7),0),1)&amp;""""&amp;"#g'"&amp;" ${CONFIG_DIR}"&amp;$K$7&amp;"; export "&amp;AY$175&amp;"="&amp;""""&amp;INDEX($E$80:$G$83,MATCH("●",INDEX($H$80:$AQ$83,,MATCH($D187,$70:$70,0)-7),0),1)&amp;""";"),",",""",""")</f>
        <v>sed -i '' 's#COLUMN_DATA_TYPE="char"#COLUMN_DATA_TYPE="long"#g' ${CONFIG_DIR}db_data_config.txt; export COLUMN_DATA_TYPE="long";</v>
      </c>
      <c r="AZ187" s="71" t="str">
        <f>SUBSTITUTE(IF(INDEX($E$80:$G$83,MATCH("●",INDEX($H$80:$AQ$83,,MATCH($D187,$70:$70,0)-7),0),1)=VLOOKUP(AZ$175,$AD$9:$AN$20,8,FALSE),"","sed -i "&amp;IF($AK$173="MacOS","'' ","")&amp;"'s#"&amp;AZ$175&amp;"="""&amp;INDEX($E$80:$G$83,MATCH("●",INDEX($H$80:$AQ$83,,MATCH($D187,$70:$70,0)-7),0),1)&amp;""""&amp;"#"&amp;AZ$175&amp;"="&amp;""""&amp;VLOOKUP(AZ$175,$AD$9:$AN$20,8,FALSE)&amp;""""&amp;"#g'"&amp;"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7" s="71" t="str">
        <f>SUBSTITUTE(IF(VLOOKUP(BA$175,$AD$9:$AN$20,8,FALSE)=INDEX($E$85:$G$110,MATCH("●",INDEX($H$85:$AQ$110,,MATCH($D187,$70:$70,0)-7),0),1),"","sed -i "&amp;IF($AK$173="MacOS","'' ","")&amp;"'s#"&amp;BA$175&amp;"="""&amp;VLOOKUP(BA$175,$AD$9:$AN$20,8,FALSE)&amp;""""&amp;"#"&amp;BA$175&amp;"="&amp;""""&amp;INDEX($E$85:$G$110,MATCH("●",INDEX($H$85:$AQ$110,,MATCH($D187,$70:$70,0)-7),0),1)&amp;""""&amp;"#g'"&amp;" ${CONFIG_DIR}"&amp;$K$7&amp;"; export "&amp;BA$175&amp;"="&amp;""""&amp;INDEX($E$85:$G$110,MATCH("●",INDEX($H$85:$AQ$110,,MATCH($D187,$70:$70,0)-7),0),1)&amp;""";"),",",""",""")</f>
        <v/>
      </c>
      <c r="BB187" s="71" t="str">
        <f>SUBSTITUTE(IF(INDEX($E$85:$G$110,MATCH("●",INDEX($H$85:$AQ$110,,MATCH($D187,$70:$70,0)-7),0),1)=VLOOKUP(BB$175,$AD$9:$AN$20,8,FALSE),"","sed -i "&amp;IF($AK$173="MacOS","'' ","")&amp;"'s#"&amp;BB$175&amp;"="""&amp;INDEX($E$85:$G$110,MATCH("●",INDEX($H$85:$AQ$110,,MATCH($D187,$70:$70,0)-7),0),1)&amp;""""&amp;"#"&amp;BB$175&amp;"="&amp;""""&amp;VLOOKUP(BB$175,$AD$9:$AN$20,8,FALSE)&amp;""""&amp;"#g'"&amp;" ${CONFIG_DIR}"&amp;$K$7&amp;"; export "&amp;BB$175&amp;"="&amp;""""&amp;VLOOKUP(BB$175,$AD$9:$AN$20,8,FALSE)&amp;""";"),",",""",""")</f>
        <v/>
      </c>
      <c r="BC187" s="71" t="str">
        <f>SUBSTITUTE(IF(VLOOKUP(BC$175,$AD$9:$AN$20,8,FALSE)=INDEX($E$112:$G$115,MATCH("●",INDEX($H$112:$AQ$115,,MATCH($D187,$70:$70,0)-7),0),1),"","sed -i "&amp;IF($AK$173="MacOS","'' ","")&amp;"'s#"&amp;BC$175&amp;"="""&amp;VLOOKUP(BC$175,$AD$9:$AN$20,8,FALSE)&amp;""""&amp;"#"&amp;BC$175&amp;"="&amp;""""&amp;INDEX($E$112:$G$115,MATCH("●",INDEX($H$112:$AQ$115,,MATCH($D187,$70:$70,0)-7),0),1)&amp;""""&amp;"#g'"&amp;" ${CONFIG_DIR}"&amp;$K$7&amp;"; export "&amp;BC$175&amp;"="&amp;""""&amp;INDEX($E$112:$G$115,MATCH("●",INDEX($H$112:$AQ$115,,MATCH($D187,$70:$70,0)-7),0),1)&amp;""";"),",",""",""")</f>
        <v>sed -i '' 's#COLUMN_DATA_TRIM="NONE"#COLUMN_DATA_TRIM="FTBT"#g' ${CONFIG_DIR}db_data_config.txt; export COLUMN_DATA_TRIM="FTBT";</v>
      </c>
      <c r="BD187" s="71" t="str">
        <f>SUBSTITUTE(IF(INDEX($E$112:$G$115,MATCH("●",INDEX($H$112:$AQ$115,,MATCH($D187,$70:$70,0)-7),0),1)=VLOOKUP(BD$175,$AD$9:$AN$20,8,FALSE),"","sed -i "&amp;IF($AK$173="MacOS","'' ","")&amp;"'s#"&amp;BD$175&amp;"="""&amp;INDEX($E$112:$G$115,MATCH("●",INDEX($H$112:$AQ$115,,MATCH($D187,$70:$70,0)-7),0),1)&amp;""""&amp;"#"&amp;BD$175&amp;"="&amp;""""&amp;VLOOKUP(BD$175,$AD$9:$AN$20,8,FALSE)&amp;""""&amp;"#g'"&amp;"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187" s="71" t="str">
        <f>SUBSTITUTE(IF(VLOOKUP(BE$175,$AD$9:$AN$20,8,FALSE)=INDEX($E$117:$G$120,MATCH("●",INDEX($H$117:$AQ$120,,MATCH($D187,$70:$70,0)-7),0),1),"","sed -i "&amp;IF($AK$173="MacOS","'' ","")&amp;"'s#"&amp;BE$175&amp;"="""&amp;VLOOKUP(BE$175,$AD$9:$AN$20,8,FALSE)&amp;""""&amp;"#"&amp;BE$175&amp;"="&amp;""""&amp;INDEX($E$117:$G$120,MATCH("●",INDEX($H$117:$AQ$120,,MATCH($D187,$70:$70,0)-7),0),1)&amp;""""&amp;"#g'"&amp;" ${CONFIG_DIR}"&amp;$K$7&amp;"; export "&amp;BE$175&amp;"="&amp;""""&amp;INDEX($E$117:$G$120,MATCH("●",INDEX($H$117:$AQ$120,,MATCH($D187,$70:$70,0)-7),0),1)&amp;""";"),",",""",""")</f>
        <v/>
      </c>
      <c r="BF187" s="71" t="str">
        <f>SUBSTITUTE(IF(INDEX($E$117:$G$120,MATCH("●",INDEX($H$117:$AQ$120,,MATCH($D187,$70:$70,0)-7),0),1)=VLOOKUP(BF$175,$AD$9:$AN$20,8,FALSE),"","sed -i "&amp;IF($AK$173="MacOS","'' ","")&amp;"'s#"&amp;BF$175&amp;"="""&amp;INDEX($E$117:$G$120,MATCH("●",INDEX($H$117:$AQ$120,,MATCH($D187,$70:$70,0)-7),0),1)&amp;""""&amp;"#"&amp;BF$175&amp;"="&amp;""""&amp;VLOOKUP(BF$175,$AD$9:$AN$20,8,FALSE)&amp;""""&amp;"#g'"&amp;"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87" s="71" t="str">
        <f>SUBSTITUTE(IF(VLOOKUP(BG$175,$AD$9:$AN$20,8,FALSE)=INDEX($E$122:$G$125,MATCH("●",INDEX($H$122:$AQ$125,,MATCH($D187,$70:$70,0)-7),0),1),"","sed -i "&amp;IF($AK$173="MacOS","'' ","")&amp;"'s#"&amp;BG$175&amp;"="""&amp;VLOOKUP(BG$175,$AD$9:$AN$20,8,FALSE)&amp;""""&amp;"#"&amp;BG$175&amp;"="&amp;""""&amp;INDEX($E$122:$G$125,MATCH("●",INDEX($H$122:$AQ$125,,MATCH($D187,$70:$70,0)-7),0),1)&amp;""""&amp;"#g'"&amp;" ${CONFIG_DIR}"&amp;$K$7&amp;"; export "&amp;BG$175&amp;"="&amp;""""&amp;INDEX($E$122:$G$125,MATCH("●",INDEX($H$122:$AQ$125,,MATCH($D187,$70:$70,0)-7),0),1)&amp;""";"),",",""",""")</f>
        <v/>
      </c>
      <c r="BH187" s="71" t="str">
        <f>SUBSTITUTE(IF(INDEX($E$122:$G$125,MATCH("●",INDEX($H$122:$AQ$125,,MATCH($D187,$70:$70,0)-7),0),1)=VLOOKUP(BH$175,$AD$9:$AN$20,8,FALSE),"","sed -i "&amp;IF($AK$173="MacOS","'' ","")&amp;"'s#"&amp;BH$175&amp;"="""&amp;INDEX($E$122:$G$125,MATCH("●",INDEX($H$122:$AQ$125,,MATCH($D187,$70:$70,0)-7),0),1)&amp;""""&amp;"#"&amp;BH$175&amp;"="&amp;""""&amp;VLOOKUP(BH$175,$AD$9:$AN$20,8,FALSE)&amp;""""&amp;"#g'"&amp;"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7" s="71" t="str">
        <f>SUBSTITUTE(IF(VLOOKUP(BI$175,$AD$9:$AN$20,8,FALSE)=INDEX($E$127:$G$129,MATCH("●",INDEX($H$127:$AQ$129,,MATCH($D187,$70:$70,0)-7),0),1),"","sed -i "&amp;IF($AK$173="MacOS","'' ","")&amp;"'s#"&amp;BI$175&amp;"="""&amp;VLOOKUP(BI$175,$AD$9:$AN$20,8,FALSE)&amp;""""&amp;"#"&amp;BI$175&amp;"="&amp;""""&amp;INDEX($E$127:$G$129,MATCH("●",INDEX($H$127:$AQ$129,,MATCH($D187,$70:$70,0)-7),0),1)&amp;""""&amp;"#g'"&amp;" ${CONFIG_DIR}"&amp;$K$7&amp;"; export "&amp;BI$175&amp;"="&amp;""""&amp;INDEX($E$127:$G$129,MATCH("●",INDEX($H$127:$AQ$129,,MATCH($D187,$70:$70,0)-7),0),1)&amp;""";"),",",""",""")</f>
        <v/>
      </c>
      <c r="BJ187" s="71" t="str">
        <f>SUBSTITUTE(IF(INDEX($E$127:$G$129,MATCH("●",INDEX($H$127:$AQ$129,,MATCH($D187,$70:$70,0)-7),0),1)=VLOOKUP(BJ$175,$AD$9:$AN$20,8,FALSE),"","sed -i "&amp;IF($AK$173="MacOS","'' ","")&amp;"'s#"&amp;BJ$175&amp;"="""&amp;INDEX($E$127:$G$129,MATCH("●",INDEX($H$127:$AQ$129,,MATCH($D187,$70:$70,0)-7),0),1)&amp;""""&amp;"#"&amp;BJ$175&amp;"="&amp;""""&amp;VLOOKUP(BJ$175,$AD$9:$AN$20,8,FALSE)&amp;""""&amp;"#g'"&amp;"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7" s="71" t="str">
        <f>SUBSTITUTE(IF(VLOOKUP(BK$175,$AD$9:$AN$20,8,FALSE)=INDEX($E$131:$G$133,MATCH("●",INDEX($H$131:$AQ$133,,MATCH($D187,$70:$70,0)-7),0),1),"","sed -i "&amp;IF($AK$173="MacOS","'' ","")&amp;"'s#"&amp;BK$175&amp;"="""&amp;VLOOKUP(BK$175,$AD$9:$AN$20,8,FALSE)&amp;""""&amp;"#"&amp;BK$175&amp;"="&amp;""""&amp;INDEX($E$131:$G$133,MATCH("●",INDEX($H$131:$AQ$133,,MATCH($D187,$70:$70,0)-7),0),1)&amp;""""&amp;"#g'"&amp;" ${CONFIG_DIR}"&amp;$K$7&amp;"; export "&amp;BK$175&amp;"="&amp;""""&amp;INDEX($E$131:$G$133,MATCH("●",INDEX($H$131:$AQ$133,,MATCH($D187,$70:$70,0)-7),0),1)&amp;""";"),",",""",""")</f>
        <v/>
      </c>
      <c r="BL187" s="71" t="str">
        <f>SUBSTITUTE(IF(INDEX($E$131:$G$133,MATCH("●",INDEX($H$131:$AQ$133,,MATCH($D187,$70:$70,0)-7),0),1)=VLOOKUP(BL$175,$AD$9:$AN$20,8,FALSE),"","sed -i "&amp;IF($AK$173="MacOS","'' ","")&amp;"'s#"&amp;BL$175&amp;"="""&amp;INDEX($E$131:$G$133,MATCH("●",INDEX($H$131:$AQ$133,,MATCH($D187,$70:$70,0)-7),0),1)&amp;""""&amp;"#"&amp;BL$175&amp;"="&amp;""""&amp;VLOOKUP(BL$175,$AD$9:$AN$20,8,FALSE)&amp;""""&amp;"#g'"&amp;"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7" s="71" t="str">
        <f>SUBSTITUTE(IF(VLOOKUP(BM$175,$AD$9:$AN$20,8,FALSE)=INDEX($E$135:$G$137,MATCH("●",INDEX($H$135:$AQ$137,,MATCH($D187,$70:$70,0)-7),0),1),"","sed -i "&amp;IF($AK$173="MacOS","'' ","")&amp;"'s#"&amp;BM$175&amp;"="""&amp;VLOOKUP(BM$175,$AD$9:$AN$20,8,FALSE)&amp;""""&amp;"#"&amp;BM$175&amp;"="&amp;""""&amp;INDEX($E$135:$G$137,MATCH("●",INDEX($H$135:$AQ$137,,MATCH($D187,$70:$70,0)-7),0),1)&amp;""""&amp;"#g'"&amp;" ${CONFIG_DIR}"&amp;$K$7&amp;"; export "&amp;BM$175&amp;"="&amp;""""&amp;INDEX($E$135:$G$137,MATCH("●",INDEX($H$135:$AQ$137,,MATCH($D187,$70:$70,0)-7),0),1)&amp;""";"),",",""",""")</f>
        <v/>
      </c>
      <c r="BN187" s="71" t="str">
        <f>SUBSTITUTE(IF(INDEX($E$135:$G$137,MATCH("●",INDEX($H$135:$AQ$137,,MATCH($D187,$70:$70,0)-7),0),1)=VLOOKUP(BN$175,$AD$9:$AN$20,8,FALSE),"","sed -i "&amp;IF($AK$173="MacOS","'' ","")&amp;"'s#"&amp;BN$175&amp;"="""&amp;INDEX($E$135:$G$137,MATCH("●",INDEX($H$135:$AQ$137,,MATCH($D187,$70:$70,0)-7),0),1)&amp;""""&amp;"#"&amp;BN$175&amp;"="&amp;""""&amp;VLOOKUP(BN$175,$AD$9:$AN$20,8,FALSE)&amp;""""&amp;"#g'"&amp;"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7" s="71" t="str">
        <f>SUBSTITUTE(IF(VLOOKUP(BO$175,$AD$9:$AN$20,8,FALSE)=INDEX($E$139:$G$141,MATCH("●",INDEX($H$139:$AQ$141,,MATCH($D187,$70:$70,0)-7),0),1),"","sed -i "&amp;IF($AK$173="MacOS","'' ","")&amp;"'s#"&amp;BO$175&amp;"="""&amp;VLOOKUP(BO$175,$AD$9:$AN$20,8,FALSE)&amp;""""&amp;"#"&amp;BO$175&amp;"="&amp;""""&amp;INDEX($E$139:$G$141,MATCH("●",INDEX($H$139:$AQ$141,,MATCH($D187,$70:$70,0)-7),0),1)&amp;""""&amp;"#g'"&amp;" ${CONFIG_DIR}"&amp;$K$7&amp;"; export "&amp;BO$175&amp;"="&amp;""""&amp;INDEX($E$139:$G$141,MATCH("●",INDEX($H$139:$AQ$141,,MATCH($D187,$70:$70,0)-7),0),1)&amp;""";"),",",""",""")</f>
        <v/>
      </c>
      <c r="BP187" s="71" t="str">
        <f>SUBSTITUTE(IF(INDEX($E$139:$G$141,MATCH("●",INDEX($H$139:$AQ$141,,MATCH($D187,$70:$70,0)-7),0),1)=VLOOKUP(BP$175,$AD$9:$AN$20,8,FALSE),"","sed -i "&amp;IF($AK$173="MacOS","'' ","")&amp;"'s#"&amp;BP$175&amp;"="""&amp;INDEX($E$139:$G$141,MATCH("●",INDEX($H$139:$AQ$141,,MATCH($D187,$70:$70,0)-7),0),1)&amp;""""&amp;"#"&amp;BP$175&amp;"="&amp;""""&amp;VLOOKUP(BP$175,$AD$9:$AN$20,8,FALSE)&amp;""""&amp;"#g'"&amp;"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7" s="71" t="str">
        <f>SUBSTITUTE(IF(VLOOKUP(BQ$175,$AD$9:$AN$20,8,FALSE)=INDEX($E$143:$G$145,MATCH("●",INDEX($H$143:$AQ$145,,MATCH($D187,$70:$70,0)-7),0),1),"","sed -i "&amp;IF($AK$173="MacOS","'' ","")&amp;"'s#"&amp;BQ$175&amp;"="""&amp;VLOOKUP(BQ$175,$AD$9:$AN$20,8,FALSE)&amp;""""&amp;"#"&amp;BQ$175&amp;"="&amp;""""&amp;INDEX($E$143:$G$145,MATCH("●",INDEX($H$143:$AQ$145,,MATCH($D187,$70:$70,0)-7),0),1)&amp;""""&amp;"#g'"&amp;" ${CONFIG_DIR}"&amp;$K$7&amp;"; export "&amp;BQ$175&amp;"="&amp;""""&amp;INDEX($E$143:$G$145,MATCH("●",INDEX($H$143:$AQ$145,,MATCH($D187,$70:$70,0)-7),0),1)&amp;""";"),",",""",""")</f>
        <v/>
      </c>
      <c r="BR187" s="71" t="str">
        <f>SUBSTITUTE(IF(INDEX($E$143:$G$145,MATCH("●",INDEX($H$143:$AQ$145,,MATCH($D187,$70:$70,0)-7),0),1)=VLOOKUP(BR$175,$AD$9:$AN$20,8,FALSE),"","sed -i "&amp;IF($AK$173="MacOS","'' ","")&amp;"'s#"&amp;BR$175&amp;"="""&amp;INDEX($E$143:$G$145,MATCH("●",INDEX($H$143:$AQ$145,,MATCH($D187,$70:$70,0)-7),0),1)&amp;""""&amp;"#"&amp;BR$175&amp;"="&amp;""""&amp;VLOOKUP(BR$175,$AD$9:$AN$20,8,FALSE)&amp;""""&amp;"#g'"&amp;"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7" s="71" t="str">
        <f>SUBSTITUTE(IF(VLOOKUP(BS$175,$AD$9:$AN$20,8,FALSE)=INDEX($E$147:$G$149,MATCH("●",INDEX($H$147:$AQ$149,,MATCH($D187,$70:$70,0)-7),0),1),"","sed -i "&amp;IF($AK$173="MacOS","'' ","")&amp;"'s#"&amp;BS$175&amp;"="""&amp;VLOOKUP(BS$175,$AD$9:$AN$20,8,FALSE)&amp;""""&amp;"#"&amp;BS$175&amp;"="&amp;""""&amp;INDEX($E$147:$G$149,MATCH("●",INDEX($H$147:$AQ$149,,MATCH($D187,$70:$70,0)-7),0),1)&amp;""""&amp;"#g'"&amp;" ${CONFIG_DIR}"&amp;$K$7&amp;"; export "&amp;BS$175&amp;"="&amp;""""&amp;INDEX($E$147:$G$149,MATCH("●",INDEX($H$147:$AQ$149,,MATCH($D187,$70:$70,0)-7),0),1)&amp;""";"),",",""",""")</f>
        <v/>
      </c>
      <c r="BT187" s="71" t="str">
        <f>SUBSTITUTE(IF(INDEX($E$147:$G$149,MATCH("●",INDEX($H$147:$AQ$149,,MATCH($D187,$70:$70,0)-7),0),1)=VLOOKUP(BT$175,$AD$9:$AN$20,8,FALSE),"","sed -i "&amp;IF($AK$173="MacOS","'' ","")&amp;"'s#"&amp;BT$175&amp;"="""&amp;INDEX($E$147:$G$149,MATCH("●",INDEX($H$147:$AQ$149,,MATCH($D187,$70:$70,0)-7),0),1)&amp;""""&amp;"#"&amp;BT$175&amp;"="&amp;""""&amp;VLOOKUP(BT$175,$AD$9:$AN$20,8,FALSE)&amp;""""&amp;"#g'"&amp;"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7" s="60" t="s">
        <v>1068</v>
      </c>
    </row>
    <row r="188" spans="4:73" ht="72" customHeight="1">
      <c r="D188" s="96">
        <f t="shared" si="3"/>
        <v>156</v>
      </c>
      <c r="E188" s="97"/>
      <c r="F188" s="97"/>
      <c r="G188" s="98"/>
      <c r="H188" s="45" t="str">
        <f t="shared" ca="1" si="2"/>
        <v>clear; echo テストケース156; sed -i '' 's#COLUMN_DATA_TYPE="char"#COLUMN_DATA_TYPE="long"#g' ${CONFIG_DIR}db_data_config.txt; export COLUMN_DATA_TYPE="long";sed -i '' 's#COLUMN_DATA_LENGTH="3"#COLUMN_DATA_LENGTH="1"#g' ${CONFIG_DIR}db_data_config.txt; export COLUMN_DATA_LENGTH="1";sed -i '' 's#COLUMN_DATA_TRIM="NONE"#COLUMN_DATA_TRIM="ftbt"#g' ${CONFIG_DIR}db_data_config.txt; export COLUMN_DATA_TRIM="ftbt";sh ./script/db_check_data_validate_config.sh; sed -i '' 's#COLUMN_DATA_TYPE="long"#COLUMN_DATA_TYPE="char"#g' ${CONFIG_DIR}db_data_config.txt; export COLUMN_DATA_TYPE="char";sed -i '' 's#COLUMN_DATA_LENGTH="1"#COLUMN_DATA_LENGTH="3"#g' ${CONFIG_DIR}db_data_config.txt; export COLUMN_DATA_LENGTH="3";sed -i '' 's#COLUMN_DATA_TRIM="ftbt"#COLUMN_DATA_TRIM="NONE"#g' ${CONFIG_DIR}db_data_config.txt; export COLUMN_DATA_TRIM="NONE";</v>
      </c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7"/>
      <c r="AE188" s="99" t="str" cm="1">
        <f t="array" ref="AE188">SUBSTITUTE(INDEX($H$151:$AQ$151, , MATCH($D188, $70:$70, 0)-7),"-","")</f>
        <v>異常</v>
      </c>
      <c r="AF188" s="100"/>
      <c r="AG188" s="101"/>
      <c r="AH188" s="143" t="s">
        <v>1005</v>
      </c>
      <c r="AI188" s="144"/>
      <c r="AJ188" s="144"/>
      <c r="AK188" s="144"/>
      <c r="AL188" s="144"/>
      <c r="AM188" s="144"/>
      <c r="AN188" s="144"/>
      <c r="AO188" s="144"/>
      <c r="AP188" s="144"/>
      <c r="AQ188" s="145"/>
      <c r="AS188" s="68" t="str" cm="1">
        <f t="array" ref="AS188">SUBSTITUTE(TEXT(INDEX($H$154:$AQ$154,1,$D188-144),"000000"),"-","")</f>
        <v>220159</v>
      </c>
      <c r="AT188" s="69"/>
      <c r="AU188" s="70"/>
      <c r="AW188" s="71" t="str">
        <f>SUBSTITUTE(IF(VLOOKUP(AW$175,$AD$9:$AN$20,8,FALSE)=INDEX($E$76:$G$78,MATCH("●",INDEX($H$76:$AQ$78,,MATCH($D188,$70:$70,0)-7),0),1),"","sed -i "&amp;IF($AK$173="MacOS","'' ","")&amp;"'s#"&amp;AW$175&amp;"="""&amp;VLOOKUP(AW$175,$AD$9:$AN$20,8,FALSE)&amp;""""&amp;"#"&amp;AW$175&amp;"="&amp;""""&amp;INDEX($E$76:$G$78,MATCH("●",INDEX($H$76:$AQ$78,,MATCH($D188,$70:$70,0)-7),0),1)&amp;""""&amp;"#g'"&amp;" ${CONFIG_DIR}"&amp;$K$7&amp;"; export "&amp;AW$175&amp;"="&amp;""""&amp;INDEX($E$76:$G$78,MATCH("●",INDEX($H$76:$AQ$78,,MATCH($D188,$70:$70,0)-7),0),1)&amp;""";"),",",""",""")</f>
        <v/>
      </c>
      <c r="AX188" s="71" t="str">
        <f>SUBSTITUTE(IF(INDEX($E$76:$G$78,MATCH("●",INDEX($H$76:$AQ$78,,MATCH($D188,$70:$70,0)-7),0),1)=VLOOKUP(AX$175,$AD$9:$AN$20,8,FALSE),"","sed -i "&amp;IF($AK$173="MacOS","'' ","")&amp;"'s#"&amp;AX$175&amp;"="""&amp;INDEX($E$76:$G$78,MATCH("●",INDEX($H$76:$AQ$78,,MATCH($D188,$70:$70,0)-7),0),1)&amp;""""&amp;"#"&amp;AX$175&amp;"="&amp;""""&amp;VLOOKUP(AX$175,$AD$9:$AN$20,8,FALSE)&amp;""""&amp;"#g'"&amp;"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8" s="71" t="str">
        <f>SUBSTITUTE(IF(VLOOKUP(AY$175,$AD$9:$AN$20,8,FALSE)=INDEX($E$80:$G$83,MATCH("●",INDEX($H$80:$AQ$83,,MATCH($D188,$70:$70,0)-7),0),1),"","sed -i "&amp;IF($AK$173="MacOS","'' ","")&amp;"'s#"&amp;AY$175&amp;"="""&amp;VLOOKUP(AY$175,$AD$9:$AN$20,8,FALSE)&amp;""""&amp;"#"&amp;AY$175&amp;"="&amp;""""&amp;INDEX($E$80:$G$83,MATCH("●",INDEX($H$80:$AQ$83,,MATCH($D188,$70:$70,0)-7),0),1)&amp;""""&amp;"#g'"&amp;" ${CONFIG_DIR}"&amp;$K$7&amp;"; export "&amp;AY$175&amp;"="&amp;""""&amp;INDEX($E$80:$G$83,MATCH("●",INDEX($H$80:$AQ$83,,MATCH($D188,$70:$70,0)-7),0),1)&amp;""";"),",",""",""")</f>
        <v>sed -i '' 's#COLUMN_DATA_TYPE="char"#COLUMN_DATA_TYPE="long"#g' ${CONFIG_DIR}db_data_config.txt; export COLUMN_DATA_TYPE="long";</v>
      </c>
      <c r="AZ188" s="71" t="str">
        <f>SUBSTITUTE(IF(INDEX($E$80:$G$83,MATCH("●",INDEX($H$80:$AQ$83,,MATCH($D188,$70:$70,0)-7),0),1)=VLOOKUP(AZ$175,$AD$9:$AN$20,8,FALSE),"","sed -i "&amp;IF($AK$173="MacOS","'' ","")&amp;"'s#"&amp;AZ$175&amp;"="""&amp;INDEX($E$80:$G$83,MATCH("●",INDEX($H$80:$AQ$83,,MATCH($D188,$70:$70,0)-7),0),1)&amp;""""&amp;"#"&amp;AZ$175&amp;"="&amp;""""&amp;VLOOKUP(AZ$175,$AD$9:$AN$20,8,FALSE)&amp;""""&amp;"#g'"&amp;"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8" s="71" t="str">
        <f>SUBSTITUTE(IF(VLOOKUP(BA$175,$AD$9:$AN$20,8,FALSE)=INDEX($E$85:$G$110,MATCH("●",INDEX($H$85:$AQ$110,,MATCH($D188,$70:$70,0)-7),0),1),"","sed -i "&amp;IF($AK$173="MacOS","'' ","")&amp;"'s#"&amp;BA$175&amp;"="""&amp;VLOOKUP(BA$175,$AD$9:$AN$20,8,FALSE)&amp;""""&amp;"#"&amp;BA$175&amp;"="&amp;""""&amp;INDEX($E$85:$G$110,MATCH("●",INDEX($H$85:$AQ$110,,MATCH($D188,$70:$70,0)-7),0),1)&amp;""""&amp;"#g'"&amp;" ${CONFIG_DIR}"&amp;$K$7&amp;"; export "&amp;BA$175&amp;"="&amp;""""&amp;INDEX($E$85:$G$110,MATCH("●",INDEX($H$85:$AQ$110,,MATCH($D188,$70:$70,0)-7),0),1)&amp;""";"),",",""",""")</f>
        <v>sed -i '' 's#COLUMN_DATA_LENGTH="3"#COLUMN_DATA_LENGTH="1"#g' ${CONFIG_DIR}db_data_config.txt; export COLUMN_DATA_LENGTH="1";</v>
      </c>
      <c r="BB188" s="71" t="str">
        <f>SUBSTITUTE(IF(INDEX($E$85:$G$110,MATCH("●",INDEX($H$85:$AQ$110,,MATCH($D188,$70:$70,0)-7),0),1)=VLOOKUP(BB$175,$AD$9:$AN$20,8,FALSE),"","sed -i "&amp;IF($AK$173="MacOS","'' ","")&amp;"'s#"&amp;BB$175&amp;"="""&amp;INDEX($E$85:$G$110,MATCH("●",INDEX($H$85:$AQ$110,,MATCH($D188,$70:$70,0)-7),0),1)&amp;""""&amp;"#"&amp;BB$175&amp;"="&amp;""""&amp;VLOOKUP(BB$175,$AD$9:$AN$20,8,FALSE)&amp;""""&amp;"#g'"&amp;"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's#COLUMN_DATA_LENGTH="1"#COLUMN_DATA_LENGTH="3"#g' ${CONFIG_DIR}db_data_config.txt; export COLUMN_DATA_LENGTH="3";</v>
      </c>
      <c r="BC188" s="71" t="str">
        <f>SUBSTITUTE(IF(VLOOKUP(BC$175,$AD$9:$AN$20,8,FALSE)=INDEX($E$112:$G$115,MATCH("●",INDEX($H$112:$AQ$115,,MATCH($D188,$70:$70,0)-7),0),1),"","sed -i "&amp;IF($AK$173="MacOS","'' ","")&amp;"'s#"&amp;BC$175&amp;"="""&amp;VLOOKUP(BC$175,$AD$9:$AN$20,8,FALSE)&amp;""""&amp;"#"&amp;BC$175&amp;"="&amp;""""&amp;INDEX($E$112:$G$115,MATCH("●",INDEX($H$112:$AQ$115,,MATCH($D188,$70:$70,0)-7),0),1)&amp;""""&amp;"#g'"&amp;" ${CONFIG_DIR}"&amp;$K$7&amp;"; export "&amp;BC$175&amp;"="&amp;""""&amp;INDEX($E$112:$G$115,MATCH("●",INDEX($H$112:$AQ$115,,MATCH($D188,$70:$70,0)-7),0),1)&amp;""";"),",",""",""")</f>
        <v>sed -i '' 's#COLUMN_DATA_TRIM="NONE"#COLUMN_DATA_TRIM="ftbt"#g' ${CONFIG_DIR}db_data_config.txt; export COLUMN_DATA_TRIM="ftbt";</v>
      </c>
      <c r="BD188" s="71" t="str">
        <f>SUBSTITUTE(IF(INDEX($E$112:$G$115,MATCH("●",INDEX($H$112:$AQ$115,,MATCH($D188,$70:$70,0)-7),0),1)=VLOOKUP(BD$175,$AD$9:$AN$20,8,FALSE),"","sed -i "&amp;IF($AK$173="MacOS","'' ","")&amp;"'s#"&amp;BD$175&amp;"="""&amp;INDEX($E$112:$G$115,MATCH("●",INDEX($H$112:$AQ$115,,MATCH($D188,$70:$70,0)-7),0),1)&amp;""""&amp;"#"&amp;BD$175&amp;"="&amp;""""&amp;VLOOKUP(BD$175,$AD$9:$AN$20,8,FALSE)&amp;""""&amp;"#g'"&amp;"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188" s="71" t="str">
        <f>SUBSTITUTE(IF(VLOOKUP(BE$175,$AD$9:$AN$20,8,FALSE)=INDEX($E$117:$G$120,MATCH("●",INDEX($H$117:$AQ$120,,MATCH($D188,$70:$70,0)-7),0),1),"","sed -i "&amp;IF($AK$173="MacOS","'' ","")&amp;"'s#"&amp;BE$175&amp;"="""&amp;VLOOKUP(BE$175,$AD$9:$AN$20,8,FALSE)&amp;""""&amp;"#"&amp;BE$175&amp;"="&amp;""""&amp;INDEX($E$117:$G$120,MATCH("●",INDEX($H$117:$AQ$120,,MATCH($D188,$70:$70,0)-7),0),1)&amp;""""&amp;"#g'"&amp;" ${CONFIG_DIR}"&amp;$K$7&amp;"; export "&amp;BE$175&amp;"="&amp;""""&amp;INDEX($E$117:$G$120,MATCH("●",INDEX($H$117:$AQ$120,,MATCH($D188,$70:$70,0)-7),0),1)&amp;""";"),",",""",""")</f>
        <v/>
      </c>
      <c r="BF188" s="71" t="str">
        <f>SUBSTITUTE(IF(INDEX($E$117:$G$120,MATCH("●",INDEX($H$117:$AQ$120,,MATCH($D188,$70:$70,0)-7),0),1)=VLOOKUP(BF$175,$AD$9:$AN$20,8,FALSE),"","sed -i "&amp;IF($AK$173="MacOS","'' ","")&amp;"'s#"&amp;BF$175&amp;"="""&amp;INDEX($E$117:$G$120,MATCH("●",INDEX($H$117:$AQ$120,,MATCH($D188,$70:$70,0)-7),0),1)&amp;""""&amp;"#"&amp;BF$175&amp;"="&amp;""""&amp;VLOOKUP(BF$175,$AD$9:$AN$20,8,FALSE)&amp;""""&amp;"#g'"&amp;"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88" s="71" t="str">
        <f>SUBSTITUTE(IF(VLOOKUP(BG$175,$AD$9:$AN$20,8,FALSE)=INDEX($E$122:$G$125,MATCH("●",INDEX($H$122:$AQ$125,,MATCH($D188,$70:$70,0)-7),0),1),"","sed -i "&amp;IF($AK$173="MacOS","'' ","")&amp;"'s#"&amp;BG$175&amp;"="""&amp;VLOOKUP(BG$175,$AD$9:$AN$20,8,FALSE)&amp;""""&amp;"#"&amp;BG$175&amp;"="&amp;""""&amp;INDEX($E$122:$G$125,MATCH("●",INDEX($H$122:$AQ$125,,MATCH($D188,$70:$70,0)-7),0),1)&amp;""""&amp;"#g'"&amp;" ${CONFIG_DIR}"&amp;$K$7&amp;"; export "&amp;BG$175&amp;"="&amp;""""&amp;INDEX($E$122:$G$125,MATCH("●",INDEX($H$122:$AQ$125,,MATCH($D188,$70:$70,0)-7),0),1)&amp;""";"),",",""",""")</f>
        <v/>
      </c>
      <c r="BH188" s="71" t="str">
        <f>SUBSTITUTE(IF(INDEX($E$122:$G$125,MATCH("●",INDEX($H$122:$AQ$125,,MATCH($D188,$70:$70,0)-7),0),1)=VLOOKUP(BH$175,$AD$9:$AN$20,8,FALSE),"","sed -i "&amp;IF($AK$173="MacOS","'' ","")&amp;"'s#"&amp;BH$175&amp;"="""&amp;INDEX($E$122:$G$125,MATCH("●",INDEX($H$122:$AQ$125,,MATCH($D188,$70:$70,0)-7),0),1)&amp;""""&amp;"#"&amp;BH$175&amp;"="&amp;""""&amp;VLOOKUP(BH$175,$AD$9:$AN$20,8,FALSE)&amp;""""&amp;"#g'"&amp;"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8" s="71" t="str">
        <f>SUBSTITUTE(IF(VLOOKUP(BI$175,$AD$9:$AN$20,8,FALSE)=INDEX($E$127:$G$129,MATCH("●",INDEX($H$127:$AQ$129,,MATCH($D188,$70:$70,0)-7),0),1),"","sed -i "&amp;IF($AK$173="MacOS","'' ","")&amp;"'s#"&amp;BI$175&amp;"="""&amp;VLOOKUP(BI$175,$AD$9:$AN$20,8,FALSE)&amp;""""&amp;"#"&amp;BI$175&amp;"="&amp;""""&amp;INDEX($E$127:$G$129,MATCH("●",INDEX($H$127:$AQ$129,,MATCH($D188,$70:$70,0)-7),0),1)&amp;""""&amp;"#g'"&amp;" ${CONFIG_DIR}"&amp;$K$7&amp;"; export "&amp;BI$175&amp;"="&amp;""""&amp;INDEX($E$127:$G$129,MATCH("●",INDEX($H$127:$AQ$129,,MATCH($D188,$70:$70,0)-7),0),1)&amp;""";"),",",""",""")</f>
        <v/>
      </c>
      <c r="BJ188" s="71" t="str">
        <f>SUBSTITUTE(IF(INDEX($E$127:$G$129,MATCH("●",INDEX($H$127:$AQ$129,,MATCH($D188,$70:$70,0)-7),0),1)=VLOOKUP(BJ$175,$AD$9:$AN$20,8,FALSE),"","sed -i "&amp;IF($AK$173="MacOS","'' ","")&amp;"'s#"&amp;BJ$175&amp;"="""&amp;INDEX($E$127:$G$129,MATCH("●",INDEX($H$127:$AQ$129,,MATCH($D188,$70:$70,0)-7),0),1)&amp;""""&amp;"#"&amp;BJ$175&amp;"="&amp;""""&amp;VLOOKUP(BJ$175,$AD$9:$AN$20,8,FALSE)&amp;""""&amp;"#g'"&amp;"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8" s="71" t="str">
        <f>SUBSTITUTE(IF(VLOOKUP(BK$175,$AD$9:$AN$20,8,FALSE)=INDEX($E$131:$G$133,MATCH("●",INDEX($H$131:$AQ$133,,MATCH($D188,$70:$70,0)-7),0),1),"","sed -i "&amp;IF($AK$173="MacOS","'' ","")&amp;"'s#"&amp;BK$175&amp;"="""&amp;VLOOKUP(BK$175,$AD$9:$AN$20,8,FALSE)&amp;""""&amp;"#"&amp;BK$175&amp;"="&amp;""""&amp;INDEX($E$131:$G$133,MATCH("●",INDEX($H$131:$AQ$133,,MATCH($D188,$70:$70,0)-7),0),1)&amp;""""&amp;"#g'"&amp;" ${CONFIG_DIR}"&amp;$K$7&amp;"; export "&amp;BK$175&amp;"="&amp;""""&amp;INDEX($E$131:$G$133,MATCH("●",INDEX($H$131:$AQ$133,,MATCH($D188,$70:$70,0)-7),0),1)&amp;""";"),",",""",""")</f>
        <v/>
      </c>
      <c r="BL188" s="71" t="str">
        <f>SUBSTITUTE(IF(INDEX($E$131:$G$133,MATCH("●",INDEX($H$131:$AQ$133,,MATCH($D188,$70:$70,0)-7),0),1)=VLOOKUP(BL$175,$AD$9:$AN$20,8,FALSE),"","sed -i "&amp;IF($AK$173="MacOS","'' ","")&amp;"'s#"&amp;BL$175&amp;"="""&amp;INDEX($E$131:$G$133,MATCH("●",INDEX($H$131:$AQ$133,,MATCH($D188,$70:$70,0)-7),0),1)&amp;""""&amp;"#"&amp;BL$175&amp;"="&amp;""""&amp;VLOOKUP(BL$175,$AD$9:$AN$20,8,FALSE)&amp;""""&amp;"#g'"&amp;"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8" s="71" t="str">
        <f>SUBSTITUTE(IF(VLOOKUP(BM$175,$AD$9:$AN$20,8,FALSE)=INDEX($E$135:$G$137,MATCH("●",INDEX($H$135:$AQ$137,,MATCH($D188,$70:$70,0)-7),0),1),"","sed -i "&amp;IF($AK$173="MacOS","'' ","")&amp;"'s#"&amp;BM$175&amp;"="""&amp;VLOOKUP(BM$175,$AD$9:$AN$20,8,FALSE)&amp;""""&amp;"#"&amp;BM$175&amp;"="&amp;""""&amp;INDEX($E$135:$G$137,MATCH("●",INDEX($H$135:$AQ$137,,MATCH($D188,$70:$70,0)-7),0),1)&amp;""""&amp;"#g'"&amp;" ${CONFIG_DIR}"&amp;$K$7&amp;"; export "&amp;BM$175&amp;"="&amp;""""&amp;INDEX($E$135:$G$137,MATCH("●",INDEX($H$135:$AQ$137,,MATCH($D188,$70:$70,0)-7),0),1)&amp;""";"),",",""",""")</f>
        <v/>
      </c>
      <c r="BN188" s="71" t="str">
        <f>SUBSTITUTE(IF(INDEX($E$135:$G$137,MATCH("●",INDEX($H$135:$AQ$137,,MATCH($D188,$70:$70,0)-7),0),1)=VLOOKUP(BN$175,$AD$9:$AN$20,8,FALSE),"","sed -i "&amp;IF($AK$173="MacOS","'' ","")&amp;"'s#"&amp;BN$175&amp;"="""&amp;INDEX($E$135:$G$137,MATCH("●",INDEX($H$135:$AQ$137,,MATCH($D188,$70:$70,0)-7),0),1)&amp;""""&amp;"#"&amp;BN$175&amp;"="&amp;""""&amp;VLOOKUP(BN$175,$AD$9:$AN$20,8,FALSE)&amp;""""&amp;"#g'"&amp;"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8" s="71" t="str">
        <f>SUBSTITUTE(IF(VLOOKUP(BO$175,$AD$9:$AN$20,8,FALSE)=INDEX($E$139:$G$141,MATCH("●",INDEX($H$139:$AQ$141,,MATCH($D188,$70:$70,0)-7),0),1),"","sed -i "&amp;IF($AK$173="MacOS","'' ","")&amp;"'s#"&amp;BO$175&amp;"="""&amp;VLOOKUP(BO$175,$AD$9:$AN$20,8,FALSE)&amp;""""&amp;"#"&amp;BO$175&amp;"="&amp;""""&amp;INDEX($E$139:$G$141,MATCH("●",INDEX($H$139:$AQ$141,,MATCH($D188,$70:$70,0)-7),0),1)&amp;""""&amp;"#g'"&amp;" ${CONFIG_DIR}"&amp;$K$7&amp;"; export "&amp;BO$175&amp;"="&amp;""""&amp;INDEX($E$139:$G$141,MATCH("●",INDEX($H$139:$AQ$141,,MATCH($D188,$70:$70,0)-7),0),1)&amp;""";"),",",""",""")</f>
        <v/>
      </c>
      <c r="BP188" s="71" t="str">
        <f>SUBSTITUTE(IF(INDEX($E$139:$G$141,MATCH("●",INDEX($H$139:$AQ$141,,MATCH($D188,$70:$70,0)-7),0),1)=VLOOKUP(BP$175,$AD$9:$AN$20,8,FALSE),"","sed -i "&amp;IF($AK$173="MacOS","'' ","")&amp;"'s#"&amp;BP$175&amp;"="""&amp;INDEX($E$139:$G$141,MATCH("●",INDEX($H$139:$AQ$141,,MATCH($D188,$70:$70,0)-7),0),1)&amp;""""&amp;"#"&amp;BP$175&amp;"="&amp;""""&amp;VLOOKUP(BP$175,$AD$9:$AN$20,8,FALSE)&amp;""""&amp;"#g'"&amp;"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8" s="71" t="str">
        <f>SUBSTITUTE(IF(VLOOKUP(BQ$175,$AD$9:$AN$20,8,FALSE)=INDEX($E$143:$G$145,MATCH("●",INDEX($H$143:$AQ$145,,MATCH($D188,$70:$70,0)-7),0),1),"","sed -i "&amp;IF($AK$173="MacOS","'' ","")&amp;"'s#"&amp;BQ$175&amp;"="""&amp;VLOOKUP(BQ$175,$AD$9:$AN$20,8,FALSE)&amp;""""&amp;"#"&amp;BQ$175&amp;"="&amp;""""&amp;INDEX($E$143:$G$145,MATCH("●",INDEX($H$143:$AQ$145,,MATCH($D188,$70:$70,0)-7),0),1)&amp;""""&amp;"#g'"&amp;" ${CONFIG_DIR}"&amp;$K$7&amp;"; export "&amp;BQ$175&amp;"="&amp;""""&amp;INDEX($E$143:$G$145,MATCH("●",INDEX($H$143:$AQ$145,,MATCH($D188,$70:$70,0)-7),0),1)&amp;""";"),",",""",""")</f>
        <v/>
      </c>
      <c r="BR188" s="71" t="str">
        <f>SUBSTITUTE(IF(INDEX($E$143:$G$145,MATCH("●",INDEX($H$143:$AQ$145,,MATCH($D188,$70:$70,0)-7),0),1)=VLOOKUP(BR$175,$AD$9:$AN$20,8,FALSE),"","sed -i "&amp;IF($AK$173="MacOS","'' ","")&amp;"'s#"&amp;BR$175&amp;"="""&amp;INDEX($E$143:$G$145,MATCH("●",INDEX($H$143:$AQ$145,,MATCH($D188,$70:$70,0)-7),0),1)&amp;""""&amp;"#"&amp;BR$175&amp;"="&amp;""""&amp;VLOOKUP(BR$175,$AD$9:$AN$20,8,FALSE)&amp;""""&amp;"#g'"&amp;"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8" s="71" t="str">
        <f>SUBSTITUTE(IF(VLOOKUP(BS$175,$AD$9:$AN$20,8,FALSE)=INDEX($E$147:$G$149,MATCH("●",INDEX($H$147:$AQ$149,,MATCH($D188,$70:$70,0)-7),0),1),"","sed -i "&amp;IF($AK$173="MacOS","'' ","")&amp;"'s#"&amp;BS$175&amp;"="""&amp;VLOOKUP(BS$175,$AD$9:$AN$20,8,FALSE)&amp;""""&amp;"#"&amp;BS$175&amp;"="&amp;""""&amp;INDEX($E$147:$G$149,MATCH("●",INDEX($H$147:$AQ$149,,MATCH($D188,$70:$70,0)-7),0),1)&amp;""""&amp;"#g'"&amp;" ${CONFIG_DIR}"&amp;$K$7&amp;"; export "&amp;BS$175&amp;"="&amp;""""&amp;INDEX($E$147:$G$149,MATCH("●",INDEX($H$147:$AQ$149,,MATCH($D188,$70:$70,0)-7),0),1)&amp;""";"),",",""",""")</f>
        <v/>
      </c>
      <c r="BT188" s="71" t="str">
        <f>SUBSTITUTE(IF(INDEX($E$147:$G$149,MATCH("●",INDEX($H$147:$AQ$149,,MATCH($D188,$70:$70,0)-7),0),1)=VLOOKUP(BT$175,$AD$9:$AN$20,8,FALSE),"","sed -i "&amp;IF($AK$173="MacOS","'' ","")&amp;"'s#"&amp;BT$175&amp;"="""&amp;INDEX($E$147:$G$149,MATCH("●",INDEX($H$147:$AQ$149,,MATCH($D188,$70:$70,0)-7),0),1)&amp;""""&amp;"#"&amp;BT$175&amp;"="&amp;""""&amp;VLOOKUP(BT$175,$AD$9:$AN$20,8,FALSE)&amp;""""&amp;"#g'"&amp;"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8" s="60" t="s">
        <v>1068</v>
      </c>
    </row>
    <row r="189" spans="4:73" ht="72" customHeight="1">
      <c r="D189" s="96">
        <f t="shared" si="3"/>
        <v>157</v>
      </c>
      <c r="E189" s="97"/>
      <c r="F189" s="97"/>
      <c r="G189" s="98"/>
      <c r="H189" s="45" t="str">
        <f t="shared" ca="1" si="2"/>
        <v>clear; echo テストケース157; sed -i '' 's#COLUMN_DATA_TYPE="char"#COLUMN_DATA_TYPE="long"#g' ${CONFIG_DIR}db_data_config.txt; export COLUMN_DATA_TYPE="long";sed -i '' 's#COLUMN_DATA_LENGTH="3"#COLUMN_DATA_LENGTH="2"#g' ${CONFIG_DIR}db_data_config.txt; export COLUMN_DATA_LENGTH="2";sed -i '' 's#COLUMN_DATA_TRIM="NONE"#COLUMN_DATA_TRIM="ftbt"#g' ${CONFIG_DIR}db_data_config.txt; export COLUMN_DATA_TRIM="ftbt";sh ./script/db_check_data_validate_config.sh; sed -i '' 's#COLUMN_DATA_TYPE="long"#COLUMN_DATA_TYPE="char"#g'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</v>
      </c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7"/>
      <c r="AE189" s="99" t="str" cm="1">
        <f t="array" ref="AE189">SUBSTITUTE(INDEX($H$151:$AQ$151, , MATCH($D189, $70:$70, 0)-7),"-","")</f>
        <v>正常</v>
      </c>
      <c r="AF189" s="100"/>
      <c r="AG189" s="101"/>
      <c r="AH189" s="143" t="s">
        <v>1006</v>
      </c>
      <c r="AI189" s="144"/>
      <c r="AJ189" s="144"/>
      <c r="AK189" s="144"/>
      <c r="AL189" s="144"/>
      <c r="AM189" s="144"/>
      <c r="AN189" s="144"/>
      <c r="AO189" s="144"/>
      <c r="AP189" s="144"/>
      <c r="AQ189" s="145"/>
      <c r="AS189" s="68" t="str" cm="1">
        <f t="array" ref="AS189">SUBSTITUTE(TEXT(INDEX($H$154:$AQ$154,1,$D189-144),"000000"),"-","")</f>
        <v>220001</v>
      </c>
      <c r="AT189" s="69"/>
      <c r="AU189" s="70"/>
      <c r="AW189" s="71" t="str">
        <f>SUBSTITUTE(IF(VLOOKUP(AW$175,$AD$9:$AN$20,8,FALSE)=INDEX($E$76:$G$78,MATCH("●",INDEX($H$76:$AQ$78,,MATCH($D189,$70:$70,0)-7),0),1),"","sed -i "&amp;IF($AK$173="MacOS","'' ","")&amp;"'s#"&amp;AW$175&amp;"="""&amp;VLOOKUP(AW$175,$AD$9:$AN$20,8,FALSE)&amp;""""&amp;"#"&amp;AW$175&amp;"="&amp;""""&amp;INDEX($E$76:$G$78,MATCH("●",INDEX($H$76:$AQ$78,,MATCH($D189,$70:$70,0)-7),0),1)&amp;""""&amp;"#g'"&amp;" ${CONFIG_DIR}"&amp;$K$7&amp;"; export "&amp;AW$175&amp;"="&amp;""""&amp;INDEX($E$76:$G$78,MATCH("●",INDEX($H$76:$AQ$78,,MATCH($D189,$70:$70,0)-7),0),1)&amp;""";"),",",""",""")</f>
        <v/>
      </c>
      <c r="AX189" s="71" t="str">
        <f>SUBSTITUTE(IF(INDEX($E$76:$G$78,MATCH("●",INDEX($H$76:$AQ$78,,MATCH($D189,$70:$70,0)-7),0),1)=VLOOKUP(AX$175,$AD$9:$AN$20,8,FALSE),"","sed -i "&amp;IF($AK$173="MacOS","'' ","")&amp;"'s#"&amp;AX$175&amp;"="""&amp;INDEX($E$76:$G$78,MATCH("●",INDEX($H$76:$AQ$78,,MATCH($D189,$70:$70,0)-7),0),1)&amp;""""&amp;"#"&amp;AX$175&amp;"="&amp;""""&amp;VLOOKUP(AX$175,$AD$9:$AN$20,8,FALSE)&amp;""""&amp;"#g'"&amp;"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89" s="71" t="str">
        <f>SUBSTITUTE(IF(VLOOKUP(AY$175,$AD$9:$AN$20,8,FALSE)=INDEX($E$80:$G$83,MATCH("●",INDEX($H$80:$AQ$83,,MATCH($D189,$70:$70,0)-7),0),1),"","sed -i "&amp;IF($AK$173="MacOS","'' ","")&amp;"'s#"&amp;AY$175&amp;"="""&amp;VLOOKUP(AY$175,$AD$9:$AN$20,8,FALSE)&amp;""""&amp;"#"&amp;AY$175&amp;"="&amp;""""&amp;INDEX($E$80:$G$83,MATCH("●",INDEX($H$80:$AQ$83,,MATCH($D189,$70:$70,0)-7),0),1)&amp;""""&amp;"#g'"&amp;" ${CONFIG_DIR}"&amp;$K$7&amp;"; export "&amp;AY$175&amp;"="&amp;""""&amp;INDEX($E$80:$G$83,MATCH("●",INDEX($H$80:$AQ$83,,MATCH($D189,$70:$70,0)-7),0),1)&amp;""";"),",",""",""")</f>
        <v>sed -i '' 's#COLUMN_DATA_TYPE="char"#COLUMN_DATA_TYPE="long"#g' ${CONFIG_DIR}db_data_config.txt; export COLUMN_DATA_TYPE="long";</v>
      </c>
      <c r="AZ189" s="71" t="str">
        <f>SUBSTITUTE(IF(INDEX($E$80:$G$83,MATCH("●",INDEX($H$80:$AQ$83,,MATCH($D189,$70:$70,0)-7),0),1)=VLOOKUP(AZ$175,$AD$9:$AN$20,8,FALSE),"","sed -i "&amp;IF($AK$173="MacOS","'' ","")&amp;"'s#"&amp;AZ$175&amp;"="""&amp;INDEX($E$80:$G$83,MATCH("●",INDEX($H$80:$AQ$83,,MATCH($D189,$70:$70,0)-7),0),1)&amp;""""&amp;"#"&amp;AZ$175&amp;"="&amp;""""&amp;VLOOKUP(AZ$175,$AD$9:$AN$20,8,FALSE)&amp;""""&amp;"#g'"&amp;"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89" s="71" t="str">
        <f>SUBSTITUTE(IF(VLOOKUP(BA$175,$AD$9:$AN$20,8,FALSE)=INDEX($E$85:$G$110,MATCH("●",INDEX($H$85:$AQ$110,,MATCH($D189,$70:$70,0)-7),0),1),"","sed -i "&amp;IF($AK$173="MacOS","'' ","")&amp;"'s#"&amp;BA$175&amp;"="""&amp;VLOOKUP(BA$175,$AD$9:$AN$20,8,FALSE)&amp;""""&amp;"#"&amp;BA$175&amp;"="&amp;""""&amp;INDEX($E$85:$G$110,MATCH("●",INDEX($H$85:$AQ$110,,MATCH($D189,$70:$70,0)-7),0),1)&amp;""""&amp;"#g'"&amp;" ${CONFIG_DIR}"&amp;$K$7&amp;"; export "&amp;BA$175&amp;"="&amp;""""&amp;INDEX($E$85:$G$110,MATCH("●",INDEX($H$85:$AQ$110,,MATCH($D189,$70:$70,0)-7),0),1)&amp;""";"),",",""",""")</f>
        <v>sed -i '' 's#COLUMN_DATA_LENGTH="3"#COLUMN_DATA_LENGTH="2"#g' ${CONFIG_DIR}db_data_config.txt; export COLUMN_DATA_LENGTH="2";</v>
      </c>
      <c r="BB189" s="71" t="str">
        <f>SUBSTITUTE(IF(INDEX($E$85:$G$110,MATCH("●",INDEX($H$85:$AQ$110,,MATCH($D189,$70:$70,0)-7),0),1)=VLOOKUP(BB$175,$AD$9:$AN$20,8,FALSE),"","sed -i "&amp;IF($AK$173="MacOS","'' ","")&amp;"'s#"&amp;BB$175&amp;"="""&amp;INDEX($E$85:$G$110,MATCH("●",INDEX($H$85:$AQ$110,,MATCH($D189,$70:$70,0)-7),0),1)&amp;""""&amp;"#"&amp;BB$175&amp;"="&amp;""""&amp;VLOOKUP(BB$175,$AD$9:$AN$20,8,FALSE)&amp;""""&amp;"#g'"&amp;"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's#COLUMN_DATA_LENGTH="2"#COLUMN_DATA_LENGTH="3"#g' ${CONFIG_DIR}db_data_config.txt; export COLUMN_DATA_LENGTH="3";</v>
      </c>
      <c r="BC189" s="71" t="str">
        <f>SUBSTITUTE(IF(VLOOKUP(BC$175,$AD$9:$AN$20,8,FALSE)=INDEX($E$112:$G$115,MATCH("●",INDEX($H$112:$AQ$115,,MATCH($D189,$70:$70,0)-7),0),1),"","sed -i "&amp;IF($AK$173="MacOS","'' ","")&amp;"'s#"&amp;BC$175&amp;"="""&amp;VLOOKUP(BC$175,$AD$9:$AN$20,8,FALSE)&amp;""""&amp;"#"&amp;BC$175&amp;"="&amp;""""&amp;INDEX($E$112:$G$115,MATCH("●",INDEX($H$112:$AQ$115,,MATCH($D189,$70:$70,0)-7),0),1)&amp;""""&amp;"#g'"&amp;" ${CONFIG_DIR}"&amp;$K$7&amp;"; export "&amp;BC$175&amp;"="&amp;""""&amp;INDEX($E$112:$G$115,MATCH("●",INDEX($H$112:$AQ$115,,MATCH($D189,$70:$70,0)-7),0),1)&amp;""";"),",",""",""")</f>
        <v>sed -i '' 's#COLUMN_DATA_TRIM="NONE"#COLUMN_DATA_TRIM="ftbt"#g' ${CONFIG_DIR}db_data_config.txt; export COLUMN_DATA_TRIM="ftbt";</v>
      </c>
      <c r="BD189" s="71" t="str">
        <f>SUBSTITUTE(IF(INDEX($E$112:$G$115,MATCH("●",INDEX($H$112:$AQ$115,,MATCH($D189,$70:$70,0)-7),0),1)=VLOOKUP(BD$175,$AD$9:$AN$20,8,FALSE),"","sed -i "&amp;IF($AK$173="MacOS","'' ","")&amp;"'s#"&amp;BD$175&amp;"="""&amp;INDEX($E$112:$G$115,MATCH("●",INDEX($H$112:$AQ$115,,MATCH($D189,$70:$70,0)-7),0),1)&amp;""""&amp;"#"&amp;BD$175&amp;"="&amp;""""&amp;VLOOKUP(BD$175,$AD$9:$AN$20,8,FALSE)&amp;""""&amp;"#g'"&amp;"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189" s="71" t="str">
        <f>SUBSTITUTE(IF(VLOOKUP(BE$175,$AD$9:$AN$20,8,FALSE)=INDEX($E$117:$G$120,MATCH("●",INDEX($H$117:$AQ$120,,MATCH($D189,$70:$70,0)-7),0),1),"","sed -i "&amp;IF($AK$173="MacOS","'' ","")&amp;"'s#"&amp;BE$175&amp;"="""&amp;VLOOKUP(BE$175,$AD$9:$AN$20,8,FALSE)&amp;""""&amp;"#"&amp;BE$175&amp;"="&amp;""""&amp;INDEX($E$117:$G$120,MATCH("●",INDEX($H$117:$AQ$120,,MATCH($D189,$70:$70,0)-7),0),1)&amp;""""&amp;"#g'"&amp;" ${CONFIG_DIR}"&amp;$K$7&amp;"; export "&amp;BE$175&amp;"="&amp;""""&amp;INDEX($E$117:$G$120,MATCH("●",INDEX($H$117:$AQ$120,,MATCH($D189,$70:$70,0)-7),0),1)&amp;""";"),",",""",""")</f>
        <v/>
      </c>
      <c r="BF189" s="71" t="str">
        <f>SUBSTITUTE(IF(INDEX($E$117:$G$120,MATCH("●",INDEX($H$117:$AQ$120,,MATCH($D189,$70:$70,0)-7),0),1)=VLOOKUP(BF$175,$AD$9:$AN$20,8,FALSE),"","sed -i "&amp;IF($AK$173="MacOS","'' ","")&amp;"'s#"&amp;BF$175&amp;"="""&amp;INDEX($E$117:$G$120,MATCH("●",INDEX($H$117:$AQ$120,,MATCH($D189,$70:$70,0)-7),0),1)&amp;""""&amp;"#"&amp;BF$175&amp;"="&amp;""""&amp;VLOOKUP(BF$175,$AD$9:$AN$20,8,FALSE)&amp;""""&amp;"#g'"&amp;"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89" s="71" t="str">
        <f>SUBSTITUTE(IF(VLOOKUP(BG$175,$AD$9:$AN$20,8,FALSE)=INDEX($E$122:$G$125,MATCH("●",INDEX($H$122:$AQ$125,,MATCH($D189,$70:$70,0)-7),0),1),"","sed -i "&amp;IF($AK$173="MacOS","'' ","")&amp;"'s#"&amp;BG$175&amp;"="""&amp;VLOOKUP(BG$175,$AD$9:$AN$20,8,FALSE)&amp;""""&amp;"#"&amp;BG$175&amp;"="&amp;""""&amp;INDEX($E$122:$G$125,MATCH("●",INDEX($H$122:$AQ$125,,MATCH($D189,$70:$70,0)-7),0),1)&amp;""""&amp;"#g'"&amp;" ${CONFIG_DIR}"&amp;$K$7&amp;"; export "&amp;BG$175&amp;"="&amp;""""&amp;INDEX($E$122:$G$125,MATCH("●",INDEX($H$122:$AQ$125,,MATCH($D189,$70:$70,0)-7),0),1)&amp;""";"),",",""",""")</f>
        <v/>
      </c>
      <c r="BH189" s="71" t="str">
        <f>SUBSTITUTE(IF(INDEX($E$122:$G$125,MATCH("●",INDEX($H$122:$AQ$125,,MATCH($D189,$70:$70,0)-7),0),1)=VLOOKUP(BH$175,$AD$9:$AN$20,8,FALSE),"","sed -i "&amp;IF($AK$173="MacOS","'' ","")&amp;"'s#"&amp;BH$175&amp;"="""&amp;INDEX($E$122:$G$125,MATCH("●",INDEX($H$122:$AQ$125,,MATCH($D189,$70:$70,0)-7),0),1)&amp;""""&amp;"#"&amp;BH$175&amp;"="&amp;""""&amp;VLOOKUP(BH$175,$AD$9:$AN$20,8,FALSE)&amp;""""&amp;"#g'"&amp;"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89" s="71" t="str">
        <f>SUBSTITUTE(IF(VLOOKUP(BI$175,$AD$9:$AN$20,8,FALSE)=INDEX($E$127:$G$129,MATCH("●",INDEX($H$127:$AQ$129,,MATCH($D189,$70:$70,0)-7),0),1),"","sed -i "&amp;IF($AK$173="MacOS","'' ","")&amp;"'s#"&amp;BI$175&amp;"="""&amp;VLOOKUP(BI$175,$AD$9:$AN$20,8,FALSE)&amp;""""&amp;"#"&amp;BI$175&amp;"="&amp;""""&amp;INDEX($E$127:$G$129,MATCH("●",INDEX($H$127:$AQ$129,,MATCH($D189,$70:$70,0)-7),0),1)&amp;""""&amp;"#g'"&amp;" ${CONFIG_DIR}"&amp;$K$7&amp;"; export "&amp;BI$175&amp;"="&amp;""""&amp;INDEX($E$127:$G$129,MATCH("●",INDEX($H$127:$AQ$129,,MATCH($D189,$70:$70,0)-7),0),1)&amp;""";"),",",""",""")</f>
        <v/>
      </c>
      <c r="BJ189" s="71" t="str">
        <f>SUBSTITUTE(IF(INDEX($E$127:$G$129,MATCH("●",INDEX($H$127:$AQ$129,,MATCH($D189,$70:$70,0)-7),0),1)=VLOOKUP(BJ$175,$AD$9:$AN$20,8,FALSE),"","sed -i "&amp;IF($AK$173="MacOS","'' ","")&amp;"'s#"&amp;BJ$175&amp;"="""&amp;INDEX($E$127:$G$129,MATCH("●",INDEX($H$127:$AQ$129,,MATCH($D189,$70:$70,0)-7),0),1)&amp;""""&amp;"#"&amp;BJ$175&amp;"="&amp;""""&amp;VLOOKUP(BJ$175,$AD$9:$AN$20,8,FALSE)&amp;""""&amp;"#g'"&amp;"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89" s="71" t="str">
        <f>SUBSTITUTE(IF(VLOOKUP(BK$175,$AD$9:$AN$20,8,FALSE)=INDEX($E$131:$G$133,MATCH("●",INDEX($H$131:$AQ$133,,MATCH($D189,$70:$70,0)-7),0),1),"","sed -i "&amp;IF($AK$173="MacOS","'' ","")&amp;"'s#"&amp;BK$175&amp;"="""&amp;VLOOKUP(BK$175,$AD$9:$AN$20,8,FALSE)&amp;""""&amp;"#"&amp;BK$175&amp;"="&amp;""""&amp;INDEX($E$131:$G$133,MATCH("●",INDEX($H$131:$AQ$133,,MATCH($D189,$70:$70,0)-7),0),1)&amp;""""&amp;"#g'"&amp;" ${CONFIG_DIR}"&amp;$K$7&amp;"; export "&amp;BK$175&amp;"="&amp;""""&amp;INDEX($E$131:$G$133,MATCH("●",INDEX($H$131:$AQ$133,,MATCH($D189,$70:$70,0)-7),0),1)&amp;""";"),",",""",""")</f>
        <v/>
      </c>
      <c r="BL189" s="71" t="str">
        <f>SUBSTITUTE(IF(INDEX($E$131:$G$133,MATCH("●",INDEX($H$131:$AQ$133,,MATCH($D189,$70:$70,0)-7),0),1)=VLOOKUP(BL$175,$AD$9:$AN$20,8,FALSE),"","sed -i "&amp;IF($AK$173="MacOS","'' ","")&amp;"'s#"&amp;BL$175&amp;"="""&amp;INDEX($E$131:$G$133,MATCH("●",INDEX($H$131:$AQ$133,,MATCH($D189,$70:$70,0)-7),0),1)&amp;""""&amp;"#"&amp;BL$175&amp;"="&amp;""""&amp;VLOOKUP(BL$175,$AD$9:$AN$20,8,FALSE)&amp;""""&amp;"#g'"&amp;"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89" s="71" t="str">
        <f>SUBSTITUTE(IF(VLOOKUP(BM$175,$AD$9:$AN$20,8,FALSE)=INDEX($E$135:$G$137,MATCH("●",INDEX($H$135:$AQ$137,,MATCH($D189,$70:$70,0)-7),0),1),"","sed -i "&amp;IF($AK$173="MacOS","'' ","")&amp;"'s#"&amp;BM$175&amp;"="""&amp;VLOOKUP(BM$175,$AD$9:$AN$20,8,FALSE)&amp;""""&amp;"#"&amp;BM$175&amp;"="&amp;""""&amp;INDEX($E$135:$G$137,MATCH("●",INDEX($H$135:$AQ$137,,MATCH($D189,$70:$70,0)-7),0),1)&amp;""""&amp;"#g'"&amp;" ${CONFIG_DIR}"&amp;$K$7&amp;"; export "&amp;BM$175&amp;"="&amp;""""&amp;INDEX($E$135:$G$137,MATCH("●",INDEX($H$135:$AQ$137,,MATCH($D189,$70:$70,0)-7),0),1)&amp;""";"),",",""",""")</f>
        <v/>
      </c>
      <c r="BN189" s="71" t="str">
        <f>SUBSTITUTE(IF(INDEX($E$135:$G$137,MATCH("●",INDEX($H$135:$AQ$137,,MATCH($D189,$70:$70,0)-7),0),1)=VLOOKUP(BN$175,$AD$9:$AN$20,8,FALSE),"","sed -i "&amp;IF($AK$173="MacOS","'' ","")&amp;"'s#"&amp;BN$175&amp;"="""&amp;INDEX($E$135:$G$137,MATCH("●",INDEX($H$135:$AQ$137,,MATCH($D189,$70:$70,0)-7),0),1)&amp;""""&amp;"#"&amp;BN$175&amp;"="&amp;""""&amp;VLOOKUP(BN$175,$AD$9:$AN$20,8,FALSE)&amp;""""&amp;"#g'"&amp;"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89" s="71" t="str">
        <f>SUBSTITUTE(IF(VLOOKUP(BO$175,$AD$9:$AN$20,8,FALSE)=INDEX($E$139:$G$141,MATCH("●",INDEX($H$139:$AQ$141,,MATCH($D189,$70:$70,0)-7),0),1),"","sed -i "&amp;IF($AK$173="MacOS","'' ","")&amp;"'s#"&amp;BO$175&amp;"="""&amp;VLOOKUP(BO$175,$AD$9:$AN$20,8,FALSE)&amp;""""&amp;"#"&amp;BO$175&amp;"="&amp;""""&amp;INDEX($E$139:$G$141,MATCH("●",INDEX($H$139:$AQ$141,,MATCH($D189,$70:$70,0)-7),0),1)&amp;""""&amp;"#g'"&amp;" ${CONFIG_DIR}"&amp;$K$7&amp;"; export "&amp;BO$175&amp;"="&amp;""""&amp;INDEX($E$139:$G$141,MATCH("●",INDEX($H$139:$AQ$141,,MATCH($D189,$70:$70,0)-7),0),1)&amp;""";"),",",""",""")</f>
        <v/>
      </c>
      <c r="BP189" s="71" t="str">
        <f>SUBSTITUTE(IF(INDEX($E$139:$G$141,MATCH("●",INDEX($H$139:$AQ$141,,MATCH($D189,$70:$70,0)-7),0),1)=VLOOKUP(BP$175,$AD$9:$AN$20,8,FALSE),"","sed -i "&amp;IF($AK$173="MacOS","'' ","")&amp;"'s#"&amp;BP$175&amp;"="""&amp;INDEX($E$139:$G$141,MATCH("●",INDEX($H$139:$AQ$141,,MATCH($D189,$70:$70,0)-7),0),1)&amp;""""&amp;"#"&amp;BP$175&amp;"="&amp;""""&amp;VLOOKUP(BP$175,$AD$9:$AN$20,8,FALSE)&amp;""""&amp;"#g'"&amp;"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89" s="71" t="str">
        <f>SUBSTITUTE(IF(VLOOKUP(BQ$175,$AD$9:$AN$20,8,FALSE)=INDEX($E$143:$G$145,MATCH("●",INDEX($H$143:$AQ$145,,MATCH($D189,$70:$70,0)-7),0),1),"","sed -i "&amp;IF($AK$173="MacOS","'' ","")&amp;"'s#"&amp;BQ$175&amp;"="""&amp;VLOOKUP(BQ$175,$AD$9:$AN$20,8,FALSE)&amp;""""&amp;"#"&amp;BQ$175&amp;"="&amp;""""&amp;INDEX($E$143:$G$145,MATCH("●",INDEX($H$143:$AQ$145,,MATCH($D189,$70:$70,0)-7),0),1)&amp;""""&amp;"#g'"&amp;" ${CONFIG_DIR}"&amp;$K$7&amp;"; export "&amp;BQ$175&amp;"="&amp;""""&amp;INDEX($E$143:$G$145,MATCH("●",INDEX($H$143:$AQ$145,,MATCH($D189,$70:$70,0)-7),0),1)&amp;""";"),",",""",""")</f>
        <v/>
      </c>
      <c r="BR189" s="71" t="str">
        <f>SUBSTITUTE(IF(INDEX($E$143:$G$145,MATCH("●",INDEX($H$143:$AQ$145,,MATCH($D189,$70:$70,0)-7),0),1)=VLOOKUP(BR$175,$AD$9:$AN$20,8,FALSE),"","sed -i "&amp;IF($AK$173="MacOS","'' ","")&amp;"'s#"&amp;BR$175&amp;"="""&amp;INDEX($E$143:$G$145,MATCH("●",INDEX($H$143:$AQ$145,,MATCH($D189,$70:$70,0)-7),0),1)&amp;""""&amp;"#"&amp;BR$175&amp;"="&amp;""""&amp;VLOOKUP(BR$175,$AD$9:$AN$20,8,FALSE)&amp;""""&amp;"#g'"&amp;"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89" s="71" t="str">
        <f>SUBSTITUTE(IF(VLOOKUP(BS$175,$AD$9:$AN$20,8,FALSE)=INDEX($E$147:$G$149,MATCH("●",INDEX($H$147:$AQ$149,,MATCH($D189,$70:$70,0)-7),0),1),"","sed -i "&amp;IF($AK$173="MacOS","'' ","")&amp;"'s#"&amp;BS$175&amp;"="""&amp;VLOOKUP(BS$175,$AD$9:$AN$20,8,FALSE)&amp;""""&amp;"#"&amp;BS$175&amp;"="&amp;""""&amp;INDEX($E$147:$G$149,MATCH("●",INDEX($H$147:$AQ$149,,MATCH($D189,$70:$70,0)-7),0),1)&amp;""""&amp;"#g'"&amp;" ${CONFIG_DIR}"&amp;$K$7&amp;"; export "&amp;BS$175&amp;"="&amp;""""&amp;INDEX($E$147:$G$149,MATCH("●",INDEX($H$147:$AQ$149,,MATCH($D189,$70:$70,0)-7),0),1)&amp;""";"),",",""",""")</f>
        <v/>
      </c>
      <c r="BT189" s="71" t="str">
        <f>SUBSTITUTE(IF(INDEX($E$147:$G$149,MATCH("●",INDEX($H$147:$AQ$149,,MATCH($D189,$70:$70,0)-7),0),1)=VLOOKUP(BT$175,$AD$9:$AN$20,8,FALSE),"","sed -i "&amp;IF($AK$173="MacOS","'' ","")&amp;"'s#"&amp;BT$175&amp;"="""&amp;INDEX($E$147:$G$149,MATCH("●",INDEX($H$147:$AQ$149,,MATCH($D189,$70:$70,0)-7),0),1)&amp;""""&amp;"#"&amp;BT$175&amp;"="&amp;""""&amp;VLOOKUP(BT$175,$AD$9:$AN$20,8,FALSE)&amp;""""&amp;"#g'"&amp;"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89" s="60" t="s">
        <v>1068</v>
      </c>
    </row>
    <row r="190" spans="4:73" ht="90" customHeight="1">
      <c r="D190" s="96">
        <f t="shared" si="3"/>
        <v>158</v>
      </c>
      <c r="E190" s="97"/>
      <c r="F190" s="97"/>
      <c r="G190" s="98"/>
      <c r="H190" s="45" t="str">
        <f t="shared" ca="1" si="2"/>
        <v>clear; echo テストケース158; sed -i '' 's#COLUMN_DATA_TYPE="char"#COLUMN_DATA_TYPE="long"#g' ${CONFIG_DIR}db_data_config.txt; export COLUMN_DATA_TYPE="long";sed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's#COLUMN_DATA_TYPE="long"#COLUMN_DATA_TYPE="char"#g' ${CONFIG_DIR}db_data_config.txt; export COLUMN_DATA_TYPE="char";sed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7"/>
      <c r="AE190" s="99" t="str" cm="1">
        <f t="array" ref="AE190">SUBSTITUTE(INDEX($H$151:$AQ$151, , MATCH($D190, $70:$70, 0)-7),"-","")</f>
        <v>異常</v>
      </c>
      <c r="AF190" s="100"/>
      <c r="AG190" s="101"/>
      <c r="AH190" s="143" t="s">
        <v>1007</v>
      </c>
      <c r="AI190" s="144"/>
      <c r="AJ190" s="144"/>
      <c r="AK190" s="144"/>
      <c r="AL190" s="144"/>
      <c r="AM190" s="144"/>
      <c r="AN190" s="144"/>
      <c r="AO190" s="144"/>
      <c r="AP190" s="144"/>
      <c r="AQ190" s="145"/>
      <c r="AS190" s="68" t="str" cm="1">
        <f t="array" ref="AS190">SUBSTITUTE(TEXT(INDEX($H$154:$AQ$154,1,$D190-144),"000000"),"-","")</f>
        <v>220160</v>
      </c>
      <c r="AT190" s="69"/>
      <c r="AU190" s="70"/>
      <c r="AW190" s="71" t="str">
        <f>SUBSTITUTE(IF(VLOOKUP(AW$175,$AD$9:$AN$20,8,FALSE)=INDEX($E$76:$G$78,MATCH("●",INDEX($H$76:$AQ$78,,MATCH($D190,$70:$70,0)-7),0),1),"","sed -i "&amp;IF($AK$173="MacOS","'' ","")&amp;"'s#"&amp;AW$175&amp;"="""&amp;VLOOKUP(AW$175,$AD$9:$AN$20,8,FALSE)&amp;""""&amp;"#"&amp;AW$175&amp;"="&amp;""""&amp;INDEX($E$76:$G$78,MATCH("●",INDEX($H$76:$AQ$78,,MATCH($D190,$70:$70,0)-7),0),1)&amp;""""&amp;"#g'"&amp;" ${CONFIG_DIR}"&amp;$K$7&amp;"; export "&amp;AW$175&amp;"="&amp;""""&amp;INDEX($E$76:$G$78,MATCH("●",INDEX($H$76:$AQ$78,,MATCH($D190,$70:$70,0)-7),0),1)&amp;""";"),",",""",""")</f>
        <v/>
      </c>
      <c r="AX190" s="71" t="str">
        <f>SUBSTITUTE(IF(INDEX($E$76:$G$78,MATCH("●",INDEX($H$76:$AQ$78,,MATCH($D190,$70:$70,0)-7),0),1)=VLOOKUP(AX$175,$AD$9:$AN$20,8,FALSE),"","sed -i "&amp;IF($AK$173="MacOS","'' ","")&amp;"'s#"&amp;AX$175&amp;"="""&amp;INDEX($E$76:$G$78,MATCH("●",INDEX($H$76:$AQ$78,,MATCH($D190,$70:$70,0)-7),0),1)&amp;""""&amp;"#"&amp;AX$175&amp;"="&amp;""""&amp;VLOOKUP(AX$175,$AD$9:$AN$20,8,FALSE)&amp;""""&amp;"#g'"&amp;"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0" s="71" t="str">
        <f>SUBSTITUTE(IF(VLOOKUP(AY$175,$AD$9:$AN$20,8,FALSE)=INDEX($E$80:$G$83,MATCH("●",INDEX($H$80:$AQ$83,,MATCH($D190,$70:$70,0)-7),0),1),"","sed -i "&amp;IF($AK$173="MacOS","'' ","")&amp;"'s#"&amp;AY$175&amp;"="""&amp;VLOOKUP(AY$175,$AD$9:$AN$20,8,FALSE)&amp;""""&amp;"#"&amp;AY$175&amp;"="&amp;""""&amp;INDEX($E$80:$G$83,MATCH("●",INDEX($H$80:$AQ$83,,MATCH($D190,$70:$70,0)-7),0),1)&amp;""""&amp;"#g'"&amp;" ${CONFIG_DIR}"&amp;$K$7&amp;"; export "&amp;AY$175&amp;"="&amp;""""&amp;INDEX($E$80:$G$83,MATCH("●",INDEX($H$80:$AQ$83,,MATCH($D190,$70:$70,0)-7),0),1)&amp;""";"),",",""",""")</f>
        <v>sed -i '' 's#COLUMN_DATA_TYPE="char"#COLUMN_DATA_TYPE="long"#g' ${CONFIG_DIR}db_data_config.txt; export COLUMN_DATA_TYPE="long";</v>
      </c>
      <c r="AZ190" s="71" t="str">
        <f>SUBSTITUTE(IF(INDEX($E$80:$G$83,MATCH("●",INDEX($H$80:$AQ$83,,MATCH($D190,$70:$70,0)-7),0),1)=VLOOKUP(AZ$175,$AD$9:$AN$20,8,FALSE),"","sed -i "&amp;IF($AK$173="MacOS","'' ","")&amp;"'s#"&amp;AZ$175&amp;"="""&amp;INDEX($E$80:$G$83,MATCH("●",INDEX($H$80:$AQ$83,,MATCH($D190,$70:$70,0)-7),0),1)&amp;""""&amp;"#"&amp;AZ$175&amp;"="&amp;""""&amp;VLOOKUP(AZ$175,$AD$9:$AN$20,8,FALSE)&amp;""""&amp;"#g'"&amp;"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90" s="71" t="str">
        <f>SUBSTITUTE(IF(VLOOKUP(BA$175,$AD$9:$AN$20,8,FALSE)=INDEX($E$85:$G$110,MATCH("●",INDEX($H$85:$AQ$110,,MATCH($D190,$70:$70,0)-7),0),1),"","sed -i "&amp;IF($AK$173="MacOS","'' ","")&amp;"'s#"&amp;BA$175&amp;"="""&amp;VLOOKUP(BA$175,$AD$9:$AN$20,8,FALSE)&amp;""""&amp;"#"&amp;BA$175&amp;"="&amp;""""&amp;INDEX($E$85:$G$110,MATCH("●",INDEX($H$85:$AQ$110,,MATCH($D190,$70:$70,0)-7),0),1)&amp;""""&amp;"#g'"&amp;" ${CONFIG_DIR}"&amp;$K$7&amp;"; export "&amp;BA$175&amp;"="&amp;""""&amp;INDEX($E$85:$G$110,MATCH("●",INDEX($H$85:$AQ$110,,MATCH($D190,$70:$70,0)-7),0),1)&amp;""";"),",",""",""")</f>
        <v/>
      </c>
      <c r="BB190" s="71" t="str">
        <f>SUBSTITUTE(IF(INDEX($E$85:$G$110,MATCH("●",INDEX($H$85:$AQ$110,,MATCH($D190,$70:$70,0)-7),0),1)=VLOOKUP(BB$175,$AD$9:$AN$20,8,FALSE),"","sed -i "&amp;IF($AK$173="MacOS","'' ","")&amp;"'s#"&amp;BB$175&amp;"="""&amp;INDEX($E$85:$G$110,MATCH("●",INDEX($H$85:$AQ$110,,MATCH($D190,$70:$70,0)-7),0),1)&amp;""""&amp;"#"&amp;BB$175&amp;"="&amp;""""&amp;VLOOKUP(BB$175,$AD$9:$AN$20,8,FALSE)&amp;""""&amp;"#g'"&amp;" ${CONFIG_DIR}"&amp;$K$7&amp;"; export "&amp;BB$175&amp;"="&amp;""""&amp;VLOOKUP(BB$175,$AD$9:$AN$20,8,FALSE)&amp;""";"),",",""",""")</f>
        <v/>
      </c>
      <c r="BC190" s="71" t="str">
        <f>SUBSTITUTE(IF(VLOOKUP(BC$175,$AD$9:$AN$20,8,FALSE)=INDEX($E$112:$G$115,MATCH("●",INDEX($H$112:$AQ$115,,MATCH($D190,$70:$70,0)-7),0),1),"","sed -i "&amp;IF($AK$173="MacOS","'' ","")&amp;"'s#"&amp;BC$175&amp;"="""&amp;VLOOKUP(BC$175,$AD$9:$AN$20,8,FALSE)&amp;""""&amp;"#"&amp;BC$175&amp;"="&amp;""""&amp;INDEX($E$112:$G$115,MATCH("●",INDEX($H$112:$AQ$115,,MATCH($D190,$70:$70,0)-7),0),1)&amp;""""&amp;"#g'"&amp;" ${CONFIG_DIR}"&amp;$K$7&amp;"; export "&amp;BC$175&amp;"="&amp;""""&amp;INDEX($E$112:$G$115,MATCH("●",INDEX($H$112:$AQ$115,,MATCH($D190,$70:$70,0)-7),0),1)&amp;""";"),",",""",""")</f>
        <v>sed -i '' 's#COLUMN_DATA_TRIM="NONE"#COLUMN_DATA_TRIM="FTBT"#g' ${CONFIG_DIR}db_data_config.txt; export COLUMN_DATA_TRIM="FTBT";</v>
      </c>
      <c r="BD190" s="71" t="str">
        <f>SUBSTITUTE(IF(INDEX($E$112:$G$115,MATCH("●",INDEX($H$112:$AQ$115,,MATCH($D190,$70:$70,0)-7),0),1)=VLOOKUP(BD$175,$AD$9:$AN$20,8,FALSE),"","sed -i "&amp;IF($AK$173="MacOS","'' ","")&amp;"'s#"&amp;BD$175&amp;"="""&amp;INDEX($E$112:$G$115,MATCH("●",INDEX($H$112:$AQ$115,,MATCH($D190,$70:$70,0)-7),0),1)&amp;""""&amp;"#"&amp;BD$175&amp;"="&amp;""""&amp;VLOOKUP(BD$175,$AD$9:$AN$20,8,FALSE)&amp;""""&amp;"#g'"&amp;"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190" s="71" t="str">
        <f>SUBSTITUTE(IF(VLOOKUP(BE$175,$AD$9:$AN$20,8,FALSE)=INDEX($E$117:$G$120,MATCH("●",INDEX($H$117:$AQ$120,,MATCH($D190,$70:$70,0)-7),0),1),"","sed -i "&amp;IF($AK$173="MacOS","'' ","")&amp;"'s#"&amp;BE$175&amp;"="""&amp;VLOOKUP(BE$175,$AD$9:$AN$20,8,FALSE)&amp;""""&amp;"#"&amp;BE$175&amp;"="&amp;""""&amp;INDEX($E$117:$G$120,MATCH("●",INDEX($H$117:$AQ$120,,MATCH($D190,$70:$70,0)-7),0),1)&amp;""""&amp;"#g'"&amp;" ${CONFIG_DIR}"&amp;$K$7&amp;"; export "&amp;BE$175&amp;"="&amp;""""&amp;INDEX($E$117:$G$120,MATCH("●",INDEX($H$117:$AQ$120,,MATCH($D190,$70:$70,0)-7),0),1)&amp;""";"),",",""",""")</f>
        <v>sed -i '' 's#COLUMN_DATA_SIGNED="0"#COLUMN_DATA_SIGNED="1"#g' ${CONFIG_DIR}db_data_config.txt; export COLUMN_DATA_SIGNED="1";</v>
      </c>
      <c r="BF190" s="71" t="str">
        <f>SUBSTITUTE(IF(INDEX($E$117:$G$120,MATCH("●",INDEX($H$117:$AQ$120,,MATCH($D190,$70:$70,0)-7),0),1)=VLOOKUP(BF$175,$AD$9:$AN$20,8,FALSE),"","sed -i "&amp;IF($AK$173="MacOS","'' ","")&amp;"'s#"&amp;BF$175&amp;"="""&amp;INDEX($E$117:$G$120,MATCH("●",INDEX($H$117:$AQ$120,,MATCH($D190,$70:$70,0)-7),0),1)&amp;""""&amp;"#"&amp;BF$175&amp;"="&amp;""""&amp;VLOOKUP(BF$175,$AD$9:$AN$20,8,FALSE)&amp;""""&amp;"#g'"&amp;"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190" s="71" t="str">
        <f>SUBSTITUTE(IF(VLOOKUP(BG$175,$AD$9:$AN$20,8,FALSE)=INDEX($E$122:$G$125,MATCH("●",INDEX($H$122:$AQ$125,,MATCH($D190,$70:$70,0)-7),0),1),"","sed -i "&amp;IF($AK$173="MacOS","'' ","")&amp;"'s#"&amp;BG$175&amp;"="""&amp;VLOOKUP(BG$175,$AD$9:$AN$20,8,FALSE)&amp;""""&amp;"#"&amp;BG$175&amp;"="&amp;""""&amp;INDEX($E$122:$G$125,MATCH("●",INDEX($H$122:$AQ$125,,MATCH($D190,$70:$70,0)-7),0),1)&amp;""""&amp;"#g'"&amp;" ${CONFIG_DIR}"&amp;$K$7&amp;"; export "&amp;BG$175&amp;"="&amp;""""&amp;INDEX($E$122:$G$125,MATCH("●",INDEX($H$122:$AQ$125,,MATCH($D190,$70:$70,0)-7),0),1)&amp;""";"),",",""",""")</f>
        <v>sed -i '' 's#SIGN_DIGIT="0"#SIGN_DIGIT="1"#g' ${CONFIG_DIR}db_data_config.txt; export SIGN_DIGIT="1";</v>
      </c>
      <c r="BH190" s="71" t="str">
        <f>SUBSTITUTE(IF(INDEX($E$122:$G$125,MATCH("●",INDEX($H$122:$AQ$125,,MATCH($D190,$70:$70,0)-7),0),1)=VLOOKUP(BH$175,$AD$9:$AN$20,8,FALSE),"","sed -i "&amp;IF($AK$173="MacOS","'' ","")&amp;"'s#"&amp;BH$175&amp;"="""&amp;INDEX($E$122:$G$125,MATCH("●",INDEX($H$122:$AQ$125,,MATCH($D190,$70:$70,0)-7),0),1)&amp;""""&amp;"#"&amp;BH$175&amp;"="&amp;""""&amp;VLOOKUP(BH$175,$AD$9:$AN$20,8,FALSE)&amp;""""&amp;"#g'"&amp;" ${CONFIG_DIR}"&amp;$K$7&amp;"; export "&amp;BH$175&amp;"="&amp;""""&amp;VLOOKUP(BH$175,$AD$9:$AN$20,8,FALSE)&amp;""";"),",",""",""")</f>
        <v>sed -i '' 's#SIGN_DIGIT="1"#SIGN_DIGIT="0"#g' ${CONFIG_DIR}db_data_config.txt; export SIGN_DIGIT="0";</v>
      </c>
      <c r="BI190" s="71" t="str">
        <f>SUBSTITUTE(IF(VLOOKUP(BI$175,$AD$9:$AN$20,8,FALSE)=INDEX($E$127:$G$129,MATCH("●",INDEX($H$127:$AQ$129,,MATCH($D190,$70:$70,0)-7),0),1),"","sed -i "&amp;IF($AK$173="MacOS","'' ","")&amp;"'s#"&amp;BI$175&amp;"="""&amp;VLOOKUP(BI$175,$AD$9:$AN$20,8,FALSE)&amp;""""&amp;"#"&amp;BI$175&amp;"="&amp;""""&amp;INDEX($E$127:$G$129,MATCH("●",INDEX($H$127:$AQ$129,,MATCH($D190,$70:$70,0)-7),0),1)&amp;""""&amp;"#g'"&amp;" ${CONFIG_DIR}"&amp;$K$7&amp;"; export "&amp;BI$175&amp;"="&amp;""""&amp;INDEX($E$127:$G$129,MATCH("●",INDEX($H$127:$AQ$129,,MATCH($D190,$70:$70,0)-7),0),1)&amp;""";"),",",""",""")</f>
        <v/>
      </c>
      <c r="BJ190" s="71" t="str">
        <f>SUBSTITUTE(IF(INDEX($E$127:$G$129,MATCH("●",INDEX($H$127:$AQ$129,,MATCH($D190,$70:$70,0)-7),0),1)=VLOOKUP(BJ$175,$AD$9:$AN$20,8,FALSE),"","sed -i "&amp;IF($AK$173="MacOS","'' ","")&amp;"'s#"&amp;BJ$175&amp;"="""&amp;INDEX($E$127:$G$129,MATCH("●",INDEX($H$127:$AQ$129,,MATCH($D190,$70:$70,0)-7),0),1)&amp;""""&amp;"#"&amp;BJ$175&amp;"="&amp;""""&amp;VLOOKUP(BJ$175,$AD$9:$AN$20,8,FALSE)&amp;""""&amp;"#g'"&amp;"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0" s="71" t="str">
        <f>SUBSTITUTE(IF(VLOOKUP(BK$175,$AD$9:$AN$20,8,FALSE)=INDEX($E$131:$G$133,MATCH("●",INDEX($H$131:$AQ$133,,MATCH($D190,$70:$70,0)-7),0),1),"","sed -i "&amp;IF($AK$173="MacOS","'' ","")&amp;"'s#"&amp;BK$175&amp;"="""&amp;VLOOKUP(BK$175,$AD$9:$AN$20,8,FALSE)&amp;""""&amp;"#"&amp;BK$175&amp;"="&amp;""""&amp;INDEX($E$131:$G$133,MATCH("●",INDEX($H$131:$AQ$133,,MATCH($D190,$70:$70,0)-7),0),1)&amp;""""&amp;"#g'"&amp;" ${CONFIG_DIR}"&amp;$K$7&amp;"; export "&amp;BK$175&amp;"="&amp;""""&amp;INDEX($E$131:$G$133,MATCH("●",INDEX($H$131:$AQ$133,,MATCH($D190,$70:$70,0)-7),0),1)&amp;""";"),",",""",""")</f>
        <v/>
      </c>
      <c r="BL190" s="71" t="str">
        <f>SUBSTITUTE(IF(INDEX($E$131:$G$133,MATCH("●",INDEX($H$131:$AQ$133,,MATCH($D190,$70:$70,0)-7),0),1)=VLOOKUP(BL$175,$AD$9:$AN$20,8,FALSE),"","sed -i "&amp;IF($AK$173="MacOS","'' ","")&amp;"'s#"&amp;BL$175&amp;"="""&amp;INDEX($E$131:$G$133,MATCH("●",INDEX($H$131:$AQ$133,,MATCH($D190,$70:$70,0)-7),0),1)&amp;""""&amp;"#"&amp;BL$175&amp;"="&amp;""""&amp;VLOOKUP(BL$175,$AD$9:$AN$20,8,FALSE)&amp;""""&amp;"#g'"&amp;"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0" s="71" t="str">
        <f>SUBSTITUTE(IF(VLOOKUP(BM$175,$AD$9:$AN$20,8,FALSE)=INDEX($E$135:$G$137,MATCH("●",INDEX($H$135:$AQ$137,,MATCH($D190,$70:$70,0)-7),0),1),"","sed -i "&amp;IF($AK$173="MacOS","'' ","")&amp;"'s#"&amp;BM$175&amp;"="""&amp;VLOOKUP(BM$175,$AD$9:$AN$20,8,FALSE)&amp;""""&amp;"#"&amp;BM$175&amp;"="&amp;""""&amp;INDEX($E$135:$G$137,MATCH("●",INDEX($H$135:$AQ$137,,MATCH($D190,$70:$70,0)-7),0),1)&amp;""""&amp;"#g'"&amp;" ${CONFIG_DIR}"&amp;$K$7&amp;"; export "&amp;BM$175&amp;"="&amp;""""&amp;INDEX($E$135:$G$137,MATCH("●",INDEX($H$135:$AQ$137,,MATCH($D190,$70:$70,0)-7),0),1)&amp;""";"),",",""",""")</f>
        <v/>
      </c>
      <c r="BN190" s="71" t="str">
        <f>SUBSTITUTE(IF(INDEX($E$135:$G$137,MATCH("●",INDEX($H$135:$AQ$137,,MATCH($D190,$70:$70,0)-7),0),1)=VLOOKUP(BN$175,$AD$9:$AN$20,8,FALSE),"","sed -i "&amp;IF($AK$173="MacOS","'' ","")&amp;"'s#"&amp;BN$175&amp;"="""&amp;INDEX($E$135:$G$137,MATCH("●",INDEX($H$135:$AQ$137,,MATCH($D190,$70:$70,0)-7),0),1)&amp;""""&amp;"#"&amp;BN$175&amp;"="&amp;""""&amp;VLOOKUP(BN$175,$AD$9:$AN$20,8,FALSE)&amp;""""&amp;"#g'"&amp;"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0" s="71" t="str">
        <f>SUBSTITUTE(IF(VLOOKUP(BO$175,$AD$9:$AN$20,8,FALSE)=INDEX($E$139:$G$141,MATCH("●",INDEX($H$139:$AQ$141,,MATCH($D190,$70:$70,0)-7),0),1),"","sed -i "&amp;IF($AK$173="MacOS","'' ","")&amp;"'s#"&amp;BO$175&amp;"="""&amp;VLOOKUP(BO$175,$AD$9:$AN$20,8,FALSE)&amp;""""&amp;"#"&amp;BO$175&amp;"="&amp;""""&amp;INDEX($E$139:$G$141,MATCH("●",INDEX($H$139:$AQ$141,,MATCH($D190,$70:$70,0)-7),0),1)&amp;""""&amp;"#g'"&amp;" ${CONFIG_DIR}"&amp;$K$7&amp;"; export "&amp;BO$175&amp;"="&amp;""""&amp;INDEX($E$139:$G$141,MATCH("●",INDEX($H$139:$AQ$141,,MATCH($D190,$70:$70,0)-7),0),1)&amp;""";"),",",""",""")</f>
        <v/>
      </c>
      <c r="BP190" s="71" t="str">
        <f>SUBSTITUTE(IF(INDEX($E$139:$G$141,MATCH("●",INDEX($H$139:$AQ$141,,MATCH($D190,$70:$70,0)-7),0),1)=VLOOKUP(BP$175,$AD$9:$AN$20,8,FALSE),"","sed -i "&amp;IF($AK$173="MacOS","'' ","")&amp;"'s#"&amp;BP$175&amp;"="""&amp;INDEX($E$139:$G$141,MATCH("●",INDEX($H$139:$AQ$141,,MATCH($D190,$70:$70,0)-7),0),1)&amp;""""&amp;"#"&amp;BP$175&amp;"="&amp;""""&amp;VLOOKUP(BP$175,$AD$9:$AN$20,8,FALSE)&amp;""""&amp;"#g'"&amp;"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0" s="71" t="str">
        <f>SUBSTITUTE(IF(VLOOKUP(BQ$175,$AD$9:$AN$20,8,FALSE)=INDEX($E$143:$G$145,MATCH("●",INDEX($H$143:$AQ$145,,MATCH($D190,$70:$70,0)-7),0),1),"","sed -i "&amp;IF($AK$173="MacOS","'' ","")&amp;"'s#"&amp;BQ$175&amp;"="""&amp;VLOOKUP(BQ$175,$AD$9:$AN$20,8,FALSE)&amp;""""&amp;"#"&amp;BQ$175&amp;"="&amp;""""&amp;INDEX($E$143:$G$145,MATCH("●",INDEX($H$143:$AQ$145,,MATCH($D190,$70:$70,0)-7),0),1)&amp;""""&amp;"#g'"&amp;" ${CONFIG_DIR}"&amp;$K$7&amp;"; export "&amp;BQ$175&amp;"="&amp;""""&amp;INDEX($E$143:$G$145,MATCH("●",INDEX($H$143:$AQ$145,,MATCH($D190,$70:$70,0)-7),0),1)&amp;""";"),",",""",""")</f>
        <v/>
      </c>
      <c r="BR190" s="71" t="str">
        <f>SUBSTITUTE(IF(INDEX($E$143:$G$145,MATCH("●",INDEX($H$143:$AQ$145,,MATCH($D190,$70:$70,0)-7),0),1)=VLOOKUP(BR$175,$AD$9:$AN$20,8,FALSE),"","sed -i "&amp;IF($AK$173="MacOS","'' ","")&amp;"'s#"&amp;BR$175&amp;"="""&amp;INDEX($E$143:$G$145,MATCH("●",INDEX($H$143:$AQ$145,,MATCH($D190,$70:$70,0)-7),0),1)&amp;""""&amp;"#"&amp;BR$175&amp;"="&amp;""""&amp;VLOOKUP(BR$175,$AD$9:$AN$20,8,FALSE)&amp;""""&amp;"#g'"&amp;"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0" s="71" t="str">
        <f>SUBSTITUTE(IF(VLOOKUP(BS$175,$AD$9:$AN$20,8,FALSE)=INDEX($E$147:$G$149,MATCH("●",INDEX($H$147:$AQ$149,,MATCH($D190,$70:$70,0)-7),0),1),"","sed -i "&amp;IF($AK$173="MacOS","'' ","")&amp;"'s#"&amp;BS$175&amp;"="""&amp;VLOOKUP(BS$175,$AD$9:$AN$20,8,FALSE)&amp;""""&amp;"#"&amp;BS$175&amp;"="&amp;""""&amp;INDEX($E$147:$G$149,MATCH("●",INDEX($H$147:$AQ$149,,MATCH($D190,$70:$70,0)-7),0),1)&amp;""""&amp;"#g'"&amp;" ${CONFIG_DIR}"&amp;$K$7&amp;"; export "&amp;BS$175&amp;"="&amp;""""&amp;INDEX($E$147:$G$149,MATCH("●",INDEX($H$147:$AQ$149,,MATCH($D190,$70:$70,0)-7),0),1)&amp;""";"),",",""",""")</f>
        <v/>
      </c>
      <c r="BT190" s="71" t="str">
        <f>SUBSTITUTE(IF(INDEX($E$147:$G$149,MATCH("●",INDEX($H$147:$AQ$149,,MATCH($D190,$70:$70,0)-7),0),1)=VLOOKUP(BT$175,$AD$9:$AN$20,8,FALSE),"","sed -i "&amp;IF($AK$173="MacOS","'' ","")&amp;"'s#"&amp;BT$175&amp;"="""&amp;INDEX($E$147:$G$149,MATCH("●",INDEX($H$147:$AQ$149,,MATCH($D190,$70:$70,0)-7),0),1)&amp;""""&amp;"#"&amp;BT$175&amp;"="&amp;""""&amp;VLOOKUP(BT$175,$AD$9:$AN$20,8,FALSE)&amp;""""&amp;"#g'"&amp;"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0" s="60" t="s">
        <v>1068</v>
      </c>
    </row>
    <row r="191" spans="4:73" ht="90" customHeight="1">
      <c r="D191" s="96">
        <f t="shared" si="3"/>
        <v>159</v>
      </c>
      <c r="E191" s="97"/>
      <c r="F191" s="97"/>
      <c r="G191" s="98"/>
      <c r="H191" s="45" t="str">
        <f t="shared" ca="1" si="2"/>
        <v>clear; echo テストケース159; sed -i '' 's#COLUMN_DATA_TYPE="char"#COLUMN_DATA_TYPE="long"#g' ${CONFIG_DIR}db_data_config.txt; export COLUMN_DATA_TYPE="long";sed -i '' 's#COLUMN_DATA_LENGTH="3"#COLUMN_DATA_LENGTH="4"#g' ${CONFIG_DIR}db_data_config.txt; export COLUMN_DATA_LENGTH="4";sed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's#COLUMN_DATA_TYPE="long"#COLUMN_DATA_TYPE="char"#g' ${CONFIG_DIR}db_data_config.txt; export COLUMN_DATA_TYPE="char";sed -i '' 's#COLUMN_DATA_LENGTH="4"#COLUMN_DATA_LENGTH="3"#g'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7"/>
      <c r="AE191" s="99" t="str" cm="1">
        <f t="array" ref="AE191">SUBSTITUTE(INDEX($H$151:$AQ$151, , MATCH($D191, $70:$70, 0)-7),"-","")</f>
        <v>正常</v>
      </c>
      <c r="AF191" s="100"/>
      <c r="AG191" s="101"/>
      <c r="AH191" s="143" t="s">
        <v>1008</v>
      </c>
      <c r="AI191" s="144"/>
      <c r="AJ191" s="144"/>
      <c r="AK191" s="144"/>
      <c r="AL191" s="144"/>
      <c r="AM191" s="144"/>
      <c r="AN191" s="144"/>
      <c r="AO191" s="144"/>
      <c r="AP191" s="144"/>
      <c r="AQ191" s="145"/>
      <c r="AS191" s="68" t="str" cm="1">
        <f t="array" ref="AS191">SUBSTITUTE(TEXT(INDEX($H$154:$AQ$154,1,$D191-144),"000000"),"-","")</f>
        <v>220001</v>
      </c>
      <c r="AT191" s="69"/>
      <c r="AU191" s="70"/>
      <c r="AW191" s="71" t="str">
        <f>SUBSTITUTE(IF(VLOOKUP(AW$175,$AD$9:$AN$20,8,FALSE)=INDEX($E$76:$G$78,MATCH("●",INDEX($H$76:$AQ$78,,MATCH($D191,$70:$70,0)-7),0),1),"","sed -i "&amp;IF($AK$173="MacOS","'' ","")&amp;"'s#"&amp;AW$175&amp;"="""&amp;VLOOKUP(AW$175,$AD$9:$AN$20,8,FALSE)&amp;""""&amp;"#"&amp;AW$175&amp;"="&amp;""""&amp;INDEX($E$76:$G$78,MATCH("●",INDEX($H$76:$AQ$78,,MATCH($D191,$70:$70,0)-7),0),1)&amp;""""&amp;"#g'"&amp;" ${CONFIG_DIR}"&amp;$K$7&amp;"; export "&amp;AW$175&amp;"="&amp;""""&amp;INDEX($E$76:$G$78,MATCH("●",INDEX($H$76:$AQ$78,,MATCH($D191,$70:$70,0)-7),0),1)&amp;""";"),",",""",""")</f>
        <v/>
      </c>
      <c r="AX191" s="71" t="str">
        <f>SUBSTITUTE(IF(INDEX($E$76:$G$78,MATCH("●",INDEX($H$76:$AQ$78,,MATCH($D191,$70:$70,0)-7),0),1)=VLOOKUP(AX$175,$AD$9:$AN$20,8,FALSE),"","sed -i "&amp;IF($AK$173="MacOS","'' ","")&amp;"'s#"&amp;AX$175&amp;"="""&amp;INDEX($E$76:$G$78,MATCH("●",INDEX($H$76:$AQ$78,,MATCH($D191,$70:$70,0)-7),0),1)&amp;""""&amp;"#"&amp;AX$175&amp;"="&amp;""""&amp;VLOOKUP(AX$175,$AD$9:$AN$20,8,FALSE)&amp;""""&amp;"#g'"&amp;"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1" s="71" t="str">
        <f>SUBSTITUTE(IF(VLOOKUP(AY$175,$AD$9:$AN$20,8,FALSE)=INDEX($E$80:$G$83,MATCH("●",INDEX($H$80:$AQ$83,,MATCH($D191,$70:$70,0)-7),0),1),"","sed -i "&amp;IF($AK$173="MacOS","'' ","")&amp;"'s#"&amp;AY$175&amp;"="""&amp;VLOOKUP(AY$175,$AD$9:$AN$20,8,FALSE)&amp;""""&amp;"#"&amp;AY$175&amp;"="&amp;""""&amp;INDEX($E$80:$G$83,MATCH("●",INDEX($H$80:$AQ$83,,MATCH($D191,$70:$70,0)-7),0),1)&amp;""""&amp;"#g'"&amp;" ${CONFIG_DIR}"&amp;$K$7&amp;"; export "&amp;AY$175&amp;"="&amp;""""&amp;INDEX($E$80:$G$83,MATCH("●",INDEX($H$80:$AQ$83,,MATCH($D191,$70:$70,0)-7),0),1)&amp;""";"),",",""",""")</f>
        <v>sed -i '' 's#COLUMN_DATA_TYPE="char"#COLUMN_DATA_TYPE="long"#g' ${CONFIG_DIR}db_data_config.txt; export COLUMN_DATA_TYPE="long";</v>
      </c>
      <c r="AZ191" s="71" t="str">
        <f>SUBSTITUTE(IF(INDEX($E$80:$G$83,MATCH("●",INDEX($H$80:$AQ$83,,MATCH($D191,$70:$70,0)-7),0),1)=VLOOKUP(AZ$175,$AD$9:$AN$20,8,FALSE),"","sed -i "&amp;IF($AK$173="MacOS","'' ","")&amp;"'s#"&amp;AZ$175&amp;"="""&amp;INDEX($E$80:$G$83,MATCH("●",INDEX($H$80:$AQ$83,,MATCH($D191,$70:$70,0)-7),0),1)&amp;""""&amp;"#"&amp;AZ$175&amp;"="&amp;""""&amp;VLOOKUP(AZ$175,$AD$9:$AN$20,8,FALSE)&amp;""""&amp;"#g'"&amp;"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91" s="71" t="str">
        <f>SUBSTITUTE(IF(VLOOKUP(BA$175,$AD$9:$AN$20,8,FALSE)=INDEX($E$85:$G$110,MATCH("●",INDEX($H$85:$AQ$110,,MATCH($D191,$70:$70,0)-7),0),1),"","sed -i "&amp;IF($AK$173="MacOS","'' ","")&amp;"'s#"&amp;BA$175&amp;"="""&amp;VLOOKUP(BA$175,$AD$9:$AN$20,8,FALSE)&amp;""""&amp;"#"&amp;BA$175&amp;"="&amp;""""&amp;INDEX($E$85:$G$110,MATCH("●",INDEX($H$85:$AQ$110,,MATCH($D191,$70:$70,0)-7),0),1)&amp;""""&amp;"#g'"&amp;" ${CONFIG_DIR}"&amp;$K$7&amp;"; export "&amp;BA$175&amp;"="&amp;""""&amp;INDEX($E$85:$G$110,MATCH("●",INDEX($H$85:$AQ$110,,MATCH($D191,$70:$70,0)-7),0),1)&amp;""";"),",",""",""")</f>
        <v>sed -i '' 's#COLUMN_DATA_LENGTH="3"#COLUMN_DATA_LENGTH="4"#g' ${CONFIG_DIR}db_data_config.txt; export COLUMN_DATA_LENGTH="4";</v>
      </c>
      <c r="BB191" s="71" t="str">
        <f>SUBSTITUTE(IF(INDEX($E$85:$G$110,MATCH("●",INDEX($H$85:$AQ$110,,MATCH($D191,$70:$70,0)-7),0),1)=VLOOKUP(BB$175,$AD$9:$AN$20,8,FALSE),"","sed -i "&amp;IF($AK$173="MacOS","'' ","")&amp;"'s#"&amp;BB$175&amp;"="""&amp;INDEX($E$85:$G$110,MATCH("●",INDEX($H$85:$AQ$110,,MATCH($D191,$70:$70,0)-7),0),1)&amp;""""&amp;"#"&amp;BB$175&amp;"="&amp;""""&amp;VLOOKUP(BB$175,$AD$9:$AN$20,8,FALSE)&amp;""""&amp;"#g'"&amp;"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's#COLUMN_DATA_LENGTH="4"#COLUMN_DATA_LENGTH="3"#g' ${CONFIG_DIR}db_data_config.txt; export COLUMN_DATA_LENGTH="3";</v>
      </c>
      <c r="BC191" s="71" t="str">
        <f>SUBSTITUTE(IF(VLOOKUP(BC$175,$AD$9:$AN$20,8,FALSE)=INDEX($E$112:$G$115,MATCH("●",INDEX($H$112:$AQ$115,,MATCH($D191,$70:$70,0)-7),0),1),"","sed -i "&amp;IF($AK$173="MacOS","'' ","")&amp;"'s#"&amp;BC$175&amp;"="""&amp;VLOOKUP(BC$175,$AD$9:$AN$20,8,FALSE)&amp;""""&amp;"#"&amp;BC$175&amp;"="&amp;""""&amp;INDEX($E$112:$G$115,MATCH("●",INDEX($H$112:$AQ$115,,MATCH($D191,$70:$70,0)-7),0),1)&amp;""""&amp;"#g'"&amp;" ${CONFIG_DIR}"&amp;$K$7&amp;"; export "&amp;BC$175&amp;"="&amp;""""&amp;INDEX($E$112:$G$115,MATCH("●",INDEX($H$112:$AQ$115,,MATCH($D191,$70:$70,0)-7),0),1)&amp;""";"),",",""",""")</f>
        <v>sed -i '' 's#COLUMN_DATA_TRIM="NONE"#COLUMN_DATA_TRIM="FTBT"#g' ${CONFIG_DIR}db_data_config.txt; export COLUMN_DATA_TRIM="FTBT";</v>
      </c>
      <c r="BD191" s="71" t="str">
        <f>SUBSTITUTE(IF(INDEX($E$112:$G$115,MATCH("●",INDEX($H$112:$AQ$115,,MATCH($D191,$70:$70,0)-7),0),1)=VLOOKUP(BD$175,$AD$9:$AN$20,8,FALSE),"","sed -i "&amp;IF($AK$173="MacOS","'' ","")&amp;"'s#"&amp;BD$175&amp;"="""&amp;INDEX($E$112:$G$115,MATCH("●",INDEX($H$112:$AQ$115,,MATCH($D191,$70:$70,0)-7),0),1)&amp;""""&amp;"#"&amp;BD$175&amp;"="&amp;""""&amp;VLOOKUP(BD$175,$AD$9:$AN$20,8,FALSE)&amp;""""&amp;"#g'"&amp;"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191" s="71" t="str">
        <f>SUBSTITUTE(IF(VLOOKUP(BE$175,$AD$9:$AN$20,8,FALSE)=INDEX($E$117:$G$120,MATCH("●",INDEX($H$117:$AQ$120,,MATCH($D191,$70:$70,0)-7),0),1),"","sed -i "&amp;IF($AK$173="MacOS","'' ","")&amp;"'s#"&amp;BE$175&amp;"="""&amp;VLOOKUP(BE$175,$AD$9:$AN$20,8,FALSE)&amp;""""&amp;"#"&amp;BE$175&amp;"="&amp;""""&amp;INDEX($E$117:$G$120,MATCH("●",INDEX($H$117:$AQ$120,,MATCH($D191,$70:$70,0)-7),0),1)&amp;""""&amp;"#g'"&amp;" ${CONFIG_DIR}"&amp;$K$7&amp;"; export "&amp;BE$175&amp;"="&amp;""""&amp;INDEX($E$117:$G$120,MATCH("●",INDEX($H$117:$AQ$120,,MATCH($D191,$70:$70,0)-7),0),1)&amp;""";"),",",""",""")</f>
        <v>sed -i '' 's#COLUMN_DATA_SIGNED="0"#COLUMN_DATA_SIGNED="1"#g' ${CONFIG_DIR}db_data_config.txt; export COLUMN_DATA_SIGNED="1";</v>
      </c>
      <c r="BF191" s="71" t="str">
        <f>SUBSTITUTE(IF(INDEX($E$117:$G$120,MATCH("●",INDEX($H$117:$AQ$120,,MATCH($D191,$70:$70,0)-7),0),1)=VLOOKUP(BF$175,$AD$9:$AN$20,8,FALSE),"","sed -i "&amp;IF($AK$173="MacOS","'' ","")&amp;"'s#"&amp;BF$175&amp;"="""&amp;INDEX($E$117:$G$120,MATCH("●",INDEX($H$117:$AQ$120,,MATCH($D191,$70:$70,0)-7),0),1)&amp;""""&amp;"#"&amp;BF$175&amp;"="&amp;""""&amp;VLOOKUP(BF$175,$AD$9:$AN$20,8,FALSE)&amp;""""&amp;"#g'"&amp;"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191" s="71" t="str">
        <f>SUBSTITUTE(IF(VLOOKUP(BG$175,$AD$9:$AN$20,8,FALSE)=INDEX($E$122:$G$125,MATCH("●",INDEX($H$122:$AQ$125,,MATCH($D191,$70:$70,0)-7),0),1),"","sed -i "&amp;IF($AK$173="MacOS","'' ","")&amp;"'s#"&amp;BG$175&amp;"="""&amp;VLOOKUP(BG$175,$AD$9:$AN$20,8,FALSE)&amp;""""&amp;"#"&amp;BG$175&amp;"="&amp;""""&amp;INDEX($E$122:$G$125,MATCH("●",INDEX($H$122:$AQ$125,,MATCH($D191,$70:$70,0)-7),0),1)&amp;""""&amp;"#g'"&amp;" ${CONFIG_DIR}"&amp;$K$7&amp;"; export "&amp;BG$175&amp;"="&amp;""""&amp;INDEX($E$122:$G$125,MATCH("●",INDEX($H$122:$AQ$125,,MATCH($D191,$70:$70,0)-7),0),1)&amp;""";"),",",""",""")</f>
        <v>sed -i '' 's#SIGN_DIGIT="0"#SIGN_DIGIT="1"#g' ${CONFIG_DIR}db_data_config.txt; export SIGN_DIGIT="1";</v>
      </c>
      <c r="BH191" s="71" t="str">
        <f>SUBSTITUTE(IF(INDEX($E$122:$G$125,MATCH("●",INDEX($H$122:$AQ$125,,MATCH($D191,$70:$70,0)-7),0),1)=VLOOKUP(BH$175,$AD$9:$AN$20,8,FALSE),"","sed -i "&amp;IF($AK$173="MacOS","'' ","")&amp;"'s#"&amp;BH$175&amp;"="""&amp;INDEX($E$122:$G$125,MATCH("●",INDEX($H$122:$AQ$125,,MATCH($D191,$70:$70,0)-7),0),1)&amp;""""&amp;"#"&amp;BH$175&amp;"="&amp;""""&amp;VLOOKUP(BH$175,$AD$9:$AN$20,8,FALSE)&amp;""""&amp;"#g'"&amp;" ${CONFIG_DIR}"&amp;$K$7&amp;"; export "&amp;BH$175&amp;"="&amp;""""&amp;VLOOKUP(BH$175,$AD$9:$AN$20,8,FALSE)&amp;""";"),",",""",""")</f>
        <v>sed -i '' 's#SIGN_DIGIT="1"#SIGN_DIGIT="0"#g' ${CONFIG_DIR}db_data_config.txt; export SIGN_DIGIT="0";</v>
      </c>
      <c r="BI191" s="71" t="str">
        <f>SUBSTITUTE(IF(VLOOKUP(BI$175,$AD$9:$AN$20,8,FALSE)=INDEX($E$127:$G$129,MATCH("●",INDEX($H$127:$AQ$129,,MATCH($D191,$70:$70,0)-7),0),1),"","sed -i "&amp;IF($AK$173="MacOS","'' ","")&amp;"'s#"&amp;BI$175&amp;"="""&amp;VLOOKUP(BI$175,$AD$9:$AN$20,8,FALSE)&amp;""""&amp;"#"&amp;BI$175&amp;"="&amp;""""&amp;INDEX($E$127:$G$129,MATCH("●",INDEX($H$127:$AQ$129,,MATCH($D191,$70:$70,0)-7),0),1)&amp;""""&amp;"#g'"&amp;" ${CONFIG_DIR}"&amp;$K$7&amp;"; export "&amp;BI$175&amp;"="&amp;""""&amp;INDEX($E$127:$G$129,MATCH("●",INDEX($H$127:$AQ$129,,MATCH($D191,$70:$70,0)-7),0),1)&amp;""";"),",",""",""")</f>
        <v/>
      </c>
      <c r="BJ191" s="71" t="str">
        <f>SUBSTITUTE(IF(INDEX($E$127:$G$129,MATCH("●",INDEX($H$127:$AQ$129,,MATCH($D191,$70:$70,0)-7),0),1)=VLOOKUP(BJ$175,$AD$9:$AN$20,8,FALSE),"","sed -i "&amp;IF($AK$173="MacOS","'' ","")&amp;"'s#"&amp;BJ$175&amp;"="""&amp;INDEX($E$127:$G$129,MATCH("●",INDEX($H$127:$AQ$129,,MATCH($D191,$70:$70,0)-7),0),1)&amp;""""&amp;"#"&amp;BJ$175&amp;"="&amp;""""&amp;VLOOKUP(BJ$175,$AD$9:$AN$20,8,FALSE)&amp;""""&amp;"#g'"&amp;"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1" s="71" t="str">
        <f>SUBSTITUTE(IF(VLOOKUP(BK$175,$AD$9:$AN$20,8,FALSE)=INDEX($E$131:$G$133,MATCH("●",INDEX($H$131:$AQ$133,,MATCH($D191,$70:$70,0)-7),0),1),"","sed -i "&amp;IF($AK$173="MacOS","'' ","")&amp;"'s#"&amp;BK$175&amp;"="""&amp;VLOOKUP(BK$175,$AD$9:$AN$20,8,FALSE)&amp;""""&amp;"#"&amp;BK$175&amp;"="&amp;""""&amp;INDEX($E$131:$G$133,MATCH("●",INDEX($H$131:$AQ$133,,MATCH($D191,$70:$70,0)-7),0),1)&amp;""""&amp;"#g'"&amp;" ${CONFIG_DIR}"&amp;$K$7&amp;"; export "&amp;BK$175&amp;"="&amp;""""&amp;INDEX($E$131:$G$133,MATCH("●",INDEX($H$131:$AQ$133,,MATCH($D191,$70:$70,0)-7),0),1)&amp;""";"),",",""",""")</f>
        <v/>
      </c>
      <c r="BL191" s="71" t="str">
        <f>SUBSTITUTE(IF(INDEX($E$131:$G$133,MATCH("●",INDEX($H$131:$AQ$133,,MATCH($D191,$70:$70,0)-7),0),1)=VLOOKUP(BL$175,$AD$9:$AN$20,8,FALSE),"","sed -i "&amp;IF($AK$173="MacOS","'' ","")&amp;"'s#"&amp;BL$175&amp;"="""&amp;INDEX($E$131:$G$133,MATCH("●",INDEX($H$131:$AQ$133,,MATCH($D191,$70:$70,0)-7),0),1)&amp;""""&amp;"#"&amp;BL$175&amp;"="&amp;""""&amp;VLOOKUP(BL$175,$AD$9:$AN$20,8,FALSE)&amp;""""&amp;"#g'"&amp;"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1" s="71" t="str">
        <f>SUBSTITUTE(IF(VLOOKUP(BM$175,$AD$9:$AN$20,8,FALSE)=INDEX($E$135:$G$137,MATCH("●",INDEX($H$135:$AQ$137,,MATCH($D191,$70:$70,0)-7),0),1),"","sed -i "&amp;IF($AK$173="MacOS","'' ","")&amp;"'s#"&amp;BM$175&amp;"="""&amp;VLOOKUP(BM$175,$AD$9:$AN$20,8,FALSE)&amp;""""&amp;"#"&amp;BM$175&amp;"="&amp;""""&amp;INDEX($E$135:$G$137,MATCH("●",INDEX($H$135:$AQ$137,,MATCH($D191,$70:$70,0)-7),0),1)&amp;""""&amp;"#g'"&amp;" ${CONFIG_DIR}"&amp;$K$7&amp;"; export "&amp;BM$175&amp;"="&amp;""""&amp;INDEX($E$135:$G$137,MATCH("●",INDEX($H$135:$AQ$137,,MATCH($D191,$70:$70,0)-7),0),1)&amp;""";"),",",""",""")</f>
        <v/>
      </c>
      <c r="BN191" s="71" t="str">
        <f>SUBSTITUTE(IF(INDEX($E$135:$G$137,MATCH("●",INDEX($H$135:$AQ$137,,MATCH($D191,$70:$70,0)-7),0),1)=VLOOKUP(BN$175,$AD$9:$AN$20,8,FALSE),"","sed -i "&amp;IF($AK$173="MacOS","'' ","")&amp;"'s#"&amp;BN$175&amp;"="""&amp;INDEX($E$135:$G$137,MATCH("●",INDEX($H$135:$AQ$137,,MATCH($D191,$70:$70,0)-7),0),1)&amp;""""&amp;"#"&amp;BN$175&amp;"="&amp;""""&amp;VLOOKUP(BN$175,$AD$9:$AN$20,8,FALSE)&amp;""""&amp;"#g'"&amp;"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1" s="71" t="str">
        <f>SUBSTITUTE(IF(VLOOKUP(BO$175,$AD$9:$AN$20,8,FALSE)=INDEX($E$139:$G$141,MATCH("●",INDEX($H$139:$AQ$141,,MATCH($D191,$70:$70,0)-7),0),1),"","sed -i "&amp;IF($AK$173="MacOS","'' ","")&amp;"'s#"&amp;BO$175&amp;"="""&amp;VLOOKUP(BO$175,$AD$9:$AN$20,8,FALSE)&amp;""""&amp;"#"&amp;BO$175&amp;"="&amp;""""&amp;INDEX($E$139:$G$141,MATCH("●",INDEX($H$139:$AQ$141,,MATCH($D191,$70:$70,0)-7),0),1)&amp;""""&amp;"#g'"&amp;" ${CONFIG_DIR}"&amp;$K$7&amp;"; export "&amp;BO$175&amp;"="&amp;""""&amp;INDEX($E$139:$G$141,MATCH("●",INDEX($H$139:$AQ$141,,MATCH($D191,$70:$70,0)-7),0),1)&amp;""";"),",",""",""")</f>
        <v/>
      </c>
      <c r="BP191" s="71" t="str">
        <f>SUBSTITUTE(IF(INDEX($E$139:$G$141,MATCH("●",INDEX($H$139:$AQ$141,,MATCH($D191,$70:$70,0)-7),0),1)=VLOOKUP(BP$175,$AD$9:$AN$20,8,FALSE),"","sed -i "&amp;IF($AK$173="MacOS","'' ","")&amp;"'s#"&amp;BP$175&amp;"="""&amp;INDEX($E$139:$G$141,MATCH("●",INDEX($H$139:$AQ$141,,MATCH($D191,$70:$70,0)-7),0),1)&amp;""""&amp;"#"&amp;BP$175&amp;"="&amp;""""&amp;VLOOKUP(BP$175,$AD$9:$AN$20,8,FALSE)&amp;""""&amp;"#g'"&amp;"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1" s="71" t="str">
        <f>SUBSTITUTE(IF(VLOOKUP(BQ$175,$AD$9:$AN$20,8,FALSE)=INDEX($E$143:$G$145,MATCH("●",INDEX($H$143:$AQ$145,,MATCH($D191,$70:$70,0)-7),0),1),"","sed -i "&amp;IF($AK$173="MacOS","'' ","")&amp;"'s#"&amp;BQ$175&amp;"="""&amp;VLOOKUP(BQ$175,$AD$9:$AN$20,8,FALSE)&amp;""""&amp;"#"&amp;BQ$175&amp;"="&amp;""""&amp;INDEX($E$143:$G$145,MATCH("●",INDEX($H$143:$AQ$145,,MATCH($D191,$70:$70,0)-7),0),1)&amp;""""&amp;"#g'"&amp;" ${CONFIG_DIR}"&amp;$K$7&amp;"; export "&amp;BQ$175&amp;"="&amp;""""&amp;INDEX($E$143:$G$145,MATCH("●",INDEX($H$143:$AQ$145,,MATCH($D191,$70:$70,0)-7),0),1)&amp;""";"),",",""",""")</f>
        <v/>
      </c>
      <c r="BR191" s="71" t="str">
        <f>SUBSTITUTE(IF(INDEX($E$143:$G$145,MATCH("●",INDEX($H$143:$AQ$145,,MATCH($D191,$70:$70,0)-7),0),1)=VLOOKUP(BR$175,$AD$9:$AN$20,8,FALSE),"","sed -i "&amp;IF($AK$173="MacOS","'' ","")&amp;"'s#"&amp;BR$175&amp;"="""&amp;INDEX($E$143:$G$145,MATCH("●",INDEX($H$143:$AQ$145,,MATCH($D191,$70:$70,0)-7),0),1)&amp;""""&amp;"#"&amp;BR$175&amp;"="&amp;""""&amp;VLOOKUP(BR$175,$AD$9:$AN$20,8,FALSE)&amp;""""&amp;"#g'"&amp;"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1" s="71" t="str">
        <f>SUBSTITUTE(IF(VLOOKUP(BS$175,$AD$9:$AN$20,8,FALSE)=INDEX($E$147:$G$149,MATCH("●",INDEX($H$147:$AQ$149,,MATCH($D191,$70:$70,0)-7),0),1),"","sed -i "&amp;IF($AK$173="MacOS","'' ","")&amp;"'s#"&amp;BS$175&amp;"="""&amp;VLOOKUP(BS$175,$AD$9:$AN$20,8,FALSE)&amp;""""&amp;"#"&amp;BS$175&amp;"="&amp;""""&amp;INDEX($E$147:$G$149,MATCH("●",INDEX($H$147:$AQ$149,,MATCH($D191,$70:$70,0)-7),0),1)&amp;""""&amp;"#g'"&amp;" ${CONFIG_DIR}"&amp;$K$7&amp;"; export "&amp;BS$175&amp;"="&amp;""""&amp;INDEX($E$147:$G$149,MATCH("●",INDEX($H$147:$AQ$149,,MATCH($D191,$70:$70,0)-7),0),1)&amp;""";"),",",""",""")</f>
        <v/>
      </c>
      <c r="BT191" s="71" t="str">
        <f>SUBSTITUTE(IF(INDEX($E$147:$G$149,MATCH("●",INDEX($H$147:$AQ$149,,MATCH($D191,$70:$70,0)-7),0),1)=VLOOKUP(BT$175,$AD$9:$AN$20,8,FALSE),"","sed -i "&amp;IF($AK$173="MacOS","'' ","")&amp;"'s#"&amp;BT$175&amp;"="""&amp;INDEX($E$147:$G$149,MATCH("●",INDEX($H$147:$AQ$149,,MATCH($D191,$70:$70,0)-7),0),1)&amp;""""&amp;"#"&amp;BT$175&amp;"="&amp;""""&amp;VLOOKUP(BT$175,$AD$9:$AN$20,8,FALSE)&amp;""""&amp;"#g'"&amp;"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1" s="60" t="s">
        <v>1068</v>
      </c>
    </row>
    <row r="192" spans="4:73" ht="90" customHeight="1">
      <c r="D192" s="96">
        <f t="shared" si="3"/>
        <v>160</v>
      </c>
      <c r="E192" s="97"/>
      <c r="F192" s="97"/>
      <c r="G192" s="98"/>
      <c r="H192" s="45" t="str">
        <f t="shared" ca="1" si="2"/>
        <v>clear; echo テストケース160; sed -i '' 's#COLUMN_DATA_TYPE="char"#COLUMN_DATA_TYPE="long"#g' ${CONFIG_DIR}db_data_config.txt; export COLUMN_DATA_TYPE="long";sed -i '' 's#COLUMN_DATA_LENGTH="3"#COLUMN_DATA_LENGTH="2"#g' ${CONFIG_DIR}db_data_config.txt; export COLUMN_DATA_LENGTH="2";sed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's#COLUMN_DATA_TYPE="long"#COLUMN_DATA_TYPE="char"#g' ${CONFIG_DIR}db_data_config.txt; export COLUMN_DATA_TYPE="char";sed -i '' 's#COLUMN_DATA_LENGTH="2"#COLUMN_DATA_LENGTH="3"#g'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7"/>
      <c r="AE192" s="99" t="str" cm="1">
        <f t="array" ref="AE192">SUBSTITUTE(INDEX($H$151:$AQ$151, , MATCH($D192, $70:$70, 0)-7),"-","")</f>
        <v>異常</v>
      </c>
      <c r="AF192" s="100"/>
      <c r="AG192" s="101"/>
      <c r="AH192" s="143" t="s">
        <v>1009</v>
      </c>
      <c r="AI192" s="144"/>
      <c r="AJ192" s="144"/>
      <c r="AK192" s="144"/>
      <c r="AL192" s="144"/>
      <c r="AM192" s="144"/>
      <c r="AN192" s="144"/>
      <c r="AO192" s="144"/>
      <c r="AP192" s="144"/>
      <c r="AQ192" s="145"/>
      <c r="AS192" s="68" t="str" cm="1">
        <f t="array" ref="AS192">SUBSTITUTE(TEXT(INDEX($H$154:$AQ$154,1,$D192-144),"000000"),"-","")</f>
        <v>220161</v>
      </c>
      <c r="AT192" s="69"/>
      <c r="AU192" s="70"/>
      <c r="AW192" s="71" t="str">
        <f>SUBSTITUTE(IF(VLOOKUP(AW$175,$AD$9:$AN$20,8,FALSE)=INDEX($E$76:$G$78,MATCH("●",INDEX($H$76:$AQ$78,,MATCH($D192,$70:$70,0)-7),0),1),"","sed -i "&amp;IF($AK$173="MacOS","'' ","")&amp;"'s#"&amp;AW$175&amp;"="""&amp;VLOOKUP(AW$175,$AD$9:$AN$20,8,FALSE)&amp;""""&amp;"#"&amp;AW$175&amp;"="&amp;""""&amp;INDEX($E$76:$G$78,MATCH("●",INDEX($H$76:$AQ$78,,MATCH($D192,$70:$70,0)-7),0),1)&amp;""""&amp;"#g'"&amp;" ${CONFIG_DIR}"&amp;$K$7&amp;"; export "&amp;AW$175&amp;"="&amp;""""&amp;INDEX($E$76:$G$78,MATCH("●",INDEX($H$76:$AQ$78,,MATCH($D192,$70:$70,0)-7),0),1)&amp;""";"),",",""",""")</f>
        <v/>
      </c>
      <c r="AX192" s="71" t="str">
        <f>SUBSTITUTE(IF(INDEX($E$76:$G$78,MATCH("●",INDEX($H$76:$AQ$78,,MATCH($D192,$70:$70,0)-7),0),1)=VLOOKUP(AX$175,$AD$9:$AN$20,8,FALSE),"","sed -i "&amp;IF($AK$173="MacOS","'' ","")&amp;"'s#"&amp;AX$175&amp;"="""&amp;INDEX($E$76:$G$78,MATCH("●",INDEX($H$76:$AQ$78,,MATCH($D192,$70:$70,0)-7),0),1)&amp;""""&amp;"#"&amp;AX$175&amp;"="&amp;""""&amp;VLOOKUP(AX$175,$AD$9:$AN$20,8,FALSE)&amp;""""&amp;"#g'"&amp;"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2" s="71" t="str">
        <f>SUBSTITUTE(IF(VLOOKUP(AY$175,$AD$9:$AN$20,8,FALSE)=INDEX($E$80:$G$83,MATCH("●",INDEX($H$80:$AQ$83,,MATCH($D192,$70:$70,0)-7),0),1),"","sed -i "&amp;IF($AK$173="MacOS","'' ","")&amp;"'s#"&amp;AY$175&amp;"="""&amp;VLOOKUP(AY$175,$AD$9:$AN$20,8,FALSE)&amp;""""&amp;"#"&amp;AY$175&amp;"="&amp;""""&amp;INDEX($E$80:$G$83,MATCH("●",INDEX($H$80:$AQ$83,,MATCH($D192,$70:$70,0)-7),0),1)&amp;""""&amp;"#g'"&amp;" ${CONFIG_DIR}"&amp;$K$7&amp;"; export "&amp;AY$175&amp;"="&amp;""""&amp;INDEX($E$80:$G$83,MATCH("●",INDEX($H$80:$AQ$83,,MATCH($D192,$70:$70,0)-7),0),1)&amp;""";"),",",""",""")</f>
        <v>sed -i '' 's#COLUMN_DATA_TYPE="char"#COLUMN_DATA_TYPE="long"#g' ${CONFIG_DIR}db_data_config.txt; export COLUMN_DATA_TYPE="long";</v>
      </c>
      <c r="AZ192" s="71" t="str">
        <f>SUBSTITUTE(IF(INDEX($E$80:$G$83,MATCH("●",INDEX($H$80:$AQ$83,,MATCH($D192,$70:$70,0)-7),0),1)=VLOOKUP(AZ$175,$AD$9:$AN$20,8,FALSE),"","sed -i "&amp;IF($AK$173="MacOS","'' ","")&amp;"'s#"&amp;AZ$175&amp;"="""&amp;INDEX($E$80:$G$83,MATCH("●",INDEX($H$80:$AQ$83,,MATCH($D192,$70:$70,0)-7),0),1)&amp;""""&amp;"#"&amp;AZ$175&amp;"="&amp;""""&amp;VLOOKUP(AZ$175,$AD$9:$AN$20,8,FALSE)&amp;""""&amp;"#g'"&amp;"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92" s="71" t="str">
        <f>SUBSTITUTE(IF(VLOOKUP(BA$175,$AD$9:$AN$20,8,FALSE)=INDEX($E$85:$G$110,MATCH("●",INDEX($H$85:$AQ$110,,MATCH($D192,$70:$70,0)-7),0),1),"","sed -i "&amp;IF($AK$173="MacOS","'' ","")&amp;"'s#"&amp;BA$175&amp;"="""&amp;VLOOKUP(BA$175,$AD$9:$AN$20,8,FALSE)&amp;""""&amp;"#"&amp;BA$175&amp;"="&amp;""""&amp;INDEX($E$85:$G$110,MATCH("●",INDEX($H$85:$AQ$110,,MATCH($D192,$70:$70,0)-7),0),1)&amp;""""&amp;"#g'"&amp;" ${CONFIG_DIR}"&amp;$K$7&amp;"; export "&amp;BA$175&amp;"="&amp;""""&amp;INDEX($E$85:$G$110,MATCH("●",INDEX($H$85:$AQ$110,,MATCH($D192,$70:$70,0)-7),0),1)&amp;""";"),",",""",""")</f>
        <v>sed -i '' 's#COLUMN_DATA_LENGTH="3"#COLUMN_DATA_LENGTH="2"#g' ${CONFIG_DIR}db_data_config.txt; export COLUMN_DATA_LENGTH="2";</v>
      </c>
      <c r="BB192" s="71" t="str">
        <f>SUBSTITUTE(IF(INDEX($E$85:$G$110,MATCH("●",INDEX($H$85:$AQ$110,,MATCH($D192,$70:$70,0)-7),0),1)=VLOOKUP(BB$175,$AD$9:$AN$20,8,FALSE),"","sed -i "&amp;IF($AK$173="MacOS","'' ","")&amp;"'s#"&amp;BB$175&amp;"="""&amp;INDEX($E$85:$G$110,MATCH("●",INDEX($H$85:$AQ$110,,MATCH($D192,$70:$70,0)-7),0),1)&amp;""""&amp;"#"&amp;BB$175&amp;"="&amp;""""&amp;VLOOKUP(BB$175,$AD$9:$AN$20,8,FALSE)&amp;""""&amp;"#g'"&amp;"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's#COLUMN_DATA_LENGTH="2"#COLUMN_DATA_LENGTH="3"#g' ${CONFIG_DIR}db_data_config.txt; export COLUMN_DATA_LENGTH="3";</v>
      </c>
      <c r="BC192" s="71" t="str">
        <f>SUBSTITUTE(IF(VLOOKUP(BC$175,$AD$9:$AN$20,8,FALSE)=INDEX($E$112:$G$115,MATCH("●",INDEX($H$112:$AQ$115,,MATCH($D192,$70:$70,0)-7),0),1),"","sed -i "&amp;IF($AK$173="MacOS","'' ","")&amp;"'s#"&amp;BC$175&amp;"="""&amp;VLOOKUP(BC$175,$AD$9:$AN$20,8,FALSE)&amp;""""&amp;"#"&amp;BC$175&amp;"="&amp;""""&amp;INDEX($E$112:$G$115,MATCH("●",INDEX($H$112:$AQ$115,,MATCH($D192,$70:$70,0)-7),0),1)&amp;""""&amp;"#g'"&amp;" ${CONFIG_DIR}"&amp;$K$7&amp;"; export "&amp;BC$175&amp;"="&amp;""""&amp;INDEX($E$112:$G$115,MATCH("●",INDEX($H$112:$AQ$115,,MATCH($D192,$70:$70,0)-7),0),1)&amp;""";"),",",""",""")</f>
        <v>sed -i '' 's#COLUMN_DATA_TRIM="NONE"#COLUMN_DATA_TRIM="ftbt"#g' ${CONFIG_DIR}db_data_config.txt; export COLUMN_DATA_TRIM="ftbt";</v>
      </c>
      <c r="BD192" s="71" t="str">
        <f>SUBSTITUTE(IF(INDEX($E$112:$G$115,MATCH("●",INDEX($H$112:$AQ$115,,MATCH($D192,$70:$70,0)-7),0),1)=VLOOKUP(BD$175,$AD$9:$AN$20,8,FALSE),"","sed -i "&amp;IF($AK$173="MacOS","'' ","")&amp;"'s#"&amp;BD$175&amp;"="""&amp;INDEX($E$112:$G$115,MATCH("●",INDEX($H$112:$AQ$115,,MATCH($D192,$70:$70,0)-7),0),1)&amp;""""&amp;"#"&amp;BD$175&amp;"="&amp;""""&amp;VLOOKUP(BD$175,$AD$9:$AN$20,8,FALSE)&amp;""""&amp;"#g'"&amp;"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192" s="71" t="str">
        <f>SUBSTITUTE(IF(VLOOKUP(BE$175,$AD$9:$AN$20,8,FALSE)=INDEX($E$117:$G$120,MATCH("●",INDEX($H$117:$AQ$120,,MATCH($D192,$70:$70,0)-7),0),1),"","sed -i "&amp;IF($AK$173="MacOS","'' ","")&amp;"'s#"&amp;BE$175&amp;"="""&amp;VLOOKUP(BE$175,$AD$9:$AN$20,8,FALSE)&amp;""""&amp;"#"&amp;BE$175&amp;"="&amp;""""&amp;INDEX($E$117:$G$120,MATCH("●",INDEX($H$117:$AQ$120,,MATCH($D192,$70:$70,0)-7),0),1)&amp;""""&amp;"#g'"&amp;" ${CONFIG_DIR}"&amp;$K$7&amp;"; export "&amp;BE$175&amp;"="&amp;""""&amp;INDEX($E$117:$G$120,MATCH("●",INDEX($H$117:$AQ$120,,MATCH($D192,$70:$70,0)-7),0),1)&amp;""";"),",",""",""")</f>
        <v>sed -i '' 's#COLUMN_DATA_SIGNED="0"#COLUMN_DATA_SIGNED="1"#g' ${CONFIG_DIR}db_data_config.txt; export COLUMN_DATA_SIGNED="1";</v>
      </c>
      <c r="BF192" s="71" t="str">
        <f>SUBSTITUTE(IF(INDEX($E$117:$G$120,MATCH("●",INDEX($H$117:$AQ$120,,MATCH($D192,$70:$70,0)-7),0),1)=VLOOKUP(BF$175,$AD$9:$AN$20,8,FALSE),"","sed -i "&amp;IF($AK$173="MacOS","'' ","")&amp;"'s#"&amp;BF$175&amp;"="""&amp;INDEX($E$117:$G$120,MATCH("●",INDEX($H$117:$AQ$120,,MATCH($D192,$70:$70,0)-7),0),1)&amp;""""&amp;"#"&amp;BF$175&amp;"="&amp;""""&amp;VLOOKUP(BF$175,$AD$9:$AN$20,8,FALSE)&amp;""""&amp;"#g'"&amp;"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192" s="71" t="str">
        <f>SUBSTITUTE(IF(VLOOKUP(BG$175,$AD$9:$AN$20,8,FALSE)=INDEX($E$122:$G$125,MATCH("●",INDEX($H$122:$AQ$125,,MATCH($D192,$70:$70,0)-7),0),1),"","sed -i "&amp;IF($AK$173="MacOS","'' ","")&amp;"'s#"&amp;BG$175&amp;"="""&amp;VLOOKUP(BG$175,$AD$9:$AN$20,8,FALSE)&amp;""""&amp;"#"&amp;BG$175&amp;"="&amp;""""&amp;INDEX($E$122:$G$125,MATCH("●",INDEX($H$122:$AQ$125,,MATCH($D192,$70:$70,0)-7),0),1)&amp;""""&amp;"#g'"&amp;" ${CONFIG_DIR}"&amp;$K$7&amp;"; export "&amp;BG$175&amp;"="&amp;""""&amp;INDEX($E$122:$G$125,MATCH("●",INDEX($H$122:$AQ$125,,MATCH($D192,$70:$70,0)-7),0),1)&amp;""";"),",",""",""")</f>
        <v>sed -i '' 's#SIGN_DIGIT="0"#SIGN_DIGIT="1"#g' ${CONFIG_DIR}db_data_config.txt; export SIGN_DIGIT="1";</v>
      </c>
      <c r="BH192" s="71" t="str">
        <f>SUBSTITUTE(IF(INDEX($E$122:$G$125,MATCH("●",INDEX($H$122:$AQ$125,,MATCH($D192,$70:$70,0)-7),0),1)=VLOOKUP(BH$175,$AD$9:$AN$20,8,FALSE),"","sed -i "&amp;IF($AK$173="MacOS","'' ","")&amp;"'s#"&amp;BH$175&amp;"="""&amp;INDEX($E$122:$G$125,MATCH("●",INDEX($H$122:$AQ$125,,MATCH($D192,$70:$70,0)-7),0),1)&amp;""""&amp;"#"&amp;BH$175&amp;"="&amp;""""&amp;VLOOKUP(BH$175,$AD$9:$AN$20,8,FALSE)&amp;""""&amp;"#g'"&amp;" ${CONFIG_DIR}"&amp;$K$7&amp;"; export "&amp;BH$175&amp;"="&amp;""""&amp;VLOOKUP(BH$175,$AD$9:$AN$20,8,FALSE)&amp;""";"),",",""",""")</f>
        <v>sed -i '' 's#SIGN_DIGIT="1"#SIGN_DIGIT="0"#g' ${CONFIG_DIR}db_data_config.txt; export SIGN_DIGIT="0";</v>
      </c>
      <c r="BI192" s="71" t="str">
        <f>SUBSTITUTE(IF(VLOOKUP(BI$175,$AD$9:$AN$20,8,FALSE)=INDEX($E$127:$G$129,MATCH("●",INDEX($H$127:$AQ$129,,MATCH($D192,$70:$70,0)-7),0),1),"","sed -i "&amp;IF($AK$173="MacOS","'' ","")&amp;"'s#"&amp;BI$175&amp;"="""&amp;VLOOKUP(BI$175,$AD$9:$AN$20,8,FALSE)&amp;""""&amp;"#"&amp;BI$175&amp;"="&amp;""""&amp;INDEX($E$127:$G$129,MATCH("●",INDEX($H$127:$AQ$129,,MATCH($D192,$70:$70,0)-7),0),1)&amp;""""&amp;"#g'"&amp;" ${CONFIG_DIR}"&amp;$K$7&amp;"; export "&amp;BI$175&amp;"="&amp;""""&amp;INDEX($E$127:$G$129,MATCH("●",INDEX($H$127:$AQ$129,,MATCH($D192,$70:$70,0)-7),0),1)&amp;""";"),",",""",""")</f>
        <v/>
      </c>
      <c r="BJ192" s="71" t="str">
        <f>SUBSTITUTE(IF(INDEX($E$127:$G$129,MATCH("●",INDEX($H$127:$AQ$129,,MATCH($D192,$70:$70,0)-7),0),1)=VLOOKUP(BJ$175,$AD$9:$AN$20,8,FALSE),"","sed -i "&amp;IF($AK$173="MacOS","'' ","")&amp;"'s#"&amp;BJ$175&amp;"="""&amp;INDEX($E$127:$G$129,MATCH("●",INDEX($H$127:$AQ$129,,MATCH($D192,$70:$70,0)-7),0),1)&amp;""""&amp;"#"&amp;BJ$175&amp;"="&amp;""""&amp;VLOOKUP(BJ$175,$AD$9:$AN$20,8,FALSE)&amp;""""&amp;"#g'"&amp;"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2" s="71" t="str">
        <f>SUBSTITUTE(IF(VLOOKUP(BK$175,$AD$9:$AN$20,8,FALSE)=INDEX($E$131:$G$133,MATCH("●",INDEX($H$131:$AQ$133,,MATCH($D192,$70:$70,0)-7),0),1),"","sed -i "&amp;IF($AK$173="MacOS","'' ","")&amp;"'s#"&amp;BK$175&amp;"="""&amp;VLOOKUP(BK$175,$AD$9:$AN$20,8,FALSE)&amp;""""&amp;"#"&amp;BK$175&amp;"="&amp;""""&amp;INDEX($E$131:$G$133,MATCH("●",INDEX($H$131:$AQ$133,,MATCH($D192,$70:$70,0)-7),0),1)&amp;""""&amp;"#g'"&amp;" ${CONFIG_DIR}"&amp;$K$7&amp;"; export "&amp;BK$175&amp;"="&amp;""""&amp;INDEX($E$131:$G$133,MATCH("●",INDEX($H$131:$AQ$133,,MATCH($D192,$70:$70,0)-7),0),1)&amp;""";"),",",""",""")</f>
        <v/>
      </c>
      <c r="BL192" s="71" t="str">
        <f>SUBSTITUTE(IF(INDEX($E$131:$G$133,MATCH("●",INDEX($H$131:$AQ$133,,MATCH($D192,$70:$70,0)-7),0),1)=VLOOKUP(BL$175,$AD$9:$AN$20,8,FALSE),"","sed -i "&amp;IF($AK$173="MacOS","'' ","")&amp;"'s#"&amp;BL$175&amp;"="""&amp;INDEX($E$131:$G$133,MATCH("●",INDEX($H$131:$AQ$133,,MATCH($D192,$70:$70,0)-7),0),1)&amp;""""&amp;"#"&amp;BL$175&amp;"="&amp;""""&amp;VLOOKUP(BL$175,$AD$9:$AN$20,8,FALSE)&amp;""""&amp;"#g'"&amp;"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2" s="71" t="str">
        <f>SUBSTITUTE(IF(VLOOKUP(BM$175,$AD$9:$AN$20,8,FALSE)=INDEX($E$135:$G$137,MATCH("●",INDEX($H$135:$AQ$137,,MATCH($D192,$70:$70,0)-7),0),1),"","sed -i "&amp;IF($AK$173="MacOS","'' ","")&amp;"'s#"&amp;BM$175&amp;"="""&amp;VLOOKUP(BM$175,$AD$9:$AN$20,8,FALSE)&amp;""""&amp;"#"&amp;BM$175&amp;"="&amp;""""&amp;INDEX($E$135:$G$137,MATCH("●",INDEX($H$135:$AQ$137,,MATCH($D192,$70:$70,0)-7),0),1)&amp;""""&amp;"#g'"&amp;" ${CONFIG_DIR}"&amp;$K$7&amp;"; export "&amp;BM$175&amp;"="&amp;""""&amp;INDEX($E$135:$G$137,MATCH("●",INDEX($H$135:$AQ$137,,MATCH($D192,$70:$70,0)-7),0),1)&amp;""";"),",",""",""")</f>
        <v/>
      </c>
      <c r="BN192" s="71" t="str">
        <f>SUBSTITUTE(IF(INDEX($E$135:$G$137,MATCH("●",INDEX($H$135:$AQ$137,,MATCH($D192,$70:$70,0)-7),0),1)=VLOOKUP(BN$175,$AD$9:$AN$20,8,FALSE),"","sed -i "&amp;IF($AK$173="MacOS","'' ","")&amp;"'s#"&amp;BN$175&amp;"="""&amp;INDEX($E$135:$G$137,MATCH("●",INDEX($H$135:$AQ$137,,MATCH($D192,$70:$70,0)-7),0),1)&amp;""""&amp;"#"&amp;BN$175&amp;"="&amp;""""&amp;VLOOKUP(BN$175,$AD$9:$AN$20,8,FALSE)&amp;""""&amp;"#g'"&amp;"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2" s="71" t="str">
        <f>SUBSTITUTE(IF(VLOOKUP(BO$175,$AD$9:$AN$20,8,FALSE)=INDEX($E$139:$G$141,MATCH("●",INDEX($H$139:$AQ$141,,MATCH($D192,$70:$70,0)-7),0),1),"","sed -i "&amp;IF($AK$173="MacOS","'' ","")&amp;"'s#"&amp;BO$175&amp;"="""&amp;VLOOKUP(BO$175,$AD$9:$AN$20,8,FALSE)&amp;""""&amp;"#"&amp;BO$175&amp;"="&amp;""""&amp;INDEX($E$139:$G$141,MATCH("●",INDEX($H$139:$AQ$141,,MATCH($D192,$70:$70,0)-7),0),1)&amp;""""&amp;"#g'"&amp;" ${CONFIG_DIR}"&amp;$K$7&amp;"; export "&amp;BO$175&amp;"="&amp;""""&amp;INDEX($E$139:$G$141,MATCH("●",INDEX($H$139:$AQ$141,,MATCH($D192,$70:$70,0)-7),0),1)&amp;""";"),",",""",""")</f>
        <v/>
      </c>
      <c r="BP192" s="71" t="str">
        <f>SUBSTITUTE(IF(INDEX($E$139:$G$141,MATCH("●",INDEX($H$139:$AQ$141,,MATCH($D192,$70:$70,0)-7),0),1)=VLOOKUP(BP$175,$AD$9:$AN$20,8,FALSE),"","sed -i "&amp;IF($AK$173="MacOS","'' ","")&amp;"'s#"&amp;BP$175&amp;"="""&amp;INDEX($E$139:$G$141,MATCH("●",INDEX($H$139:$AQ$141,,MATCH($D192,$70:$70,0)-7),0),1)&amp;""""&amp;"#"&amp;BP$175&amp;"="&amp;""""&amp;VLOOKUP(BP$175,$AD$9:$AN$20,8,FALSE)&amp;""""&amp;"#g'"&amp;"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2" s="71" t="str">
        <f>SUBSTITUTE(IF(VLOOKUP(BQ$175,$AD$9:$AN$20,8,FALSE)=INDEX($E$143:$G$145,MATCH("●",INDEX($H$143:$AQ$145,,MATCH($D192,$70:$70,0)-7),0),1),"","sed -i "&amp;IF($AK$173="MacOS","'' ","")&amp;"'s#"&amp;BQ$175&amp;"="""&amp;VLOOKUP(BQ$175,$AD$9:$AN$20,8,FALSE)&amp;""""&amp;"#"&amp;BQ$175&amp;"="&amp;""""&amp;INDEX($E$143:$G$145,MATCH("●",INDEX($H$143:$AQ$145,,MATCH($D192,$70:$70,0)-7),0),1)&amp;""""&amp;"#g'"&amp;" ${CONFIG_DIR}"&amp;$K$7&amp;"; export "&amp;BQ$175&amp;"="&amp;""""&amp;INDEX($E$143:$G$145,MATCH("●",INDEX($H$143:$AQ$145,,MATCH($D192,$70:$70,0)-7),0),1)&amp;""";"),",",""",""")</f>
        <v/>
      </c>
      <c r="BR192" s="71" t="str">
        <f>SUBSTITUTE(IF(INDEX($E$143:$G$145,MATCH("●",INDEX($H$143:$AQ$145,,MATCH($D192,$70:$70,0)-7),0),1)=VLOOKUP(BR$175,$AD$9:$AN$20,8,FALSE),"","sed -i "&amp;IF($AK$173="MacOS","'' ","")&amp;"'s#"&amp;BR$175&amp;"="""&amp;INDEX($E$143:$G$145,MATCH("●",INDEX($H$143:$AQ$145,,MATCH($D192,$70:$70,0)-7),0),1)&amp;""""&amp;"#"&amp;BR$175&amp;"="&amp;""""&amp;VLOOKUP(BR$175,$AD$9:$AN$20,8,FALSE)&amp;""""&amp;"#g'"&amp;"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2" s="71" t="str">
        <f>SUBSTITUTE(IF(VLOOKUP(BS$175,$AD$9:$AN$20,8,FALSE)=INDEX($E$147:$G$149,MATCH("●",INDEX($H$147:$AQ$149,,MATCH($D192,$70:$70,0)-7),0),1),"","sed -i "&amp;IF($AK$173="MacOS","'' ","")&amp;"'s#"&amp;BS$175&amp;"="""&amp;VLOOKUP(BS$175,$AD$9:$AN$20,8,FALSE)&amp;""""&amp;"#"&amp;BS$175&amp;"="&amp;""""&amp;INDEX($E$147:$G$149,MATCH("●",INDEX($H$147:$AQ$149,,MATCH($D192,$70:$70,0)-7),0),1)&amp;""""&amp;"#g'"&amp;" ${CONFIG_DIR}"&amp;$K$7&amp;"; export "&amp;BS$175&amp;"="&amp;""""&amp;INDEX($E$147:$G$149,MATCH("●",INDEX($H$147:$AQ$149,,MATCH($D192,$70:$70,0)-7),0),1)&amp;""";"),",",""",""")</f>
        <v/>
      </c>
      <c r="BT192" s="71" t="str">
        <f>SUBSTITUTE(IF(INDEX($E$147:$G$149,MATCH("●",INDEX($H$147:$AQ$149,,MATCH($D192,$70:$70,0)-7),0),1)=VLOOKUP(BT$175,$AD$9:$AN$20,8,FALSE),"","sed -i "&amp;IF($AK$173="MacOS","'' ","")&amp;"'s#"&amp;BT$175&amp;"="""&amp;INDEX($E$147:$G$149,MATCH("●",INDEX($H$147:$AQ$149,,MATCH($D192,$70:$70,0)-7),0),1)&amp;""""&amp;"#"&amp;BT$175&amp;"="&amp;""""&amp;VLOOKUP(BT$175,$AD$9:$AN$20,8,FALSE)&amp;""""&amp;"#g'"&amp;"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2" s="60" t="s">
        <v>1068</v>
      </c>
    </row>
    <row r="193" spans="4:73" ht="90" customHeight="1">
      <c r="D193" s="96">
        <f t="shared" si="3"/>
        <v>161</v>
      </c>
      <c r="E193" s="97"/>
      <c r="F193" s="97"/>
      <c r="G193" s="98"/>
      <c r="H193" s="45" t="str">
        <f t="shared" ca="1" si="2"/>
        <v>clear; echo テストケース161; sed -i '' 's#COLUMN_DATA_TYPE="char"#COLUMN_DATA_TYPE="long"#g' ${CONFIG_DIR}db_data_config.txt; export COLUMN_DATA_TYPE="long";sed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's#COLUMN_DATA_TYPE="long"#COLUMN_DATA_TYPE="char"#g' ${CONFIG_DIR}db_data_config.txt; export COLUMN_DATA_TYPE="char";sed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7"/>
      <c r="AE193" s="99" t="str" cm="1">
        <f t="array" ref="AE193">SUBSTITUTE(INDEX($H$151:$AQ$151, , MATCH($D193, $70:$70, 0)-7),"-","")</f>
        <v>正常</v>
      </c>
      <c r="AF193" s="100"/>
      <c r="AG193" s="101"/>
      <c r="AH193" s="143" t="s">
        <v>1010</v>
      </c>
      <c r="AI193" s="144"/>
      <c r="AJ193" s="144"/>
      <c r="AK193" s="144"/>
      <c r="AL193" s="144"/>
      <c r="AM193" s="144"/>
      <c r="AN193" s="144"/>
      <c r="AO193" s="144"/>
      <c r="AP193" s="144"/>
      <c r="AQ193" s="145"/>
      <c r="AS193" s="68" t="str" cm="1">
        <f t="array" ref="AS193">SUBSTITUTE(TEXT(INDEX($H$154:$AQ$154,1,$D193-144),"000000"),"-","")</f>
        <v>220001</v>
      </c>
      <c r="AT193" s="69"/>
      <c r="AU193" s="70"/>
      <c r="AW193" s="71" t="str">
        <f>SUBSTITUTE(IF(VLOOKUP(AW$175,$AD$9:$AN$20,8,FALSE)=INDEX($E$76:$G$78,MATCH("●",INDEX($H$76:$AQ$78,,MATCH($D193,$70:$70,0)-7),0),1),"","sed -i "&amp;IF($AK$173="MacOS","'' ","")&amp;"'s#"&amp;AW$175&amp;"="""&amp;VLOOKUP(AW$175,$AD$9:$AN$20,8,FALSE)&amp;""""&amp;"#"&amp;AW$175&amp;"="&amp;""""&amp;INDEX($E$76:$G$78,MATCH("●",INDEX($H$76:$AQ$78,,MATCH($D193,$70:$70,0)-7),0),1)&amp;""""&amp;"#g'"&amp;" ${CONFIG_DIR}"&amp;$K$7&amp;"; export "&amp;AW$175&amp;"="&amp;""""&amp;INDEX($E$76:$G$78,MATCH("●",INDEX($H$76:$AQ$78,,MATCH($D193,$70:$70,0)-7),0),1)&amp;""";"),",",""",""")</f>
        <v/>
      </c>
      <c r="AX193" s="71" t="str">
        <f>SUBSTITUTE(IF(INDEX($E$76:$G$78,MATCH("●",INDEX($H$76:$AQ$78,,MATCH($D193,$70:$70,0)-7),0),1)=VLOOKUP(AX$175,$AD$9:$AN$20,8,FALSE),"","sed -i "&amp;IF($AK$173="MacOS","'' ","")&amp;"'s#"&amp;AX$175&amp;"="""&amp;INDEX($E$76:$G$78,MATCH("●",INDEX($H$76:$AQ$78,,MATCH($D193,$70:$70,0)-7),0),1)&amp;""""&amp;"#"&amp;AX$175&amp;"="&amp;""""&amp;VLOOKUP(AX$175,$AD$9:$AN$20,8,FALSE)&amp;""""&amp;"#g'"&amp;"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3" s="71" t="str">
        <f>SUBSTITUTE(IF(VLOOKUP(AY$175,$AD$9:$AN$20,8,FALSE)=INDEX($E$80:$G$83,MATCH("●",INDEX($H$80:$AQ$83,,MATCH($D193,$70:$70,0)-7),0),1),"","sed -i "&amp;IF($AK$173="MacOS","'' ","")&amp;"'s#"&amp;AY$175&amp;"="""&amp;VLOOKUP(AY$175,$AD$9:$AN$20,8,FALSE)&amp;""""&amp;"#"&amp;AY$175&amp;"="&amp;""""&amp;INDEX($E$80:$G$83,MATCH("●",INDEX($H$80:$AQ$83,,MATCH($D193,$70:$70,0)-7),0),1)&amp;""""&amp;"#g'"&amp;" ${CONFIG_DIR}"&amp;$K$7&amp;"; export "&amp;AY$175&amp;"="&amp;""""&amp;INDEX($E$80:$G$83,MATCH("●",INDEX($H$80:$AQ$83,,MATCH($D193,$70:$70,0)-7),0),1)&amp;""";"),",",""",""")</f>
        <v>sed -i '' 's#COLUMN_DATA_TYPE="char"#COLUMN_DATA_TYPE="long"#g' ${CONFIG_DIR}db_data_config.txt; export COLUMN_DATA_TYPE="long";</v>
      </c>
      <c r="AZ193" s="71" t="str">
        <f>SUBSTITUTE(IF(INDEX($E$80:$G$83,MATCH("●",INDEX($H$80:$AQ$83,,MATCH($D193,$70:$70,0)-7),0),1)=VLOOKUP(AZ$175,$AD$9:$AN$20,8,FALSE),"","sed -i "&amp;IF($AK$173="MacOS","'' ","")&amp;"'s#"&amp;AZ$175&amp;"="""&amp;INDEX($E$80:$G$83,MATCH("●",INDEX($H$80:$AQ$83,,MATCH($D193,$70:$70,0)-7),0),1)&amp;""""&amp;"#"&amp;AZ$175&amp;"="&amp;""""&amp;VLOOKUP(AZ$175,$AD$9:$AN$20,8,FALSE)&amp;""""&amp;"#g'"&amp;"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's#COLUMN_DATA_TYPE="long"#COLUMN_DATA_TYPE="char"#g' ${CONFIG_DIR}db_data_config.txt; export COLUMN_DATA_TYPE="char";</v>
      </c>
      <c r="BA193" s="71" t="str">
        <f>SUBSTITUTE(IF(VLOOKUP(BA$175,$AD$9:$AN$20,8,FALSE)=INDEX($E$85:$G$110,MATCH("●",INDEX($H$85:$AQ$110,,MATCH($D193,$70:$70,0)-7),0),1),"","sed -i "&amp;IF($AK$173="MacOS","'' ","")&amp;"'s#"&amp;BA$175&amp;"="""&amp;VLOOKUP(BA$175,$AD$9:$AN$20,8,FALSE)&amp;""""&amp;"#"&amp;BA$175&amp;"="&amp;""""&amp;INDEX($E$85:$G$110,MATCH("●",INDEX($H$85:$AQ$110,,MATCH($D193,$70:$70,0)-7),0),1)&amp;""""&amp;"#g'"&amp;" ${CONFIG_DIR}"&amp;$K$7&amp;"; export "&amp;BA$175&amp;"="&amp;""""&amp;INDEX($E$85:$G$110,MATCH("●",INDEX($H$85:$AQ$110,,MATCH($D193,$70:$70,0)-7),0),1)&amp;""";"),",",""",""")</f>
        <v/>
      </c>
      <c r="BB193" s="71" t="str">
        <f>SUBSTITUTE(IF(INDEX($E$85:$G$110,MATCH("●",INDEX($H$85:$AQ$110,,MATCH($D193,$70:$70,0)-7),0),1)=VLOOKUP(BB$175,$AD$9:$AN$20,8,FALSE),"","sed -i "&amp;IF($AK$173="MacOS","'' ","")&amp;"'s#"&amp;BB$175&amp;"="""&amp;INDEX($E$85:$G$110,MATCH("●",INDEX($H$85:$AQ$110,,MATCH($D193,$70:$70,0)-7),0),1)&amp;""""&amp;"#"&amp;BB$175&amp;"="&amp;""""&amp;VLOOKUP(BB$175,$AD$9:$AN$20,8,FALSE)&amp;""""&amp;"#g'"&amp;" ${CONFIG_DIR}"&amp;$K$7&amp;"; export "&amp;BB$175&amp;"="&amp;""""&amp;VLOOKUP(BB$175,$AD$9:$AN$20,8,FALSE)&amp;""";"),",",""",""")</f>
        <v/>
      </c>
      <c r="BC193" s="71" t="str">
        <f>SUBSTITUTE(IF(VLOOKUP(BC$175,$AD$9:$AN$20,8,FALSE)=INDEX($E$112:$G$115,MATCH("●",INDEX($H$112:$AQ$115,,MATCH($D193,$70:$70,0)-7),0),1),"","sed -i "&amp;IF($AK$173="MacOS","'' ","")&amp;"'s#"&amp;BC$175&amp;"="""&amp;VLOOKUP(BC$175,$AD$9:$AN$20,8,FALSE)&amp;""""&amp;"#"&amp;BC$175&amp;"="&amp;""""&amp;INDEX($E$112:$G$115,MATCH("●",INDEX($H$112:$AQ$115,,MATCH($D193,$70:$70,0)-7),0),1)&amp;""""&amp;"#g'"&amp;" ${CONFIG_DIR}"&amp;$K$7&amp;"; export "&amp;BC$175&amp;"="&amp;""""&amp;INDEX($E$112:$G$115,MATCH("●",INDEX($H$112:$AQ$115,,MATCH($D193,$70:$70,0)-7),0),1)&amp;""";"),",",""",""")</f>
        <v>sed -i '' 's#COLUMN_DATA_TRIM="NONE"#COLUMN_DATA_TRIM="ftbt"#g' ${CONFIG_DIR}db_data_config.txt; export COLUMN_DATA_TRIM="ftbt";</v>
      </c>
      <c r="BD193" s="71" t="str">
        <f>SUBSTITUTE(IF(INDEX($E$112:$G$115,MATCH("●",INDEX($H$112:$AQ$115,,MATCH($D193,$70:$70,0)-7),0),1)=VLOOKUP(BD$175,$AD$9:$AN$20,8,FALSE),"","sed -i "&amp;IF($AK$173="MacOS","'' ","")&amp;"'s#"&amp;BD$175&amp;"="""&amp;INDEX($E$112:$G$115,MATCH("●",INDEX($H$112:$AQ$115,,MATCH($D193,$70:$70,0)-7),0),1)&amp;""""&amp;"#"&amp;BD$175&amp;"="&amp;""""&amp;VLOOKUP(BD$175,$AD$9:$AN$20,8,FALSE)&amp;""""&amp;"#g'"&amp;"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193" s="71" t="str">
        <f>SUBSTITUTE(IF(VLOOKUP(BE$175,$AD$9:$AN$20,8,FALSE)=INDEX($E$117:$G$120,MATCH("●",INDEX($H$117:$AQ$120,,MATCH($D193,$70:$70,0)-7),0),1),"","sed -i "&amp;IF($AK$173="MacOS","'' ","")&amp;"'s#"&amp;BE$175&amp;"="""&amp;VLOOKUP(BE$175,$AD$9:$AN$20,8,FALSE)&amp;""""&amp;"#"&amp;BE$175&amp;"="&amp;""""&amp;INDEX($E$117:$G$120,MATCH("●",INDEX($H$117:$AQ$120,,MATCH($D193,$70:$70,0)-7),0),1)&amp;""""&amp;"#g'"&amp;" ${CONFIG_DIR}"&amp;$K$7&amp;"; export "&amp;BE$175&amp;"="&amp;""""&amp;INDEX($E$117:$G$120,MATCH("●",INDEX($H$117:$AQ$120,,MATCH($D193,$70:$70,0)-7),0),1)&amp;""";"),",",""",""")</f>
        <v>sed -i '' 's#COLUMN_DATA_SIGNED="0"#COLUMN_DATA_SIGNED="1"#g' ${CONFIG_DIR}db_data_config.txt; export COLUMN_DATA_SIGNED="1";</v>
      </c>
      <c r="BF193" s="71" t="str">
        <f>SUBSTITUTE(IF(INDEX($E$117:$G$120,MATCH("●",INDEX($H$117:$AQ$120,,MATCH($D193,$70:$70,0)-7),0),1)=VLOOKUP(BF$175,$AD$9:$AN$20,8,FALSE),"","sed -i "&amp;IF($AK$173="MacOS","'' ","")&amp;"'s#"&amp;BF$175&amp;"="""&amp;INDEX($E$117:$G$120,MATCH("●",INDEX($H$117:$AQ$120,,MATCH($D193,$70:$70,0)-7),0),1)&amp;""""&amp;"#"&amp;BF$175&amp;"="&amp;""""&amp;VLOOKUP(BF$175,$AD$9:$AN$20,8,FALSE)&amp;""""&amp;"#g'"&amp;"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193" s="71" t="str">
        <f>SUBSTITUTE(IF(VLOOKUP(BG$175,$AD$9:$AN$20,8,FALSE)=INDEX($E$122:$G$125,MATCH("●",INDEX($H$122:$AQ$125,,MATCH($D193,$70:$70,0)-7),0),1),"","sed -i "&amp;IF($AK$173="MacOS","'' ","")&amp;"'s#"&amp;BG$175&amp;"="""&amp;VLOOKUP(BG$175,$AD$9:$AN$20,8,FALSE)&amp;""""&amp;"#"&amp;BG$175&amp;"="&amp;""""&amp;INDEX($E$122:$G$125,MATCH("●",INDEX($H$122:$AQ$125,,MATCH($D193,$70:$70,0)-7),0),1)&amp;""""&amp;"#g'"&amp;" ${CONFIG_DIR}"&amp;$K$7&amp;"; export "&amp;BG$175&amp;"="&amp;""""&amp;INDEX($E$122:$G$125,MATCH("●",INDEX($H$122:$AQ$125,,MATCH($D193,$70:$70,0)-7),0),1)&amp;""";"),",",""",""")</f>
        <v>sed -i '' 's#SIGN_DIGIT="0"#SIGN_DIGIT="1"#g' ${CONFIG_DIR}db_data_config.txt; export SIGN_DIGIT="1";</v>
      </c>
      <c r="BH193" s="71" t="str">
        <f>SUBSTITUTE(IF(INDEX($E$122:$G$125,MATCH("●",INDEX($H$122:$AQ$125,,MATCH($D193,$70:$70,0)-7),0),1)=VLOOKUP(BH$175,$AD$9:$AN$20,8,FALSE),"","sed -i "&amp;IF($AK$173="MacOS","'' ","")&amp;"'s#"&amp;BH$175&amp;"="""&amp;INDEX($E$122:$G$125,MATCH("●",INDEX($H$122:$AQ$125,,MATCH($D193,$70:$70,0)-7),0),1)&amp;""""&amp;"#"&amp;BH$175&amp;"="&amp;""""&amp;VLOOKUP(BH$175,$AD$9:$AN$20,8,FALSE)&amp;""""&amp;"#g'"&amp;" ${CONFIG_DIR}"&amp;$K$7&amp;"; export "&amp;BH$175&amp;"="&amp;""""&amp;VLOOKUP(BH$175,$AD$9:$AN$20,8,FALSE)&amp;""";"),",",""",""")</f>
        <v>sed -i '' 's#SIGN_DIGIT="1"#SIGN_DIGIT="0"#g' ${CONFIG_DIR}db_data_config.txt; export SIGN_DIGIT="0";</v>
      </c>
      <c r="BI193" s="71" t="str">
        <f>SUBSTITUTE(IF(VLOOKUP(BI$175,$AD$9:$AN$20,8,FALSE)=INDEX($E$127:$G$129,MATCH("●",INDEX($H$127:$AQ$129,,MATCH($D193,$70:$70,0)-7),0),1),"","sed -i "&amp;IF($AK$173="MacOS","'' ","")&amp;"'s#"&amp;BI$175&amp;"="""&amp;VLOOKUP(BI$175,$AD$9:$AN$20,8,FALSE)&amp;""""&amp;"#"&amp;BI$175&amp;"="&amp;""""&amp;INDEX($E$127:$G$129,MATCH("●",INDEX($H$127:$AQ$129,,MATCH($D193,$70:$70,0)-7),0),1)&amp;""""&amp;"#g'"&amp;" ${CONFIG_DIR}"&amp;$K$7&amp;"; export "&amp;BI$175&amp;"="&amp;""""&amp;INDEX($E$127:$G$129,MATCH("●",INDEX($H$127:$AQ$129,,MATCH($D193,$70:$70,0)-7),0),1)&amp;""";"),",",""",""")</f>
        <v/>
      </c>
      <c r="BJ193" s="71" t="str">
        <f>SUBSTITUTE(IF(INDEX($E$127:$G$129,MATCH("●",INDEX($H$127:$AQ$129,,MATCH($D193,$70:$70,0)-7),0),1)=VLOOKUP(BJ$175,$AD$9:$AN$20,8,FALSE),"","sed -i "&amp;IF($AK$173="MacOS","'' ","")&amp;"'s#"&amp;BJ$175&amp;"="""&amp;INDEX($E$127:$G$129,MATCH("●",INDEX($H$127:$AQ$129,,MATCH($D193,$70:$70,0)-7),0),1)&amp;""""&amp;"#"&amp;BJ$175&amp;"="&amp;""""&amp;VLOOKUP(BJ$175,$AD$9:$AN$20,8,FALSE)&amp;""""&amp;"#g'"&amp;"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3" s="71" t="str">
        <f>SUBSTITUTE(IF(VLOOKUP(BK$175,$AD$9:$AN$20,8,FALSE)=INDEX($E$131:$G$133,MATCH("●",INDEX($H$131:$AQ$133,,MATCH($D193,$70:$70,0)-7),0),1),"","sed -i "&amp;IF($AK$173="MacOS","'' ","")&amp;"'s#"&amp;BK$175&amp;"="""&amp;VLOOKUP(BK$175,$AD$9:$AN$20,8,FALSE)&amp;""""&amp;"#"&amp;BK$175&amp;"="&amp;""""&amp;INDEX($E$131:$G$133,MATCH("●",INDEX($H$131:$AQ$133,,MATCH($D193,$70:$70,0)-7),0),1)&amp;""""&amp;"#g'"&amp;" ${CONFIG_DIR}"&amp;$K$7&amp;"; export "&amp;BK$175&amp;"="&amp;""""&amp;INDEX($E$131:$G$133,MATCH("●",INDEX($H$131:$AQ$133,,MATCH($D193,$70:$70,0)-7),0),1)&amp;""";"),",",""",""")</f>
        <v/>
      </c>
      <c r="BL193" s="71" t="str">
        <f>SUBSTITUTE(IF(INDEX($E$131:$G$133,MATCH("●",INDEX($H$131:$AQ$133,,MATCH($D193,$70:$70,0)-7),0),1)=VLOOKUP(BL$175,$AD$9:$AN$20,8,FALSE),"","sed -i "&amp;IF($AK$173="MacOS","'' ","")&amp;"'s#"&amp;BL$175&amp;"="""&amp;INDEX($E$131:$G$133,MATCH("●",INDEX($H$131:$AQ$133,,MATCH($D193,$70:$70,0)-7),0),1)&amp;""""&amp;"#"&amp;BL$175&amp;"="&amp;""""&amp;VLOOKUP(BL$175,$AD$9:$AN$20,8,FALSE)&amp;""""&amp;"#g'"&amp;"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3" s="71" t="str">
        <f>SUBSTITUTE(IF(VLOOKUP(BM$175,$AD$9:$AN$20,8,FALSE)=INDEX($E$135:$G$137,MATCH("●",INDEX($H$135:$AQ$137,,MATCH($D193,$70:$70,0)-7),0),1),"","sed -i "&amp;IF($AK$173="MacOS","'' ","")&amp;"'s#"&amp;BM$175&amp;"="""&amp;VLOOKUP(BM$175,$AD$9:$AN$20,8,FALSE)&amp;""""&amp;"#"&amp;BM$175&amp;"="&amp;""""&amp;INDEX($E$135:$G$137,MATCH("●",INDEX($H$135:$AQ$137,,MATCH($D193,$70:$70,0)-7),0),1)&amp;""""&amp;"#g'"&amp;" ${CONFIG_DIR}"&amp;$K$7&amp;"; export "&amp;BM$175&amp;"="&amp;""""&amp;INDEX($E$135:$G$137,MATCH("●",INDEX($H$135:$AQ$137,,MATCH($D193,$70:$70,0)-7),0),1)&amp;""";"),",",""",""")</f>
        <v/>
      </c>
      <c r="BN193" s="71" t="str">
        <f>SUBSTITUTE(IF(INDEX($E$135:$G$137,MATCH("●",INDEX($H$135:$AQ$137,,MATCH($D193,$70:$70,0)-7),0),1)=VLOOKUP(BN$175,$AD$9:$AN$20,8,FALSE),"","sed -i "&amp;IF($AK$173="MacOS","'' ","")&amp;"'s#"&amp;BN$175&amp;"="""&amp;INDEX($E$135:$G$137,MATCH("●",INDEX($H$135:$AQ$137,,MATCH($D193,$70:$70,0)-7),0),1)&amp;""""&amp;"#"&amp;BN$175&amp;"="&amp;""""&amp;VLOOKUP(BN$175,$AD$9:$AN$20,8,FALSE)&amp;""""&amp;"#g'"&amp;"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3" s="71" t="str">
        <f>SUBSTITUTE(IF(VLOOKUP(BO$175,$AD$9:$AN$20,8,FALSE)=INDEX($E$139:$G$141,MATCH("●",INDEX($H$139:$AQ$141,,MATCH($D193,$70:$70,0)-7),0),1),"","sed -i "&amp;IF($AK$173="MacOS","'' ","")&amp;"'s#"&amp;BO$175&amp;"="""&amp;VLOOKUP(BO$175,$AD$9:$AN$20,8,FALSE)&amp;""""&amp;"#"&amp;BO$175&amp;"="&amp;""""&amp;INDEX($E$139:$G$141,MATCH("●",INDEX($H$139:$AQ$141,,MATCH($D193,$70:$70,0)-7),0),1)&amp;""""&amp;"#g'"&amp;" ${CONFIG_DIR}"&amp;$K$7&amp;"; export "&amp;BO$175&amp;"="&amp;""""&amp;INDEX($E$139:$G$141,MATCH("●",INDEX($H$139:$AQ$141,,MATCH($D193,$70:$70,0)-7),0),1)&amp;""";"),",",""",""")</f>
        <v/>
      </c>
      <c r="BP193" s="71" t="str">
        <f>SUBSTITUTE(IF(INDEX($E$139:$G$141,MATCH("●",INDEX($H$139:$AQ$141,,MATCH($D193,$70:$70,0)-7),0),1)=VLOOKUP(BP$175,$AD$9:$AN$20,8,FALSE),"","sed -i "&amp;IF($AK$173="MacOS","'' ","")&amp;"'s#"&amp;BP$175&amp;"="""&amp;INDEX($E$139:$G$141,MATCH("●",INDEX($H$139:$AQ$141,,MATCH($D193,$70:$70,0)-7),0),1)&amp;""""&amp;"#"&amp;BP$175&amp;"="&amp;""""&amp;VLOOKUP(BP$175,$AD$9:$AN$20,8,FALSE)&amp;""""&amp;"#g'"&amp;"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3" s="71" t="str">
        <f>SUBSTITUTE(IF(VLOOKUP(BQ$175,$AD$9:$AN$20,8,FALSE)=INDEX($E$143:$G$145,MATCH("●",INDEX($H$143:$AQ$145,,MATCH($D193,$70:$70,0)-7),0),1),"","sed -i "&amp;IF($AK$173="MacOS","'' ","")&amp;"'s#"&amp;BQ$175&amp;"="""&amp;VLOOKUP(BQ$175,$AD$9:$AN$20,8,FALSE)&amp;""""&amp;"#"&amp;BQ$175&amp;"="&amp;""""&amp;INDEX($E$143:$G$145,MATCH("●",INDEX($H$143:$AQ$145,,MATCH($D193,$70:$70,0)-7),0),1)&amp;""""&amp;"#g'"&amp;" ${CONFIG_DIR}"&amp;$K$7&amp;"; export "&amp;BQ$175&amp;"="&amp;""""&amp;INDEX($E$143:$G$145,MATCH("●",INDEX($H$143:$AQ$145,,MATCH($D193,$70:$70,0)-7),0),1)&amp;""";"),",",""",""")</f>
        <v/>
      </c>
      <c r="BR193" s="71" t="str">
        <f>SUBSTITUTE(IF(INDEX($E$143:$G$145,MATCH("●",INDEX($H$143:$AQ$145,,MATCH($D193,$70:$70,0)-7),0),1)=VLOOKUP(BR$175,$AD$9:$AN$20,8,FALSE),"","sed -i "&amp;IF($AK$173="MacOS","'' ","")&amp;"'s#"&amp;BR$175&amp;"="""&amp;INDEX($E$143:$G$145,MATCH("●",INDEX($H$143:$AQ$145,,MATCH($D193,$70:$70,0)-7),0),1)&amp;""""&amp;"#"&amp;BR$175&amp;"="&amp;""""&amp;VLOOKUP(BR$175,$AD$9:$AN$20,8,FALSE)&amp;""""&amp;"#g'"&amp;"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3" s="71" t="str">
        <f>SUBSTITUTE(IF(VLOOKUP(BS$175,$AD$9:$AN$20,8,FALSE)=INDEX($E$147:$G$149,MATCH("●",INDEX($H$147:$AQ$149,,MATCH($D193,$70:$70,0)-7),0),1),"","sed -i "&amp;IF($AK$173="MacOS","'' ","")&amp;"'s#"&amp;BS$175&amp;"="""&amp;VLOOKUP(BS$175,$AD$9:$AN$20,8,FALSE)&amp;""""&amp;"#"&amp;BS$175&amp;"="&amp;""""&amp;INDEX($E$147:$G$149,MATCH("●",INDEX($H$147:$AQ$149,,MATCH($D193,$70:$70,0)-7),0),1)&amp;""""&amp;"#g'"&amp;" ${CONFIG_DIR}"&amp;$K$7&amp;"; export "&amp;BS$175&amp;"="&amp;""""&amp;INDEX($E$147:$G$149,MATCH("●",INDEX($H$147:$AQ$149,,MATCH($D193,$70:$70,0)-7),0),1)&amp;""";"),",",""",""")</f>
        <v/>
      </c>
      <c r="BT193" s="71" t="str">
        <f>SUBSTITUTE(IF(INDEX($E$147:$G$149,MATCH("●",INDEX($H$147:$AQ$149,,MATCH($D193,$70:$70,0)-7),0),1)=VLOOKUP(BT$175,$AD$9:$AN$20,8,FALSE),"","sed -i "&amp;IF($AK$173="MacOS","'' ","")&amp;"'s#"&amp;BT$175&amp;"="""&amp;INDEX($E$147:$G$149,MATCH("●",INDEX($H$147:$AQ$149,,MATCH($D193,$70:$70,0)-7),0),1)&amp;""""&amp;"#"&amp;BT$175&amp;"="&amp;""""&amp;VLOOKUP(BT$175,$AD$9:$AN$20,8,FALSE)&amp;""""&amp;"#g'"&amp;"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3" s="60" t="s">
        <v>1068</v>
      </c>
    </row>
    <row r="194" spans="4:73" ht="90" customHeight="1">
      <c r="D194" s="96">
        <f t="shared" si="3"/>
        <v>162</v>
      </c>
      <c r="E194" s="97"/>
      <c r="F194" s="97"/>
      <c r="G194" s="98"/>
      <c r="H194" s="45" t="str">
        <f t="shared" ca="1" si="2"/>
        <v>clear; echo テストケース162; sed -i '' 's#COLUMN_DATA_TYPE="char"#COLUMN_DATA_TYPE="float"#g' ${CONFIG_DIR}db_data_config.txt; export COLUMN_DATA_TYPE="float";sh ./script/db_check_data_validate_config.sh; sed -i '' 's#COLUMN_DATA_TYPE="float"#COLUMN_DATA_TYPE="char"#g' ${CONFIG_DIR}db_data_config.txt; export COLUMN_DATA_TYPE="char";</v>
      </c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7"/>
      <c r="AE194" s="99" t="str" cm="1">
        <f t="array" ref="AE194">SUBSTITUTE(INDEX($H$151:$AQ$151, , MATCH($D194, $70:$70, 0)-7),"-","")</f>
        <v>異常</v>
      </c>
      <c r="AF194" s="100"/>
      <c r="AG194" s="101"/>
      <c r="AH194" s="143" t="s">
        <v>1011</v>
      </c>
      <c r="AI194" s="144"/>
      <c r="AJ194" s="144"/>
      <c r="AK194" s="144"/>
      <c r="AL194" s="144"/>
      <c r="AM194" s="144"/>
      <c r="AN194" s="144"/>
      <c r="AO194" s="144"/>
      <c r="AP194" s="144"/>
      <c r="AQ194" s="145"/>
      <c r="AS194" s="68" t="str" cm="1">
        <f t="array" ref="AS194">SUBSTITUTE(TEXT(INDEX($H$154:$AQ$154,1,$D194-144),"000000"),"-","")</f>
        <v>220162</v>
      </c>
      <c r="AT194" s="69"/>
      <c r="AU194" s="70"/>
      <c r="AW194" s="71" t="str">
        <f>SUBSTITUTE(IF(VLOOKUP(AW$175,$AD$9:$AN$20,8,FALSE)=INDEX($E$76:$G$78,MATCH("●",INDEX($H$76:$AQ$78,,MATCH($D194,$70:$70,0)-7),0),1),"","sed -i "&amp;IF($AK$173="MacOS","'' ","")&amp;"'s#"&amp;AW$175&amp;"="""&amp;VLOOKUP(AW$175,$AD$9:$AN$20,8,FALSE)&amp;""""&amp;"#"&amp;AW$175&amp;"="&amp;""""&amp;INDEX($E$76:$G$78,MATCH("●",INDEX($H$76:$AQ$78,,MATCH($D194,$70:$70,0)-7),0),1)&amp;""""&amp;"#g'"&amp;" ${CONFIG_DIR}"&amp;$K$7&amp;"; export "&amp;AW$175&amp;"="&amp;""""&amp;INDEX($E$76:$G$78,MATCH("●",INDEX($H$76:$AQ$78,,MATCH($D194,$70:$70,0)-7),0),1)&amp;""";"),",",""",""")</f>
        <v/>
      </c>
      <c r="AX194" s="71" t="str">
        <f>SUBSTITUTE(IF(INDEX($E$76:$G$78,MATCH("●",INDEX($H$76:$AQ$78,,MATCH($D194,$70:$70,0)-7),0),1)=VLOOKUP(AX$175,$AD$9:$AN$20,8,FALSE),"","sed -i "&amp;IF($AK$173="MacOS","'' ","")&amp;"'s#"&amp;AX$175&amp;"="""&amp;INDEX($E$76:$G$78,MATCH("●",INDEX($H$76:$AQ$78,,MATCH($D194,$70:$70,0)-7),0),1)&amp;""""&amp;"#"&amp;AX$175&amp;"="&amp;""""&amp;VLOOKUP(AX$175,$AD$9:$AN$20,8,FALSE)&amp;""""&amp;"#g'"&amp;"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4" s="71" t="str">
        <f>SUBSTITUTE(IF(VLOOKUP(AY$175,$AD$9:$AN$20,8,FALSE)=INDEX($E$80:$G$83,MATCH("●",INDEX($H$80:$AQ$83,,MATCH($D194,$70:$70,0)-7),0),1),"","sed -i "&amp;IF($AK$173="MacOS","'' ","")&amp;"'s#"&amp;AY$175&amp;"="""&amp;VLOOKUP(AY$175,$AD$9:$AN$20,8,FALSE)&amp;""""&amp;"#"&amp;AY$175&amp;"="&amp;""""&amp;INDEX($E$80:$G$83,MATCH("●",INDEX($H$80:$AQ$83,,MATCH($D194,$70:$70,0)-7),0),1)&amp;""""&amp;"#g'"&amp;" ${CONFIG_DIR}"&amp;$K$7&amp;"; export "&amp;AY$175&amp;"="&amp;""""&amp;INDEX($E$80:$G$83,MATCH("●",INDEX($H$80:$AQ$83,,MATCH($D194,$70:$70,0)-7),0),1)&amp;""";"),",",""",""")</f>
        <v>sed -i '' 's#COLUMN_DATA_TYPE="char"#COLUMN_DATA_TYPE="float"#g' ${CONFIG_DIR}db_data_config.txt; export COLUMN_DATA_TYPE="float";</v>
      </c>
      <c r="AZ194" s="71" t="str">
        <f>SUBSTITUTE(IF(INDEX($E$80:$G$83,MATCH("●",INDEX($H$80:$AQ$83,,MATCH($D194,$70:$70,0)-7),0),1)=VLOOKUP(AZ$175,$AD$9:$AN$20,8,FALSE),"","sed -i "&amp;IF($AK$173="MacOS","'' ","")&amp;"'s#"&amp;AZ$175&amp;"="""&amp;INDEX($E$80:$G$83,MATCH("●",INDEX($H$80:$AQ$83,,MATCH($D194,$70:$70,0)-7),0),1)&amp;""""&amp;"#"&amp;AZ$175&amp;"="&amp;""""&amp;VLOOKUP(AZ$175,$AD$9:$AN$20,8,FALSE)&amp;""""&amp;"#g'"&amp;"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194" s="71" t="str">
        <f>SUBSTITUTE(IF(VLOOKUP(BA$175,$AD$9:$AN$20,8,FALSE)=INDEX($E$85:$G$110,MATCH("●",INDEX($H$85:$AQ$110,,MATCH($D194,$70:$70,0)-7),0),1),"","sed -i "&amp;IF($AK$173="MacOS","'' ","")&amp;"'s#"&amp;BA$175&amp;"="""&amp;VLOOKUP(BA$175,$AD$9:$AN$20,8,FALSE)&amp;""""&amp;"#"&amp;BA$175&amp;"="&amp;""""&amp;INDEX($E$85:$G$110,MATCH("●",INDEX($H$85:$AQ$110,,MATCH($D194,$70:$70,0)-7),0),1)&amp;""""&amp;"#g'"&amp;" ${CONFIG_DIR}"&amp;$K$7&amp;"; export "&amp;BA$175&amp;"="&amp;""""&amp;INDEX($E$85:$G$110,MATCH("●",INDEX($H$85:$AQ$110,,MATCH($D194,$70:$70,0)-7),0),1)&amp;""";"),",",""",""")</f>
        <v/>
      </c>
      <c r="BB194" s="71" t="str">
        <f>SUBSTITUTE(IF(INDEX($E$85:$G$110,MATCH("●",INDEX($H$85:$AQ$110,,MATCH($D194,$70:$70,0)-7),0),1)=VLOOKUP(BB$175,$AD$9:$AN$20,8,FALSE),"","sed -i "&amp;IF($AK$173="MacOS","'' ","")&amp;"'s#"&amp;BB$175&amp;"="""&amp;INDEX($E$85:$G$110,MATCH("●",INDEX($H$85:$AQ$110,,MATCH($D194,$70:$70,0)-7),0),1)&amp;""""&amp;"#"&amp;BB$175&amp;"="&amp;""""&amp;VLOOKUP(BB$175,$AD$9:$AN$20,8,FALSE)&amp;""""&amp;"#g'"&amp;" ${CONFIG_DIR}"&amp;$K$7&amp;"; export "&amp;BB$175&amp;"="&amp;""""&amp;VLOOKUP(BB$175,$AD$9:$AN$20,8,FALSE)&amp;""";"),",",""",""")</f>
        <v/>
      </c>
      <c r="BC194" s="71" t="str">
        <f>SUBSTITUTE(IF(VLOOKUP(BC$175,$AD$9:$AN$20,8,FALSE)=INDEX($E$112:$G$115,MATCH("●",INDEX($H$112:$AQ$115,,MATCH($D194,$70:$70,0)-7),0),1),"","sed -i "&amp;IF($AK$173="MacOS","'' ","")&amp;"'s#"&amp;BC$175&amp;"="""&amp;VLOOKUP(BC$175,$AD$9:$AN$20,8,FALSE)&amp;""""&amp;"#"&amp;BC$175&amp;"="&amp;""""&amp;INDEX($E$112:$G$115,MATCH("●",INDEX($H$112:$AQ$115,,MATCH($D194,$70:$70,0)-7),0),1)&amp;""""&amp;"#g'"&amp;" ${CONFIG_DIR}"&amp;$K$7&amp;"; export "&amp;BC$175&amp;"="&amp;""""&amp;INDEX($E$112:$G$115,MATCH("●",INDEX($H$112:$AQ$115,,MATCH($D194,$70:$70,0)-7),0),1)&amp;""";"),",",""",""")</f>
        <v/>
      </c>
      <c r="BD194" s="71" t="str">
        <f>SUBSTITUTE(IF(INDEX($E$112:$G$115,MATCH("●",INDEX($H$112:$AQ$115,,MATCH($D194,$70:$70,0)-7),0),1)=VLOOKUP(BD$175,$AD$9:$AN$20,8,FALSE),"","sed -i "&amp;IF($AK$173="MacOS","'' ","")&amp;"'s#"&amp;BD$175&amp;"="""&amp;INDEX($E$112:$G$115,MATCH("●",INDEX($H$112:$AQ$115,,MATCH($D194,$70:$70,0)-7),0),1)&amp;""""&amp;"#"&amp;BD$175&amp;"="&amp;""""&amp;VLOOKUP(BD$175,$AD$9:$AN$20,8,FALSE)&amp;""""&amp;"#g'"&amp;"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94" s="71" t="str">
        <f>SUBSTITUTE(IF(VLOOKUP(BE$175,$AD$9:$AN$20,8,FALSE)=INDEX($E$117:$G$120,MATCH("●",INDEX($H$117:$AQ$120,,MATCH($D194,$70:$70,0)-7),0),1),"","sed -i "&amp;IF($AK$173="MacOS","'' ","")&amp;"'s#"&amp;BE$175&amp;"="""&amp;VLOOKUP(BE$175,$AD$9:$AN$20,8,FALSE)&amp;""""&amp;"#"&amp;BE$175&amp;"="&amp;""""&amp;INDEX($E$117:$G$120,MATCH("●",INDEX($H$117:$AQ$120,,MATCH($D194,$70:$70,0)-7),0),1)&amp;""""&amp;"#g'"&amp;" ${CONFIG_DIR}"&amp;$K$7&amp;"; export "&amp;BE$175&amp;"="&amp;""""&amp;INDEX($E$117:$G$120,MATCH("●",INDEX($H$117:$AQ$120,,MATCH($D194,$70:$70,0)-7),0),1)&amp;""";"),",",""",""")</f>
        <v/>
      </c>
      <c r="BF194" s="71" t="str">
        <f>SUBSTITUTE(IF(INDEX($E$117:$G$120,MATCH("●",INDEX($H$117:$AQ$120,,MATCH($D194,$70:$70,0)-7),0),1)=VLOOKUP(BF$175,$AD$9:$AN$20,8,FALSE),"","sed -i "&amp;IF($AK$173="MacOS","'' ","")&amp;"'s#"&amp;BF$175&amp;"="""&amp;INDEX($E$117:$G$120,MATCH("●",INDEX($H$117:$AQ$120,,MATCH($D194,$70:$70,0)-7),0),1)&amp;""""&amp;"#"&amp;BF$175&amp;"="&amp;""""&amp;VLOOKUP(BF$175,$AD$9:$AN$20,8,FALSE)&amp;""""&amp;"#g'"&amp;"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94" s="71" t="str">
        <f>SUBSTITUTE(IF(VLOOKUP(BG$175,$AD$9:$AN$20,8,FALSE)=INDEX($E$122:$G$125,MATCH("●",INDEX($H$122:$AQ$125,,MATCH($D194,$70:$70,0)-7),0),1),"","sed -i "&amp;IF($AK$173="MacOS","'' ","")&amp;"'s#"&amp;BG$175&amp;"="""&amp;VLOOKUP(BG$175,$AD$9:$AN$20,8,FALSE)&amp;""""&amp;"#"&amp;BG$175&amp;"="&amp;""""&amp;INDEX($E$122:$G$125,MATCH("●",INDEX($H$122:$AQ$125,,MATCH($D194,$70:$70,0)-7),0),1)&amp;""""&amp;"#g'"&amp;" ${CONFIG_DIR}"&amp;$K$7&amp;"; export "&amp;BG$175&amp;"="&amp;""""&amp;INDEX($E$122:$G$125,MATCH("●",INDEX($H$122:$AQ$125,,MATCH($D194,$70:$70,0)-7),0),1)&amp;""";"),",",""",""")</f>
        <v/>
      </c>
      <c r="BH194" s="71" t="str">
        <f>SUBSTITUTE(IF(INDEX($E$122:$G$125,MATCH("●",INDEX($H$122:$AQ$125,,MATCH($D194,$70:$70,0)-7),0),1)=VLOOKUP(BH$175,$AD$9:$AN$20,8,FALSE),"","sed -i "&amp;IF($AK$173="MacOS","'' ","")&amp;"'s#"&amp;BH$175&amp;"="""&amp;INDEX($E$122:$G$125,MATCH("●",INDEX($H$122:$AQ$125,,MATCH($D194,$70:$70,0)-7),0),1)&amp;""""&amp;"#"&amp;BH$175&amp;"="&amp;""""&amp;VLOOKUP(BH$175,$AD$9:$AN$20,8,FALSE)&amp;""""&amp;"#g'"&amp;"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94" s="71" t="str">
        <f>SUBSTITUTE(IF(VLOOKUP(BI$175,$AD$9:$AN$20,8,FALSE)=INDEX($E$127:$G$129,MATCH("●",INDEX($H$127:$AQ$129,,MATCH($D194,$70:$70,0)-7),0),1),"","sed -i "&amp;IF($AK$173="MacOS","'' ","")&amp;"'s#"&amp;BI$175&amp;"="""&amp;VLOOKUP(BI$175,$AD$9:$AN$20,8,FALSE)&amp;""""&amp;"#"&amp;BI$175&amp;"="&amp;""""&amp;INDEX($E$127:$G$129,MATCH("●",INDEX($H$127:$AQ$129,,MATCH($D194,$70:$70,0)-7),0),1)&amp;""""&amp;"#g'"&amp;" ${CONFIG_DIR}"&amp;$K$7&amp;"; export "&amp;BI$175&amp;"="&amp;""""&amp;INDEX($E$127:$G$129,MATCH("●",INDEX($H$127:$AQ$129,,MATCH($D194,$70:$70,0)-7),0),1)&amp;""";"),",",""",""")</f>
        <v/>
      </c>
      <c r="BJ194" s="71" t="str">
        <f>SUBSTITUTE(IF(INDEX($E$127:$G$129,MATCH("●",INDEX($H$127:$AQ$129,,MATCH($D194,$70:$70,0)-7),0),1)=VLOOKUP(BJ$175,$AD$9:$AN$20,8,FALSE),"","sed -i "&amp;IF($AK$173="MacOS","'' ","")&amp;"'s#"&amp;BJ$175&amp;"="""&amp;INDEX($E$127:$G$129,MATCH("●",INDEX($H$127:$AQ$129,,MATCH($D194,$70:$70,0)-7),0),1)&amp;""""&amp;"#"&amp;BJ$175&amp;"="&amp;""""&amp;VLOOKUP(BJ$175,$AD$9:$AN$20,8,FALSE)&amp;""""&amp;"#g'"&amp;"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4" s="71" t="str">
        <f>SUBSTITUTE(IF(VLOOKUP(BK$175,$AD$9:$AN$20,8,FALSE)=INDEX($E$131:$G$133,MATCH("●",INDEX($H$131:$AQ$133,,MATCH($D194,$70:$70,0)-7),0),1),"","sed -i "&amp;IF($AK$173="MacOS","'' ","")&amp;"'s#"&amp;BK$175&amp;"="""&amp;VLOOKUP(BK$175,$AD$9:$AN$20,8,FALSE)&amp;""""&amp;"#"&amp;BK$175&amp;"="&amp;""""&amp;INDEX($E$131:$G$133,MATCH("●",INDEX($H$131:$AQ$133,,MATCH($D194,$70:$70,0)-7),0),1)&amp;""""&amp;"#g'"&amp;" ${CONFIG_DIR}"&amp;$K$7&amp;"; export "&amp;BK$175&amp;"="&amp;""""&amp;INDEX($E$131:$G$133,MATCH("●",INDEX($H$131:$AQ$133,,MATCH($D194,$70:$70,0)-7),0),1)&amp;""";"),",",""",""")</f>
        <v/>
      </c>
      <c r="BL194" s="71" t="str">
        <f>SUBSTITUTE(IF(INDEX($E$131:$G$133,MATCH("●",INDEX($H$131:$AQ$133,,MATCH($D194,$70:$70,0)-7),0),1)=VLOOKUP(BL$175,$AD$9:$AN$20,8,FALSE),"","sed -i "&amp;IF($AK$173="MacOS","'' ","")&amp;"'s#"&amp;BL$175&amp;"="""&amp;INDEX($E$131:$G$133,MATCH("●",INDEX($H$131:$AQ$133,,MATCH($D194,$70:$70,0)-7),0),1)&amp;""""&amp;"#"&amp;BL$175&amp;"="&amp;""""&amp;VLOOKUP(BL$175,$AD$9:$AN$20,8,FALSE)&amp;""""&amp;"#g'"&amp;"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4" s="71" t="str">
        <f>SUBSTITUTE(IF(VLOOKUP(BM$175,$AD$9:$AN$20,8,FALSE)=INDEX($E$135:$G$137,MATCH("●",INDEX($H$135:$AQ$137,,MATCH($D194,$70:$70,0)-7),0),1),"","sed -i "&amp;IF($AK$173="MacOS","'' ","")&amp;"'s#"&amp;BM$175&amp;"="""&amp;VLOOKUP(BM$175,$AD$9:$AN$20,8,FALSE)&amp;""""&amp;"#"&amp;BM$175&amp;"="&amp;""""&amp;INDEX($E$135:$G$137,MATCH("●",INDEX($H$135:$AQ$137,,MATCH($D194,$70:$70,0)-7),0),1)&amp;""""&amp;"#g'"&amp;" ${CONFIG_DIR}"&amp;$K$7&amp;"; export "&amp;BM$175&amp;"="&amp;""""&amp;INDEX($E$135:$G$137,MATCH("●",INDEX($H$135:$AQ$137,,MATCH($D194,$70:$70,0)-7),0),1)&amp;""";"),",",""",""")</f>
        <v/>
      </c>
      <c r="BN194" s="71" t="str">
        <f>SUBSTITUTE(IF(INDEX($E$135:$G$137,MATCH("●",INDEX($H$135:$AQ$137,,MATCH($D194,$70:$70,0)-7),0),1)=VLOOKUP(BN$175,$AD$9:$AN$20,8,FALSE),"","sed -i "&amp;IF($AK$173="MacOS","'' ","")&amp;"'s#"&amp;BN$175&amp;"="""&amp;INDEX($E$135:$G$137,MATCH("●",INDEX($H$135:$AQ$137,,MATCH($D194,$70:$70,0)-7),0),1)&amp;""""&amp;"#"&amp;BN$175&amp;"="&amp;""""&amp;VLOOKUP(BN$175,$AD$9:$AN$20,8,FALSE)&amp;""""&amp;"#g'"&amp;"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4" s="71" t="str">
        <f>SUBSTITUTE(IF(VLOOKUP(BO$175,$AD$9:$AN$20,8,FALSE)=INDEX($E$139:$G$141,MATCH("●",INDEX($H$139:$AQ$141,,MATCH($D194,$70:$70,0)-7),0),1),"","sed -i "&amp;IF($AK$173="MacOS","'' ","")&amp;"'s#"&amp;BO$175&amp;"="""&amp;VLOOKUP(BO$175,$AD$9:$AN$20,8,FALSE)&amp;""""&amp;"#"&amp;BO$175&amp;"="&amp;""""&amp;INDEX($E$139:$G$141,MATCH("●",INDEX($H$139:$AQ$141,,MATCH($D194,$70:$70,0)-7),0),1)&amp;""""&amp;"#g'"&amp;" ${CONFIG_DIR}"&amp;$K$7&amp;"; export "&amp;BO$175&amp;"="&amp;""""&amp;INDEX($E$139:$G$141,MATCH("●",INDEX($H$139:$AQ$141,,MATCH($D194,$70:$70,0)-7),0),1)&amp;""";"),",",""",""")</f>
        <v/>
      </c>
      <c r="BP194" s="71" t="str">
        <f>SUBSTITUTE(IF(INDEX($E$139:$G$141,MATCH("●",INDEX($H$139:$AQ$141,,MATCH($D194,$70:$70,0)-7),0),1)=VLOOKUP(BP$175,$AD$9:$AN$20,8,FALSE),"","sed -i "&amp;IF($AK$173="MacOS","'' ","")&amp;"'s#"&amp;BP$175&amp;"="""&amp;INDEX($E$139:$G$141,MATCH("●",INDEX($H$139:$AQ$141,,MATCH($D194,$70:$70,0)-7),0),1)&amp;""""&amp;"#"&amp;BP$175&amp;"="&amp;""""&amp;VLOOKUP(BP$175,$AD$9:$AN$20,8,FALSE)&amp;""""&amp;"#g'"&amp;"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4" s="71" t="str">
        <f>SUBSTITUTE(IF(VLOOKUP(BQ$175,$AD$9:$AN$20,8,FALSE)=INDEX($E$143:$G$145,MATCH("●",INDEX($H$143:$AQ$145,,MATCH($D194,$70:$70,0)-7),0),1),"","sed -i "&amp;IF($AK$173="MacOS","'' ","")&amp;"'s#"&amp;BQ$175&amp;"="""&amp;VLOOKUP(BQ$175,$AD$9:$AN$20,8,FALSE)&amp;""""&amp;"#"&amp;BQ$175&amp;"="&amp;""""&amp;INDEX($E$143:$G$145,MATCH("●",INDEX($H$143:$AQ$145,,MATCH($D194,$70:$70,0)-7),0),1)&amp;""""&amp;"#g'"&amp;" ${CONFIG_DIR}"&amp;$K$7&amp;"; export "&amp;BQ$175&amp;"="&amp;""""&amp;INDEX($E$143:$G$145,MATCH("●",INDEX($H$143:$AQ$145,,MATCH($D194,$70:$70,0)-7),0),1)&amp;""";"),",",""",""")</f>
        <v/>
      </c>
      <c r="BR194" s="71" t="str">
        <f>SUBSTITUTE(IF(INDEX($E$143:$G$145,MATCH("●",INDEX($H$143:$AQ$145,,MATCH($D194,$70:$70,0)-7),0),1)=VLOOKUP(BR$175,$AD$9:$AN$20,8,FALSE),"","sed -i "&amp;IF($AK$173="MacOS","'' ","")&amp;"'s#"&amp;BR$175&amp;"="""&amp;INDEX($E$143:$G$145,MATCH("●",INDEX($H$143:$AQ$145,,MATCH($D194,$70:$70,0)-7),0),1)&amp;""""&amp;"#"&amp;BR$175&amp;"="&amp;""""&amp;VLOOKUP(BR$175,$AD$9:$AN$20,8,FALSE)&amp;""""&amp;"#g'"&amp;"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4" s="71" t="str">
        <f>SUBSTITUTE(IF(VLOOKUP(BS$175,$AD$9:$AN$20,8,FALSE)=INDEX($E$147:$G$149,MATCH("●",INDEX($H$147:$AQ$149,,MATCH($D194,$70:$70,0)-7),0),1),"","sed -i "&amp;IF($AK$173="MacOS","'' ","")&amp;"'s#"&amp;BS$175&amp;"="""&amp;VLOOKUP(BS$175,$AD$9:$AN$20,8,FALSE)&amp;""""&amp;"#"&amp;BS$175&amp;"="&amp;""""&amp;INDEX($E$147:$G$149,MATCH("●",INDEX($H$147:$AQ$149,,MATCH($D194,$70:$70,0)-7),0),1)&amp;""""&amp;"#g'"&amp;" ${CONFIG_DIR}"&amp;$K$7&amp;"; export "&amp;BS$175&amp;"="&amp;""""&amp;INDEX($E$147:$G$149,MATCH("●",INDEX($H$147:$AQ$149,,MATCH($D194,$70:$70,0)-7),0),1)&amp;""";"),",",""",""")</f>
        <v/>
      </c>
      <c r="BT194" s="71" t="str">
        <f>SUBSTITUTE(IF(INDEX($E$147:$G$149,MATCH("●",INDEX($H$147:$AQ$149,,MATCH($D194,$70:$70,0)-7),0),1)=VLOOKUP(BT$175,$AD$9:$AN$20,8,FALSE),"","sed -i "&amp;IF($AK$173="MacOS","'' ","")&amp;"'s#"&amp;BT$175&amp;"="""&amp;INDEX($E$147:$G$149,MATCH("●",INDEX($H$147:$AQ$149,,MATCH($D194,$70:$70,0)-7),0),1)&amp;""""&amp;"#"&amp;BT$175&amp;"="&amp;""""&amp;VLOOKUP(BT$175,$AD$9:$AN$20,8,FALSE)&amp;""""&amp;"#g'"&amp;"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4" s="60" t="s">
        <v>1068</v>
      </c>
    </row>
    <row r="195" spans="4:73" ht="90" customHeight="1">
      <c r="D195" s="96">
        <f t="shared" si="3"/>
        <v>163</v>
      </c>
      <c r="E195" s="97"/>
      <c r="F195" s="97"/>
      <c r="G195" s="98"/>
      <c r="H195" s="45" t="str">
        <f t="shared" ca="1" si="2"/>
        <v>clear; echo テストケース163; sed -i '' 's#COLUMN_DATA_TYPE="char"#COLUMN_DATA_TYPE="float"#g' ${CONFIG_DIR}db_data_config.txt; export COLUMN_DATA_TYPE="float";sed -i '' 's#COLUMN_DATA_LENGTH="3"#COLUMN_DATA_LENGTH="A.7"#g' ${CONFIG_DIR}db_data_config.txt; export COLUMN_DATA_LENGTH="A.7";sh ./script/db_check_data_validate_config.sh; sed -i '' 's#COLUMN_DATA_TYPE="float"#COLUMN_DATA_TYPE="char"#g' ${CONFIG_DIR}db_data_config.txt; export COLUMN_DATA_TYPE="char";sed -i '' 's#COLUMN_DATA_LENGTH="A.7"#COLUMN_DATA_LENGTH="3"#g' ${CONFIG_DIR}db_data_config.txt; export COLUMN_DATA_LENGTH="3";</v>
      </c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7"/>
      <c r="AE195" s="99" t="str" cm="1">
        <f t="array" ref="AE195">SUBSTITUTE(INDEX($H$151:$AQ$151, , MATCH($D195, $70:$70, 0)-7),"-","")</f>
        <v>異常</v>
      </c>
      <c r="AF195" s="100"/>
      <c r="AG195" s="101"/>
      <c r="AH195" s="143" t="s">
        <v>1012</v>
      </c>
      <c r="AI195" s="144"/>
      <c r="AJ195" s="144"/>
      <c r="AK195" s="144"/>
      <c r="AL195" s="144"/>
      <c r="AM195" s="144"/>
      <c r="AN195" s="144"/>
      <c r="AO195" s="144"/>
      <c r="AP195" s="144"/>
      <c r="AQ195" s="145"/>
      <c r="AS195" s="68" t="str" cm="1">
        <f t="array" ref="AS195">SUBSTITUTE(TEXT(INDEX($H$154:$AQ$154,1,$D195-144),"000000"),"-","")</f>
        <v>220163</v>
      </c>
      <c r="AT195" s="69"/>
      <c r="AU195" s="70"/>
      <c r="AW195" s="71" t="str">
        <f>SUBSTITUTE(IF(VLOOKUP(AW$175,$AD$9:$AN$20,8,FALSE)=INDEX($E$76:$G$78,MATCH("●",INDEX($H$76:$AQ$78,,MATCH($D195,$70:$70,0)-7),0),1),"","sed -i "&amp;IF($AK$173="MacOS","'' ","")&amp;"'s#"&amp;AW$175&amp;"="""&amp;VLOOKUP(AW$175,$AD$9:$AN$20,8,FALSE)&amp;""""&amp;"#"&amp;AW$175&amp;"="&amp;""""&amp;INDEX($E$76:$G$78,MATCH("●",INDEX($H$76:$AQ$78,,MATCH($D195,$70:$70,0)-7),0),1)&amp;""""&amp;"#g'"&amp;" ${CONFIG_DIR}"&amp;$K$7&amp;"; export "&amp;AW$175&amp;"="&amp;""""&amp;INDEX($E$76:$G$78,MATCH("●",INDEX($H$76:$AQ$78,,MATCH($D195,$70:$70,0)-7),0),1)&amp;""";"),",",""",""")</f>
        <v/>
      </c>
      <c r="AX195" s="71" t="str">
        <f>SUBSTITUTE(IF(INDEX($E$76:$G$78,MATCH("●",INDEX($H$76:$AQ$78,,MATCH($D195,$70:$70,0)-7),0),1)=VLOOKUP(AX$175,$AD$9:$AN$20,8,FALSE),"","sed -i "&amp;IF($AK$173="MacOS","'' ","")&amp;"'s#"&amp;AX$175&amp;"="""&amp;INDEX($E$76:$G$78,MATCH("●",INDEX($H$76:$AQ$78,,MATCH($D195,$70:$70,0)-7),0),1)&amp;""""&amp;"#"&amp;AX$175&amp;"="&amp;""""&amp;VLOOKUP(AX$175,$AD$9:$AN$20,8,FALSE)&amp;""""&amp;"#g'"&amp;"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5" s="71" t="str">
        <f>SUBSTITUTE(IF(VLOOKUP(AY$175,$AD$9:$AN$20,8,FALSE)=INDEX($E$80:$G$83,MATCH("●",INDEX($H$80:$AQ$83,,MATCH($D195,$70:$70,0)-7),0),1),"","sed -i "&amp;IF($AK$173="MacOS","'' ","")&amp;"'s#"&amp;AY$175&amp;"="""&amp;VLOOKUP(AY$175,$AD$9:$AN$20,8,FALSE)&amp;""""&amp;"#"&amp;AY$175&amp;"="&amp;""""&amp;INDEX($E$80:$G$83,MATCH("●",INDEX($H$80:$AQ$83,,MATCH($D195,$70:$70,0)-7),0),1)&amp;""""&amp;"#g'"&amp;" ${CONFIG_DIR}"&amp;$K$7&amp;"; export "&amp;AY$175&amp;"="&amp;""""&amp;INDEX($E$80:$G$83,MATCH("●",INDEX($H$80:$AQ$83,,MATCH($D195,$70:$70,0)-7),0),1)&amp;""";"),",",""",""")</f>
        <v>sed -i '' 's#COLUMN_DATA_TYPE="char"#COLUMN_DATA_TYPE="float"#g' ${CONFIG_DIR}db_data_config.txt; export COLUMN_DATA_TYPE="float";</v>
      </c>
      <c r="AZ195" s="71" t="str">
        <f>SUBSTITUTE(IF(INDEX($E$80:$G$83,MATCH("●",INDEX($H$80:$AQ$83,,MATCH($D195,$70:$70,0)-7),0),1)=VLOOKUP(AZ$175,$AD$9:$AN$20,8,FALSE),"","sed -i "&amp;IF($AK$173="MacOS","'' ","")&amp;"'s#"&amp;AZ$175&amp;"="""&amp;INDEX($E$80:$G$83,MATCH("●",INDEX($H$80:$AQ$83,,MATCH($D195,$70:$70,0)-7),0),1)&amp;""""&amp;"#"&amp;AZ$175&amp;"="&amp;""""&amp;VLOOKUP(AZ$175,$AD$9:$AN$20,8,FALSE)&amp;""""&amp;"#g'"&amp;"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195" s="71" t="str">
        <f>SUBSTITUTE(IF(VLOOKUP(BA$175,$AD$9:$AN$20,8,FALSE)=INDEX($E$85:$G$110,MATCH("●",INDEX($H$85:$AQ$110,,MATCH($D195,$70:$70,0)-7),0),1),"","sed -i "&amp;IF($AK$173="MacOS","'' ","")&amp;"'s#"&amp;BA$175&amp;"="""&amp;VLOOKUP(BA$175,$AD$9:$AN$20,8,FALSE)&amp;""""&amp;"#"&amp;BA$175&amp;"="&amp;""""&amp;INDEX($E$85:$G$110,MATCH("●",INDEX($H$85:$AQ$110,,MATCH($D195,$70:$70,0)-7),0),1)&amp;""""&amp;"#g'"&amp;" ${CONFIG_DIR}"&amp;$K$7&amp;"; export "&amp;BA$175&amp;"="&amp;""""&amp;INDEX($E$85:$G$110,MATCH("●",INDEX($H$85:$AQ$110,,MATCH($D195,$70:$70,0)-7),0),1)&amp;""";"),",",""",""")</f>
        <v>sed -i '' 's#COLUMN_DATA_LENGTH="3"#COLUMN_DATA_LENGTH="A.7"#g' ${CONFIG_DIR}db_data_config.txt; export COLUMN_DATA_LENGTH="A.7";</v>
      </c>
      <c r="BB195" s="71" t="str">
        <f>SUBSTITUTE(IF(INDEX($E$85:$G$110,MATCH("●",INDEX($H$85:$AQ$110,,MATCH($D195,$70:$70,0)-7),0),1)=VLOOKUP(BB$175,$AD$9:$AN$20,8,FALSE),"","sed -i "&amp;IF($AK$173="MacOS","'' ","")&amp;"'s#"&amp;BB$175&amp;"="""&amp;INDEX($E$85:$G$110,MATCH("●",INDEX($H$85:$AQ$110,,MATCH($D195,$70:$70,0)-7),0),1)&amp;""""&amp;"#"&amp;BB$175&amp;"="&amp;""""&amp;VLOOKUP(BB$175,$AD$9:$AN$20,8,FALSE)&amp;""""&amp;"#g'"&amp;"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's#COLUMN_DATA_LENGTH="A.7"#COLUMN_DATA_LENGTH="3"#g' ${CONFIG_DIR}db_data_config.txt; export COLUMN_DATA_LENGTH="3";</v>
      </c>
      <c r="BC195" s="71" t="str">
        <f>SUBSTITUTE(IF(VLOOKUP(BC$175,$AD$9:$AN$20,8,FALSE)=INDEX($E$112:$G$115,MATCH("●",INDEX($H$112:$AQ$115,,MATCH($D195,$70:$70,0)-7),0),1),"","sed -i "&amp;IF($AK$173="MacOS","'' ","")&amp;"'s#"&amp;BC$175&amp;"="""&amp;VLOOKUP(BC$175,$AD$9:$AN$20,8,FALSE)&amp;""""&amp;"#"&amp;BC$175&amp;"="&amp;""""&amp;INDEX($E$112:$G$115,MATCH("●",INDEX($H$112:$AQ$115,,MATCH($D195,$70:$70,0)-7),0),1)&amp;""""&amp;"#g'"&amp;" ${CONFIG_DIR}"&amp;$K$7&amp;"; export "&amp;BC$175&amp;"="&amp;""""&amp;INDEX($E$112:$G$115,MATCH("●",INDEX($H$112:$AQ$115,,MATCH($D195,$70:$70,0)-7),0),1)&amp;""";"),",",""",""")</f>
        <v/>
      </c>
      <c r="BD195" s="71" t="str">
        <f>SUBSTITUTE(IF(INDEX($E$112:$G$115,MATCH("●",INDEX($H$112:$AQ$115,,MATCH($D195,$70:$70,0)-7),0),1)=VLOOKUP(BD$175,$AD$9:$AN$20,8,FALSE),"","sed -i "&amp;IF($AK$173="MacOS","'' ","")&amp;"'s#"&amp;BD$175&amp;"="""&amp;INDEX($E$112:$G$115,MATCH("●",INDEX($H$112:$AQ$115,,MATCH($D195,$70:$70,0)-7),0),1)&amp;""""&amp;"#"&amp;BD$175&amp;"="&amp;""""&amp;VLOOKUP(BD$175,$AD$9:$AN$20,8,FALSE)&amp;""""&amp;"#g'"&amp;"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95" s="71" t="str">
        <f>SUBSTITUTE(IF(VLOOKUP(BE$175,$AD$9:$AN$20,8,FALSE)=INDEX($E$117:$G$120,MATCH("●",INDEX($H$117:$AQ$120,,MATCH($D195,$70:$70,0)-7),0),1),"","sed -i "&amp;IF($AK$173="MacOS","'' ","")&amp;"'s#"&amp;BE$175&amp;"="""&amp;VLOOKUP(BE$175,$AD$9:$AN$20,8,FALSE)&amp;""""&amp;"#"&amp;BE$175&amp;"="&amp;""""&amp;INDEX($E$117:$G$120,MATCH("●",INDEX($H$117:$AQ$120,,MATCH($D195,$70:$70,0)-7),0),1)&amp;""""&amp;"#g'"&amp;" ${CONFIG_DIR}"&amp;$K$7&amp;"; export "&amp;BE$175&amp;"="&amp;""""&amp;INDEX($E$117:$G$120,MATCH("●",INDEX($H$117:$AQ$120,,MATCH($D195,$70:$70,0)-7),0),1)&amp;""";"),",",""",""")</f>
        <v/>
      </c>
      <c r="BF195" s="71" t="str">
        <f>SUBSTITUTE(IF(INDEX($E$117:$G$120,MATCH("●",INDEX($H$117:$AQ$120,,MATCH($D195,$70:$70,0)-7),0),1)=VLOOKUP(BF$175,$AD$9:$AN$20,8,FALSE),"","sed -i "&amp;IF($AK$173="MacOS","'' ","")&amp;"'s#"&amp;BF$175&amp;"="""&amp;INDEX($E$117:$G$120,MATCH("●",INDEX($H$117:$AQ$120,,MATCH($D195,$70:$70,0)-7),0),1)&amp;""""&amp;"#"&amp;BF$175&amp;"="&amp;""""&amp;VLOOKUP(BF$175,$AD$9:$AN$20,8,FALSE)&amp;""""&amp;"#g'"&amp;"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95" s="71" t="str">
        <f>SUBSTITUTE(IF(VLOOKUP(BG$175,$AD$9:$AN$20,8,FALSE)=INDEX($E$122:$G$125,MATCH("●",INDEX($H$122:$AQ$125,,MATCH($D195,$70:$70,0)-7),0),1),"","sed -i "&amp;IF($AK$173="MacOS","'' ","")&amp;"'s#"&amp;BG$175&amp;"="""&amp;VLOOKUP(BG$175,$AD$9:$AN$20,8,FALSE)&amp;""""&amp;"#"&amp;BG$175&amp;"="&amp;""""&amp;INDEX($E$122:$G$125,MATCH("●",INDEX($H$122:$AQ$125,,MATCH($D195,$70:$70,0)-7),0),1)&amp;""""&amp;"#g'"&amp;" ${CONFIG_DIR}"&amp;$K$7&amp;"; export "&amp;BG$175&amp;"="&amp;""""&amp;INDEX($E$122:$G$125,MATCH("●",INDEX($H$122:$AQ$125,,MATCH($D195,$70:$70,0)-7),0),1)&amp;""";"),",",""",""")</f>
        <v/>
      </c>
      <c r="BH195" s="71" t="str">
        <f>SUBSTITUTE(IF(INDEX($E$122:$G$125,MATCH("●",INDEX($H$122:$AQ$125,,MATCH($D195,$70:$70,0)-7),0),1)=VLOOKUP(BH$175,$AD$9:$AN$20,8,FALSE),"","sed -i "&amp;IF($AK$173="MacOS","'' ","")&amp;"'s#"&amp;BH$175&amp;"="""&amp;INDEX($E$122:$G$125,MATCH("●",INDEX($H$122:$AQ$125,,MATCH($D195,$70:$70,0)-7),0),1)&amp;""""&amp;"#"&amp;BH$175&amp;"="&amp;""""&amp;VLOOKUP(BH$175,$AD$9:$AN$20,8,FALSE)&amp;""""&amp;"#g'"&amp;"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95" s="71" t="str">
        <f>SUBSTITUTE(IF(VLOOKUP(BI$175,$AD$9:$AN$20,8,FALSE)=INDEX($E$127:$G$129,MATCH("●",INDEX($H$127:$AQ$129,,MATCH($D195,$70:$70,0)-7),0),1),"","sed -i "&amp;IF($AK$173="MacOS","'' ","")&amp;"'s#"&amp;BI$175&amp;"="""&amp;VLOOKUP(BI$175,$AD$9:$AN$20,8,FALSE)&amp;""""&amp;"#"&amp;BI$175&amp;"="&amp;""""&amp;INDEX($E$127:$G$129,MATCH("●",INDEX($H$127:$AQ$129,,MATCH($D195,$70:$70,0)-7),0),1)&amp;""""&amp;"#g'"&amp;" ${CONFIG_DIR}"&amp;$K$7&amp;"; export "&amp;BI$175&amp;"="&amp;""""&amp;INDEX($E$127:$G$129,MATCH("●",INDEX($H$127:$AQ$129,,MATCH($D195,$70:$70,0)-7),0),1)&amp;""";"),",",""",""")</f>
        <v/>
      </c>
      <c r="BJ195" s="71" t="str">
        <f>SUBSTITUTE(IF(INDEX($E$127:$G$129,MATCH("●",INDEX($H$127:$AQ$129,,MATCH($D195,$70:$70,0)-7),0),1)=VLOOKUP(BJ$175,$AD$9:$AN$20,8,FALSE),"","sed -i "&amp;IF($AK$173="MacOS","'' ","")&amp;"'s#"&amp;BJ$175&amp;"="""&amp;INDEX($E$127:$G$129,MATCH("●",INDEX($H$127:$AQ$129,,MATCH($D195,$70:$70,0)-7),0),1)&amp;""""&amp;"#"&amp;BJ$175&amp;"="&amp;""""&amp;VLOOKUP(BJ$175,$AD$9:$AN$20,8,FALSE)&amp;""""&amp;"#g'"&amp;"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5" s="71" t="str">
        <f>SUBSTITUTE(IF(VLOOKUP(BK$175,$AD$9:$AN$20,8,FALSE)=INDEX($E$131:$G$133,MATCH("●",INDEX($H$131:$AQ$133,,MATCH($D195,$70:$70,0)-7),0),1),"","sed -i "&amp;IF($AK$173="MacOS","'' ","")&amp;"'s#"&amp;BK$175&amp;"="""&amp;VLOOKUP(BK$175,$AD$9:$AN$20,8,FALSE)&amp;""""&amp;"#"&amp;BK$175&amp;"="&amp;""""&amp;INDEX($E$131:$G$133,MATCH("●",INDEX($H$131:$AQ$133,,MATCH($D195,$70:$70,0)-7),0),1)&amp;""""&amp;"#g'"&amp;" ${CONFIG_DIR}"&amp;$K$7&amp;"; export "&amp;BK$175&amp;"="&amp;""""&amp;INDEX($E$131:$G$133,MATCH("●",INDEX($H$131:$AQ$133,,MATCH($D195,$70:$70,0)-7),0),1)&amp;""";"),",",""",""")</f>
        <v/>
      </c>
      <c r="BL195" s="71" t="str">
        <f>SUBSTITUTE(IF(INDEX($E$131:$G$133,MATCH("●",INDEX($H$131:$AQ$133,,MATCH($D195,$70:$70,0)-7),0),1)=VLOOKUP(BL$175,$AD$9:$AN$20,8,FALSE),"","sed -i "&amp;IF($AK$173="MacOS","'' ","")&amp;"'s#"&amp;BL$175&amp;"="""&amp;INDEX($E$131:$G$133,MATCH("●",INDEX($H$131:$AQ$133,,MATCH($D195,$70:$70,0)-7),0),1)&amp;""""&amp;"#"&amp;BL$175&amp;"="&amp;""""&amp;VLOOKUP(BL$175,$AD$9:$AN$20,8,FALSE)&amp;""""&amp;"#g'"&amp;"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5" s="71" t="str">
        <f>SUBSTITUTE(IF(VLOOKUP(BM$175,$AD$9:$AN$20,8,FALSE)=INDEX($E$135:$G$137,MATCH("●",INDEX($H$135:$AQ$137,,MATCH($D195,$70:$70,0)-7),0),1),"","sed -i "&amp;IF($AK$173="MacOS","'' ","")&amp;"'s#"&amp;BM$175&amp;"="""&amp;VLOOKUP(BM$175,$AD$9:$AN$20,8,FALSE)&amp;""""&amp;"#"&amp;BM$175&amp;"="&amp;""""&amp;INDEX($E$135:$G$137,MATCH("●",INDEX($H$135:$AQ$137,,MATCH($D195,$70:$70,0)-7),0),1)&amp;""""&amp;"#g'"&amp;" ${CONFIG_DIR}"&amp;$K$7&amp;"; export "&amp;BM$175&amp;"="&amp;""""&amp;INDEX($E$135:$G$137,MATCH("●",INDEX($H$135:$AQ$137,,MATCH($D195,$70:$70,0)-7),0),1)&amp;""";"),",",""",""")</f>
        <v/>
      </c>
      <c r="BN195" s="71" t="str">
        <f>SUBSTITUTE(IF(INDEX($E$135:$G$137,MATCH("●",INDEX($H$135:$AQ$137,,MATCH($D195,$70:$70,0)-7),0),1)=VLOOKUP(BN$175,$AD$9:$AN$20,8,FALSE),"","sed -i "&amp;IF($AK$173="MacOS","'' ","")&amp;"'s#"&amp;BN$175&amp;"="""&amp;INDEX($E$135:$G$137,MATCH("●",INDEX($H$135:$AQ$137,,MATCH($D195,$70:$70,0)-7),0),1)&amp;""""&amp;"#"&amp;BN$175&amp;"="&amp;""""&amp;VLOOKUP(BN$175,$AD$9:$AN$20,8,FALSE)&amp;""""&amp;"#g'"&amp;"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5" s="71" t="str">
        <f>SUBSTITUTE(IF(VLOOKUP(BO$175,$AD$9:$AN$20,8,FALSE)=INDEX($E$139:$G$141,MATCH("●",INDEX($H$139:$AQ$141,,MATCH($D195,$70:$70,0)-7),0),1),"","sed -i "&amp;IF($AK$173="MacOS","'' ","")&amp;"'s#"&amp;BO$175&amp;"="""&amp;VLOOKUP(BO$175,$AD$9:$AN$20,8,FALSE)&amp;""""&amp;"#"&amp;BO$175&amp;"="&amp;""""&amp;INDEX($E$139:$G$141,MATCH("●",INDEX($H$139:$AQ$141,,MATCH($D195,$70:$70,0)-7),0),1)&amp;""""&amp;"#g'"&amp;" ${CONFIG_DIR}"&amp;$K$7&amp;"; export "&amp;BO$175&amp;"="&amp;""""&amp;INDEX($E$139:$G$141,MATCH("●",INDEX($H$139:$AQ$141,,MATCH($D195,$70:$70,0)-7),0),1)&amp;""";"),",",""",""")</f>
        <v/>
      </c>
      <c r="BP195" s="71" t="str">
        <f>SUBSTITUTE(IF(INDEX($E$139:$G$141,MATCH("●",INDEX($H$139:$AQ$141,,MATCH($D195,$70:$70,0)-7),0),1)=VLOOKUP(BP$175,$AD$9:$AN$20,8,FALSE),"","sed -i "&amp;IF($AK$173="MacOS","'' ","")&amp;"'s#"&amp;BP$175&amp;"="""&amp;INDEX($E$139:$G$141,MATCH("●",INDEX($H$139:$AQ$141,,MATCH($D195,$70:$70,0)-7),0),1)&amp;""""&amp;"#"&amp;BP$175&amp;"="&amp;""""&amp;VLOOKUP(BP$175,$AD$9:$AN$20,8,FALSE)&amp;""""&amp;"#g'"&amp;"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5" s="71" t="str">
        <f>SUBSTITUTE(IF(VLOOKUP(BQ$175,$AD$9:$AN$20,8,FALSE)=INDEX($E$143:$G$145,MATCH("●",INDEX($H$143:$AQ$145,,MATCH($D195,$70:$70,0)-7),0),1),"","sed -i "&amp;IF($AK$173="MacOS","'' ","")&amp;"'s#"&amp;BQ$175&amp;"="""&amp;VLOOKUP(BQ$175,$AD$9:$AN$20,8,FALSE)&amp;""""&amp;"#"&amp;BQ$175&amp;"="&amp;""""&amp;INDEX($E$143:$G$145,MATCH("●",INDEX($H$143:$AQ$145,,MATCH($D195,$70:$70,0)-7),0),1)&amp;""""&amp;"#g'"&amp;" ${CONFIG_DIR}"&amp;$K$7&amp;"; export "&amp;BQ$175&amp;"="&amp;""""&amp;INDEX($E$143:$G$145,MATCH("●",INDEX($H$143:$AQ$145,,MATCH($D195,$70:$70,0)-7),0),1)&amp;""";"),",",""",""")</f>
        <v/>
      </c>
      <c r="BR195" s="71" t="str">
        <f>SUBSTITUTE(IF(INDEX($E$143:$G$145,MATCH("●",INDEX($H$143:$AQ$145,,MATCH($D195,$70:$70,0)-7),0),1)=VLOOKUP(BR$175,$AD$9:$AN$20,8,FALSE),"","sed -i "&amp;IF($AK$173="MacOS","'' ","")&amp;"'s#"&amp;BR$175&amp;"="""&amp;INDEX($E$143:$G$145,MATCH("●",INDEX($H$143:$AQ$145,,MATCH($D195,$70:$70,0)-7),0),1)&amp;""""&amp;"#"&amp;BR$175&amp;"="&amp;""""&amp;VLOOKUP(BR$175,$AD$9:$AN$20,8,FALSE)&amp;""""&amp;"#g'"&amp;"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5" s="71" t="str">
        <f>SUBSTITUTE(IF(VLOOKUP(BS$175,$AD$9:$AN$20,8,FALSE)=INDEX($E$147:$G$149,MATCH("●",INDEX($H$147:$AQ$149,,MATCH($D195,$70:$70,0)-7),0),1),"","sed -i "&amp;IF($AK$173="MacOS","'' ","")&amp;"'s#"&amp;BS$175&amp;"="""&amp;VLOOKUP(BS$175,$AD$9:$AN$20,8,FALSE)&amp;""""&amp;"#"&amp;BS$175&amp;"="&amp;""""&amp;INDEX($E$147:$G$149,MATCH("●",INDEX($H$147:$AQ$149,,MATCH($D195,$70:$70,0)-7),0),1)&amp;""""&amp;"#g'"&amp;" ${CONFIG_DIR}"&amp;$K$7&amp;"; export "&amp;BS$175&amp;"="&amp;""""&amp;INDEX($E$147:$G$149,MATCH("●",INDEX($H$147:$AQ$149,,MATCH($D195,$70:$70,0)-7),0),1)&amp;""";"),",",""",""")</f>
        <v/>
      </c>
      <c r="BT195" s="71" t="str">
        <f>SUBSTITUTE(IF(INDEX($E$147:$G$149,MATCH("●",INDEX($H$147:$AQ$149,,MATCH($D195,$70:$70,0)-7),0),1)=VLOOKUP(BT$175,$AD$9:$AN$20,8,FALSE),"","sed -i "&amp;IF($AK$173="MacOS","'' ","")&amp;"'s#"&amp;BT$175&amp;"="""&amp;INDEX($E$147:$G$149,MATCH("●",INDEX($H$147:$AQ$149,,MATCH($D195,$70:$70,0)-7),0),1)&amp;""""&amp;"#"&amp;BT$175&amp;"="&amp;""""&amp;VLOOKUP(BT$175,$AD$9:$AN$20,8,FALSE)&amp;""""&amp;"#g'"&amp;"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5" s="60" t="s">
        <v>1068</v>
      </c>
    </row>
    <row r="196" spans="4:73" ht="90" customHeight="1">
      <c r="D196" s="96">
        <f t="shared" si="3"/>
        <v>164</v>
      </c>
      <c r="E196" s="97"/>
      <c r="F196" s="97"/>
      <c r="G196" s="98"/>
      <c r="H196" s="45" t="str">
        <f t="shared" ca="1" si="2"/>
        <v>clear; echo テストケース164; sed -i '' 's#COLUMN_DATA_TYPE="char"#COLUMN_DATA_TYPE="float"#g' ${CONFIG_DIR}db_data_config.txt; export COLUMN_DATA_TYPE="float";sed -i '' 's#COLUMN_DATA_LENGTH="3"#COLUMN_DATA_LENGTH="38.B"#g' ${CONFIG_DIR}db_data_config.txt; export COLUMN_DATA_LENGTH="38.B";sh ./script/db_check_data_validate_config.sh; sed -i '' 's#COLUMN_DATA_TYPE="float"#COLUMN_DATA_TYPE="char"#g' ${CONFIG_DIR}db_data_config.txt; export COLUMN_DATA_TYPE="char";sed -i '' 's#COLUMN_DATA_LENGTH="38.B"#COLUMN_DATA_LENGTH="3"#g' ${CONFIG_DIR}db_data_config.txt; export COLUMN_DATA_LENGTH="3";</v>
      </c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7"/>
      <c r="AE196" s="99" t="str" cm="1">
        <f t="array" ref="AE196">SUBSTITUTE(INDEX($H$151:$AQ$151, , MATCH($D196, $70:$70, 0)-7),"-","")</f>
        <v>異常</v>
      </c>
      <c r="AF196" s="100"/>
      <c r="AG196" s="101"/>
      <c r="AH196" s="143" t="s">
        <v>1013</v>
      </c>
      <c r="AI196" s="144"/>
      <c r="AJ196" s="144"/>
      <c r="AK196" s="144"/>
      <c r="AL196" s="144"/>
      <c r="AM196" s="144"/>
      <c r="AN196" s="144"/>
      <c r="AO196" s="144"/>
      <c r="AP196" s="144"/>
      <c r="AQ196" s="145"/>
      <c r="AS196" s="68" t="str" cm="1">
        <f t="array" ref="AS196">SUBSTITUTE(TEXT(INDEX($H$154:$AQ$154,1,$D196-144),"000000"),"-","")</f>
        <v>220163</v>
      </c>
      <c r="AT196" s="69"/>
      <c r="AU196" s="70"/>
      <c r="AW196" s="71" t="str">
        <f>SUBSTITUTE(IF(VLOOKUP(AW$175,$AD$9:$AN$20,8,FALSE)=INDEX($E$76:$G$78,MATCH("●",INDEX($H$76:$AQ$78,,MATCH($D196,$70:$70,0)-7),0),1),"","sed -i "&amp;IF($AK$173="MacOS","'' ","")&amp;"'s#"&amp;AW$175&amp;"="""&amp;VLOOKUP(AW$175,$AD$9:$AN$20,8,FALSE)&amp;""""&amp;"#"&amp;AW$175&amp;"="&amp;""""&amp;INDEX($E$76:$G$78,MATCH("●",INDEX($H$76:$AQ$78,,MATCH($D196,$70:$70,0)-7),0),1)&amp;""""&amp;"#g'"&amp;" ${CONFIG_DIR}"&amp;$K$7&amp;"; export "&amp;AW$175&amp;"="&amp;""""&amp;INDEX($E$76:$G$78,MATCH("●",INDEX($H$76:$AQ$78,,MATCH($D196,$70:$70,0)-7),0),1)&amp;""";"),",",""",""")</f>
        <v/>
      </c>
      <c r="AX196" s="71" t="str">
        <f>SUBSTITUTE(IF(INDEX($E$76:$G$78,MATCH("●",INDEX($H$76:$AQ$78,,MATCH($D196,$70:$70,0)-7),0),1)=VLOOKUP(AX$175,$AD$9:$AN$20,8,FALSE),"","sed -i "&amp;IF($AK$173="MacOS","'' ","")&amp;"'s#"&amp;AX$175&amp;"="""&amp;INDEX($E$76:$G$78,MATCH("●",INDEX($H$76:$AQ$78,,MATCH($D196,$70:$70,0)-7),0),1)&amp;""""&amp;"#"&amp;AX$175&amp;"="&amp;""""&amp;VLOOKUP(AX$175,$AD$9:$AN$20,8,FALSE)&amp;""""&amp;"#g'"&amp;"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6" s="71" t="str">
        <f>SUBSTITUTE(IF(VLOOKUP(AY$175,$AD$9:$AN$20,8,FALSE)=INDEX($E$80:$G$83,MATCH("●",INDEX($H$80:$AQ$83,,MATCH($D196,$70:$70,0)-7),0),1),"","sed -i "&amp;IF($AK$173="MacOS","'' ","")&amp;"'s#"&amp;AY$175&amp;"="""&amp;VLOOKUP(AY$175,$AD$9:$AN$20,8,FALSE)&amp;""""&amp;"#"&amp;AY$175&amp;"="&amp;""""&amp;INDEX($E$80:$G$83,MATCH("●",INDEX($H$80:$AQ$83,,MATCH($D196,$70:$70,0)-7),0),1)&amp;""""&amp;"#g'"&amp;" ${CONFIG_DIR}"&amp;$K$7&amp;"; export "&amp;AY$175&amp;"="&amp;""""&amp;INDEX($E$80:$G$83,MATCH("●",INDEX($H$80:$AQ$83,,MATCH($D196,$70:$70,0)-7),0),1)&amp;""";"),",",""",""")</f>
        <v>sed -i '' 's#COLUMN_DATA_TYPE="char"#COLUMN_DATA_TYPE="float"#g' ${CONFIG_DIR}db_data_config.txt; export COLUMN_DATA_TYPE="float";</v>
      </c>
      <c r="AZ196" s="71" t="str">
        <f>SUBSTITUTE(IF(INDEX($E$80:$G$83,MATCH("●",INDEX($H$80:$AQ$83,,MATCH($D196,$70:$70,0)-7),0),1)=VLOOKUP(AZ$175,$AD$9:$AN$20,8,FALSE),"","sed -i "&amp;IF($AK$173="MacOS","'' ","")&amp;"'s#"&amp;AZ$175&amp;"="""&amp;INDEX($E$80:$G$83,MATCH("●",INDEX($H$80:$AQ$83,,MATCH($D196,$70:$70,0)-7),0),1)&amp;""""&amp;"#"&amp;AZ$175&amp;"="&amp;""""&amp;VLOOKUP(AZ$175,$AD$9:$AN$20,8,FALSE)&amp;""""&amp;"#g'"&amp;"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196" s="71" t="str">
        <f>SUBSTITUTE(IF(VLOOKUP(BA$175,$AD$9:$AN$20,8,FALSE)=INDEX($E$85:$G$110,MATCH("●",INDEX($H$85:$AQ$110,,MATCH($D196,$70:$70,0)-7),0),1),"","sed -i "&amp;IF($AK$173="MacOS","'' ","")&amp;"'s#"&amp;BA$175&amp;"="""&amp;VLOOKUP(BA$175,$AD$9:$AN$20,8,FALSE)&amp;""""&amp;"#"&amp;BA$175&amp;"="&amp;""""&amp;INDEX($E$85:$G$110,MATCH("●",INDEX($H$85:$AQ$110,,MATCH($D196,$70:$70,0)-7),0),1)&amp;""""&amp;"#g'"&amp;" ${CONFIG_DIR}"&amp;$K$7&amp;"; export "&amp;BA$175&amp;"="&amp;""""&amp;INDEX($E$85:$G$110,MATCH("●",INDEX($H$85:$AQ$110,,MATCH($D196,$70:$70,0)-7),0),1)&amp;""";"),",",""",""")</f>
        <v>sed -i '' 's#COLUMN_DATA_LENGTH="3"#COLUMN_DATA_LENGTH="38.B"#g' ${CONFIG_DIR}db_data_config.txt; export COLUMN_DATA_LENGTH="38.B";</v>
      </c>
      <c r="BB196" s="71" t="str">
        <f>SUBSTITUTE(IF(INDEX($E$85:$G$110,MATCH("●",INDEX($H$85:$AQ$110,,MATCH($D196,$70:$70,0)-7),0),1)=VLOOKUP(BB$175,$AD$9:$AN$20,8,FALSE),"","sed -i "&amp;IF($AK$173="MacOS","'' ","")&amp;"'s#"&amp;BB$175&amp;"="""&amp;INDEX($E$85:$G$110,MATCH("●",INDEX($H$85:$AQ$110,,MATCH($D196,$70:$70,0)-7),0),1)&amp;""""&amp;"#"&amp;BB$175&amp;"="&amp;""""&amp;VLOOKUP(BB$175,$AD$9:$AN$20,8,FALSE)&amp;""""&amp;"#g'"&amp;"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's#COLUMN_DATA_LENGTH="38.B"#COLUMN_DATA_LENGTH="3"#g' ${CONFIG_DIR}db_data_config.txt; export COLUMN_DATA_LENGTH="3";</v>
      </c>
      <c r="BC196" s="71" t="str">
        <f>SUBSTITUTE(IF(VLOOKUP(BC$175,$AD$9:$AN$20,8,FALSE)=INDEX($E$112:$G$115,MATCH("●",INDEX($H$112:$AQ$115,,MATCH($D196,$70:$70,0)-7),0),1),"","sed -i "&amp;IF($AK$173="MacOS","'' ","")&amp;"'s#"&amp;BC$175&amp;"="""&amp;VLOOKUP(BC$175,$AD$9:$AN$20,8,FALSE)&amp;""""&amp;"#"&amp;BC$175&amp;"="&amp;""""&amp;INDEX($E$112:$G$115,MATCH("●",INDEX($H$112:$AQ$115,,MATCH($D196,$70:$70,0)-7),0),1)&amp;""""&amp;"#g'"&amp;" ${CONFIG_DIR}"&amp;$K$7&amp;"; export "&amp;BC$175&amp;"="&amp;""""&amp;INDEX($E$112:$G$115,MATCH("●",INDEX($H$112:$AQ$115,,MATCH($D196,$70:$70,0)-7),0),1)&amp;""";"),",",""",""")</f>
        <v/>
      </c>
      <c r="BD196" s="71" t="str">
        <f>SUBSTITUTE(IF(INDEX($E$112:$G$115,MATCH("●",INDEX($H$112:$AQ$115,,MATCH($D196,$70:$70,0)-7),0),1)=VLOOKUP(BD$175,$AD$9:$AN$20,8,FALSE),"","sed -i "&amp;IF($AK$173="MacOS","'' ","")&amp;"'s#"&amp;BD$175&amp;"="""&amp;INDEX($E$112:$G$115,MATCH("●",INDEX($H$112:$AQ$115,,MATCH($D196,$70:$70,0)-7),0),1)&amp;""""&amp;"#"&amp;BD$175&amp;"="&amp;""""&amp;VLOOKUP(BD$175,$AD$9:$AN$20,8,FALSE)&amp;""""&amp;"#g'"&amp;"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96" s="71" t="str">
        <f>SUBSTITUTE(IF(VLOOKUP(BE$175,$AD$9:$AN$20,8,FALSE)=INDEX($E$117:$G$120,MATCH("●",INDEX($H$117:$AQ$120,,MATCH($D196,$70:$70,0)-7),0),1),"","sed -i "&amp;IF($AK$173="MacOS","'' ","")&amp;"'s#"&amp;BE$175&amp;"="""&amp;VLOOKUP(BE$175,$AD$9:$AN$20,8,FALSE)&amp;""""&amp;"#"&amp;BE$175&amp;"="&amp;""""&amp;INDEX($E$117:$G$120,MATCH("●",INDEX($H$117:$AQ$120,,MATCH($D196,$70:$70,0)-7),0),1)&amp;""""&amp;"#g'"&amp;" ${CONFIG_DIR}"&amp;$K$7&amp;"; export "&amp;BE$175&amp;"="&amp;""""&amp;INDEX($E$117:$G$120,MATCH("●",INDEX($H$117:$AQ$120,,MATCH($D196,$70:$70,0)-7),0),1)&amp;""";"),",",""",""")</f>
        <v/>
      </c>
      <c r="BF196" s="71" t="str">
        <f>SUBSTITUTE(IF(INDEX($E$117:$G$120,MATCH("●",INDEX($H$117:$AQ$120,,MATCH($D196,$70:$70,0)-7),0),1)=VLOOKUP(BF$175,$AD$9:$AN$20,8,FALSE),"","sed -i "&amp;IF($AK$173="MacOS","'' ","")&amp;"'s#"&amp;BF$175&amp;"="""&amp;INDEX($E$117:$G$120,MATCH("●",INDEX($H$117:$AQ$120,,MATCH($D196,$70:$70,0)-7),0),1)&amp;""""&amp;"#"&amp;BF$175&amp;"="&amp;""""&amp;VLOOKUP(BF$175,$AD$9:$AN$20,8,FALSE)&amp;""""&amp;"#g'"&amp;"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96" s="71" t="str">
        <f>SUBSTITUTE(IF(VLOOKUP(BG$175,$AD$9:$AN$20,8,FALSE)=INDEX($E$122:$G$125,MATCH("●",INDEX($H$122:$AQ$125,,MATCH($D196,$70:$70,0)-7),0),1),"","sed -i "&amp;IF($AK$173="MacOS","'' ","")&amp;"'s#"&amp;BG$175&amp;"="""&amp;VLOOKUP(BG$175,$AD$9:$AN$20,8,FALSE)&amp;""""&amp;"#"&amp;BG$175&amp;"="&amp;""""&amp;INDEX($E$122:$G$125,MATCH("●",INDEX($H$122:$AQ$125,,MATCH($D196,$70:$70,0)-7),0),1)&amp;""""&amp;"#g'"&amp;" ${CONFIG_DIR}"&amp;$K$7&amp;"; export "&amp;BG$175&amp;"="&amp;""""&amp;INDEX($E$122:$G$125,MATCH("●",INDEX($H$122:$AQ$125,,MATCH($D196,$70:$70,0)-7),0),1)&amp;""";"),",",""",""")</f>
        <v/>
      </c>
      <c r="BH196" s="71" t="str">
        <f>SUBSTITUTE(IF(INDEX($E$122:$G$125,MATCH("●",INDEX($H$122:$AQ$125,,MATCH($D196,$70:$70,0)-7),0),1)=VLOOKUP(BH$175,$AD$9:$AN$20,8,FALSE),"","sed -i "&amp;IF($AK$173="MacOS","'' ","")&amp;"'s#"&amp;BH$175&amp;"="""&amp;INDEX($E$122:$G$125,MATCH("●",INDEX($H$122:$AQ$125,,MATCH($D196,$70:$70,0)-7),0),1)&amp;""""&amp;"#"&amp;BH$175&amp;"="&amp;""""&amp;VLOOKUP(BH$175,$AD$9:$AN$20,8,FALSE)&amp;""""&amp;"#g'"&amp;"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96" s="71" t="str">
        <f>SUBSTITUTE(IF(VLOOKUP(BI$175,$AD$9:$AN$20,8,FALSE)=INDEX($E$127:$G$129,MATCH("●",INDEX($H$127:$AQ$129,,MATCH($D196,$70:$70,0)-7),0),1),"","sed -i "&amp;IF($AK$173="MacOS","'' ","")&amp;"'s#"&amp;BI$175&amp;"="""&amp;VLOOKUP(BI$175,$AD$9:$AN$20,8,FALSE)&amp;""""&amp;"#"&amp;BI$175&amp;"="&amp;""""&amp;INDEX($E$127:$G$129,MATCH("●",INDEX($H$127:$AQ$129,,MATCH($D196,$70:$70,0)-7),0),1)&amp;""""&amp;"#g'"&amp;" ${CONFIG_DIR}"&amp;$K$7&amp;"; export "&amp;BI$175&amp;"="&amp;""""&amp;INDEX($E$127:$G$129,MATCH("●",INDEX($H$127:$AQ$129,,MATCH($D196,$70:$70,0)-7),0),1)&amp;""";"),",",""",""")</f>
        <v/>
      </c>
      <c r="BJ196" s="71" t="str">
        <f>SUBSTITUTE(IF(INDEX($E$127:$G$129,MATCH("●",INDEX($H$127:$AQ$129,,MATCH($D196,$70:$70,0)-7),0),1)=VLOOKUP(BJ$175,$AD$9:$AN$20,8,FALSE),"","sed -i "&amp;IF($AK$173="MacOS","'' ","")&amp;"'s#"&amp;BJ$175&amp;"="""&amp;INDEX($E$127:$G$129,MATCH("●",INDEX($H$127:$AQ$129,,MATCH($D196,$70:$70,0)-7),0),1)&amp;""""&amp;"#"&amp;BJ$175&amp;"="&amp;""""&amp;VLOOKUP(BJ$175,$AD$9:$AN$20,8,FALSE)&amp;""""&amp;"#g'"&amp;"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6" s="71" t="str">
        <f>SUBSTITUTE(IF(VLOOKUP(BK$175,$AD$9:$AN$20,8,FALSE)=INDEX($E$131:$G$133,MATCH("●",INDEX($H$131:$AQ$133,,MATCH($D196,$70:$70,0)-7),0),1),"","sed -i "&amp;IF($AK$173="MacOS","'' ","")&amp;"'s#"&amp;BK$175&amp;"="""&amp;VLOOKUP(BK$175,$AD$9:$AN$20,8,FALSE)&amp;""""&amp;"#"&amp;BK$175&amp;"="&amp;""""&amp;INDEX($E$131:$G$133,MATCH("●",INDEX($H$131:$AQ$133,,MATCH($D196,$70:$70,0)-7),0),1)&amp;""""&amp;"#g'"&amp;" ${CONFIG_DIR}"&amp;$K$7&amp;"; export "&amp;BK$175&amp;"="&amp;""""&amp;INDEX($E$131:$G$133,MATCH("●",INDEX($H$131:$AQ$133,,MATCH($D196,$70:$70,0)-7),0),1)&amp;""";"),",",""",""")</f>
        <v/>
      </c>
      <c r="BL196" s="71" t="str">
        <f>SUBSTITUTE(IF(INDEX($E$131:$G$133,MATCH("●",INDEX($H$131:$AQ$133,,MATCH($D196,$70:$70,0)-7),0),1)=VLOOKUP(BL$175,$AD$9:$AN$20,8,FALSE),"","sed -i "&amp;IF($AK$173="MacOS","'' ","")&amp;"'s#"&amp;BL$175&amp;"="""&amp;INDEX($E$131:$G$133,MATCH("●",INDEX($H$131:$AQ$133,,MATCH($D196,$70:$70,0)-7),0),1)&amp;""""&amp;"#"&amp;BL$175&amp;"="&amp;""""&amp;VLOOKUP(BL$175,$AD$9:$AN$20,8,FALSE)&amp;""""&amp;"#g'"&amp;"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6" s="71" t="str">
        <f>SUBSTITUTE(IF(VLOOKUP(BM$175,$AD$9:$AN$20,8,FALSE)=INDEX($E$135:$G$137,MATCH("●",INDEX($H$135:$AQ$137,,MATCH($D196,$70:$70,0)-7),0),1),"","sed -i "&amp;IF($AK$173="MacOS","'' ","")&amp;"'s#"&amp;BM$175&amp;"="""&amp;VLOOKUP(BM$175,$AD$9:$AN$20,8,FALSE)&amp;""""&amp;"#"&amp;BM$175&amp;"="&amp;""""&amp;INDEX($E$135:$G$137,MATCH("●",INDEX($H$135:$AQ$137,,MATCH($D196,$70:$70,0)-7),0),1)&amp;""""&amp;"#g'"&amp;" ${CONFIG_DIR}"&amp;$K$7&amp;"; export "&amp;BM$175&amp;"="&amp;""""&amp;INDEX($E$135:$G$137,MATCH("●",INDEX($H$135:$AQ$137,,MATCH($D196,$70:$70,0)-7),0),1)&amp;""";"),",",""",""")</f>
        <v/>
      </c>
      <c r="BN196" s="71" t="str">
        <f>SUBSTITUTE(IF(INDEX($E$135:$G$137,MATCH("●",INDEX($H$135:$AQ$137,,MATCH($D196,$70:$70,0)-7),0),1)=VLOOKUP(BN$175,$AD$9:$AN$20,8,FALSE),"","sed -i "&amp;IF($AK$173="MacOS","'' ","")&amp;"'s#"&amp;BN$175&amp;"="""&amp;INDEX($E$135:$G$137,MATCH("●",INDEX($H$135:$AQ$137,,MATCH($D196,$70:$70,0)-7),0),1)&amp;""""&amp;"#"&amp;BN$175&amp;"="&amp;""""&amp;VLOOKUP(BN$175,$AD$9:$AN$20,8,FALSE)&amp;""""&amp;"#g'"&amp;"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6" s="71" t="str">
        <f>SUBSTITUTE(IF(VLOOKUP(BO$175,$AD$9:$AN$20,8,FALSE)=INDEX($E$139:$G$141,MATCH("●",INDEX($H$139:$AQ$141,,MATCH($D196,$70:$70,0)-7),0),1),"","sed -i "&amp;IF($AK$173="MacOS","'' ","")&amp;"'s#"&amp;BO$175&amp;"="""&amp;VLOOKUP(BO$175,$AD$9:$AN$20,8,FALSE)&amp;""""&amp;"#"&amp;BO$175&amp;"="&amp;""""&amp;INDEX($E$139:$G$141,MATCH("●",INDEX($H$139:$AQ$141,,MATCH($D196,$70:$70,0)-7),0),1)&amp;""""&amp;"#g'"&amp;" ${CONFIG_DIR}"&amp;$K$7&amp;"; export "&amp;BO$175&amp;"="&amp;""""&amp;INDEX($E$139:$G$141,MATCH("●",INDEX($H$139:$AQ$141,,MATCH($D196,$70:$70,0)-7),0),1)&amp;""";"),",",""",""")</f>
        <v/>
      </c>
      <c r="BP196" s="71" t="str">
        <f>SUBSTITUTE(IF(INDEX($E$139:$G$141,MATCH("●",INDEX($H$139:$AQ$141,,MATCH($D196,$70:$70,0)-7),0),1)=VLOOKUP(BP$175,$AD$9:$AN$20,8,FALSE),"","sed -i "&amp;IF($AK$173="MacOS","'' ","")&amp;"'s#"&amp;BP$175&amp;"="""&amp;INDEX($E$139:$G$141,MATCH("●",INDEX($H$139:$AQ$141,,MATCH($D196,$70:$70,0)-7),0),1)&amp;""""&amp;"#"&amp;BP$175&amp;"="&amp;""""&amp;VLOOKUP(BP$175,$AD$9:$AN$20,8,FALSE)&amp;""""&amp;"#g'"&amp;"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6" s="71" t="str">
        <f>SUBSTITUTE(IF(VLOOKUP(BQ$175,$AD$9:$AN$20,8,FALSE)=INDEX($E$143:$G$145,MATCH("●",INDEX($H$143:$AQ$145,,MATCH($D196,$70:$70,0)-7),0),1),"","sed -i "&amp;IF($AK$173="MacOS","'' ","")&amp;"'s#"&amp;BQ$175&amp;"="""&amp;VLOOKUP(BQ$175,$AD$9:$AN$20,8,FALSE)&amp;""""&amp;"#"&amp;BQ$175&amp;"="&amp;""""&amp;INDEX($E$143:$G$145,MATCH("●",INDEX($H$143:$AQ$145,,MATCH($D196,$70:$70,0)-7),0),1)&amp;""""&amp;"#g'"&amp;" ${CONFIG_DIR}"&amp;$K$7&amp;"; export "&amp;BQ$175&amp;"="&amp;""""&amp;INDEX($E$143:$G$145,MATCH("●",INDEX($H$143:$AQ$145,,MATCH($D196,$70:$70,0)-7),0),1)&amp;""";"),",",""",""")</f>
        <v/>
      </c>
      <c r="BR196" s="71" t="str">
        <f>SUBSTITUTE(IF(INDEX($E$143:$G$145,MATCH("●",INDEX($H$143:$AQ$145,,MATCH($D196,$70:$70,0)-7),0),1)=VLOOKUP(BR$175,$AD$9:$AN$20,8,FALSE),"","sed -i "&amp;IF($AK$173="MacOS","'' ","")&amp;"'s#"&amp;BR$175&amp;"="""&amp;INDEX($E$143:$G$145,MATCH("●",INDEX($H$143:$AQ$145,,MATCH($D196,$70:$70,0)-7),0),1)&amp;""""&amp;"#"&amp;BR$175&amp;"="&amp;""""&amp;VLOOKUP(BR$175,$AD$9:$AN$20,8,FALSE)&amp;""""&amp;"#g'"&amp;"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6" s="71" t="str">
        <f>SUBSTITUTE(IF(VLOOKUP(BS$175,$AD$9:$AN$20,8,FALSE)=INDEX($E$147:$G$149,MATCH("●",INDEX($H$147:$AQ$149,,MATCH($D196,$70:$70,0)-7),0),1),"","sed -i "&amp;IF($AK$173="MacOS","'' ","")&amp;"'s#"&amp;BS$175&amp;"="""&amp;VLOOKUP(BS$175,$AD$9:$AN$20,8,FALSE)&amp;""""&amp;"#"&amp;BS$175&amp;"="&amp;""""&amp;INDEX($E$147:$G$149,MATCH("●",INDEX($H$147:$AQ$149,,MATCH($D196,$70:$70,0)-7),0),1)&amp;""""&amp;"#g'"&amp;" ${CONFIG_DIR}"&amp;$K$7&amp;"; export "&amp;BS$175&amp;"="&amp;""""&amp;INDEX($E$147:$G$149,MATCH("●",INDEX($H$147:$AQ$149,,MATCH($D196,$70:$70,0)-7),0),1)&amp;""";"),",",""",""")</f>
        <v/>
      </c>
      <c r="BT196" s="71" t="str">
        <f>SUBSTITUTE(IF(INDEX($E$147:$G$149,MATCH("●",INDEX($H$147:$AQ$149,,MATCH($D196,$70:$70,0)-7),0),1)=VLOOKUP(BT$175,$AD$9:$AN$20,8,FALSE),"","sed -i "&amp;IF($AK$173="MacOS","'' ","")&amp;"'s#"&amp;BT$175&amp;"="""&amp;INDEX($E$147:$G$149,MATCH("●",INDEX($H$147:$AQ$149,,MATCH($D196,$70:$70,0)-7),0),1)&amp;""""&amp;"#"&amp;BT$175&amp;"="&amp;""""&amp;VLOOKUP(BT$175,$AD$9:$AN$20,8,FALSE)&amp;""""&amp;"#g'"&amp;"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6" s="60" t="s">
        <v>1068</v>
      </c>
    </row>
    <row r="197" spans="4:73" ht="90" customHeight="1">
      <c r="D197" s="96">
        <f t="shared" si="3"/>
        <v>165</v>
      </c>
      <c r="E197" s="97"/>
      <c r="F197" s="97"/>
      <c r="G197" s="98"/>
      <c r="H197" s="45" t="str">
        <f t="shared" ca="1" si="2"/>
        <v>clear; echo テストケース165; sed -i '' 's#COLUMN_DATA_TYPE="char"#COLUMN_DATA_TYPE="float"#g' ${CONFIG_DIR}db_data_config.txt; export COLUMN_DATA_TYPE="float";sed -i '' 's#COLUMN_DATA_LENGTH="3"#COLUMN_DATA_LENGTH="0.0"#g' ${CONFIG_DIR}db_data_config.txt; export COLUMN_DATA_LENGTH="0.0";sh ./script/db_check_data_validate_config.sh; sed -i '' 's#COLUMN_DATA_TYPE="float"#COLUMN_DATA_TYPE="char"#g' ${CONFIG_DIR}db_data_config.txt; export COLUMN_DATA_TYPE="char";sed -i '' 's#COLUMN_DATA_LENGTH="0.0"#COLUMN_DATA_LENGTH="3"#g' ${CONFIG_DIR}db_data_config.txt; export COLUMN_DATA_LENGTH="3";</v>
      </c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7"/>
      <c r="AE197" s="99" t="str" cm="1">
        <f t="array" ref="AE197">SUBSTITUTE(INDEX($H$151:$AQ$151, , MATCH($D197, $70:$70, 0)-7),"-","")</f>
        <v>異常</v>
      </c>
      <c r="AF197" s="100"/>
      <c r="AG197" s="101"/>
      <c r="AH197" s="143" t="s">
        <v>1014</v>
      </c>
      <c r="AI197" s="144"/>
      <c r="AJ197" s="144"/>
      <c r="AK197" s="144"/>
      <c r="AL197" s="144"/>
      <c r="AM197" s="144"/>
      <c r="AN197" s="144"/>
      <c r="AO197" s="144"/>
      <c r="AP197" s="144"/>
      <c r="AQ197" s="145"/>
      <c r="AS197" s="68" t="str" cm="1">
        <f t="array" ref="AS197">SUBSTITUTE(TEXT(INDEX($H$154:$AQ$154,1,$D197-144),"000000"),"-","")</f>
        <v>220164</v>
      </c>
      <c r="AT197" s="69"/>
      <c r="AU197" s="70"/>
      <c r="AW197" s="71" t="str">
        <f>SUBSTITUTE(IF(VLOOKUP(AW$175,$AD$9:$AN$20,8,FALSE)=INDEX($E$76:$G$78,MATCH("●",INDEX($H$76:$AQ$78,,MATCH($D197,$70:$70,0)-7),0),1),"","sed -i "&amp;IF($AK$173="MacOS","'' ","")&amp;"'s#"&amp;AW$175&amp;"="""&amp;VLOOKUP(AW$175,$AD$9:$AN$20,8,FALSE)&amp;""""&amp;"#"&amp;AW$175&amp;"="&amp;""""&amp;INDEX($E$76:$G$78,MATCH("●",INDEX($H$76:$AQ$78,,MATCH($D197,$70:$70,0)-7),0),1)&amp;""""&amp;"#g'"&amp;" ${CONFIG_DIR}"&amp;$K$7&amp;"; export "&amp;AW$175&amp;"="&amp;""""&amp;INDEX($E$76:$G$78,MATCH("●",INDEX($H$76:$AQ$78,,MATCH($D197,$70:$70,0)-7),0),1)&amp;""";"),",",""",""")</f>
        <v/>
      </c>
      <c r="AX197" s="71" t="str">
        <f>SUBSTITUTE(IF(INDEX($E$76:$G$78,MATCH("●",INDEX($H$76:$AQ$78,,MATCH($D197,$70:$70,0)-7),0),1)=VLOOKUP(AX$175,$AD$9:$AN$20,8,FALSE),"","sed -i "&amp;IF($AK$173="MacOS","'' ","")&amp;"'s#"&amp;AX$175&amp;"="""&amp;INDEX($E$76:$G$78,MATCH("●",INDEX($H$76:$AQ$78,,MATCH($D197,$70:$70,0)-7),0),1)&amp;""""&amp;"#"&amp;AX$175&amp;"="&amp;""""&amp;VLOOKUP(AX$175,$AD$9:$AN$20,8,FALSE)&amp;""""&amp;"#g'"&amp;"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7" s="71" t="str">
        <f>SUBSTITUTE(IF(VLOOKUP(AY$175,$AD$9:$AN$20,8,FALSE)=INDEX($E$80:$G$83,MATCH("●",INDEX($H$80:$AQ$83,,MATCH($D197,$70:$70,0)-7),0),1),"","sed -i "&amp;IF($AK$173="MacOS","'' ","")&amp;"'s#"&amp;AY$175&amp;"="""&amp;VLOOKUP(AY$175,$AD$9:$AN$20,8,FALSE)&amp;""""&amp;"#"&amp;AY$175&amp;"="&amp;""""&amp;INDEX($E$80:$G$83,MATCH("●",INDEX($H$80:$AQ$83,,MATCH($D197,$70:$70,0)-7),0),1)&amp;""""&amp;"#g'"&amp;" ${CONFIG_DIR}"&amp;$K$7&amp;"; export "&amp;AY$175&amp;"="&amp;""""&amp;INDEX($E$80:$G$83,MATCH("●",INDEX($H$80:$AQ$83,,MATCH($D197,$70:$70,0)-7),0),1)&amp;""";"),",",""",""")</f>
        <v>sed -i '' 's#COLUMN_DATA_TYPE="char"#COLUMN_DATA_TYPE="float"#g' ${CONFIG_DIR}db_data_config.txt; export COLUMN_DATA_TYPE="float";</v>
      </c>
      <c r="AZ197" s="71" t="str">
        <f>SUBSTITUTE(IF(INDEX($E$80:$G$83,MATCH("●",INDEX($H$80:$AQ$83,,MATCH($D197,$70:$70,0)-7),0),1)=VLOOKUP(AZ$175,$AD$9:$AN$20,8,FALSE),"","sed -i "&amp;IF($AK$173="MacOS","'' ","")&amp;"'s#"&amp;AZ$175&amp;"="""&amp;INDEX($E$80:$G$83,MATCH("●",INDEX($H$80:$AQ$83,,MATCH($D197,$70:$70,0)-7),0),1)&amp;""""&amp;"#"&amp;AZ$175&amp;"="&amp;""""&amp;VLOOKUP(AZ$175,$AD$9:$AN$20,8,FALSE)&amp;""""&amp;"#g'"&amp;"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197" s="71" t="str">
        <f>SUBSTITUTE(IF(VLOOKUP(BA$175,$AD$9:$AN$20,8,FALSE)=INDEX($E$85:$G$110,MATCH("●",INDEX($H$85:$AQ$110,,MATCH($D197,$70:$70,0)-7),0),1),"","sed -i "&amp;IF($AK$173="MacOS","'' ","")&amp;"'s#"&amp;BA$175&amp;"="""&amp;VLOOKUP(BA$175,$AD$9:$AN$20,8,FALSE)&amp;""""&amp;"#"&amp;BA$175&amp;"="&amp;""""&amp;INDEX($E$85:$G$110,MATCH("●",INDEX($H$85:$AQ$110,,MATCH($D197,$70:$70,0)-7),0),1)&amp;""""&amp;"#g'"&amp;" ${CONFIG_DIR}"&amp;$K$7&amp;"; export "&amp;BA$175&amp;"="&amp;""""&amp;INDEX($E$85:$G$110,MATCH("●",INDEX($H$85:$AQ$110,,MATCH($D197,$70:$70,0)-7),0),1)&amp;""";"),",",""",""")</f>
        <v>sed -i '' 's#COLUMN_DATA_LENGTH="3"#COLUMN_DATA_LENGTH="0.0"#g' ${CONFIG_DIR}db_data_config.txt; export COLUMN_DATA_LENGTH="0.0";</v>
      </c>
      <c r="BB197" s="71" t="str">
        <f>SUBSTITUTE(IF(INDEX($E$85:$G$110,MATCH("●",INDEX($H$85:$AQ$110,,MATCH($D197,$70:$70,0)-7),0),1)=VLOOKUP(BB$175,$AD$9:$AN$20,8,FALSE),"","sed -i "&amp;IF($AK$173="MacOS","'' ","")&amp;"'s#"&amp;BB$175&amp;"="""&amp;INDEX($E$85:$G$110,MATCH("●",INDEX($H$85:$AQ$110,,MATCH($D197,$70:$70,0)-7),0),1)&amp;""""&amp;"#"&amp;BB$175&amp;"="&amp;""""&amp;VLOOKUP(BB$175,$AD$9:$AN$20,8,FALSE)&amp;""""&amp;"#g'"&amp;"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's#COLUMN_DATA_LENGTH="0.0"#COLUMN_DATA_LENGTH="3"#g' ${CONFIG_DIR}db_data_config.txt; export COLUMN_DATA_LENGTH="3";</v>
      </c>
      <c r="BC197" s="71" t="str">
        <f>SUBSTITUTE(IF(VLOOKUP(BC$175,$AD$9:$AN$20,8,FALSE)=INDEX($E$112:$G$115,MATCH("●",INDEX($H$112:$AQ$115,,MATCH($D197,$70:$70,0)-7),0),1),"","sed -i "&amp;IF($AK$173="MacOS","'' ","")&amp;"'s#"&amp;BC$175&amp;"="""&amp;VLOOKUP(BC$175,$AD$9:$AN$20,8,FALSE)&amp;""""&amp;"#"&amp;BC$175&amp;"="&amp;""""&amp;INDEX($E$112:$G$115,MATCH("●",INDEX($H$112:$AQ$115,,MATCH($D197,$70:$70,0)-7),0),1)&amp;""""&amp;"#g'"&amp;" ${CONFIG_DIR}"&amp;$K$7&amp;"; export "&amp;BC$175&amp;"="&amp;""""&amp;INDEX($E$112:$G$115,MATCH("●",INDEX($H$112:$AQ$115,,MATCH($D197,$70:$70,0)-7),0),1)&amp;""";"),",",""",""")</f>
        <v/>
      </c>
      <c r="BD197" s="71" t="str">
        <f>SUBSTITUTE(IF(INDEX($E$112:$G$115,MATCH("●",INDEX($H$112:$AQ$115,,MATCH($D197,$70:$70,0)-7),0),1)=VLOOKUP(BD$175,$AD$9:$AN$20,8,FALSE),"","sed -i "&amp;IF($AK$173="MacOS","'' ","")&amp;"'s#"&amp;BD$175&amp;"="""&amp;INDEX($E$112:$G$115,MATCH("●",INDEX($H$112:$AQ$115,,MATCH($D197,$70:$70,0)-7),0),1)&amp;""""&amp;"#"&amp;BD$175&amp;"="&amp;""""&amp;VLOOKUP(BD$175,$AD$9:$AN$20,8,FALSE)&amp;""""&amp;"#g'"&amp;"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97" s="71" t="str">
        <f>SUBSTITUTE(IF(VLOOKUP(BE$175,$AD$9:$AN$20,8,FALSE)=INDEX($E$117:$G$120,MATCH("●",INDEX($H$117:$AQ$120,,MATCH($D197,$70:$70,0)-7),0),1),"","sed -i "&amp;IF($AK$173="MacOS","'' ","")&amp;"'s#"&amp;BE$175&amp;"="""&amp;VLOOKUP(BE$175,$AD$9:$AN$20,8,FALSE)&amp;""""&amp;"#"&amp;BE$175&amp;"="&amp;""""&amp;INDEX($E$117:$G$120,MATCH("●",INDEX($H$117:$AQ$120,,MATCH($D197,$70:$70,0)-7),0),1)&amp;""""&amp;"#g'"&amp;" ${CONFIG_DIR}"&amp;$K$7&amp;"; export "&amp;BE$175&amp;"="&amp;""""&amp;INDEX($E$117:$G$120,MATCH("●",INDEX($H$117:$AQ$120,,MATCH($D197,$70:$70,0)-7),0),1)&amp;""";"),",",""",""")</f>
        <v/>
      </c>
      <c r="BF197" s="71" t="str">
        <f>SUBSTITUTE(IF(INDEX($E$117:$G$120,MATCH("●",INDEX($H$117:$AQ$120,,MATCH($D197,$70:$70,0)-7),0),1)=VLOOKUP(BF$175,$AD$9:$AN$20,8,FALSE),"","sed -i "&amp;IF($AK$173="MacOS","'' ","")&amp;"'s#"&amp;BF$175&amp;"="""&amp;INDEX($E$117:$G$120,MATCH("●",INDEX($H$117:$AQ$120,,MATCH($D197,$70:$70,0)-7),0),1)&amp;""""&amp;"#"&amp;BF$175&amp;"="&amp;""""&amp;VLOOKUP(BF$175,$AD$9:$AN$20,8,FALSE)&amp;""""&amp;"#g'"&amp;"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97" s="71" t="str">
        <f>SUBSTITUTE(IF(VLOOKUP(BG$175,$AD$9:$AN$20,8,FALSE)=INDEX($E$122:$G$125,MATCH("●",INDEX($H$122:$AQ$125,,MATCH($D197,$70:$70,0)-7),0),1),"","sed -i "&amp;IF($AK$173="MacOS","'' ","")&amp;"'s#"&amp;BG$175&amp;"="""&amp;VLOOKUP(BG$175,$AD$9:$AN$20,8,FALSE)&amp;""""&amp;"#"&amp;BG$175&amp;"="&amp;""""&amp;INDEX($E$122:$G$125,MATCH("●",INDEX($H$122:$AQ$125,,MATCH($D197,$70:$70,0)-7),0),1)&amp;""""&amp;"#g'"&amp;" ${CONFIG_DIR}"&amp;$K$7&amp;"; export "&amp;BG$175&amp;"="&amp;""""&amp;INDEX($E$122:$G$125,MATCH("●",INDEX($H$122:$AQ$125,,MATCH($D197,$70:$70,0)-7),0),1)&amp;""";"),",",""",""")</f>
        <v/>
      </c>
      <c r="BH197" s="71" t="str">
        <f>SUBSTITUTE(IF(INDEX($E$122:$G$125,MATCH("●",INDEX($H$122:$AQ$125,,MATCH($D197,$70:$70,0)-7),0),1)=VLOOKUP(BH$175,$AD$9:$AN$20,8,FALSE),"","sed -i "&amp;IF($AK$173="MacOS","'' ","")&amp;"'s#"&amp;BH$175&amp;"="""&amp;INDEX($E$122:$G$125,MATCH("●",INDEX($H$122:$AQ$125,,MATCH($D197,$70:$70,0)-7),0),1)&amp;""""&amp;"#"&amp;BH$175&amp;"="&amp;""""&amp;VLOOKUP(BH$175,$AD$9:$AN$20,8,FALSE)&amp;""""&amp;"#g'"&amp;"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97" s="71" t="str">
        <f>SUBSTITUTE(IF(VLOOKUP(BI$175,$AD$9:$AN$20,8,FALSE)=INDEX($E$127:$G$129,MATCH("●",INDEX($H$127:$AQ$129,,MATCH($D197,$70:$70,0)-7),0),1),"","sed -i "&amp;IF($AK$173="MacOS","'' ","")&amp;"'s#"&amp;BI$175&amp;"="""&amp;VLOOKUP(BI$175,$AD$9:$AN$20,8,FALSE)&amp;""""&amp;"#"&amp;BI$175&amp;"="&amp;""""&amp;INDEX($E$127:$G$129,MATCH("●",INDEX($H$127:$AQ$129,,MATCH($D197,$70:$70,0)-7),0),1)&amp;""""&amp;"#g'"&amp;" ${CONFIG_DIR}"&amp;$K$7&amp;"; export "&amp;BI$175&amp;"="&amp;""""&amp;INDEX($E$127:$G$129,MATCH("●",INDEX($H$127:$AQ$129,,MATCH($D197,$70:$70,0)-7),0),1)&amp;""";"),",",""",""")</f>
        <v/>
      </c>
      <c r="BJ197" s="71" t="str">
        <f>SUBSTITUTE(IF(INDEX($E$127:$G$129,MATCH("●",INDEX($H$127:$AQ$129,,MATCH($D197,$70:$70,0)-7),0),1)=VLOOKUP(BJ$175,$AD$9:$AN$20,8,FALSE),"","sed -i "&amp;IF($AK$173="MacOS","'' ","")&amp;"'s#"&amp;BJ$175&amp;"="""&amp;INDEX($E$127:$G$129,MATCH("●",INDEX($H$127:$AQ$129,,MATCH($D197,$70:$70,0)-7),0),1)&amp;""""&amp;"#"&amp;BJ$175&amp;"="&amp;""""&amp;VLOOKUP(BJ$175,$AD$9:$AN$20,8,FALSE)&amp;""""&amp;"#g'"&amp;"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7" s="71" t="str">
        <f>SUBSTITUTE(IF(VLOOKUP(BK$175,$AD$9:$AN$20,8,FALSE)=INDEX($E$131:$G$133,MATCH("●",INDEX($H$131:$AQ$133,,MATCH($D197,$70:$70,0)-7),0),1),"","sed -i "&amp;IF($AK$173="MacOS","'' ","")&amp;"'s#"&amp;BK$175&amp;"="""&amp;VLOOKUP(BK$175,$AD$9:$AN$20,8,FALSE)&amp;""""&amp;"#"&amp;BK$175&amp;"="&amp;""""&amp;INDEX($E$131:$G$133,MATCH("●",INDEX($H$131:$AQ$133,,MATCH($D197,$70:$70,0)-7),0),1)&amp;""""&amp;"#g'"&amp;" ${CONFIG_DIR}"&amp;$K$7&amp;"; export "&amp;BK$175&amp;"="&amp;""""&amp;INDEX($E$131:$G$133,MATCH("●",INDEX($H$131:$AQ$133,,MATCH($D197,$70:$70,0)-7),0),1)&amp;""";"),",",""",""")</f>
        <v/>
      </c>
      <c r="BL197" s="71" t="str">
        <f>SUBSTITUTE(IF(INDEX($E$131:$G$133,MATCH("●",INDEX($H$131:$AQ$133,,MATCH($D197,$70:$70,0)-7),0),1)=VLOOKUP(BL$175,$AD$9:$AN$20,8,FALSE),"","sed -i "&amp;IF($AK$173="MacOS","'' ","")&amp;"'s#"&amp;BL$175&amp;"="""&amp;INDEX($E$131:$G$133,MATCH("●",INDEX($H$131:$AQ$133,,MATCH($D197,$70:$70,0)-7),0),1)&amp;""""&amp;"#"&amp;BL$175&amp;"="&amp;""""&amp;VLOOKUP(BL$175,$AD$9:$AN$20,8,FALSE)&amp;""""&amp;"#g'"&amp;"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7" s="71" t="str">
        <f>SUBSTITUTE(IF(VLOOKUP(BM$175,$AD$9:$AN$20,8,FALSE)=INDEX($E$135:$G$137,MATCH("●",INDEX($H$135:$AQ$137,,MATCH($D197,$70:$70,0)-7),0),1),"","sed -i "&amp;IF($AK$173="MacOS","'' ","")&amp;"'s#"&amp;BM$175&amp;"="""&amp;VLOOKUP(BM$175,$AD$9:$AN$20,8,FALSE)&amp;""""&amp;"#"&amp;BM$175&amp;"="&amp;""""&amp;INDEX($E$135:$G$137,MATCH("●",INDEX($H$135:$AQ$137,,MATCH($D197,$70:$70,0)-7),0),1)&amp;""""&amp;"#g'"&amp;" ${CONFIG_DIR}"&amp;$K$7&amp;"; export "&amp;BM$175&amp;"="&amp;""""&amp;INDEX($E$135:$G$137,MATCH("●",INDEX($H$135:$AQ$137,,MATCH($D197,$70:$70,0)-7),0),1)&amp;""";"),",",""",""")</f>
        <v/>
      </c>
      <c r="BN197" s="71" t="str">
        <f>SUBSTITUTE(IF(INDEX($E$135:$G$137,MATCH("●",INDEX($H$135:$AQ$137,,MATCH($D197,$70:$70,0)-7),0),1)=VLOOKUP(BN$175,$AD$9:$AN$20,8,FALSE),"","sed -i "&amp;IF($AK$173="MacOS","'' ","")&amp;"'s#"&amp;BN$175&amp;"="""&amp;INDEX($E$135:$G$137,MATCH("●",INDEX($H$135:$AQ$137,,MATCH($D197,$70:$70,0)-7),0),1)&amp;""""&amp;"#"&amp;BN$175&amp;"="&amp;""""&amp;VLOOKUP(BN$175,$AD$9:$AN$20,8,FALSE)&amp;""""&amp;"#g'"&amp;"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7" s="71" t="str">
        <f>SUBSTITUTE(IF(VLOOKUP(BO$175,$AD$9:$AN$20,8,FALSE)=INDEX($E$139:$G$141,MATCH("●",INDEX($H$139:$AQ$141,,MATCH($D197,$70:$70,0)-7),0),1),"","sed -i "&amp;IF($AK$173="MacOS","'' ","")&amp;"'s#"&amp;BO$175&amp;"="""&amp;VLOOKUP(BO$175,$AD$9:$AN$20,8,FALSE)&amp;""""&amp;"#"&amp;BO$175&amp;"="&amp;""""&amp;INDEX($E$139:$G$141,MATCH("●",INDEX($H$139:$AQ$141,,MATCH($D197,$70:$70,0)-7),0),1)&amp;""""&amp;"#g'"&amp;" ${CONFIG_DIR}"&amp;$K$7&amp;"; export "&amp;BO$175&amp;"="&amp;""""&amp;INDEX($E$139:$G$141,MATCH("●",INDEX($H$139:$AQ$141,,MATCH($D197,$70:$70,0)-7),0),1)&amp;""";"),",",""",""")</f>
        <v/>
      </c>
      <c r="BP197" s="71" t="str">
        <f>SUBSTITUTE(IF(INDEX($E$139:$G$141,MATCH("●",INDEX($H$139:$AQ$141,,MATCH($D197,$70:$70,0)-7),0),1)=VLOOKUP(BP$175,$AD$9:$AN$20,8,FALSE),"","sed -i "&amp;IF($AK$173="MacOS","'' ","")&amp;"'s#"&amp;BP$175&amp;"="""&amp;INDEX($E$139:$G$141,MATCH("●",INDEX($H$139:$AQ$141,,MATCH($D197,$70:$70,0)-7),0),1)&amp;""""&amp;"#"&amp;BP$175&amp;"="&amp;""""&amp;VLOOKUP(BP$175,$AD$9:$AN$20,8,FALSE)&amp;""""&amp;"#g'"&amp;"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7" s="71" t="str">
        <f>SUBSTITUTE(IF(VLOOKUP(BQ$175,$AD$9:$AN$20,8,FALSE)=INDEX($E$143:$G$145,MATCH("●",INDEX($H$143:$AQ$145,,MATCH($D197,$70:$70,0)-7),0),1),"","sed -i "&amp;IF($AK$173="MacOS","'' ","")&amp;"'s#"&amp;BQ$175&amp;"="""&amp;VLOOKUP(BQ$175,$AD$9:$AN$20,8,FALSE)&amp;""""&amp;"#"&amp;BQ$175&amp;"="&amp;""""&amp;INDEX($E$143:$G$145,MATCH("●",INDEX($H$143:$AQ$145,,MATCH($D197,$70:$70,0)-7),0),1)&amp;""""&amp;"#g'"&amp;" ${CONFIG_DIR}"&amp;$K$7&amp;"; export "&amp;BQ$175&amp;"="&amp;""""&amp;INDEX($E$143:$G$145,MATCH("●",INDEX($H$143:$AQ$145,,MATCH($D197,$70:$70,0)-7),0),1)&amp;""";"),",",""",""")</f>
        <v/>
      </c>
      <c r="BR197" s="71" t="str">
        <f>SUBSTITUTE(IF(INDEX($E$143:$G$145,MATCH("●",INDEX($H$143:$AQ$145,,MATCH($D197,$70:$70,0)-7),0),1)=VLOOKUP(BR$175,$AD$9:$AN$20,8,FALSE),"","sed -i "&amp;IF($AK$173="MacOS","'' ","")&amp;"'s#"&amp;BR$175&amp;"="""&amp;INDEX($E$143:$G$145,MATCH("●",INDEX($H$143:$AQ$145,,MATCH($D197,$70:$70,0)-7),0),1)&amp;""""&amp;"#"&amp;BR$175&amp;"="&amp;""""&amp;VLOOKUP(BR$175,$AD$9:$AN$20,8,FALSE)&amp;""""&amp;"#g'"&amp;"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7" s="71" t="str">
        <f>SUBSTITUTE(IF(VLOOKUP(BS$175,$AD$9:$AN$20,8,FALSE)=INDEX($E$147:$G$149,MATCH("●",INDEX($H$147:$AQ$149,,MATCH($D197,$70:$70,0)-7),0),1),"","sed -i "&amp;IF($AK$173="MacOS","'' ","")&amp;"'s#"&amp;BS$175&amp;"="""&amp;VLOOKUP(BS$175,$AD$9:$AN$20,8,FALSE)&amp;""""&amp;"#"&amp;BS$175&amp;"="&amp;""""&amp;INDEX($E$147:$G$149,MATCH("●",INDEX($H$147:$AQ$149,,MATCH($D197,$70:$70,0)-7),0),1)&amp;""""&amp;"#g'"&amp;" ${CONFIG_DIR}"&amp;$K$7&amp;"; export "&amp;BS$175&amp;"="&amp;""""&amp;INDEX($E$147:$G$149,MATCH("●",INDEX($H$147:$AQ$149,,MATCH($D197,$70:$70,0)-7),0),1)&amp;""";"),",",""",""")</f>
        <v/>
      </c>
      <c r="BT197" s="71" t="str">
        <f>SUBSTITUTE(IF(INDEX($E$147:$G$149,MATCH("●",INDEX($H$147:$AQ$149,,MATCH($D197,$70:$70,0)-7),0),1)=VLOOKUP(BT$175,$AD$9:$AN$20,8,FALSE),"","sed -i "&amp;IF($AK$173="MacOS","'' ","")&amp;"'s#"&amp;BT$175&amp;"="""&amp;INDEX($E$147:$G$149,MATCH("●",INDEX($H$147:$AQ$149,,MATCH($D197,$70:$70,0)-7),0),1)&amp;""""&amp;"#"&amp;BT$175&amp;"="&amp;""""&amp;VLOOKUP(BT$175,$AD$9:$AN$20,8,FALSE)&amp;""""&amp;"#g'"&amp;"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7" s="60" t="s">
        <v>1068</v>
      </c>
    </row>
    <row r="198" spans="4:73" ht="90" customHeight="1">
      <c r="D198" s="96">
        <f t="shared" si="3"/>
        <v>166</v>
      </c>
      <c r="E198" s="97"/>
      <c r="F198" s="97"/>
      <c r="G198" s="98"/>
      <c r="H198" s="45" t="str">
        <f t="shared" ca="1" si="2"/>
        <v>clear; echo テストケース166; sed -i '' 's#COLUMN_DATA_TYPE="char"#COLUMN_DATA_TYPE="float"#g' ${CONFIG_DIR}db_data_config.txt; export COLUMN_DATA_TYPE="float";sed -i '' 's#COLUMN_DATA_LENGTH="3"#COLUMN_DATA_LENGTH="37.7"#g' ${CONFIG_DIR}db_data_config.txt; export COLUMN_DATA_LENGTH="37.7";sh ./script/db_check_data_validate_config.sh; sed -i '' 's#COLUMN_DATA_TYPE="float"#COLUMN_DATA_TYPE="char"#g' ${CONFIG_DIR}db_data_config.txt; export COLUMN_DATA_TYPE="char";sed -i '' 's#COLUMN_DATA_LENGTH="37.7"#COLUMN_DATA_LENGTH="3"#g' ${CONFIG_DIR}db_data_config.txt; export COLUMN_DATA_LENGTH="3";</v>
      </c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7"/>
      <c r="AE198" s="99" t="str" cm="1">
        <f t="array" ref="AE198">SUBSTITUTE(INDEX($H$151:$AQ$151, , MATCH($D198, $70:$70, 0)-7),"-","")</f>
        <v>正常</v>
      </c>
      <c r="AF198" s="100"/>
      <c r="AG198" s="101"/>
      <c r="AH198" s="143" t="s">
        <v>1015</v>
      </c>
      <c r="AI198" s="144"/>
      <c r="AJ198" s="144"/>
      <c r="AK198" s="144"/>
      <c r="AL198" s="144"/>
      <c r="AM198" s="144"/>
      <c r="AN198" s="144"/>
      <c r="AO198" s="144"/>
      <c r="AP198" s="144"/>
      <c r="AQ198" s="145"/>
      <c r="AS198" s="68" t="str" cm="1">
        <f t="array" ref="AS198">SUBSTITUTE(TEXT(INDEX($H$154:$AQ$154,1,$D198-144),"000000"),"-","")</f>
        <v>220001</v>
      </c>
      <c r="AT198" s="69"/>
      <c r="AU198" s="70"/>
      <c r="AW198" s="71" t="str">
        <f>SUBSTITUTE(IF(VLOOKUP(AW$175,$AD$9:$AN$20,8,FALSE)=INDEX($E$76:$G$78,MATCH("●",INDEX($H$76:$AQ$78,,MATCH($D198,$70:$70,0)-7),0),1),"","sed -i "&amp;IF($AK$173="MacOS","'' ","")&amp;"'s#"&amp;AW$175&amp;"="""&amp;VLOOKUP(AW$175,$AD$9:$AN$20,8,FALSE)&amp;""""&amp;"#"&amp;AW$175&amp;"="&amp;""""&amp;INDEX($E$76:$G$78,MATCH("●",INDEX($H$76:$AQ$78,,MATCH($D198,$70:$70,0)-7),0),1)&amp;""""&amp;"#g'"&amp;" ${CONFIG_DIR}"&amp;$K$7&amp;"; export "&amp;AW$175&amp;"="&amp;""""&amp;INDEX($E$76:$G$78,MATCH("●",INDEX($H$76:$AQ$78,,MATCH($D198,$70:$70,0)-7),0),1)&amp;""";"),",",""",""")</f>
        <v/>
      </c>
      <c r="AX198" s="71" t="str">
        <f>SUBSTITUTE(IF(INDEX($E$76:$G$78,MATCH("●",INDEX($H$76:$AQ$78,,MATCH($D198,$70:$70,0)-7),0),1)=VLOOKUP(AX$175,$AD$9:$AN$20,8,FALSE),"","sed -i "&amp;IF($AK$173="MacOS","'' ","")&amp;"'s#"&amp;AX$175&amp;"="""&amp;INDEX($E$76:$G$78,MATCH("●",INDEX($H$76:$AQ$78,,MATCH($D198,$70:$70,0)-7),0),1)&amp;""""&amp;"#"&amp;AX$175&amp;"="&amp;""""&amp;VLOOKUP(AX$175,$AD$9:$AN$20,8,FALSE)&amp;""""&amp;"#g'"&amp;"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8" s="71" t="str">
        <f>SUBSTITUTE(IF(VLOOKUP(AY$175,$AD$9:$AN$20,8,FALSE)=INDEX($E$80:$G$83,MATCH("●",INDEX($H$80:$AQ$83,,MATCH($D198,$70:$70,0)-7),0),1),"","sed -i "&amp;IF($AK$173="MacOS","'' ","")&amp;"'s#"&amp;AY$175&amp;"="""&amp;VLOOKUP(AY$175,$AD$9:$AN$20,8,FALSE)&amp;""""&amp;"#"&amp;AY$175&amp;"="&amp;""""&amp;INDEX($E$80:$G$83,MATCH("●",INDEX($H$80:$AQ$83,,MATCH($D198,$70:$70,0)-7),0),1)&amp;""""&amp;"#g'"&amp;" ${CONFIG_DIR}"&amp;$K$7&amp;"; export "&amp;AY$175&amp;"="&amp;""""&amp;INDEX($E$80:$G$83,MATCH("●",INDEX($H$80:$AQ$83,,MATCH($D198,$70:$70,0)-7),0),1)&amp;""";"),",",""",""")</f>
        <v>sed -i '' 's#COLUMN_DATA_TYPE="char"#COLUMN_DATA_TYPE="float"#g' ${CONFIG_DIR}db_data_config.txt; export COLUMN_DATA_TYPE="float";</v>
      </c>
      <c r="AZ198" s="71" t="str">
        <f>SUBSTITUTE(IF(INDEX($E$80:$G$83,MATCH("●",INDEX($H$80:$AQ$83,,MATCH($D198,$70:$70,0)-7),0),1)=VLOOKUP(AZ$175,$AD$9:$AN$20,8,FALSE),"","sed -i "&amp;IF($AK$173="MacOS","'' ","")&amp;"'s#"&amp;AZ$175&amp;"="""&amp;INDEX($E$80:$G$83,MATCH("●",INDEX($H$80:$AQ$83,,MATCH($D198,$70:$70,0)-7),0),1)&amp;""""&amp;"#"&amp;AZ$175&amp;"="&amp;""""&amp;VLOOKUP(AZ$175,$AD$9:$AN$20,8,FALSE)&amp;""""&amp;"#g'"&amp;"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198" s="71" t="str">
        <f>SUBSTITUTE(IF(VLOOKUP(BA$175,$AD$9:$AN$20,8,FALSE)=INDEX($E$85:$G$110,MATCH("●",INDEX($H$85:$AQ$110,,MATCH($D198,$70:$70,0)-7),0),1),"","sed -i "&amp;IF($AK$173="MacOS","'' ","")&amp;"'s#"&amp;BA$175&amp;"="""&amp;VLOOKUP(BA$175,$AD$9:$AN$20,8,FALSE)&amp;""""&amp;"#"&amp;BA$175&amp;"="&amp;""""&amp;INDEX($E$85:$G$110,MATCH("●",INDEX($H$85:$AQ$110,,MATCH($D198,$70:$70,0)-7),0),1)&amp;""""&amp;"#g'"&amp;" ${CONFIG_DIR}"&amp;$K$7&amp;"; export "&amp;BA$175&amp;"="&amp;""""&amp;INDEX($E$85:$G$110,MATCH("●",INDEX($H$85:$AQ$110,,MATCH($D198,$70:$70,0)-7),0),1)&amp;""";"),",",""",""")</f>
        <v>sed -i '' 's#COLUMN_DATA_LENGTH="3"#COLUMN_DATA_LENGTH="37.7"#g' ${CONFIG_DIR}db_data_config.txt; export COLUMN_DATA_LENGTH="37.7";</v>
      </c>
      <c r="BB198" s="71" t="str">
        <f>SUBSTITUTE(IF(INDEX($E$85:$G$110,MATCH("●",INDEX($H$85:$AQ$110,,MATCH($D198,$70:$70,0)-7),0),1)=VLOOKUP(BB$175,$AD$9:$AN$20,8,FALSE),"","sed -i "&amp;IF($AK$173="MacOS","'' ","")&amp;"'s#"&amp;BB$175&amp;"="""&amp;INDEX($E$85:$G$110,MATCH("●",INDEX($H$85:$AQ$110,,MATCH($D198,$70:$70,0)-7),0),1)&amp;""""&amp;"#"&amp;BB$175&amp;"="&amp;""""&amp;VLOOKUP(BB$175,$AD$9:$AN$20,8,FALSE)&amp;""""&amp;"#g'"&amp;"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's#COLUMN_DATA_LENGTH="37.7"#COLUMN_DATA_LENGTH="3"#g' ${CONFIG_DIR}db_data_config.txt; export COLUMN_DATA_LENGTH="3";</v>
      </c>
      <c r="BC198" s="71" t="str">
        <f>SUBSTITUTE(IF(VLOOKUP(BC$175,$AD$9:$AN$20,8,FALSE)=INDEX($E$112:$G$115,MATCH("●",INDEX($H$112:$AQ$115,,MATCH($D198,$70:$70,0)-7),0),1),"","sed -i "&amp;IF($AK$173="MacOS","'' ","")&amp;"'s#"&amp;BC$175&amp;"="""&amp;VLOOKUP(BC$175,$AD$9:$AN$20,8,FALSE)&amp;""""&amp;"#"&amp;BC$175&amp;"="&amp;""""&amp;INDEX($E$112:$G$115,MATCH("●",INDEX($H$112:$AQ$115,,MATCH($D198,$70:$70,0)-7),0),1)&amp;""""&amp;"#g'"&amp;" ${CONFIG_DIR}"&amp;$K$7&amp;"; export "&amp;BC$175&amp;"="&amp;""""&amp;INDEX($E$112:$G$115,MATCH("●",INDEX($H$112:$AQ$115,,MATCH($D198,$70:$70,0)-7),0),1)&amp;""";"),",",""",""")</f>
        <v/>
      </c>
      <c r="BD198" s="71" t="str">
        <f>SUBSTITUTE(IF(INDEX($E$112:$G$115,MATCH("●",INDEX($H$112:$AQ$115,,MATCH($D198,$70:$70,0)-7),0),1)=VLOOKUP(BD$175,$AD$9:$AN$20,8,FALSE),"","sed -i "&amp;IF($AK$173="MacOS","'' ","")&amp;"'s#"&amp;BD$175&amp;"="""&amp;INDEX($E$112:$G$115,MATCH("●",INDEX($H$112:$AQ$115,,MATCH($D198,$70:$70,0)-7),0),1)&amp;""""&amp;"#"&amp;BD$175&amp;"="&amp;""""&amp;VLOOKUP(BD$175,$AD$9:$AN$20,8,FALSE)&amp;""""&amp;"#g'"&amp;"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98" s="71" t="str">
        <f>SUBSTITUTE(IF(VLOOKUP(BE$175,$AD$9:$AN$20,8,FALSE)=INDEX($E$117:$G$120,MATCH("●",INDEX($H$117:$AQ$120,,MATCH($D198,$70:$70,0)-7),0),1),"","sed -i "&amp;IF($AK$173="MacOS","'' ","")&amp;"'s#"&amp;BE$175&amp;"="""&amp;VLOOKUP(BE$175,$AD$9:$AN$20,8,FALSE)&amp;""""&amp;"#"&amp;BE$175&amp;"="&amp;""""&amp;INDEX($E$117:$G$120,MATCH("●",INDEX($H$117:$AQ$120,,MATCH($D198,$70:$70,0)-7),0),1)&amp;""""&amp;"#g'"&amp;" ${CONFIG_DIR}"&amp;$K$7&amp;"; export "&amp;BE$175&amp;"="&amp;""""&amp;INDEX($E$117:$G$120,MATCH("●",INDEX($H$117:$AQ$120,,MATCH($D198,$70:$70,0)-7),0),1)&amp;""";"),",",""",""")</f>
        <v/>
      </c>
      <c r="BF198" s="71" t="str">
        <f>SUBSTITUTE(IF(INDEX($E$117:$G$120,MATCH("●",INDEX($H$117:$AQ$120,,MATCH($D198,$70:$70,0)-7),0),1)=VLOOKUP(BF$175,$AD$9:$AN$20,8,FALSE),"","sed -i "&amp;IF($AK$173="MacOS","'' ","")&amp;"'s#"&amp;BF$175&amp;"="""&amp;INDEX($E$117:$G$120,MATCH("●",INDEX($H$117:$AQ$120,,MATCH($D198,$70:$70,0)-7),0),1)&amp;""""&amp;"#"&amp;BF$175&amp;"="&amp;""""&amp;VLOOKUP(BF$175,$AD$9:$AN$20,8,FALSE)&amp;""""&amp;"#g'"&amp;"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98" s="71" t="str">
        <f>SUBSTITUTE(IF(VLOOKUP(BG$175,$AD$9:$AN$20,8,FALSE)=INDEX($E$122:$G$125,MATCH("●",INDEX($H$122:$AQ$125,,MATCH($D198,$70:$70,0)-7),0),1),"","sed -i "&amp;IF($AK$173="MacOS","'' ","")&amp;"'s#"&amp;BG$175&amp;"="""&amp;VLOOKUP(BG$175,$AD$9:$AN$20,8,FALSE)&amp;""""&amp;"#"&amp;BG$175&amp;"="&amp;""""&amp;INDEX($E$122:$G$125,MATCH("●",INDEX($H$122:$AQ$125,,MATCH($D198,$70:$70,0)-7),0),1)&amp;""""&amp;"#g'"&amp;" ${CONFIG_DIR}"&amp;$K$7&amp;"; export "&amp;BG$175&amp;"="&amp;""""&amp;INDEX($E$122:$G$125,MATCH("●",INDEX($H$122:$AQ$125,,MATCH($D198,$70:$70,0)-7),0),1)&amp;""";"),",",""",""")</f>
        <v/>
      </c>
      <c r="BH198" s="71" t="str">
        <f>SUBSTITUTE(IF(INDEX($E$122:$G$125,MATCH("●",INDEX($H$122:$AQ$125,,MATCH($D198,$70:$70,0)-7),0),1)=VLOOKUP(BH$175,$AD$9:$AN$20,8,FALSE),"","sed -i "&amp;IF($AK$173="MacOS","'' ","")&amp;"'s#"&amp;BH$175&amp;"="""&amp;INDEX($E$122:$G$125,MATCH("●",INDEX($H$122:$AQ$125,,MATCH($D198,$70:$70,0)-7),0),1)&amp;""""&amp;"#"&amp;BH$175&amp;"="&amp;""""&amp;VLOOKUP(BH$175,$AD$9:$AN$20,8,FALSE)&amp;""""&amp;"#g'"&amp;"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98" s="71" t="str">
        <f>SUBSTITUTE(IF(VLOOKUP(BI$175,$AD$9:$AN$20,8,FALSE)=INDEX($E$127:$G$129,MATCH("●",INDEX($H$127:$AQ$129,,MATCH($D198,$70:$70,0)-7),0),1),"","sed -i "&amp;IF($AK$173="MacOS","'' ","")&amp;"'s#"&amp;BI$175&amp;"="""&amp;VLOOKUP(BI$175,$AD$9:$AN$20,8,FALSE)&amp;""""&amp;"#"&amp;BI$175&amp;"="&amp;""""&amp;INDEX($E$127:$G$129,MATCH("●",INDEX($H$127:$AQ$129,,MATCH($D198,$70:$70,0)-7),0),1)&amp;""""&amp;"#g'"&amp;" ${CONFIG_DIR}"&amp;$K$7&amp;"; export "&amp;BI$175&amp;"="&amp;""""&amp;INDEX($E$127:$G$129,MATCH("●",INDEX($H$127:$AQ$129,,MATCH($D198,$70:$70,0)-7),0),1)&amp;""";"),",",""",""")</f>
        <v/>
      </c>
      <c r="BJ198" s="71" t="str">
        <f>SUBSTITUTE(IF(INDEX($E$127:$G$129,MATCH("●",INDEX($H$127:$AQ$129,,MATCH($D198,$70:$70,0)-7),0),1)=VLOOKUP(BJ$175,$AD$9:$AN$20,8,FALSE),"","sed -i "&amp;IF($AK$173="MacOS","'' ","")&amp;"'s#"&amp;BJ$175&amp;"="""&amp;INDEX($E$127:$G$129,MATCH("●",INDEX($H$127:$AQ$129,,MATCH($D198,$70:$70,0)-7),0),1)&amp;""""&amp;"#"&amp;BJ$175&amp;"="&amp;""""&amp;VLOOKUP(BJ$175,$AD$9:$AN$20,8,FALSE)&amp;""""&amp;"#g'"&amp;"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8" s="71" t="str">
        <f>SUBSTITUTE(IF(VLOOKUP(BK$175,$AD$9:$AN$20,8,FALSE)=INDEX($E$131:$G$133,MATCH("●",INDEX($H$131:$AQ$133,,MATCH($D198,$70:$70,0)-7),0),1),"","sed -i "&amp;IF($AK$173="MacOS","'' ","")&amp;"'s#"&amp;BK$175&amp;"="""&amp;VLOOKUP(BK$175,$AD$9:$AN$20,8,FALSE)&amp;""""&amp;"#"&amp;BK$175&amp;"="&amp;""""&amp;INDEX($E$131:$G$133,MATCH("●",INDEX($H$131:$AQ$133,,MATCH($D198,$70:$70,0)-7),0),1)&amp;""""&amp;"#g'"&amp;" ${CONFIG_DIR}"&amp;$K$7&amp;"; export "&amp;BK$175&amp;"="&amp;""""&amp;INDEX($E$131:$G$133,MATCH("●",INDEX($H$131:$AQ$133,,MATCH($D198,$70:$70,0)-7),0),1)&amp;""";"),",",""",""")</f>
        <v/>
      </c>
      <c r="BL198" s="71" t="str">
        <f>SUBSTITUTE(IF(INDEX($E$131:$G$133,MATCH("●",INDEX($H$131:$AQ$133,,MATCH($D198,$70:$70,0)-7),0),1)=VLOOKUP(BL$175,$AD$9:$AN$20,8,FALSE),"","sed -i "&amp;IF($AK$173="MacOS","'' ","")&amp;"'s#"&amp;BL$175&amp;"="""&amp;INDEX($E$131:$G$133,MATCH("●",INDEX($H$131:$AQ$133,,MATCH($D198,$70:$70,0)-7),0),1)&amp;""""&amp;"#"&amp;BL$175&amp;"="&amp;""""&amp;VLOOKUP(BL$175,$AD$9:$AN$20,8,FALSE)&amp;""""&amp;"#g'"&amp;"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8" s="71" t="str">
        <f>SUBSTITUTE(IF(VLOOKUP(BM$175,$AD$9:$AN$20,8,FALSE)=INDEX($E$135:$G$137,MATCH("●",INDEX($H$135:$AQ$137,,MATCH($D198,$70:$70,0)-7),0),1),"","sed -i "&amp;IF($AK$173="MacOS","'' ","")&amp;"'s#"&amp;BM$175&amp;"="""&amp;VLOOKUP(BM$175,$AD$9:$AN$20,8,FALSE)&amp;""""&amp;"#"&amp;BM$175&amp;"="&amp;""""&amp;INDEX($E$135:$G$137,MATCH("●",INDEX($H$135:$AQ$137,,MATCH($D198,$70:$70,0)-7),0),1)&amp;""""&amp;"#g'"&amp;" ${CONFIG_DIR}"&amp;$K$7&amp;"; export "&amp;BM$175&amp;"="&amp;""""&amp;INDEX($E$135:$G$137,MATCH("●",INDEX($H$135:$AQ$137,,MATCH($D198,$70:$70,0)-7),0),1)&amp;""";"),",",""",""")</f>
        <v/>
      </c>
      <c r="BN198" s="71" t="str">
        <f>SUBSTITUTE(IF(INDEX($E$135:$G$137,MATCH("●",INDEX($H$135:$AQ$137,,MATCH($D198,$70:$70,0)-7),0),1)=VLOOKUP(BN$175,$AD$9:$AN$20,8,FALSE),"","sed -i "&amp;IF($AK$173="MacOS","'' ","")&amp;"'s#"&amp;BN$175&amp;"="""&amp;INDEX($E$135:$G$137,MATCH("●",INDEX($H$135:$AQ$137,,MATCH($D198,$70:$70,0)-7),0),1)&amp;""""&amp;"#"&amp;BN$175&amp;"="&amp;""""&amp;VLOOKUP(BN$175,$AD$9:$AN$20,8,FALSE)&amp;""""&amp;"#g'"&amp;"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8" s="71" t="str">
        <f>SUBSTITUTE(IF(VLOOKUP(BO$175,$AD$9:$AN$20,8,FALSE)=INDEX($E$139:$G$141,MATCH("●",INDEX($H$139:$AQ$141,,MATCH($D198,$70:$70,0)-7),0),1),"","sed -i "&amp;IF($AK$173="MacOS","'' ","")&amp;"'s#"&amp;BO$175&amp;"="""&amp;VLOOKUP(BO$175,$AD$9:$AN$20,8,FALSE)&amp;""""&amp;"#"&amp;BO$175&amp;"="&amp;""""&amp;INDEX($E$139:$G$141,MATCH("●",INDEX($H$139:$AQ$141,,MATCH($D198,$70:$70,0)-7),0),1)&amp;""""&amp;"#g'"&amp;" ${CONFIG_DIR}"&amp;$K$7&amp;"; export "&amp;BO$175&amp;"="&amp;""""&amp;INDEX($E$139:$G$141,MATCH("●",INDEX($H$139:$AQ$141,,MATCH($D198,$70:$70,0)-7),0),1)&amp;""";"),",",""",""")</f>
        <v/>
      </c>
      <c r="BP198" s="71" t="str">
        <f>SUBSTITUTE(IF(INDEX($E$139:$G$141,MATCH("●",INDEX($H$139:$AQ$141,,MATCH($D198,$70:$70,0)-7),0),1)=VLOOKUP(BP$175,$AD$9:$AN$20,8,FALSE),"","sed -i "&amp;IF($AK$173="MacOS","'' ","")&amp;"'s#"&amp;BP$175&amp;"="""&amp;INDEX($E$139:$G$141,MATCH("●",INDEX($H$139:$AQ$141,,MATCH($D198,$70:$70,0)-7),0),1)&amp;""""&amp;"#"&amp;BP$175&amp;"="&amp;""""&amp;VLOOKUP(BP$175,$AD$9:$AN$20,8,FALSE)&amp;""""&amp;"#g'"&amp;"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8" s="71" t="str">
        <f>SUBSTITUTE(IF(VLOOKUP(BQ$175,$AD$9:$AN$20,8,FALSE)=INDEX($E$143:$G$145,MATCH("●",INDEX($H$143:$AQ$145,,MATCH($D198,$70:$70,0)-7),0),1),"","sed -i "&amp;IF($AK$173="MacOS","'' ","")&amp;"'s#"&amp;BQ$175&amp;"="""&amp;VLOOKUP(BQ$175,$AD$9:$AN$20,8,FALSE)&amp;""""&amp;"#"&amp;BQ$175&amp;"="&amp;""""&amp;INDEX($E$143:$G$145,MATCH("●",INDEX($H$143:$AQ$145,,MATCH($D198,$70:$70,0)-7),0),1)&amp;""""&amp;"#g'"&amp;" ${CONFIG_DIR}"&amp;$K$7&amp;"; export "&amp;BQ$175&amp;"="&amp;""""&amp;INDEX($E$143:$G$145,MATCH("●",INDEX($H$143:$AQ$145,,MATCH($D198,$70:$70,0)-7),0),1)&amp;""";"),",",""",""")</f>
        <v/>
      </c>
      <c r="BR198" s="71" t="str">
        <f>SUBSTITUTE(IF(INDEX($E$143:$G$145,MATCH("●",INDEX($H$143:$AQ$145,,MATCH($D198,$70:$70,0)-7),0),1)=VLOOKUP(BR$175,$AD$9:$AN$20,8,FALSE),"","sed -i "&amp;IF($AK$173="MacOS","'' ","")&amp;"'s#"&amp;BR$175&amp;"="""&amp;INDEX($E$143:$G$145,MATCH("●",INDEX($H$143:$AQ$145,,MATCH($D198,$70:$70,0)-7),0),1)&amp;""""&amp;"#"&amp;BR$175&amp;"="&amp;""""&amp;VLOOKUP(BR$175,$AD$9:$AN$20,8,FALSE)&amp;""""&amp;"#g'"&amp;"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8" s="71" t="str">
        <f>SUBSTITUTE(IF(VLOOKUP(BS$175,$AD$9:$AN$20,8,FALSE)=INDEX($E$147:$G$149,MATCH("●",INDEX($H$147:$AQ$149,,MATCH($D198,$70:$70,0)-7),0),1),"","sed -i "&amp;IF($AK$173="MacOS","'' ","")&amp;"'s#"&amp;BS$175&amp;"="""&amp;VLOOKUP(BS$175,$AD$9:$AN$20,8,FALSE)&amp;""""&amp;"#"&amp;BS$175&amp;"="&amp;""""&amp;INDEX($E$147:$G$149,MATCH("●",INDEX($H$147:$AQ$149,,MATCH($D198,$70:$70,0)-7),0),1)&amp;""""&amp;"#g'"&amp;" ${CONFIG_DIR}"&amp;$K$7&amp;"; export "&amp;BS$175&amp;"="&amp;""""&amp;INDEX($E$147:$G$149,MATCH("●",INDEX($H$147:$AQ$149,,MATCH($D198,$70:$70,0)-7),0),1)&amp;""";"),",",""",""")</f>
        <v/>
      </c>
      <c r="BT198" s="71" t="str">
        <f>SUBSTITUTE(IF(INDEX($E$147:$G$149,MATCH("●",INDEX($H$147:$AQ$149,,MATCH($D198,$70:$70,0)-7),0),1)=VLOOKUP(BT$175,$AD$9:$AN$20,8,FALSE),"","sed -i "&amp;IF($AK$173="MacOS","'' ","")&amp;"'s#"&amp;BT$175&amp;"="""&amp;INDEX($E$147:$G$149,MATCH("●",INDEX($H$147:$AQ$149,,MATCH($D198,$70:$70,0)-7),0),1)&amp;""""&amp;"#"&amp;BT$175&amp;"="&amp;""""&amp;VLOOKUP(BT$175,$AD$9:$AN$20,8,FALSE)&amp;""""&amp;"#g'"&amp;"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8" s="60" t="s">
        <v>1068</v>
      </c>
    </row>
    <row r="199" spans="4:73" ht="90" customHeight="1">
      <c r="D199" s="96">
        <f t="shared" si="3"/>
        <v>167</v>
      </c>
      <c r="E199" s="97"/>
      <c r="F199" s="97"/>
      <c r="G199" s="98"/>
      <c r="H199" s="45" t="str">
        <f t="shared" ca="1" si="2"/>
        <v>clear; echo テストケース167; sed -i '' 's#COLUMN_DATA_TYPE="char"#COLUMN_DATA_TYPE="float"#g' ${CONFIG_DIR}db_data_config.txt; export COLUMN_DATA_TYPE="float";sed -i '' 's#COLUMN_DATA_LENGTH="3"#COLUMN_DATA_LENGTH="38.7"#g' ${CONFIG_DIR}db_data_config.txt; export COLUMN_DATA_LENGTH="38.7";sh ./script/db_check_data_validate_config.sh; sed -i '' 's#COLUMN_DATA_TYPE="float"#COLUMN_DATA_TYPE="char"#g' ${CONFIG_DIR}db_data_config.txt; export COLUMN_DATA_TYPE="char";sed -i '' 's#COLUMN_DATA_LENGTH="38.7"#COLUMN_DATA_LENGTH="3"#g' ${CONFIG_DIR}db_data_config.txt; export COLUMN_DATA_LENGTH="3";</v>
      </c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7"/>
      <c r="AE199" s="99" t="str" cm="1">
        <f t="array" ref="AE199">SUBSTITUTE(INDEX($H$151:$AQ$151, , MATCH($D199, $70:$70, 0)-7),"-","")</f>
        <v>正常</v>
      </c>
      <c r="AF199" s="100"/>
      <c r="AG199" s="101"/>
      <c r="AH199" s="143" t="s">
        <v>1016</v>
      </c>
      <c r="AI199" s="144"/>
      <c r="AJ199" s="144"/>
      <c r="AK199" s="144"/>
      <c r="AL199" s="144"/>
      <c r="AM199" s="144"/>
      <c r="AN199" s="144"/>
      <c r="AO199" s="144"/>
      <c r="AP199" s="144"/>
      <c r="AQ199" s="145"/>
      <c r="AS199" s="68" t="str" cm="1">
        <f t="array" ref="AS199">SUBSTITUTE(TEXT(INDEX($H$154:$AQ$154,1,$D199-144),"000000"),"-","")</f>
        <v>220001</v>
      </c>
      <c r="AT199" s="69"/>
      <c r="AU199" s="70"/>
      <c r="AW199" s="71" t="str">
        <f>SUBSTITUTE(IF(VLOOKUP(AW$175,$AD$9:$AN$20,8,FALSE)=INDEX($E$76:$G$78,MATCH("●",INDEX($H$76:$AQ$78,,MATCH($D199,$70:$70,0)-7),0),1),"","sed -i "&amp;IF($AK$173="MacOS","'' ","")&amp;"'s#"&amp;AW$175&amp;"="""&amp;VLOOKUP(AW$175,$AD$9:$AN$20,8,FALSE)&amp;""""&amp;"#"&amp;AW$175&amp;"="&amp;""""&amp;INDEX($E$76:$G$78,MATCH("●",INDEX($H$76:$AQ$78,,MATCH($D199,$70:$70,0)-7),0),1)&amp;""""&amp;"#g'"&amp;" ${CONFIG_DIR}"&amp;$K$7&amp;"; export "&amp;AW$175&amp;"="&amp;""""&amp;INDEX($E$76:$G$78,MATCH("●",INDEX($H$76:$AQ$78,,MATCH($D199,$70:$70,0)-7),0),1)&amp;""";"),",",""",""")</f>
        <v/>
      </c>
      <c r="AX199" s="71" t="str">
        <f>SUBSTITUTE(IF(INDEX($E$76:$G$78,MATCH("●",INDEX($H$76:$AQ$78,,MATCH($D199,$70:$70,0)-7),0),1)=VLOOKUP(AX$175,$AD$9:$AN$20,8,FALSE),"","sed -i "&amp;IF($AK$173="MacOS","'' ","")&amp;"'s#"&amp;AX$175&amp;"="""&amp;INDEX($E$76:$G$78,MATCH("●",INDEX($H$76:$AQ$78,,MATCH($D199,$70:$70,0)-7),0),1)&amp;""""&amp;"#"&amp;AX$175&amp;"="&amp;""""&amp;VLOOKUP(AX$175,$AD$9:$AN$20,8,FALSE)&amp;""""&amp;"#g'"&amp;"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199" s="71" t="str">
        <f>SUBSTITUTE(IF(VLOOKUP(AY$175,$AD$9:$AN$20,8,FALSE)=INDEX($E$80:$G$83,MATCH("●",INDEX($H$80:$AQ$83,,MATCH($D199,$70:$70,0)-7),0),1),"","sed -i "&amp;IF($AK$173="MacOS","'' ","")&amp;"'s#"&amp;AY$175&amp;"="""&amp;VLOOKUP(AY$175,$AD$9:$AN$20,8,FALSE)&amp;""""&amp;"#"&amp;AY$175&amp;"="&amp;""""&amp;INDEX($E$80:$G$83,MATCH("●",INDEX($H$80:$AQ$83,,MATCH($D199,$70:$70,0)-7),0),1)&amp;""""&amp;"#g'"&amp;" ${CONFIG_DIR}"&amp;$K$7&amp;"; export "&amp;AY$175&amp;"="&amp;""""&amp;INDEX($E$80:$G$83,MATCH("●",INDEX($H$80:$AQ$83,,MATCH($D199,$70:$70,0)-7),0),1)&amp;""";"),",",""",""")</f>
        <v>sed -i '' 's#COLUMN_DATA_TYPE="char"#COLUMN_DATA_TYPE="float"#g' ${CONFIG_DIR}db_data_config.txt; export COLUMN_DATA_TYPE="float";</v>
      </c>
      <c r="AZ199" s="71" t="str">
        <f>SUBSTITUTE(IF(INDEX($E$80:$G$83,MATCH("●",INDEX($H$80:$AQ$83,,MATCH($D199,$70:$70,0)-7),0),1)=VLOOKUP(AZ$175,$AD$9:$AN$20,8,FALSE),"","sed -i "&amp;IF($AK$173="MacOS","'' ","")&amp;"'s#"&amp;AZ$175&amp;"="""&amp;INDEX($E$80:$G$83,MATCH("●",INDEX($H$80:$AQ$83,,MATCH($D199,$70:$70,0)-7),0),1)&amp;""""&amp;"#"&amp;AZ$175&amp;"="&amp;""""&amp;VLOOKUP(AZ$175,$AD$9:$AN$20,8,FALSE)&amp;""""&amp;"#g'"&amp;"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199" s="71" t="str">
        <f>SUBSTITUTE(IF(VLOOKUP(BA$175,$AD$9:$AN$20,8,FALSE)=INDEX($E$85:$G$110,MATCH("●",INDEX($H$85:$AQ$110,,MATCH($D199,$70:$70,0)-7),0),1),"","sed -i "&amp;IF($AK$173="MacOS","'' ","")&amp;"'s#"&amp;BA$175&amp;"="""&amp;VLOOKUP(BA$175,$AD$9:$AN$20,8,FALSE)&amp;""""&amp;"#"&amp;BA$175&amp;"="&amp;""""&amp;INDEX($E$85:$G$110,MATCH("●",INDEX($H$85:$AQ$110,,MATCH($D199,$70:$70,0)-7),0),1)&amp;""""&amp;"#g'"&amp;" ${CONFIG_DIR}"&amp;$K$7&amp;"; export "&amp;BA$175&amp;"="&amp;""""&amp;INDEX($E$85:$G$110,MATCH("●",INDEX($H$85:$AQ$110,,MATCH($D199,$70:$70,0)-7),0),1)&amp;""";"),",",""",""")</f>
        <v>sed -i '' 's#COLUMN_DATA_LENGTH="3"#COLUMN_DATA_LENGTH="38.7"#g' ${CONFIG_DIR}db_data_config.txt; export COLUMN_DATA_LENGTH="38.7";</v>
      </c>
      <c r="BB199" s="71" t="str">
        <f>SUBSTITUTE(IF(INDEX($E$85:$G$110,MATCH("●",INDEX($H$85:$AQ$110,,MATCH($D199,$70:$70,0)-7),0),1)=VLOOKUP(BB$175,$AD$9:$AN$20,8,FALSE),"","sed -i "&amp;IF($AK$173="MacOS","'' ","")&amp;"'s#"&amp;BB$175&amp;"="""&amp;INDEX($E$85:$G$110,MATCH("●",INDEX($H$85:$AQ$110,,MATCH($D199,$70:$70,0)-7),0),1)&amp;""""&amp;"#"&amp;BB$175&amp;"="&amp;""""&amp;VLOOKUP(BB$175,$AD$9:$AN$20,8,FALSE)&amp;""""&amp;"#g'"&amp;"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's#COLUMN_DATA_LENGTH="38.7"#COLUMN_DATA_LENGTH="3"#g' ${CONFIG_DIR}db_data_config.txt; export COLUMN_DATA_LENGTH="3";</v>
      </c>
      <c r="BC199" s="71" t="str">
        <f>SUBSTITUTE(IF(VLOOKUP(BC$175,$AD$9:$AN$20,8,FALSE)=INDEX($E$112:$G$115,MATCH("●",INDEX($H$112:$AQ$115,,MATCH($D199,$70:$70,0)-7),0),1),"","sed -i "&amp;IF($AK$173="MacOS","'' ","")&amp;"'s#"&amp;BC$175&amp;"="""&amp;VLOOKUP(BC$175,$AD$9:$AN$20,8,FALSE)&amp;""""&amp;"#"&amp;BC$175&amp;"="&amp;""""&amp;INDEX($E$112:$G$115,MATCH("●",INDEX($H$112:$AQ$115,,MATCH($D199,$70:$70,0)-7),0),1)&amp;""""&amp;"#g'"&amp;" ${CONFIG_DIR}"&amp;$K$7&amp;"; export "&amp;BC$175&amp;"="&amp;""""&amp;INDEX($E$112:$G$115,MATCH("●",INDEX($H$112:$AQ$115,,MATCH($D199,$70:$70,0)-7),0),1)&amp;""";"),",",""",""")</f>
        <v/>
      </c>
      <c r="BD199" s="71" t="str">
        <f>SUBSTITUTE(IF(INDEX($E$112:$G$115,MATCH("●",INDEX($H$112:$AQ$115,,MATCH($D199,$70:$70,0)-7),0),1)=VLOOKUP(BD$175,$AD$9:$AN$20,8,FALSE),"","sed -i "&amp;IF($AK$173="MacOS","'' ","")&amp;"'s#"&amp;BD$175&amp;"="""&amp;INDEX($E$112:$G$115,MATCH("●",INDEX($H$112:$AQ$115,,MATCH($D199,$70:$70,0)-7),0),1)&amp;""""&amp;"#"&amp;BD$175&amp;"="&amp;""""&amp;VLOOKUP(BD$175,$AD$9:$AN$20,8,FALSE)&amp;""""&amp;"#g'"&amp;"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199" s="71" t="str">
        <f>SUBSTITUTE(IF(VLOOKUP(BE$175,$AD$9:$AN$20,8,FALSE)=INDEX($E$117:$G$120,MATCH("●",INDEX($H$117:$AQ$120,,MATCH($D199,$70:$70,0)-7),0),1),"","sed -i "&amp;IF($AK$173="MacOS","'' ","")&amp;"'s#"&amp;BE$175&amp;"="""&amp;VLOOKUP(BE$175,$AD$9:$AN$20,8,FALSE)&amp;""""&amp;"#"&amp;BE$175&amp;"="&amp;""""&amp;INDEX($E$117:$G$120,MATCH("●",INDEX($H$117:$AQ$120,,MATCH($D199,$70:$70,0)-7),0),1)&amp;""""&amp;"#g'"&amp;" ${CONFIG_DIR}"&amp;$K$7&amp;"; export "&amp;BE$175&amp;"="&amp;""""&amp;INDEX($E$117:$G$120,MATCH("●",INDEX($H$117:$AQ$120,,MATCH($D199,$70:$70,0)-7),0),1)&amp;""";"),",",""",""")</f>
        <v/>
      </c>
      <c r="BF199" s="71" t="str">
        <f>SUBSTITUTE(IF(INDEX($E$117:$G$120,MATCH("●",INDEX($H$117:$AQ$120,,MATCH($D199,$70:$70,0)-7),0),1)=VLOOKUP(BF$175,$AD$9:$AN$20,8,FALSE),"","sed -i "&amp;IF($AK$173="MacOS","'' ","")&amp;"'s#"&amp;BF$175&amp;"="""&amp;INDEX($E$117:$G$120,MATCH("●",INDEX($H$117:$AQ$120,,MATCH($D199,$70:$70,0)-7),0),1)&amp;""""&amp;"#"&amp;BF$175&amp;"="&amp;""""&amp;VLOOKUP(BF$175,$AD$9:$AN$20,8,FALSE)&amp;""""&amp;"#g'"&amp;"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199" s="71" t="str">
        <f>SUBSTITUTE(IF(VLOOKUP(BG$175,$AD$9:$AN$20,8,FALSE)=INDEX($E$122:$G$125,MATCH("●",INDEX($H$122:$AQ$125,,MATCH($D199,$70:$70,0)-7),0),1),"","sed -i "&amp;IF($AK$173="MacOS","'' ","")&amp;"'s#"&amp;BG$175&amp;"="""&amp;VLOOKUP(BG$175,$AD$9:$AN$20,8,FALSE)&amp;""""&amp;"#"&amp;BG$175&amp;"="&amp;""""&amp;INDEX($E$122:$G$125,MATCH("●",INDEX($H$122:$AQ$125,,MATCH($D199,$70:$70,0)-7),0),1)&amp;""""&amp;"#g'"&amp;" ${CONFIG_DIR}"&amp;$K$7&amp;"; export "&amp;BG$175&amp;"="&amp;""""&amp;INDEX($E$122:$G$125,MATCH("●",INDEX($H$122:$AQ$125,,MATCH($D199,$70:$70,0)-7),0),1)&amp;""";"),",",""",""")</f>
        <v/>
      </c>
      <c r="BH199" s="71" t="str">
        <f>SUBSTITUTE(IF(INDEX($E$122:$G$125,MATCH("●",INDEX($H$122:$AQ$125,,MATCH($D199,$70:$70,0)-7),0),1)=VLOOKUP(BH$175,$AD$9:$AN$20,8,FALSE),"","sed -i "&amp;IF($AK$173="MacOS","'' ","")&amp;"'s#"&amp;BH$175&amp;"="""&amp;INDEX($E$122:$G$125,MATCH("●",INDEX($H$122:$AQ$125,,MATCH($D199,$70:$70,0)-7),0),1)&amp;""""&amp;"#"&amp;BH$175&amp;"="&amp;""""&amp;VLOOKUP(BH$175,$AD$9:$AN$20,8,FALSE)&amp;""""&amp;"#g'"&amp;"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199" s="71" t="str">
        <f>SUBSTITUTE(IF(VLOOKUP(BI$175,$AD$9:$AN$20,8,FALSE)=INDEX($E$127:$G$129,MATCH("●",INDEX($H$127:$AQ$129,,MATCH($D199,$70:$70,0)-7),0),1),"","sed -i "&amp;IF($AK$173="MacOS","'' ","")&amp;"'s#"&amp;BI$175&amp;"="""&amp;VLOOKUP(BI$175,$AD$9:$AN$20,8,FALSE)&amp;""""&amp;"#"&amp;BI$175&amp;"="&amp;""""&amp;INDEX($E$127:$G$129,MATCH("●",INDEX($H$127:$AQ$129,,MATCH($D199,$70:$70,0)-7),0),1)&amp;""""&amp;"#g'"&amp;" ${CONFIG_DIR}"&amp;$K$7&amp;"; export "&amp;BI$175&amp;"="&amp;""""&amp;INDEX($E$127:$G$129,MATCH("●",INDEX($H$127:$AQ$129,,MATCH($D199,$70:$70,0)-7),0),1)&amp;""";"),",",""",""")</f>
        <v/>
      </c>
      <c r="BJ199" s="71" t="str">
        <f>SUBSTITUTE(IF(INDEX($E$127:$G$129,MATCH("●",INDEX($H$127:$AQ$129,,MATCH($D199,$70:$70,0)-7),0),1)=VLOOKUP(BJ$175,$AD$9:$AN$20,8,FALSE),"","sed -i "&amp;IF($AK$173="MacOS","'' ","")&amp;"'s#"&amp;BJ$175&amp;"="""&amp;INDEX($E$127:$G$129,MATCH("●",INDEX($H$127:$AQ$129,,MATCH($D199,$70:$70,0)-7),0),1)&amp;""""&amp;"#"&amp;BJ$175&amp;"="&amp;""""&amp;VLOOKUP(BJ$175,$AD$9:$AN$20,8,FALSE)&amp;""""&amp;"#g'"&amp;"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199" s="71" t="str">
        <f>SUBSTITUTE(IF(VLOOKUP(BK$175,$AD$9:$AN$20,8,FALSE)=INDEX($E$131:$G$133,MATCH("●",INDEX($H$131:$AQ$133,,MATCH($D199,$70:$70,0)-7),0),1),"","sed -i "&amp;IF($AK$173="MacOS","'' ","")&amp;"'s#"&amp;BK$175&amp;"="""&amp;VLOOKUP(BK$175,$AD$9:$AN$20,8,FALSE)&amp;""""&amp;"#"&amp;BK$175&amp;"="&amp;""""&amp;INDEX($E$131:$G$133,MATCH("●",INDEX($H$131:$AQ$133,,MATCH($D199,$70:$70,0)-7),0),1)&amp;""""&amp;"#g'"&amp;" ${CONFIG_DIR}"&amp;$K$7&amp;"; export "&amp;BK$175&amp;"="&amp;""""&amp;INDEX($E$131:$G$133,MATCH("●",INDEX($H$131:$AQ$133,,MATCH($D199,$70:$70,0)-7),0),1)&amp;""";"),",",""",""")</f>
        <v/>
      </c>
      <c r="BL199" s="71" t="str">
        <f>SUBSTITUTE(IF(INDEX($E$131:$G$133,MATCH("●",INDEX($H$131:$AQ$133,,MATCH($D199,$70:$70,0)-7),0),1)=VLOOKUP(BL$175,$AD$9:$AN$20,8,FALSE),"","sed -i "&amp;IF($AK$173="MacOS","'' ","")&amp;"'s#"&amp;BL$175&amp;"="""&amp;INDEX($E$131:$G$133,MATCH("●",INDEX($H$131:$AQ$133,,MATCH($D199,$70:$70,0)-7),0),1)&amp;""""&amp;"#"&amp;BL$175&amp;"="&amp;""""&amp;VLOOKUP(BL$175,$AD$9:$AN$20,8,FALSE)&amp;""""&amp;"#g'"&amp;"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199" s="71" t="str">
        <f>SUBSTITUTE(IF(VLOOKUP(BM$175,$AD$9:$AN$20,8,FALSE)=INDEX($E$135:$G$137,MATCH("●",INDEX($H$135:$AQ$137,,MATCH($D199,$70:$70,0)-7),0),1),"","sed -i "&amp;IF($AK$173="MacOS","'' ","")&amp;"'s#"&amp;BM$175&amp;"="""&amp;VLOOKUP(BM$175,$AD$9:$AN$20,8,FALSE)&amp;""""&amp;"#"&amp;BM$175&amp;"="&amp;""""&amp;INDEX($E$135:$G$137,MATCH("●",INDEX($H$135:$AQ$137,,MATCH($D199,$70:$70,0)-7),0),1)&amp;""""&amp;"#g'"&amp;" ${CONFIG_DIR}"&amp;$K$7&amp;"; export "&amp;BM$175&amp;"="&amp;""""&amp;INDEX($E$135:$G$137,MATCH("●",INDEX($H$135:$AQ$137,,MATCH($D199,$70:$70,0)-7),0),1)&amp;""";"),",",""",""")</f>
        <v/>
      </c>
      <c r="BN199" s="71" t="str">
        <f>SUBSTITUTE(IF(INDEX($E$135:$G$137,MATCH("●",INDEX($H$135:$AQ$137,,MATCH($D199,$70:$70,0)-7),0),1)=VLOOKUP(BN$175,$AD$9:$AN$20,8,FALSE),"","sed -i "&amp;IF($AK$173="MacOS","'' ","")&amp;"'s#"&amp;BN$175&amp;"="""&amp;INDEX($E$135:$G$137,MATCH("●",INDEX($H$135:$AQ$137,,MATCH($D199,$70:$70,0)-7),0),1)&amp;""""&amp;"#"&amp;BN$175&amp;"="&amp;""""&amp;VLOOKUP(BN$175,$AD$9:$AN$20,8,FALSE)&amp;""""&amp;"#g'"&amp;"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199" s="71" t="str">
        <f>SUBSTITUTE(IF(VLOOKUP(BO$175,$AD$9:$AN$20,8,FALSE)=INDEX($E$139:$G$141,MATCH("●",INDEX($H$139:$AQ$141,,MATCH($D199,$70:$70,0)-7),0),1),"","sed -i "&amp;IF($AK$173="MacOS","'' ","")&amp;"'s#"&amp;BO$175&amp;"="""&amp;VLOOKUP(BO$175,$AD$9:$AN$20,8,FALSE)&amp;""""&amp;"#"&amp;BO$175&amp;"="&amp;""""&amp;INDEX($E$139:$G$141,MATCH("●",INDEX($H$139:$AQ$141,,MATCH($D199,$70:$70,0)-7),0),1)&amp;""""&amp;"#g'"&amp;" ${CONFIG_DIR}"&amp;$K$7&amp;"; export "&amp;BO$175&amp;"="&amp;""""&amp;INDEX($E$139:$G$141,MATCH("●",INDEX($H$139:$AQ$141,,MATCH($D199,$70:$70,0)-7),0),1)&amp;""";"),",",""",""")</f>
        <v/>
      </c>
      <c r="BP199" s="71" t="str">
        <f>SUBSTITUTE(IF(INDEX($E$139:$G$141,MATCH("●",INDEX($H$139:$AQ$141,,MATCH($D199,$70:$70,0)-7),0),1)=VLOOKUP(BP$175,$AD$9:$AN$20,8,FALSE),"","sed -i "&amp;IF($AK$173="MacOS","'' ","")&amp;"'s#"&amp;BP$175&amp;"="""&amp;INDEX($E$139:$G$141,MATCH("●",INDEX($H$139:$AQ$141,,MATCH($D199,$70:$70,0)-7),0),1)&amp;""""&amp;"#"&amp;BP$175&amp;"="&amp;""""&amp;VLOOKUP(BP$175,$AD$9:$AN$20,8,FALSE)&amp;""""&amp;"#g'"&amp;"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199" s="71" t="str">
        <f>SUBSTITUTE(IF(VLOOKUP(BQ$175,$AD$9:$AN$20,8,FALSE)=INDEX($E$143:$G$145,MATCH("●",INDEX($H$143:$AQ$145,,MATCH($D199,$70:$70,0)-7),0),1),"","sed -i "&amp;IF($AK$173="MacOS","'' ","")&amp;"'s#"&amp;BQ$175&amp;"="""&amp;VLOOKUP(BQ$175,$AD$9:$AN$20,8,FALSE)&amp;""""&amp;"#"&amp;BQ$175&amp;"="&amp;""""&amp;INDEX($E$143:$G$145,MATCH("●",INDEX($H$143:$AQ$145,,MATCH($D199,$70:$70,0)-7),0),1)&amp;""""&amp;"#g'"&amp;" ${CONFIG_DIR}"&amp;$K$7&amp;"; export "&amp;BQ$175&amp;"="&amp;""""&amp;INDEX($E$143:$G$145,MATCH("●",INDEX($H$143:$AQ$145,,MATCH($D199,$70:$70,0)-7),0),1)&amp;""";"),",",""",""")</f>
        <v/>
      </c>
      <c r="BR199" s="71" t="str">
        <f>SUBSTITUTE(IF(INDEX($E$143:$G$145,MATCH("●",INDEX($H$143:$AQ$145,,MATCH($D199,$70:$70,0)-7),0),1)=VLOOKUP(BR$175,$AD$9:$AN$20,8,FALSE),"","sed -i "&amp;IF($AK$173="MacOS","'' ","")&amp;"'s#"&amp;BR$175&amp;"="""&amp;INDEX($E$143:$G$145,MATCH("●",INDEX($H$143:$AQ$145,,MATCH($D199,$70:$70,0)-7),0),1)&amp;""""&amp;"#"&amp;BR$175&amp;"="&amp;""""&amp;VLOOKUP(BR$175,$AD$9:$AN$20,8,FALSE)&amp;""""&amp;"#g'"&amp;"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199" s="71" t="str">
        <f>SUBSTITUTE(IF(VLOOKUP(BS$175,$AD$9:$AN$20,8,FALSE)=INDEX($E$147:$G$149,MATCH("●",INDEX($H$147:$AQ$149,,MATCH($D199,$70:$70,0)-7),0),1),"","sed -i "&amp;IF($AK$173="MacOS","'' ","")&amp;"'s#"&amp;BS$175&amp;"="""&amp;VLOOKUP(BS$175,$AD$9:$AN$20,8,FALSE)&amp;""""&amp;"#"&amp;BS$175&amp;"="&amp;""""&amp;INDEX($E$147:$G$149,MATCH("●",INDEX($H$147:$AQ$149,,MATCH($D199,$70:$70,0)-7),0),1)&amp;""""&amp;"#g'"&amp;" ${CONFIG_DIR}"&amp;$K$7&amp;"; export "&amp;BS$175&amp;"="&amp;""""&amp;INDEX($E$147:$G$149,MATCH("●",INDEX($H$147:$AQ$149,,MATCH($D199,$70:$70,0)-7),0),1)&amp;""";"),",",""",""")</f>
        <v/>
      </c>
      <c r="BT199" s="71" t="str">
        <f>SUBSTITUTE(IF(INDEX($E$147:$G$149,MATCH("●",INDEX($H$147:$AQ$149,,MATCH($D199,$70:$70,0)-7),0),1)=VLOOKUP(BT$175,$AD$9:$AN$20,8,FALSE),"","sed -i "&amp;IF($AK$173="MacOS","'' ","")&amp;"'s#"&amp;BT$175&amp;"="""&amp;INDEX($E$147:$G$149,MATCH("●",INDEX($H$147:$AQ$149,,MATCH($D199,$70:$70,0)-7),0),1)&amp;""""&amp;"#"&amp;BT$175&amp;"="&amp;""""&amp;VLOOKUP(BT$175,$AD$9:$AN$20,8,FALSE)&amp;""""&amp;"#g'"&amp;"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199" s="60" t="s">
        <v>1068</v>
      </c>
    </row>
    <row r="200" spans="4:73" ht="90" customHeight="1">
      <c r="D200" s="96">
        <f t="shared" si="3"/>
        <v>168</v>
      </c>
      <c r="E200" s="97"/>
      <c r="F200" s="97"/>
      <c r="G200" s="98"/>
      <c r="H200" s="45" t="str">
        <f t="shared" ca="1" si="2"/>
        <v>clear; echo テストケース168; sed -i '' 's#COLUMN_DATA_TYPE="char"#COLUMN_DATA_TYPE="float"#g' ${CONFIG_DIR}db_data_config.txt; export COLUMN_DATA_TYPE="float";sed -i '' 's#COLUMN_DATA_LENGTH="3"#COLUMN_DATA_LENGTH="39.7"#g' ${CONFIG_DIR}db_data_config.txt; export COLUMN_DATA_LENGTH="39.7";sh ./script/db_check_data_validate_config.sh; sed -i '' 's#COLUMN_DATA_TYPE="float"#COLUMN_DATA_TYPE="char"#g' ${CONFIG_DIR}db_data_config.txt; export COLUMN_DATA_TYPE="char";sed -i '' 's#COLUMN_DATA_LENGTH="39.7"#COLUMN_DATA_LENGTH="3"#g' ${CONFIG_DIR}db_data_config.txt; export COLUMN_DATA_LENGTH="3";</v>
      </c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6"/>
      <c r="AB200" s="46"/>
      <c r="AC200" s="46"/>
      <c r="AD200" s="47"/>
      <c r="AE200" s="99" t="str" cm="1">
        <f t="array" ref="AE200">SUBSTITUTE(INDEX($H$151:$AQ$151, , MATCH($D200, $70:$70, 0)-7),"-","")</f>
        <v>異常</v>
      </c>
      <c r="AF200" s="100"/>
      <c r="AG200" s="101"/>
      <c r="AH200" s="143" t="s">
        <v>1017</v>
      </c>
      <c r="AI200" s="144"/>
      <c r="AJ200" s="144"/>
      <c r="AK200" s="144"/>
      <c r="AL200" s="144"/>
      <c r="AM200" s="144"/>
      <c r="AN200" s="144"/>
      <c r="AO200" s="144"/>
      <c r="AP200" s="144"/>
      <c r="AQ200" s="145"/>
      <c r="AS200" s="68" t="str" cm="1">
        <f t="array" ref="AS200">SUBSTITUTE(TEXT(INDEX($H$154:$AQ$154,1,$D200-144),"000000"),"-","")</f>
        <v>220165</v>
      </c>
      <c r="AT200" s="69"/>
      <c r="AU200" s="70"/>
      <c r="AW200" s="71" t="str">
        <f>SUBSTITUTE(IF(VLOOKUP(AW$175,$AD$9:$AN$20,8,FALSE)=INDEX($E$76:$G$78,MATCH("●",INDEX($H$76:$AQ$78,,MATCH($D200,$70:$70,0)-7),0),1),"","sed -i "&amp;IF($AK$173="MacOS","'' ","")&amp;"'s#"&amp;AW$175&amp;"="""&amp;VLOOKUP(AW$175,$AD$9:$AN$20,8,FALSE)&amp;""""&amp;"#"&amp;AW$175&amp;"="&amp;""""&amp;INDEX($E$76:$G$78,MATCH("●",INDEX($H$76:$AQ$78,,MATCH($D200,$70:$70,0)-7),0),1)&amp;""""&amp;"#g'"&amp;" ${CONFIG_DIR}"&amp;$K$7&amp;"; export "&amp;AW$175&amp;"="&amp;""""&amp;INDEX($E$76:$G$78,MATCH("●",INDEX($H$76:$AQ$78,,MATCH($D200,$70:$70,0)-7),0),1)&amp;""";"),",",""",""")</f>
        <v/>
      </c>
      <c r="AX200" s="71" t="str">
        <f>SUBSTITUTE(IF(INDEX($E$76:$G$78,MATCH("●",INDEX($H$76:$AQ$78,,MATCH($D200,$70:$70,0)-7),0),1)=VLOOKUP(AX$175,$AD$9:$AN$20,8,FALSE),"","sed -i "&amp;IF($AK$173="MacOS","'' ","")&amp;"'s#"&amp;AX$175&amp;"="""&amp;INDEX($E$76:$G$78,MATCH("●",INDEX($H$76:$AQ$78,,MATCH($D200,$70:$70,0)-7),0),1)&amp;""""&amp;"#"&amp;AX$175&amp;"="&amp;""""&amp;VLOOKUP(AX$175,$AD$9:$AN$20,8,FALSE)&amp;""""&amp;"#g'"&amp;"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0" s="71" t="str">
        <f>SUBSTITUTE(IF(VLOOKUP(AY$175,$AD$9:$AN$20,8,FALSE)=INDEX($E$80:$G$83,MATCH("●",INDEX($H$80:$AQ$83,,MATCH($D200,$70:$70,0)-7),0),1),"","sed -i "&amp;IF($AK$173="MacOS","'' ","")&amp;"'s#"&amp;AY$175&amp;"="""&amp;VLOOKUP(AY$175,$AD$9:$AN$20,8,FALSE)&amp;""""&amp;"#"&amp;AY$175&amp;"="&amp;""""&amp;INDEX($E$80:$G$83,MATCH("●",INDEX($H$80:$AQ$83,,MATCH($D200,$70:$70,0)-7),0),1)&amp;""""&amp;"#g'"&amp;" ${CONFIG_DIR}"&amp;$K$7&amp;"; export "&amp;AY$175&amp;"="&amp;""""&amp;INDEX($E$80:$G$83,MATCH("●",INDEX($H$80:$AQ$83,,MATCH($D200,$70:$70,0)-7),0),1)&amp;""";"),",",""",""")</f>
        <v>sed -i '' 's#COLUMN_DATA_TYPE="char"#COLUMN_DATA_TYPE="float"#g' ${CONFIG_DIR}db_data_config.txt; export COLUMN_DATA_TYPE="float";</v>
      </c>
      <c r="AZ200" s="71" t="str">
        <f>SUBSTITUTE(IF(INDEX($E$80:$G$83,MATCH("●",INDEX($H$80:$AQ$83,,MATCH($D200,$70:$70,0)-7),0),1)=VLOOKUP(AZ$175,$AD$9:$AN$20,8,FALSE),"","sed -i "&amp;IF($AK$173="MacOS","'' ","")&amp;"'s#"&amp;AZ$175&amp;"="""&amp;INDEX($E$80:$G$83,MATCH("●",INDEX($H$80:$AQ$83,,MATCH($D200,$70:$70,0)-7),0),1)&amp;""""&amp;"#"&amp;AZ$175&amp;"="&amp;""""&amp;VLOOKUP(AZ$175,$AD$9:$AN$20,8,FALSE)&amp;""""&amp;"#g'"&amp;"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0" s="71" t="str">
        <f>SUBSTITUTE(IF(VLOOKUP(BA$175,$AD$9:$AN$20,8,FALSE)=INDEX($E$85:$G$110,MATCH("●",INDEX($H$85:$AQ$110,,MATCH($D200,$70:$70,0)-7),0),1),"","sed -i "&amp;IF($AK$173="MacOS","'' ","")&amp;"'s#"&amp;BA$175&amp;"="""&amp;VLOOKUP(BA$175,$AD$9:$AN$20,8,FALSE)&amp;""""&amp;"#"&amp;BA$175&amp;"="&amp;""""&amp;INDEX($E$85:$G$110,MATCH("●",INDEX($H$85:$AQ$110,,MATCH($D200,$70:$70,0)-7),0),1)&amp;""""&amp;"#g'"&amp;" ${CONFIG_DIR}"&amp;$K$7&amp;"; export "&amp;BA$175&amp;"="&amp;""""&amp;INDEX($E$85:$G$110,MATCH("●",INDEX($H$85:$AQ$110,,MATCH($D200,$70:$70,0)-7),0),1)&amp;""";"),",",""",""")</f>
        <v>sed -i '' 's#COLUMN_DATA_LENGTH="3"#COLUMN_DATA_LENGTH="39.7"#g' ${CONFIG_DIR}db_data_config.txt; export COLUMN_DATA_LENGTH="39.7";</v>
      </c>
      <c r="BB200" s="71" t="str">
        <f>SUBSTITUTE(IF(INDEX($E$85:$G$110,MATCH("●",INDEX($H$85:$AQ$110,,MATCH($D200,$70:$70,0)-7),0),1)=VLOOKUP(BB$175,$AD$9:$AN$20,8,FALSE),"","sed -i "&amp;IF($AK$173="MacOS","'' ","")&amp;"'s#"&amp;BB$175&amp;"="""&amp;INDEX($E$85:$G$110,MATCH("●",INDEX($H$85:$AQ$110,,MATCH($D200,$70:$70,0)-7),0),1)&amp;""""&amp;"#"&amp;BB$175&amp;"="&amp;""""&amp;VLOOKUP(BB$175,$AD$9:$AN$20,8,FALSE)&amp;""""&amp;"#g'"&amp;"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's#COLUMN_DATA_LENGTH="39.7"#COLUMN_DATA_LENGTH="3"#g' ${CONFIG_DIR}db_data_config.txt; export COLUMN_DATA_LENGTH="3";</v>
      </c>
      <c r="BC200" s="71" t="str">
        <f>SUBSTITUTE(IF(VLOOKUP(BC$175,$AD$9:$AN$20,8,FALSE)=INDEX($E$112:$G$115,MATCH("●",INDEX($H$112:$AQ$115,,MATCH($D200,$70:$70,0)-7),0),1),"","sed -i "&amp;IF($AK$173="MacOS","'' ","")&amp;"'s#"&amp;BC$175&amp;"="""&amp;VLOOKUP(BC$175,$AD$9:$AN$20,8,FALSE)&amp;""""&amp;"#"&amp;BC$175&amp;"="&amp;""""&amp;INDEX($E$112:$G$115,MATCH("●",INDEX($H$112:$AQ$115,,MATCH($D200,$70:$70,0)-7),0),1)&amp;""""&amp;"#g'"&amp;" ${CONFIG_DIR}"&amp;$K$7&amp;"; export "&amp;BC$175&amp;"="&amp;""""&amp;INDEX($E$112:$G$115,MATCH("●",INDEX($H$112:$AQ$115,,MATCH($D200,$70:$70,0)-7),0),1)&amp;""";"),",",""",""")</f>
        <v/>
      </c>
      <c r="BD200" s="71" t="str">
        <f>SUBSTITUTE(IF(INDEX($E$112:$G$115,MATCH("●",INDEX($H$112:$AQ$115,,MATCH($D200,$70:$70,0)-7),0),1)=VLOOKUP(BD$175,$AD$9:$AN$20,8,FALSE),"","sed -i "&amp;IF($AK$173="MacOS","'' ","")&amp;"'s#"&amp;BD$175&amp;"="""&amp;INDEX($E$112:$G$115,MATCH("●",INDEX($H$112:$AQ$115,,MATCH($D200,$70:$70,0)-7),0),1)&amp;""""&amp;"#"&amp;BD$175&amp;"="&amp;""""&amp;VLOOKUP(BD$175,$AD$9:$AN$20,8,FALSE)&amp;""""&amp;"#g'"&amp;"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200" s="71" t="str">
        <f>SUBSTITUTE(IF(VLOOKUP(BE$175,$AD$9:$AN$20,8,FALSE)=INDEX($E$117:$G$120,MATCH("●",INDEX($H$117:$AQ$120,,MATCH($D200,$70:$70,0)-7),0),1),"","sed -i "&amp;IF($AK$173="MacOS","'' ","")&amp;"'s#"&amp;BE$175&amp;"="""&amp;VLOOKUP(BE$175,$AD$9:$AN$20,8,FALSE)&amp;""""&amp;"#"&amp;BE$175&amp;"="&amp;""""&amp;INDEX($E$117:$G$120,MATCH("●",INDEX($H$117:$AQ$120,,MATCH($D200,$70:$70,0)-7),0),1)&amp;""""&amp;"#g'"&amp;" ${CONFIG_DIR}"&amp;$K$7&amp;"; export "&amp;BE$175&amp;"="&amp;""""&amp;INDEX($E$117:$G$120,MATCH("●",INDEX($H$117:$AQ$120,,MATCH($D200,$70:$70,0)-7),0),1)&amp;""";"),",",""",""")</f>
        <v/>
      </c>
      <c r="BF200" s="71" t="str">
        <f>SUBSTITUTE(IF(INDEX($E$117:$G$120,MATCH("●",INDEX($H$117:$AQ$120,,MATCH($D200,$70:$70,0)-7),0),1)=VLOOKUP(BF$175,$AD$9:$AN$20,8,FALSE),"","sed -i "&amp;IF($AK$173="MacOS","'' ","")&amp;"'s#"&amp;BF$175&amp;"="""&amp;INDEX($E$117:$G$120,MATCH("●",INDEX($H$117:$AQ$120,,MATCH($D200,$70:$70,0)-7),0),1)&amp;""""&amp;"#"&amp;BF$175&amp;"="&amp;""""&amp;VLOOKUP(BF$175,$AD$9:$AN$20,8,FALSE)&amp;""""&amp;"#g'"&amp;"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200" s="71" t="str">
        <f>SUBSTITUTE(IF(VLOOKUP(BG$175,$AD$9:$AN$20,8,FALSE)=INDEX($E$122:$G$125,MATCH("●",INDEX($H$122:$AQ$125,,MATCH($D200,$70:$70,0)-7),0),1),"","sed -i "&amp;IF($AK$173="MacOS","'' ","")&amp;"'s#"&amp;BG$175&amp;"="""&amp;VLOOKUP(BG$175,$AD$9:$AN$20,8,FALSE)&amp;""""&amp;"#"&amp;BG$175&amp;"="&amp;""""&amp;INDEX($E$122:$G$125,MATCH("●",INDEX($H$122:$AQ$125,,MATCH($D200,$70:$70,0)-7),0),1)&amp;""""&amp;"#g'"&amp;" ${CONFIG_DIR}"&amp;$K$7&amp;"; export "&amp;BG$175&amp;"="&amp;""""&amp;INDEX($E$122:$G$125,MATCH("●",INDEX($H$122:$AQ$125,,MATCH($D200,$70:$70,0)-7),0),1)&amp;""";"),",",""",""")</f>
        <v/>
      </c>
      <c r="BH200" s="71" t="str">
        <f>SUBSTITUTE(IF(INDEX($E$122:$G$125,MATCH("●",INDEX($H$122:$AQ$125,,MATCH($D200,$70:$70,0)-7),0),1)=VLOOKUP(BH$175,$AD$9:$AN$20,8,FALSE),"","sed -i "&amp;IF($AK$173="MacOS","'' ","")&amp;"'s#"&amp;BH$175&amp;"="""&amp;INDEX($E$122:$G$125,MATCH("●",INDEX($H$122:$AQ$125,,MATCH($D200,$70:$70,0)-7),0),1)&amp;""""&amp;"#"&amp;BH$175&amp;"="&amp;""""&amp;VLOOKUP(BH$175,$AD$9:$AN$20,8,FALSE)&amp;""""&amp;"#g'"&amp;"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00" s="71" t="str">
        <f>SUBSTITUTE(IF(VLOOKUP(BI$175,$AD$9:$AN$20,8,FALSE)=INDEX($E$127:$G$129,MATCH("●",INDEX($H$127:$AQ$129,,MATCH($D200,$70:$70,0)-7),0),1),"","sed -i "&amp;IF($AK$173="MacOS","'' ","")&amp;"'s#"&amp;BI$175&amp;"="""&amp;VLOOKUP(BI$175,$AD$9:$AN$20,8,FALSE)&amp;""""&amp;"#"&amp;BI$175&amp;"="&amp;""""&amp;INDEX($E$127:$G$129,MATCH("●",INDEX($H$127:$AQ$129,,MATCH($D200,$70:$70,0)-7),0),1)&amp;""""&amp;"#g'"&amp;" ${CONFIG_DIR}"&amp;$K$7&amp;"; export "&amp;BI$175&amp;"="&amp;""""&amp;INDEX($E$127:$G$129,MATCH("●",INDEX($H$127:$AQ$129,,MATCH($D200,$70:$70,0)-7),0),1)&amp;""";"),",",""",""")</f>
        <v/>
      </c>
      <c r="BJ200" s="71" t="str">
        <f>SUBSTITUTE(IF(INDEX($E$127:$G$129,MATCH("●",INDEX($H$127:$AQ$129,,MATCH($D200,$70:$70,0)-7),0),1)=VLOOKUP(BJ$175,$AD$9:$AN$20,8,FALSE),"","sed -i "&amp;IF($AK$173="MacOS","'' ","")&amp;"'s#"&amp;BJ$175&amp;"="""&amp;INDEX($E$127:$G$129,MATCH("●",INDEX($H$127:$AQ$129,,MATCH($D200,$70:$70,0)-7),0),1)&amp;""""&amp;"#"&amp;BJ$175&amp;"="&amp;""""&amp;VLOOKUP(BJ$175,$AD$9:$AN$20,8,FALSE)&amp;""""&amp;"#g'"&amp;"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0" s="71" t="str">
        <f>SUBSTITUTE(IF(VLOOKUP(BK$175,$AD$9:$AN$20,8,FALSE)=INDEX($E$131:$G$133,MATCH("●",INDEX($H$131:$AQ$133,,MATCH($D200,$70:$70,0)-7),0),1),"","sed -i "&amp;IF($AK$173="MacOS","'' ","")&amp;"'s#"&amp;BK$175&amp;"="""&amp;VLOOKUP(BK$175,$AD$9:$AN$20,8,FALSE)&amp;""""&amp;"#"&amp;BK$175&amp;"="&amp;""""&amp;INDEX($E$131:$G$133,MATCH("●",INDEX($H$131:$AQ$133,,MATCH($D200,$70:$70,0)-7),0),1)&amp;""""&amp;"#g'"&amp;" ${CONFIG_DIR}"&amp;$K$7&amp;"; export "&amp;BK$175&amp;"="&amp;""""&amp;INDEX($E$131:$G$133,MATCH("●",INDEX($H$131:$AQ$133,,MATCH($D200,$70:$70,0)-7),0),1)&amp;""";"),",",""",""")</f>
        <v/>
      </c>
      <c r="BL200" s="71" t="str">
        <f>SUBSTITUTE(IF(INDEX($E$131:$G$133,MATCH("●",INDEX($H$131:$AQ$133,,MATCH($D200,$70:$70,0)-7),0),1)=VLOOKUP(BL$175,$AD$9:$AN$20,8,FALSE),"","sed -i "&amp;IF($AK$173="MacOS","'' ","")&amp;"'s#"&amp;BL$175&amp;"="""&amp;INDEX($E$131:$G$133,MATCH("●",INDEX($H$131:$AQ$133,,MATCH($D200,$70:$70,0)-7),0),1)&amp;""""&amp;"#"&amp;BL$175&amp;"="&amp;""""&amp;VLOOKUP(BL$175,$AD$9:$AN$20,8,FALSE)&amp;""""&amp;"#g'"&amp;"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0" s="71" t="str">
        <f>SUBSTITUTE(IF(VLOOKUP(BM$175,$AD$9:$AN$20,8,FALSE)=INDEX($E$135:$G$137,MATCH("●",INDEX($H$135:$AQ$137,,MATCH($D200,$70:$70,0)-7),0),1),"","sed -i "&amp;IF($AK$173="MacOS","'' ","")&amp;"'s#"&amp;BM$175&amp;"="""&amp;VLOOKUP(BM$175,$AD$9:$AN$20,8,FALSE)&amp;""""&amp;"#"&amp;BM$175&amp;"="&amp;""""&amp;INDEX($E$135:$G$137,MATCH("●",INDEX($H$135:$AQ$137,,MATCH($D200,$70:$70,0)-7),0),1)&amp;""""&amp;"#g'"&amp;" ${CONFIG_DIR}"&amp;$K$7&amp;"; export "&amp;BM$175&amp;"="&amp;""""&amp;INDEX($E$135:$G$137,MATCH("●",INDEX($H$135:$AQ$137,,MATCH($D200,$70:$70,0)-7),0),1)&amp;""";"),",",""",""")</f>
        <v/>
      </c>
      <c r="BN200" s="71" t="str">
        <f>SUBSTITUTE(IF(INDEX($E$135:$G$137,MATCH("●",INDEX($H$135:$AQ$137,,MATCH($D200,$70:$70,0)-7),0),1)=VLOOKUP(BN$175,$AD$9:$AN$20,8,FALSE),"","sed -i "&amp;IF($AK$173="MacOS","'' ","")&amp;"'s#"&amp;BN$175&amp;"="""&amp;INDEX($E$135:$G$137,MATCH("●",INDEX($H$135:$AQ$137,,MATCH($D200,$70:$70,0)-7),0),1)&amp;""""&amp;"#"&amp;BN$175&amp;"="&amp;""""&amp;VLOOKUP(BN$175,$AD$9:$AN$20,8,FALSE)&amp;""""&amp;"#g'"&amp;"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0" s="71" t="str">
        <f>SUBSTITUTE(IF(VLOOKUP(BO$175,$AD$9:$AN$20,8,FALSE)=INDEX($E$139:$G$141,MATCH("●",INDEX($H$139:$AQ$141,,MATCH($D200,$70:$70,0)-7),0),1),"","sed -i "&amp;IF($AK$173="MacOS","'' ","")&amp;"'s#"&amp;BO$175&amp;"="""&amp;VLOOKUP(BO$175,$AD$9:$AN$20,8,FALSE)&amp;""""&amp;"#"&amp;BO$175&amp;"="&amp;""""&amp;INDEX($E$139:$G$141,MATCH("●",INDEX($H$139:$AQ$141,,MATCH($D200,$70:$70,0)-7),0),1)&amp;""""&amp;"#g'"&amp;" ${CONFIG_DIR}"&amp;$K$7&amp;"; export "&amp;BO$175&amp;"="&amp;""""&amp;INDEX($E$139:$G$141,MATCH("●",INDEX($H$139:$AQ$141,,MATCH($D200,$70:$70,0)-7),0),1)&amp;""";"),",",""",""")</f>
        <v/>
      </c>
      <c r="BP200" s="71" t="str">
        <f>SUBSTITUTE(IF(INDEX($E$139:$G$141,MATCH("●",INDEX($H$139:$AQ$141,,MATCH($D200,$70:$70,0)-7),0),1)=VLOOKUP(BP$175,$AD$9:$AN$20,8,FALSE),"","sed -i "&amp;IF($AK$173="MacOS","'' ","")&amp;"'s#"&amp;BP$175&amp;"="""&amp;INDEX($E$139:$G$141,MATCH("●",INDEX($H$139:$AQ$141,,MATCH($D200,$70:$70,0)-7),0),1)&amp;""""&amp;"#"&amp;BP$175&amp;"="&amp;""""&amp;VLOOKUP(BP$175,$AD$9:$AN$20,8,FALSE)&amp;""""&amp;"#g'"&amp;"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0" s="71" t="str">
        <f>SUBSTITUTE(IF(VLOOKUP(BQ$175,$AD$9:$AN$20,8,FALSE)=INDEX($E$143:$G$145,MATCH("●",INDEX($H$143:$AQ$145,,MATCH($D200,$70:$70,0)-7),0),1),"","sed -i "&amp;IF($AK$173="MacOS","'' ","")&amp;"'s#"&amp;BQ$175&amp;"="""&amp;VLOOKUP(BQ$175,$AD$9:$AN$20,8,FALSE)&amp;""""&amp;"#"&amp;BQ$175&amp;"="&amp;""""&amp;INDEX($E$143:$G$145,MATCH("●",INDEX($H$143:$AQ$145,,MATCH($D200,$70:$70,0)-7),0),1)&amp;""""&amp;"#g'"&amp;" ${CONFIG_DIR}"&amp;$K$7&amp;"; export "&amp;BQ$175&amp;"="&amp;""""&amp;INDEX($E$143:$G$145,MATCH("●",INDEX($H$143:$AQ$145,,MATCH($D200,$70:$70,0)-7),0),1)&amp;""";"),",",""",""")</f>
        <v/>
      </c>
      <c r="BR200" s="71" t="str">
        <f>SUBSTITUTE(IF(INDEX($E$143:$G$145,MATCH("●",INDEX($H$143:$AQ$145,,MATCH($D200,$70:$70,0)-7),0),1)=VLOOKUP(BR$175,$AD$9:$AN$20,8,FALSE),"","sed -i "&amp;IF($AK$173="MacOS","'' ","")&amp;"'s#"&amp;BR$175&amp;"="""&amp;INDEX($E$143:$G$145,MATCH("●",INDEX($H$143:$AQ$145,,MATCH($D200,$70:$70,0)-7),0),1)&amp;""""&amp;"#"&amp;BR$175&amp;"="&amp;""""&amp;VLOOKUP(BR$175,$AD$9:$AN$20,8,FALSE)&amp;""""&amp;"#g'"&amp;"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0" s="71" t="str">
        <f>SUBSTITUTE(IF(VLOOKUP(BS$175,$AD$9:$AN$20,8,FALSE)=INDEX($E$147:$G$149,MATCH("●",INDEX($H$147:$AQ$149,,MATCH($D200,$70:$70,0)-7),0),1),"","sed -i "&amp;IF($AK$173="MacOS","'' ","")&amp;"'s#"&amp;BS$175&amp;"="""&amp;VLOOKUP(BS$175,$AD$9:$AN$20,8,FALSE)&amp;""""&amp;"#"&amp;BS$175&amp;"="&amp;""""&amp;INDEX($E$147:$G$149,MATCH("●",INDEX($H$147:$AQ$149,,MATCH($D200,$70:$70,0)-7),0),1)&amp;""""&amp;"#g'"&amp;" ${CONFIG_DIR}"&amp;$K$7&amp;"; export "&amp;BS$175&amp;"="&amp;""""&amp;INDEX($E$147:$G$149,MATCH("●",INDEX($H$147:$AQ$149,,MATCH($D200,$70:$70,0)-7),0),1)&amp;""";"),",",""",""")</f>
        <v/>
      </c>
      <c r="BT200" s="71" t="str">
        <f>SUBSTITUTE(IF(INDEX($E$147:$G$149,MATCH("●",INDEX($H$147:$AQ$149,,MATCH($D200,$70:$70,0)-7),0),1)=VLOOKUP(BT$175,$AD$9:$AN$20,8,FALSE),"","sed -i "&amp;IF($AK$173="MacOS","'' ","")&amp;"'s#"&amp;BT$175&amp;"="""&amp;INDEX($E$147:$G$149,MATCH("●",INDEX($H$147:$AQ$149,,MATCH($D200,$70:$70,0)-7),0),1)&amp;""""&amp;"#"&amp;BT$175&amp;"="&amp;""""&amp;VLOOKUP(BT$175,$AD$9:$AN$20,8,FALSE)&amp;""""&amp;"#g'"&amp;"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0" s="60" t="s">
        <v>1068</v>
      </c>
    </row>
    <row r="201" spans="4:73" ht="90" customHeight="1">
      <c r="D201" s="96">
        <f t="shared" si="3"/>
        <v>169</v>
      </c>
      <c r="E201" s="97"/>
      <c r="F201" s="97"/>
      <c r="G201" s="98"/>
      <c r="H201" s="45" t="str">
        <f t="shared" ca="1" si="2"/>
        <v>clear; echo テストケース169; sed -i '' 's#COLUMN_DATA_TYPE="char"#COLUMN_DATA_TYPE="float"#g' ${CONFIG_DIR}db_data_config.txt; export COLUMN_DATA_TYPE="float";sed -i '' 's#COLUMN_DATA_LENGTH="3"#COLUMN_DATA_LENGTH="38.6"#g' ${CONFIG_DIR}db_data_config.txt; export COLUMN_DATA_LENGTH="38.6";sh ./script/db_check_data_validate_config.sh; sed -i '' 's#COLUMN_DATA_TYPE="float"#COLUMN_DATA_TYPE="char"#g' ${CONFIG_DIR}db_data_config.txt; export COLUMN_DATA_TYPE="char";sed -i '' 's#COLUMN_DATA_LENGTH="38.6"#COLUMN_DATA_LENGTH="3"#g' ${CONFIG_DIR}db_data_config.txt; export COLUMN_DATA_LENGTH="3";</v>
      </c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7"/>
      <c r="AE201" s="99" t="str" cm="1">
        <f t="array" ref="AE201">SUBSTITUTE(INDEX($H$151:$AQ$151, , MATCH($D201, $70:$70, 0)-7),"-","")</f>
        <v>異常</v>
      </c>
      <c r="AF201" s="100"/>
      <c r="AG201" s="101"/>
      <c r="AH201" s="143" t="s">
        <v>1018</v>
      </c>
      <c r="AI201" s="144"/>
      <c r="AJ201" s="144"/>
      <c r="AK201" s="144"/>
      <c r="AL201" s="144"/>
      <c r="AM201" s="144"/>
      <c r="AN201" s="144"/>
      <c r="AO201" s="144"/>
      <c r="AP201" s="144"/>
      <c r="AQ201" s="145"/>
      <c r="AS201" s="68" t="str" cm="1">
        <f t="array" ref="AS201">SUBSTITUTE(TEXT(INDEX($H$154:$AQ$154,1,$D201-144),"000000"),"-","")</f>
        <v>220001</v>
      </c>
      <c r="AT201" s="69"/>
      <c r="AU201" s="70"/>
      <c r="AW201" s="71" t="str">
        <f>SUBSTITUTE(IF(VLOOKUP(AW$175,$AD$9:$AN$20,8,FALSE)=INDEX($E$76:$G$78,MATCH("●",INDEX($H$76:$AQ$78,,MATCH($D201,$70:$70,0)-7),0),1),"","sed -i "&amp;IF($AK$173="MacOS","'' ","")&amp;"'s#"&amp;AW$175&amp;"="""&amp;VLOOKUP(AW$175,$AD$9:$AN$20,8,FALSE)&amp;""""&amp;"#"&amp;AW$175&amp;"="&amp;""""&amp;INDEX($E$76:$G$78,MATCH("●",INDEX($H$76:$AQ$78,,MATCH($D201,$70:$70,0)-7),0),1)&amp;""""&amp;"#g'"&amp;" ${CONFIG_DIR}"&amp;$K$7&amp;"; export "&amp;AW$175&amp;"="&amp;""""&amp;INDEX($E$76:$G$78,MATCH("●",INDEX($H$76:$AQ$78,,MATCH($D201,$70:$70,0)-7),0),1)&amp;""";"),",",""",""")</f>
        <v/>
      </c>
      <c r="AX201" s="71" t="str">
        <f>SUBSTITUTE(IF(INDEX($E$76:$G$78,MATCH("●",INDEX($H$76:$AQ$78,,MATCH($D201,$70:$70,0)-7),0),1)=VLOOKUP(AX$175,$AD$9:$AN$20,8,FALSE),"","sed -i "&amp;IF($AK$173="MacOS","'' ","")&amp;"'s#"&amp;AX$175&amp;"="""&amp;INDEX($E$76:$G$78,MATCH("●",INDEX($H$76:$AQ$78,,MATCH($D201,$70:$70,0)-7),0),1)&amp;""""&amp;"#"&amp;AX$175&amp;"="&amp;""""&amp;VLOOKUP(AX$175,$AD$9:$AN$20,8,FALSE)&amp;""""&amp;"#g'"&amp;"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1" s="71" t="str">
        <f>SUBSTITUTE(IF(VLOOKUP(AY$175,$AD$9:$AN$20,8,FALSE)=INDEX($E$80:$G$83,MATCH("●",INDEX($H$80:$AQ$83,,MATCH($D201,$70:$70,0)-7),0),1),"","sed -i "&amp;IF($AK$173="MacOS","'' ","")&amp;"'s#"&amp;AY$175&amp;"="""&amp;VLOOKUP(AY$175,$AD$9:$AN$20,8,FALSE)&amp;""""&amp;"#"&amp;AY$175&amp;"="&amp;""""&amp;INDEX($E$80:$G$83,MATCH("●",INDEX($H$80:$AQ$83,,MATCH($D201,$70:$70,0)-7),0),1)&amp;""""&amp;"#g'"&amp;" ${CONFIG_DIR}"&amp;$K$7&amp;"; export "&amp;AY$175&amp;"="&amp;""""&amp;INDEX($E$80:$G$83,MATCH("●",INDEX($H$80:$AQ$83,,MATCH($D201,$70:$70,0)-7),0),1)&amp;""";"),",",""",""")</f>
        <v>sed -i '' 's#COLUMN_DATA_TYPE="char"#COLUMN_DATA_TYPE="float"#g' ${CONFIG_DIR}db_data_config.txt; export COLUMN_DATA_TYPE="float";</v>
      </c>
      <c r="AZ201" s="71" t="str">
        <f>SUBSTITUTE(IF(INDEX($E$80:$G$83,MATCH("●",INDEX($H$80:$AQ$83,,MATCH($D201,$70:$70,0)-7),0),1)=VLOOKUP(AZ$175,$AD$9:$AN$20,8,FALSE),"","sed -i "&amp;IF($AK$173="MacOS","'' ","")&amp;"'s#"&amp;AZ$175&amp;"="""&amp;INDEX($E$80:$G$83,MATCH("●",INDEX($H$80:$AQ$83,,MATCH($D201,$70:$70,0)-7),0),1)&amp;""""&amp;"#"&amp;AZ$175&amp;"="&amp;""""&amp;VLOOKUP(AZ$175,$AD$9:$AN$20,8,FALSE)&amp;""""&amp;"#g'"&amp;"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1" s="71" t="str">
        <f>SUBSTITUTE(IF(VLOOKUP(BA$175,$AD$9:$AN$20,8,FALSE)=INDEX($E$85:$G$110,MATCH("●",INDEX($H$85:$AQ$110,,MATCH($D201,$70:$70,0)-7),0),1),"","sed -i "&amp;IF($AK$173="MacOS","'' ","")&amp;"'s#"&amp;BA$175&amp;"="""&amp;VLOOKUP(BA$175,$AD$9:$AN$20,8,FALSE)&amp;""""&amp;"#"&amp;BA$175&amp;"="&amp;""""&amp;INDEX($E$85:$G$110,MATCH("●",INDEX($H$85:$AQ$110,,MATCH($D201,$70:$70,0)-7),0),1)&amp;""""&amp;"#g'"&amp;" ${CONFIG_DIR}"&amp;$K$7&amp;"; export "&amp;BA$175&amp;"="&amp;""""&amp;INDEX($E$85:$G$110,MATCH("●",INDEX($H$85:$AQ$110,,MATCH($D201,$70:$70,0)-7),0),1)&amp;""";"),",",""",""")</f>
        <v>sed -i '' 's#COLUMN_DATA_LENGTH="3"#COLUMN_DATA_LENGTH="38.6"#g' ${CONFIG_DIR}db_data_config.txt; export COLUMN_DATA_LENGTH="38.6";</v>
      </c>
      <c r="BB201" s="71" t="str">
        <f>SUBSTITUTE(IF(INDEX($E$85:$G$110,MATCH("●",INDEX($H$85:$AQ$110,,MATCH($D201,$70:$70,0)-7),0),1)=VLOOKUP(BB$175,$AD$9:$AN$20,8,FALSE),"","sed -i "&amp;IF($AK$173="MacOS","'' ","")&amp;"'s#"&amp;BB$175&amp;"="""&amp;INDEX($E$85:$G$110,MATCH("●",INDEX($H$85:$AQ$110,,MATCH($D201,$70:$70,0)-7),0),1)&amp;""""&amp;"#"&amp;BB$175&amp;"="&amp;""""&amp;VLOOKUP(BB$175,$AD$9:$AN$20,8,FALSE)&amp;""""&amp;"#g'"&amp;"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's#COLUMN_DATA_LENGTH="38.6"#COLUMN_DATA_LENGTH="3"#g' ${CONFIG_DIR}db_data_config.txt; export COLUMN_DATA_LENGTH="3";</v>
      </c>
      <c r="BC201" s="71" t="str">
        <f>SUBSTITUTE(IF(VLOOKUP(BC$175,$AD$9:$AN$20,8,FALSE)=INDEX($E$112:$G$115,MATCH("●",INDEX($H$112:$AQ$115,,MATCH($D201,$70:$70,0)-7),0),1),"","sed -i "&amp;IF($AK$173="MacOS","'' ","")&amp;"'s#"&amp;BC$175&amp;"="""&amp;VLOOKUP(BC$175,$AD$9:$AN$20,8,FALSE)&amp;""""&amp;"#"&amp;BC$175&amp;"="&amp;""""&amp;INDEX($E$112:$G$115,MATCH("●",INDEX($H$112:$AQ$115,,MATCH($D201,$70:$70,0)-7),0),1)&amp;""""&amp;"#g'"&amp;" ${CONFIG_DIR}"&amp;$K$7&amp;"; export "&amp;BC$175&amp;"="&amp;""""&amp;INDEX($E$112:$G$115,MATCH("●",INDEX($H$112:$AQ$115,,MATCH($D201,$70:$70,0)-7),0),1)&amp;""";"),",",""",""")</f>
        <v/>
      </c>
      <c r="BD201" s="71" t="str">
        <f>SUBSTITUTE(IF(INDEX($E$112:$G$115,MATCH("●",INDEX($H$112:$AQ$115,,MATCH($D201,$70:$70,0)-7),0),1)=VLOOKUP(BD$175,$AD$9:$AN$20,8,FALSE),"","sed -i "&amp;IF($AK$173="MacOS","'' ","")&amp;"'s#"&amp;BD$175&amp;"="""&amp;INDEX($E$112:$G$115,MATCH("●",INDEX($H$112:$AQ$115,,MATCH($D201,$70:$70,0)-7),0),1)&amp;""""&amp;"#"&amp;BD$175&amp;"="&amp;""""&amp;VLOOKUP(BD$175,$AD$9:$AN$20,8,FALSE)&amp;""""&amp;"#g'"&amp;"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201" s="71" t="str">
        <f>SUBSTITUTE(IF(VLOOKUP(BE$175,$AD$9:$AN$20,8,FALSE)=INDEX($E$117:$G$120,MATCH("●",INDEX($H$117:$AQ$120,,MATCH($D201,$70:$70,0)-7),0),1),"","sed -i "&amp;IF($AK$173="MacOS","'' ","")&amp;"'s#"&amp;BE$175&amp;"="""&amp;VLOOKUP(BE$175,$AD$9:$AN$20,8,FALSE)&amp;""""&amp;"#"&amp;BE$175&amp;"="&amp;""""&amp;INDEX($E$117:$G$120,MATCH("●",INDEX($H$117:$AQ$120,,MATCH($D201,$70:$70,0)-7),0),1)&amp;""""&amp;"#g'"&amp;" ${CONFIG_DIR}"&amp;$K$7&amp;"; export "&amp;BE$175&amp;"="&amp;""""&amp;INDEX($E$117:$G$120,MATCH("●",INDEX($H$117:$AQ$120,,MATCH($D201,$70:$70,0)-7),0),1)&amp;""";"),",",""",""")</f>
        <v/>
      </c>
      <c r="BF201" s="71" t="str">
        <f>SUBSTITUTE(IF(INDEX($E$117:$G$120,MATCH("●",INDEX($H$117:$AQ$120,,MATCH($D201,$70:$70,0)-7),0),1)=VLOOKUP(BF$175,$AD$9:$AN$20,8,FALSE),"","sed -i "&amp;IF($AK$173="MacOS","'' ","")&amp;"'s#"&amp;BF$175&amp;"="""&amp;INDEX($E$117:$G$120,MATCH("●",INDEX($H$117:$AQ$120,,MATCH($D201,$70:$70,0)-7),0),1)&amp;""""&amp;"#"&amp;BF$175&amp;"="&amp;""""&amp;VLOOKUP(BF$175,$AD$9:$AN$20,8,FALSE)&amp;""""&amp;"#g'"&amp;"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201" s="71" t="str">
        <f>SUBSTITUTE(IF(VLOOKUP(BG$175,$AD$9:$AN$20,8,FALSE)=INDEX($E$122:$G$125,MATCH("●",INDEX($H$122:$AQ$125,,MATCH($D201,$70:$70,0)-7),0),1),"","sed -i "&amp;IF($AK$173="MacOS","'' ","")&amp;"'s#"&amp;BG$175&amp;"="""&amp;VLOOKUP(BG$175,$AD$9:$AN$20,8,FALSE)&amp;""""&amp;"#"&amp;BG$175&amp;"="&amp;""""&amp;INDEX($E$122:$G$125,MATCH("●",INDEX($H$122:$AQ$125,,MATCH($D201,$70:$70,0)-7),0),1)&amp;""""&amp;"#g'"&amp;" ${CONFIG_DIR}"&amp;$K$7&amp;"; export "&amp;BG$175&amp;"="&amp;""""&amp;INDEX($E$122:$G$125,MATCH("●",INDEX($H$122:$AQ$125,,MATCH($D201,$70:$70,0)-7),0),1)&amp;""";"),",",""",""")</f>
        <v/>
      </c>
      <c r="BH201" s="71" t="str">
        <f>SUBSTITUTE(IF(INDEX($E$122:$G$125,MATCH("●",INDEX($H$122:$AQ$125,,MATCH($D201,$70:$70,0)-7),0),1)=VLOOKUP(BH$175,$AD$9:$AN$20,8,FALSE),"","sed -i "&amp;IF($AK$173="MacOS","'' ","")&amp;"'s#"&amp;BH$175&amp;"="""&amp;INDEX($E$122:$G$125,MATCH("●",INDEX($H$122:$AQ$125,,MATCH($D201,$70:$70,0)-7),0),1)&amp;""""&amp;"#"&amp;BH$175&amp;"="&amp;""""&amp;VLOOKUP(BH$175,$AD$9:$AN$20,8,FALSE)&amp;""""&amp;"#g'"&amp;"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01" s="71" t="str">
        <f>SUBSTITUTE(IF(VLOOKUP(BI$175,$AD$9:$AN$20,8,FALSE)=INDEX($E$127:$G$129,MATCH("●",INDEX($H$127:$AQ$129,,MATCH($D201,$70:$70,0)-7),0),1),"","sed -i "&amp;IF($AK$173="MacOS","'' ","")&amp;"'s#"&amp;BI$175&amp;"="""&amp;VLOOKUP(BI$175,$AD$9:$AN$20,8,FALSE)&amp;""""&amp;"#"&amp;BI$175&amp;"="&amp;""""&amp;INDEX($E$127:$G$129,MATCH("●",INDEX($H$127:$AQ$129,,MATCH($D201,$70:$70,0)-7),0),1)&amp;""""&amp;"#g'"&amp;" ${CONFIG_DIR}"&amp;$K$7&amp;"; export "&amp;BI$175&amp;"="&amp;""""&amp;INDEX($E$127:$G$129,MATCH("●",INDEX($H$127:$AQ$129,,MATCH($D201,$70:$70,0)-7),0),1)&amp;""";"),",",""",""")</f>
        <v/>
      </c>
      <c r="BJ201" s="71" t="str">
        <f>SUBSTITUTE(IF(INDEX($E$127:$G$129,MATCH("●",INDEX($H$127:$AQ$129,,MATCH($D201,$70:$70,0)-7),0),1)=VLOOKUP(BJ$175,$AD$9:$AN$20,8,FALSE),"","sed -i "&amp;IF($AK$173="MacOS","'' ","")&amp;"'s#"&amp;BJ$175&amp;"="""&amp;INDEX($E$127:$G$129,MATCH("●",INDEX($H$127:$AQ$129,,MATCH($D201,$70:$70,0)-7),0),1)&amp;""""&amp;"#"&amp;BJ$175&amp;"="&amp;""""&amp;VLOOKUP(BJ$175,$AD$9:$AN$20,8,FALSE)&amp;""""&amp;"#g'"&amp;"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1" s="71" t="str">
        <f>SUBSTITUTE(IF(VLOOKUP(BK$175,$AD$9:$AN$20,8,FALSE)=INDEX($E$131:$G$133,MATCH("●",INDEX($H$131:$AQ$133,,MATCH($D201,$70:$70,0)-7),0),1),"","sed -i "&amp;IF($AK$173="MacOS","'' ","")&amp;"'s#"&amp;BK$175&amp;"="""&amp;VLOOKUP(BK$175,$AD$9:$AN$20,8,FALSE)&amp;""""&amp;"#"&amp;BK$175&amp;"="&amp;""""&amp;INDEX($E$131:$G$133,MATCH("●",INDEX($H$131:$AQ$133,,MATCH($D201,$70:$70,0)-7),0),1)&amp;""""&amp;"#g'"&amp;" ${CONFIG_DIR}"&amp;$K$7&amp;"; export "&amp;BK$175&amp;"="&amp;""""&amp;INDEX($E$131:$G$133,MATCH("●",INDEX($H$131:$AQ$133,,MATCH($D201,$70:$70,0)-7),0),1)&amp;""";"),",",""",""")</f>
        <v/>
      </c>
      <c r="BL201" s="71" t="str">
        <f>SUBSTITUTE(IF(INDEX($E$131:$G$133,MATCH("●",INDEX($H$131:$AQ$133,,MATCH($D201,$70:$70,0)-7),0),1)=VLOOKUP(BL$175,$AD$9:$AN$20,8,FALSE),"","sed -i "&amp;IF($AK$173="MacOS","'' ","")&amp;"'s#"&amp;BL$175&amp;"="""&amp;INDEX($E$131:$G$133,MATCH("●",INDEX($H$131:$AQ$133,,MATCH($D201,$70:$70,0)-7),0),1)&amp;""""&amp;"#"&amp;BL$175&amp;"="&amp;""""&amp;VLOOKUP(BL$175,$AD$9:$AN$20,8,FALSE)&amp;""""&amp;"#g'"&amp;"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1" s="71" t="str">
        <f>SUBSTITUTE(IF(VLOOKUP(BM$175,$AD$9:$AN$20,8,FALSE)=INDEX($E$135:$G$137,MATCH("●",INDEX($H$135:$AQ$137,,MATCH($D201,$70:$70,0)-7),0),1),"","sed -i "&amp;IF($AK$173="MacOS","'' ","")&amp;"'s#"&amp;BM$175&amp;"="""&amp;VLOOKUP(BM$175,$AD$9:$AN$20,8,FALSE)&amp;""""&amp;"#"&amp;BM$175&amp;"="&amp;""""&amp;INDEX($E$135:$G$137,MATCH("●",INDEX($H$135:$AQ$137,,MATCH($D201,$70:$70,0)-7),0),1)&amp;""""&amp;"#g'"&amp;" ${CONFIG_DIR}"&amp;$K$7&amp;"; export "&amp;BM$175&amp;"="&amp;""""&amp;INDEX($E$135:$G$137,MATCH("●",INDEX($H$135:$AQ$137,,MATCH($D201,$70:$70,0)-7),0),1)&amp;""";"),",",""",""")</f>
        <v/>
      </c>
      <c r="BN201" s="71" t="str">
        <f>SUBSTITUTE(IF(INDEX($E$135:$G$137,MATCH("●",INDEX($H$135:$AQ$137,,MATCH($D201,$70:$70,0)-7),0),1)=VLOOKUP(BN$175,$AD$9:$AN$20,8,FALSE),"","sed -i "&amp;IF($AK$173="MacOS","'' ","")&amp;"'s#"&amp;BN$175&amp;"="""&amp;INDEX($E$135:$G$137,MATCH("●",INDEX($H$135:$AQ$137,,MATCH($D201,$70:$70,0)-7),0),1)&amp;""""&amp;"#"&amp;BN$175&amp;"="&amp;""""&amp;VLOOKUP(BN$175,$AD$9:$AN$20,8,FALSE)&amp;""""&amp;"#g'"&amp;"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1" s="71" t="str">
        <f>SUBSTITUTE(IF(VLOOKUP(BO$175,$AD$9:$AN$20,8,FALSE)=INDEX($E$139:$G$141,MATCH("●",INDEX($H$139:$AQ$141,,MATCH($D201,$70:$70,0)-7),0),1),"","sed -i "&amp;IF($AK$173="MacOS","'' ","")&amp;"'s#"&amp;BO$175&amp;"="""&amp;VLOOKUP(BO$175,$AD$9:$AN$20,8,FALSE)&amp;""""&amp;"#"&amp;BO$175&amp;"="&amp;""""&amp;INDEX($E$139:$G$141,MATCH("●",INDEX($H$139:$AQ$141,,MATCH($D201,$70:$70,0)-7),0),1)&amp;""""&amp;"#g'"&amp;" ${CONFIG_DIR}"&amp;$K$7&amp;"; export "&amp;BO$175&amp;"="&amp;""""&amp;INDEX($E$139:$G$141,MATCH("●",INDEX($H$139:$AQ$141,,MATCH($D201,$70:$70,0)-7),0),1)&amp;""";"),",",""",""")</f>
        <v/>
      </c>
      <c r="BP201" s="71" t="str">
        <f>SUBSTITUTE(IF(INDEX($E$139:$G$141,MATCH("●",INDEX($H$139:$AQ$141,,MATCH($D201,$70:$70,0)-7),0),1)=VLOOKUP(BP$175,$AD$9:$AN$20,8,FALSE),"","sed -i "&amp;IF($AK$173="MacOS","'' ","")&amp;"'s#"&amp;BP$175&amp;"="""&amp;INDEX($E$139:$G$141,MATCH("●",INDEX($H$139:$AQ$141,,MATCH($D201,$70:$70,0)-7),0),1)&amp;""""&amp;"#"&amp;BP$175&amp;"="&amp;""""&amp;VLOOKUP(BP$175,$AD$9:$AN$20,8,FALSE)&amp;""""&amp;"#g'"&amp;"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1" s="71" t="str">
        <f>SUBSTITUTE(IF(VLOOKUP(BQ$175,$AD$9:$AN$20,8,FALSE)=INDEX($E$143:$G$145,MATCH("●",INDEX($H$143:$AQ$145,,MATCH($D201,$70:$70,0)-7),0),1),"","sed -i "&amp;IF($AK$173="MacOS","'' ","")&amp;"'s#"&amp;BQ$175&amp;"="""&amp;VLOOKUP(BQ$175,$AD$9:$AN$20,8,FALSE)&amp;""""&amp;"#"&amp;BQ$175&amp;"="&amp;""""&amp;INDEX($E$143:$G$145,MATCH("●",INDEX($H$143:$AQ$145,,MATCH($D201,$70:$70,0)-7),0),1)&amp;""""&amp;"#g'"&amp;" ${CONFIG_DIR}"&amp;$K$7&amp;"; export "&amp;BQ$175&amp;"="&amp;""""&amp;INDEX($E$143:$G$145,MATCH("●",INDEX($H$143:$AQ$145,,MATCH($D201,$70:$70,0)-7),0),1)&amp;""";"),",",""",""")</f>
        <v/>
      </c>
      <c r="BR201" s="71" t="str">
        <f>SUBSTITUTE(IF(INDEX($E$143:$G$145,MATCH("●",INDEX($H$143:$AQ$145,,MATCH($D201,$70:$70,0)-7),0),1)=VLOOKUP(BR$175,$AD$9:$AN$20,8,FALSE),"","sed -i "&amp;IF($AK$173="MacOS","'' ","")&amp;"'s#"&amp;BR$175&amp;"="""&amp;INDEX($E$143:$G$145,MATCH("●",INDEX($H$143:$AQ$145,,MATCH($D201,$70:$70,0)-7),0),1)&amp;""""&amp;"#"&amp;BR$175&amp;"="&amp;""""&amp;VLOOKUP(BR$175,$AD$9:$AN$20,8,FALSE)&amp;""""&amp;"#g'"&amp;"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1" s="71" t="str">
        <f>SUBSTITUTE(IF(VLOOKUP(BS$175,$AD$9:$AN$20,8,FALSE)=INDEX($E$147:$G$149,MATCH("●",INDEX($H$147:$AQ$149,,MATCH($D201,$70:$70,0)-7),0),1),"","sed -i "&amp;IF($AK$173="MacOS","'' ","")&amp;"'s#"&amp;BS$175&amp;"="""&amp;VLOOKUP(BS$175,$AD$9:$AN$20,8,FALSE)&amp;""""&amp;"#"&amp;BS$175&amp;"="&amp;""""&amp;INDEX($E$147:$G$149,MATCH("●",INDEX($H$147:$AQ$149,,MATCH($D201,$70:$70,0)-7),0),1)&amp;""""&amp;"#g'"&amp;" ${CONFIG_DIR}"&amp;$K$7&amp;"; export "&amp;BS$175&amp;"="&amp;""""&amp;INDEX($E$147:$G$149,MATCH("●",INDEX($H$147:$AQ$149,,MATCH($D201,$70:$70,0)-7),0),1)&amp;""";"),",",""",""")</f>
        <v/>
      </c>
      <c r="BT201" s="71" t="str">
        <f>SUBSTITUTE(IF(INDEX($E$147:$G$149,MATCH("●",INDEX($H$147:$AQ$149,,MATCH($D201,$70:$70,0)-7),0),1)=VLOOKUP(BT$175,$AD$9:$AN$20,8,FALSE),"","sed -i "&amp;IF($AK$173="MacOS","'' ","")&amp;"'s#"&amp;BT$175&amp;"="""&amp;INDEX($E$147:$G$149,MATCH("●",INDEX($H$147:$AQ$149,,MATCH($D201,$70:$70,0)-7),0),1)&amp;""""&amp;"#"&amp;BT$175&amp;"="&amp;""""&amp;VLOOKUP(BT$175,$AD$9:$AN$20,8,FALSE)&amp;""""&amp;"#g'"&amp;"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1" s="60" t="s">
        <v>1068</v>
      </c>
    </row>
    <row r="202" spans="4:73" ht="90" customHeight="1">
      <c r="D202" s="96">
        <f t="shared" si="3"/>
        <v>170</v>
      </c>
      <c r="E202" s="97"/>
      <c r="F202" s="97"/>
      <c r="G202" s="98"/>
      <c r="H202" s="45" t="str">
        <f t="shared" ca="1" si="2"/>
        <v>clear; echo テストケース170; sed -i '' 's#COLUMN_DATA_TYPE="char"#COLUMN_DATA_TYPE="float"#g' ${CONFIG_DIR}db_data_config.txt; export COLUMN_DATA_TYPE="float";sed -i '' 's#COLUMN_DATA_LENGTH="3"#COLUMN_DATA_LENGTH="38.8"#g' ${CONFIG_DIR}db_data_config.txt; export COLUMN_DATA_LENGTH="38.8";sh ./script/db_check_data_validate_config.sh; sed -i '' 's#COLUMN_DATA_TYPE="float"#COLUMN_DATA_TYPE="char"#g' ${CONFIG_DIR}db_data_config.txt; export COLUMN_DATA_TYPE="char";sed -i '' 's#COLUMN_DATA_LENGTH="38.8"#COLUMN_DATA_LENGTH="3"#g' ${CONFIG_DIR}db_data_config.txt; export COLUMN_DATA_LENGTH="3";</v>
      </c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6"/>
      <c r="AB202" s="46"/>
      <c r="AC202" s="46"/>
      <c r="AD202" s="47"/>
      <c r="AE202" s="99" t="str" cm="1">
        <f t="array" ref="AE202">SUBSTITUTE(INDEX($H$151:$AQ$151, , MATCH($D202, $70:$70, 0)-7),"-","")</f>
        <v>異常</v>
      </c>
      <c r="AF202" s="100"/>
      <c r="AG202" s="101"/>
      <c r="AH202" s="143" t="s">
        <v>1019</v>
      </c>
      <c r="AI202" s="144"/>
      <c r="AJ202" s="144"/>
      <c r="AK202" s="144"/>
      <c r="AL202" s="144"/>
      <c r="AM202" s="144"/>
      <c r="AN202" s="144"/>
      <c r="AO202" s="144"/>
      <c r="AP202" s="144"/>
      <c r="AQ202" s="145"/>
      <c r="AS202" s="68" t="str" cm="1">
        <f t="array" ref="AS202">SUBSTITUTE(TEXT(INDEX($H$154:$AQ$154,1,$D202-144),"000000"),"-","")</f>
        <v>220166</v>
      </c>
      <c r="AT202" s="69"/>
      <c r="AU202" s="70"/>
      <c r="AW202" s="71" t="str">
        <f>SUBSTITUTE(IF(VLOOKUP(AW$175,$AD$9:$AN$20,8,FALSE)=INDEX($E$76:$G$78,MATCH("●",INDEX($H$76:$AQ$78,,MATCH($D202,$70:$70,0)-7),0),1),"","sed -i "&amp;IF($AK$173="MacOS","'' ","")&amp;"'s#"&amp;AW$175&amp;"="""&amp;VLOOKUP(AW$175,$AD$9:$AN$20,8,FALSE)&amp;""""&amp;"#"&amp;AW$175&amp;"="&amp;""""&amp;INDEX($E$76:$G$78,MATCH("●",INDEX($H$76:$AQ$78,,MATCH($D202,$70:$70,0)-7),0),1)&amp;""""&amp;"#g'"&amp;" ${CONFIG_DIR}"&amp;$K$7&amp;"; export "&amp;AW$175&amp;"="&amp;""""&amp;INDEX($E$76:$G$78,MATCH("●",INDEX($H$76:$AQ$78,,MATCH($D202,$70:$70,0)-7),0),1)&amp;""";"),",",""",""")</f>
        <v/>
      </c>
      <c r="AX202" s="71" t="str">
        <f>SUBSTITUTE(IF(INDEX($E$76:$G$78,MATCH("●",INDEX($H$76:$AQ$78,,MATCH($D202,$70:$70,0)-7),0),1)=VLOOKUP(AX$175,$AD$9:$AN$20,8,FALSE),"","sed -i "&amp;IF($AK$173="MacOS","'' ","")&amp;"'s#"&amp;AX$175&amp;"="""&amp;INDEX($E$76:$G$78,MATCH("●",INDEX($H$76:$AQ$78,,MATCH($D202,$70:$70,0)-7),0),1)&amp;""""&amp;"#"&amp;AX$175&amp;"="&amp;""""&amp;VLOOKUP(AX$175,$AD$9:$AN$20,8,FALSE)&amp;""""&amp;"#g'"&amp;"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2" s="71" t="str">
        <f>SUBSTITUTE(IF(VLOOKUP(AY$175,$AD$9:$AN$20,8,FALSE)=INDEX($E$80:$G$83,MATCH("●",INDEX($H$80:$AQ$83,,MATCH($D202,$70:$70,0)-7),0),1),"","sed -i "&amp;IF($AK$173="MacOS","'' ","")&amp;"'s#"&amp;AY$175&amp;"="""&amp;VLOOKUP(AY$175,$AD$9:$AN$20,8,FALSE)&amp;""""&amp;"#"&amp;AY$175&amp;"="&amp;""""&amp;INDEX($E$80:$G$83,MATCH("●",INDEX($H$80:$AQ$83,,MATCH($D202,$70:$70,0)-7),0),1)&amp;""""&amp;"#g'"&amp;" ${CONFIG_DIR}"&amp;$K$7&amp;"; export "&amp;AY$175&amp;"="&amp;""""&amp;INDEX($E$80:$G$83,MATCH("●",INDEX($H$80:$AQ$83,,MATCH($D202,$70:$70,0)-7),0),1)&amp;""";"),",",""",""")</f>
        <v>sed -i '' 's#COLUMN_DATA_TYPE="char"#COLUMN_DATA_TYPE="float"#g' ${CONFIG_DIR}db_data_config.txt; export COLUMN_DATA_TYPE="float";</v>
      </c>
      <c r="AZ202" s="71" t="str">
        <f>SUBSTITUTE(IF(INDEX($E$80:$G$83,MATCH("●",INDEX($H$80:$AQ$83,,MATCH($D202,$70:$70,0)-7),0),1)=VLOOKUP(AZ$175,$AD$9:$AN$20,8,FALSE),"","sed -i "&amp;IF($AK$173="MacOS","'' ","")&amp;"'s#"&amp;AZ$175&amp;"="""&amp;INDEX($E$80:$G$83,MATCH("●",INDEX($H$80:$AQ$83,,MATCH($D202,$70:$70,0)-7),0),1)&amp;""""&amp;"#"&amp;AZ$175&amp;"="&amp;""""&amp;VLOOKUP(AZ$175,$AD$9:$AN$20,8,FALSE)&amp;""""&amp;"#g'"&amp;"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2" s="71" t="str">
        <f>SUBSTITUTE(IF(VLOOKUP(BA$175,$AD$9:$AN$20,8,FALSE)=INDEX($E$85:$G$110,MATCH("●",INDEX($H$85:$AQ$110,,MATCH($D202,$70:$70,0)-7),0),1),"","sed -i "&amp;IF($AK$173="MacOS","'' ","")&amp;"'s#"&amp;BA$175&amp;"="""&amp;VLOOKUP(BA$175,$AD$9:$AN$20,8,FALSE)&amp;""""&amp;"#"&amp;BA$175&amp;"="&amp;""""&amp;INDEX($E$85:$G$110,MATCH("●",INDEX($H$85:$AQ$110,,MATCH($D202,$70:$70,0)-7),0),1)&amp;""""&amp;"#g'"&amp;" ${CONFIG_DIR}"&amp;$K$7&amp;"; export "&amp;BA$175&amp;"="&amp;""""&amp;INDEX($E$85:$G$110,MATCH("●",INDEX($H$85:$AQ$110,,MATCH($D202,$70:$70,0)-7),0),1)&amp;""";"),",",""",""")</f>
        <v>sed -i '' 's#COLUMN_DATA_LENGTH="3"#COLUMN_DATA_LENGTH="38.8"#g' ${CONFIG_DIR}db_data_config.txt; export COLUMN_DATA_LENGTH="38.8";</v>
      </c>
      <c r="BB202" s="71" t="str">
        <f>SUBSTITUTE(IF(INDEX($E$85:$G$110,MATCH("●",INDEX($H$85:$AQ$110,,MATCH($D202,$70:$70,0)-7),0),1)=VLOOKUP(BB$175,$AD$9:$AN$20,8,FALSE),"","sed -i "&amp;IF($AK$173="MacOS","'' ","")&amp;"'s#"&amp;BB$175&amp;"="""&amp;INDEX($E$85:$G$110,MATCH("●",INDEX($H$85:$AQ$110,,MATCH($D202,$70:$70,0)-7),0),1)&amp;""""&amp;"#"&amp;BB$175&amp;"="&amp;""""&amp;VLOOKUP(BB$175,$AD$9:$AN$20,8,FALSE)&amp;""""&amp;"#g'"&amp;"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's#COLUMN_DATA_LENGTH="38.8"#COLUMN_DATA_LENGTH="3"#g' ${CONFIG_DIR}db_data_config.txt; export COLUMN_DATA_LENGTH="3";</v>
      </c>
      <c r="BC202" s="71" t="str">
        <f>SUBSTITUTE(IF(VLOOKUP(BC$175,$AD$9:$AN$20,8,FALSE)=INDEX($E$112:$G$115,MATCH("●",INDEX($H$112:$AQ$115,,MATCH($D202,$70:$70,0)-7),0),1),"","sed -i "&amp;IF($AK$173="MacOS","'' ","")&amp;"'s#"&amp;BC$175&amp;"="""&amp;VLOOKUP(BC$175,$AD$9:$AN$20,8,FALSE)&amp;""""&amp;"#"&amp;BC$175&amp;"="&amp;""""&amp;INDEX($E$112:$G$115,MATCH("●",INDEX($H$112:$AQ$115,,MATCH($D202,$70:$70,0)-7),0),1)&amp;""""&amp;"#g'"&amp;" ${CONFIG_DIR}"&amp;$K$7&amp;"; export "&amp;BC$175&amp;"="&amp;""""&amp;INDEX($E$112:$G$115,MATCH("●",INDEX($H$112:$AQ$115,,MATCH($D202,$70:$70,0)-7),0),1)&amp;""";"),",",""",""")</f>
        <v/>
      </c>
      <c r="BD202" s="71" t="str">
        <f>SUBSTITUTE(IF(INDEX($E$112:$G$115,MATCH("●",INDEX($H$112:$AQ$115,,MATCH($D202,$70:$70,0)-7),0),1)=VLOOKUP(BD$175,$AD$9:$AN$20,8,FALSE),"","sed -i "&amp;IF($AK$173="MacOS","'' ","")&amp;"'s#"&amp;BD$175&amp;"="""&amp;INDEX($E$112:$G$115,MATCH("●",INDEX($H$112:$AQ$115,,MATCH($D202,$70:$70,0)-7),0),1)&amp;""""&amp;"#"&amp;BD$175&amp;"="&amp;""""&amp;VLOOKUP(BD$175,$AD$9:$AN$20,8,FALSE)&amp;""""&amp;"#g'"&amp;" ${CONFIG_DIR}"&amp;$K$7&amp;"; export "&amp;BD$175&amp;"="&amp;""""&amp;VLOOKUP(BD$175,$AD$9:$AN$20,8,FALSE)&amp;""";"),",",""",""")</f>
        <v/>
      </c>
      <c r="BE202" s="71" t="str">
        <f>SUBSTITUTE(IF(VLOOKUP(BE$175,$AD$9:$AN$20,8,FALSE)=INDEX($E$117:$G$120,MATCH("●",INDEX($H$117:$AQ$120,,MATCH($D202,$70:$70,0)-7),0),1),"","sed -i "&amp;IF($AK$173="MacOS","'' ","")&amp;"'s#"&amp;BE$175&amp;"="""&amp;VLOOKUP(BE$175,$AD$9:$AN$20,8,FALSE)&amp;""""&amp;"#"&amp;BE$175&amp;"="&amp;""""&amp;INDEX($E$117:$G$120,MATCH("●",INDEX($H$117:$AQ$120,,MATCH($D202,$70:$70,0)-7),0),1)&amp;""""&amp;"#g'"&amp;" ${CONFIG_DIR}"&amp;$K$7&amp;"; export "&amp;BE$175&amp;"="&amp;""""&amp;INDEX($E$117:$G$120,MATCH("●",INDEX($H$117:$AQ$120,,MATCH($D202,$70:$70,0)-7),0),1)&amp;""";"),",",""",""")</f>
        <v/>
      </c>
      <c r="BF202" s="71" t="str">
        <f>SUBSTITUTE(IF(INDEX($E$117:$G$120,MATCH("●",INDEX($H$117:$AQ$120,,MATCH($D202,$70:$70,0)-7),0),1)=VLOOKUP(BF$175,$AD$9:$AN$20,8,FALSE),"","sed -i "&amp;IF($AK$173="MacOS","'' ","")&amp;"'s#"&amp;BF$175&amp;"="""&amp;INDEX($E$117:$G$120,MATCH("●",INDEX($H$117:$AQ$120,,MATCH($D202,$70:$70,0)-7),0),1)&amp;""""&amp;"#"&amp;BF$175&amp;"="&amp;""""&amp;VLOOKUP(BF$175,$AD$9:$AN$20,8,FALSE)&amp;""""&amp;"#g'"&amp;"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202" s="71" t="str">
        <f>SUBSTITUTE(IF(VLOOKUP(BG$175,$AD$9:$AN$20,8,FALSE)=INDEX($E$122:$G$125,MATCH("●",INDEX($H$122:$AQ$125,,MATCH($D202,$70:$70,0)-7),0),1),"","sed -i "&amp;IF($AK$173="MacOS","'' ","")&amp;"'s#"&amp;BG$175&amp;"="""&amp;VLOOKUP(BG$175,$AD$9:$AN$20,8,FALSE)&amp;""""&amp;"#"&amp;BG$175&amp;"="&amp;""""&amp;INDEX($E$122:$G$125,MATCH("●",INDEX($H$122:$AQ$125,,MATCH($D202,$70:$70,0)-7),0),1)&amp;""""&amp;"#g'"&amp;" ${CONFIG_DIR}"&amp;$K$7&amp;"; export "&amp;BG$175&amp;"="&amp;""""&amp;INDEX($E$122:$G$125,MATCH("●",INDEX($H$122:$AQ$125,,MATCH($D202,$70:$70,0)-7),0),1)&amp;""";"),",",""",""")</f>
        <v/>
      </c>
      <c r="BH202" s="71" t="str">
        <f>SUBSTITUTE(IF(INDEX($E$122:$G$125,MATCH("●",INDEX($H$122:$AQ$125,,MATCH($D202,$70:$70,0)-7),0),1)=VLOOKUP(BH$175,$AD$9:$AN$20,8,FALSE),"","sed -i "&amp;IF($AK$173="MacOS","'' ","")&amp;"'s#"&amp;BH$175&amp;"="""&amp;INDEX($E$122:$G$125,MATCH("●",INDEX($H$122:$AQ$125,,MATCH($D202,$70:$70,0)-7),0),1)&amp;""""&amp;"#"&amp;BH$175&amp;"="&amp;""""&amp;VLOOKUP(BH$175,$AD$9:$AN$20,8,FALSE)&amp;""""&amp;"#g'"&amp;"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02" s="71" t="str">
        <f>SUBSTITUTE(IF(VLOOKUP(BI$175,$AD$9:$AN$20,8,FALSE)=INDEX($E$127:$G$129,MATCH("●",INDEX($H$127:$AQ$129,,MATCH($D202,$70:$70,0)-7),0),1),"","sed -i "&amp;IF($AK$173="MacOS","'' ","")&amp;"'s#"&amp;BI$175&amp;"="""&amp;VLOOKUP(BI$175,$AD$9:$AN$20,8,FALSE)&amp;""""&amp;"#"&amp;BI$175&amp;"="&amp;""""&amp;INDEX($E$127:$G$129,MATCH("●",INDEX($H$127:$AQ$129,,MATCH($D202,$70:$70,0)-7),0),1)&amp;""""&amp;"#g'"&amp;" ${CONFIG_DIR}"&amp;$K$7&amp;"; export "&amp;BI$175&amp;"="&amp;""""&amp;INDEX($E$127:$G$129,MATCH("●",INDEX($H$127:$AQ$129,,MATCH($D202,$70:$70,0)-7),0),1)&amp;""";"),",",""",""")</f>
        <v/>
      </c>
      <c r="BJ202" s="71" t="str">
        <f>SUBSTITUTE(IF(INDEX($E$127:$G$129,MATCH("●",INDEX($H$127:$AQ$129,,MATCH($D202,$70:$70,0)-7),0),1)=VLOOKUP(BJ$175,$AD$9:$AN$20,8,FALSE),"","sed -i "&amp;IF($AK$173="MacOS","'' ","")&amp;"'s#"&amp;BJ$175&amp;"="""&amp;INDEX($E$127:$G$129,MATCH("●",INDEX($H$127:$AQ$129,,MATCH($D202,$70:$70,0)-7),0),1)&amp;""""&amp;"#"&amp;BJ$175&amp;"="&amp;""""&amp;VLOOKUP(BJ$175,$AD$9:$AN$20,8,FALSE)&amp;""""&amp;"#g'"&amp;"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2" s="71" t="str">
        <f>SUBSTITUTE(IF(VLOOKUP(BK$175,$AD$9:$AN$20,8,FALSE)=INDEX($E$131:$G$133,MATCH("●",INDEX($H$131:$AQ$133,,MATCH($D202,$70:$70,0)-7),0),1),"","sed -i "&amp;IF($AK$173="MacOS","'' ","")&amp;"'s#"&amp;BK$175&amp;"="""&amp;VLOOKUP(BK$175,$AD$9:$AN$20,8,FALSE)&amp;""""&amp;"#"&amp;BK$175&amp;"="&amp;""""&amp;INDEX($E$131:$G$133,MATCH("●",INDEX($H$131:$AQ$133,,MATCH($D202,$70:$70,0)-7),0),1)&amp;""""&amp;"#g'"&amp;" ${CONFIG_DIR}"&amp;$K$7&amp;"; export "&amp;BK$175&amp;"="&amp;""""&amp;INDEX($E$131:$G$133,MATCH("●",INDEX($H$131:$AQ$133,,MATCH($D202,$70:$70,0)-7),0),1)&amp;""";"),",",""",""")</f>
        <v/>
      </c>
      <c r="BL202" s="71" t="str">
        <f>SUBSTITUTE(IF(INDEX($E$131:$G$133,MATCH("●",INDEX($H$131:$AQ$133,,MATCH($D202,$70:$70,0)-7),0),1)=VLOOKUP(BL$175,$AD$9:$AN$20,8,FALSE),"","sed -i "&amp;IF($AK$173="MacOS","'' ","")&amp;"'s#"&amp;BL$175&amp;"="""&amp;INDEX($E$131:$G$133,MATCH("●",INDEX($H$131:$AQ$133,,MATCH($D202,$70:$70,0)-7),0),1)&amp;""""&amp;"#"&amp;BL$175&amp;"="&amp;""""&amp;VLOOKUP(BL$175,$AD$9:$AN$20,8,FALSE)&amp;""""&amp;"#g'"&amp;"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2" s="71" t="str">
        <f>SUBSTITUTE(IF(VLOOKUP(BM$175,$AD$9:$AN$20,8,FALSE)=INDEX($E$135:$G$137,MATCH("●",INDEX($H$135:$AQ$137,,MATCH($D202,$70:$70,0)-7),0),1),"","sed -i "&amp;IF($AK$173="MacOS","'' ","")&amp;"'s#"&amp;BM$175&amp;"="""&amp;VLOOKUP(BM$175,$AD$9:$AN$20,8,FALSE)&amp;""""&amp;"#"&amp;BM$175&amp;"="&amp;""""&amp;INDEX($E$135:$G$137,MATCH("●",INDEX($H$135:$AQ$137,,MATCH($D202,$70:$70,0)-7),0),1)&amp;""""&amp;"#g'"&amp;" ${CONFIG_DIR}"&amp;$K$7&amp;"; export "&amp;BM$175&amp;"="&amp;""""&amp;INDEX($E$135:$G$137,MATCH("●",INDEX($H$135:$AQ$137,,MATCH($D202,$70:$70,0)-7),0),1)&amp;""";"),",",""",""")</f>
        <v/>
      </c>
      <c r="BN202" s="71" t="str">
        <f>SUBSTITUTE(IF(INDEX($E$135:$G$137,MATCH("●",INDEX($H$135:$AQ$137,,MATCH($D202,$70:$70,0)-7),0),1)=VLOOKUP(BN$175,$AD$9:$AN$20,8,FALSE),"","sed -i "&amp;IF($AK$173="MacOS","'' ","")&amp;"'s#"&amp;BN$175&amp;"="""&amp;INDEX($E$135:$G$137,MATCH("●",INDEX($H$135:$AQ$137,,MATCH($D202,$70:$70,0)-7),0),1)&amp;""""&amp;"#"&amp;BN$175&amp;"="&amp;""""&amp;VLOOKUP(BN$175,$AD$9:$AN$20,8,FALSE)&amp;""""&amp;"#g'"&amp;"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2" s="71" t="str">
        <f>SUBSTITUTE(IF(VLOOKUP(BO$175,$AD$9:$AN$20,8,FALSE)=INDEX($E$139:$G$141,MATCH("●",INDEX($H$139:$AQ$141,,MATCH($D202,$70:$70,0)-7),0),1),"","sed -i "&amp;IF($AK$173="MacOS","'' ","")&amp;"'s#"&amp;BO$175&amp;"="""&amp;VLOOKUP(BO$175,$AD$9:$AN$20,8,FALSE)&amp;""""&amp;"#"&amp;BO$175&amp;"="&amp;""""&amp;INDEX($E$139:$G$141,MATCH("●",INDEX($H$139:$AQ$141,,MATCH($D202,$70:$70,0)-7),0),1)&amp;""""&amp;"#g'"&amp;" ${CONFIG_DIR}"&amp;$K$7&amp;"; export "&amp;BO$175&amp;"="&amp;""""&amp;INDEX($E$139:$G$141,MATCH("●",INDEX($H$139:$AQ$141,,MATCH($D202,$70:$70,0)-7),0),1)&amp;""";"),",",""",""")</f>
        <v/>
      </c>
      <c r="BP202" s="71" t="str">
        <f>SUBSTITUTE(IF(INDEX($E$139:$G$141,MATCH("●",INDEX($H$139:$AQ$141,,MATCH($D202,$70:$70,0)-7),0),1)=VLOOKUP(BP$175,$AD$9:$AN$20,8,FALSE),"","sed -i "&amp;IF($AK$173="MacOS","'' ","")&amp;"'s#"&amp;BP$175&amp;"="""&amp;INDEX($E$139:$G$141,MATCH("●",INDEX($H$139:$AQ$141,,MATCH($D202,$70:$70,0)-7),0),1)&amp;""""&amp;"#"&amp;BP$175&amp;"="&amp;""""&amp;VLOOKUP(BP$175,$AD$9:$AN$20,8,FALSE)&amp;""""&amp;"#g'"&amp;"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2" s="71" t="str">
        <f>SUBSTITUTE(IF(VLOOKUP(BQ$175,$AD$9:$AN$20,8,FALSE)=INDEX($E$143:$G$145,MATCH("●",INDEX($H$143:$AQ$145,,MATCH($D202,$70:$70,0)-7),0),1),"","sed -i "&amp;IF($AK$173="MacOS","'' ","")&amp;"'s#"&amp;BQ$175&amp;"="""&amp;VLOOKUP(BQ$175,$AD$9:$AN$20,8,FALSE)&amp;""""&amp;"#"&amp;BQ$175&amp;"="&amp;""""&amp;INDEX($E$143:$G$145,MATCH("●",INDEX($H$143:$AQ$145,,MATCH($D202,$70:$70,0)-7),0),1)&amp;""""&amp;"#g'"&amp;" ${CONFIG_DIR}"&amp;$K$7&amp;"; export "&amp;BQ$175&amp;"="&amp;""""&amp;INDEX($E$143:$G$145,MATCH("●",INDEX($H$143:$AQ$145,,MATCH($D202,$70:$70,0)-7),0),1)&amp;""";"),",",""",""")</f>
        <v/>
      </c>
      <c r="BR202" s="71" t="str">
        <f>SUBSTITUTE(IF(INDEX($E$143:$G$145,MATCH("●",INDEX($H$143:$AQ$145,,MATCH($D202,$70:$70,0)-7),0),1)=VLOOKUP(BR$175,$AD$9:$AN$20,8,FALSE),"","sed -i "&amp;IF($AK$173="MacOS","'' ","")&amp;"'s#"&amp;BR$175&amp;"="""&amp;INDEX($E$143:$G$145,MATCH("●",INDEX($H$143:$AQ$145,,MATCH($D202,$70:$70,0)-7),0),1)&amp;""""&amp;"#"&amp;BR$175&amp;"="&amp;""""&amp;VLOOKUP(BR$175,$AD$9:$AN$20,8,FALSE)&amp;""""&amp;"#g'"&amp;"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2" s="71" t="str">
        <f>SUBSTITUTE(IF(VLOOKUP(BS$175,$AD$9:$AN$20,8,FALSE)=INDEX($E$147:$G$149,MATCH("●",INDEX($H$147:$AQ$149,,MATCH($D202,$70:$70,0)-7),0),1),"","sed -i "&amp;IF($AK$173="MacOS","'' ","")&amp;"'s#"&amp;BS$175&amp;"="""&amp;VLOOKUP(BS$175,$AD$9:$AN$20,8,FALSE)&amp;""""&amp;"#"&amp;BS$175&amp;"="&amp;""""&amp;INDEX($E$147:$G$149,MATCH("●",INDEX($H$147:$AQ$149,,MATCH($D202,$70:$70,0)-7),0),1)&amp;""""&amp;"#g'"&amp;" ${CONFIG_DIR}"&amp;$K$7&amp;"; export "&amp;BS$175&amp;"="&amp;""""&amp;INDEX($E$147:$G$149,MATCH("●",INDEX($H$147:$AQ$149,,MATCH($D202,$70:$70,0)-7),0),1)&amp;""";"),",",""",""")</f>
        <v/>
      </c>
      <c r="BT202" s="71" t="str">
        <f>SUBSTITUTE(IF(INDEX($E$147:$G$149,MATCH("●",INDEX($H$147:$AQ$149,,MATCH($D202,$70:$70,0)-7),0),1)=VLOOKUP(BT$175,$AD$9:$AN$20,8,FALSE),"","sed -i "&amp;IF($AK$173="MacOS","'' ","")&amp;"'s#"&amp;BT$175&amp;"="""&amp;INDEX($E$147:$G$149,MATCH("●",INDEX($H$147:$AQ$149,,MATCH($D202,$70:$70,0)-7),0),1)&amp;""""&amp;"#"&amp;BT$175&amp;"="&amp;""""&amp;VLOOKUP(BT$175,$AD$9:$AN$20,8,FALSE)&amp;""""&amp;"#g'"&amp;"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2" s="60" t="s">
        <v>1068</v>
      </c>
    </row>
    <row r="203" spans="4:73" ht="90" customHeight="1">
      <c r="D203" s="96">
        <f t="shared" si="3"/>
        <v>171</v>
      </c>
      <c r="E203" s="97"/>
      <c r="F203" s="97"/>
      <c r="G203" s="98"/>
      <c r="H203" s="45" t="str">
        <f t="shared" ca="1" si="2"/>
        <v>clear; echo テストケース171; sed -i '' 's#COLUMN_DATA_TYPE="char"#COLUMN_DATA_TYPE="float"#g' ${CONFIG_DIR}db_data_config.txt; export COLUMN_DATA_TYPE="float";sed -i '' 's#COLUMN_DATA_LENGTH="3"#COLUMN_DATA_LENGTH="2.7"#g' ${CONFIG_DIR}db_data_config.txt; export COLUMN_DATA_LENGTH="2.7";sed -i '' 's#COLUMN_DATA_TRIM="NONE"#COLUMN_DATA_TRIM="FTBT"#g' ${CONFIG_DIR}db_data_config.txt; export COLUMN_DATA_TRIM="FTBT";sh ./script/db_check_data_validate_config.sh; sed -i '' 's#COLUMN_DATA_TYPE="float"#COLUMN_DATA_TYPE="char"#g' ${CONFIG_DIR}db_data_config.txt; export COLUMN_DATA_TYPE="char";sed -i '' 's#COLUMN_DATA_LENGTH="2.7"#COLUMN_DATA_LENGTH="3"#g' ${CONFIG_DIR}db_data_config.txt; export COLUMN_DATA_LENGTH="3";sed -i '' 's#COLUMN_DATA_TRIM="FTBT"#COLUMN_DATA_TRIM="NONE"#g' ${CONFIG_DIR}db_data_config.txt; export COLUMN_DATA_TRIM="NONE";</v>
      </c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  <c r="AC203" s="46"/>
      <c r="AD203" s="47"/>
      <c r="AE203" s="99" t="str" cm="1">
        <f t="array" ref="AE203">SUBSTITUTE(INDEX($H$151:$AQ$151, , MATCH($D203, $70:$70, 0)-7),"-","")</f>
        <v>異常</v>
      </c>
      <c r="AF203" s="100"/>
      <c r="AG203" s="101"/>
      <c r="AH203" s="143" t="s">
        <v>1287</v>
      </c>
      <c r="AI203" s="144"/>
      <c r="AJ203" s="144"/>
      <c r="AK203" s="144"/>
      <c r="AL203" s="144"/>
      <c r="AM203" s="144"/>
      <c r="AN203" s="144"/>
      <c r="AO203" s="144"/>
      <c r="AP203" s="144"/>
      <c r="AQ203" s="145"/>
      <c r="AS203" s="68" t="str" cm="1">
        <f t="array" ref="AS203">SUBSTITUTE(TEXT(INDEX($H$154:$AQ$154,1,$D203-144),"000000"),"-","")</f>
        <v>220167</v>
      </c>
      <c r="AT203" s="69"/>
      <c r="AU203" s="70"/>
      <c r="AW203" s="71" t="str">
        <f>SUBSTITUTE(IF(VLOOKUP(AW$175,$AD$9:$AN$20,8,FALSE)=INDEX($E$76:$G$78,MATCH("●",INDEX($H$76:$AQ$78,,MATCH($D203,$70:$70,0)-7),0),1),"","sed -i "&amp;IF($AK$173="MacOS","'' ","")&amp;"'s#"&amp;AW$175&amp;"="""&amp;VLOOKUP(AW$175,$AD$9:$AN$20,8,FALSE)&amp;""""&amp;"#"&amp;AW$175&amp;"="&amp;""""&amp;INDEX($E$76:$G$78,MATCH("●",INDEX($H$76:$AQ$78,,MATCH($D203,$70:$70,0)-7),0),1)&amp;""""&amp;"#g'"&amp;" ${CONFIG_DIR}"&amp;$K$7&amp;"; export "&amp;AW$175&amp;"="&amp;""""&amp;INDEX($E$76:$G$78,MATCH("●",INDEX($H$76:$AQ$78,,MATCH($D203,$70:$70,0)-7),0),1)&amp;""";"),",",""",""")</f>
        <v/>
      </c>
      <c r="AX203" s="71" t="str">
        <f>SUBSTITUTE(IF(INDEX($E$76:$G$78,MATCH("●",INDEX($H$76:$AQ$78,,MATCH($D203,$70:$70,0)-7),0),1)=VLOOKUP(AX$175,$AD$9:$AN$20,8,FALSE),"","sed -i "&amp;IF($AK$173="MacOS","'' ","")&amp;"'s#"&amp;AX$175&amp;"="""&amp;INDEX($E$76:$G$78,MATCH("●",INDEX($H$76:$AQ$78,,MATCH($D203,$70:$70,0)-7),0),1)&amp;""""&amp;"#"&amp;AX$175&amp;"="&amp;""""&amp;VLOOKUP(AX$175,$AD$9:$AN$20,8,FALSE)&amp;""""&amp;"#g'"&amp;"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3" s="71" t="str">
        <f>SUBSTITUTE(IF(VLOOKUP(AY$175,$AD$9:$AN$20,8,FALSE)=INDEX($E$80:$G$83,MATCH("●",INDEX($H$80:$AQ$83,,MATCH($D203,$70:$70,0)-7),0),1),"","sed -i "&amp;IF($AK$173="MacOS","'' ","")&amp;"'s#"&amp;AY$175&amp;"="""&amp;VLOOKUP(AY$175,$AD$9:$AN$20,8,FALSE)&amp;""""&amp;"#"&amp;AY$175&amp;"="&amp;""""&amp;INDEX($E$80:$G$83,MATCH("●",INDEX($H$80:$AQ$83,,MATCH($D203,$70:$70,0)-7),0),1)&amp;""""&amp;"#g'"&amp;" ${CONFIG_DIR}"&amp;$K$7&amp;"; export "&amp;AY$175&amp;"="&amp;""""&amp;INDEX($E$80:$G$83,MATCH("●",INDEX($H$80:$AQ$83,,MATCH($D203,$70:$70,0)-7),0),1)&amp;""";"),",",""",""")</f>
        <v>sed -i '' 's#COLUMN_DATA_TYPE="char"#COLUMN_DATA_TYPE="float"#g' ${CONFIG_DIR}db_data_config.txt; export COLUMN_DATA_TYPE="float";</v>
      </c>
      <c r="AZ203" s="71" t="str">
        <f>SUBSTITUTE(IF(INDEX($E$80:$G$83,MATCH("●",INDEX($H$80:$AQ$83,,MATCH($D203,$70:$70,0)-7),0),1)=VLOOKUP(AZ$175,$AD$9:$AN$20,8,FALSE),"","sed -i "&amp;IF($AK$173="MacOS","'' ","")&amp;"'s#"&amp;AZ$175&amp;"="""&amp;INDEX($E$80:$G$83,MATCH("●",INDEX($H$80:$AQ$83,,MATCH($D203,$70:$70,0)-7),0),1)&amp;""""&amp;"#"&amp;AZ$175&amp;"="&amp;""""&amp;VLOOKUP(AZ$175,$AD$9:$AN$20,8,FALSE)&amp;""""&amp;"#g'"&amp;"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3" s="71" t="str">
        <f>SUBSTITUTE(IF(VLOOKUP(BA$175,$AD$9:$AN$20,8,FALSE)=INDEX($E$85:$G$110,MATCH("●",INDEX($H$85:$AQ$110,,MATCH($D203,$70:$70,0)-7),0),1),"","sed -i "&amp;IF($AK$173="MacOS","'' ","")&amp;"'s#"&amp;BA$175&amp;"="""&amp;VLOOKUP(BA$175,$AD$9:$AN$20,8,FALSE)&amp;""""&amp;"#"&amp;BA$175&amp;"="&amp;""""&amp;INDEX($E$85:$G$110,MATCH("●",INDEX($H$85:$AQ$110,,MATCH($D203,$70:$70,0)-7),0),1)&amp;""""&amp;"#g'"&amp;" ${CONFIG_DIR}"&amp;$K$7&amp;"; export "&amp;BA$175&amp;"="&amp;""""&amp;INDEX($E$85:$G$110,MATCH("●",INDEX($H$85:$AQ$110,,MATCH($D203,$70:$70,0)-7),0),1)&amp;""";"),",",""",""")</f>
        <v>sed -i '' 's#COLUMN_DATA_LENGTH="3"#COLUMN_DATA_LENGTH="2.7"#g' ${CONFIG_DIR}db_data_config.txt; export COLUMN_DATA_LENGTH="2.7";</v>
      </c>
      <c r="BB203" s="71" t="str">
        <f>SUBSTITUTE(IF(INDEX($E$85:$G$110,MATCH("●",INDEX($H$85:$AQ$110,,MATCH($D203,$70:$70,0)-7),0),1)=VLOOKUP(BB$175,$AD$9:$AN$20,8,FALSE),"","sed -i "&amp;IF($AK$173="MacOS","'' ","")&amp;"'s#"&amp;BB$175&amp;"="""&amp;INDEX($E$85:$G$110,MATCH("●",INDEX($H$85:$AQ$110,,MATCH($D203,$70:$70,0)-7),0),1)&amp;""""&amp;"#"&amp;BB$175&amp;"="&amp;""""&amp;VLOOKUP(BB$175,$AD$9:$AN$20,8,FALSE)&amp;""""&amp;"#g'"&amp;"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's#COLUMN_DATA_LENGTH="2.7"#COLUMN_DATA_LENGTH="3"#g' ${CONFIG_DIR}db_data_config.txt; export COLUMN_DATA_LENGTH="3";</v>
      </c>
      <c r="BC203" s="71" t="str">
        <f>SUBSTITUTE(IF(VLOOKUP(BC$175,$AD$9:$AN$20,8,FALSE)=INDEX($E$112:$G$115,MATCH("●",INDEX($H$112:$AQ$115,,MATCH($D203,$70:$70,0)-7),0),1),"","sed -i "&amp;IF($AK$173="MacOS","'' ","")&amp;"'s#"&amp;BC$175&amp;"="""&amp;VLOOKUP(BC$175,$AD$9:$AN$20,8,FALSE)&amp;""""&amp;"#"&amp;BC$175&amp;"="&amp;""""&amp;INDEX($E$112:$G$115,MATCH("●",INDEX($H$112:$AQ$115,,MATCH($D203,$70:$70,0)-7),0),1)&amp;""""&amp;"#g'"&amp;" ${CONFIG_DIR}"&amp;$K$7&amp;"; export "&amp;BC$175&amp;"="&amp;""""&amp;INDEX($E$112:$G$115,MATCH("●",INDEX($H$112:$AQ$115,,MATCH($D203,$70:$70,0)-7),0),1)&amp;""";"),",",""",""")</f>
        <v>sed -i '' 's#COLUMN_DATA_TRIM="NONE"#COLUMN_DATA_TRIM="FTBT"#g' ${CONFIG_DIR}db_data_config.txt; export COLUMN_DATA_TRIM="FTBT";</v>
      </c>
      <c r="BD203" s="71" t="str">
        <f>SUBSTITUTE(IF(INDEX($E$112:$G$115,MATCH("●",INDEX($H$112:$AQ$115,,MATCH($D203,$70:$70,0)-7),0),1)=VLOOKUP(BD$175,$AD$9:$AN$20,8,FALSE),"","sed -i "&amp;IF($AK$173="MacOS","'' ","")&amp;"'s#"&amp;BD$175&amp;"="""&amp;INDEX($E$112:$G$115,MATCH("●",INDEX($H$112:$AQ$115,,MATCH($D203,$70:$70,0)-7),0),1)&amp;""""&amp;"#"&amp;BD$175&amp;"="&amp;""""&amp;VLOOKUP(BD$175,$AD$9:$AN$20,8,FALSE)&amp;""""&amp;"#g'"&amp;"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03" s="71" t="str">
        <f>SUBSTITUTE(IF(VLOOKUP(BE$175,$AD$9:$AN$20,8,FALSE)=INDEX($E$117:$G$120,MATCH("●",INDEX($H$117:$AQ$120,,MATCH($D203,$70:$70,0)-7),0),1),"","sed -i "&amp;IF($AK$173="MacOS","'' ","")&amp;"'s#"&amp;BE$175&amp;"="""&amp;VLOOKUP(BE$175,$AD$9:$AN$20,8,FALSE)&amp;""""&amp;"#"&amp;BE$175&amp;"="&amp;""""&amp;INDEX($E$117:$G$120,MATCH("●",INDEX($H$117:$AQ$120,,MATCH($D203,$70:$70,0)-7),0),1)&amp;""""&amp;"#g'"&amp;" ${CONFIG_DIR}"&amp;$K$7&amp;"; export "&amp;BE$175&amp;"="&amp;""""&amp;INDEX($E$117:$G$120,MATCH("●",INDEX($H$117:$AQ$120,,MATCH($D203,$70:$70,0)-7),0),1)&amp;""";"),",",""",""")</f>
        <v/>
      </c>
      <c r="BF203" s="71" t="str">
        <f>SUBSTITUTE(IF(INDEX($E$117:$G$120,MATCH("●",INDEX($H$117:$AQ$120,,MATCH($D203,$70:$70,0)-7),0),1)=VLOOKUP(BF$175,$AD$9:$AN$20,8,FALSE),"","sed -i "&amp;IF($AK$173="MacOS","'' ","")&amp;"'s#"&amp;BF$175&amp;"="""&amp;INDEX($E$117:$G$120,MATCH("●",INDEX($H$117:$AQ$120,,MATCH($D203,$70:$70,0)-7),0),1)&amp;""""&amp;"#"&amp;BF$175&amp;"="&amp;""""&amp;VLOOKUP(BF$175,$AD$9:$AN$20,8,FALSE)&amp;""""&amp;"#g'"&amp;"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203" s="71" t="str">
        <f>SUBSTITUTE(IF(VLOOKUP(BG$175,$AD$9:$AN$20,8,FALSE)=INDEX($E$122:$G$125,MATCH("●",INDEX($H$122:$AQ$125,,MATCH($D203,$70:$70,0)-7),0),1),"","sed -i "&amp;IF($AK$173="MacOS","'' ","")&amp;"'s#"&amp;BG$175&amp;"="""&amp;VLOOKUP(BG$175,$AD$9:$AN$20,8,FALSE)&amp;""""&amp;"#"&amp;BG$175&amp;"="&amp;""""&amp;INDEX($E$122:$G$125,MATCH("●",INDEX($H$122:$AQ$125,,MATCH($D203,$70:$70,0)-7),0),1)&amp;""""&amp;"#g'"&amp;" ${CONFIG_DIR}"&amp;$K$7&amp;"; export "&amp;BG$175&amp;"="&amp;""""&amp;INDEX($E$122:$G$125,MATCH("●",INDEX($H$122:$AQ$125,,MATCH($D203,$70:$70,0)-7),0),1)&amp;""";"),",",""",""")</f>
        <v/>
      </c>
      <c r="BH203" s="71" t="str">
        <f>SUBSTITUTE(IF(INDEX($E$122:$G$125,MATCH("●",INDEX($H$122:$AQ$125,,MATCH($D203,$70:$70,0)-7),0),1)=VLOOKUP(BH$175,$AD$9:$AN$20,8,FALSE),"","sed -i "&amp;IF($AK$173="MacOS","'' ","")&amp;"'s#"&amp;BH$175&amp;"="""&amp;INDEX($E$122:$G$125,MATCH("●",INDEX($H$122:$AQ$125,,MATCH($D203,$70:$70,0)-7),0),1)&amp;""""&amp;"#"&amp;BH$175&amp;"="&amp;""""&amp;VLOOKUP(BH$175,$AD$9:$AN$20,8,FALSE)&amp;""""&amp;"#g'"&amp;"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03" s="71" t="str">
        <f>SUBSTITUTE(IF(VLOOKUP(BI$175,$AD$9:$AN$20,8,FALSE)=INDEX($E$127:$G$129,MATCH("●",INDEX($H$127:$AQ$129,,MATCH($D203,$70:$70,0)-7),0),1),"","sed -i "&amp;IF($AK$173="MacOS","'' ","")&amp;"'s#"&amp;BI$175&amp;"="""&amp;VLOOKUP(BI$175,$AD$9:$AN$20,8,FALSE)&amp;""""&amp;"#"&amp;BI$175&amp;"="&amp;""""&amp;INDEX($E$127:$G$129,MATCH("●",INDEX($H$127:$AQ$129,,MATCH($D203,$70:$70,0)-7),0),1)&amp;""""&amp;"#g'"&amp;" ${CONFIG_DIR}"&amp;$K$7&amp;"; export "&amp;BI$175&amp;"="&amp;""""&amp;INDEX($E$127:$G$129,MATCH("●",INDEX($H$127:$AQ$129,,MATCH($D203,$70:$70,0)-7),0),1)&amp;""";"),",",""",""")</f>
        <v/>
      </c>
      <c r="BJ203" s="71" t="str">
        <f>SUBSTITUTE(IF(INDEX($E$127:$G$129,MATCH("●",INDEX($H$127:$AQ$129,,MATCH($D203,$70:$70,0)-7),0),1)=VLOOKUP(BJ$175,$AD$9:$AN$20,8,FALSE),"","sed -i "&amp;IF($AK$173="MacOS","'' ","")&amp;"'s#"&amp;BJ$175&amp;"="""&amp;INDEX($E$127:$G$129,MATCH("●",INDEX($H$127:$AQ$129,,MATCH($D203,$70:$70,0)-7),0),1)&amp;""""&amp;"#"&amp;BJ$175&amp;"="&amp;""""&amp;VLOOKUP(BJ$175,$AD$9:$AN$20,8,FALSE)&amp;""""&amp;"#g'"&amp;"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3" s="71" t="str">
        <f>SUBSTITUTE(IF(VLOOKUP(BK$175,$AD$9:$AN$20,8,FALSE)=INDEX($E$131:$G$133,MATCH("●",INDEX($H$131:$AQ$133,,MATCH($D203,$70:$70,0)-7),0),1),"","sed -i "&amp;IF($AK$173="MacOS","'' ","")&amp;"'s#"&amp;BK$175&amp;"="""&amp;VLOOKUP(BK$175,$AD$9:$AN$20,8,FALSE)&amp;""""&amp;"#"&amp;BK$175&amp;"="&amp;""""&amp;INDEX($E$131:$G$133,MATCH("●",INDEX($H$131:$AQ$133,,MATCH($D203,$70:$70,0)-7),0),1)&amp;""""&amp;"#g'"&amp;" ${CONFIG_DIR}"&amp;$K$7&amp;"; export "&amp;BK$175&amp;"="&amp;""""&amp;INDEX($E$131:$G$133,MATCH("●",INDEX($H$131:$AQ$133,,MATCH($D203,$70:$70,0)-7),0),1)&amp;""";"),",",""",""")</f>
        <v/>
      </c>
      <c r="BL203" s="71" t="str">
        <f>SUBSTITUTE(IF(INDEX($E$131:$G$133,MATCH("●",INDEX($H$131:$AQ$133,,MATCH($D203,$70:$70,0)-7),0),1)=VLOOKUP(BL$175,$AD$9:$AN$20,8,FALSE),"","sed -i "&amp;IF($AK$173="MacOS","'' ","")&amp;"'s#"&amp;BL$175&amp;"="""&amp;INDEX($E$131:$G$133,MATCH("●",INDEX($H$131:$AQ$133,,MATCH($D203,$70:$70,0)-7),0),1)&amp;""""&amp;"#"&amp;BL$175&amp;"="&amp;""""&amp;VLOOKUP(BL$175,$AD$9:$AN$20,8,FALSE)&amp;""""&amp;"#g'"&amp;"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3" s="71" t="str">
        <f>SUBSTITUTE(IF(VLOOKUP(BM$175,$AD$9:$AN$20,8,FALSE)=INDEX($E$135:$G$137,MATCH("●",INDEX($H$135:$AQ$137,,MATCH($D203,$70:$70,0)-7),0),1),"","sed -i "&amp;IF($AK$173="MacOS","'' ","")&amp;"'s#"&amp;BM$175&amp;"="""&amp;VLOOKUP(BM$175,$AD$9:$AN$20,8,FALSE)&amp;""""&amp;"#"&amp;BM$175&amp;"="&amp;""""&amp;INDEX($E$135:$G$137,MATCH("●",INDEX($H$135:$AQ$137,,MATCH($D203,$70:$70,0)-7),0),1)&amp;""""&amp;"#g'"&amp;" ${CONFIG_DIR}"&amp;$K$7&amp;"; export "&amp;BM$175&amp;"="&amp;""""&amp;INDEX($E$135:$G$137,MATCH("●",INDEX($H$135:$AQ$137,,MATCH($D203,$70:$70,0)-7),0),1)&amp;""";"),",",""",""")</f>
        <v/>
      </c>
      <c r="BN203" s="71" t="str">
        <f>SUBSTITUTE(IF(INDEX($E$135:$G$137,MATCH("●",INDEX($H$135:$AQ$137,,MATCH($D203,$70:$70,0)-7),0),1)=VLOOKUP(BN$175,$AD$9:$AN$20,8,FALSE),"","sed -i "&amp;IF($AK$173="MacOS","'' ","")&amp;"'s#"&amp;BN$175&amp;"="""&amp;INDEX($E$135:$G$137,MATCH("●",INDEX($H$135:$AQ$137,,MATCH($D203,$70:$70,0)-7),0),1)&amp;""""&amp;"#"&amp;BN$175&amp;"="&amp;""""&amp;VLOOKUP(BN$175,$AD$9:$AN$20,8,FALSE)&amp;""""&amp;"#g'"&amp;"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3" s="71" t="str">
        <f>SUBSTITUTE(IF(VLOOKUP(BO$175,$AD$9:$AN$20,8,FALSE)=INDEX($E$139:$G$141,MATCH("●",INDEX($H$139:$AQ$141,,MATCH($D203,$70:$70,0)-7),0),1),"","sed -i "&amp;IF($AK$173="MacOS","'' ","")&amp;"'s#"&amp;BO$175&amp;"="""&amp;VLOOKUP(BO$175,$AD$9:$AN$20,8,FALSE)&amp;""""&amp;"#"&amp;BO$175&amp;"="&amp;""""&amp;INDEX($E$139:$G$141,MATCH("●",INDEX($H$139:$AQ$141,,MATCH($D203,$70:$70,0)-7),0),1)&amp;""""&amp;"#g'"&amp;" ${CONFIG_DIR}"&amp;$K$7&amp;"; export "&amp;BO$175&amp;"="&amp;""""&amp;INDEX($E$139:$G$141,MATCH("●",INDEX($H$139:$AQ$141,,MATCH($D203,$70:$70,0)-7),0),1)&amp;""";"),",",""",""")</f>
        <v/>
      </c>
      <c r="BP203" s="71" t="str">
        <f>SUBSTITUTE(IF(INDEX($E$139:$G$141,MATCH("●",INDEX($H$139:$AQ$141,,MATCH($D203,$70:$70,0)-7),0),1)=VLOOKUP(BP$175,$AD$9:$AN$20,8,FALSE),"","sed -i "&amp;IF($AK$173="MacOS","'' ","")&amp;"'s#"&amp;BP$175&amp;"="""&amp;INDEX($E$139:$G$141,MATCH("●",INDEX($H$139:$AQ$141,,MATCH($D203,$70:$70,0)-7),0),1)&amp;""""&amp;"#"&amp;BP$175&amp;"="&amp;""""&amp;VLOOKUP(BP$175,$AD$9:$AN$20,8,FALSE)&amp;""""&amp;"#g'"&amp;"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3" s="71" t="str">
        <f>SUBSTITUTE(IF(VLOOKUP(BQ$175,$AD$9:$AN$20,8,FALSE)=INDEX($E$143:$G$145,MATCH("●",INDEX($H$143:$AQ$145,,MATCH($D203,$70:$70,0)-7),0),1),"","sed -i "&amp;IF($AK$173="MacOS","'' ","")&amp;"'s#"&amp;BQ$175&amp;"="""&amp;VLOOKUP(BQ$175,$AD$9:$AN$20,8,FALSE)&amp;""""&amp;"#"&amp;BQ$175&amp;"="&amp;""""&amp;INDEX($E$143:$G$145,MATCH("●",INDEX($H$143:$AQ$145,,MATCH($D203,$70:$70,0)-7),0),1)&amp;""""&amp;"#g'"&amp;" ${CONFIG_DIR}"&amp;$K$7&amp;"; export "&amp;BQ$175&amp;"="&amp;""""&amp;INDEX($E$143:$G$145,MATCH("●",INDEX($H$143:$AQ$145,,MATCH($D203,$70:$70,0)-7),0),1)&amp;""";"),",",""",""")</f>
        <v/>
      </c>
      <c r="BR203" s="71" t="str">
        <f>SUBSTITUTE(IF(INDEX($E$143:$G$145,MATCH("●",INDEX($H$143:$AQ$145,,MATCH($D203,$70:$70,0)-7),0),1)=VLOOKUP(BR$175,$AD$9:$AN$20,8,FALSE),"","sed -i "&amp;IF($AK$173="MacOS","'' ","")&amp;"'s#"&amp;BR$175&amp;"="""&amp;INDEX($E$143:$G$145,MATCH("●",INDEX($H$143:$AQ$145,,MATCH($D203,$70:$70,0)-7),0),1)&amp;""""&amp;"#"&amp;BR$175&amp;"="&amp;""""&amp;VLOOKUP(BR$175,$AD$9:$AN$20,8,FALSE)&amp;""""&amp;"#g'"&amp;"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3" s="71" t="str">
        <f>SUBSTITUTE(IF(VLOOKUP(BS$175,$AD$9:$AN$20,8,FALSE)=INDEX($E$147:$G$149,MATCH("●",INDEX($H$147:$AQ$149,,MATCH($D203,$70:$70,0)-7),0),1),"","sed -i "&amp;IF($AK$173="MacOS","'' ","")&amp;"'s#"&amp;BS$175&amp;"="""&amp;VLOOKUP(BS$175,$AD$9:$AN$20,8,FALSE)&amp;""""&amp;"#"&amp;BS$175&amp;"="&amp;""""&amp;INDEX($E$147:$G$149,MATCH("●",INDEX($H$147:$AQ$149,,MATCH($D203,$70:$70,0)-7),0),1)&amp;""""&amp;"#g'"&amp;" ${CONFIG_DIR}"&amp;$K$7&amp;"; export "&amp;BS$175&amp;"="&amp;""""&amp;INDEX($E$147:$G$149,MATCH("●",INDEX($H$147:$AQ$149,,MATCH($D203,$70:$70,0)-7),0),1)&amp;""";"),",",""",""")</f>
        <v/>
      </c>
      <c r="BT203" s="71" t="str">
        <f>SUBSTITUTE(IF(INDEX($E$147:$G$149,MATCH("●",INDEX($H$147:$AQ$149,,MATCH($D203,$70:$70,0)-7),0),1)=VLOOKUP(BT$175,$AD$9:$AN$20,8,FALSE),"","sed -i "&amp;IF($AK$173="MacOS","'' ","")&amp;"'s#"&amp;BT$175&amp;"="""&amp;INDEX($E$147:$G$149,MATCH("●",INDEX($H$147:$AQ$149,,MATCH($D203,$70:$70,0)-7),0),1)&amp;""""&amp;"#"&amp;BT$175&amp;"="&amp;""""&amp;VLOOKUP(BT$175,$AD$9:$AN$20,8,FALSE)&amp;""""&amp;"#g'"&amp;"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3" s="60" t="s">
        <v>1068</v>
      </c>
    </row>
    <row r="204" spans="4:73" ht="90" customHeight="1">
      <c r="D204" s="96">
        <f t="shared" si="3"/>
        <v>172</v>
      </c>
      <c r="E204" s="97"/>
      <c r="F204" s="97"/>
      <c r="G204" s="98"/>
      <c r="H204" s="45" t="str">
        <f t="shared" ca="1" si="2"/>
        <v>clear; echo テストケース172; sed -i '' 's#COLUMN_DATA_TYPE="char"#COLUMN_DATA_TYPE="float"#g' ${CONFIG_DIR}db_data_config.txt; export COLUMN_DATA_TYPE="float";sed -i '' 's#COLUMN_DATA_LENGTH="3"#COLUMN_DATA_LENGTH="38.2"#g' ${CONFIG_DIR}db_data_config.txt; export COLUMN_DATA_LENGTH="38.2";sed -i '' 's#COLUMN_DATA_TRIM="NONE"#COLUMN_DATA_TRIM="FTBT"#g' ${CONFIG_DIR}db_data_config.txt; export COLUMN_DATA_TRIM="FTBT";sh ./script/db_check_data_validate_config.sh; sed -i '' 's#COLUMN_DATA_TYPE="float"#COLUMN_DATA_TYPE="char"#g' ${CONFIG_DIR}db_data_config.txt; export COLUMN_DATA_TYPE="char";sed -i '' 's#COLUMN_DATA_LENGTH="38.2"#COLUMN_DATA_LENGTH="3"#g' ${CONFIG_DIR}db_data_config.txt; export COLUMN_DATA_LENGTH="3";sed -i '' 's#COLUMN_DATA_TRIM="FTBT"#COLUMN_DATA_TRIM="NONE"#g' ${CONFIG_DIR}db_data_config.txt; export COLUMN_DATA_TRIM="NONE";</v>
      </c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7"/>
      <c r="AE204" s="99" t="str" cm="1">
        <f t="array" ref="AE204">SUBSTITUTE(INDEX($H$151:$AQ$151, , MATCH($D204, $70:$70, 0)-7),"-","")</f>
        <v>異常</v>
      </c>
      <c r="AF204" s="100"/>
      <c r="AG204" s="101"/>
      <c r="AH204" s="143" t="s">
        <v>1288</v>
      </c>
      <c r="AI204" s="144"/>
      <c r="AJ204" s="144"/>
      <c r="AK204" s="144"/>
      <c r="AL204" s="144"/>
      <c r="AM204" s="144"/>
      <c r="AN204" s="144"/>
      <c r="AO204" s="144"/>
      <c r="AP204" s="144"/>
      <c r="AQ204" s="145"/>
      <c r="AS204" s="68" t="str" cm="1">
        <f t="array" ref="AS204">SUBSTITUTE(TEXT(INDEX($H$154:$AQ$154,1,$D204-144),"000000"),"-","")</f>
        <v>220168</v>
      </c>
      <c r="AT204" s="69"/>
      <c r="AU204" s="70"/>
      <c r="AW204" s="71" t="str">
        <f>SUBSTITUTE(IF(VLOOKUP(AW$175,$AD$9:$AN$20,8,FALSE)=INDEX($E$76:$G$78,MATCH("●",INDEX($H$76:$AQ$78,,MATCH($D204,$70:$70,0)-7),0),1),"","sed -i "&amp;IF($AK$173="MacOS","'' ","")&amp;"'s#"&amp;AW$175&amp;"="""&amp;VLOOKUP(AW$175,$AD$9:$AN$20,8,FALSE)&amp;""""&amp;"#"&amp;AW$175&amp;"="&amp;""""&amp;INDEX($E$76:$G$78,MATCH("●",INDEX($H$76:$AQ$78,,MATCH($D204,$70:$70,0)-7),0),1)&amp;""""&amp;"#g'"&amp;" ${CONFIG_DIR}"&amp;$K$7&amp;"; export "&amp;AW$175&amp;"="&amp;""""&amp;INDEX($E$76:$G$78,MATCH("●",INDEX($H$76:$AQ$78,,MATCH($D204,$70:$70,0)-7),0),1)&amp;""";"),",",""",""")</f>
        <v/>
      </c>
      <c r="AX204" s="71" t="str">
        <f>SUBSTITUTE(IF(INDEX($E$76:$G$78,MATCH("●",INDEX($H$76:$AQ$78,,MATCH($D204,$70:$70,0)-7),0),1)=VLOOKUP(AX$175,$AD$9:$AN$20,8,FALSE),"","sed -i "&amp;IF($AK$173="MacOS","'' ","")&amp;"'s#"&amp;AX$175&amp;"="""&amp;INDEX($E$76:$G$78,MATCH("●",INDEX($H$76:$AQ$78,,MATCH($D204,$70:$70,0)-7),0),1)&amp;""""&amp;"#"&amp;AX$175&amp;"="&amp;""""&amp;VLOOKUP(AX$175,$AD$9:$AN$20,8,FALSE)&amp;""""&amp;"#g'"&amp;"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4" s="71" t="str">
        <f>SUBSTITUTE(IF(VLOOKUP(AY$175,$AD$9:$AN$20,8,FALSE)=INDEX($E$80:$G$83,MATCH("●",INDEX($H$80:$AQ$83,,MATCH($D204,$70:$70,0)-7),0),1),"","sed -i "&amp;IF($AK$173="MacOS","'' ","")&amp;"'s#"&amp;AY$175&amp;"="""&amp;VLOOKUP(AY$175,$AD$9:$AN$20,8,FALSE)&amp;""""&amp;"#"&amp;AY$175&amp;"="&amp;""""&amp;INDEX($E$80:$G$83,MATCH("●",INDEX($H$80:$AQ$83,,MATCH($D204,$70:$70,0)-7),0),1)&amp;""""&amp;"#g'"&amp;" ${CONFIG_DIR}"&amp;$K$7&amp;"; export "&amp;AY$175&amp;"="&amp;""""&amp;INDEX($E$80:$G$83,MATCH("●",INDEX($H$80:$AQ$83,,MATCH($D204,$70:$70,0)-7),0),1)&amp;""";"),",",""",""")</f>
        <v>sed -i '' 's#COLUMN_DATA_TYPE="char"#COLUMN_DATA_TYPE="float"#g' ${CONFIG_DIR}db_data_config.txt; export COLUMN_DATA_TYPE="float";</v>
      </c>
      <c r="AZ204" s="71" t="str">
        <f>SUBSTITUTE(IF(INDEX($E$80:$G$83,MATCH("●",INDEX($H$80:$AQ$83,,MATCH($D204,$70:$70,0)-7),0),1)=VLOOKUP(AZ$175,$AD$9:$AN$20,8,FALSE),"","sed -i "&amp;IF($AK$173="MacOS","'' ","")&amp;"'s#"&amp;AZ$175&amp;"="""&amp;INDEX($E$80:$G$83,MATCH("●",INDEX($H$80:$AQ$83,,MATCH($D204,$70:$70,0)-7),0),1)&amp;""""&amp;"#"&amp;AZ$175&amp;"="&amp;""""&amp;VLOOKUP(AZ$175,$AD$9:$AN$20,8,FALSE)&amp;""""&amp;"#g'"&amp;"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4" s="71" t="str">
        <f>SUBSTITUTE(IF(VLOOKUP(BA$175,$AD$9:$AN$20,8,FALSE)=INDEX($E$85:$G$110,MATCH("●",INDEX($H$85:$AQ$110,,MATCH($D204,$70:$70,0)-7),0),1),"","sed -i "&amp;IF($AK$173="MacOS","'' ","")&amp;"'s#"&amp;BA$175&amp;"="""&amp;VLOOKUP(BA$175,$AD$9:$AN$20,8,FALSE)&amp;""""&amp;"#"&amp;BA$175&amp;"="&amp;""""&amp;INDEX($E$85:$G$110,MATCH("●",INDEX($H$85:$AQ$110,,MATCH($D204,$70:$70,0)-7),0),1)&amp;""""&amp;"#g'"&amp;" ${CONFIG_DIR}"&amp;$K$7&amp;"; export "&amp;BA$175&amp;"="&amp;""""&amp;INDEX($E$85:$G$110,MATCH("●",INDEX($H$85:$AQ$110,,MATCH($D204,$70:$70,0)-7),0),1)&amp;""";"),",",""",""")</f>
        <v>sed -i '' 's#COLUMN_DATA_LENGTH="3"#COLUMN_DATA_LENGTH="38.2"#g' ${CONFIG_DIR}db_data_config.txt; export COLUMN_DATA_LENGTH="38.2";</v>
      </c>
      <c r="BB204" s="71" t="str">
        <f>SUBSTITUTE(IF(INDEX($E$85:$G$110,MATCH("●",INDEX($H$85:$AQ$110,,MATCH($D204,$70:$70,0)-7),0),1)=VLOOKUP(BB$175,$AD$9:$AN$20,8,FALSE),"","sed -i "&amp;IF($AK$173="MacOS","'' ","")&amp;"'s#"&amp;BB$175&amp;"="""&amp;INDEX($E$85:$G$110,MATCH("●",INDEX($H$85:$AQ$110,,MATCH($D204,$70:$70,0)-7),0),1)&amp;""""&amp;"#"&amp;BB$175&amp;"="&amp;""""&amp;VLOOKUP(BB$175,$AD$9:$AN$20,8,FALSE)&amp;""""&amp;"#g'"&amp;"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's#COLUMN_DATA_LENGTH="38.2"#COLUMN_DATA_LENGTH="3"#g' ${CONFIG_DIR}db_data_config.txt; export COLUMN_DATA_LENGTH="3";</v>
      </c>
      <c r="BC204" s="71" t="str">
        <f>SUBSTITUTE(IF(VLOOKUP(BC$175,$AD$9:$AN$20,8,FALSE)=INDEX($E$112:$G$115,MATCH("●",INDEX($H$112:$AQ$115,,MATCH($D204,$70:$70,0)-7),0),1),"","sed -i "&amp;IF($AK$173="MacOS","'' ","")&amp;"'s#"&amp;BC$175&amp;"="""&amp;VLOOKUP(BC$175,$AD$9:$AN$20,8,FALSE)&amp;""""&amp;"#"&amp;BC$175&amp;"="&amp;""""&amp;INDEX($E$112:$G$115,MATCH("●",INDEX($H$112:$AQ$115,,MATCH($D204,$70:$70,0)-7),0),1)&amp;""""&amp;"#g'"&amp;" ${CONFIG_DIR}"&amp;$K$7&amp;"; export "&amp;BC$175&amp;"="&amp;""""&amp;INDEX($E$112:$G$115,MATCH("●",INDEX($H$112:$AQ$115,,MATCH($D204,$70:$70,0)-7),0),1)&amp;""";"),",",""",""")</f>
        <v>sed -i '' 's#COLUMN_DATA_TRIM="NONE"#COLUMN_DATA_TRIM="FTBT"#g' ${CONFIG_DIR}db_data_config.txt; export COLUMN_DATA_TRIM="FTBT";</v>
      </c>
      <c r="BD204" s="71" t="str">
        <f>SUBSTITUTE(IF(INDEX($E$112:$G$115,MATCH("●",INDEX($H$112:$AQ$115,,MATCH($D204,$70:$70,0)-7),0),1)=VLOOKUP(BD$175,$AD$9:$AN$20,8,FALSE),"","sed -i "&amp;IF($AK$173="MacOS","'' ","")&amp;"'s#"&amp;BD$175&amp;"="""&amp;INDEX($E$112:$G$115,MATCH("●",INDEX($H$112:$AQ$115,,MATCH($D204,$70:$70,0)-7),0),1)&amp;""""&amp;"#"&amp;BD$175&amp;"="&amp;""""&amp;VLOOKUP(BD$175,$AD$9:$AN$20,8,FALSE)&amp;""""&amp;"#g'"&amp;"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04" s="71" t="str">
        <f>SUBSTITUTE(IF(VLOOKUP(BE$175,$AD$9:$AN$20,8,FALSE)=INDEX($E$117:$G$120,MATCH("●",INDEX($H$117:$AQ$120,,MATCH($D204,$70:$70,0)-7),0),1),"","sed -i "&amp;IF($AK$173="MacOS","'' ","")&amp;"'s#"&amp;BE$175&amp;"="""&amp;VLOOKUP(BE$175,$AD$9:$AN$20,8,FALSE)&amp;""""&amp;"#"&amp;BE$175&amp;"="&amp;""""&amp;INDEX($E$117:$G$120,MATCH("●",INDEX($H$117:$AQ$120,,MATCH($D204,$70:$70,0)-7),0),1)&amp;""""&amp;"#g'"&amp;" ${CONFIG_DIR}"&amp;$K$7&amp;"; export "&amp;BE$175&amp;"="&amp;""""&amp;INDEX($E$117:$G$120,MATCH("●",INDEX($H$117:$AQ$120,,MATCH($D204,$70:$70,0)-7),0),1)&amp;""";"),",",""",""")</f>
        <v/>
      </c>
      <c r="BF204" s="71" t="str">
        <f>SUBSTITUTE(IF(INDEX($E$117:$G$120,MATCH("●",INDEX($H$117:$AQ$120,,MATCH($D204,$70:$70,0)-7),0),1)=VLOOKUP(BF$175,$AD$9:$AN$20,8,FALSE),"","sed -i "&amp;IF($AK$173="MacOS","'' ","")&amp;"'s#"&amp;BF$175&amp;"="""&amp;INDEX($E$117:$G$120,MATCH("●",INDEX($H$117:$AQ$120,,MATCH($D204,$70:$70,0)-7),0),1)&amp;""""&amp;"#"&amp;BF$175&amp;"="&amp;""""&amp;VLOOKUP(BF$175,$AD$9:$AN$20,8,FALSE)&amp;""""&amp;"#g'"&amp;"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204" s="71" t="str">
        <f>SUBSTITUTE(IF(VLOOKUP(BG$175,$AD$9:$AN$20,8,FALSE)=INDEX($E$122:$G$125,MATCH("●",INDEX($H$122:$AQ$125,,MATCH($D204,$70:$70,0)-7),0),1),"","sed -i "&amp;IF($AK$173="MacOS","'' ","")&amp;"'s#"&amp;BG$175&amp;"="""&amp;VLOOKUP(BG$175,$AD$9:$AN$20,8,FALSE)&amp;""""&amp;"#"&amp;BG$175&amp;"="&amp;""""&amp;INDEX($E$122:$G$125,MATCH("●",INDEX($H$122:$AQ$125,,MATCH($D204,$70:$70,0)-7),0),1)&amp;""""&amp;"#g'"&amp;" ${CONFIG_DIR}"&amp;$K$7&amp;"; export "&amp;BG$175&amp;"="&amp;""""&amp;INDEX($E$122:$G$125,MATCH("●",INDEX($H$122:$AQ$125,,MATCH($D204,$70:$70,0)-7),0),1)&amp;""";"),",",""",""")</f>
        <v/>
      </c>
      <c r="BH204" s="71" t="str">
        <f>SUBSTITUTE(IF(INDEX($E$122:$G$125,MATCH("●",INDEX($H$122:$AQ$125,,MATCH($D204,$70:$70,0)-7),0),1)=VLOOKUP(BH$175,$AD$9:$AN$20,8,FALSE),"","sed -i "&amp;IF($AK$173="MacOS","'' ","")&amp;"'s#"&amp;BH$175&amp;"="""&amp;INDEX($E$122:$G$125,MATCH("●",INDEX($H$122:$AQ$125,,MATCH($D204,$70:$70,0)-7),0),1)&amp;""""&amp;"#"&amp;BH$175&amp;"="&amp;""""&amp;VLOOKUP(BH$175,$AD$9:$AN$20,8,FALSE)&amp;""""&amp;"#g'"&amp;"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04" s="71" t="str">
        <f>SUBSTITUTE(IF(VLOOKUP(BI$175,$AD$9:$AN$20,8,FALSE)=INDEX($E$127:$G$129,MATCH("●",INDEX($H$127:$AQ$129,,MATCH($D204,$70:$70,0)-7),0),1),"","sed -i "&amp;IF($AK$173="MacOS","'' ","")&amp;"'s#"&amp;BI$175&amp;"="""&amp;VLOOKUP(BI$175,$AD$9:$AN$20,8,FALSE)&amp;""""&amp;"#"&amp;BI$175&amp;"="&amp;""""&amp;INDEX($E$127:$G$129,MATCH("●",INDEX($H$127:$AQ$129,,MATCH($D204,$70:$70,0)-7),0),1)&amp;""""&amp;"#g'"&amp;" ${CONFIG_DIR}"&amp;$K$7&amp;"; export "&amp;BI$175&amp;"="&amp;""""&amp;INDEX($E$127:$G$129,MATCH("●",INDEX($H$127:$AQ$129,,MATCH($D204,$70:$70,0)-7),0),1)&amp;""";"),",",""",""")</f>
        <v/>
      </c>
      <c r="BJ204" s="71" t="str">
        <f>SUBSTITUTE(IF(INDEX($E$127:$G$129,MATCH("●",INDEX($H$127:$AQ$129,,MATCH($D204,$70:$70,0)-7),0),1)=VLOOKUP(BJ$175,$AD$9:$AN$20,8,FALSE),"","sed -i "&amp;IF($AK$173="MacOS","'' ","")&amp;"'s#"&amp;BJ$175&amp;"="""&amp;INDEX($E$127:$G$129,MATCH("●",INDEX($H$127:$AQ$129,,MATCH($D204,$70:$70,0)-7),0),1)&amp;""""&amp;"#"&amp;BJ$175&amp;"="&amp;""""&amp;VLOOKUP(BJ$175,$AD$9:$AN$20,8,FALSE)&amp;""""&amp;"#g'"&amp;"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4" s="71" t="str">
        <f>SUBSTITUTE(IF(VLOOKUP(BK$175,$AD$9:$AN$20,8,FALSE)=INDEX($E$131:$G$133,MATCH("●",INDEX($H$131:$AQ$133,,MATCH($D204,$70:$70,0)-7),0),1),"","sed -i "&amp;IF($AK$173="MacOS","'' ","")&amp;"'s#"&amp;BK$175&amp;"="""&amp;VLOOKUP(BK$175,$AD$9:$AN$20,8,FALSE)&amp;""""&amp;"#"&amp;BK$175&amp;"="&amp;""""&amp;INDEX($E$131:$G$133,MATCH("●",INDEX($H$131:$AQ$133,,MATCH($D204,$70:$70,0)-7),0),1)&amp;""""&amp;"#g'"&amp;" ${CONFIG_DIR}"&amp;$K$7&amp;"; export "&amp;BK$175&amp;"="&amp;""""&amp;INDEX($E$131:$G$133,MATCH("●",INDEX($H$131:$AQ$133,,MATCH($D204,$70:$70,0)-7),0),1)&amp;""";"),",",""",""")</f>
        <v/>
      </c>
      <c r="BL204" s="71" t="str">
        <f>SUBSTITUTE(IF(INDEX($E$131:$G$133,MATCH("●",INDEX($H$131:$AQ$133,,MATCH($D204,$70:$70,0)-7),0),1)=VLOOKUP(BL$175,$AD$9:$AN$20,8,FALSE),"","sed -i "&amp;IF($AK$173="MacOS","'' ","")&amp;"'s#"&amp;BL$175&amp;"="""&amp;INDEX($E$131:$G$133,MATCH("●",INDEX($H$131:$AQ$133,,MATCH($D204,$70:$70,0)-7),0),1)&amp;""""&amp;"#"&amp;BL$175&amp;"="&amp;""""&amp;VLOOKUP(BL$175,$AD$9:$AN$20,8,FALSE)&amp;""""&amp;"#g'"&amp;"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4" s="71" t="str">
        <f>SUBSTITUTE(IF(VLOOKUP(BM$175,$AD$9:$AN$20,8,FALSE)=INDEX($E$135:$G$137,MATCH("●",INDEX($H$135:$AQ$137,,MATCH($D204,$70:$70,0)-7),0),1),"","sed -i "&amp;IF($AK$173="MacOS","'' ","")&amp;"'s#"&amp;BM$175&amp;"="""&amp;VLOOKUP(BM$175,$AD$9:$AN$20,8,FALSE)&amp;""""&amp;"#"&amp;BM$175&amp;"="&amp;""""&amp;INDEX($E$135:$G$137,MATCH("●",INDEX($H$135:$AQ$137,,MATCH($D204,$70:$70,0)-7),0),1)&amp;""""&amp;"#g'"&amp;" ${CONFIG_DIR}"&amp;$K$7&amp;"; export "&amp;BM$175&amp;"="&amp;""""&amp;INDEX($E$135:$G$137,MATCH("●",INDEX($H$135:$AQ$137,,MATCH($D204,$70:$70,0)-7),0),1)&amp;""";"),",",""",""")</f>
        <v/>
      </c>
      <c r="BN204" s="71" t="str">
        <f>SUBSTITUTE(IF(INDEX($E$135:$G$137,MATCH("●",INDEX($H$135:$AQ$137,,MATCH($D204,$70:$70,0)-7),0),1)=VLOOKUP(BN$175,$AD$9:$AN$20,8,FALSE),"","sed -i "&amp;IF($AK$173="MacOS","'' ","")&amp;"'s#"&amp;BN$175&amp;"="""&amp;INDEX($E$135:$G$137,MATCH("●",INDEX($H$135:$AQ$137,,MATCH($D204,$70:$70,0)-7),0),1)&amp;""""&amp;"#"&amp;BN$175&amp;"="&amp;""""&amp;VLOOKUP(BN$175,$AD$9:$AN$20,8,FALSE)&amp;""""&amp;"#g'"&amp;"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4" s="71" t="str">
        <f>SUBSTITUTE(IF(VLOOKUP(BO$175,$AD$9:$AN$20,8,FALSE)=INDEX($E$139:$G$141,MATCH("●",INDEX($H$139:$AQ$141,,MATCH($D204,$70:$70,0)-7),0),1),"","sed -i "&amp;IF($AK$173="MacOS","'' ","")&amp;"'s#"&amp;BO$175&amp;"="""&amp;VLOOKUP(BO$175,$AD$9:$AN$20,8,FALSE)&amp;""""&amp;"#"&amp;BO$175&amp;"="&amp;""""&amp;INDEX($E$139:$G$141,MATCH("●",INDEX($H$139:$AQ$141,,MATCH($D204,$70:$70,0)-7),0),1)&amp;""""&amp;"#g'"&amp;" ${CONFIG_DIR}"&amp;$K$7&amp;"; export "&amp;BO$175&amp;"="&amp;""""&amp;INDEX($E$139:$G$141,MATCH("●",INDEX($H$139:$AQ$141,,MATCH($D204,$70:$70,0)-7),0),1)&amp;""";"),",",""",""")</f>
        <v/>
      </c>
      <c r="BP204" s="71" t="str">
        <f>SUBSTITUTE(IF(INDEX($E$139:$G$141,MATCH("●",INDEX($H$139:$AQ$141,,MATCH($D204,$70:$70,0)-7),0),1)=VLOOKUP(BP$175,$AD$9:$AN$20,8,FALSE),"","sed -i "&amp;IF($AK$173="MacOS","'' ","")&amp;"'s#"&amp;BP$175&amp;"="""&amp;INDEX($E$139:$G$141,MATCH("●",INDEX($H$139:$AQ$141,,MATCH($D204,$70:$70,0)-7),0),1)&amp;""""&amp;"#"&amp;BP$175&amp;"="&amp;""""&amp;VLOOKUP(BP$175,$AD$9:$AN$20,8,FALSE)&amp;""""&amp;"#g'"&amp;"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4" s="71" t="str">
        <f>SUBSTITUTE(IF(VLOOKUP(BQ$175,$AD$9:$AN$20,8,FALSE)=INDEX($E$143:$G$145,MATCH("●",INDEX($H$143:$AQ$145,,MATCH($D204,$70:$70,0)-7),0),1),"","sed -i "&amp;IF($AK$173="MacOS","'' ","")&amp;"'s#"&amp;BQ$175&amp;"="""&amp;VLOOKUP(BQ$175,$AD$9:$AN$20,8,FALSE)&amp;""""&amp;"#"&amp;BQ$175&amp;"="&amp;""""&amp;INDEX($E$143:$G$145,MATCH("●",INDEX($H$143:$AQ$145,,MATCH($D204,$70:$70,0)-7),0),1)&amp;""""&amp;"#g'"&amp;" ${CONFIG_DIR}"&amp;$K$7&amp;"; export "&amp;BQ$175&amp;"="&amp;""""&amp;INDEX($E$143:$G$145,MATCH("●",INDEX($H$143:$AQ$145,,MATCH($D204,$70:$70,0)-7),0),1)&amp;""";"),",",""",""")</f>
        <v/>
      </c>
      <c r="BR204" s="71" t="str">
        <f>SUBSTITUTE(IF(INDEX($E$143:$G$145,MATCH("●",INDEX($H$143:$AQ$145,,MATCH($D204,$70:$70,0)-7),0),1)=VLOOKUP(BR$175,$AD$9:$AN$20,8,FALSE),"","sed -i "&amp;IF($AK$173="MacOS","'' ","")&amp;"'s#"&amp;BR$175&amp;"="""&amp;INDEX($E$143:$G$145,MATCH("●",INDEX($H$143:$AQ$145,,MATCH($D204,$70:$70,0)-7),0),1)&amp;""""&amp;"#"&amp;BR$175&amp;"="&amp;""""&amp;VLOOKUP(BR$175,$AD$9:$AN$20,8,FALSE)&amp;""""&amp;"#g'"&amp;"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4" s="71" t="str">
        <f>SUBSTITUTE(IF(VLOOKUP(BS$175,$AD$9:$AN$20,8,FALSE)=INDEX($E$147:$G$149,MATCH("●",INDEX($H$147:$AQ$149,,MATCH($D204,$70:$70,0)-7),0),1),"","sed -i "&amp;IF($AK$173="MacOS","'' ","")&amp;"'s#"&amp;BS$175&amp;"="""&amp;VLOOKUP(BS$175,$AD$9:$AN$20,8,FALSE)&amp;""""&amp;"#"&amp;BS$175&amp;"="&amp;""""&amp;INDEX($E$147:$G$149,MATCH("●",INDEX($H$147:$AQ$149,,MATCH($D204,$70:$70,0)-7),0),1)&amp;""""&amp;"#g'"&amp;" ${CONFIG_DIR}"&amp;$K$7&amp;"; export "&amp;BS$175&amp;"="&amp;""""&amp;INDEX($E$147:$G$149,MATCH("●",INDEX($H$147:$AQ$149,,MATCH($D204,$70:$70,0)-7),0),1)&amp;""";"),",",""",""")</f>
        <v/>
      </c>
      <c r="BT204" s="71" t="str">
        <f>SUBSTITUTE(IF(INDEX($E$147:$G$149,MATCH("●",INDEX($H$147:$AQ$149,,MATCH($D204,$70:$70,0)-7),0),1)=VLOOKUP(BT$175,$AD$9:$AN$20,8,FALSE),"","sed -i "&amp;IF($AK$173="MacOS","'' ","")&amp;"'s#"&amp;BT$175&amp;"="""&amp;INDEX($E$147:$G$149,MATCH("●",INDEX($H$147:$AQ$149,,MATCH($D204,$70:$70,0)-7),0),1)&amp;""""&amp;"#"&amp;BT$175&amp;"="&amp;""""&amp;VLOOKUP(BT$175,$AD$9:$AN$20,8,FALSE)&amp;""""&amp;"#g'"&amp;"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4" s="60" t="s">
        <v>1068</v>
      </c>
    </row>
    <row r="205" spans="4:73" ht="90" customHeight="1">
      <c r="D205" s="96">
        <f t="shared" si="3"/>
        <v>173</v>
      </c>
      <c r="E205" s="97"/>
      <c r="F205" s="97"/>
      <c r="G205" s="98"/>
      <c r="H205" s="45" t="str">
        <f t="shared" ca="1" si="2"/>
        <v>clear; echo テストケース173; sed -i '' 's#COLUMN_DATA_TYPE="char"#COLUMN_DATA_TYPE="float"#g' ${CONFIG_DIR}db_data_config.txt; export COLUMN_DATA_TYPE="float";sed -i '' 's#COLUMN_DATA_LENGTH="3"#COLUMN_DATA_LENGTH="1.7"#g' ${CONFIG_DIR}db_data_config.txt; export COLUMN_DATA_LENGTH="1.7";sed -i '' 's#COLUMN_DATA_TRIM="NONE"#COLUMN_DATA_TRIM="ftbt"#g' ${CONFIG_DIR}db_data_config.txt; export COLUMN_DATA_TRIM="ftbt";sh ./script/db_check_data_validate_config.sh; sed -i '' 's#COLUMN_DATA_TYPE="float"#COLUMN_DATA_TYPE="char"#g' ${CONFIG_DIR}db_data_config.txt; export COLUMN_DATA_TYPE="char";sed -i '' 's#COLUMN_DATA_LENGTH="1.7"#COLUMN_DATA_LENGTH="3"#g' ${CONFIG_DIR}db_data_config.txt; export COLUMN_DATA_LENGTH="3";sed -i '' 's#COLUMN_DATA_TRIM="ftbt"#COLUMN_DATA_TRIM="NONE"#g' ${CONFIG_DIR}db_data_config.txt; export COLUMN_DATA_TRIM="NONE";</v>
      </c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  <c r="AC205" s="46"/>
      <c r="AD205" s="47"/>
      <c r="AE205" s="99" t="str" cm="1">
        <f t="array" ref="AE205">SUBSTITUTE(INDEX($H$151:$AQ$151, , MATCH($D205, $70:$70, 0)-7),"-","")</f>
        <v>異常</v>
      </c>
      <c r="AF205" s="100"/>
      <c r="AG205" s="101"/>
      <c r="AH205" s="143" t="s">
        <v>1289</v>
      </c>
      <c r="AI205" s="144"/>
      <c r="AJ205" s="144"/>
      <c r="AK205" s="144"/>
      <c r="AL205" s="144"/>
      <c r="AM205" s="144"/>
      <c r="AN205" s="144"/>
      <c r="AO205" s="144"/>
      <c r="AP205" s="144"/>
      <c r="AQ205" s="145"/>
      <c r="AS205" s="68" t="str" cm="1">
        <f t="array" ref="AS205">SUBSTITUTE(TEXT(INDEX($H$154:$AQ$154,1,$D205-144),"000000"),"-","")</f>
        <v>220169</v>
      </c>
      <c r="AT205" s="69"/>
      <c r="AU205" s="70"/>
      <c r="AW205" s="71" t="str">
        <f>SUBSTITUTE(IF(VLOOKUP(AW$175,$AD$9:$AN$20,8,FALSE)=INDEX($E$76:$G$78,MATCH("●",INDEX($H$76:$AQ$78,,MATCH($D205,$70:$70,0)-7),0),1),"","sed -i "&amp;IF($AK$173="MacOS","'' ","")&amp;"'s#"&amp;AW$175&amp;"="""&amp;VLOOKUP(AW$175,$AD$9:$AN$20,8,FALSE)&amp;""""&amp;"#"&amp;AW$175&amp;"="&amp;""""&amp;INDEX($E$76:$G$78,MATCH("●",INDEX($H$76:$AQ$78,,MATCH($D205,$70:$70,0)-7),0),1)&amp;""""&amp;"#g'"&amp;" ${CONFIG_DIR}"&amp;$K$7&amp;"; export "&amp;AW$175&amp;"="&amp;""""&amp;INDEX($E$76:$G$78,MATCH("●",INDEX($H$76:$AQ$78,,MATCH($D205,$70:$70,0)-7),0),1)&amp;""";"),",",""",""")</f>
        <v/>
      </c>
      <c r="AX205" s="71" t="str">
        <f>SUBSTITUTE(IF(INDEX($E$76:$G$78,MATCH("●",INDEX($H$76:$AQ$78,,MATCH($D205,$70:$70,0)-7),0),1)=VLOOKUP(AX$175,$AD$9:$AN$20,8,FALSE),"","sed -i "&amp;IF($AK$173="MacOS","'' ","")&amp;"'s#"&amp;AX$175&amp;"="""&amp;INDEX($E$76:$G$78,MATCH("●",INDEX($H$76:$AQ$78,,MATCH($D205,$70:$70,0)-7),0),1)&amp;""""&amp;"#"&amp;AX$175&amp;"="&amp;""""&amp;VLOOKUP(AX$175,$AD$9:$AN$20,8,FALSE)&amp;""""&amp;"#g'"&amp;"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5" s="71" t="str">
        <f>SUBSTITUTE(IF(VLOOKUP(AY$175,$AD$9:$AN$20,8,FALSE)=INDEX($E$80:$G$83,MATCH("●",INDEX($H$80:$AQ$83,,MATCH($D205,$70:$70,0)-7),0),1),"","sed -i "&amp;IF($AK$173="MacOS","'' ","")&amp;"'s#"&amp;AY$175&amp;"="""&amp;VLOOKUP(AY$175,$AD$9:$AN$20,8,FALSE)&amp;""""&amp;"#"&amp;AY$175&amp;"="&amp;""""&amp;INDEX($E$80:$G$83,MATCH("●",INDEX($H$80:$AQ$83,,MATCH($D205,$70:$70,0)-7),0),1)&amp;""""&amp;"#g'"&amp;" ${CONFIG_DIR}"&amp;$K$7&amp;"; export "&amp;AY$175&amp;"="&amp;""""&amp;INDEX($E$80:$G$83,MATCH("●",INDEX($H$80:$AQ$83,,MATCH($D205,$70:$70,0)-7),0),1)&amp;""";"),",",""",""")</f>
        <v>sed -i '' 's#COLUMN_DATA_TYPE="char"#COLUMN_DATA_TYPE="float"#g' ${CONFIG_DIR}db_data_config.txt; export COLUMN_DATA_TYPE="float";</v>
      </c>
      <c r="AZ205" s="71" t="str">
        <f>SUBSTITUTE(IF(INDEX($E$80:$G$83,MATCH("●",INDEX($H$80:$AQ$83,,MATCH($D205,$70:$70,0)-7),0),1)=VLOOKUP(AZ$175,$AD$9:$AN$20,8,FALSE),"","sed -i "&amp;IF($AK$173="MacOS","'' ","")&amp;"'s#"&amp;AZ$175&amp;"="""&amp;INDEX($E$80:$G$83,MATCH("●",INDEX($H$80:$AQ$83,,MATCH($D205,$70:$70,0)-7),0),1)&amp;""""&amp;"#"&amp;AZ$175&amp;"="&amp;""""&amp;VLOOKUP(AZ$175,$AD$9:$AN$20,8,FALSE)&amp;""""&amp;"#g'"&amp;"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5" s="71" t="str">
        <f>SUBSTITUTE(IF(VLOOKUP(BA$175,$AD$9:$AN$20,8,FALSE)=INDEX($E$85:$G$110,MATCH("●",INDEX($H$85:$AQ$110,,MATCH($D205,$70:$70,0)-7),0),1),"","sed -i "&amp;IF($AK$173="MacOS","'' ","")&amp;"'s#"&amp;BA$175&amp;"="""&amp;VLOOKUP(BA$175,$AD$9:$AN$20,8,FALSE)&amp;""""&amp;"#"&amp;BA$175&amp;"="&amp;""""&amp;INDEX($E$85:$G$110,MATCH("●",INDEX($H$85:$AQ$110,,MATCH($D205,$70:$70,0)-7),0),1)&amp;""""&amp;"#g'"&amp;" ${CONFIG_DIR}"&amp;$K$7&amp;"; export "&amp;BA$175&amp;"="&amp;""""&amp;INDEX($E$85:$G$110,MATCH("●",INDEX($H$85:$AQ$110,,MATCH($D205,$70:$70,0)-7),0),1)&amp;""";"),",",""",""")</f>
        <v>sed -i '' 's#COLUMN_DATA_LENGTH="3"#COLUMN_DATA_LENGTH="1.7"#g' ${CONFIG_DIR}db_data_config.txt; export COLUMN_DATA_LENGTH="1.7";</v>
      </c>
      <c r="BB205" s="71" t="str">
        <f>SUBSTITUTE(IF(INDEX($E$85:$G$110,MATCH("●",INDEX($H$85:$AQ$110,,MATCH($D205,$70:$70,0)-7),0),1)=VLOOKUP(BB$175,$AD$9:$AN$20,8,FALSE),"","sed -i "&amp;IF($AK$173="MacOS","'' ","")&amp;"'s#"&amp;BB$175&amp;"="""&amp;INDEX($E$85:$G$110,MATCH("●",INDEX($H$85:$AQ$110,,MATCH($D205,$70:$70,0)-7),0),1)&amp;""""&amp;"#"&amp;BB$175&amp;"="&amp;""""&amp;VLOOKUP(BB$175,$AD$9:$AN$20,8,FALSE)&amp;""""&amp;"#g'"&amp;"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's#COLUMN_DATA_LENGTH="1.7"#COLUMN_DATA_LENGTH="3"#g' ${CONFIG_DIR}db_data_config.txt; export COLUMN_DATA_LENGTH="3";</v>
      </c>
      <c r="BC205" s="71" t="str">
        <f>SUBSTITUTE(IF(VLOOKUP(BC$175,$AD$9:$AN$20,8,FALSE)=INDEX($E$112:$G$115,MATCH("●",INDEX($H$112:$AQ$115,,MATCH($D205,$70:$70,0)-7),0),1),"","sed -i "&amp;IF($AK$173="MacOS","'' ","")&amp;"'s#"&amp;BC$175&amp;"="""&amp;VLOOKUP(BC$175,$AD$9:$AN$20,8,FALSE)&amp;""""&amp;"#"&amp;BC$175&amp;"="&amp;""""&amp;INDEX($E$112:$G$115,MATCH("●",INDEX($H$112:$AQ$115,,MATCH($D205,$70:$70,0)-7),0),1)&amp;""""&amp;"#g'"&amp;" ${CONFIG_DIR}"&amp;$K$7&amp;"; export "&amp;BC$175&amp;"="&amp;""""&amp;INDEX($E$112:$G$115,MATCH("●",INDEX($H$112:$AQ$115,,MATCH($D205,$70:$70,0)-7),0),1)&amp;""";"),",",""",""")</f>
        <v>sed -i '' 's#COLUMN_DATA_TRIM="NONE"#COLUMN_DATA_TRIM="ftbt"#g' ${CONFIG_DIR}db_data_config.txt; export COLUMN_DATA_TRIM="ftbt";</v>
      </c>
      <c r="BD205" s="71" t="str">
        <f>SUBSTITUTE(IF(INDEX($E$112:$G$115,MATCH("●",INDEX($H$112:$AQ$115,,MATCH($D205,$70:$70,0)-7),0),1)=VLOOKUP(BD$175,$AD$9:$AN$20,8,FALSE),"","sed -i "&amp;IF($AK$173="MacOS","'' ","")&amp;"'s#"&amp;BD$175&amp;"="""&amp;INDEX($E$112:$G$115,MATCH("●",INDEX($H$112:$AQ$115,,MATCH($D205,$70:$70,0)-7),0),1)&amp;""""&amp;"#"&amp;BD$175&amp;"="&amp;""""&amp;VLOOKUP(BD$175,$AD$9:$AN$20,8,FALSE)&amp;""""&amp;"#g'"&amp;"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05" s="71" t="str">
        <f>SUBSTITUTE(IF(VLOOKUP(BE$175,$AD$9:$AN$20,8,FALSE)=INDEX($E$117:$G$120,MATCH("●",INDEX($H$117:$AQ$120,,MATCH($D205,$70:$70,0)-7),0),1),"","sed -i "&amp;IF($AK$173="MacOS","'' ","")&amp;"'s#"&amp;BE$175&amp;"="""&amp;VLOOKUP(BE$175,$AD$9:$AN$20,8,FALSE)&amp;""""&amp;"#"&amp;BE$175&amp;"="&amp;""""&amp;INDEX($E$117:$G$120,MATCH("●",INDEX($H$117:$AQ$120,,MATCH($D205,$70:$70,0)-7),0),1)&amp;""""&amp;"#g'"&amp;" ${CONFIG_DIR}"&amp;$K$7&amp;"; export "&amp;BE$175&amp;"="&amp;""""&amp;INDEX($E$117:$G$120,MATCH("●",INDEX($H$117:$AQ$120,,MATCH($D205,$70:$70,0)-7),0),1)&amp;""";"),",",""",""")</f>
        <v/>
      </c>
      <c r="BF205" s="71" t="str">
        <f>SUBSTITUTE(IF(INDEX($E$117:$G$120,MATCH("●",INDEX($H$117:$AQ$120,,MATCH($D205,$70:$70,0)-7),0),1)=VLOOKUP(BF$175,$AD$9:$AN$20,8,FALSE),"","sed -i "&amp;IF($AK$173="MacOS","'' ","")&amp;"'s#"&amp;BF$175&amp;"="""&amp;INDEX($E$117:$G$120,MATCH("●",INDEX($H$117:$AQ$120,,MATCH($D205,$70:$70,0)-7),0),1)&amp;""""&amp;"#"&amp;BF$175&amp;"="&amp;""""&amp;VLOOKUP(BF$175,$AD$9:$AN$20,8,FALSE)&amp;""""&amp;"#g'"&amp;"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205" s="71" t="str">
        <f>SUBSTITUTE(IF(VLOOKUP(BG$175,$AD$9:$AN$20,8,FALSE)=INDEX($E$122:$G$125,MATCH("●",INDEX($H$122:$AQ$125,,MATCH($D205,$70:$70,0)-7),0),1),"","sed -i "&amp;IF($AK$173="MacOS","'' ","")&amp;"'s#"&amp;BG$175&amp;"="""&amp;VLOOKUP(BG$175,$AD$9:$AN$20,8,FALSE)&amp;""""&amp;"#"&amp;BG$175&amp;"="&amp;""""&amp;INDEX($E$122:$G$125,MATCH("●",INDEX($H$122:$AQ$125,,MATCH($D205,$70:$70,0)-7),0),1)&amp;""""&amp;"#g'"&amp;" ${CONFIG_DIR}"&amp;$K$7&amp;"; export "&amp;BG$175&amp;"="&amp;""""&amp;INDEX($E$122:$G$125,MATCH("●",INDEX($H$122:$AQ$125,,MATCH($D205,$70:$70,0)-7),0),1)&amp;""";"),",",""",""")</f>
        <v/>
      </c>
      <c r="BH205" s="71" t="str">
        <f>SUBSTITUTE(IF(INDEX($E$122:$G$125,MATCH("●",INDEX($H$122:$AQ$125,,MATCH($D205,$70:$70,0)-7),0),1)=VLOOKUP(BH$175,$AD$9:$AN$20,8,FALSE),"","sed -i "&amp;IF($AK$173="MacOS","'' ","")&amp;"'s#"&amp;BH$175&amp;"="""&amp;INDEX($E$122:$G$125,MATCH("●",INDEX($H$122:$AQ$125,,MATCH($D205,$70:$70,0)-7),0),1)&amp;""""&amp;"#"&amp;BH$175&amp;"="&amp;""""&amp;VLOOKUP(BH$175,$AD$9:$AN$20,8,FALSE)&amp;""""&amp;"#g'"&amp;"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05" s="71" t="str">
        <f>SUBSTITUTE(IF(VLOOKUP(BI$175,$AD$9:$AN$20,8,FALSE)=INDEX($E$127:$G$129,MATCH("●",INDEX($H$127:$AQ$129,,MATCH($D205,$70:$70,0)-7),0),1),"","sed -i "&amp;IF($AK$173="MacOS","'' ","")&amp;"'s#"&amp;BI$175&amp;"="""&amp;VLOOKUP(BI$175,$AD$9:$AN$20,8,FALSE)&amp;""""&amp;"#"&amp;BI$175&amp;"="&amp;""""&amp;INDEX($E$127:$G$129,MATCH("●",INDEX($H$127:$AQ$129,,MATCH($D205,$70:$70,0)-7),0),1)&amp;""""&amp;"#g'"&amp;" ${CONFIG_DIR}"&amp;$K$7&amp;"; export "&amp;BI$175&amp;"="&amp;""""&amp;INDEX($E$127:$G$129,MATCH("●",INDEX($H$127:$AQ$129,,MATCH($D205,$70:$70,0)-7),0),1)&amp;""";"),",",""",""")</f>
        <v/>
      </c>
      <c r="BJ205" s="71" t="str">
        <f>SUBSTITUTE(IF(INDEX($E$127:$G$129,MATCH("●",INDEX($H$127:$AQ$129,,MATCH($D205,$70:$70,0)-7),0),1)=VLOOKUP(BJ$175,$AD$9:$AN$20,8,FALSE),"","sed -i "&amp;IF($AK$173="MacOS","'' ","")&amp;"'s#"&amp;BJ$175&amp;"="""&amp;INDEX($E$127:$G$129,MATCH("●",INDEX($H$127:$AQ$129,,MATCH($D205,$70:$70,0)-7),0),1)&amp;""""&amp;"#"&amp;BJ$175&amp;"="&amp;""""&amp;VLOOKUP(BJ$175,$AD$9:$AN$20,8,FALSE)&amp;""""&amp;"#g'"&amp;"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5" s="71" t="str">
        <f>SUBSTITUTE(IF(VLOOKUP(BK$175,$AD$9:$AN$20,8,FALSE)=INDEX($E$131:$G$133,MATCH("●",INDEX($H$131:$AQ$133,,MATCH($D205,$70:$70,0)-7),0),1),"","sed -i "&amp;IF($AK$173="MacOS","'' ","")&amp;"'s#"&amp;BK$175&amp;"="""&amp;VLOOKUP(BK$175,$AD$9:$AN$20,8,FALSE)&amp;""""&amp;"#"&amp;BK$175&amp;"="&amp;""""&amp;INDEX($E$131:$G$133,MATCH("●",INDEX($H$131:$AQ$133,,MATCH($D205,$70:$70,0)-7),0),1)&amp;""""&amp;"#g'"&amp;" ${CONFIG_DIR}"&amp;$K$7&amp;"; export "&amp;BK$175&amp;"="&amp;""""&amp;INDEX($E$131:$G$133,MATCH("●",INDEX($H$131:$AQ$133,,MATCH($D205,$70:$70,0)-7),0),1)&amp;""";"),",",""",""")</f>
        <v/>
      </c>
      <c r="BL205" s="71" t="str">
        <f>SUBSTITUTE(IF(INDEX($E$131:$G$133,MATCH("●",INDEX($H$131:$AQ$133,,MATCH($D205,$70:$70,0)-7),0),1)=VLOOKUP(BL$175,$AD$9:$AN$20,8,FALSE),"","sed -i "&amp;IF($AK$173="MacOS","'' ","")&amp;"'s#"&amp;BL$175&amp;"="""&amp;INDEX($E$131:$G$133,MATCH("●",INDEX($H$131:$AQ$133,,MATCH($D205,$70:$70,0)-7),0),1)&amp;""""&amp;"#"&amp;BL$175&amp;"="&amp;""""&amp;VLOOKUP(BL$175,$AD$9:$AN$20,8,FALSE)&amp;""""&amp;"#g'"&amp;"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5" s="71" t="str">
        <f>SUBSTITUTE(IF(VLOOKUP(BM$175,$AD$9:$AN$20,8,FALSE)=INDEX($E$135:$G$137,MATCH("●",INDEX($H$135:$AQ$137,,MATCH($D205,$70:$70,0)-7),0),1),"","sed -i "&amp;IF($AK$173="MacOS","'' ","")&amp;"'s#"&amp;BM$175&amp;"="""&amp;VLOOKUP(BM$175,$AD$9:$AN$20,8,FALSE)&amp;""""&amp;"#"&amp;BM$175&amp;"="&amp;""""&amp;INDEX($E$135:$G$137,MATCH("●",INDEX($H$135:$AQ$137,,MATCH($D205,$70:$70,0)-7),0),1)&amp;""""&amp;"#g'"&amp;" ${CONFIG_DIR}"&amp;$K$7&amp;"; export "&amp;BM$175&amp;"="&amp;""""&amp;INDEX($E$135:$G$137,MATCH("●",INDEX($H$135:$AQ$137,,MATCH($D205,$70:$70,0)-7),0),1)&amp;""";"),",",""",""")</f>
        <v/>
      </c>
      <c r="BN205" s="71" t="str">
        <f>SUBSTITUTE(IF(INDEX($E$135:$G$137,MATCH("●",INDEX($H$135:$AQ$137,,MATCH($D205,$70:$70,0)-7),0),1)=VLOOKUP(BN$175,$AD$9:$AN$20,8,FALSE),"","sed -i "&amp;IF($AK$173="MacOS","'' ","")&amp;"'s#"&amp;BN$175&amp;"="""&amp;INDEX($E$135:$G$137,MATCH("●",INDEX($H$135:$AQ$137,,MATCH($D205,$70:$70,0)-7),0),1)&amp;""""&amp;"#"&amp;BN$175&amp;"="&amp;""""&amp;VLOOKUP(BN$175,$AD$9:$AN$20,8,FALSE)&amp;""""&amp;"#g'"&amp;"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5" s="71" t="str">
        <f>SUBSTITUTE(IF(VLOOKUP(BO$175,$AD$9:$AN$20,8,FALSE)=INDEX($E$139:$G$141,MATCH("●",INDEX($H$139:$AQ$141,,MATCH($D205,$70:$70,0)-7),0),1),"","sed -i "&amp;IF($AK$173="MacOS","'' ","")&amp;"'s#"&amp;BO$175&amp;"="""&amp;VLOOKUP(BO$175,$AD$9:$AN$20,8,FALSE)&amp;""""&amp;"#"&amp;BO$175&amp;"="&amp;""""&amp;INDEX($E$139:$G$141,MATCH("●",INDEX($H$139:$AQ$141,,MATCH($D205,$70:$70,0)-7),0),1)&amp;""""&amp;"#g'"&amp;" ${CONFIG_DIR}"&amp;$K$7&amp;"; export "&amp;BO$175&amp;"="&amp;""""&amp;INDEX($E$139:$G$141,MATCH("●",INDEX($H$139:$AQ$141,,MATCH($D205,$70:$70,0)-7),0),1)&amp;""";"),",",""",""")</f>
        <v/>
      </c>
      <c r="BP205" s="71" t="str">
        <f>SUBSTITUTE(IF(INDEX($E$139:$G$141,MATCH("●",INDEX($H$139:$AQ$141,,MATCH($D205,$70:$70,0)-7),0),1)=VLOOKUP(BP$175,$AD$9:$AN$20,8,FALSE),"","sed -i "&amp;IF($AK$173="MacOS","'' ","")&amp;"'s#"&amp;BP$175&amp;"="""&amp;INDEX($E$139:$G$141,MATCH("●",INDEX($H$139:$AQ$141,,MATCH($D205,$70:$70,0)-7),0),1)&amp;""""&amp;"#"&amp;BP$175&amp;"="&amp;""""&amp;VLOOKUP(BP$175,$AD$9:$AN$20,8,FALSE)&amp;""""&amp;"#g'"&amp;"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5" s="71" t="str">
        <f>SUBSTITUTE(IF(VLOOKUP(BQ$175,$AD$9:$AN$20,8,FALSE)=INDEX($E$143:$G$145,MATCH("●",INDEX($H$143:$AQ$145,,MATCH($D205,$70:$70,0)-7),0),1),"","sed -i "&amp;IF($AK$173="MacOS","'' ","")&amp;"'s#"&amp;BQ$175&amp;"="""&amp;VLOOKUP(BQ$175,$AD$9:$AN$20,8,FALSE)&amp;""""&amp;"#"&amp;BQ$175&amp;"="&amp;""""&amp;INDEX($E$143:$G$145,MATCH("●",INDEX($H$143:$AQ$145,,MATCH($D205,$70:$70,0)-7),0),1)&amp;""""&amp;"#g'"&amp;" ${CONFIG_DIR}"&amp;$K$7&amp;"; export "&amp;BQ$175&amp;"="&amp;""""&amp;INDEX($E$143:$G$145,MATCH("●",INDEX($H$143:$AQ$145,,MATCH($D205,$70:$70,0)-7),0),1)&amp;""";"),",",""",""")</f>
        <v/>
      </c>
      <c r="BR205" s="71" t="str">
        <f>SUBSTITUTE(IF(INDEX($E$143:$G$145,MATCH("●",INDEX($H$143:$AQ$145,,MATCH($D205,$70:$70,0)-7),0),1)=VLOOKUP(BR$175,$AD$9:$AN$20,8,FALSE),"","sed -i "&amp;IF($AK$173="MacOS","'' ","")&amp;"'s#"&amp;BR$175&amp;"="""&amp;INDEX($E$143:$G$145,MATCH("●",INDEX($H$143:$AQ$145,,MATCH($D205,$70:$70,0)-7),0),1)&amp;""""&amp;"#"&amp;BR$175&amp;"="&amp;""""&amp;VLOOKUP(BR$175,$AD$9:$AN$20,8,FALSE)&amp;""""&amp;"#g'"&amp;"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5" s="71" t="str">
        <f>SUBSTITUTE(IF(VLOOKUP(BS$175,$AD$9:$AN$20,8,FALSE)=INDEX($E$147:$G$149,MATCH("●",INDEX($H$147:$AQ$149,,MATCH($D205,$70:$70,0)-7),0),1),"","sed -i "&amp;IF($AK$173="MacOS","'' ","")&amp;"'s#"&amp;BS$175&amp;"="""&amp;VLOOKUP(BS$175,$AD$9:$AN$20,8,FALSE)&amp;""""&amp;"#"&amp;BS$175&amp;"="&amp;""""&amp;INDEX($E$147:$G$149,MATCH("●",INDEX($H$147:$AQ$149,,MATCH($D205,$70:$70,0)-7),0),1)&amp;""""&amp;"#g'"&amp;" ${CONFIG_DIR}"&amp;$K$7&amp;"; export "&amp;BS$175&amp;"="&amp;""""&amp;INDEX($E$147:$G$149,MATCH("●",INDEX($H$147:$AQ$149,,MATCH($D205,$70:$70,0)-7),0),1)&amp;""";"),",",""",""")</f>
        <v/>
      </c>
      <c r="BT205" s="71" t="str">
        <f>SUBSTITUTE(IF(INDEX($E$147:$G$149,MATCH("●",INDEX($H$147:$AQ$149,,MATCH($D205,$70:$70,0)-7),0),1)=VLOOKUP(BT$175,$AD$9:$AN$20,8,FALSE),"","sed -i "&amp;IF($AK$173="MacOS","'' ","")&amp;"'s#"&amp;BT$175&amp;"="""&amp;INDEX($E$147:$G$149,MATCH("●",INDEX($H$147:$AQ$149,,MATCH($D205,$70:$70,0)-7),0),1)&amp;""""&amp;"#"&amp;BT$175&amp;"="&amp;""""&amp;VLOOKUP(BT$175,$AD$9:$AN$20,8,FALSE)&amp;""""&amp;"#g'"&amp;"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5" s="60" t="s">
        <v>1068</v>
      </c>
    </row>
    <row r="206" spans="4:73" ht="90" customHeight="1">
      <c r="D206" s="96">
        <f t="shared" si="3"/>
        <v>174</v>
      </c>
      <c r="E206" s="97"/>
      <c r="F206" s="97"/>
      <c r="G206" s="98"/>
      <c r="H206" s="45" t="str">
        <f t="shared" ca="1" si="2"/>
        <v>clear; echo テストケース174; sed -i '' 's#COLUMN_DATA_TYPE="char"#COLUMN_DATA_TYPE="float"#g' ${CONFIG_DIR}db_data_config.txt; export COLUMN_DATA_TYPE="float";sed -i '' 's#COLUMN_DATA_LENGTH="3"#COLUMN_DATA_LENGTH="38.1"#g' ${CONFIG_DIR}db_data_config.txt; export COLUMN_DATA_LENGTH="38.1";sed -i '' 's#COLUMN_DATA_TRIM="NONE"#COLUMN_DATA_TRIM="ftbt"#g' ${CONFIG_DIR}db_data_config.txt; export COLUMN_DATA_TRIM="ftbt";sh ./script/db_check_data_validate_config.sh; sed -i '' 's#COLUMN_DATA_TYPE="float"#COLUMN_DATA_TYPE="char"#g' ${CONFIG_DIR}db_data_config.txt; export COLUMN_DATA_TYPE="char";sed -i '' 's#COLUMN_DATA_LENGTH="38.1"#COLUMN_DATA_LENGTH="3"#g' ${CONFIG_DIR}db_data_config.txt; export COLUMN_DATA_LENGTH="3";sed -i '' 's#COLUMN_DATA_TRIM="ftbt"#COLUMN_DATA_TRIM="NONE"#g' ${CONFIG_DIR}db_data_config.txt; export COLUMN_DATA_TRIM="NONE";</v>
      </c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6"/>
      <c r="AB206" s="46"/>
      <c r="AC206" s="46"/>
      <c r="AD206" s="47"/>
      <c r="AE206" s="99" t="str" cm="1">
        <f t="array" ref="AE206">SUBSTITUTE(INDEX($H$151:$AQ$151, , MATCH($D206, $70:$70, 0)-7),"-","")</f>
        <v>異常</v>
      </c>
      <c r="AF206" s="100"/>
      <c r="AG206" s="101"/>
      <c r="AH206" s="143" t="s">
        <v>1290</v>
      </c>
      <c r="AI206" s="144"/>
      <c r="AJ206" s="144"/>
      <c r="AK206" s="144"/>
      <c r="AL206" s="144"/>
      <c r="AM206" s="144"/>
      <c r="AN206" s="144"/>
      <c r="AO206" s="144"/>
      <c r="AP206" s="144"/>
      <c r="AQ206" s="145"/>
      <c r="AS206" s="68" t="str" cm="1">
        <f t="array" ref="AS206">SUBSTITUTE(TEXT(INDEX($H$154:$AQ$154,1,$D206-144),"000000"),"-","")</f>
        <v>220170</v>
      </c>
      <c r="AT206" s="69"/>
      <c r="AU206" s="70"/>
      <c r="AW206" s="71" t="str">
        <f>SUBSTITUTE(IF(VLOOKUP(AW$175,$AD$9:$AN$20,8,FALSE)=INDEX($E$76:$G$78,MATCH("●",INDEX($H$76:$AQ$78,,MATCH($D206,$70:$70,0)-7),0),1),"","sed -i "&amp;IF($AK$173="MacOS","'' ","")&amp;"'s#"&amp;AW$175&amp;"="""&amp;VLOOKUP(AW$175,$AD$9:$AN$20,8,FALSE)&amp;""""&amp;"#"&amp;AW$175&amp;"="&amp;""""&amp;INDEX($E$76:$G$78,MATCH("●",INDEX($H$76:$AQ$78,,MATCH($D206,$70:$70,0)-7),0),1)&amp;""""&amp;"#g'"&amp;" ${CONFIG_DIR}"&amp;$K$7&amp;"; export "&amp;AW$175&amp;"="&amp;""""&amp;INDEX($E$76:$G$78,MATCH("●",INDEX($H$76:$AQ$78,,MATCH($D206,$70:$70,0)-7),0),1)&amp;""";"),",",""",""")</f>
        <v/>
      </c>
      <c r="AX206" s="71" t="str">
        <f>SUBSTITUTE(IF(INDEX($E$76:$G$78,MATCH("●",INDEX($H$76:$AQ$78,,MATCH($D206,$70:$70,0)-7),0),1)=VLOOKUP(AX$175,$AD$9:$AN$20,8,FALSE),"","sed -i "&amp;IF($AK$173="MacOS","'' ","")&amp;"'s#"&amp;AX$175&amp;"="""&amp;INDEX($E$76:$G$78,MATCH("●",INDEX($H$76:$AQ$78,,MATCH($D206,$70:$70,0)-7),0),1)&amp;""""&amp;"#"&amp;AX$175&amp;"="&amp;""""&amp;VLOOKUP(AX$175,$AD$9:$AN$20,8,FALSE)&amp;""""&amp;"#g'"&amp;"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6" s="71" t="str">
        <f>SUBSTITUTE(IF(VLOOKUP(AY$175,$AD$9:$AN$20,8,FALSE)=INDEX($E$80:$G$83,MATCH("●",INDEX($H$80:$AQ$83,,MATCH($D206,$70:$70,0)-7),0),1),"","sed -i "&amp;IF($AK$173="MacOS","'' ","")&amp;"'s#"&amp;AY$175&amp;"="""&amp;VLOOKUP(AY$175,$AD$9:$AN$20,8,FALSE)&amp;""""&amp;"#"&amp;AY$175&amp;"="&amp;""""&amp;INDEX($E$80:$G$83,MATCH("●",INDEX($H$80:$AQ$83,,MATCH($D206,$70:$70,0)-7),0),1)&amp;""""&amp;"#g'"&amp;" ${CONFIG_DIR}"&amp;$K$7&amp;"; export "&amp;AY$175&amp;"="&amp;""""&amp;INDEX($E$80:$G$83,MATCH("●",INDEX($H$80:$AQ$83,,MATCH($D206,$70:$70,0)-7),0),1)&amp;""";"),",",""",""")</f>
        <v>sed -i '' 's#COLUMN_DATA_TYPE="char"#COLUMN_DATA_TYPE="float"#g' ${CONFIG_DIR}db_data_config.txt; export COLUMN_DATA_TYPE="float";</v>
      </c>
      <c r="AZ206" s="71" t="str">
        <f>SUBSTITUTE(IF(INDEX($E$80:$G$83,MATCH("●",INDEX($H$80:$AQ$83,,MATCH($D206,$70:$70,0)-7),0),1)=VLOOKUP(AZ$175,$AD$9:$AN$20,8,FALSE),"","sed -i "&amp;IF($AK$173="MacOS","'' ","")&amp;"'s#"&amp;AZ$175&amp;"="""&amp;INDEX($E$80:$G$83,MATCH("●",INDEX($H$80:$AQ$83,,MATCH($D206,$70:$70,0)-7),0),1)&amp;""""&amp;"#"&amp;AZ$175&amp;"="&amp;""""&amp;VLOOKUP(AZ$175,$AD$9:$AN$20,8,FALSE)&amp;""""&amp;"#g'"&amp;"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6" s="71" t="str">
        <f>SUBSTITUTE(IF(VLOOKUP(BA$175,$AD$9:$AN$20,8,FALSE)=INDEX($E$85:$G$110,MATCH("●",INDEX($H$85:$AQ$110,,MATCH($D206,$70:$70,0)-7),0),1),"","sed -i "&amp;IF($AK$173="MacOS","'' ","")&amp;"'s#"&amp;BA$175&amp;"="""&amp;VLOOKUP(BA$175,$AD$9:$AN$20,8,FALSE)&amp;""""&amp;"#"&amp;BA$175&amp;"="&amp;""""&amp;INDEX($E$85:$G$110,MATCH("●",INDEX($H$85:$AQ$110,,MATCH($D206,$70:$70,0)-7),0),1)&amp;""""&amp;"#g'"&amp;" ${CONFIG_DIR}"&amp;$K$7&amp;"; export "&amp;BA$175&amp;"="&amp;""""&amp;INDEX($E$85:$G$110,MATCH("●",INDEX($H$85:$AQ$110,,MATCH($D206,$70:$70,0)-7),0),1)&amp;""";"),",",""",""")</f>
        <v>sed -i '' 's#COLUMN_DATA_LENGTH="3"#COLUMN_DATA_LENGTH="38.1"#g' ${CONFIG_DIR}db_data_config.txt; export COLUMN_DATA_LENGTH="38.1";</v>
      </c>
      <c r="BB206" s="71" t="str">
        <f>SUBSTITUTE(IF(INDEX($E$85:$G$110,MATCH("●",INDEX($H$85:$AQ$110,,MATCH($D206,$70:$70,0)-7),0),1)=VLOOKUP(BB$175,$AD$9:$AN$20,8,FALSE),"","sed -i "&amp;IF($AK$173="MacOS","'' ","")&amp;"'s#"&amp;BB$175&amp;"="""&amp;INDEX($E$85:$G$110,MATCH("●",INDEX($H$85:$AQ$110,,MATCH($D206,$70:$70,0)-7),0),1)&amp;""""&amp;"#"&amp;BB$175&amp;"="&amp;""""&amp;VLOOKUP(BB$175,$AD$9:$AN$20,8,FALSE)&amp;""""&amp;"#g'"&amp;"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's#COLUMN_DATA_LENGTH="38.1"#COLUMN_DATA_LENGTH="3"#g' ${CONFIG_DIR}db_data_config.txt; export COLUMN_DATA_LENGTH="3";</v>
      </c>
      <c r="BC206" s="71" t="str">
        <f>SUBSTITUTE(IF(VLOOKUP(BC$175,$AD$9:$AN$20,8,FALSE)=INDEX($E$112:$G$115,MATCH("●",INDEX($H$112:$AQ$115,,MATCH($D206,$70:$70,0)-7),0),1),"","sed -i "&amp;IF($AK$173="MacOS","'' ","")&amp;"'s#"&amp;BC$175&amp;"="""&amp;VLOOKUP(BC$175,$AD$9:$AN$20,8,FALSE)&amp;""""&amp;"#"&amp;BC$175&amp;"="&amp;""""&amp;INDEX($E$112:$G$115,MATCH("●",INDEX($H$112:$AQ$115,,MATCH($D206,$70:$70,0)-7),0),1)&amp;""""&amp;"#g'"&amp;" ${CONFIG_DIR}"&amp;$K$7&amp;"; export "&amp;BC$175&amp;"="&amp;""""&amp;INDEX($E$112:$G$115,MATCH("●",INDEX($H$112:$AQ$115,,MATCH($D206,$70:$70,0)-7),0),1)&amp;""";"),",",""",""")</f>
        <v>sed -i '' 's#COLUMN_DATA_TRIM="NONE"#COLUMN_DATA_TRIM="ftbt"#g' ${CONFIG_DIR}db_data_config.txt; export COLUMN_DATA_TRIM="ftbt";</v>
      </c>
      <c r="BD206" s="71" t="str">
        <f>SUBSTITUTE(IF(INDEX($E$112:$G$115,MATCH("●",INDEX($H$112:$AQ$115,,MATCH($D206,$70:$70,0)-7),0),1)=VLOOKUP(BD$175,$AD$9:$AN$20,8,FALSE),"","sed -i "&amp;IF($AK$173="MacOS","'' ","")&amp;"'s#"&amp;BD$175&amp;"="""&amp;INDEX($E$112:$G$115,MATCH("●",INDEX($H$112:$AQ$115,,MATCH($D206,$70:$70,0)-7),0),1)&amp;""""&amp;"#"&amp;BD$175&amp;"="&amp;""""&amp;VLOOKUP(BD$175,$AD$9:$AN$20,8,FALSE)&amp;""""&amp;"#g'"&amp;"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06" s="71" t="str">
        <f>SUBSTITUTE(IF(VLOOKUP(BE$175,$AD$9:$AN$20,8,FALSE)=INDEX($E$117:$G$120,MATCH("●",INDEX($H$117:$AQ$120,,MATCH($D206,$70:$70,0)-7),0),1),"","sed -i "&amp;IF($AK$173="MacOS","'' ","")&amp;"'s#"&amp;BE$175&amp;"="""&amp;VLOOKUP(BE$175,$AD$9:$AN$20,8,FALSE)&amp;""""&amp;"#"&amp;BE$175&amp;"="&amp;""""&amp;INDEX($E$117:$G$120,MATCH("●",INDEX($H$117:$AQ$120,,MATCH($D206,$70:$70,0)-7),0),1)&amp;""""&amp;"#g'"&amp;" ${CONFIG_DIR}"&amp;$K$7&amp;"; export "&amp;BE$175&amp;"="&amp;""""&amp;INDEX($E$117:$G$120,MATCH("●",INDEX($H$117:$AQ$120,,MATCH($D206,$70:$70,0)-7),0),1)&amp;""";"),",",""",""")</f>
        <v/>
      </c>
      <c r="BF206" s="71" t="str">
        <f>SUBSTITUTE(IF(INDEX($E$117:$G$120,MATCH("●",INDEX($H$117:$AQ$120,,MATCH($D206,$70:$70,0)-7),0),1)=VLOOKUP(BF$175,$AD$9:$AN$20,8,FALSE),"","sed -i "&amp;IF($AK$173="MacOS","'' ","")&amp;"'s#"&amp;BF$175&amp;"="""&amp;INDEX($E$117:$G$120,MATCH("●",INDEX($H$117:$AQ$120,,MATCH($D206,$70:$70,0)-7),0),1)&amp;""""&amp;"#"&amp;BF$175&amp;"="&amp;""""&amp;VLOOKUP(BF$175,$AD$9:$AN$20,8,FALSE)&amp;""""&amp;"#g'"&amp;"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206" s="71" t="str">
        <f>SUBSTITUTE(IF(VLOOKUP(BG$175,$AD$9:$AN$20,8,FALSE)=INDEX($E$122:$G$125,MATCH("●",INDEX($H$122:$AQ$125,,MATCH($D206,$70:$70,0)-7),0),1),"","sed -i "&amp;IF($AK$173="MacOS","'' ","")&amp;"'s#"&amp;BG$175&amp;"="""&amp;VLOOKUP(BG$175,$AD$9:$AN$20,8,FALSE)&amp;""""&amp;"#"&amp;BG$175&amp;"="&amp;""""&amp;INDEX($E$122:$G$125,MATCH("●",INDEX($H$122:$AQ$125,,MATCH($D206,$70:$70,0)-7),0),1)&amp;""""&amp;"#g'"&amp;" ${CONFIG_DIR}"&amp;$K$7&amp;"; export "&amp;BG$175&amp;"="&amp;""""&amp;INDEX($E$122:$G$125,MATCH("●",INDEX($H$122:$AQ$125,,MATCH($D206,$70:$70,0)-7),0),1)&amp;""";"),",",""",""")</f>
        <v/>
      </c>
      <c r="BH206" s="71" t="str">
        <f>SUBSTITUTE(IF(INDEX($E$122:$G$125,MATCH("●",INDEX($H$122:$AQ$125,,MATCH($D206,$70:$70,0)-7),0),1)=VLOOKUP(BH$175,$AD$9:$AN$20,8,FALSE),"","sed -i "&amp;IF($AK$173="MacOS","'' ","")&amp;"'s#"&amp;BH$175&amp;"="""&amp;INDEX($E$122:$G$125,MATCH("●",INDEX($H$122:$AQ$125,,MATCH($D206,$70:$70,0)-7),0),1)&amp;""""&amp;"#"&amp;BH$175&amp;"="&amp;""""&amp;VLOOKUP(BH$175,$AD$9:$AN$20,8,FALSE)&amp;""""&amp;"#g'"&amp;"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06" s="71" t="str">
        <f>SUBSTITUTE(IF(VLOOKUP(BI$175,$AD$9:$AN$20,8,FALSE)=INDEX($E$127:$G$129,MATCH("●",INDEX($H$127:$AQ$129,,MATCH($D206,$70:$70,0)-7),0),1),"","sed -i "&amp;IF($AK$173="MacOS","'' ","")&amp;"'s#"&amp;BI$175&amp;"="""&amp;VLOOKUP(BI$175,$AD$9:$AN$20,8,FALSE)&amp;""""&amp;"#"&amp;BI$175&amp;"="&amp;""""&amp;INDEX($E$127:$G$129,MATCH("●",INDEX($H$127:$AQ$129,,MATCH($D206,$70:$70,0)-7),0),1)&amp;""""&amp;"#g'"&amp;" ${CONFIG_DIR}"&amp;$K$7&amp;"; export "&amp;BI$175&amp;"="&amp;""""&amp;INDEX($E$127:$G$129,MATCH("●",INDEX($H$127:$AQ$129,,MATCH($D206,$70:$70,0)-7),0),1)&amp;""";"),",",""",""")</f>
        <v/>
      </c>
      <c r="BJ206" s="71" t="str">
        <f>SUBSTITUTE(IF(INDEX($E$127:$G$129,MATCH("●",INDEX($H$127:$AQ$129,,MATCH($D206,$70:$70,0)-7),0),1)=VLOOKUP(BJ$175,$AD$9:$AN$20,8,FALSE),"","sed -i "&amp;IF($AK$173="MacOS","'' ","")&amp;"'s#"&amp;BJ$175&amp;"="""&amp;INDEX($E$127:$G$129,MATCH("●",INDEX($H$127:$AQ$129,,MATCH($D206,$70:$70,0)-7),0),1)&amp;""""&amp;"#"&amp;BJ$175&amp;"="&amp;""""&amp;VLOOKUP(BJ$175,$AD$9:$AN$20,8,FALSE)&amp;""""&amp;"#g'"&amp;"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6" s="71" t="str">
        <f>SUBSTITUTE(IF(VLOOKUP(BK$175,$AD$9:$AN$20,8,FALSE)=INDEX($E$131:$G$133,MATCH("●",INDEX($H$131:$AQ$133,,MATCH($D206,$70:$70,0)-7),0),1),"","sed -i "&amp;IF($AK$173="MacOS","'' ","")&amp;"'s#"&amp;BK$175&amp;"="""&amp;VLOOKUP(BK$175,$AD$9:$AN$20,8,FALSE)&amp;""""&amp;"#"&amp;BK$175&amp;"="&amp;""""&amp;INDEX($E$131:$G$133,MATCH("●",INDEX($H$131:$AQ$133,,MATCH($D206,$70:$70,0)-7),0),1)&amp;""""&amp;"#g'"&amp;" ${CONFIG_DIR}"&amp;$K$7&amp;"; export "&amp;BK$175&amp;"="&amp;""""&amp;INDEX($E$131:$G$133,MATCH("●",INDEX($H$131:$AQ$133,,MATCH($D206,$70:$70,0)-7),0),1)&amp;""";"),",",""",""")</f>
        <v/>
      </c>
      <c r="BL206" s="71" t="str">
        <f>SUBSTITUTE(IF(INDEX($E$131:$G$133,MATCH("●",INDEX($H$131:$AQ$133,,MATCH($D206,$70:$70,0)-7),0),1)=VLOOKUP(BL$175,$AD$9:$AN$20,8,FALSE),"","sed -i "&amp;IF($AK$173="MacOS","'' ","")&amp;"'s#"&amp;BL$175&amp;"="""&amp;INDEX($E$131:$G$133,MATCH("●",INDEX($H$131:$AQ$133,,MATCH($D206,$70:$70,0)-7),0),1)&amp;""""&amp;"#"&amp;BL$175&amp;"="&amp;""""&amp;VLOOKUP(BL$175,$AD$9:$AN$20,8,FALSE)&amp;""""&amp;"#g'"&amp;"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6" s="71" t="str">
        <f>SUBSTITUTE(IF(VLOOKUP(BM$175,$AD$9:$AN$20,8,FALSE)=INDEX($E$135:$G$137,MATCH("●",INDEX($H$135:$AQ$137,,MATCH($D206,$70:$70,0)-7),0),1),"","sed -i "&amp;IF($AK$173="MacOS","'' ","")&amp;"'s#"&amp;BM$175&amp;"="""&amp;VLOOKUP(BM$175,$AD$9:$AN$20,8,FALSE)&amp;""""&amp;"#"&amp;BM$175&amp;"="&amp;""""&amp;INDEX($E$135:$G$137,MATCH("●",INDEX($H$135:$AQ$137,,MATCH($D206,$70:$70,0)-7),0),1)&amp;""""&amp;"#g'"&amp;" ${CONFIG_DIR}"&amp;$K$7&amp;"; export "&amp;BM$175&amp;"="&amp;""""&amp;INDEX($E$135:$G$137,MATCH("●",INDEX($H$135:$AQ$137,,MATCH($D206,$70:$70,0)-7),0),1)&amp;""";"),",",""",""")</f>
        <v/>
      </c>
      <c r="BN206" s="71" t="str">
        <f>SUBSTITUTE(IF(INDEX($E$135:$G$137,MATCH("●",INDEX($H$135:$AQ$137,,MATCH($D206,$70:$70,0)-7),0),1)=VLOOKUP(BN$175,$AD$9:$AN$20,8,FALSE),"","sed -i "&amp;IF($AK$173="MacOS","'' ","")&amp;"'s#"&amp;BN$175&amp;"="""&amp;INDEX($E$135:$G$137,MATCH("●",INDEX($H$135:$AQ$137,,MATCH($D206,$70:$70,0)-7),0),1)&amp;""""&amp;"#"&amp;BN$175&amp;"="&amp;""""&amp;VLOOKUP(BN$175,$AD$9:$AN$20,8,FALSE)&amp;""""&amp;"#g'"&amp;"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6" s="71" t="str">
        <f>SUBSTITUTE(IF(VLOOKUP(BO$175,$AD$9:$AN$20,8,FALSE)=INDEX($E$139:$G$141,MATCH("●",INDEX($H$139:$AQ$141,,MATCH($D206,$70:$70,0)-7),0),1),"","sed -i "&amp;IF($AK$173="MacOS","'' ","")&amp;"'s#"&amp;BO$175&amp;"="""&amp;VLOOKUP(BO$175,$AD$9:$AN$20,8,FALSE)&amp;""""&amp;"#"&amp;BO$175&amp;"="&amp;""""&amp;INDEX($E$139:$G$141,MATCH("●",INDEX($H$139:$AQ$141,,MATCH($D206,$70:$70,0)-7),0),1)&amp;""""&amp;"#g'"&amp;" ${CONFIG_DIR}"&amp;$K$7&amp;"; export "&amp;BO$175&amp;"="&amp;""""&amp;INDEX($E$139:$G$141,MATCH("●",INDEX($H$139:$AQ$141,,MATCH($D206,$70:$70,0)-7),0),1)&amp;""";"),",",""",""")</f>
        <v/>
      </c>
      <c r="BP206" s="71" t="str">
        <f>SUBSTITUTE(IF(INDEX($E$139:$G$141,MATCH("●",INDEX($H$139:$AQ$141,,MATCH($D206,$70:$70,0)-7),0),1)=VLOOKUP(BP$175,$AD$9:$AN$20,8,FALSE),"","sed -i "&amp;IF($AK$173="MacOS","'' ","")&amp;"'s#"&amp;BP$175&amp;"="""&amp;INDEX($E$139:$G$141,MATCH("●",INDEX($H$139:$AQ$141,,MATCH($D206,$70:$70,0)-7),0),1)&amp;""""&amp;"#"&amp;BP$175&amp;"="&amp;""""&amp;VLOOKUP(BP$175,$AD$9:$AN$20,8,FALSE)&amp;""""&amp;"#g'"&amp;"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6" s="71" t="str">
        <f>SUBSTITUTE(IF(VLOOKUP(BQ$175,$AD$9:$AN$20,8,FALSE)=INDEX($E$143:$G$145,MATCH("●",INDEX($H$143:$AQ$145,,MATCH($D206,$70:$70,0)-7),0),1),"","sed -i "&amp;IF($AK$173="MacOS","'' ","")&amp;"'s#"&amp;BQ$175&amp;"="""&amp;VLOOKUP(BQ$175,$AD$9:$AN$20,8,FALSE)&amp;""""&amp;"#"&amp;BQ$175&amp;"="&amp;""""&amp;INDEX($E$143:$G$145,MATCH("●",INDEX($H$143:$AQ$145,,MATCH($D206,$70:$70,0)-7),0),1)&amp;""""&amp;"#g'"&amp;" ${CONFIG_DIR}"&amp;$K$7&amp;"; export "&amp;BQ$175&amp;"="&amp;""""&amp;INDEX($E$143:$G$145,MATCH("●",INDEX($H$143:$AQ$145,,MATCH($D206,$70:$70,0)-7),0),1)&amp;""";"),",",""",""")</f>
        <v/>
      </c>
      <c r="BR206" s="71" t="str">
        <f>SUBSTITUTE(IF(INDEX($E$143:$G$145,MATCH("●",INDEX($H$143:$AQ$145,,MATCH($D206,$70:$70,0)-7),0),1)=VLOOKUP(BR$175,$AD$9:$AN$20,8,FALSE),"","sed -i "&amp;IF($AK$173="MacOS","'' ","")&amp;"'s#"&amp;BR$175&amp;"="""&amp;INDEX($E$143:$G$145,MATCH("●",INDEX($H$143:$AQ$145,,MATCH($D206,$70:$70,0)-7),0),1)&amp;""""&amp;"#"&amp;BR$175&amp;"="&amp;""""&amp;VLOOKUP(BR$175,$AD$9:$AN$20,8,FALSE)&amp;""""&amp;"#g'"&amp;"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6" s="71" t="str">
        <f>SUBSTITUTE(IF(VLOOKUP(BS$175,$AD$9:$AN$20,8,FALSE)=INDEX($E$147:$G$149,MATCH("●",INDEX($H$147:$AQ$149,,MATCH($D206,$70:$70,0)-7),0),1),"","sed -i "&amp;IF($AK$173="MacOS","'' ","")&amp;"'s#"&amp;BS$175&amp;"="""&amp;VLOOKUP(BS$175,$AD$9:$AN$20,8,FALSE)&amp;""""&amp;"#"&amp;BS$175&amp;"="&amp;""""&amp;INDEX($E$147:$G$149,MATCH("●",INDEX($H$147:$AQ$149,,MATCH($D206,$70:$70,0)-7),0),1)&amp;""""&amp;"#g'"&amp;" ${CONFIG_DIR}"&amp;$K$7&amp;"; export "&amp;BS$175&amp;"="&amp;""""&amp;INDEX($E$147:$G$149,MATCH("●",INDEX($H$147:$AQ$149,,MATCH($D206,$70:$70,0)-7),0),1)&amp;""";"),",",""",""")</f>
        <v/>
      </c>
      <c r="BT206" s="71" t="str">
        <f>SUBSTITUTE(IF(INDEX($E$147:$G$149,MATCH("●",INDEX($H$147:$AQ$149,,MATCH($D206,$70:$70,0)-7),0),1)=VLOOKUP(BT$175,$AD$9:$AN$20,8,FALSE),"","sed -i "&amp;IF($AK$173="MacOS","'' ","")&amp;"'s#"&amp;BT$175&amp;"="""&amp;INDEX($E$147:$G$149,MATCH("●",INDEX($H$147:$AQ$149,,MATCH($D206,$70:$70,0)-7),0),1)&amp;""""&amp;"#"&amp;BT$175&amp;"="&amp;""""&amp;VLOOKUP(BT$175,$AD$9:$AN$20,8,FALSE)&amp;""""&amp;"#g'"&amp;"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6" s="60" t="s">
        <v>1068</v>
      </c>
    </row>
    <row r="207" spans="4:73" ht="90" customHeight="1">
      <c r="D207" s="96">
        <f t="shared" si="3"/>
        <v>175</v>
      </c>
      <c r="E207" s="97"/>
      <c r="F207" s="97"/>
      <c r="G207" s="98"/>
      <c r="H207" s="45" t="str">
        <f t="shared" ca="1" si="2"/>
        <v>clear; echo テストケース175; sed -i '' 's#COLUMN_DATA_TYPE="char"#COLUMN_DATA_TYPE="float"#g' ${CONFIG_DIR}db_data_config.txt; export COLUMN_DATA_TYPE="float";sed -i '' 's#COLUMN_DATA_LENGTH="3"#COLUMN_DATA_LENGTH="3.7"#g' ${CONFIG_DIR}db_data_config.txt; export COLUMN_DATA_LENGTH="3.7";sed -i '' 's#COLUMN_DATA_TRIM="NONE"#COLUMN_DATA_TRIM="FTBT"#g' ${CONFIG_DIR}db_data_config.txt; export COLUMN_DATA_TRIM="FTBT";sh ./script/db_check_data_validate_config.sh; sed -i '' 's#COLUMN_DATA_TYPE="float"#COLUMN_DATA_TYPE="char"#g' ${CONFIG_DIR}db_data_config.txt; export COLUMN_DATA_TYPE="char";sed -i '' 's#COLUMN_DATA_LENGTH="3.7"#COLUMN_DATA_LENGTH="3"#g' ${CONFIG_DIR}db_data_config.txt; export COLUMN_DATA_LENGTH="3";sed -i '' 's#COLUMN_DATA_TRIM="FTBT"#COLUMN_DATA_TRIM="NONE"#g' ${CONFIG_DIR}db_data_config.txt; export COLUMN_DATA_TRIM="NONE";</v>
      </c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  <c r="AC207" s="46"/>
      <c r="AD207" s="47"/>
      <c r="AE207" s="99" t="str" cm="1">
        <f t="array" ref="AE207">SUBSTITUTE(INDEX($H$151:$AQ$151, , MATCH($D207, $70:$70, 0)-7),"-","")</f>
        <v>正常</v>
      </c>
      <c r="AF207" s="100"/>
      <c r="AG207" s="101"/>
      <c r="AH207" s="143" t="s">
        <v>1291</v>
      </c>
      <c r="AI207" s="144"/>
      <c r="AJ207" s="144"/>
      <c r="AK207" s="144"/>
      <c r="AL207" s="144"/>
      <c r="AM207" s="144"/>
      <c r="AN207" s="144"/>
      <c r="AO207" s="144"/>
      <c r="AP207" s="144"/>
      <c r="AQ207" s="145"/>
      <c r="AS207" s="68" t="str" cm="1">
        <f t="array" ref="AS207">SUBSTITUTE(TEXT(INDEX($H$154:$AQ$154,1,$D207-144),"000000"),"-","")</f>
        <v>220001</v>
      </c>
      <c r="AT207" s="69"/>
      <c r="AU207" s="70"/>
      <c r="AW207" s="71" t="str">
        <f>SUBSTITUTE(IF(VLOOKUP(AW$175,$AD$9:$AN$20,8,FALSE)=INDEX($E$76:$G$78,MATCH("●",INDEX($H$76:$AQ$78,,MATCH($D207,$70:$70,0)-7),0),1),"","sed -i "&amp;IF($AK$173="MacOS","'' ","")&amp;"'s#"&amp;AW$175&amp;"="""&amp;VLOOKUP(AW$175,$AD$9:$AN$20,8,FALSE)&amp;""""&amp;"#"&amp;AW$175&amp;"="&amp;""""&amp;INDEX($E$76:$G$78,MATCH("●",INDEX($H$76:$AQ$78,,MATCH($D207,$70:$70,0)-7),0),1)&amp;""""&amp;"#g'"&amp;" ${CONFIG_DIR}"&amp;$K$7&amp;"; export "&amp;AW$175&amp;"="&amp;""""&amp;INDEX($E$76:$G$78,MATCH("●",INDEX($H$76:$AQ$78,,MATCH($D207,$70:$70,0)-7),0),1)&amp;""";"),",",""",""")</f>
        <v/>
      </c>
      <c r="AX207" s="71" t="str">
        <f>SUBSTITUTE(IF(INDEX($E$76:$G$78,MATCH("●",INDEX($H$76:$AQ$78,,MATCH($D207,$70:$70,0)-7),0),1)=VLOOKUP(AX$175,$AD$9:$AN$20,8,FALSE),"","sed -i "&amp;IF($AK$173="MacOS","'' ","")&amp;"'s#"&amp;AX$175&amp;"="""&amp;INDEX($E$76:$G$78,MATCH("●",INDEX($H$76:$AQ$78,,MATCH($D207,$70:$70,0)-7),0),1)&amp;""""&amp;"#"&amp;AX$175&amp;"="&amp;""""&amp;VLOOKUP(AX$175,$AD$9:$AN$20,8,FALSE)&amp;""""&amp;"#g'"&amp;"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7" s="71" t="str">
        <f>SUBSTITUTE(IF(VLOOKUP(AY$175,$AD$9:$AN$20,8,FALSE)=INDEX($E$80:$G$83,MATCH("●",INDEX($H$80:$AQ$83,,MATCH($D207,$70:$70,0)-7),0),1),"","sed -i "&amp;IF($AK$173="MacOS","'' ","")&amp;"'s#"&amp;AY$175&amp;"="""&amp;VLOOKUP(AY$175,$AD$9:$AN$20,8,FALSE)&amp;""""&amp;"#"&amp;AY$175&amp;"="&amp;""""&amp;INDEX($E$80:$G$83,MATCH("●",INDEX($H$80:$AQ$83,,MATCH($D207,$70:$70,0)-7),0),1)&amp;""""&amp;"#g'"&amp;" ${CONFIG_DIR}"&amp;$K$7&amp;"; export "&amp;AY$175&amp;"="&amp;""""&amp;INDEX($E$80:$G$83,MATCH("●",INDEX($H$80:$AQ$83,,MATCH($D207,$70:$70,0)-7),0),1)&amp;""";"),",",""",""")</f>
        <v>sed -i '' 's#COLUMN_DATA_TYPE="char"#COLUMN_DATA_TYPE="float"#g' ${CONFIG_DIR}db_data_config.txt; export COLUMN_DATA_TYPE="float";</v>
      </c>
      <c r="AZ207" s="71" t="str">
        <f>SUBSTITUTE(IF(INDEX($E$80:$G$83,MATCH("●",INDEX($H$80:$AQ$83,,MATCH($D207,$70:$70,0)-7),0),1)=VLOOKUP(AZ$175,$AD$9:$AN$20,8,FALSE),"","sed -i "&amp;IF($AK$173="MacOS","'' ","")&amp;"'s#"&amp;AZ$175&amp;"="""&amp;INDEX($E$80:$G$83,MATCH("●",INDEX($H$80:$AQ$83,,MATCH($D207,$70:$70,0)-7),0),1)&amp;""""&amp;"#"&amp;AZ$175&amp;"="&amp;""""&amp;VLOOKUP(AZ$175,$AD$9:$AN$20,8,FALSE)&amp;""""&amp;"#g'"&amp;"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7" s="71" t="str">
        <f>SUBSTITUTE(IF(VLOOKUP(BA$175,$AD$9:$AN$20,8,FALSE)=INDEX($E$85:$G$110,MATCH("●",INDEX($H$85:$AQ$110,,MATCH($D207,$70:$70,0)-7),0),1),"","sed -i "&amp;IF($AK$173="MacOS","'' ","")&amp;"'s#"&amp;BA$175&amp;"="""&amp;VLOOKUP(BA$175,$AD$9:$AN$20,8,FALSE)&amp;""""&amp;"#"&amp;BA$175&amp;"="&amp;""""&amp;INDEX($E$85:$G$110,MATCH("●",INDEX($H$85:$AQ$110,,MATCH($D207,$70:$70,0)-7),0),1)&amp;""""&amp;"#g'"&amp;" ${CONFIG_DIR}"&amp;$K$7&amp;"; export "&amp;BA$175&amp;"="&amp;""""&amp;INDEX($E$85:$G$110,MATCH("●",INDEX($H$85:$AQ$110,,MATCH($D207,$70:$70,0)-7),0),1)&amp;""";"),",",""",""")</f>
        <v>sed -i '' 's#COLUMN_DATA_LENGTH="3"#COLUMN_DATA_LENGTH="3.7"#g' ${CONFIG_DIR}db_data_config.txt; export COLUMN_DATA_LENGTH="3.7";</v>
      </c>
      <c r="BB207" s="71" t="str">
        <f>SUBSTITUTE(IF(INDEX($E$85:$G$110,MATCH("●",INDEX($H$85:$AQ$110,,MATCH($D207,$70:$70,0)-7),0),1)=VLOOKUP(BB$175,$AD$9:$AN$20,8,FALSE),"","sed -i "&amp;IF($AK$173="MacOS","'' ","")&amp;"'s#"&amp;BB$175&amp;"="""&amp;INDEX($E$85:$G$110,MATCH("●",INDEX($H$85:$AQ$110,,MATCH($D207,$70:$70,0)-7),0),1)&amp;""""&amp;"#"&amp;BB$175&amp;"="&amp;""""&amp;VLOOKUP(BB$175,$AD$9:$AN$20,8,FALSE)&amp;""""&amp;"#g'"&amp;"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's#COLUMN_DATA_LENGTH="3.7"#COLUMN_DATA_LENGTH="3"#g' ${CONFIG_DIR}db_data_config.txt; export COLUMN_DATA_LENGTH="3";</v>
      </c>
      <c r="BC207" s="71" t="str">
        <f>SUBSTITUTE(IF(VLOOKUP(BC$175,$AD$9:$AN$20,8,FALSE)=INDEX($E$112:$G$115,MATCH("●",INDEX($H$112:$AQ$115,,MATCH($D207,$70:$70,0)-7),0),1),"","sed -i "&amp;IF($AK$173="MacOS","'' ","")&amp;"'s#"&amp;BC$175&amp;"="""&amp;VLOOKUP(BC$175,$AD$9:$AN$20,8,FALSE)&amp;""""&amp;"#"&amp;BC$175&amp;"="&amp;""""&amp;INDEX($E$112:$G$115,MATCH("●",INDEX($H$112:$AQ$115,,MATCH($D207,$70:$70,0)-7),0),1)&amp;""""&amp;"#g'"&amp;" ${CONFIG_DIR}"&amp;$K$7&amp;"; export "&amp;BC$175&amp;"="&amp;""""&amp;INDEX($E$112:$G$115,MATCH("●",INDEX($H$112:$AQ$115,,MATCH($D207,$70:$70,0)-7),0),1)&amp;""";"),",",""",""")</f>
        <v>sed -i '' 's#COLUMN_DATA_TRIM="NONE"#COLUMN_DATA_TRIM="FTBT"#g' ${CONFIG_DIR}db_data_config.txt; export COLUMN_DATA_TRIM="FTBT";</v>
      </c>
      <c r="BD207" s="71" t="str">
        <f>SUBSTITUTE(IF(INDEX($E$112:$G$115,MATCH("●",INDEX($H$112:$AQ$115,,MATCH($D207,$70:$70,0)-7),0),1)=VLOOKUP(BD$175,$AD$9:$AN$20,8,FALSE),"","sed -i "&amp;IF($AK$173="MacOS","'' ","")&amp;"'s#"&amp;BD$175&amp;"="""&amp;INDEX($E$112:$G$115,MATCH("●",INDEX($H$112:$AQ$115,,MATCH($D207,$70:$70,0)-7),0),1)&amp;""""&amp;"#"&amp;BD$175&amp;"="&amp;""""&amp;VLOOKUP(BD$175,$AD$9:$AN$20,8,FALSE)&amp;""""&amp;"#g'"&amp;"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07" s="71" t="str">
        <f>SUBSTITUTE(IF(VLOOKUP(BE$175,$AD$9:$AN$20,8,FALSE)=INDEX($E$117:$G$120,MATCH("●",INDEX($H$117:$AQ$120,,MATCH($D207,$70:$70,0)-7),0),1),"","sed -i "&amp;IF($AK$173="MacOS","'' ","")&amp;"'s#"&amp;BE$175&amp;"="""&amp;VLOOKUP(BE$175,$AD$9:$AN$20,8,FALSE)&amp;""""&amp;"#"&amp;BE$175&amp;"="&amp;""""&amp;INDEX($E$117:$G$120,MATCH("●",INDEX($H$117:$AQ$120,,MATCH($D207,$70:$70,0)-7),0),1)&amp;""""&amp;"#g'"&amp;" ${CONFIG_DIR}"&amp;$K$7&amp;"; export "&amp;BE$175&amp;"="&amp;""""&amp;INDEX($E$117:$G$120,MATCH("●",INDEX($H$117:$AQ$120,,MATCH($D207,$70:$70,0)-7),0),1)&amp;""";"),",",""",""")</f>
        <v/>
      </c>
      <c r="BF207" s="71" t="str">
        <f>SUBSTITUTE(IF(INDEX($E$117:$G$120,MATCH("●",INDEX($H$117:$AQ$120,,MATCH($D207,$70:$70,0)-7),0),1)=VLOOKUP(BF$175,$AD$9:$AN$20,8,FALSE),"","sed -i "&amp;IF($AK$173="MacOS","'' ","")&amp;"'s#"&amp;BF$175&amp;"="""&amp;INDEX($E$117:$G$120,MATCH("●",INDEX($H$117:$AQ$120,,MATCH($D207,$70:$70,0)-7),0),1)&amp;""""&amp;"#"&amp;BF$175&amp;"="&amp;""""&amp;VLOOKUP(BF$175,$AD$9:$AN$20,8,FALSE)&amp;""""&amp;"#g'"&amp;"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207" s="71" t="str">
        <f>SUBSTITUTE(IF(VLOOKUP(BG$175,$AD$9:$AN$20,8,FALSE)=INDEX($E$122:$G$125,MATCH("●",INDEX($H$122:$AQ$125,,MATCH($D207,$70:$70,0)-7),0),1),"","sed -i "&amp;IF($AK$173="MacOS","'' ","")&amp;"'s#"&amp;BG$175&amp;"="""&amp;VLOOKUP(BG$175,$AD$9:$AN$20,8,FALSE)&amp;""""&amp;"#"&amp;BG$175&amp;"="&amp;""""&amp;INDEX($E$122:$G$125,MATCH("●",INDEX($H$122:$AQ$125,,MATCH($D207,$70:$70,0)-7),0),1)&amp;""""&amp;"#g'"&amp;" ${CONFIG_DIR}"&amp;$K$7&amp;"; export "&amp;BG$175&amp;"="&amp;""""&amp;INDEX($E$122:$G$125,MATCH("●",INDEX($H$122:$AQ$125,,MATCH($D207,$70:$70,0)-7),0),1)&amp;""";"),",",""",""")</f>
        <v/>
      </c>
      <c r="BH207" s="71" t="str">
        <f>SUBSTITUTE(IF(INDEX($E$122:$G$125,MATCH("●",INDEX($H$122:$AQ$125,,MATCH($D207,$70:$70,0)-7),0),1)=VLOOKUP(BH$175,$AD$9:$AN$20,8,FALSE),"","sed -i "&amp;IF($AK$173="MacOS","'' ","")&amp;"'s#"&amp;BH$175&amp;"="""&amp;INDEX($E$122:$G$125,MATCH("●",INDEX($H$122:$AQ$125,,MATCH($D207,$70:$70,0)-7),0),1)&amp;""""&amp;"#"&amp;BH$175&amp;"="&amp;""""&amp;VLOOKUP(BH$175,$AD$9:$AN$20,8,FALSE)&amp;""""&amp;"#g'"&amp;"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07" s="71" t="str">
        <f>SUBSTITUTE(IF(VLOOKUP(BI$175,$AD$9:$AN$20,8,FALSE)=INDEX($E$127:$G$129,MATCH("●",INDEX($H$127:$AQ$129,,MATCH($D207,$70:$70,0)-7),0),1),"","sed -i "&amp;IF($AK$173="MacOS","'' ","")&amp;"'s#"&amp;BI$175&amp;"="""&amp;VLOOKUP(BI$175,$AD$9:$AN$20,8,FALSE)&amp;""""&amp;"#"&amp;BI$175&amp;"="&amp;""""&amp;INDEX($E$127:$G$129,MATCH("●",INDEX($H$127:$AQ$129,,MATCH($D207,$70:$70,0)-7),0),1)&amp;""""&amp;"#g'"&amp;" ${CONFIG_DIR}"&amp;$K$7&amp;"; export "&amp;BI$175&amp;"="&amp;""""&amp;INDEX($E$127:$G$129,MATCH("●",INDEX($H$127:$AQ$129,,MATCH($D207,$70:$70,0)-7),0),1)&amp;""";"),",",""",""")</f>
        <v/>
      </c>
      <c r="BJ207" s="71" t="str">
        <f>SUBSTITUTE(IF(INDEX($E$127:$G$129,MATCH("●",INDEX($H$127:$AQ$129,,MATCH($D207,$70:$70,0)-7),0),1)=VLOOKUP(BJ$175,$AD$9:$AN$20,8,FALSE),"","sed -i "&amp;IF($AK$173="MacOS","'' ","")&amp;"'s#"&amp;BJ$175&amp;"="""&amp;INDEX($E$127:$G$129,MATCH("●",INDEX($H$127:$AQ$129,,MATCH($D207,$70:$70,0)-7),0),1)&amp;""""&amp;"#"&amp;BJ$175&amp;"="&amp;""""&amp;VLOOKUP(BJ$175,$AD$9:$AN$20,8,FALSE)&amp;""""&amp;"#g'"&amp;"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7" s="71" t="str">
        <f>SUBSTITUTE(IF(VLOOKUP(BK$175,$AD$9:$AN$20,8,FALSE)=INDEX($E$131:$G$133,MATCH("●",INDEX($H$131:$AQ$133,,MATCH($D207,$70:$70,0)-7),0),1),"","sed -i "&amp;IF($AK$173="MacOS","'' ","")&amp;"'s#"&amp;BK$175&amp;"="""&amp;VLOOKUP(BK$175,$AD$9:$AN$20,8,FALSE)&amp;""""&amp;"#"&amp;BK$175&amp;"="&amp;""""&amp;INDEX($E$131:$G$133,MATCH("●",INDEX($H$131:$AQ$133,,MATCH($D207,$70:$70,0)-7),0),1)&amp;""""&amp;"#g'"&amp;" ${CONFIG_DIR}"&amp;$K$7&amp;"; export "&amp;BK$175&amp;"="&amp;""""&amp;INDEX($E$131:$G$133,MATCH("●",INDEX($H$131:$AQ$133,,MATCH($D207,$70:$70,0)-7),0),1)&amp;""";"),",",""",""")</f>
        <v/>
      </c>
      <c r="BL207" s="71" t="str">
        <f>SUBSTITUTE(IF(INDEX($E$131:$G$133,MATCH("●",INDEX($H$131:$AQ$133,,MATCH($D207,$70:$70,0)-7),0),1)=VLOOKUP(BL$175,$AD$9:$AN$20,8,FALSE),"","sed -i "&amp;IF($AK$173="MacOS","'' ","")&amp;"'s#"&amp;BL$175&amp;"="""&amp;INDEX($E$131:$G$133,MATCH("●",INDEX($H$131:$AQ$133,,MATCH($D207,$70:$70,0)-7),0),1)&amp;""""&amp;"#"&amp;BL$175&amp;"="&amp;""""&amp;VLOOKUP(BL$175,$AD$9:$AN$20,8,FALSE)&amp;""""&amp;"#g'"&amp;"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7" s="71" t="str">
        <f>SUBSTITUTE(IF(VLOOKUP(BM$175,$AD$9:$AN$20,8,FALSE)=INDEX($E$135:$G$137,MATCH("●",INDEX($H$135:$AQ$137,,MATCH($D207,$70:$70,0)-7),0),1),"","sed -i "&amp;IF($AK$173="MacOS","'' ","")&amp;"'s#"&amp;BM$175&amp;"="""&amp;VLOOKUP(BM$175,$AD$9:$AN$20,8,FALSE)&amp;""""&amp;"#"&amp;BM$175&amp;"="&amp;""""&amp;INDEX($E$135:$G$137,MATCH("●",INDEX($H$135:$AQ$137,,MATCH($D207,$70:$70,0)-7),0),1)&amp;""""&amp;"#g'"&amp;" ${CONFIG_DIR}"&amp;$K$7&amp;"; export "&amp;BM$175&amp;"="&amp;""""&amp;INDEX($E$135:$G$137,MATCH("●",INDEX($H$135:$AQ$137,,MATCH($D207,$70:$70,0)-7),0),1)&amp;""";"),",",""",""")</f>
        <v/>
      </c>
      <c r="BN207" s="71" t="str">
        <f>SUBSTITUTE(IF(INDEX($E$135:$G$137,MATCH("●",INDEX($H$135:$AQ$137,,MATCH($D207,$70:$70,0)-7),0),1)=VLOOKUP(BN$175,$AD$9:$AN$20,8,FALSE),"","sed -i "&amp;IF($AK$173="MacOS","'' ","")&amp;"'s#"&amp;BN$175&amp;"="""&amp;INDEX($E$135:$G$137,MATCH("●",INDEX($H$135:$AQ$137,,MATCH($D207,$70:$70,0)-7),0),1)&amp;""""&amp;"#"&amp;BN$175&amp;"="&amp;""""&amp;VLOOKUP(BN$175,$AD$9:$AN$20,8,FALSE)&amp;""""&amp;"#g'"&amp;"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7" s="71" t="str">
        <f>SUBSTITUTE(IF(VLOOKUP(BO$175,$AD$9:$AN$20,8,FALSE)=INDEX($E$139:$G$141,MATCH("●",INDEX($H$139:$AQ$141,,MATCH($D207,$70:$70,0)-7),0),1),"","sed -i "&amp;IF($AK$173="MacOS","'' ","")&amp;"'s#"&amp;BO$175&amp;"="""&amp;VLOOKUP(BO$175,$AD$9:$AN$20,8,FALSE)&amp;""""&amp;"#"&amp;BO$175&amp;"="&amp;""""&amp;INDEX($E$139:$G$141,MATCH("●",INDEX($H$139:$AQ$141,,MATCH($D207,$70:$70,0)-7),0),1)&amp;""""&amp;"#g'"&amp;" ${CONFIG_DIR}"&amp;$K$7&amp;"; export "&amp;BO$175&amp;"="&amp;""""&amp;INDEX($E$139:$G$141,MATCH("●",INDEX($H$139:$AQ$141,,MATCH($D207,$70:$70,0)-7),0),1)&amp;""";"),",",""",""")</f>
        <v/>
      </c>
      <c r="BP207" s="71" t="str">
        <f>SUBSTITUTE(IF(INDEX($E$139:$G$141,MATCH("●",INDEX($H$139:$AQ$141,,MATCH($D207,$70:$70,0)-7),0),1)=VLOOKUP(BP$175,$AD$9:$AN$20,8,FALSE),"","sed -i "&amp;IF($AK$173="MacOS","'' ","")&amp;"'s#"&amp;BP$175&amp;"="""&amp;INDEX($E$139:$G$141,MATCH("●",INDEX($H$139:$AQ$141,,MATCH($D207,$70:$70,0)-7),0),1)&amp;""""&amp;"#"&amp;BP$175&amp;"="&amp;""""&amp;VLOOKUP(BP$175,$AD$9:$AN$20,8,FALSE)&amp;""""&amp;"#g'"&amp;"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7" s="71" t="str">
        <f>SUBSTITUTE(IF(VLOOKUP(BQ$175,$AD$9:$AN$20,8,FALSE)=INDEX($E$143:$G$145,MATCH("●",INDEX($H$143:$AQ$145,,MATCH($D207,$70:$70,0)-7),0),1),"","sed -i "&amp;IF($AK$173="MacOS","'' ","")&amp;"'s#"&amp;BQ$175&amp;"="""&amp;VLOOKUP(BQ$175,$AD$9:$AN$20,8,FALSE)&amp;""""&amp;"#"&amp;BQ$175&amp;"="&amp;""""&amp;INDEX($E$143:$G$145,MATCH("●",INDEX($H$143:$AQ$145,,MATCH($D207,$70:$70,0)-7),0),1)&amp;""""&amp;"#g'"&amp;" ${CONFIG_DIR}"&amp;$K$7&amp;"; export "&amp;BQ$175&amp;"="&amp;""""&amp;INDEX($E$143:$G$145,MATCH("●",INDEX($H$143:$AQ$145,,MATCH($D207,$70:$70,0)-7),0),1)&amp;""";"),",",""",""")</f>
        <v/>
      </c>
      <c r="BR207" s="71" t="str">
        <f>SUBSTITUTE(IF(INDEX($E$143:$G$145,MATCH("●",INDEX($H$143:$AQ$145,,MATCH($D207,$70:$70,0)-7),0),1)=VLOOKUP(BR$175,$AD$9:$AN$20,8,FALSE),"","sed -i "&amp;IF($AK$173="MacOS","'' ","")&amp;"'s#"&amp;BR$175&amp;"="""&amp;INDEX($E$143:$G$145,MATCH("●",INDEX($H$143:$AQ$145,,MATCH($D207,$70:$70,0)-7),0),1)&amp;""""&amp;"#"&amp;BR$175&amp;"="&amp;""""&amp;VLOOKUP(BR$175,$AD$9:$AN$20,8,FALSE)&amp;""""&amp;"#g'"&amp;"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7" s="71" t="str">
        <f>SUBSTITUTE(IF(VLOOKUP(BS$175,$AD$9:$AN$20,8,FALSE)=INDEX($E$147:$G$149,MATCH("●",INDEX($H$147:$AQ$149,,MATCH($D207,$70:$70,0)-7),0),1),"","sed -i "&amp;IF($AK$173="MacOS","'' ","")&amp;"'s#"&amp;BS$175&amp;"="""&amp;VLOOKUP(BS$175,$AD$9:$AN$20,8,FALSE)&amp;""""&amp;"#"&amp;BS$175&amp;"="&amp;""""&amp;INDEX($E$147:$G$149,MATCH("●",INDEX($H$147:$AQ$149,,MATCH($D207,$70:$70,0)-7),0),1)&amp;""""&amp;"#g'"&amp;" ${CONFIG_DIR}"&amp;$K$7&amp;"; export "&amp;BS$175&amp;"="&amp;""""&amp;INDEX($E$147:$G$149,MATCH("●",INDEX($H$147:$AQ$149,,MATCH($D207,$70:$70,0)-7),0),1)&amp;""";"),",",""",""")</f>
        <v/>
      </c>
      <c r="BT207" s="71" t="str">
        <f>SUBSTITUTE(IF(INDEX($E$147:$G$149,MATCH("●",INDEX($H$147:$AQ$149,,MATCH($D207,$70:$70,0)-7),0),1)=VLOOKUP(BT$175,$AD$9:$AN$20,8,FALSE),"","sed -i "&amp;IF($AK$173="MacOS","'' ","")&amp;"'s#"&amp;BT$175&amp;"="""&amp;INDEX($E$147:$G$149,MATCH("●",INDEX($H$147:$AQ$149,,MATCH($D207,$70:$70,0)-7),0),1)&amp;""""&amp;"#"&amp;BT$175&amp;"="&amp;""""&amp;VLOOKUP(BT$175,$AD$9:$AN$20,8,FALSE)&amp;""""&amp;"#g'"&amp;"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7" s="60" t="s">
        <v>1068</v>
      </c>
    </row>
    <row r="208" spans="4:73" ht="90" customHeight="1">
      <c r="D208" s="96">
        <f t="shared" si="3"/>
        <v>176</v>
      </c>
      <c r="E208" s="97"/>
      <c r="F208" s="97"/>
      <c r="G208" s="98"/>
      <c r="H208" s="45" t="str">
        <f t="shared" ca="1" si="2"/>
        <v>clear; echo テストケース176; sed -i '' 's#COLUMN_DATA_TYPE="char"#COLUMN_DATA_TYPE="float"#g' ${CONFIG_DIR}db_data_config.txt; export COLUMN_DATA_TYPE="float";sed -i '' 's#COLUMN_DATA_LENGTH="3"#COLUMN_DATA_LENGTH="38.3"#g' ${CONFIG_DIR}db_data_config.txt; export COLUMN_DATA_LENGTH="38.3";sed -i '' 's#COLUMN_DATA_TRIM="NONE"#COLUMN_DATA_TRIM="ftbt"#g' ${CONFIG_DIR}db_data_config.txt; export COLUMN_DATA_TRIM="ftbt";sh ./script/db_check_data_validate_config.sh; sed -i '' 's#COLUMN_DATA_TYPE="float"#COLUMN_DATA_TYPE="char"#g' ${CONFIG_DIR}db_data_config.txt; export COLUMN_DATA_TYPE="char";sed -i '' 's#COLUMN_DATA_LENGTH="38.3"#COLUMN_DATA_LENGTH="3"#g' ${CONFIG_DIR}db_data_config.txt; export COLUMN_DATA_LENGTH="3";sed -i '' 's#COLUMN_DATA_TRIM="ftbt"#COLUMN_DATA_TRIM="NONE"#g' ${CONFIG_DIR}db_data_config.txt; export COLUMN_DATA_TRIM="NONE";</v>
      </c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6"/>
      <c r="AB208" s="46"/>
      <c r="AC208" s="46"/>
      <c r="AD208" s="47"/>
      <c r="AE208" s="99" t="str" cm="1">
        <f t="array" ref="AE208">SUBSTITUTE(INDEX($H$151:$AQ$151, , MATCH($D208, $70:$70, 0)-7),"-","")</f>
        <v>正常</v>
      </c>
      <c r="AF208" s="100"/>
      <c r="AG208" s="101"/>
      <c r="AH208" s="143" t="s">
        <v>1292</v>
      </c>
      <c r="AI208" s="144"/>
      <c r="AJ208" s="144"/>
      <c r="AK208" s="144"/>
      <c r="AL208" s="144"/>
      <c r="AM208" s="144"/>
      <c r="AN208" s="144"/>
      <c r="AO208" s="144"/>
      <c r="AP208" s="144"/>
      <c r="AQ208" s="145"/>
      <c r="AS208" s="68" t="str" cm="1">
        <f t="array" ref="AS208">SUBSTITUTE(TEXT(INDEX($H$154:$AQ$154,1,$D208-144),"000000"),"-","")</f>
        <v>220001</v>
      </c>
      <c r="AT208" s="69"/>
      <c r="AU208" s="70"/>
      <c r="AW208" s="71" t="str">
        <f>SUBSTITUTE(IF(VLOOKUP(AW$175,$AD$9:$AN$20,8,FALSE)=INDEX($E$76:$G$78,MATCH("●",INDEX($H$76:$AQ$78,,MATCH($D208,$70:$70,0)-7),0),1),"","sed -i "&amp;IF($AK$173="MacOS","'' ","")&amp;"'s#"&amp;AW$175&amp;"="""&amp;VLOOKUP(AW$175,$AD$9:$AN$20,8,FALSE)&amp;""""&amp;"#"&amp;AW$175&amp;"="&amp;""""&amp;INDEX($E$76:$G$78,MATCH("●",INDEX($H$76:$AQ$78,,MATCH($D208,$70:$70,0)-7),0),1)&amp;""""&amp;"#g'"&amp;" ${CONFIG_DIR}"&amp;$K$7&amp;"; export "&amp;AW$175&amp;"="&amp;""""&amp;INDEX($E$76:$G$78,MATCH("●",INDEX($H$76:$AQ$78,,MATCH($D208,$70:$70,0)-7),0),1)&amp;""";"),",",""",""")</f>
        <v/>
      </c>
      <c r="AX208" s="71" t="str">
        <f>SUBSTITUTE(IF(INDEX($E$76:$G$78,MATCH("●",INDEX($H$76:$AQ$78,,MATCH($D208,$70:$70,0)-7),0),1)=VLOOKUP(AX$175,$AD$9:$AN$20,8,FALSE),"","sed -i "&amp;IF($AK$173="MacOS","'' ","")&amp;"'s#"&amp;AX$175&amp;"="""&amp;INDEX($E$76:$G$78,MATCH("●",INDEX($H$76:$AQ$78,,MATCH($D208,$70:$70,0)-7),0),1)&amp;""""&amp;"#"&amp;AX$175&amp;"="&amp;""""&amp;VLOOKUP(AX$175,$AD$9:$AN$20,8,FALSE)&amp;""""&amp;"#g'"&amp;"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8" s="71" t="str">
        <f>SUBSTITUTE(IF(VLOOKUP(AY$175,$AD$9:$AN$20,8,FALSE)=INDEX($E$80:$G$83,MATCH("●",INDEX($H$80:$AQ$83,,MATCH($D208,$70:$70,0)-7),0),1),"","sed -i "&amp;IF($AK$173="MacOS","'' ","")&amp;"'s#"&amp;AY$175&amp;"="""&amp;VLOOKUP(AY$175,$AD$9:$AN$20,8,FALSE)&amp;""""&amp;"#"&amp;AY$175&amp;"="&amp;""""&amp;INDEX($E$80:$G$83,MATCH("●",INDEX($H$80:$AQ$83,,MATCH($D208,$70:$70,0)-7),0),1)&amp;""""&amp;"#g'"&amp;" ${CONFIG_DIR}"&amp;$K$7&amp;"; export "&amp;AY$175&amp;"="&amp;""""&amp;INDEX($E$80:$G$83,MATCH("●",INDEX($H$80:$AQ$83,,MATCH($D208,$70:$70,0)-7),0),1)&amp;""";"),",",""",""")</f>
        <v>sed -i '' 's#COLUMN_DATA_TYPE="char"#COLUMN_DATA_TYPE="float"#g' ${CONFIG_DIR}db_data_config.txt; export COLUMN_DATA_TYPE="float";</v>
      </c>
      <c r="AZ208" s="71" t="str">
        <f>SUBSTITUTE(IF(INDEX($E$80:$G$83,MATCH("●",INDEX($H$80:$AQ$83,,MATCH($D208,$70:$70,0)-7),0),1)=VLOOKUP(AZ$175,$AD$9:$AN$20,8,FALSE),"","sed -i "&amp;IF($AK$173="MacOS","'' ","")&amp;"'s#"&amp;AZ$175&amp;"="""&amp;INDEX($E$80:$G$83,MATCH("●",INDEX($H$80:$AQ$83,,MATCH($D208,$70:$70,0)-7),0),1)&amp;""""&amp;"#"&amp;AZ$175&amp;"="&amp;""""&amp;VLOOKUP(AZ$175,$AD$9:$AN$20,8,FALSE)&amp;""""&amp;"#g'"&amp;"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8" s="71" t="str">
        <f>SUBSTITUTE(IF(VLOOKUP(BA$175,$AD$9:$AN$20,8,FALSE)=INDEX($E$85:$G$110,MATCH("●",INDEX($H$85:$AQ$110,,MATCH($D208,$70:$70,0)-7),0),1),"","sed -i "&amp;IF($AK$173="MacOS","'' ","")&amp;"'s#"&amp;BA$175&amp;"="""&amp;VLOOKUP(BA$175,$AD$9:$AN$20,8,FALSE)&amp;""""&amp;"#"&amp;BA$175&amp;"="&amp;""""&amp;INDEX($E$85:$G$110,MATCH("●",INDEX($H$85:$AQ$110,,MATCH($D208,$70:$70,0)-7),0),1)&amp;""""&amp;"#g'"&amp;" ${CONFIG_DIR}"&amp;$K$7&amp;"; export "&amp;BA$175&amp;"="&amp;""""&amp;INDEX($E$85:$G$110,MATCH("●",INDEX($H$85:$AQ$110,,MATCH($D208,$70:$70,0)-7),0),1)&amp;""";"),",",""",""")</f>
        <v>sed -i '' 's#COLUMN_DATA_LENGTH="3"#COLUMN_DATA_LENGTH="38.3"#g' ${CONFIG_DIR}db_data_config.txt; export COLUMN_DATA_LENGTH="38.3";</v>
      </c>
      <c r="BB208" s="71" t="str">
        <f>SUBSTITUTE(IF(INDEX($E$85:$G$110,MATCH("●",INDEX($H$85:$AQ$110,,MATCH($D208,$70:$70,0)-7),0),1)=VLOOKUP(BB$175,$AD$9:$AN$20,8,FALSE),"","sed -i "&amp;IF($AK$173="MacOS","'' ","")&amp;"'s#"&amp;BB$175&amp;"="""&amp;INDEX($E$85:$G$110,MATCH("●",INDEX($H$85:$AQ$110,,MATCH($D208,$70:$70,0)-7),0),1)&amp;""""&amp;"#"&amp;BB$175&amp;"="&amp;""""&amp;VLOOKUP(BB$175,$AD$9:$AN$20,8,FALSE)&amp;""""&amp;"#g'"&amp;"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's#COLUMN_DATA_LENGTH="38.3"#COLUMN_DATA_LENGTH="3"#g' ${CONFIG_DIR}db_data_config.txt; export COLUMN_DATA_LENGTH="3";</v>
      </c>
      <c r="BC208" s="71" t="str">
        <f>SUBSTITUTE(IF(VLOOKUP(BC$175,$AD$9:$AN$20,8,FALSE)=INDEX($E$112:$G$115,MATCH("●",INDEX($H$112:$AQ$115,,MATCH($D208,$70:$70,0)-7),0),1),"","sed -i "&amp;IF($AK$173="MacOS","'' ","")&amp;"'s#"&amp;BC$175&amp;"="""&amp;VLOOKUP(BC$175,$AD$9:$AN$20,8,FALSE)&amp;""""&amp;"#"&amp;BC$175&amp;"="&amp;""""&amp;INDEX($E$112:$G$115,MATCH("●",INDEX($H$112:$AQ$115,,MATCH($D208,$70:$70,0)-7),0),1)&amp;""""&amp;"#g'"&amp;" ${CONFIG_DIR}"&amp;$K$7&amp;"; export "&amp;BC$175&amp;"="&amp;""""&amp;INDEX($E$112:$G$115,MATCH("●",INDEX($H$112:$AQ$115,,MATCH($D208,$70:$70,0)-7),0),1)&amp;""";"),",",""",""")</f>
        <v>sed -i '' 's#COLUMN_DATA_TRIM="NONE"#COLUMN_DATA_TRIM="ftbt"#g' ${CONFIG_DIR}db_data_config.txt; export COLUMN_DATA_TRIM="ftbt";</v>
      </c>
      <c r="BD208" s="71" t="str">
        <f>SUBSTITUTE(IF(INDEX($E$112:$G$115,MATCH("●",INDEX($H$112:$AQ$115,,MATCH($D208,$70:$70,0)-7),0),1)=VLOOKUP(BD$175,$AD$9:$AN$20,8,FALSE),"","sed -i "&amp;IF($AK$173="MacOS","'' ","")&amp;"'s#"&amp;BD$175&amp;"="""&amp;INDEX($E$112:$G$115,MATCH("●",INDEX($H$112:$AQ$115,,MATCH($D208,$70:$70,0)-7),0),1)&amp;""""&amp;"#"&amp;BD$175&amp;"="&amp;""""&amp;VLOOKUP(BD$175,$AD$9:$AN$20,8,FALSE)&amp;""""&amp;"#g'"&amp;"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08" s="71" t="str">
        <f>SUBSTITUTE(IF(VLOOKUP(BE$175,$AD$9:$AN$20,8,FALSE)=INDEX($E$117:$G$120,MATCH("●",INDEX($H$117:$AQ$120,,MATCH($D208,$70:$70,0)-7),0),1),"","sed -i "&amp;IF($AK$173="MacOS","'' ","")&amp;"'s#"&amp;BE$175&amp;"="""&amp;VLOOKUP(BE$175,$AD$9:$AN$20,8,FALSE)&amp;""""&amp;"#"&amp;BE$175&amp;"="&amp;""""&amp;INDEX($E$117:$G$120,MATCH("●",INDEX($H$117:$AQ$120,,MATCH($D208,$70:$70,0)-7),0),1)&amp;""""&amp;"#g'"&amp;" ${CONFIG_DIR}"&amp;$K$7&amp;"; export "&amp;BE$175&amp;"="&amp;""""&amp;INDEX($E$117:$G$120,MATCH("●",INDEX($H$117:$AQ$120,,MATCH($D208,$70:$70,0)-7),0),1)&amp;""";"),",",""",""")</f>
        <v/>
      </c>
      <c r="BF208" s="71" t="str">
        <f>SUBSTITUTE(IF(INDEX($E$117:$G$120,MATCH("●",INDEX($H$117:$AQ$120,,MATCH($D208,$70:$70,0)-7),0),1)=VLOOKUP(BF$175,$AD$9:$AN$20,8,FALSE),"","sed -i "&amp;IF($AK$173="MacOS","'' ","")&amp;"'s#"&amp;BF$175&amp;"="""&amp;INDEX($E$117:$G$120,MATCH("●",INDEX($H$117:$AQ$120,,MATCH($D208,$70:$70,0)-7),0),1)&amp;""""&amp;"#"&amp;BF$175&amp;"="&amp;""""&amp;VLOOKUP(BF$175,$AD$9:$AN$20,8,FALSE)&amp;""""&amp;"#g'"&amp;" ${CONFIG_DIR}"&amp;$K$7&amp;"; export "&amp;BF$175&amp;"="&amp;""""&amp;VLOOKUP(BF$175,$AD$9:$AN$20,8,FALSE)&amp;""";"),",",""",""")</f>
        <v/>
      </c>
      <c r="BG208" s="71" t="str">
        <f>SUBSTITUTE(IF(VLOOKUP(BG$175,$AD$9:$AN$20,8,FALSE)=INDEX($E$122:$G$125,MATCH("●",INDEX($H$122:$AQ$125,,MATCH($D208,$70:$70,0)-7),0),1),"","sed -i "&amp;IF($AK$173="MacOS","'' ","")&amp;"'s#"&amp;BG$175&amp;"="""&amp;VLOOKUP(BG$175,$AD$9:$AN$20,8,FALSE)&amp;""""&amp;"#"&amp;BG$175&amp;"="&amp;""""&amp;INDEX($E$122:$G$125,MATCH("●",INDEX($H$122:$AQ$125,,MATCH($D208,$70:$70,0)-7),0),1)&amp;""""&amp;"#g'"&amp;" ${CONFIG_DIR}"&amp;$K$7&amp;"; export "&amp;BG$175&amp;"="&amp;""""&amp;INDEX($E$122:$G$125,MATCH("●",INDEX($H$122:$AQ$125,,MATCH($D208,$70:$70,0)-7),0),1)&amp;""";"),",",""",""")</f>
        <v/>
      </c>
      <c r="BH208" s="71" t="str">
        <f>SUBSTITUTE(IF(INDEX($E$122:$G$125,MATCH("●",INDEX($H$122:$AQ$125,,MATCH($D208,$70:$70,0)-7),0),1)=VLOOKUP(BH$175,$AD$9:$AN$20,8,FALSE),"","sed -i "&amp;IF($AK$173="MacOS","'' ","")&amp;"'s#"&amp;BH$175&amp;"="""&amp;INDEX($E$122:$G$125,MATCH("●",INDEX($H$122:$AQ$125,,MATCH($D208,$70:$70,0)-7),0),1)&amp;""""&amp;"#"&amp;BH$175&amp;"="&amp;""""&amp;VLOOKUP(BH$175,$AD$9:$AN$20,8,FALSE)&amp;""""&amp;"#g'"&amp;"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08" s="71" t="str">
        <f>SUBSTITUTE(IF(VLOOKUP(BI$175,$AD$9:$AN$20,8,FALSE)=INDEX($E$127:$G$129,MATCH("●",INDEX($H$127:$AQ$129,,MATCH($D208,$70:$70,0)-7),0),1),"","sed -i "&amp;IF($AK$173="MacOS","'' ","")&amp;"'s#"&amp;BI$175&amp;"="""&amp;VLOOKUP(BI$175,$AD$9:$AN$20,8,FALSE)&amp;""""&amp;"#"&amp;BI$175&amp;"="&amp;""""&amp;INDEX($E$127:$G$129,MATCH("●",INDEX($H$127:$AQ$129,,MATCH($D208,$70:$70,0)-7),0),1)&amp;""""&amp;"#g'"&amp;" ${CONFIG_DIR}"&amp;$K$7&amp;"; export "&amp;BI$175&amp;"="&amp;""""&amp;INDEX($E$127:$G$129,MATCH("●",INDEX($H$127:$AQ$129,,MATCH($D208,$70:$70,0)-7),0),1)&amp;""";"),",",""",""")</f>
        <v/>
      </c>
      <c r="BJ208" s="71" t="str">
        <f>SUBSTITUTE(IF(INDEX($E$127:$G$129,MATCH("●",INDEX($H$127:$AQ$129,,MATCH($D208,$70:$70,0)-7),0),1)=VLOOKUP(BJ$175,$AD$9:$AN$20,8,FALSE),"","sed -i "&amp;IF($AK$173="MacOS","'' ","")&amp;"'s#"&amp;BJ$175&amp;"="""&amp;INDEX($E$127:$G$129,MATCH("●",INDEX($H$127:$AQ$129,,MATCH($D208,$70:$70,0)-7),0),1)&amp;""""&amp;"#"&amp;BJ$175&amp;"="&amp;""""&amp;VLOOKUP(BJ$175,$AD$9:$AN$20,8,FALSE)&amp;""""&amp;"#g'"&amp;"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8" s="71" t="str">
        <f>SUBSTITUTE(IF(VLOOKUP(BK$175,$AD$9:$AN$20,8,FALSE)=INDEX($E$131:$G$133,MATCH("●",INDEX($H$131:$AQ$133,,MATCH($D208,$70:$70,0)-7),0),1),"","sed -i "&amp;IF($AK$173="MacOS","'' ","")&amp;"'s#"&amp;BK$175&amp;"="""&amp;VLOOKUP(BK$175,$AD$9:$AN$20,8,FALSE)&amp;""""&amp;"#"&amp;BK$175&amp;"="&amp;""""&amp;INDEX($E$131:$G$133,MATCH("●",INDEX($H$131:$AQ$133,,MATCH($D208,$70:$70,0)-7),0),1)&amp;""""&amp;"#g'"&amp;" ${CONFIG_DIR}"&amp;$K$7&amp;"; export "&amp;BK$175&amp;"="&amp;""""&amp;INDEX($E$131:$G$133,MATCH("●",INDEX($H$131:$AQ$133,,MATCH($D208,$70:$70,0)-7),0),1)&amp;""";"),",",""",""")</f>
        <v/>
      </c>
      <c r="BL208" s="71" t="str">
        <f>SUBSTITUTE(IF(INDEX($E$131:$G$133,MATCH("●",INDEX($H$131:$AQ$133,,MATCH($D208,$70:$70,0)-7),0),1)=VLOOKUP(BL$175,$AD$9:$AN$20,8,FALSE),"","sed -i "&amp;IF($AK$173="MacOS","'' ","")&amp;"'s#"&amp;BL$175&amp;"="""&amp;INDEX($E$131:$G$133,MATCH("●",INDEX($H$131:$AQ$133,,MATCH($D208,$70:$70,0)-7),0),1)&amp;""""&amp;"#"&amp;BL$175&amp;"="&amp;""""&amp;VLOOKUP(BL$175,$AD$9:$AN$20,8,FALSE)&amp;""""&amp;"#g'"&amp;"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8" s="71" t="str">
        <f>SUBSTITUTE(IF(VLOOKUP(BM$175,$AD$9:$AN$20,8,FALSE)=INDEX($E$135:$G$137,MATCH("●",INDEX($H$135:$AQ$137,,MATCH($D208,$70:$70,0)-7),0),1),"","sed -i "&amp;IF($AK$173="MacOS","'' ","")&amp;"'s#"&amp;BM$175&amp;"="""&amp;VLOOKUP(BM$175,$AD$9:$AN$20,8,FALSE)&amp;""""&amp;"#"&amp;BM$175&amp;"="&amp;""""&amp;INDEX($E$135:$G$137,MATCH("●",INDEX($H$135:$AQ$137,,MATCH($D208,$70:$70,0)-7),0),1)&amp;""""&amp;"#g'"&amp;" ${CONFIG_DIR}"&amp;$K$7&amp;"; export "&amp;BM$175&amp;"="&amp;""""&amp;INDEX($E$135:$G$137,MATCH("●",INDEX($H$135:$AQ$137,,MATCH($D208,$70:$70,0)-7),0),1)&amp;""";"),",",""",""")</f>
        <v/>
      </c>
      <c r="BN208" s="71" t="str">
        <f>SUBSTITUTE(IF(INDEX($E$135:$G$137,MATCH("●",INDEX($H$135:$AQ$137,,MATCH($D208,$70:$70,0)-7),0),1)=VLOOKUP(BN$175,$AD$9:$AN$20,8,FALSE),"","sed -i "&amp;IF($AK$173="MacOS","'' ","")&amp;"'s#"&amp;BN$175&amp;"="""&amp;INDEX($E$135:$G$137,MATCH("●",INDEX($H$135:$AQ$137,,MATCH($D208,$70:$70,0)-7),0),1)&amp;""""&amp;"#"&amp;BN$175&amp;"="&amp;""""&amp;VLOOKUP(BN$175,$AD$9:$AN$20,8,FALSE)&amp;""""&amp;"#g'"&amp;"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8" s="71" t="str">
        <f>SUBSTITUTE(IF(VLOOKUP(BO$175,$AD$9:$AN$20,8,FALSE)=INDEX($E$139:$G$141,MATCH("●",INDEX($H$139:$AQ$141,,MATCH($D208,$70:$70,0)-7),0),1),"","sed -i "&amp;IF($AK$173="MacOS","'' ","")&amp;"'s#"&amp;BO$175&amp;"="""&amp;VLOOKUP(BO$175,$AD$9:$AN$20,8,FALSE)&amp;""""&amp;"#"&amp;BO$175&amp;"="&amp;""""&amp;INDEX($E$139:$G$141,MATCH("●",INDEX($H$139:$AQ$141,,MATCH($D208,$70:$70,0)-7),0),1)&amp;""""&amp;"#g'"&amp;" ${CONFIG_DIR}"&amp;$K$7&amp;"; export "&amp;BO$175&amp;"="&amp;""""&amp;INDEX($E$139:$G$141,MATCH("●",INDEX($H$139:$AQ$141,,MATCH($D208,$70:$70,0)-7),0),1)&amp;""";"),",",""",""")</f>
        <v/>
      </c>
      <c r="BP208" s="71" t="str">
        <f>SUBSTITUTE(IF(INDEX($E$139:$G$141,MATCH("●",INDEX($H$139:$AQ$141,,MATCH($D208,$70:$70,0)-7),0),1)=VLOOKUP(BP$175,$AD$9:$AN$20,8,FALSE),"","sed -i "&amp;IF($AK$173="MacOS","'' ","")&amp;"'s#"&amp;BP$175&amp;"="""&amp;INDEX($E$139:$G$141,MATCH("●",INDEX($H$139:$AQ$141,,MATCH($D208,$70:$70,0)-7),0),1)&amp;""""&amp;"#"&amp;BP$175&amp;"="&amp;""""&amp;VLOOKUP(BP$175,$AD$9:$AN$20,8,FALSE)&amp;""""&amp;"#g'"&amp;"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8" s="71" t="str">
        <f>SUBSTITUTE(IF(VLOOKUP(BQ$175,$AD$9:$AN$20,8,FALSE)=INDEX($E$143:$G$145,MATCH("●",INDEX($H$143:$AQ$145,,MATCH($D208,$70:$70,0)-7),0),1),"","sed -i "&amp;IF($AK$173="MacOS","'' ","")&amp;"'s#"&amp;BQ$175&amp;"="""&amp;VLOOKUP(BQ$175,$AD$9:$AN$20,8,FALSE)&amp;""""&amp;"#"&amp;BQ$175&amp;"="&amp;""""&amp;INDEX($E$143:$G$145,MATCH("●",INDEX($H$143:$AQ$145,,MATCH($D208,$70:$70,0)-7),0),1)&amp;""""&amp;"#g'"&amp;" ${CONFIG_DIR}"&amp;$K$7&amp;"; export "&amp;BQ$175&amp;"="&amp;""""&amp;INDEX($E$143:$G$145,MATCH("●",INDEX($H$143:$AQ$145,,MATCH($D208,$70:$70,0)-7),0),1)&amp;""";"),",",""",""")</f>
        <v/>
      </c>
      <c r="BR208" s="71" t="str">
        <f>SUBSTITUTE(IF(INDEX($E$143:$G$145,MATCH("●",INDEX($H$143:$AQ$145,,MATCH($D208,$70:$70,0)-7),0),1)=VLOOKUP(BR$175,$AD$9:$AN$20,8,FALSE),"","sed -i "&amp;IF($AK$173="MacOS","'' ","")&amp;"'s#"&amp;BR$175&amp;"="""&amp;INDEX($E$143:$G$145,MATCH("●",INDEX($H$143:$AQ$145,,MATCH($D208,$70:$70,0)-7),0),1)&amp;""""&amp;"#"&amp;BR$175&amp;"="&amp;""""&amp;VLOOKUP(BR$175,$AD$9:$AN$20,8,FALSE)&amp;""""&amp;"#g'"&amp;"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8" s="71" t="str">
        <f>SUBSTITUTE(IF(VLOOKUP(BS$175,$AD$9:$AN$20,8,FALSE)=INDEX($E$147:$G$149,MATCH("●",INDEX($H$147:$AQ$149,,MATCH($D208,$70:$70,0)-7),0),1),"","sed -i "&amp;IF($AK$173="MacOS","'' ","")&amp;"'s#"&amp;BS$175&amp;"="""&amp;VLOOKUP(BS$175,$AD$9:$AN$20,8,FALSE)&amp;""""&amp;"#"&amp;BS$175&amp;"="&amp;""""&amp;INDEX($E$147:$G$149,MATCH("●",INDEX($H$147:$AQ$149,,MATCH($D208,$70:$70,0)-7),0),1)&amp;""""&amp;"#g'"&amp;" ${CONFIG_DIR}"&amp;$K$7&amp;"; export "&amp;BS$175&amp;"="&amp;""""&amp;INDEX($E$147:$G$149,MATCH("●",INDEX($H$147:$AQ$149,,MATCH($D208,$70:$70,0)-7),0),1)&amp;""";"),",",""",""")</f>
        <v/>
      </c>
      <c r="BT208" s="71" t="str">
        <f>SUBSTITUTE(IF(INDEX($E$147:$G$149,MATCH("●",INDEX($H$147:$AQ$149,,MATCH($D208,$70:$70,0)-7),0),1)=VLOOKUP(BT$175,$AD$9:$AN$20,8,FALSE),"","sed -i "&amp;IF($AK$173="MacOS","'' ","")&amp;"'s#"&amp;BT$175&amp;"="""&amp;INDEX($E$147:$G$149,MATCH("●",INDEX($H$147:$AQ$149,,MATCH($D208,$70:$70,0)-7),0),1)&amp;""""&amp;"#"&amp;BT$175&amp;"="&amp;""""&amp;VLOOKUP(BT$175,$AD$9:$AN$20,8,FALSE)&amp;""""&amp;"#g'"&amp;"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8" s="60" t="s">
        <v>1068</v>
      </c>
    </row>
    <row r="209" spans="4:73" ht="90" customHeight="1">
      <c r="D209" s="96">
        <f t="shared" si="3"/>
        <v>177</v>
      </c>
      <c r="E209" s="97"/>
      <c r="F209" s="97"/>
      <c r="G209" s="98"/>
      <c r="H209" s="45" t="str">
        <f t="shared" ca="1" si="2"/>
        <v>clear; echo テストケース177; sed -i '' 's#COLUMN_DATA_TYPE="char"#COLUMN_DATA_TYPE="float"#g' ${CONFIG_DIR}db_data_config.txt; export COLUMN_DATA_TYPE="float";sed -i '' 's#COLUMN_DATA_LENGTH="3"#COLUMN_DATA_LENGTH="3.7"#g' ${CONFIG_DIR}db_data_config.txt; export COLUMN_DATA_LENGTH="3.7";sed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's#COLUMN_DATA_TYPE="float"#COLUMN_DATA_TYPE="char"#g' ${CONFIG_DIR}db_data_config.txt; export COLUMN_DATA_TYPE="char";sed -i '' 's#COLUMN_DATA_LENGTH="3.7"#COLUMN_DATA_LENGTH="3"#g'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  <c r="AC209" s="46"/>
      <c r="AD209" s="47"/>
      <c r="AE209" s="99" t="str" cm="1">
        <f t="array" ref="AE209">SUBSTITUTE(INDEX($H$151:$AQ$151, , MATCH($D209, $70:$70, 0)-7),"-","")</f>
        <v>異常</v>
      </c>
      <c r="AF209" s="100"/>
      <c r="AG209" s="101"/>
      <c r="AH209" s="143" t="s">
        <v>1293</v>
      </c>
      <c r="AI209" s="144"/>
      <c r="AJ209" s="144"/>
      <c r="AK209" s="144"/>
      <c r="AL209" s="144"/>
      <c r="AM209" s="144"/>
      <c r="AN209" s="144"/>
      <c r="AO209" s="144"/>
      <c r="AP209" s="144"/>
      <c r="AQ209" s="145"/>
      <c r="AS209" s="68" t="str" cm="1">
        <f t="array" ref="AS209">SUBSTITUTE(TEXT(INDEX($H$154:$AQ$154,1,$D209-144),"000000"),"-","")</f>
        <v>220171</v>
      </c>
      <c r="AT209" s="69"/>
      <c r="AU209" s="70"/>
      <c r="AW209" s="71" t="str">
        <f>SUBSTITUTE(IF(VLOOKUP(AW$175,$AD$9:$AN$20,8,FALSE)=INDEX($E$76:$G$78,MATCH("●",INDEX($H$76:$AQ$78,,MATCH($D209,$70:$70,0)-7),0),1),"","sed -i "&amp;IF($AK$173="MacOS","'' ","")&amp;"'s#"&amp;AW$175&amp;"="""&amp;VLOOKUP(AW$175,$AD$9:$AN$20,8,FALSE)&amp;""""&amp;"#"&amp;AW$175&amp;"="&amp;""""&amp;INDEX($E$76:$G$78,MATCH("●",INDEX($H$76:$AQ$78,,MATCH($D209,$70:$70,0)-7),0),1)&amp;""""&amp;"#g'"&amp;" ${CONFIG_DIR}"&amp;$K$7&amp;"; export "&amp;AW$175&amp;"="&amp;""""&amp;INDEX($E$76:$G$78,MATCH("●",INDEX($H$76:$AQ$78,,MATCH($D209,$70:$70,0)-7),0),1)&amp;""";"),",",""",""")</f>
        <v/>
      </c>
      <c r="AX209" s="71" t="str">
        <f>SUBSTITUTE(IF(INDEX($E$76:$G$78,MATCH("●",INDEX($H$76:$AQ$78,,MATCH($D209,$70:$70,0)-7),0),1)=VLOOKUP(AX$175,$AD$9:$AN$20,8,FALSE),"","sed -i "&amp;IF($AK$173="MacOS","'' ","")&amp;"'s#"&amp;AX$175&amp;"="""&amp;INDEX($E$76:$G$78,MATCH("●",INDEX($H$76:$AQ$78,,MATCH($D209,$70:$70,0)-7),0),1)&amp;""""&amp;"#"&amp;AX$175&amp;"="&amp;""""&amp;VLOOKUP(AX$175,$AD$9:$AN$20,8,FALSE)&amp;""""&amp;"#g'"&amp;"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09" s="71" t="str">
        <f>SUBSTITUTE(IF(VLOOKUP(AY$175,$AD$9:$AN$20,8,FALSE)=INDEX($E$80:$G$83,MATCH("●",INDEX($H$80:$AQ$83,,MATCH($D209,$70:$70,0)-7),0),1),"","sed -i "&amp;IF($AK$173="MacOS","'' ","")&amp;"'s#"&amp;AY$175&amp;"="""&amp;VLOOKUP(AY$175,$AD$9:$AN$20,8,FALSE)&amp;""""&amp;"#"&amp;AY$175&amp;"="&amp;""""&amp;INDEX($E$80:$G$83,MATCH("●",INDEX($H$80:$AQ$83,,MATCH($D209,$70:$70,0)-7),0),1)&amp;""""&amp;"#g'"&amp;" ${CONFIG_DIR}"&amp;$K$7&amp;"; export "&amp;AY$175&amp;"="&amp;""""&amp;INDEX($E$80:$G$83,MATCH("●",INDEX($H$80:$AQ$83,,MATCH($D209,$70:$70,0)-7),0),1)&amp;""";"),",",""",""")</f>
        <v>sed -i '' 's#COLUMN_DATA_TYPE="char"#COLUMN_DATA_TYPE="float"#g' ${CONFIG_DIR}db_data_config.txt; export COLUMN_DATA_TYPE="float";</v>
      </c>
      <c r="AZ209" s="71" t="str">
        <f>SUBSTITUTE(IF(INDEX($E$80:$G$83,MATCH("●",INDEX($H$80:$AQ$83,,MATCH($D209,$70:$70,0)-7),0),1)=VLOOKUP(AZ$175,$AD$9:$AN$20,8,FALSE),"","sed -i "&amp;IF($AK$173="MacOS","'' ","")&amp;"'s#"&amp;AZ$175&amp;"="""&amp;INDEX($E$80:$G$83,MATCH("●",INDEX($H$80:$AQ$83,,MATCH($D209,$70:$70,0)-7),0),1)&amp;""""&amp;"#"&amp;AZ$175&amp;"="&amp;""""&amp;VLOOKUP(AZ$175,$AD$9:$AN$20,8,FALSE)&amp;""""&amp;"#g'"&amp;"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09" s="71" t="str">
        <f>SUBSTITUTE(IF(VLOOKUP(BA$175,$AD$9:$AN$20,8,FALSE)=INDEX($E$85:$G$110,MATCH("●",INDEX($H$85:$AQ$110,,MATCH($D209,$70:$70,0)-7),0),1),"","sed -i "&amp;IF($AK$173="MacOS","'' ","")&amp;"'s#"&amp;BA$175&amp;"="""&amp;VLOOKUP(BA$175,$AD$9:$AN$20,8,FALSE)&amp;""""&amp;"#"&amp;BA$175&amp;"="&amp;""""&amp;INDEX($E$85:$G$110,MATCH("●",INDEX($H$85:$AQ$110,,MATCH($D209,$70:$70,0)-7),0),1)&amp;""""&amp;"#g'"&amp;" ${CONFIG_DIR}"&amp;$K$7&amp;"; export "&amp;BA$175&amp;"="&amp;""""&amp;INDEX($E$85:$G$110,MATCH("●",INDEX($H$85:$AQ$110,,MATCH($D209,$70:$70,0)-7),0),1)&amp;""";"),",",""",""")</f>
        <v>sed -i '' 's#COLUMN_DATA_LENGTH="3"#COLUMN_DATA_LENGTH="3.7"#g' ${CONFIG_DIR}db_data_config.txt; export COLUMN_DATA_LENGTH="3.7";</v>
      </c>
      <c r="BB209" s="71" t="str">
        <f>SUBSTITUTE(IF(INDEX($E$85:$G$110,MATCH("●",INDEX($H$85:$AQ$110,,MATCH($D209,$70:$70,0)-7),0),1)=VLOOKUP(BB$175,$AD$9:$AN$20,8,FALSE),"","sed -i "&amp;IF($AK$173="MacOS","'' ","")&amp;"'s#"&amp;BB$175&amp;"="""&amp;INDEX($E$85:$G$110,MATCH("●",INDEX($H$85:$AQ$110,,MATCH($D209,$70:$70,0)-7),0),1)&amp;""""&amp;"#"&amp;BB$175&amp;"="&amp;""""&amp;VLOOKUP(BB$175,$AD$9:$AN$20,8,FALSE)&amp;""""&amp;"#g'"&amp;"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's#COLUMN_DATA_LENGTH="3.7"#COLUMN_DATA_LENGTH="3"#g' ${CONFIG_DIR}db_data_config.txt; export COLUMN_DATA_LENGTH="3";</v>
      </c>
      <c r="BC209" s="71" t="str">
        <f>SUBSTITUTE(IF(VLOOKUP(BC$175,$AD$9:$AN$20,8,FALSE)=INDEX($E$112:$G$115,MATCH("●",INDEX($H$112:$AQ$115,,MATCH($D209,$70:$70,0)-7),0),1),"","sed -i "&amp;IF($AK$173="MacOS","'' ","")&amp;"'s#"&amp;BC$175&amp;"="""&amp;VLOOKUP(BC$175,$AD$9:$AN$20,8,FALSE)&amp;""""&amp;"#"&amp;BC$175&amp;"="&amp;""""&amp;INDEX($E$112:$G$115,MATCH("●",INDEX($H$112:$AQ$115,,MATCH($D209,$70:$70,0)-7),0),1)&amp;""""&amp;"#g'"&amp;" ${CONFIG_DIR}"&amp;$K$7&amp;"; export "&amp;BC$175&amp;"="&amp;""""&amp;INDEX($E$112:$G$115,MATCH("●",INDEX($H$112:$AQ$115,,MATCH($D209,$70:$70,0)-7),0),1)&amp;""";"),",",""",""")</f>
        <v>sed -i '' 's#COLUMN_DATA_TRIM="NONE"#COLUMN_DATA_TRIM="FTBT"#g' ${CONFIG_DIR}db_data_config.txt; export COLUMN_DATA_TRIM="FTBT";</v>
      </c>
      <c r="BD209" s="71" t="str">
        <f>SUBSTITUTE(IF(INDEX($E$112:$G$115,MATCH("●",INDEX($H$112:$AQ$115,,MATCH($D209,$70:$70,0)-7),0),1)=VLOOKUP(BD$175,$AD$9:$AN$20,8,FALSE),"","sed -i "&amp;IF($AK$173="MacOS","'' ","")&amp;"'s#"&amp;BD$175&amp;"="""&amp;INDEX($E$112:$G$115,MATCH("●",INDEX($H$112:$AQ$115,,MATCH($D209,$70:$70,0)-7),0),1)&amp;""""&amp;"#"&amp;BD$175&amp;"="&amp;""""&amp;VLOOKUP(BD$175,$AD$9:$AN$20,8,FALSE)&amp;""""&amp;"#g'"&amp;"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09" s="71" t="str">
        <f>SUBSTITUTE(IF(VLOOKUP(BE$175,$AD$9:$AN$20,8,FALSE)=INDEX($E$117:$G$120,MATCH("●",INDEX($H$117:$AQ$120,,MATCH($D209,$70:$70,0)-7),0),1),"","sed -i "&amp;IF($AK$173="MacOS","'' ","")&amp;"'s#"&amp;BE$175&amp;"="""&amp;VLOOKUP(BE$175,$AD$9:$AN$20,8,FALSE)&amp;""""&amp;"#"&amp;BE$175&amp;"="&amp;""""&amp;INDEX($E$117:$G$120,MATCH("●",INDEX($H$117:$AQ$120,,MATCH($D209,$70:$70,0)-7),0),1)&amp;""""&amp;"#g'"&amp;" ${CONFIG_DIR}"&amp;$K$7&amp;"; export "&amp;BE$175&amp;"="&amp;""""&amp;INDEX($E$117:$G$120,MATCH("●",INDEX($H$117:$AQ$120,,MATCH($D209,$70:$70,0)-7),0),1)&amp;""";"),",",""",""")</f>
        <v>sed -i '' 's#COLUMN_DATA_SIGNED="0"#COLUMN_DATA_SIGNED="1"#g' ${CONFIG_DIR}db_data_config.txt; export COLUMN_DATA_SIGNED="1";</v>
      </c>
      <c r="BF209" s="71" t="str">
        <f>SUBSTITUTE(IF(INDEX($E$117:$G$120,MATCH("●",INDEX($H$117:$AQ$120,,MATCH($D209,$70:$70,0)-7),0),1)=VLOOKUP(BF$175,$AD$9:$AN$20,8,FALSE),"","sed -i "&amp;IF($AK$173="MacOS","'' ","")&amp;"'s#"&amp;BF$175&amp;"="""&amp;INDEX($E$117:$G$120,MATCH("●",INDEX($H$117:$AQ$120,,MATCH($D209,$70:$70,0)-7),0),1)&amp;""""&amp;"#"&amp;BF$175&amp;"="&amp;""""&amp;VLOOKUP(BF$175,$AD$9:$AN$20,8,FALSE)&amp;""""&amp;"#g'"&amp;"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209" s="71" t="str">
        <f>SUBSTITUTE(IF(VLOOKUP(BG$175,$AD$9:$AN$20,8,FALSE)=INDEX($E$122:$G$125,MATCH("●",INDEX($H$122:$AQ$125,,MATCH($D209,$70:$70,0)-7),0),1),"","sed -i "&amp;IF($AK$173="MacOS","'' ","")&amp;"'s#"&amp;BG$175&amp;"="""&amp;VLOOKUP(BG$175,$AD$9:$AN$20,8,FALSE)&amp;""""&amp;"#"&amp;BG$175&amp;"="&amp;""""&amp;INDEX($E$122:$G$125,MATCH("●",INDEX($H$122:$AQ$125,,MATCH($D209,$70:$70,0)-7),0),1)&amp;""""&amp;"#g'"&amp;" ${CONFIG_DIR}"&amp;$K$7&amp;"; export "&amp;BG$175&amp;"="&amp;""""&amp;INDEX($E$122:$G$125,MATCH("●",INDEX($H$122:$AQ$125,,MATCH($D209,$70:$70,0)-7),0),1)&amp;""";"),",",""",""")</f>
        <v>sed -i '' 's#SIGN_DIGIT="0"#SIGN_DIGIT="1"#g' ${CONFIG_DIR}db_data_config.txt; export SIGN_DIGIT="1";</v>
      </c>
      <c r="BH209" s="71" t="str">
        <f>SUBSTITUTE(IF(INDEX($E$122:$G$125,MATCH("●",INDEX($H$122:$AQ$125,,MATCH($D209,$70:$70,0)-7),0),1)=VLOOKUP(BH$175,$AD$9:$AN$20,8,FALSE),"","sed -i "&amp;IF($AK$173="MacOS","'' ","")&amp;"'s#"&amp;BH$175&amp;"="""&amp;INDEX($E$122:$G$125,MATCH("●",INDEX($H$122:$AQ$125,,MATCH($D209,$70:$70,0)-7),0),1)&amp;""""&amp;"#"&amp;BH$175&amp;"="&amp;""""&amp;VLOOKUP(BH$175,$AD$9:$AN$20,8,FALSE)&amp;""""&amp;"#g'"&amp;" ${CONFIG_DIR}"&amp;$K$7&amp;"; export "&amp;BH$175&amp;"="&amp;""""&amp;VLOOKUP(BH$175,$AD$9:$AN$20,8,FALSE)&amp;""";"),",",""",""")</f>
        <v>sed -i '' 's#SIGN_DIGIT="1"#SIGN_DIGIT="0"#g' ${CONFIG_DIR}db_data_config.txt; export SIGN_DIGIT="0";</v>
      </c>
      <c r="BI209" s="71" t="str">
        <f>SUBSTITUTE(IF(VLOOKUP(BI$175,$AD$9:$AN$20,8,FALSE)=INDEX($E$127:$G$129,MATCH("●",INDEX($H$127:$AQ$129,,MATCH($D209,$70:$70,0)-7),0),1),"","sed -i "&amp;IF($AK$173="MacOS","'' ","")&amp;"'s#"&amp;BI$175&amp;"="""&amp;VLOOKUP(BI$175,$AD$9:$AN$20,8,FALSE)&amp;""""&amp;"#"&amp;BI$175&amp;"="&amp;""""&amp;INDEX($E$127:$G$129,MATCH("●",INDEX($H$127:$AQ$129,,MATCH($D209,$70:$70,0)-7),0),1)&amp;""""&amp;"#g'"&amp;" ${CONFIG_DIR}"&amp;$K$7&amp;"; export "&amp;BI$175&amp;"="&amp;""""&amp;INDEX($E$127:$G$129,MATCH("●",INDEX($H$127:$AQ$129,,MATCH($D209,$70:$70,0)-7),0),1)&amp;""";"),",",""",""")</f>
        <v/>
      </c>
      <c r="BJ209" s="71" t="str">
        <f>SUBSTITUTE(IF(INDEX($E$127:$G$129,MATCH("●",INDEX($H$127:$AQ$129,,MATCH($D209,$70:$70,0)-7),0),1)=VLOOKUP(BJ$175,$AD$9:$AN$20,8,FALSE),"","sed -i "&amp;IF($AK$173="MacOS","'' ","")&amp;"'s#"&amp;BJ$175&amp;"="""&amp;INDEX($E$127:$G$129,MATCH("●",INDEX($H$127:$AQ$129,,MATCH($D209,$70:$70,0)-7),0),1)&amp;""""&amp;"#"&amp;BJ$175&amp;"="&amp;""""&amp;VLOOKUP(BJ$175,$AD$9:$AN$20,8,FALSE)&amp;""""&amp;"#g'"&amp;"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09" s="71" t="str">
        <f>SUBSTITUTE(IF(VLOOKUP(BK$175,$AD$9:$AN$20,8,FALSE)=INDEX($E$131:$G$133,MATCH("●",INDEX($H$131:$AQ$133,,MATCH($D209,$70:$70,0)-7),0),1),"","sed -i "&amp;IF($AK$173="MacOS","'' ","")&amp;"'s#"&amp;BK$175&amp;"="""&amp;VLOOKUP(BK$175,$AD$9:$AN$20,8,FALSE)&amp;""""&amp;"#"&amp;BK$175&amp;"="&amp;""""&amp;INDEX($E$131:$G$133,MATCH("●",INDEX($H$131:$AQ$133,,MATCH($D209,$70:$70,0)-7),0),1)&amp;""""&amp;"#g'"&amp;" ${CONFIG_DIR}"&amp;$K$7&amp;"; export "&amp;BK$175&amp;"="&amp;""""&amp;INDEX($E$131:$G$133,MATCH("●",INDEX($H$131:$AQ$133,,MATCH($D209,$70:$70,0)-7),0),1)&amp;""";"),",",""",""")</f>
        <v/>
      </c>
      <c r="BL209" s="71" t="str">
        <f>SUBSTITUTE(IF(INDEX($E$131:$G$133,MATCH("●",INDEX($H$131:$AQ$133,,MATCH($D209,$70:$70,0)-7),0),1)=VLOOKUP(BL$175,$AD$9:$AN$20,8,FALSE),"","sed -i "&amp;IF($AK$173="MacOS","'' ","")&amp;"'s#"&amp;BL$175&amp;"="""&amp;INDEX($E$131:$G$133,MATCH("●",INDEX($H$131:$AQ$133,,MATCH($D209,$70:$70,0)-7),0),1)&amp;""""&amp;"#"&amp;BL$175&amp;"="&amp;""""&amp;VLOOKUP(BL$175,$AD$9:$AN$20,8,FALSE)&amp;""""&amp;"#g'"&amp;"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09" s="71" t="str">
        <f>SUBSTITUTE(IF(VLOOKUP(BM$175,$AD$9:$AN$20,8,FALSE)=INDEX($E$135:$G$137,MATCH("●",INDEX($H$135:$AQ$137,,MATCH($D209,$70:$70,0)-7),0),1),"","sed -i "&amp;IF($AK$173="MacOS","'' ","")&amp;"'s#"&amp;BM$175&amp;"="""&amp;VLOOKUP(BM$175,$AD$9:$AN$20,8,FALSE)&amp;""""&amp;"#"&amp;BM$175&amp;"="&amp;""""&amp;INDEX($E$135:$G$137,MATCH("●",INDEX($H$135:$AQ$137,,MATCH($D209,$70:$70,0)-7),0),1)&amp;""""&amp;"#g'"&amp;" ${CONFIG_DIR}"&amp;$K$7&amp;"; export "&amp;BM$175&amp;"="&amp;""""&amp;INDEX($E$135:$G$137,MATCH("●",INDEX($H$135:$AQ$137,,MATCH($D209,$70:$70,0)-7),0),1)&amp;""";"),",",""",""")</f>
        <v/>
      </c>
      <c r="BN209" s="71" t="str">
        <f>SUBSTITUTE(IF(INDEX($E$135:$G$137,MATCH("●",INDEX($H$135:$AQ$137,,MATCH($D209,$70:$70,0)-7),0),1)=VLOOKUP(BN$175,$AD$9:$AN$20,8,FALSE),"","sed -i "&amp;IF($AK$173="MacOS","'' ","")&amp;"'s#"&amp;BN$175&amp;"="""&amp;INDEX($E$135:$G$137,MATCH("●",INDEX($H$135:$AQ$137,,MATCH($D209,$70:$70,0)-7),0),1)&amp;""""&amp;"#"&amp;BN$175&amp;"="&amp;""""&amp;VLOOKUP(BN$175,$AD$9:$AN$20,8,FALSE)&amp;""""&amp;"#g'"&amp;"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09" s="71" t="str">
        <f>SUBSTITUTE(IF(VLOOKUP(BO$175,$AD$9:$AN$20,8,FALSE)=INDEX($E$139:$G$141,MATCH("●",INDEX($H$139:$AQ$141,,MATCH($D209,$70:$70,0)-7),0),1),"","sed -i "&amp;IF($AK$173="MacOS","'' ","")&amp;"'s#"&amp;BO$175&amp;"="""&amp;VLOOKUP(BO$175,$AD$9:$AN$20,8,FALSE)&amp;""""&amp;"#"&amp;BO$175&amp;"="&amp;""""&amp;INDEX($E$139:$G$141,MATCH("●",INDEX($H$139:$AQ$141,,MATCH($D209,$70:$70,0)-7),0),1)&amp;""""&amp;"#g'"&amp;" ${CONFIG_DIR}"&amp;$K$7&amp;"; export "&amp;BO$175&amp;"="&amp;""""&amp;INDEX($E$139:$G$141,MATCH("●",INDEX($H$139:$AQ$141,,MATCH($D209,$70:$70,0)-7),0),1)&amp;""";"),",",""",""")</f>
        <v/>
      </c>
      <c r="BP209" s="71" t="str">
        <f>SUBSTITUTE(IF(INDEX($E$139:$G$141,MATCH("●",INDEX($H$139:$AQ$141,,MATCH($D209,$70:$70,0)-7),0),1)=VLOOKUP(BP$175,$AD$9:$AN$20,8,FALSE),"","sed -i "&amp;IF($AK$173="MacOS","'' ","")&amp;"'s#"&amp;BP$175&amp;"="""&amp;INDEX($E$139:$G$141,MATCH("●",INDEX($H$139:$AQ$141,,MATCH($D209,$70:$70,0)-7),0),1)&amp;""""&amp;"#"&amp;BP$175&amp;"="&amp;""""&amp;VLOOKUP(BP$175,$AD$9:$AN$20,8,FALSE)&amp;""""&amp;"#g'"&amp;"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09" s="71" t="str">
        <f>SUBSTITUTE(IF(VLOOKUP(BQ$175,$AD$9:$AN$20,8,FALSE)=INDEX($E$143:$G$145,MATCH("●",INDEX($H$143:$AQ$145,,MATCH($D209,$70:$70,0)-7),0),1),"","sed -i "&amp;IF($AK$173="MacOS","'' ","")&amp;"'s#"&amp;BQ$175&amp;"="""&amp;VLOOKUP(BQ$175,$AD$9:$AN$20,8,FALSE)&amp;""""&amp;"#"&amp;BQ$175&amp;"="&amp;""""&amp;INDEX($E$143:$G$145,MATCH("●",INDEX($H$143:$AQ$145,,MATCH($D209,$70:$70,0)-7),0),1)&amp;""""&amp;"#g'"&amp;" ${CONFIG_DIR}"&amp;$K$7&amp;"; export "&amp;BQ$175&amp;"="&amp;""""&amp;INDEX($E$143:$G$145,MATCH("●",INDEX($H$143:$AQ$145,,MATCH($D209,$70:$70,0)-7),0),1)&amp;""";"),",",""",""")</f>
        <v/>
      </c>
      <c r="BR209" s="71" t="str">
        <f>SUBSTITUTE(IF(INDEX($E$143:$G$145,MATCH("●",INDEX($H$143:$AQ$145,,MATCH($D209,$70:$70,0)-7),0),1)=VLOOKUP(BR$175,$AD$9:$AN$20,8,FALSE),"","sed -i "&amp;IF($AK$173="MacOS","'' ","")&amp;"'s#"&amp;BR$175&amp;"="""&amp;INDEX($E$143:$G$145,MATCH("●",INDEX($H$143:$AQ$145,,MATCH($D209,$70:$70,0)-7),0),1)&amp;""""&amp;"#"&amp;BR$175&amp;"="&amp;""""&amp;VLOOKUP(BR$175,$AD$9:$AN$20,8,FALSE)&amp;""""&amp;"#g'"&amp;"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09" s="71" t="str">
        <f>SUBSTITUTE(IF(VLOOKUP(BS$175,$AD$9:$AN$20,8,FALSE)=INDEX($E$147:$G$149,MATCH("●",INDEX($H$147:$AQ$149,,MATCH($D209,$70:$70,0)-7),0),1),"","sed -i "&amp;IF($AK$173="MacOS","'' ","")&amp;"'s#"&amp;BS$175&amp;"="""&amp;VLOOKUP(BS$175,$AD$9:$AN$20,8,FALSE)&amp;""""&amp;"#"&amp;BS$175&amp;"="&amp;""""&amp;INDEX($E$147:$G$149,MATCH("●",INDEX($H$147:$AQ$149,,MATCH($D209,$70:$70,0)-7),0),1)&amp;""""&amp;"#g'"&amp;" ${CONFIG_DIR}"&amp;$K$7&amp;"; export "&amp;BS$175&amp;"="&amp;""""&amp;INDEX($E$147:$G$149,MATCH("●",INDEX($H$147:$AQ$149,,MATCH($D209,$70:$70,0)-7),0),1)&amp;""";"),",",""",""")</f>
        <v/>
      </c>
      <c r="BT209" s="71" t="str">
        <f>SUBSTITUTE(IF(INDEX($E$147:$G$149,MATCH("●",INDEX($H$147:$AQ$149,,MATCH($D209,$70:$70,0)-7),0),1)=VLOOKUP(BT$175,$AD$9:$AN$20,8,FALSE),"","sed -i "&amp;IF($AK$173="MacOS","'' ","")&amp;"'s#"&amp;BT$175&amp;"="""&amp;INDEX($E$147:$G$149,MATCH("●",INDEX($H$147:$AQ$149,,MATCH($D209,$70:$70,0)-7),0),1)&amp;""""&amp;"#"&amp;BT$175&amp;"="&amp;""""&amp;VLOOKUP(BT$175,$AD$9:$AN$20,8,FALSE)&amp;""""&amp;"#g'"&amp;"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09" s="60" t="s">
        <v>1068</v>
      </c>
    </row>
    <row r="210" spans="4:73" ht="90" customHeight="1">
      <c r="D210" s="96">
        <f t="shared" si="3"/>
        <v>178</v>
      </c>
      <c r="E210" s="97"/>
      <c r="F210" s="97"/>
      <c r="G210" s="98"/>
      <c r="H210" s="45" t="str">
        <f t="shared" ca="1" si="2"/>
        <v>clear; echo テストケース178; sed -i '' 's#COLUMN_DATA_TYPE="char"#COLUMN_DATA_TYPE="float"#g' ${CONFIG_DIR}db_data_config.txt; export COLUMN_DATA_TYPE="float";sed -i '' 's#COLUMN_DATA_LENGTH="3"#COLUMN_DATA_LENGTH="2.7"#g' ${CONFIG_DIR}db_data_config.txt; export COLUMN_DATA_LENGTH="2.7";sed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's#COLUMN_DATA_TYPE="float"#COLUMN_DATA_TYPE="char"#g' ${CONFIG_DIR}db_data_config.txt; export COLUMN_DATA_TYPE="char";sed -i '' 's#COLUMN_DATA_LENGTH="2.7"#COLUMN_DATA_LENGTH="3"#g'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7"/>
      <c r="AE210" s="99" t="str" cm="1">
        <f t="array" ref="AE210">SUBSTITUTE(INDEX($H$151:$AQ$151, , MATCH($D210, $70:$70, 0)-7),"-","")</f>
        <v>異常</v>
      </c>
      <c r="AF210" s="100"/>
      <c r="AG210" s="101"/>
      <c r="AH210" s="143" t="s">
        <v>1294</v>
      </c>
      <c r="AI210" s="144"/>
      <c r="AJ210" s="144"/>
      <c r="AK210" s="144"/>
      <c r="AL210" s="144"/>
      <c r="AM210" s="144"/>
      <c r="AN210" s="144"/>
      <c r="AO210" s="144"/>
      <c r="AP210" s="144"/>
      <c r="AQ210" s="145"/>
      <c r="AS210" s="68" t="str" cm="1">
        <f t="array" ref="AS210">SUBSTITUTE(TEXT(INDEX($H$154:$AQ$154,1,$D210-144),"000000"),"-","")</f>
        <v>220172</v>
      </c>
      <c r="AT210" s="69"/>
      <c r="AU210" s="70"/>
      <c r="AW210" s="71" t="str">
        <f>SUBSTITUTE(IF(VLOOKUP(AW$175,$AD$9:$AN$20,8,FALSE)=INDEX($E$76:$G$78,MATCH("●",INDEX($H$76:$AQ$78,,MATCH($D210,$70:$70,0)-7),0),1),"","sed -i "&amp;IF($AK$173="MacOS","'' ","")&amp;"'s#"&amp;AW$175&amp;"="""&amp;VLOOKUP(AW$175,$AD$9:$AN$20,8,FALSE)&amp;""""&amp;"#"&amp;AW$175&amp;"="&amp;""""&amp;INDEX($E$76:$G$78,MATCH("●",INDEX($H$76:$AQ$78,,MATCH($D210,$70:$70,0)-7),0),1)&amp;""""&amp;"#g'"&amp;" ${CONFIG_DIR}"&amp;$K$7&amp;"; export "&amp;AW$175&amp;"="&amp;""""&amp;INDEX($E$76:$G$78,MATCH("●",INDEX($H$76:$AQ$78,,MATCH($D210,$70:$70,0)-7),0),1)&amp;""";"),",",""",""")</f>
        <v/>
      </c>
      <c r="AX210" s="71" t="str">
        <f>SUBSTITUTE(IF(INDEX($E$76:$G$78,MATCH("●",INDEX($H$76:$AQ$78,,MATCH($D210,$70:$70,0)-7),0),1)=VLOOKUP(AX$175,$AD$9:$AN$20,8,FALSE),"","sed -i "&amp;IF($AK$173="MacOS","'' ","")&amp;"'s#"&amp;AX$175&amp;"="""&amp;INDEX($E$76:$G$78,MATCH("●",INDEX($H$76:$AQ$78,,MATCH($D210,$70:$70,0)-7),0),1)&amp;""""&amp;"#"&amp;AX$175&amp;"="&amp;""""&amp;VLOOKUP(AX$175,$AD$9:$AN$20,8,FALSE)&amp;""""&amp;"#g'"&amp;"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10" s="71" t="str">
        <f>SUBSTITUTE(IF(VLOOKUP(AY$175,$AD$9:$AN$20,8,FALSE)=INDEX($E$80:$G$83,MATCH("●",INDEX($H$80:$AQ$83,,MATCH($D210,$70:$70,0)-7),0),1),"","sed -i "&amp;IF($AK$173="MacOS","'' ","")&amp;"'s#"&amp;AY$175&amp;"="""&amp;VLOOKUP(AY$175,$AD$9:$AN$20,8,FALSE)&amp;""""&amp;"#"&amp;AY$175&amp;"="&amp;""""&amp;INDEX($E$80:$G$83,MATCH("●",INDEX($H$80:$AQ$83,,MATCH($D210,$70:$70,0)-7),0),1)&amp;""""&amp;"#g'"&amp;" ${CONFIG_DIR}"&amp;$K$7&amp;"; export "&amp;AY$175&amp;"="&amp;""""&amp;INDEX($E$80:$G$83,MATCH("●",INDEX($H$80:$AQ$83,,MATCH($D210,$70:$70,0)-7),0),1)&amp;""";"),",",""",""")</f>
        <v>sed -i '' 's#COLUMN_DATA_TYPE="char"#COLUMN_DATA_TYPE="float"#g' ${CONFIG_DIR}db_data_config.txt; export COLUMN_DATA_TYPE="float";</v>
      </c>
      <c r="AZ210" s="71" t="str">
        <f>SUBSTITUTE(IF(INDEX($E$80:$G$83,MATCH("●",INDEX($H$80:$AQ$83,,MATCH($D210,$70:$70,0)-7),0),1)=VLOOKUP(AZ$175,$AD$9:$AN$20,8,FALSE),"","sed -i "&amp;IF($AK$173="MacOS","'' ","")&amp;"'s#"&amp;AZ$175&amp;"="""&amp;INDEX($E$80:$G$83,MATCH("●",INDEX($H$80:$AQ$83,,MATCH($D210,$70:$70,0)-7),0),1)&amp;""""&amp;"#"&amp;AZ$175&amp;"="&amp;""""&amp;VLOOKUP(AZ$175,$AD$9:$AN$20,8,FALSE)&amp;""""&amp;"#g'"&amp;"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10" s="71" t="str">
        <f>SUBSTITUTE(IF(VLOOKUP(BA$175,$AD$9:$AN$20,8,FALSE)=INDEX($E$85:$G$110,MATCH("●",INDEX($H$85:$AQ$110,,MATCH($D210,$70:$70,0)-7),0),1),"","sed -i "&amp;IF($AK$173="MacOS","'' ","")&amp;"'s#"&amp;BA$175&amp;"="""&amp;VLOOKUP(BA$175,$AD$9:$AN$20,8,FALSE)&amp;""""&amp;"#"&amp;BA$175&amp;"="&amp;""""&amp;INDEX($E$85:$G$110,MATCH("●",INDEX($H$85:$AQ$110,,MATCH($D210,$70:$70,0)-7),0),1)&amp;""""&amp;"#g'"&amp;" ${CONFIG_DIR}"&amp;$K$7&amp;"; export "&amp;BA$175&amp;"="&amp;""""&amp;INDEX($E$85:$G$110,MATCH("●",INDEX($H$85:$AQ$110,,MATCH($D210,$70:$70,0)-7),0),1)&amp;""";"),",",""",""")</f>
        <v>sed -i '' 's#COLUMN_DATA_LENGTH="3"#COLUMN_DATA_LENGTH="2.7"#g' ${CONFIG_DIR}db_data_config.txt; export COLUMN_DATA_LENGTH="2.7";</v>
      </c>
      <c r="BB210" s="71" t="str">
        <f>SUBSTITUTE(IF(INDEX($E$85:$G$110,MATCH("●",INDEX($H$85:$AQ$110,,MATCH($D210,$70:$70,0)-7),0),1)=VLOOKUP(BB$175,$AD$9:$AN$20,8,FALSE),"","sed -i "&amp;IF($AK$173="MacOS","'' ","")&amp;"'s#"&amp;BB$175&amp;"="""&amp;INDEX($E$85:$G$110,MATCH("●",INDEX($H$85:$AQ$110,,MATCH($D210,$70:$70,0)-7),0),1)&amp;""""&amp;"#"&amp;BB$175&amp;"="&amp;""""&amp;VLOOKUP(BB$175,$AD$9:$AN$20,8,FALSE)&amp;""""&amp;"#g'"&amp;"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's#COLUMN_DATA_LENGTH="2.7"#COLUMN_DATA_LENGTH="3"#g' ${CONFIG_DIR}db_data_config.txt; export COLUMN_DATA_LENGTH="3";</v>
      </c>
      <c r="BC210" s="71" t="str">
        <f>SUBSTITUTE(IF(VLOOKUP(BC$175,$AD$9:$AN$20,8,FALSE)=INDEX($E$112:$G$115,MATCH("●",INDEX($H$112:$AQ$115,,MATCH($D210,$70:$70,0)-7),0),1),"","sed -i "&amp;IF($AK$173="MacOS","'' ","")&amp;"'s#"&amp;BC$175&amp;"="""&amp;VLOOKUP(BC$175,$AD$9:$AN$20,8,FALSE)&amp;""""&amp;"#"&amp;BC$175&amp;"="&amp;""""&amp;INDEX($E$112:$G$115,MATCH("●",INDEX($H$112:$AQ$115,,MATCH($D210,$70:$70,0)-7),0),1)&amp;""""&amp;"#g'"&amp;" ${CONFIG_DIR}"&amp;$K$7&amp;"; export "&amp;BC$175&amp;"="&amp;""""&amp;INDEX($E$112:$G$115,MATCH("●",INDEX($H$112:$AQ$115,,MATCH($D210,$70:$70,0)-7),0),1)&amp;""";"),",",""",""")</f>
        <v>sed -i '' 's#COLUMN_DATA_TRIM="NONE"#COLUMN_DATA_TRIM="ftbt"#g' ${CONFIG_DIR}db_data_config.txt; export COLUMN_DATA_TRIM="ftbt";</v>
      </c>
      <c r="BD210" s="71" t="str">
        <f>SUBSTITUTE(IF(INDEX($E$112:$G$115,MATCH("●",INDEX($H$112:$AQ$115,,MATCH($D210,$70:$70,0)-7),0),1)=VLOOKUP(BD$175,$AD$9:$AN$20,8,FALSE),"","sed -i "&amp;IF($AK$173="MacOS","'' ","")&amp;"'s#"&amp;BD$175&amp;"="""&amp;INDEX($E$112:$G$115,MATCH("●",INDEX($H$112:$AQ$115,,MATCH($D210,$70:$70,0)-7),0),1)&amp;""""&amp;"#"&amp;BD$175&amp;"="&amp;""""&amp;VLOOKUP(BD$175,$AD$9:$AN$20,8,FALSE)&amp;""""&amp;"#g'"&amp;"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10" s="71" t="str">
        <f>SUBSTITUTE(IF(VLOOKUP(BE$175,$AD$9:$AN$20,8,FALSE)=INDEX($E$117:$G$120,MATCH("●",INDEX($H$117:$AQ$120,,MATCH($D210,$70:$70,0)-7),0),1),"","sed -i "&amp;IF($AK$173="MacOS","'' ","")&amp;"'s#"&amp;BE$175&amp;"="""&amp;VLOOKUP(BE$175,$AD$9:$AN$20,8,FALSE)&amp;""""&amp;"#"&amp;BE$175&amp;"="&amp;""""&amp;INDEX($E$117:$G$120,MATCH("●",INDEX($H$117:$AQ$120,,MATCH($D210,$70:$70,0)-7),0),1)&amp;""""&amp;"#g'"&amp;" ${CONFIG_DIR}"&amp;$K$7&amp;"; export "&amp;BE$175&amp;"="&amp;""""&amp;INDEX($E$117:$G$120,MATCH("●",INDEX($H$117:$AQ$120,,MATCH($D210,$70:$70,0)-7),0),1)&amp;""";"),",",""",""")</f>
        <v>sed -i '' 's#COLUMN_DATA_SIGNED="0"#COLUMN_DATA_SIGNED="1"#g' ${CONFIG_DIR}db_data_config.txt; export COLUMN_DATA_SIGNED="1";</v>
      </c>
      <c r="BF210" s="71" t="str">
        <f>SUBSTITUTE(IF(INDEX($E$117:$G$120,MATCH("●",INDEX($H$117:$AQ$120,,MATCH($D210,$70:$70,0)-7),0),1)=VLOOKUP(BF$175,$AD$9:$AN$20,8,FALSE),"","sed -i "&amp;IF($AK$173="MacOS","'' ","")&amp;"'s#"&amp;BF$175&amp;"="""&amp;INDEX($E$117:$G$120,MATCH("●",INDEX($H$117:$AQ$120,,MATCH($D210,$70:$70,0)-7),0),1)&amp;""""&amp;"#"&amp;BF$175&amp;"="&amp;""""&amp;VLOOKUP(BF$175,$AD$9:$AN$20,8,FALSE)&amp;""""&amp;"#g'"&amp;"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210" s="71" t="str">
        <f>SUBSTITUTE(IF(VLOOKUP(BG$175,$AD$9:$AN$20,8,FALSE)=INDEX($E$122:$G$125,MATCH("●",INDEX($H$122:$AQ$125,,MATCH($D210,$70:$70,0)-7),0),1),"","sed -i "&amp;IF($AK$173="MacOS","'' ","")&amp;"'s#"&amp;BG$175&amp;"="""&amp;VLOOKUP(BG$175,$AD$9:$AN$20,8,FALSE)&amp;""""&amp;"#"&amp;BG$175&amp;"="&amp;""""&amp;INDEX($E$122:$G$125,MATCH("●",INDEX($H$122:$AQ$125,,MATCH($D210,$70:$70,0)-7),0),1)&amp;""""&amp;"#g'"&amp;" ${CONFIG_DIR}"&amp;$K$7&amp;"; export "&amp;BG$175&amp;"="&amp;""""&amp;INDEX($E$122:$G$125,MATCH("●",INDEX($H$122:$AQ$125,,MATCH($D210,$70:$70,0)-7),0),1)&amp;""";"),",",""",""")</f>
        <v>sed -i '' 's#SIGN_DIGIT="0"#SIGN_DIGIT="1"#g' ${CONFIG_DIR}db_data_config.txt; export SIGN_DIGIT="1";</v>
      </c>
      <c r="BH210" s="71" t="str">
        <f>SUBSTITUTE(IF(INDEX($E$122:$G$125,MATCH("●",INDEX($H$122:$AQ$125,,MATCH($D210,$70:$70,0)-7),0),1)=VLOOKUP(BH$175,$AD$9:$AN$20,8,FALSE),"","sed -i "&amp;IF($AK$173="MacOS","'' ","")&amp;"'s#"&amp;BH$175&amp;"="""&amp;INDEX($E$122:$G$125,MATCH("●",INDEX($H$122:$AQ$125,,MATCH($D210,$70:$70,0)-7),0),1)&amp;""""&amp;"#"&amp;BH$175&amp;"="&amp;""""&amp;VLOOKUP(BH$175,$AD$9:$AN$20,8,FALSE)&amp;""""&amp;"#g'"&amp;" ${CONFIG_DIR}"&amp;$K$7&amp;"; export "&amp;BH$175&amp;"="&amp;""""&amp;VLOOKUP(BH$175,$AD$9:$AN$20,8,FALSE)&amp;""";"),",",""",""")</f>
        <v>sed -i '' 's#SIGN_DIGIT="1"#SIGN_DIGIT="0"#g' ${CONFIG_DIR}db_data_config.txt; export SIGN_DIGIT="0";</v>
      </c>
      <c r="BI210" s="71" t="str">
        <f>SUBSTITUTE(IF(VLOOKUP(BI$175,$AD$9:$AN$20,8,FALSE)=INDEX($E$127:$G$129,MATCH("●",INDEX($H$127:$AQ$129,,MATCH($D210,$70:$70,0)-7),0),1),"","sed -i "&amp;IF($AK$173="MacOS","'' ","")&amp;"'s#"&amp;BI$175&amp;"="""&amp;VLOOKUP(BI$175,$AD$9:$AN$20,8,FALSE)&amp;""""&amp;"#"&amp;BI$175&amp;"="&amp;""""&amp;INDEX($E$127:$G$129,MATCH("●",INDEX($H$127:$AQ$129,,MATCH($D210,$70:$70,0)-7),0),1)&amp;""""&amp;"#g'"&amp;" ${CONFIG_DIR}"&amp;$K$7&amp;"; export "&amp;BI$175&amp;"="&amp;""""&amp;INDEX($E$127:$G$129,MATCH("●",INDEX($H$127:$AQ$129,,MATCH($D210,$70:$70,0)-7),0),1)&amp;""";"),",",""",""")</f>
        <v/>
      </c>
      <c r="BJ210" s="71" t="str">
        <f>SUBSTITUTE(IF(INDEX($E$127:$G$129,MATCH("●",INDEX($H$127:$AQ$129,,MATCH($D210,$70:$70,0)-7),0),1)=VLOOKUP(BJ$175,$AD$9:$AN$20,8,FALSE),"","sed -i "&amp;IF($AK$173="MacOS","'' ","")&amp;"'s#"&amp;BJ$175&amp;"="""&amp;INDEX($E$127:$G$129,MATCH("●",INDEX($H$127:$AQ$129,,MATCH($D210,$70:$70,0)-7),0),1)&amp;""""&amp;"#"&amp;BJ$175&amp;"="&amp;""""&amp;VLOOKUP(BJ$175,$AD$9:$AN$20,8,FALSE)&amp;""""&amp;"#g'"&amp;"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10" s="71" t="str">
        <f>SUBSTITUTE(IF(VLOOKUP(BK$175,$AD$9:$AN$20,8,FALSE)=INDEX($E$131:$G$133,MATCH("●",INDEX($H$131:$AQ$133,,MATCH($D210,$70:$70,0)-7),0),1),"","sed -i "&amp;IF($AK$173="MacOS","'' ","")&amp;"'s#"&amp;BK$175&amp;"="""&amp;VLOOKUP(BK$175,$AD$9:$AN$20,8,FALSE)&amp;""""&amp;"#"&amp;BK$175&amp;"="&amp;""""&amp;INDEX($E$131:$G$133,MATCH("●",INDEX($H$131:$AQ$133,,MATCH($D210,$70:$70,0)-7),0),1)&amp;""""&amp;"#g'"&amp;" ${CONFIG_DIR}"&amp;$K$7&amp;"; export "&amp;BK$175&amp;"="&amp;""""&amp;INDEX($E$131:$G$133,MATCH("●",INDEX($H$131:$AQ$133,,MATCH($D210,$70:$70,0)-7),0),1)&amp;""";"),",",""",""")</f>
        <v/>
      </c>
      <c r="BL210" s="71" t="str">
        <f>SUBSTITUTE(IF(INDEX($E$131:$G$133,MATCH("●",INDEX($H$131:$AQ$133,,MATCH($D210,$70:$70,0)-7),0),1)=VLOOKUP(BL$175,$AD$9:$AN$20,8,FALSE),"","sed -i "&amp;IF($AK$173="MacOS","'' ","")&amp;"'s#"&amp;BL$175&amp;"="""&amp;INDEX($E$131:$G$133,MATCH("●",INDEX($H$131:$AQ$133,,MATCH($D210,$70:$70,0)-7),0),1)&amp;""""&amp;"#"&amp;BL$175&amp;"="&amp;""""&amp;VLOOKUP(BL$175,$AD$9:$AN$20,8,FALSE)&amp;""""&amp;"#g'"&amp;"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10" s="71" t="str">
        <f>SUBSTITUTE(IF(VLOOKUP(BM$175,$AD$9:$AN$20,8,FALSE)=INDEX($E$135:$G$137,MATCH("●",INDEX($H$135:$AQ$137,,MATCH($D210,$70:$70,0)-7),0),1),"","sed -i "&amp;IF($AK$173="MacOS","'' ","")&amp;"'s#"&amp;BM$175&amp;"="""&amp;VLOOKUP(BM$175,$AD$9:$AN$20,8,FALSE)&amp;""""&amp;"#"&amp;BM$175&amp;"="&amp;""""&amp;INDEX($E$135:$G$137,MATCH("●",INDEX($H$135:$AQ$137,,MATCH($D210,$70:$70,0)-7),0),1)&amp;""""&amp;"#g'"&amp;" ${CONFIG_DIR}"&amp;$K$7&amp;"; export "&amp;BM$175&amp;"="&amp;""""&amp;INDEX($E$135:$G$137,MATCH("●",INDEX($H$135:$AQ$137,,MATCH($D210,$70:$70,0)-7),0),1)&amp;""";"),",",""",""")</f>
        <v/>
      </c>
      <c r="BN210" s="71" t="str">
        <f>SUBSTITUTE(IF(INDEX($E$135:$G$137,MATCH("●",INDEX($H$135:$AQ$137,,MATCH($D210,$70:$70,0)-7),0),1)=VLOOKUP(BN$175,$AD$9:$AN$20,8,FALSE),"","sed -i "&amp;IF($AK$173="MacOS","'' ","")&amp;"'s#"&amp;BN$175&amp;"="""&amp;INDEX($E$135:$G$137,MATCH("●",INDEX($H$135:$AQ$137,,MATCH($D210,$70:$70,0)-7),0),1)&amp;""""&amp;"#"&amp;BN$175&amp;"="&amp;""""&amp;VLOOKUP(BN$175,$AD$9:$AN$20,8,FALSE)&amp;""""&amp;"#g'"&amp;"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10" s="71" t="str">
        <f>SUBSTITUTE(IF(VLOOKUP(BO$175,$AD$9:$AN$20,8,FALSE)=INDEX($E$139:$G$141,MATCH("●",INDEX($H$139:$AQ$141,,MATCH($D210,$70:$70,0)-7),0),1),"","sed -i "&amp;IF($AK$173="MacOS","'' ","")&amp;"'s#"&amp;BO$175&amp;"="""&amp;VLOOKUP(BO$175,$AD$9:$AN$20,8,FALSE)&amp;""""&amp;"#"&amp;BO$175&amp;"="&amp;""""&amp;INDEX($E$139:$G$141,MATCH("●",INDEX($H$139:$AQ$141,,MATCH($D210,$70:$70,0)-7),0),1)&amp;""""&amp;"#g'"&amp;" ${CONFIG_DIR}"&amp;$K$7&amp;"; export "&amp;BO$175&amp;"="&amp;""""&amp;INDEX($E$139:$G$141,MATCH("●",INDEX($H$139:$AQ$141,,MATCH($D210,$70:$70,0)-7),0),1)&amp;""";"),",",""",""")</f>
        <v/>
      </c>
      <c r="BP210" s="71" t="str">
        <f>SUBSTITUTE(IF(INDEX($E$139:$G$141,MATCH("●",INDEX($H$139:$AQ$141,,MATCH($D210,$70:$70,0)-7),0),1)=VLOOKUP(BP$175,$AD$9:$AN$20,8,FALSE),"","sed -i "&amp;IF($AK$173="MacOS","'' ","")&amp;"'s#"&amp;BP$175&amp;"="""&amp;INDEX($E$139:$G$141,MATCH("●",INDEX($H$139:$AQ$141,,MATCH($D210,$70:$70,0)-7),0),1)&amp;""""&amp;"#"&amp;BP$175&amp;"="&amp;""""&amp;VLOOKUP(BP$175,$AD$9:$AN$20,8,FALSE)&amp;""""&amp;"#g'"&amp;"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10" s="71" t="str">
        <f>SUBSTITUTE(IF(VLOOKUP(BQ$175,$AD$9:$AN$20,8,FALSE)=INDEX($E$143:$G$145,MATCH("●",INDEX($H$143:$AQ$145,,MATCH($D210,$70:$70,0)-7),0),1),"","sed -i "&amp;IF($AK$173="MacOS","'' ","")&amp;"'s#"&amp;BQ$175&amp;"="""&amp;VLOOKUP(BQ$175,$AD$9:$AN$20,8,FALSE)&amp;""""&amp;"#"&amp;BQ$175&amp;"="&amp;""""&amp;INDEX($E$143:$G$145,MATCH("●",INDEX($H$143:$AQ$145,,MATCH($D210,$70:$70,0)-7),0),1)&amp;""""&amp;"#g'"&amp;" ${CONFIG_DIR}"&amp;$K$7&amp;"; export "&amp;BQ$175&amp;"="&amp;""""&amp;INDEX($E$143:$G$145,MATCH("●",INDEX($H$143:$AQ$145,,MATCH($D210,$70:$70,0)-7),0),1)&amp;""";"),",",""",""")</f>
        <v/>
      </c>
      <c r="BR210" s="71" t="str">
        <f>SUBSTITUTE(IF(INDEX($E$143:$G$145,MATCH("●",INDEX($H$143:$AQ$145,,MATCH($D210,$70:$70,0)-7),0),1)=VLOOKUP(BR$175,$AD$9:$AN$20,8,FALSE),"","sed -i "&amp;IF($AK$173="MacOS","'' ","")&amp;"'s#"&amp;BR$175&amp;"="""&amp;INDEX($E$143:$G$145,MATCH("●",INDEX($H$143:$AQ$145,,MATCH($D210,$70:$70,0)-7),0),1)&amp;""""&amp;"#"&amp;BR$175&amp;"="&amp;""""&amp;VLOOKUP(BR$175,$AD$9:$AN$20,8,FALSE)&amp;""""&amp;"#g'"&amp;"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10" s="71" t="str">
        <f>SUBSTITUTE(IF(VLOOKUP(BS$175,$AD$9:$AN$20,8,FALSE)=INDEX($E$147:$G$149,MATCH("●",INDEX($H$147:$AQ$149,,MATCH($D210,$70:$70,0)-7),0),1),"","sed -i "&amp;IF($AK$173="MacOS","'' ","")&amp;"'s#"&amp;BS$175&amp;"="""&amp;VLOOKUP(BS$175,$AD$9:$AN$20,8,FALSE)&amp;""""&amp;"#"&amp;BS$175&amp;"="&amp;""""&amp;INDEX($E$147:$G$149,MATCH("●",INDEX($H$147:$AQ$149,,MATCH($D210,$70:$70,0)-7),0),1)&amp;""""&amp;"#g'"&amp;" ${CONFIG_DIR}"&amp;$K$7&amp;"; export "&amp;BS$175&amp;"="&amp;""""&amp;INDEX($E$147:$G$149,MATCH("●",INDEX($H$147:$AQ$149,,MATCH($D210,$70:$70,0)-7),0),1)&amp;""";"),",",""",""")</f>
        <v/>
      </c>
      <c r="BT210" s="71" t="str">
        <f>SUBSTITUTE(IF(INDEX($E$147:$G$149,MATCH("●",INDEX($H$147:$AQ$149,,MATCH($D210,$70:$70,0)-7),0),1)=VLOOKUP(BT$175,$AD$9:$AN$20,8,FALSE),"","sed -i "&amp;IF($AK$173="MacOS","'' ","")&amp;"'s#"&amp;BT$175&amp;"="""&amp;INDEX($E$147:$G$149,MATCH("●",INDEX($H$147:$AQ$149,,MATCH($D210,$70:$70,0)-7),0),1)&amp;""""&amp;"#"&amp;BT$175&amp;"="&amp;""""&amp;VLOOKUP(BT$175,$AD$9:$AN$20,8,FALSE)&amp;""""&amp;"#g'"&amp;"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10" s="60" t="s">
        <v>1068</v>
      </c>
    </row>
    <row r="211" spans="4:73" ht="90" customHeight="1">
      <c r="D211" s="96">
        <f t="shared" si="3"/>
        <v>179</v>
      </c>
      <c r="E211" s="97"/>
      <c r="F211" s="97"/>
      <c r="G211" s="98"/>
      <c r="H211" s="45" t="str">
        <f t="shared" ca="1" si="2"/>
        <v>clear; echo テストケース179; sed -i '' 's#COLUMN_DATA_TYPE="char"#COLUMN_DATA_TYPE="float"#g' ${CONFIG_DIR}db_data_config.txt; export COLUMN_DATA_TYPE="float";sed -i '' 's#COLUMN_DATA_LENGTH="3"#COLUMN_DATA_LENGTH="3.7"#g' ${CONFIG_DIR}db_data_config.txt; export COLUMN_DATA_LENGTH="3.7";sed -i '' 's#COLUMN_DATA_TRIM="NONE"#COLUMN_DATA_TRIM="FTBT"#g' ${CONFIG_DIR}db_data_config.txt; export COLUMN_DATA_TRIM="FTBT";sed -i '' 's#COLUMN_DATA_SIGNED="0"#COLUMN_DATA_SIGNED="1"#g' ${CONFIG_DIR}db_data_config.txt; export COLUMN_DATA_SIGNED="1";sh ./script/db_check_data_validate_config.sh; sed -i '' 's#COLUMN_DATA_TYPE="float"#COLUMN_DATA_TYPE="char"#g' ${CONFIG_DIR}db_data_config.txt; export COLUMN_DATA_TYPE="char";sed -i '' 's#COLUMN_DATA_LENGTH="3.7"#COLUMN_DATA_LENGTH="3"#g'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</v>
      </c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  <c r="AC211" s="46"/>
      <c r="AD211" s="47"/>
      <c r="AE211" s="99" t="str" cm="1">
        <f t="array" ref="AE211">SUBSTITUTE(INDEX($H$151:$AQ$151, , MATCH($D211, $70:$70, 0)-7),"-","")</f>
        <v>正常</v>
      </c>
      <c r="AF211" s="100"/>
      <c r="AG211" s="101"/>
      <c r="AH211" s="143" t="s">
        <v>1295</v>
      </c>
      <c r="AI211" s="144"/>
      <c r="AJ211" s="144"/>
      <c r="AK211" s="144"/>
      <c r="AL211" s="144"/>
      <c r="AM211" s="144"/>
      <c r="AN211" s="144"/>
      <c r="AO211" s="144"/>
      <c r="AP211" s="144"/>
      <c r="AQ211" s="145"/>
      <c r="AS211" s="68" t="str" cm="1">
        <f t="array" ref="AS211">SUBSTITUTE(TEXT(INDEX($H$154:$AQ$154,1,$D211-144),"000000"),"-","")</f>
        <v>220001</v>
      </c>
      <c r="AT211" s="69"/>
      <c r="AU211" s="70"/>
      <c r="AW211" s="71" t="str">
        <f>SUBSTITUTE(IF(VLOOKUP(AW$175,$AD$9:$AN$20,8,FALSE)=INDEX($E$76:$G$78,MATCH("●",INDEX($H$76:$AQ$78,,MATCH($D211,$70:$70,0)-7),0),1),"","sed -i "&amp;IF($AK$173="MacOS","'' ","")&amp;"'s#"&amp;AW$175&amp;"="""&amp;VLOOKUP(AW$175,$AD$9:$AN$20,8,FALSE)&amp;""""&amp;"#"&amp;AW$175&amp;"="&amp;""""&amp;INDEX($E$76:$G$78,MATCH("●",INDEX($H$76:$AQ$78,,MATCH($D211,$70:$70,0)-7),0),1)&amp;""""&amp;"#g'"&amp;" ${CONFIG_DIR}"&amp;$K$7&amp;"; export "&amp;AW$175&amp;"="&amp;""""&amp;INDEX($E$76:$G$78,MATCH("●",INDEX($H$76:$AQ$78,,MATCH($D211,$70:$70,0)-7),0),1)&amp;""";"),",",""",""")</f>
        <v/>
      </c>
      <c r="AX211" s="71" t="str">
        <f>SUBSTITUTE(IF(INDEX($E$76:$G$78,MATCH("●",INDEX($H$76:$AQ$78,,MATCH($D211,$70:$70,0)-7),0),1)=VLOOKUP(AX$175,$AD$9:$AN$20,8,FALSE),"","sed -i "&amp;IF($AK$173="MacOS","'' ","")&amp;"'s#"&amp;AX$175&amp;"="""&amp;INDEX($E$76:$G$78,MATCH("●",INDEX($H$76:$AQ$78,,MATCH($D211,$70:$70,0)-7),0),1)&amp;""""&amp;"#"&amp;AX$175&amp;"="&amp;""""&amp;VLOOKUP(AX$175,$AD$9:$AN$20,8,FALSE)&amp;""""&amp;"#g'"&amp;"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11" s="71" t="str">
        <f>SUBSTITUTE(IF(VLOOKUP(AY$175,$AD$9:$AN$20,8,FALSE)=INDEX($E$80:$G$83,MATCH("●",INDEX($H$80:$AQ$83,,MATCH($D211,$70:$70,0)-7),0),1),"","sed -i "&amp;IF($AK$173="MacOS","'' ","")&amp;"'s#"&amp;AY$175&amp;"="""&amp;VLOOKUP(AY$175,$AD$9:$AN$20,8,FALSE)&amp;""""&amp;"#"&amp;AY$175&amp;"="&amp;""""&amp;INDEX($E$80:$G$83,MATCH("●",INDEX($H$80:$AQ$83,,MATCH($D211,$70:$70,0)-7),0),1)&amp;""""&amp;"#g'"&amp;" ${CONFIG_DIR}"&amp;$K$7&amp;"; export "&amp;AY$175&amp;"="&amp;""""&amp;INDEX($E$80:$G$83,MATCH("●",INDEX($H$80:$AQ$83,,MATCH($D211,$70:$70,0)-7),0),1)&amp;""";"),",",""",""")</f>
        <v>sed -i '' 's#COLUMN_DATA_TYPE="char"#COLUMN_DATA_TYPE="float"#g' ${CONFIG_DIR}db_data_config.txt; export COLUMN_DATA_TYPE="float";</v>
      </c>
      <c r="AZ211" s="71" t="str">
        <f>SUBSTITUTE(IF(INDEX($E$80:$G$83,MATCH("●",INDEX($H$80:$AQ$83,,MATCH($D211,$70:$70,0)-7),0),1)=VLOOKUP(AZ$175,$AD$9:$AN$20,8,FALSE),"","sed -i "&amp;IF($AK$173="MacOS","'' ","")&amp;"'s#"&amp;AZ$175&amp;"="""&amp;INDEX($E$80:$G$83,MATCH("●",INDEX($H$80:$AQ$83,,MATCH($D211,$70:$70,0)-7),0),1)&amp;""""&amp;"#"&amp;AZ$175&amp;"="&amp;""""&amp;VLOOKUP(AZ$175,$AD$9:$AN$20,8,FALSE)&amp;""""&amp;"#g'"&amp;"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11" s="71" t="str">
        <f>SUBSTITUTE(IF(VLOOKUP(BA$175,$AD$9:$AN$20,8,FALSE)=INDEX($E$85:$G$110,MATCH("●",INDEX($H$85:$AQ$110,,MATCH($D211,$70:$70,0)-7),0),1),"","sed -i "&amp;IF($AK$173="MacOS","'' ","")&amp;"'s#"&amp;BA$175&amp;"="""&amp;VLOOKUP(BA$175,$AD$9:$AN$20,8,FALSE)&amp;""""&amp;"#"&amp;BA$175&amp;"="&amp;""""&amp;INDEX($E$85:$G$110,MATCH("●",INDEX($H$85:$AQ$110,,MATCH($D211,$70:$70,0)-7),0),1)&amp;""""&amp;"#g'"&amp;" ${CONFIG_DIR}"&amp;$K$7&amp;"; export "&amp;BA$175&amp;"="&amp;""""&amp;INDEX($E$85:$G$110,MATCH("●",INDEX($H$85:$AQ$110,,MATCH($D211,$70:$70,0)-7),0),1)&amp;""";"),",",""",""")</f>
        <v>sed -i '' 's#COLUMN_DATA_LENGTH="3"#COLUMN_DATA_LENGTH="3.7"#g' ${CONFIG_DIR}db_data_config.txt; export COLUMN_DATA_LENGTH="3.7";</v>
      </c>
      <c r="BB211" s="71" t="str">
        <f>SUBSTITUTE(IF(INDEX($E$85:$G$110,MATCH("●",INDEX($H$85:$AQ$110,,MATCH($D211,$70:$70,0)-7),0),1)=VLOOKUP(BB$175,$AD$9:$AN$20,8,FALSE),"","sed -i "&amp;IF($AK$173="MacOS","'' ","")&amp;"'s#"&amp;BB$175&amp;"="""&amp;INDEX($E$85:$G$110,MATCH("●",INDEX($H$85:$AQ$110,,MATCH($D211,$70:$70,0)-7),0),1)&amp;""""&amp;"#"&amp;BB$175&amp;"="&amp;""""&amp;VLOOKUP(BB$175,$AD$9:$AN$20,8,FALSE)&amp;""""&amp;"#g'"&amp;"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's#COLUMN_DATA_LENGTH="3.7"#COLUMN_DATA_LENGTH="3"#g' ${CONFIG_DIR}db_data_config.txt; export COLUMN_DATA_LENGTH="3";</v>
      </c>
      <c r="BC211" s="71" t="str">
        <f>SUBSTITUTE(IF(VLOOKUP(BC$175,$AD$9:$AN$20,8,FALSE)=INDEX($E$112:$G$115,MATCH("●",INDEX($H$112:$AQ$115,,MATCH($D211,$70:$70,0)-7),0),1),"","sed -i "&amp;IF($AK$173="MacOS","'' ","")&amp;"'s#"&amp;BC$175&amp;"="""&amp;VLOOKUP(BC$175,$AD$9:$AN$20,8,FALSE)&amp;""""&amp;"#"&amp;BC$175&amp;"="&amp;""""&amp;INDEX($E$112:$G$115,MATCH("●",INDEX($H$112:$AQ$115,,MATCH($D211,$70:$70,0)-7),0),1)&amp;""""&amp;"#g'"&amp;" ${CONFIG_DIR}"&amp;$K$7&amp;"; export "&amp;BC$175&amp;"="&amp;""""&amp;INDEX($E$112:$G$115,MATCH("●",INDEX($H$112:$AQ$115,,MATCH($D211,$70:$70,0)-7),0),1)&amp;""";"),",",""",""")</f>
        <v>sed -i '' 's#COLUMN_DATA_TRIM="NONE"#COLUMN_DATA_TRIM="FTBT"#g' ${CONFIG_DIR}db_data_config.txt; export COLUMN_DATA_TRIM="FTBT";</v>
      </c>
      <c r="BD211" s="71" t="str">
        <f>SUBSTITUTE(IF(INDEX($E$112:$G$115,MATCH("●",INDEX($H$112:$AQ$115,,MATCH($D211,$70:$70,0)-7),0),1)=VLOOKUP(BD$175,$AD$9:$AN$20,8,FALSE),"","sed -i "&amp;IF($AK$173="MacOS","'' ","")&amp;"'s#"&amp;BD$175&amp;"="""&amp;INDEX($E$112:$G$115,MATCH("●",INDEX($H$112:$AQ$115,,MATCH($D211,$70:$70,0)-7),0),1)&amp;""""&amp;"#"&amp;BD$175&amp;"="&amp;""""&amp;VLOOKUP(BD$175,$AD$9:$AN$20,8,FALSE)&amp;""""&amp;"#g'"&amp;"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11" s="71" t="str">
        <f>SUBSTITUTE(IF(VLOOKUP(BE$175,$AD$9:$AN$20,8,FALSE)=INDEX($E$117:$G$120,MATCH("●",INDEX($H$117:$AQ$120,,MATCH($D211,$70:$70,0)-7),0),1),"","sed -i "&amp;IF($AK$173="MacOS","'' ","")&amp;"'s#"&amp;BE$175&amp;"="""&amp;VLOOKUP(BE$175,$AD$9:$AN$20,8,FALSE)&amp;""""&amp;"#"&amp;BE$175&amp;"="&amp;""""&amp;INDEX($E$117:$G$120,MATCH("●",INDEX($H$117:$AQ$120,,MATCH($D211,$70:$70,0)-7),0),1)&amp;""""&amp;"#g'"&amp;" ${CONFIG_DIR}"&amp;$K$7&amp;"; export "&amp;BE$175&amp;"="&amp;""""&amp;INDEX($E$117:$G$120,MATCH("●",INDEX($H$117:$AQ$120,,MATCH($D211,$70:$70,0)-7),0),1)&amp;""";"),",",""",""")</f>
        <v>sed -i '' 's#COLUMN_DATA_SIGNED="0"#COLUMN_DATA_SIGNED="1"#g' ${CONFIG_DIR}db_data_config.txt; export COLUMN_DATA_SIGNED="1";</v>
      </c>
      <c r="BF211" s="71" t="str">
        <f>SUBSTITUTE(IF(INDEX($E$117:$G$120,MATCH("●",INDEX($H$117:$AQ$120,,MATCH($D211,$70:$70,0)-7),0),1)=VLOOKUP(BF$175,$AD$9:$AN$20,8,FALSE),"","sed -i "&amp;IF($AK$173="MacOS","'' ","")&amp;"'s#"&amp;BF$175&amp;"="""&amp;INDEX($E$117:$G$120,MATCH("●",INDEX($H$117:$AQ$120,,MATCH($D211,$70:$70,0)-7),0),1)&amp;""""&amp;"#"&amp;BF$175&amp;"="&amp;""""&amp;VLOOKUP(BF$175,$AD$9:$AN$20,8,FALSE)&amp;""""&amp;"#g'"&amp;"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211" s="71" t="str">
        <f>SUBSTITUTE(IF(VLOOKUP(BG$175,$AD$9:$AN$20,8,FALSE)=INDEX($E$122:$G$125,MATCH("●",INDEX($H$122:$AQ$125,,MATCH($D211,$70:$70,0)-7),0),1),"","sed -i "&amp;IF($AK$173="MacOS","'' ","")&amp;"'s#"&amp;BG$175&amp;"="""&amp;VLOOKUP(BG$175,$AD$9:$AN$20,8,FALSE)&amp;""""&amp;"#"&amp;BG$175&amp;"="&amp;""""&amp;INDEX($E$122:$G$125,MATCH("●",INDEX($H$122:$AQ$125,,MATCH($D211,$70:$70,0)-7),0),1)&amp;""""&amp;"#g'"&amp;" ${CONFIG_DIR}"&amp;$K$7&amp;"; export "&amp;BG$175&amp;"="&amp;""""&amp;INDEX($E$122:$G$125,MATCH("●",INDEX($H$122:$AQ$125,,MATCH($D211,$70:$70,0)-7),0),1)&amp;""";"),",",""",""")</f>
        <v/>
      </c>
      <c r="BH211" s="71" t="str">
        <f>SUBSTITUTE(IF(INDEX($E$122:$G$125,MATCH("●",INDEX($H$122:$AQ$125,,MATCH($D211,$70:$70,0)-7),0),1)=VLOOKUP(BH$175,$AD$9:$AN$20,8,FALSE),"","sed -i "&amp;IF($AK$173="MacOS","'' ","")&amp;"'s#"&amp;BH$175&amp;"="""&amp;INDEX($E$122:$G$125,MATCH("●",INDEX($H$122:$AQ$125,,MATCH($D211,$70:$70,0)-7),0),1)&amp;""""&amp;"#"&amp;BH$175&amp;"="&amp;""""&amp;VLOOKUP(BH$175,$AD$9:$AN$20,8,FALSE)&amp;""""&amp;"#g'"&amp;"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11" s="71" t="str">
        <f>SUBSTITUTE(IF(VLOOKUP(BI$175,$AD$9:$AN$20,8,FALSE)=INDEX($E$127:$G$129,MATCH("●",INDEX($H$127:$AQ$129,,MATCH($D211,$70:$70,0)-7),0),1),"","sed -i "&amp;IF($AK$173="MacOS","'' ","")&amp;"'s#"&amp;BI$175&amp;"="""&amp;VLOOKUP(BI$175,$AD$9:$AN$20,8,FALSE)&amp;""""&amp;"#"&amp;BI$175&amp;"="&amp;""""&amp;INDEX($E$127:$G$129,MATCH("●",INDEX($H$127:$AQ$129,,MATCH($D211,$70:$70,0)-7),0),1)&amp;""""&amp;"#g'"&amp;" ${CONFIG_DIR}"&amp;$K$7&amp;"; export "&amp;BI$175&amp;"="&amp;""""&amp;INDEX($E$127:$G$129,MATCH("●",INDEX($H$127:$AQ$129,,MATCH($D211,$70:$70,0)-7),0),1)&amp;""";"),",",""",""")</f>
        <v/>
      </c>
      <c r="BJ211" s="71" t="str">
        <f>SUBSTITUTE(IF(INDEX($E$127:$G$129,MATCH("●",INDEX($H$127:$AQ$129,,MATCH($D211,$70:$70,0)-7),0),1)=VLOOKUP(BJ$175,$AD$9:$AN$20,8,FALSE),"","sed -i "&amp;IF($AK$173="MacOS","'' ","")&amp;"'s#"&amp;BJ$175&amp;"="""&amp;INDEX($E$127:$G$129,MATCH("●",INDEX($H$127:$AQ$129,,MATCH($D211,$70:$70,0)-7),0),1)&amp;""""&amp;"#"&amp;BJ$175&amp;"="&amp;""""&amp;VLOOKUP(BJ$175,$AD$9:$AN$20,8,FALSE)&amp;""""&amp;"#g'"&amp;"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11" s="71" t="str">
        <f>SUBSTITUTE(IF(VLOOKUP(BK$175,$AD$9:$AN$20,8,FALSE)=INDEX($E$131:$G$133,MATCH("●",INDEX($H$131:$AQ$133,,MATCH($D211,$70:$70,0)-7),0),1),"","sed -i "&amp;IF($AK$173="MacOS","'' ","")&amp;"'s#"&amp;BK$175&amp;"="""&amp;VLOOKUP(BK$175,$AD$9:$AN$20,8,FALSE)&amp;""""&amp;"#"&amp;BK$175&amp;"="&amp;""""&amp;INDEX($E$131:$G$133,MATCH("●",INDEX($H$131:$AQ$133,,MATCH($D211,$70:$70,0)-7),0),1)&amp;""""&amp;"#g'"&amp;" ${CONFIG_DIR}"&amp;$K$7&amp;"; export "&amp;BK$175&amp;"="&amp;""""&amp;INDEX($E$131:$G$133,MATCH("●",INDEX($H$131:$AQ$133,,MATCH($D211,$70:$70,0)-7),0),1)&amp;""";"),",",""",""")</f>
        <v/>
      </c>
      <c r="BL211" s="71" t="str">
        <f>SUBSTITUTE(IF(INDEX($E$131:$G$133,MATCH("●",INDEX($H$131:$AQ$133,,MATCH($D211,$70:$70,0)-7),0),1)=VLOOKUP(BL$175,$AD$9:$AN$20,8,FALSE),"","sed -i "&amp;IF($AK$173="MacOS","'' ","")&amp;"'s#"&amp;BL$175&amp;"="""&amp;INDEX($E$131:$G$133,MATCH("●",INDEX($H$131:$AQ$133,,MATCH($D211,$70:$70,0)-7),0),1)&amp;""""&amp;"#"&amp;BL$175&amp;"="&amp;""""&amp;VLOOKUP(BL$175,$AD$9:$AN$20,8,FALSE)&amp;""""&amp;"#g'"&amp;"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11" s="71" t="str">
        <f>SUBSTITUTE(IF(VLOOKUP(BM$175,$AD$9:$AN$20,8,FALSE)=INDEX($E$135:$G$137,MATCH("●",INDEX($H$135:$AQ$137,,MATCH($D211,$70:$70,0)-7),0),1),"","sed -i "&amp;IF($AK$173="MacOS","'' ","")&amp;"'s#"&amp;BM$175&amp;"="""&amp;VLOOKUP(BM$175,$AD$9:$AN$20,8,FALSE)&amp;""""&amp;"#"&amp;BM$175&amp;"="&amp;""""&amp;INDEX($E$135:$G$137,MATCH("●",INDEX($H$135:$AQ$137,,MATCH($D211,$70:$70,0)-7),0),1)&amp;""""&amp;"#g'"&amp;" ${CONFIG_DIR}"&amp;$K$7&amp;"; export "&amp;BM$175&amp;"="&amp;""""&amp;INDEX($E$135:$G$137,MATCH("●",INDEX($H$135:$AQ$137,,MATCH($D211,$70:$70,0)-7),0),1)&amp;""";"),",",""",""")</f>
        <v/>
      </c>
      <c r="BN211" s="71" t="str">
        <f>SUBSTITUTE(IF(INDEX($E$135:$G$137,MATCH("●",INDEX($H$135:$AQ$137,,MATCH($D211,$70:$70,0)-7),0),1)=VLOOKUP(BN$175,$AD$9:$AN$20,8,FALSE),"","sed -i "&amp;IF($AK$173="MacOS","'' ","")&amp;"'s#"&amp;BN$175&amp;"="""&amp;INDEX($E$135:$G$137,MATCH("●",INDEX($H$135:$AQ$137,,MATCH($D211,$70:$70,0)-7),0),1)&amp;""""&amp;"#"&amp;BN$175&amp;"="&amp;""""&amp;VLOOKUP(BN$175,$AD$9:$AN$20,8,FALSE)&amp;""""&amp;"#g'"&amp;"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11" s="71" t="str">
        <f>SUBSTITUTE(IF(VLOOKUP(BO$175,$AD$9:$AN$20,8,FALSE)=INDEX($E$139:$G$141,MATCH("●",INDEX($H$139:$AQ$141,,MATCH($D211,$70:$70,0)-7),0),1),"","sed -i "&amp;IF($AK$173="MacOS","'' ","")&amp;"'s#"&amp;BO$175&amp;"="""&amp;VLOOKUP(BO$175,$AD$9:$AN$20,8,FALSE)&amp;""""&amp;"#"&amp;BO$175&amp;"="&amp;""""&amp;INDEX($E$139:$G$141,MATCH("●",INDEX($H$139:$AQ$141,,MATCH($D211,$70:$70,0)-7),0),1)&amp;""""&amp;"#g'"&amp;" ${CONFIG_DIR}"&amp;$K$7&amp;"; export "&amp;BO$175&amp;"="&amp;""""&amp;INDEX($E$139:$G$141,MATCH("●",INDEX($H$139:$AQ$141,,MATCH($D211,$70:$70,0)-7),0),1)&amp;""";"),",",""",""")</f>
        <v/>
      </c>
      <c r="BP211" s="71" t="str">
        <f>SUBSTITUTE(IF(INDEX($E$139:$G$141,MATCH("●",INDEX($H$139:$AQ$141,,MATCH($D211,$70:$70,0)-7),0),1)=VLOOKUP(BP$175,$AD$9:$AN$20,8,FALSE),"","sed -i "&amp;IF($AK$173="MacOS","'' ","")&amp;"'s#"&amp;BP$175&amp;"="""&amp;INDEX($E$139:$G$141,MATCH("●",INDEX($H$139:$AQ$141,,MATCH($D211,$70:$70,0)-7),0),1)&amp;""""&amp;"#"&amp;BP$175&amp;"="&amp;""""&amp;VLOOKUP(BP$175,$AD$9:$AN$20,8,FALSE)&amp;""""&amp;"#g'"&amp;"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11" s="71" t="str">
        <f>SUBSTITUTE(IF(VLOOKUP(BQ$175,$AD$9:$AN$20,8,FALSE)=INDEX($E$143:$G$145,MATCH("●",INDEX($H$143:$AQ$145,,MATCH($D211,$70:$70,0)-7),0),1),"","sed -i "&amp;IF($AK$173="MacOS","'' ","")&amp;"'s#"&amp;BQ$175&amp;"="""&amp;VLOOKUP(BQ$175,$AD$9:$AN$20,8,FALSE)&amp;""""&amp;"#"&amp;BQ$175&amp;"="&amp;""""&amp;INDEX($E$143:$G$145,MATCH("●",INDEX($H$143:$AQ$145,,MATCH($D211,$70:$70,0)-7),0),1)&amp;""""&amp;"#g'"&amp;" ${CONFIG_DIR}"&amp;$K$7&amp;"; export "&amp;BQ$175&amp;"="&amp;""""&amp;INDEX($E$143:$G$145,MATCH("●",INDEX($H$143:$AQ$145,,MATCH($D211,$70:$70,0)-7),0),1)&amp;""";"),",",""",""")</f>
        <v/>
      </c>
      <c r="BR211" s="71" t="str">
        <f>SUBSTITUTE(IF(INDEX($E$143:$G$145,MATCH("●",INDEX($H$143:$AQ$145,,MATCH($D211,$70:$70,0)-7),0),1)=VLOOKUP(BR$175,$AD$9:$AN$20,8,FALSE),"","sed -i "&amp;IF($AK$173="MacOS","'' ","")&amp;"'s#"&amp;BR$175&amp;"="""&amp;INDEX($E$143:$G$145,MATCH("●",INDEX($H$143:$AQ$145,,MATCH($D211,$70:$70,0)-7),0),1)&amp;""""&amp;"#"&amp;BR$175&amp;"="&amp;""""&amp;VLOOKUP(BR$175,$AD$9:$AN$20,8,FALSE)&amp;""""&amp;"#g'"&amp;"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11" s="71" t="str">
        <f>SUBSTITUTE(IF(VLOOKUP(BS$175,$AD$9:$AN$20,8,FALSE)=INDEX($E$147:$G$149,MATCH("●",INDEX($H$147:$AQ$149,,MATCH($D211,$70:$70,0)-7),0),1),"","sed -i "&amp;IF($AK$173="MacOS","'' ","")&amp;"'s#"&amp;BS$175&amp;"="""&amp;VLOOKUP(BS$175,$AD$9:$AN$20,8,FALSE)&amp;""""&amp;"#"&amp;BS$175&amp;"="&amp;""""&amp;INDEX($E$147:$G$149,MATCH("●",INDEX($H$147:$AQ$149,,MATCH($D211,$70:$70,0)-7),0),1)&amp;""""&amp;"#g'"&amp;" ${CONFIG_DIR}"&amp;$K$7&amp;"; export "&amp;BS$175&amp;"="&amp;""""&amp;INDEX($E$147:$G$149,MATCH("●",INDEX($H$147:$AQ$149,,MATCH($D211,$70:$70,0)-7),0),1)&amp;""";"),",",""",""")</f>
        <v/>
      </c>
      <c r="BT211" s="71" t="str">
        <f>SUBSTITUTE(IF(INDEX($E$147:$G$149,MATCH("●",INDEX($H$147:$AQ$149,,MATCH($D211,$70:$70,0)-7),0),1)=VLOOKUP(BT$175,$AD$9:$AN$20,8,FALSE),"","sed -i "&amp;IF($AK$173="MacOS","'' ","")&amp;"'s#"&amp;BT$175&amp;"="""&amp;INDEX($E$147:$G$149,MATCH("●",INDEX($H$147:$AQ$149,,MATCH($D211,$70:$70,0)-7),0),1)&amp;""""&amp;"#"&amp;BT$175&amp;"="&amp;""""&amp;VLOOKUP(BT$175,$AD$9:$AN$20,8,FALSE)&amp;""""&amp;"#g'"&amp;"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11" s="60" t="s">
        <v>1068</v>
      </c>
    </row>
    <row r="212" spans="4:73" ht="90" customHeight="1">
      <c r="D212" s="96">
        <f t="shared" si="3"/>
        <v>180</v>
      </c>
      <c r="E212" s="97"/>
      <c r="F212" s="97"/>
      <c r="G212" s="98"/>
      <c r="H212" s="45" t="str">
        <f t="shared" ca="1" si="2"/>
        <v>clear; echo テストケース180; sed -i '' 's#COLUMN_DATA_TYPE="char"#COLUMN_DATA_TYPE="float"#g' ${CONFIG_DIR}db_data_config.txt; export COLUMN_DATA_TYPE="float";sed -i '' 's#COLUMN_DATA_LENGTH="3"#COLUMN_DATA_LENGTH="2.7"#g' ${CONFIG_DIR}db_data_config.txt; export COLUMN_DATA_LENGTH="2.7";sed -i '' 's#COLUMN_DATA_TRIM="NONE"#COLUMN_DATA_TRIM="ftbt"#g' ${CONFIG_DIR}db_data_config.txt; export COLUMN_DATA_TRIM="ftbt";sed -i '' 's#COLUMN_DATA_SIGNED="0"#COLUMN_DATA_SIGNED="1"#g' ${CONFIG_DIR}db_data_config.txt; export COLUMN_DATA_SIGNED="1";sh ./script/db_check_data_validate_config.sh; sed -i '' 's#COLUMN_DATA_TYPE="float"#COLUMN_DATA_TYPE="char"#g' ${CONFIG_DIR}db_data_config.txt; export COLUMN_DATA_TYPE="char";sed -i '' 's#COLUMN_DATA_LENGTH="2.7"#COLUMN_DATA_LENGTH="3"#g'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</v>
      </c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7"/>
      <c r="AE212" s="99" t="str" cm="1">
        <f t="array" ref="AE212">SUBSTITUTE(INDEX($H$151:$AQ$151, , MATCH($D212, $70:$70, 0)-7),"-","")</f>
        <v>正常</v>
      </c>
      <c r="AF212" s="100"/>
      <c r="AG212" s="101"/>
      <c r="AH212" s="143" t="s">
        <v>1296</v>
      </c>
      <c r="AI212" s="144"/>
      <c r="AJ212" s="144"/>
      <c r="AK212" s="144"/>
      <c r="AL212" s="144"/>
      <c r="AM212" s="144"/>
      <c r="AN212" s="144"/>
      <c r="AO212" s="144"/>
      <c r="AP212" s="144"/>
      <c r="AQ212" s="145"/>
      <c r="AS212" s="68" t="str" cm="1">
        <f t="array" ref="AS212">SUBSTITUTE(TEXT(INDEX($H$154:$AQ$154,1,$D212-144),"000000"),"-","")</f>
        <v>220001</v>
      </c>
      <c r="AT212" s="69"/>
      <c r="AU212" s="70"/>
      <c r="AW212" s="71" t="str">
        <f>SUBSTITUTE(IF(VLOOKUP(AW$175,$AD$9:$AN$20,8,FALSE)=INDEX($E$76:$G$78,MATCH("●",INDEX($H$76:$AQ$78,,MATCH($D212,$70:$70,0)-7),0),1),"","sed -i "&amp;IF($AK$173="MacOS","'' ","")&amp;"'s#"&amp;AW$175&amp;"="""&amp;VLOOKUP(AW$175,$AD$9:$AN$20,8,FALSE)&amp;""""&amp;"#"&amp;AW$175&amp;"="&amp;""""&amp;INDEX($E$76:$G$78,MATCH("●",INDEX($H$76:$AQ$78,,MATCH($D212,$70:$70,0)-7),0),1)&amp;""""&amp;"#g'"&amp;" ${CONFIG_DIR}"&amp;$K$7&amp;"; export "&amp;AW$175&amp;"="&amp;""""&amp;INDEX($E$76:$G$78,MATCH("●",INDEX($H$76:$AQ$78,,MATCH($D212,$70:$70,0)-7),0),1)&amp;""";"),",",""",""")</f>
        <v/>
      </c>
      <c r="AX212" s="71" t="str">
        <f>SUBSTITUTE(IF(INDEX($E$76:$G$78,MATCH("●",INDEX($H$76:$AQ$78,,MATCH($D212,$70:$70,0)-7),0),1)=VLOOKUP(AX$175,$AD$9:$AN$20,8,FALSE),"","sed -i "&amp;IF($AK$173="MacOS","'' ","")&amp;"'s#"&amp;AX$175&amp;"="""&amp;INDEX($E$76:$G$78,MATCH("●",INDEX($H$76:$AQ$78,,MATCH($D212,$70:$70,0)-7),0),1)&amp;""""&amp;"#"&amp;AX$175&amp;"="&amp;""""&amp;VLOOKUP(AX$175,$AD$9:$AN$20,8,FALSE)&amp;""""&amp;"#g'"&amp;" ${CONFIG_DIR}"&amp;$K$7&amp;"; export "&amp;AX$175&amp;"="&amp;""""&amp;VLOOKUP(AX$175,$AD$9:$AN$20,8,FALSE)&amp;""";"),",",""",""")</f>
        <v/>
      </c>
      <c r="AY212" s="71" t="str">
        <f>SUBSTITUTE(IF(VLOOKUP(AY$175,$AD$9:$AN$20,8,FALSE)=INDEX($E$80:$G$83,MATCH("●",INDEX($H$80:$AQ$83,,MATCH($D212,$70:$70,0)-7),0),1),"","sed -i "&amp;IF($AK$173="MacOS","'' ","")&amp;"'s#"&amp;AY$175&amp;"="""&amp;VLOOKUP(AY$175,$AD$9:$AN$20,8,FALSE)&amp;""""&amp;"#"&amp;AY$175&amp;"="&amp;""""&amp;INDEX($E$80:$G$83,MATCH("●",INDEX($H$80:$AQ$83,,MATCH($D212,$70:$70,0)-7),0),1)&amp;""""&amp;"#g'"&amp;" ${CONFIG_DIR}"&amp;$K$7&amp;"; export "&amp;AY$175&amp;"="&amp;""""&amp;INDEX($E$80:$G$83,MATCH("●",INDEX($H$80:$AQ$83,,MATCH($D212,$70:$70,0)-7),0),1)&amp;""";"),",",""",""")</f>
        <v>sed -i '' 's#COLUMN_DATA_TYPE="char"#COLUMN_DATA_TYPE="float"#g' ${CONFIG_DIR}db_data_config.txt; export COLUMN_DATA_TYPE="float";</v>
      </c>
      <c r="AZ212" s="71" t="str">
        <f>SUBSTITUTE(IF(INDEX($E$80:$G$83,MATCH("●",INDEX($H$80:$AQ$83,,MATCH($D212,$70:$70,0)-7),0),1)=VLOOKUP(AZ$175,$AD$9:$AN$20,8,FALSE),"","sed -i "&amp;IF($AK$173="MacOS","'' ","")&amp;"'s#"&amp;AZ$175&amp;"="""&amp;INDEX($E$80:$G$83,MATCH("●",INDEX($H$80:$AQ$83,,MATCH($D212,$70:$70,0)-7),0),1)&amp;""""&amp;"#"&amp;AZ$175&amp;"="&amp;""""&amp;VLOOKUP(AZ$175,$AD$9:$AN$20,8,FALSE)&amp;""""&amp;"#g'"&amp;" ${CONFIG_DIR}"&amp;$K$7&amp;"; export "&amp;AZ$175&amp;"="&amp;""""&amp;VLOOKUP(AZ$175,$AD$9:$AN$20,8,FALSE)&amp;""";"),",",""",""")</f>
        <v>sed -i '' 's#COLUMN_DATA_TYPE="float"#COLUMN_DATA_TYPE="char"#g' ${CONFIG_DIR}db_data_config.txt; export COLUMN_DATA_TYPE="char";</v>
      </c>
      <c r="BA212" s="71" t="str">
        <f>SUBSTITUTE(IF(VLOOKUP(BA$175,$AD$9:$AN$20,8,FALSE)=INDEX($E$85:$G$110,MATCH("●",INDEX($H$85:$AQ$110,,MATCH($D212,$70:$70,0)-7),0),1),"","sed -i "&amp;IF($AK$173="MacOS","'' ","")&amp;"'s#"&amp;BA$175&amp;"="""&amp;VLOOKUP(BA$175,$AD$9:$AN$20,8,FALSE)&amp;""""&amp;"#"&amp;BA$175&amp;"="&amp;""""&amp;INDEX($E$85:$G$110,MATCH("●",INDEX($H$85:$AQ$110,,MATCH($D212,$70:$70,0)-7),0),1)&amp;""""&amp;"#g'"&amp;" ${CONFIG_DIR}"&amp;$K$7&amp;"; export "&amp;BA$175&amp;"="&amp;""""&amp;INDEX($E$85:$G$110,MATCH("●",INDEX($H$85:$AQ$110,,MATCH($D212,$70:$70,0)-7),0),1)&amp;""";"),",",""",""")</f>
        <v>sed -i '' 's#COLUMN_DATA_LENGTH="3"#COLUMN_DATA_LENGTH="2.7"#g' ${CONFIG_DIR}db_data_config.txt; export COLUMN_DATA_LENGTH="2.7";</v>
      </c>
      <c r="BB212" s="71" t="str">
        <f>SUBSTITUTE(IF(INDEX($E$85:$G$110,MATCH("●",INDEX($H$85:$AQ$110,,MATCH($D212,$70:$70,0)-7),0),1)=VLOOKUP(BB$175,$AD$9:$AN$20,8,FALSE),"","sed -i "&amp;IF($AK$173="MacOS","'' ","")&amp;"'s#"&amp;BB$175&amp;"="""&amp;INDEX($E$85:$G$110,MATCH("●",INDEX($H$85:$AQ$110,,MATCH($D212,$70:$70,0)-7),0),1)&amp;""""&amp;"#"&amp;BB$175&amp;"="&amp;""""&amp;VLOOKUP(BB$175,$AD$9:$AN$20,8,FALSE)&amp;""""&amp;"#g'"&amp;" ${CONFIG_DIR}"&amp;$K$7&amp;"; export "&amp;BB$175&amp;"="&amp;""""&amp;VLOOKUP(BB$175,$AD$9:$AN$20,8,FALSE)&amp;""";"),",",""",""")</f>
        <v>sed -i '' 's#COLUMN_DATA_LENGTH="2.7"#COLUMN_DATA_LENGTH="3"#g' ${CONFIG_DIR}db_data_config.txt; export COLUMN_DATA_LENGTH="3";</v>
      </c>
      <c r="BC212" s="71" t="str">
        <f>SUBSTITUTE(IF(VLOOKUP(BC$175,$AD$9:$AN$20,8,FALSE)=INDEX($E$112:$G$115,MATCH("●",INDEX($H$112:$AQ$115,,MATCH($D212,$70:$70,0)-7),0),1),"","sed -i "&amp;IF($AK$173="MacOS","'' ","")&amp;"'s#"&amp;BC$175&amp;"="""&amp;VLOOKUP(BC$175,$AD$9:$AN$20,8,FALSE)&amp;""""&amp;"#"&amp;BC$175&amp;"="&amp;""""&amp;INDEX($E$112:$G$115,MATCH("●",INDEX($H$112:$AQ$115,,MATCH($D212,$70:$70,0)-7),0),1)&amp;""""&amp;"#g'"&amp;" ${CONFIG_DIR}"&amp;$K$7&amp;"; export "&amp;BC$175&amp;"="&amp;""""&amp;INDEX($E$112:$G$115,MATCH("●",INDEX($H$112:$AQ$115,,MATCH($D212,$70:$70,0)-7),0),1)&amp;""";"),",",""",""")</f>
        <v>sed -i '' 's#COLUMN_DATA_TRIM="NONE"#COLUMN_DATA_TRIM="ftbt"#g' ${CONFIG_DIR}db_data_config.txt; export COLUMN_DATA_TRIM="ftbt";</v>
      </c>
      <c r="BD212" s="71" t="str">
        <f>SUBSTITUTE(IF(INDEX($E$112:$G$115,MATCH("●",INDEX($H$112:$AQ$115,,MATCH($D212,$70:$70,0)-7),0),1)=VLOOKUP(BD$175,$AD$9:$AN$20,8,FALSE),"","sed -i "&amp;IF($AK$173="MacOS","'' ","")&amp;"'s#"&amp;BD$175&amp;"="""&amp;INDEX($E$112:$G$115,MATCH("●",INDEX($H$112:$AQ$115,,MATCH($D212,$70:$70,0)-7),0),1)&amp;""""&amp;"#"&amp;BD$175&amp;"="&amp;""""&amp;VLOOKUP(BD$175,$AD$9:$AN$20,8,FALSE)&amp;""""&amp;"#g'"&amp;" ${CONFIG_DIR}"&amp;$K$7&amp;"; export "&amp;BD$175&amp;"="&amp;""""&amp;VLOOKUP(BD$175,$AD$9:$AN$20,8,FALSE)&amp;""";"),",",""",""")</f>
        <v>sed -i '' 's#COLUMN_DATA_TRIM="ftbt"#COLUMN_DATA_TRIM="NONE"#g' ${CONFIG_DIR}db_data_config.txt; export COLUMN_DATA_TRIM="NONE";</v>
      </c>
      <c r="BE212" s="71" t="str">
        <f>SUBSTITUTE(IF(VLOOKUP(BE$175,$AD$9:$AN$20,8,FALSE)=INDEX($E$117:$G$120,MATCH("●",INDEX($H$117:$AQ$120,,MATCH($D212,$70:$70,0)-7),0),1),"","sed -i "&amp;IF($AK$173="MacOS","'' ","")&amp;"'s#"&amp;BE$175&amp;"="""&amp;VLOOKUP(BE$175,$AD$9:$AN$20,8,FALSE)&amp;""""&amp;"#"&amp;BE$175&amp;"="&amp;""""&amp;INDEX($E$117:$G$120,MATCH("●",INDEX($H$117:$AQ$120,,MATCH($D212,$70:$70,0)-7),0),1)&amp;""""&amp;"#g'"&amp;" ${CONFIG_DIR}"&amp;$K$7&amp;"; export "&amp;BE$175&amp;"="&amp;""""&amp;INDEX($E$117:$G$120,MATCH("●",INDEX($H$117:$AQ$120,,MATCH($D212,$70:$70,0)-7),0),1)&amp;""";"),",",""",""")</f>
        <v>sed -i '' 's#COLUMN_DATA_SIGNED="0"#COLUMN_DATA_SIGNED="1"#g' ${CONFIG_DIR}db_data_config.txt; export COLUMN_DATA_SIGNED="1";</v>
      </c>
      <c r="BF212" s="71" t="str">
        <f>SUBSTITUTE(IF(INDEX($E$117:$G$120,MATCH("●",INDEX($H$117:$AQ$120,,MATCH($D212,$70:$70,0)-7),0),1)=VLOOKUP(BF$175,$AD$9:$AN$20,8,FALSE),"","sed -i "&amp;IF($AK$173="MacOS","'' ","")&amp;"'s#"&amp;BF$175&amp;"="""&amp;INDEX($E$117:$G$120,MATCH("●",INDEX($H$117:$AQ$120,,MATCH($D212,$70:$70,0)-7),0),1)&amp;""""&amp;"#"&amp;BF$175&amp;"="&amp;""""&amp;VLOOKUP(BF$175,$AD$9:$AN$20,8,FALSE)&amp;""""&amp;"#g'"&amp;" ${CONFIG_DIR}"&amp;$K$7&amp;"; export "&amp;BF$175&amp;"="&amp;""""&amp;VLOOKUP(BF$175,$AD$9:$AN$20,8,FALSE)&amp;""";"),",",""",""")</f>
        <v>sed -i '' 's#COLUMN_DATA_SIGNED="1"#COLUMN_DATA_SIGNED="0"#g' ${CONFIG_DIR}db_data_config.txt; export COLUMN_DATA_SIGNED="0";</v>
      </c>
      <c r="BG212" s="71" t="str">
        <f>SUBSTITUTE(IF(VLOOKUP(BG$175,$AD$9:$AN$20,8,FALSE)=INDEX($E$122:$G$125,MATCH("●",INDEX($H$122:$AQ$125,,MATCH($D212,$70:$70,0)-7),0),1),"","sed -i "&amp;IF($AK$173="MacOS","'' ","")&amp;"'s#"&amp;BG$175&amp;"="""&amp;VLOOKUP(BG$175,$AD$9:$AN$20,8,FALSE)&amp;""""&amp;"#"&amp;BG$175&amp;"="&amp;""""&amp;INDEX($E$122:$G$125,MATCH("●",INDEX($H$122:$AQ$125,,MATCH($D212,$70:$70,0)-7),0),1)&amp;""""&amp;"#g'"&amp;" ${CONFIG_DIR}"&amp;$K$7&amp;"; export "&amp;BG$175&amp;"="&amp;""""&amp;INDEX($E$122:$G$125,MATCH("●",INDEX($H$122:$AQ$125,,MATCH($D212,$70:$70,0)-7),0),1)&amp;""";"),",",""",""")</f>
        <v/>
      </c>
      <c r="BH212" s="71" t="str">
        <f>SUBSTITUTE(IF(INDEX($E$122:$G$125,MATCH("●",INDEX($H$122:$AQ$125,,MATCH($D212,$70:$70,0)-7),0),1)=VLOOKUP(BH$175,$AD$9:$AN$20,8,FALSE),"","sed -i "&amp;IF($AK$173="MacOS","'' ","")&amp;"'s#"&amp;BH$175&amp;"="""&amp;INDEX($E$122:$G$125,MATCH("●",INDEX($H$122:$AQ$125,,MATCH($D212,$70:$70,0)-7),0),1)&amp;""""&amp;"#"&amp;BH$175&amp;"="&amp;""""&amp;VLOOKUP(BH$175,$AD$9:$AN$20,8,FALSE)&amp;""""&amp;"#g'"&amp;" ${CONFIG_DIR}"&amp;$K$7&amp;"; export "&amp;BH$175&amp;"="&amp;""""&amp;VLOOKUP(BH$175,$AD$9:$AN$20,8,FALSE)&amp;""";"),",",""",""")</f>
        <v/>
      </c>
      <c r="BI212" s="71" t="str">
        <f>SUBSTITUTE(IF(VLOOKUP(BI$175,$AD$9:$AN$20,8,FALSE)=INDEX($E$127:$G$129,MATCH("●",INDEX($H$127:$AQ$129,,MATCH($D212,$70:$70,0)-7),0),1),"","sed -i "&amp;IF($AK$173="MacOS","'' ","")&amp;"'s#"&amp;BI$175&amp;"="""&amp;VLOOKUP(BI$175,$AD$9:$AN$20,8,FALSE)&amp;""""&amp;"#"&amp;BI$175&amp;"="&amp;""""&amp;INDEX($E$127:$G$129,MATCH("●",INDEX($H$127:$AQ$129,,MATCH($D212,$70:$70,0)-7),0),1)&amp;""""&amp;"#g'"&amp;" ${CONFIG_DIR}"&amp;$K$7&amp;"; export "&amp;BI$175&amp;"="&amp;""""&amp;INDEX($E$127:$G$129,MATCH("●",INDEX($H$127:$AQ$129,,MATCH($D212,$70:$70,0)-7),0),1)&amp;""";"),",",""",""")</f>
        <v/>
      </c>
      <c r="BJ212" s="71" t="str">
        <f>SUBSTITUTE(IF(INDEX($E$127:$G$129,MATCH("●",INDEX($H$127:$AQ$129,,MATCH($D212,$70:$70,0)-7),0),1)=VLOOKUP(BJ$175,$AD$9:$AN$20,8,FALSE),"","sed -i "&amp;IF($AK$173="MacOS","'' ","")&amp;"'s#"&amp;BJ$175&amp;"="""&amp;INDEX($E$127:$G$129,MATCH("●",INDEX($H$127:$AQ$129,,MATCH($D212,$70:$70,0)-7),0),1)&amp;""""&amp;"#"&amp;BJ$175&amp;"="&amp;""""&amp;VLOOKUP(BJ$175,$AD$9:$AN$20,8,FALSE)&amp;""""&amp;"#g'"&amp;" ${CONFIG_DIR}"&amp;$K$7&amp;"; export "&amp;BJ$175&amp;"="&amp;""""&amp;VLOOKUP(BJ$175,$AD$9:$AN$20,8,FALSE)&amp;""";"),",",""",""")</f>
        <v/>
      </c>
      <c r="BK212" s="71" t="str">
        <f>SUBSTITUTE(IF(VLOOKUP(BK$175,$AD$9:$AN$20,8,FALSE)=INDEX($E$131:$G$133,MATCH("●",INDEX($H$131:$AQ$133,,MATCH($D212,$70:$70,0)-7),0),1),"","sed -i "&amp;IF($AK$173="MacOS","'' ","")&amp;"'s#"&amp;BK$175&amp;"="""&amp;VLOOKUP(BK$175,$AD$9:$AN$20,8,FALSE)&amp;""""&amp;"#"&amp;BK$175&amp;"="&amp;""""&amp;INDEX($E$131:$G$133,MATCH("●",INDEX($H$131:$AQ$133,,MATCH($D212,$70:$70,0)-7),0),1)&amp;""""&amp;"#g'"&amp;" ${CONFIG_DIR}"&amp;$K$7&amp;"; export "&amp;BK$175&amp;"="&amp;""""&amp;INDEX($E$131:$G$133,MATCH("●",INDEX($H$131:$AQ$133,,MATCH($D212,$70:$70,0)-7),0),1)&amp;""";"),",",""",""")</f>
        <v/>
      </c>
      <c r="BL212" s="71" t="str">
        <f>SUBSTITUTE(IF(INDEX($E$131:$G$133,MATCH("●",INDEX($H$131:$AQ$133,,MATCH($D212,$70:$70,0)-7),0),1)=VLOOKUP(BL$175,$AD$9:$AN$20,8,FALSE),"","sed -i "&amp;IF($AK$173="MacOS","'' ","")&amp;"'s#"&amp;BL$175&amp;"="""&amp;INDEX($E$131:$G$133,MATCH("●",INDEX($H$131:$AQ$133,,MATCH($D212,$70:$70,0)-7),0),1)&amp;""""&amp;"#"&amp;BL$175&amp;"="&amp;""""&amp;VLOOKUP(BL$175,$AD$9:$AN$20,8,FALSE)&amp;""""&amp;"#g'"&amp;" ${CONFIG_DIR}"&amp;$K$7&amp;"; export "&amp;BL$175&amp;"="&amp;""""&amp;VLOOKUP(BL$175,$AD$9:$AN$20,8,FALSE)&amp;""";"),",",""",""")</f>
        <v/>
      </c>
      <c r="BM212" s="71" t="str">
        <f>SUBSTITUTE(IF(VLOOKUP(BM$175,$AD$9:$AN$20,8,FALSE)=INDEX($E$135:$G$137,MATCH("●",INDEX($H$135:$AQ$137,,MATCH($D212,$70:$70,0)-7),0),1),"","sed -i "&amp;IF($AK$173="MacOS","'' ","")&amp;"'s#"&amp;BM$175&amp;"="""&amp;VLOOKUP(BM$175,$AD$9:$AN$20,8,FALSE)&amp;""""&amp;"#"&amp;BM$175&amp;"="&amp;""""&amp;INDEX($E$135:$G$137,MATCH("●",INDEX($H$135:$AQ$137,,MATCH($D212,$70:$70,0)-7),0),1)&amp;""""&amp;"#g'"&amp;" ${CONFIG_DIR}"&amp;$K$7&amp;"; export "&amp;BM$175&amp;"="&amp;""""&amp;INDEX($E$135:$G$137,MATCH("●",INDEX($H$135:$AQ$137,,MATCH($D212,$70:$70,0)-7),0),1)&amp;""";"),",",""",""")</f>
        <v/>
      </c>
      <c r="BN212" s="71" t="str">
        <f>SUBSTITUTE(IF(INDEX($E$135:$G$137,MATCH("●",INDEX($H$135:$AQ$137,,MATCH($D212,$70:$70,0)-7),0),1)=VLOOKUP(BN$175,$AD$9:$AN$20,8,FALSE),"","sed -i "&amp;IF($AK$173="MacOS","'' ","")&amp;"'s#"&amp;BN$175&amp;"="""&amp;INDEX($E$135:$G$137,MATCH("●",INDEX($H$135:$AQ$137,,MATCH($D212,$70:$70,0)-7),0),1)&amp;""""&amp;"#"&amp;BN$175&amp;"="&amp;""""&amp;VLOOKUP(BN$175,$AD$9:$AN$20,8,FALSE)&amp;""""&amp;"#g'"&amp;" ${CONFIG_DIR}"&amp;$K$7&amp;"; export "&amp;BN$175&amp;"="&amp;""""&amp;VLOOKUP(BN$175,$AD$9:$AN$20,8,FALSE)&amp;""";"),",",""",""")</f>
        <v/>
      </c>
      <c r="BO212" s="71" t="str">
        <f>SUBSTITUTE(IF(VLOOKUP(BO$175,$AD$9:$AN$20,8,FALSE)=INDEX($E$139:$G$141,MATCH("●",INDEX($H$139:$AQ$141,,MATCH($D212,$70:$70,0)-7),0),1),"","sed -i "&amp;IF($AK$173="MacOS","'' ","")&amp;"'s#"&amp;BO$175&amp;"="""&amp;VLOOKUP(BO$175,$AD$9:$AN$20,8,FALSE)&amp;""""&amp;"#"&amp;BO$175&amp;"="&amp;""""&amp;INDEX($E$139:$G$141,MATCH("●",INDEX($H$139:$AQ$141,,MATCH($D212,$70:$70,0)-7),0),1)&amp;""""&amp;"#g'"&amp;" ${CONFIG_DIR}"&amp;$K$7&amp;"; export "&amp;BO$175&amp;"="&amp;""""&amp;INDEX($E$139:$G$141,MATCH("●",INDEX($H$139:$AQ$141,,MATCH($D212,$70:$70,0)-7),0),1)&amp;""";"),",",""",""")</f>
        <v/>
      </c>
      <c r="BP212" s="71" t="str">
        <f>SUBSTITUTE(IF(INDEX($E$139:$G$141,MATCH("●",INDEX($H$139:$AQ$141,,MATCH($D212,$70:$70,0)-7),0),1)=VLOOKUP(BP$175,$AD$9:$AN$20,8,FALSE),"","sed -i "&amp;IF($AK$173="MacOS","'' ","")&amp;"'s#"&amp;BP$175&amp;"="""&amp;INDEX($E$139:$G$141,MATCH("●",INDEX($H$139:$AQ$141,,MATCH($D212,$70:$70,0)-7),0),1)&amp;""""&amp;"#"&amp;BP$175&amp;"="&amp;""""&amp;VLOOKUP(BP$175,$AD$9:$AN$20,8,FALSE)&amp;""""&amp;"#g'"&amp;" ${CONFIG_DIR}"&amp;$K$7&amp;"; export "&amp;BP$175&amp;"="&amp;""""&amp;VLOOKUP(BP$175,$AD$9:$AN$20,8,FALSE)&amp;""";"),",",""",""")</f>
        <v/>
      </c>
      <c r="BQ212" s="71" t="str">
        <f>SUBSTITUTE(IF(VLOOKUP(BQ$175,$AD$9:$AN$20,8,FALSE)=INDEX($E$143:$G$145,MATCH("●",INDEX($H$143:$AQ$145,,MATCH($D212,$70:$70,0)-7),0),1),"","sed -i "&amp;IF($AK$173="MacOS","'' ","")&amp;"'s#"&amp;BQ$175&amp;"="""&amp;VLOOKUP(BQ$175,$AD$9:$AN$20,8,FALSE)&amp;""""&amp;"#"&amp;BQ$175&amp;"="&amp;""""&amp;INDEX($E$143:$G$145,MATCH("●",INDEX($H$143:$AQ$145,,MATCH($D212,$70:$70,0)-7),0),1)&amp;""""&amp;"#g'"&amp;" ${CONFIG_DIR}"&amp;$K$7&amp;"; export "&amp;BQ$175&amp;"="&amp;""""&amp;INDEX($E$143:$G$145,MATCH("●",INDEX($H$143:$AQ$145,,MATCH($D212,$70:$70,0)-7),0),1)&amp;""";"),",",""",""")</f>
        <v/>
      </c>
      <c r="BR212" s="71" t="str">
        <f>SUBSTITUTE(IF(INDEX($E$143:$G$145,MATCH("●",INDEX($H$143:$AQ$145,,MATCH($D212,$70:$70,0)-7),0),1)=VLOOKUP(BR$175,$AD$9:$AN$20,8,FALSE),"","sed -i "&amp;IF($AK$173="MacOS","'' ","")&amp;"'s#"&amp;BR$175&amp;"="""&amp;INDEX($E$143:$G$145,MATCH("●",INDEX($H$143:$AQ$145,,MATCH($D212,$70:$70,0)-7),0),1)&amp;""""&amp;"#"&amp;BR$175&amp;"="&amp;""""&amp;VLOOKUP(BR$175,$AD$9:$AN$20,8,FALSE)&amp;""""&amp;"#g'"&amp;" ${CONFIG_DIR}"&amp;$K$7&amp;"; export "&amp;BR$175&amp;"="&amp;""""&amp;VLOOKUP(BR$175,$AD$9:$AN$20,8,FALSE)&amp;""";"),",",""",""")</f>
        <v/>
      </c>
      <c r="BS212" s="71" t="str">
        <f>SUBSTITUTE(IF(VLOOKUP(BS$175,$AD$9:$AN$20,8,FALSE)=INDEX($E$147:$G$149,MATCH("●",INDEX($H$147:$AQ$149,,MATCH($D212,$70:$70,0)-7),0),1),"","sed -i "&amp;IF($AK$173="MacOS","'' ","")&amp;"'s#"&amp;BS$175&amp;"="""&amp;VLOOKUP(BS$175,$AD$9:$AN$20,8,FALSE)&amp;""""&amp;"#"&amp;BS$175&amp;"="&amp;""""&amp;INDEX($E$147:$G$149,MATCH("●",INDEX($H$147:$AQ$149,,MATCH($D212,$70:$70,0)-7),0),1)&amp;""""&amp;"#g'"&amp;" ${CONFIG_DIR}"&amp;$K$7&amp;"; export "&amp;BS$175&amp;"="&amp;""""&amp;INDEX($E$147:$G$149,MATCH("●",INDEX($H$147:$AQ$149,,MATCH($D212,$70:$70,0)-7),0),1)&amp;""";"),",",""",""")</f>
        <v/>
      </c>
      <c r="BT212" s="71" t="str">
        <f>SUBSTITUTE(IF(INDEX($E$147:$G$149,MATCH("●",INDEX($H$147:$AQ$149,,MATCH($D212,$70:$70,0)-7),0),1)=VLOOKUP(BT$175,$AD$9:$AN$20,8,FALSE),"","sed -i "&amp;IF($AK$173="MacOS","'' ","")&amp;"'s#"&amp;BT$175&amp;"="""&amp;INDEX($E$147:$G$149,MATCH("●",INDEX($H$147:$AQ$149,,MATCH($D212,$70:$70,0)-7),0),1)&amp;""""&amp;"#"&amp;BT$175&amp;"="&amp;""""&amp;VLOOKUP(BT$175,$AD$9:$AN$20,8,FALSE)&amp;""""&amp;"#g'"&amp;" ${CONFIG_DIR}"&amp;$K$7&amp;"; export "&amp;BT$175&amp;"="&amp;""""&amp;VLOOKUP(BT$175,$AD$9:$AN$20,8,FALSE)&amp;""";"),",",""",""")</f>
        <v/>
      </c>
      <c r="BU212" s="60" t="s">
        <v>1068</v>
      </c>
    </row>
  </sheetData>
  <mergeCells count="389">
    <mergeCell ref="AQ154:AQ158"/>
    <mergeCell ref="AO9:AQ9"/>
    <mergeCell ref="AO10:AQ10"/>
    <mergeCell ref="AO11:AQ11"/>
    <mergeCell ref="AO12:AQ12"/>
    <mergeCell ref="AO13:AQ13"/>
    <mergeCell ref="AO14:AQ14"/>
    <mergeCell ref="AO15:AQ15"/>
    <mergeCell ref="AO16:AQ16"/>
    <mergeCell ref="AO17:AQ17"/>
    <mergeCell ref="AO18:AQ18"/>
    <mergeCell ref="AO19:AQ19"/>
    <mergeCell ref="AO20:AQ20"/>
    <mergeCell ref="AQ151:AQ153"/>
    <mergeCell ref="AQ70:AQ72"/>
    <mergeCell ref="E74:G74"/>
    <mergeCell ref="D70:G72"/>
    <mergeCell ref="H70:H72"/>
    <mergeCell ref="I70:I72"/>
    <mergeCell ref="J70:J72"/>
    <mergeCell ref="K70:K72"/>
    <mergeCell ref="L70:L72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S70:S72"/>
    <mergeCell ref="T70:T72"/>
    <mergeCell ref="U70:U72"/>
    <mergeCell ref="AC70:AC72"/>
    <mergeCell ref="AD70:AD72"/>
    <mergeCell ref="X70:X72"/>
    <mergeCell ref="M70:M72"/>
    <mergeCell ref="N70:N72"/>
    <mergeCell ref="O70:O72"/>
    <mergeCell ref="P70:P72"/>
    <mergeCell ref="Q70:Q72"/>
    <mergeCell ref="R70:R72"/>
    <mergeCell ref="V70:V72"/>
    <mergeCell ref="W70:W72"/>
    <mergeCell ref="E81:G81"/>
    <mergeCell ref="E82:G82"/>
    <mergeCell ref="E77:G77"/>
    <mergeCell ref="E78:G78"/>
    <mergeCell ref="E80:G80"/>
    <mergeCell ref="AW75:AX75"/>
    <mergeCell ref="AY75:AZ75"/>
    <mergeCell ref="E76:G76"/>
    <mergeCell ref="AK70:AK72"/>
    <mergeCell ref="AL70:AL72"/>
    <mergeCell ref="AM70:AM72"/>
    <mergeCell ref="AN70:AN72"/>
    <mergeCell ref="AO70:AO72"/>
    <mergeCell ref="AP70:AP72"/>
    <mergeCell ref="AE70:AE72"/>
    <mergeCell ref="AF70:AF72"/>
    <mergeCell ref="AG70:AG72"/>
    <mergeCell ref="AH70:AH72"/>
    <mergeCell ref="AI70:AI72"/>
    <mergeCell ref="AJ70:AJ72"/>
    <mergeCell ref="Y70:Y72"/>
    <mergeCell ref="Z70:Z72"/>
    <mergeCell ref="AA70:AA72"/>
    <mergeCell ref="AB70:AB72"/>
    <mergeCell ref="E88:G88"/>
    <mergeCell ref="E89:G89"/>
    <mergeCell ref="E90:G90"/>
    <mergeCell ref="E96:G96"/>
    <mergeCell ref="E97:G97"/>
    <mergeCell ref="E98:G98"/>
    <mergeCell ref="E83:G83"/>
    <mergeCell ref="E85:G85"/>
    <mergeCell ref="E86:G86"/>
    <mergeCell ref="E87:G87"/>
    <mergeCell ref="E91:G91"/>
    <mergeCell ref="E92:G92"/>
    <mergeCell ref="E93:G93"/>
    <mergeCell ref="E94:G94"/>
    <mergeCell ref="E95:G95"/>
    <mergeCell ref="E105:G105"/>
    <mergeCell ref="E106:G106"/>
    <mergeCell ref="E107:G107"/>
    <mergeCell ref="E108:G108"/>
    <mergeCell ref="E109:G109"/>
    <mergeCell ref="E99:G99"/>
    <mergeCell ref="E100:G100"/>
    <mergeCell ref="E101:G101"/>
    <mergeCell ref="E102:G102"/>
    <mergeCell ref="E103:G103"/>
    <mergeCell ref="E104:G104"/>
    <mergeCell ref="E118:G118"/>
    <mergeCell ref="E119:G119"/>
    <mergeCell ref="E120:G120"/>
    <mergeCell ref="E122:G122"/>
    <mergeCell ref="E110:G110"/>
    <mergeCell ref="E112:G112"/>
    <mergeCell ref="E113:G113"/>
    <mergeCell ref="E114:G114"/>
    <mergeCell ref="E115:G115"/>
    <mergeCell ref="E117:G117"/>
    <mergeCell ref="E129:G129"/>
    <mergeCell ref="E131:G131"/>
    <mergeCell ref="E132:G132"/>
    <mergeCell ref="E133:G133"/>
    <mergeCell ref="E123:G123"/>
    <mergeCell ref="E124:G124"/>
    <mergeCell ref="E125:G125"/>
    <mergeCell ref="E127:G127"/>
    <mergeCell ref="E128:G128"/>
    <mergeCell ref="E143:G143"/>
    <mergeCell ref="E144:G144"/>
    <mergeCell ref="E145:G145"/>
    <mergeCell ref="E147:G147"/>
    <mergeCell ref="E148:G148"/>
    <mergeCell ref="E149:G149"/>
    <mergeCell ref="E135:G135"/>
    <mergeCell ref="E136:G136"/>
    <mergeCell ref="E137:G137"/>
    <mergeCell ref="E139:G139"/>
    <mergeCell ref="E140:G140"/>
    <mergeCell ref="E141:G141"/>
    <mergeCell ref="M151:M153"/>
    <mergeCell ref="N151:N153"/>
    <mergeCell ref="O151:O153"/>
    <mergeCell ref="P151:P153"/>
    <mergeCell ref="Q151:Q153"/>
    <mergeCell ref="R151:R153"/>
    <mergeCell ref="D151:G153"/>
    <mergeCell ref="H151:H153"/>
    <mergeCell ref="I151:I153"/>
    <mergeCell ref="J151:J153"/>
    <mergeCell ref="K151:K153"/>
    <mergeCell ref="L151:L153"/>
    <mergeCell ref="AA151:AA153"/>
    <mergeCell ref="AB151:AB153"/>
    <mergeCell ref="AC151:AC153"/>
    <mergeCell ref="AD151:AD153"/>
    <mergeCell ref="S151:S153"/>
    <mergeCell ref="T151:T153"/>
    <mergeCell ref="U151:U153"/>
    <mergeCell ref="V151:V153"/>
    <mergeCell ref="W151:W153"/>
    <mergeCell ref="X151:X153"/>
    <mergeCell ref="Y151:Y153"/>
    <mergeCell ref="Z151:Z153"/>
    <mergeCell ref="D154:G158"/>
    <mergeCell ref="H154:H158"/>
    <mergeCell ref="I154:I158"/>
    <mergeCell ref="J154:J158"/>
    <mergeCell ref="K154:K158"/>
    <mergeCell ref="L154:L158"/>
    <mergeCell ref="M154:M158"/>
    <mergeCell ref="N154:N158"/>
    <mergeCell ref="O154:O158"/>
    <mergeCell ref="AK151:AK153"/>
    <mergeCell ref="AL151:AL153"/>
    <mergeCell ref="AM151:AM153"/>
    <mergeCell ref="AN151:AN153"/>
    <mergeCell ref="AO151:AO153"/>
    <mergeCell ref="AP151:AP153"/>
    <mergeCell ref="AE151:AE153"/>
    <mergeCell ref="AF151:AF153"/>
    <mergeCell ref="AG151:AG153"/>
    <mergeCell ref="AH151:AH153"/>
    <mergeCell ref="AI151:AI153"/>
    <mergeCell ref="AJ151:AJ153"/>
    <mergeCell ref="AG154:AG158"/>
    <mergeCell ref="V154:V158"/>
    <mergeCell ref="W154:W158"/>
    <mergeCell ref="X154:X158"/>
    <mergeCell ref="Y154:Y158"/>
    <mergeCell ref="Z154:Z158"/>
    <mergeCell ref="AA154:AA158"/>
    <mergeCell ref="P154:P158"/>
    <mergeCell ref="Q154:Q158"/>
    <mergeCell ref="R154:R158"/>
    <mergeCell ref="S154:S158"/>
    <mergeCell ref="T154:T158"/>
    <mergeCell ref="U154:U158"/>
    <mergeCell ref="Q160:Q162"/>
    <mergeCell ref="R160:R162"/>
    <mergeCell ref="S160:S162"/>
    <mergeCell ref="AN154:AN158"/>
    <mergeCell ref="AO154:AO158"/>
    <mergeCell ref="AP154:AP158"/>
    <mergeCell ref="D160:G162"/>
    <mergeCell ref="H160:H162"/>
    <mergeCell ref="I160:I162"/>
    <mergeCell ref="J160:J162"/>
    <mergeCell ref="K160:K162"/>
    <mergeCell ref="L160:L162"/>
    <mergeCell ref="M160:M162"/>
    <mergeCell ref="AH154:AH158"/>
    <mergeCell ref="AI154:AI158"/>
    <mergeCell ref="AJ154:AJ158"/>
    <mergeCell ref="AK154:AK158"/>
    <mergeCell ref="AL154:AL158"/>
    <mergeCell ref="AM154:AM158"/>
    <mergeCell ref="AB154:AB158"/>
    <mergeCell ref="AC154:AC158"/>
    <mergeCell ref="AD154:AD158"/>
    <mergeCell ref="AE154:AE158"/>
    <mergeCell ref="AF154:AF158"/>
    <mergeCell ref="AO160:AO162"/>
    <mergeCell ref="AP160:AP162"/>
    <mergeCell ref="AQ160:AQ162"/>
    <mergeCell ref="AF160:AF162"/>
    <mergeCell ref="AG160:AG162"/>
    <mergeCell ref="AH160:AH162"/>
    <mergeCell ref="AI160:AI162"/>
    <mergeCell ref="AJ160:AJ162"/>
    <mergeCell ref="AK160:AK162"/>
    <mergeCell ref="D163:G167"/>
    <mergeCell ref="H163:H167"/>
    <mergeCell ref="I163:I167"/>
    <mergeCell ref="J163:J167"/>
    <mergeCell ref="K163:K167"/>
    <mergeCell ref="L163:L167"/>
    <mergeCell ref="AL160:AL162"/>
    <mergeCell ref="AM160:AM162"/>
    <mergeCell ref="AN160:AN162"/>
    <mergeCell ref="Z160:Z162"/>
    <mergeCell ref="AA160:AA162"/>
    <mergeCell ref="AB160:AB162"/>
    <mergeCell ref="AC160:AC162"/>
    <mergeCell ref="AD160:AD162"/>
    <mergeCell ref="AE160:AE162"/>
    <mergeCell ref="T160:T162"/>
    <mergeCell ref="U160:U162"/>
    <mergeCell ref="V160:V162"/>
    <mergeCell ref="W160:W162"/>
    <mergeCell ref="X160:X162"/>
    <mergeCell ref="Y160:Y162"/>
    <mergeCell ref="N160:N162"/>
    <mergeCell ref="O160:O162"/>
    <mergeCell ref="P160:P162"/>
    <mergeCell ref="S163:S167"/>
    <mergeCell ref="T163:T167"/>
    <mergeCell ref="U163:U167"/>
    <mergeCell ref="V163:V167"/>
    <mergeCell ref="W163:W167"/>
    <mergeCell ref="X163:X167"/>
    <mergeCell ref="M163:M167"/>
    <mergeCell ref="N163:N167"/>
    <mergeCell ref="O163:O167"/>
    <mergeCell ref="P163:P167"/>
    <mergeCell ref="Q163:Q167"/>
    <mergeCell ref="R163:R167"/>
    <mergeCell ref="AQ163:AQ167"/>
    <mergeCell ref="AK173:AN173"/>
    <mergeCell ref="D175:G176"/>
    <mergeCell ref="H175:AD176"/>
    <mergeCell ref="AE175:AG176"/>
    <mergeCell ref="AH175:AQ176"/>
    <mergeCell ref="AK163:AK167"/>
    <mergeCell ref="AL163:AL167"/>
    <mergeCell ref="AM163:AM167"/>
    <mergeCell ref="AN163:AN167"/>
    <mergeCell ref="AO163:AO167"/>
    <mergeCell ref="AP163:AP167"/>
    <mergeCell ref="AE163:AE167"/>
    <mergeCell ref="AF163:AF167"/>
    <mergeCell ref="AG163:AG167"/>
    <mergeCell ref="AH163:AH167"/>
    <mergeCell ref="AI163:AI167"/>
    <mergeCell ref="AJ163:AJ167"/>
    <mergeCell ref="Y163:Y167"/>
    <mergeCell ref="Z163:Z167"/>
    <mergeCell ref="AA163:AA167"/>
    <mergeCell ref="AB163:AB167"/>
    <mergeCell ref="AC163:AC167"/>
    <mergeCell ref="AD163:AD167"/>
    <mergeCell ref="D179:G179"/>
    <mergeCell ref="AE179:AG179"/>
    <mergeCell ref="AH179:AQ179"/>
    <mergeCell ref="D180:G180"/>
    <mergeCell ref="AE180:AG180"/>
    <mergeCell ref="AH180:AQ180"/>
    <mergeCell ref="D177:G177"/>
    <mergeCell ref="AE177:AG177"/>
    <mergeCell ref="AH177:AQ177"/>
    <mergeCell ref="D178:G178"/>
    <mergeCell ref="AE178:AG178"/>
    <mergeCell ref="AH178:AQ178"/>
    <mergeCell ref="D183:G183"/>
    <mergeCell ref="AE183:AG183"/>
    <mergeCell ref="AH183:AQ183"/>
    <mergeCell ref="D184:G184"/>
    <mergeCell ref="AE184:AG184"/>
    <mergeCell ref="AH184:AQ184"/>
    <mergeCell ref="D181:G181"/>
    <mergeCell ref="AE181:AG181"/>
    <mergeCell ref="AH181:AQ181"/>
    <mergeCell ref="D182:G182"/>
    <mergeCell ref="AE182:AG182"/>
    <mergeCell ref="AH182:AQ182"/>
    <mergeCell ref="D187:G187"/>
    <mergeCell ref="AE187:AG187"/>
    <mergeCell ref="AH187:AQ187"/>
    <mergeCell ref="D188:G188"/>
    <mergeCell ref="AE188:AG188"/>
    <mergeCell ref="AH188:AQ188"/>
    <mergeCell ref="D185:G185"/>
    <mergeCell ref="AE185:AG185"/>
    <mergeCell ref="AH185:AQ185"/>
    <mergeCell ref="D186:G186"/>
    <mergeCell ref="AE186:AG186"/>
    <mergeCell ref="AH186:AQ186"/>
    <mergeCell ref="D191:G191"/>
    <mergeCell ref="AE191:AG191"/>
    <mergeCell ref="AH191:AQ191"/>
    <mergeCell ref="D192:G192"/>
    <mergeCell ref="AE192:AG192"/>
    <mergeCell ref="AH192:AQ192"/>
    <mergeCell ref="D189:G189"/>
    <mergeCell ref="AE189:AG189"/>
    <mergeCell ref="AH189:AQ189"/>
    <mergeCell ref="D190:G190"/>
    <mergeCell ref="AE190:AG190"/>
    <mergeCell ref="AH190:AQ190"/>
    <mergeCell ref="D195:G195"/>
    <mergeCell ref="AE195:AG195"/>
    <mergeCell ref="AH195:AQ195"/>
    <mergeCell ref="D196:G196"/>
    <mergeCell ref="AE196:AG196"/>
    <mergeCell ref="AH196:AQ196"/>
    <mergeCell ref="D193:G193"/>
    <mergeCell ref="AE193:AG193"/>
    <mergeCell ref="AH193:AQ193"/>
    <mergeCell ref="D194:G194"/>
    <mergeCell ref="AE194:AG194"/>
    <mergeCell ref="AH194:AQ194"/>
    <mergeCell ref="D199:G199"/>
    <mergeCell ref="AE199:AG199"/>
    <mergeCell ref="AH199:AQ199"/>
    <mergeCell ref="D200:G200"/>
    <mergeCell ref="AE200:AG200"/>
    <mergeCell ref="AH200:AQ200"/>
    <mergeCell ref="D197:G197"/>
    <mergeCell ref="AE197:AG197"/>
    <mergeCell ref="AH197:AQ197"/>
    <mergeCell ref="D198:G198"/>
    <mergeCell ref="AE198:AG198"/>
    <mergeCell ref="AH198:AQ198"/>
    <mergeCell ref="D203:G203"/>
    <mergeCell ref="AE203:AG203"/>
    <mergeCell ref="AH203:AQ203"/>
    <mergeCell ref="D204:G204"/>
    <mergeCell ref="AE204:AG204"/>
    <mergeCell ref="AH204:AQ204"/>
    <mergeCell ref="D201:G201"/>
    <mergeCell ref="AE201:AG201"/>
    <mergeCell ref="AH201:AQ201"/>
    <mergeCell ref="D202:G202"/>
    <mergeCell ref="AE202:AG202"/>
    <mergeCell ref="AH202:AQ202"/>
    <mergeCell ref="D207:G207"/>
    <mergeCell ref="AE207:AG207"/>
    <mergeCell ref="AH207:AQ207"/>
    <mergeCell ref="D208:G208"/>
    <mergeCell ref="AE208:AG208"/>
    <mergeCell ref="AH208:AQ208"/>
    <mergeCell ref="D205:G205"/>
    <mergeCell ref="AE205:AG205"/>
    <mergeCell ref="AH205:AQ205"/>
    <mergeCell ref="D206:G206"/>
    <mergeCell ref="AE206:AG206"/>
    <mergeCell ref="AH206:AQ206"/>
    <mergeCell ref="D211:G211"/>
    <mergeCell ref="AE211:AG211"/>
    <mergeCell ref="AH211:AQ211"/>
    <mergeCell ref="D212:G212"/>
    <mergeCell ref="AE212:AG212"/>
    <mergeCell ref="AH212:AQ212"/>
    <mergeCell ref="D209:G209"/>
    <mergeCell ref="AE209:AG209"/>
    <mergeCell ref="AH209:AQ209"/>
    <mergeCell ref="D210:G210"/>
    <mergeCell ref="AE210:AG210"/>
    <mergeCell ref="AH210:AQ210"/>
  </mergeCells>
  <phoneticPr fontId="1" type="noConversion"/>
  <dataValidations count="3">
    <dataValidation type="list" allowBlank="1" showInputMessage="1" showErrorMessage="1" sqref="AK173" xr:uid="{48CEDBBF-EE69-BA41-9677-4436AAE388DE}">
      <formula1>"MacOS,GNU(Linux)"</formula1>
    </dataValidation>
    <dataValidation type="list" allowBlank="1" showInputMessage="1" showErrorMessage="1" sqref="H151:AQ153 H160:AQ162" xr:uid="{7A278552-E158-8D47-93A2-5B8D47AB7BE9}">
      <formula1>"-,正常,異常,警告"</formula1>
    </dataValidation>
    <dataValidation type="list" allowBlank="1" showInputMessage="1" showErrorMessage="1" sqref="AO9:AQ20" xr:uid="{DECBA3F1-FE20-8840-BF8B-55AEE7E5636B}">
      <formula1>"-,大文字,小文字"</formula1>
    </dataValidation>
  </dataValidations>
  <hyperlinks>
    <hyperlink ref="AL5" location="詳細設計!A1" display="詳細設計" xr:uid="{5F7C3C58-2817-EF4D-B369-16141903CE20}"/>
  </hyperlinks>
  <pageMargins left="0.7" right="0.7" top="0.75" bottom="0.75" header="0.3" footer="0.3"/>
  <pageSetup paperSize="9" scale="51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B568D-7BEF-3D48-B79E-88D185EC3A71}">
  <sheetPr>
    <tabColor theme="5" tint="0.79998168889431442"/>
  </sheetPr>
  <dimension ref="B2:BU190"/>
  <sheetViews>
    <sheetView showGridLines="0" view="pageBreakPreview" topLeftCell="A136" zoomScaleNormal="100" zoomScaleSheetLayoutView="100" workbookViewId="0">
      <selection activeCell="AB147" sqref="AB147:AQ151"/>
    </sheetView>
  </sheetViews>
  <sheetFormatPr baseColWidth="10" defaultColWidth="2.7109375" defaultRowHeight="18" customHeight="1"/>
  <cols>
    <col min="1" max="3" width="2.7109375" style="5"/>
    <col min="4" max="5" width="2.7109375" style="5" customWidth="1"/>
    <col min="6" max="6" width="2.7109375" style="5"/>
    <col min="7" max="9" width="2.7109375" style="5" customWidth="1"/>
    <col min="10" max="11" width="2.7109375" style="5"/>
    <col min="12" max="12" width="2.7109375" style="5" customWidth="1"/>
    <col min="13" max="15" width="2.7109375" style="5"/>
    <col min="16" max="42" width="2.7109375" style="5" customWidth="1"/>
    <col min="43" max="44" width="2.7109375" style="5"/>
    <col min="45" max="45" width="2.7109375" style="5" customWidth="1"/>
    <col min="46" max="46" width="2.7109375" style="5"/>
    <col min="47" max="50" width="2.7109375" style="5" customWidth="1"/>
    <col min="51" max="51" width="2.7109375" style="5"/>
    <col min="52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64" width="2.7109375" style="5"/>
    <col min="65" max="65" width="2.7109375" style="5" customWidth="1"/>
    <col min="66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db_check_data_validate_config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695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'COLUMN_COUNTS="1"' &gt; `pwd`/config/db_data_config.txt</v>
      </c>
      <c r="H9" s="24"/>
      <c r="M9" s="24"/>
      <c r="AC9" s="5" t="s">
        <v>230</v>
      </c>
      <c r="AD9" s="55" t="str" cm="1">
        <f t="array" ref="AD9">INDEX($E:$E,ROW($E$31)+3*(ROW()-ROW($AC$9)),1)</f>
        <v>COLUMN_COUNTS</v>
      </c>
      <c r="AE9" s="56"/>
      <c r="AF9" s="56"/>
      <c r="AG9" s="56"/>
      <c r="AH9" s="56"/>
      <c r="AI9" s="56"/>
      <c r="AJ9" s="57"/>
      <c r="AK9" s="55">
        <v>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20" si="0">"echo '"&amp;$AD10&amp;"="""&amp;$AK10&amp;"""' &gt;&gt; `pwd`/config/"&amp;$K$7</f>
        <v>echo 'COLUMN_DATA_TYPE="char"' &gt;&gt; `pwd`/config/db_data_config.txt</v>
      </c>
      <c r="H10" s="24"/>
      <c r="M10" s="24"/>
      <c r="AC10" s="5" t="s">
        <v>230</v>
      </c>
      <c r="AD10" s="55" t="str" cm="1">
        <f t="array" ref="AD10">INDEX($E:$E,ROW($E$31)+3*(ROW()-ROW($AC$9)),1)</f>
        <v>COLUMN_DATA_TYPE</v>
      </c>
      <c r="AE10" s="56"/>
      <c r="AF10" s="56"/>
      <c r="AG10" s="56"/>
      <c r="AH10" s="56"/>
      <c r="AI10" s="56"/>
      <c r="AJ10" s="57"/>
      <c r="AK10" s="55" t="s">
        <v>716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'COLUMN_DATA_LENGTH="3"' &gt;&gt; `pwd`/config/db_data_config.txt</v>
      </c>
      <c r="H11" s="24"/>
      <c r="M11" s="24"/>
      <c r="AC11" s="5" t="s">
        <v>230</v>
      </c>
      <c r="AD11" s="55" t="str" cm="1">
        <f t="array" ref="AD11">INDEX($E:$E,ROW($E$31)+3*(ROW()-ROW($AC$9)),1)</f>
        <v>COLUMN_DATA_LENGTH</v>
      </c>
      <c r="AE11" s="56"/>
      <c r="AF11" s="56"/>
      <c r="AG11" s="56"/>
      <c r="AH11" s="56"/>
      <c r="AI11" s="56"/>
      <c r="AJ11" s="57"/>
      <c r="AK11" s="55">
        <v>3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'COLUMN_DATA_TRIM="NONE"' &gt;&gt; `pwd`/config/db_data_config.txt</v>
      </c>
      <c r="H12" s="24"/>
      <c r="M12" s="24"/>
      <c r="AC12" s="5" t="s">
        <v>230</v>
      </c>
      <c r="AD12" s="55" t="str" cm="1">
        <f t="array" ref="AD12">INDEX($E:$E,ROW($E$31)+3*(ROW()-ROW($AC$9)),1)</f>
        <v>COLUMN_DATA_TRIM</v>
      </c>
      <c r="AE12" s="56"/>
      <c r="AF12" s="56"/>
      <c r="AG12" s="56"/>
      <c r="AH12" s="56"/>
      <c r="AI12" s="56"/>
      <c r="AJ12" s="57"/>
      <c r="AK12" s="55" t="s">
        <v>811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'COLUMN_DATA_SIGNED="0"' &gt;&gt; `pwd`/config/db_data_config.txt</v>
      </c>
      <c r="H13" s="24"/>
      <c r="M13" s="24"/>
      <c r="AC13" s="5" t="s">
        <v>230</v>
      </c>
      <c r="AD13" s="55" t="str" cm="1">
        <f t="array" ref="AD13">INDEX($E:$E,ROW($E$31)+3*(ROW()-ROW($AC$9)),1)</f>
        <v>COLUMN_DATA_SIGNED</v>
      </c>
      <c r="AE13" s="56"/>
      <c r="AF13" s="56"/>
      <c r="AG13" s="56"/>
      <c r="AH13" s="56"/>
      <c r="AI13" s="56"/>
      <c r="AJ13" s="57"/>
      <c r="AK13" s="55">
        <v>0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'SIGN_DIGIT="0"' &gt;&gt; `pwd`/config/db_data_config.txt</v>
      </c>
      <c r="H14" s="24"/>
      <c r="M14" s="24"/>
      <c r="AC14" s="5" t="s">
        <v>230</v>
      </c>
      <c r="AD14" s="55" t="str" cm="1">
        <f t="array" ref="AD14">INDEX($E:$E,ROW($E$31)+3*(ROW()-ROW($AC$9)),1)</f>
        <v>SIGN_DIGIT</v>
      </c>
      <c r="AE14" s="56"/>
      <c r="AF14" s="56"/>
      <c r="AG14" s="56"/>
      <c r="AH14" s="56"/>
      <c r="AI14" s="56"/>
      <c r="AJ14" s="57"/>
      <c r="AK14" s="55">
        <v>0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'DATE_SEPARATOR="/"' &gt;&gt; `pwd`/config/db_data_config.txt</v>
      </c>
      <c r="H15" s="24"/>
      <c r="M15" s="24"/>
      <c r="AC15" s="5" t="s">
        <v>230</v>
      </c>
      <c r="AD15" s="55" t="str" cm="1">
        <f t="array" ref="AD15">INDEX($E:$E,ROW($E$31)+3*(ROW()-ROW($AC$9)),1)</f>
        <v>DATE_SEPARATOR</v>
      </c>
      <c r="AE15" s="56"/>
      <c r="AF15" s="56"/>
      <c r="AG15" s="56"/>
      <c r="AH15" s="56"/>
      <c r="AI15" s="56"/>
      <c r="AJ15" s="57"/>
      <c r="AK15" s="55" t="s">
        <v>232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'TIME_SEPARATOR=":"' &gt;&gt; `pwd`/config/db_data_config.txt</v>
      </c>
      <c r="H16" s="24"/>
      <c r="M16" s="24"/>
      <c r="AC16" s="5" t="s">
        <v>230</v>
      </c>
      <c r="AD16" s="55" t="str" cm="1">
        <f t="array" ref="AD16">INDEX($E:$E,ROW($E$31)+3*(ROW()-ROW($AC$9)),1)</f>
        <v>TIME_SEPARATOR</v>
      </c>
      <c r="AE16" s="56"/>
      <c r="AF16" s="56"/>
      <c r="AG16" s="56"/>
      <c r="AH16" s="56"/>
      <c r="AI16" s="56"/>
      <c r="AJ16" s="57"/>
      <c r="AK16" s="55" t="s">
        <v>235</v>
      </c>
      <c r="AL16" s="56"/>
      <c r="AM16" s="56"/>
      <c r="AN16" s="57"/>
      <c r="AO16" s="99" t="s">
        <v>234</v>
      </c>
      <c r="AP16" s="100"/>
      <c r="AQ16" s="101"/>
    </row>
    <row r="17" spans="3:43" ht="18" customHeight="1">
      <c r="D17" s="5" t="s">
        <v>290</v>
      </c>
      <c r="E17" s="24" t="str">
        <f t="shared" si="0"/>
        <v>echo 'SEPARATOR_DATE_TIME="SPACE"' &gt;&gt; `pwd`/config/db_data_config.txt</v>
      </c>
      <c r="H17" s="24"/>
      <c r="M17" s="24"/>
      <c r="AC17" s="5" t="s">
        <v>230</v>
      </c>
      <c r="AD17" s="55" t="str" cm="1">
        <f t="array" ref="AD17">INDEX($E:$E,ROW($E$31)+3*(ROW()-ROW($AC$9)),1)</f>
        <v>SEPARATOR_DATE_TIME</v>
      </c>
      <c r="AE17" s="56"/>
      <c r="AF17" s="56"/>
      <c r="AG17" s="56"/>
      <c r="AH17" s="56"/>
      <c r="AI17" s="56"/>
      <c r="AJ17" s="57"/>
      <c r="AK17" s="55" t="s">
        <v>701</v>
      </c>
      <c r="AL17" s="56"/>
      <c r="AM17" s="56"/>
      <c r="AN17" s="57"/>
      <c r="AO17" s="99" t="s">
        <v>234</v>
      </c>
      <c r="AP17" s="100"/>
      <c r="AQ17" s="101"/>
    </row>
    <row r="18" spans="3:43" ht="18" customHeight="1">
      <c r="D18" s="5" t="s">
        <v>290</v>
      </c>
      <c r="E18" s="24" t="str">
        <f t="shared" si="0"/>
        <v>echo 'REFERENCE_DATE="2024/12/31"' &gt;&gt; `pwd`/config/db_data_config.txt</v>
      </c>
      <c r="H18" s="24"/>
      <c r="M18" s="24"/>
      <c r="AC18" s="5" t="s">
        <v>230</v>
      </c>
      <c r="AD18" s="55" t="str" cm="1">
        <f t="array" ref="AD18">INDEX($E:$E,ROW($E$31)+3*(ROW()-ROW($AC$9)),1)</f>
        <v>REFERENCE_DATE</v>
      </c>
      <c r="AE18" s="56"/>
      <c r="AF18" s="56"/>
      <c r="AG18" s="56"/>
      <c r="AH18" s="56"/>
      <c r="AI18" s="56"/>
      <c r="AJ18" s="57"/>
      <c r="AK18" s="58" t="s">
        <v>710</v>
      </c>
      <c r="AL18" s="56"/>
      <c r="AM18" s="56"/>
      <c r="AN18" s="57"/>
      <c r="AO18" s="99" t="s">
        <v>234</v>
      </c>
      <c r="AP18" s="100"/>
      <c r="AQ18" s="101"/>
    </row>
    <row r="19" spans="3:43" ht="18" customHeight="1">
      <c r="D19" s="5" t="s">
        <v>290</v>
      </c>
      <c r="E19" s="24" t="str">
        <f t="shared" si="0"/>
        <v>echo 'CASE_MODE="UPPER"' &gt;&gt; `pwd`/config/db_data_config.txt</v>
      </c>
      <c r="H19" s="24"/>
      <c r="M19" s="24"/>
      <c r="AC19" s="5" t="s">
        <v>230</v>
      </c>
      <c r="AD19" s="55" t="str" cm="1">
        <f t="array" ref="AD19">INDEX($E:$E,ROW($E$31)+3*(ROW()-ROW($AC$9)),1)</f>
        <v>CASE_MODE</v>
      </c>
      <c r="AE19" s="56"/>
      <c r="AF19" s="56"/>
      <c r="AG19" s="56"/>
      <c r="AH19" s="56"/>
      <c r="AI19" s="56"/>
      <c r="AJ19" s="57"/>
      <c r="AK19" s="55" t="s">
        <v>390</v>
      </c>
      <c r="AL19" s="56"/>
      <c r="AM19" s="56"/>
      <c r="AN19" s="57"/>
      <c r="AO19" s="99" t="s">
        <v>234</v>
      </c>
      <c r="AP19" s="100"/>
      <c r="AQ19" s="101"/>
    </row>
    <row r="20" spans="3:43" ht="18" customHeight="1">
      <c r="D20" s="5" t="s">
        <v>290</v>
      </c>
      <c r="E20" s="24" t="str">
        <f t="shared" si="0"/>
        <v>echo 'MULTIBYTE_STRING="あ"' &gt;&gt; `pwd`/config/db_data_config.txt</v>
      </c>
      <c r="H20" s="24"/>
      <c r="M20" s="24"/>
      <c r="AC20" s="5" t="s">
        <v>230</v>
      </c>
      <c r="AD20" s="55" t="str" cm="1">
        <f t="array" ref="AD20">INDEX($E:$E,ROW($E$31)+3*(ROW()-ROW($AC$9)),1)</f>
        <v>MULTIBYTE_STRING</v>
      </c>
      <c r="AE20" s="56"/>
      <c r="AF20" s="56"/>
      <c r="AG20" s="56"/>
      <c r="AH20" s="56"/>
      <c r="AI20" s="56"/>
      <c r="AJ20" s="57"/>
      <c r="AK20" s="55" t="s">
        <v>711</v>
      </c>
      <c r="AL20" s="56"/>
      <c r="AM20" s="56"/>
      <c r="AN20" s="57"/>
      <c r="AO20" s="99" t="s">
        <v>234</v>
      </c>
      <c r="AP20" s="100"/>
      <c r="AQ20" s="101"/>
    </row>
    <row r="21" spans="3:43" ht="18" customHeight="1">
      <c r="H21" s="24"/>
      <c r="M21" s="24"/>
    </row>
    <row r="22" spans="3:43" ht="18" customHeight="1">
      <c r="C22" s="5" t="s">
        <v>28</v>
      </c>
      <c r="D22" s="5" t="s">
        <v>425</v>
      </c>
    </row>
    <row r="24" spans="3:43" ht="18" customHeight="1">
      <c r="D24" s="5" t="s">
        <v>24</v>
      </c>
      <c r="E24" s="5" t="s">
        <v>426</v>
      </c>
      <c r="L24" s="5" t="s">
        <v>13</v>
      </c>
      <c r="M24" s="5" t="s">
        <v>400</v>
      </c>
    </row>
    <row r="25" spans="3:43" ht="18" customHeight="1">
      <c r="D25" s="5" t="s">
        <v>24</v>
      </c>
      <c r="E25" s="5" t="s">
        <v>399</v>
      </c>
      <c r="L25" s="5" t="s">
        <v>13</v>
      </c>
      <c r="M25" s="5" t="s">
        <v>401</v>
      </c>
    </row>
    <row r="26" spans="3:43" ht="18" customHeight="1">
      <c r="E26" s="5" t="s">
        <v>290</v>
      </c>
      <c r="F26" s="5" t="s">
        <v>402</v>
      </c>
      <c r="G26" s="5" t="s">
        <v>13</v>
      </c>
      <c r="H26" s="24" t="str">
        <f>IF($E22="","clear; ","")&amp;"mkdir -pv ./output/logs/; export "&amp;$E25&amp;"=""`pwd`/output/logs/"";"</f>
        <v>clear; mkdir -pv ./output/logs/; export LOG_DIR="`pwd`/output/logs/";</v>
      </c>
    </row>
    <row r="27" spans="3:43" ht="18" customHeight="1">
      <c r="H27" s="24" t="str">
        <f>"echo """&amp;$E25&amp;"=${"&amp;$E25&amp;"}""; echo;"</f>
        <v>echo "LOG_DIR=${LOG_DIR}"; echo;</v>
      </c>
    </row>
    <row r="28" spans="3:43" ht="18" customHeight="1">
      <c r="D28" s="5" t="s">
        <v>24</v>
      </c>
      <c r="E28" s="5" t="s">
        <v>502</v>
      </c>
      <c r="L28" s="5" t="s">
        <v>13</v>
      </c>
      <c r="M28" s="5" t="s">
        <v>504</v>
      </c>
    </row>
    <row r="29" spans="3:43" ht="18" customHeight="1">
      <c r="E29" s="5" t="s">
        <v>290</v>
      </c>
      <c r="F29" s="5" t="s">
        <v>402</v>
      </c>
      <c r="G29" s="5" t="s">
        <v>13</v>
      </c>
      <c r="H29" s="24" t="str">
        <f>IF($E25="","clear; ","")&amp;"mkdir -pv ./config/; export "&amp;$E28&amp;"=""`pwd`/config/"";"</f>
        <v>mkdir -pv ./config/; export CONFIG_DIR="`pwd`/config/";</v>
      </c>
    </row>
    <row r="30" spans="3:43" ht="18" customHeight="1">
      <c r="H30" s="24" t="str">
        <f>"echo """&amp;$E28&amp;"=${"&amp;$E28&amp;"}""; echo;"</f>
        <v>echo "CONFIG_DIR=${CONFIG_DIR}"; echo;</v>
      </c>
    </row>
    <row r="31" spans="3:43" ht="18" customHeight="1">
      <c r="D31" s="5" t="s">
        <v>24</v>
      </c>
      <c r="E31" s="5" t="s">
        <v>99</v>
      </c>
      <c r="L31" s="5" t="s">
        <v>13</v>
      </c>
      <c r="M31" s="5" t="s">
        <v>518</v>
      </c>
    </row>
    <row r="32" spans="3:43" ht="18" customHeight="1">
      <c r="E32" s="5" t="s">
        <v>290</v>
      </c>
      <c r="F32" s="5" t="s">
        <v>402</v>
      </c>
      <c r="G32" s="5" t="s">
        <v>13</v>
      </c>
      <c r="H32" s="24" t="str">
        <f>IF($E28="","clear; ","")&amp;"export "&amp;"$(cat ${CONFIG_DIR}"&amp;$K$7&amp;" | grep "&amp;$E31&amp;" | sed 's/""//g'"&amp;IF(VLOOKUP($E31,$AD$9:$AQ$20,12,FALSE)="大文字"," | tr '[:lower:]' '[:upper:]'",IF(VLOOKUP($E31,$AD$9:$AQ$20,12,FALSE)="小文字"," | tr '[:upper:]' '[:lower:]'",""))&amp;");"</f>
        <v>export $(cat ${CONFIG_DIR}db_data_config.txt | grep COLUMN_COUNTS | sed 's/"//g');</v>
      </c>
    </row>
    <row r="33" spans="4:13" ht="18" customHeight="1">
      <c r="H33" s="24" t="str">
        <f>"echo """&amp;$E31&amp;"=${"&amp;$E31&amp;"}""; echo;"</f>
        <v>echo "COLUMN_COUNTS=${COLUMN_COUNTS}"; echo;</v>
      </c>
    </row>
    <row r="34" spans="4:13" ht="18" customHeight="1">
      <c r="D34" s="5" t="s">
        <v>24</v>
      </c>
      <c r="E34" s="5" t="s">
        <v>100</v>
      </c>
      <c r="L34" s="5" t="s">
        <v>13</v>
      </c>
      <c r="M34" s="5" t="s">
        <v>520</v>
      </c>
    </row>
    <row r="35" spans="4:13" ht="18" customHeight="1">
      <c r="E35" s="5" t="s">
        <v>290</v>
      </c>
      <c r="F35" s="5" t="s">
        <v>402</v>
      </c>
      <c r="G35" s="5" t="s">
        <v>13</v>
      </c>
      <c r="H35" s="24" t="str">
        <f>IF($E31="","clear; ","")&amp;"export "&amp;"$(cat ${CONFIG_DIR}"&amp;$K$7&amp;" | grep "&amp;$E34&amp;" | sed 's/""//g'"&amp;IF(VLOOKUP($E34,$AD$9:$AQ$20,12,FALSE)="大文字"," | tr '[:lower:]' '[:upper:]'",IF(VLOOKUP($E34,$AD$9:$AQ$20,12,FALSE)="小文字"," | tr '[:upper:]' '[:lower:]'",""))&amp;");"</f>
        <v>export $(cat ${CONFIG_DIR}db_data_config.txt | grep COLUMN_DATA_TYPE | sed 's/"//g');</v>
      </c>
      <c r="M35" s="24"/>
    </row>
    <row r="36" spans="4:13" ht="18" customHeight="1">
      <c r="H36" s="24" t="str">
        <f>"echo """&amp;$E34&amp;"=${"&amp;$E34&amp;"}""; echo;"</f>
        <v>echo "COLUMN_DATA_TYPE=${COLUMN_DATA_TYPE}"; echo;</v>
      </c>
    </row>
    <row r="37" spans="4:13" ht="18" customHeight="1">
      <c r="D37" s="5" t="s">
        <v>24</v>
      </c>
      <c r="E37" s="5" t="s">
        <v>101</v>
      </c>
      <c r="L37" s="5" t="s">
        <v>13</v>
      </c>
      <c r="M37" s="5" t="s">
        <v>521</v>
      </c>
    </row>
    <row r="38" spans="4:13" ht="18" customHeight="1">
      <c r="E38" s="5" t="s">
        <v>290</v>
      </c>
      <c r="F38" s="5" t="s">
        <v>402</v>
      </c>
      <c r="G38" s="5" t="s">
        <v>13</v>
      </c>
      <c r="H38" s="24" t="str">
        <f>IF($E34="","clear; ","")&amp;"export "&amp;"$(cat ${CONFIG_DIR}"&amp;$K$7&amp;" | grep "&amp;$E37&amp;" | sed 's/""//g'"&amp;IF(VLOOKUP($E37,$AD$9:$AQ$20,12,FALSE)="大文字"," | tr '[:lower:]' '[:upper:]'",IF(VLOOKUP($E37,$AD$9:$AQ$20,12,FALSE)="小文字"," | tr '[:upper:]' '[:lower:]'",""))&amp;");"</f>
        <v>export $(cat ${CONFIG_DIR}db_data_config.txt | grep COLUMN_DATA_LENGTH | sed 's/"//g');</v>
      </c>
      <c r="M38" s="24"/>
    </row>
    <row r="39" spans="4:13" ht="18" customHeight="1">
      <c r="H39" s="24" t="str">
        <f>"echo """&amp;$E37&amp;"=${"&amp;$E37&amp;"}""; echo;"</f>
        <v>echo "COLUMN_DATA_LENGTH=${COLUMN_DATA_LENGTH}"; echo;</v>
      </c>
      <c r="M39" s="24"/>
    </row>
    <row r="40" spans="4:13" ht="18" customHeight="1">
      <c r="D40" s="5" t="s">
        <v>24</v>
      </c>
      <c r="E40" s="5" t="s">
        <v>718</v>
      </c>
      <c r="L40" s="5" t="s">
        <v>13</v>
      </c>
      <c r="M40" s="5" t="s">
        <v>721</v>
      </c>
    </row>
    <row r="41" spans="4:13" ht="18" customHeight="1">
      <c r="E41" s="5" t="s">
        <v>290</v>
      </c>
      <c r="F41" s="5" t="s">
        <v>402</v>
      </c>
      <c r="G41" s="5" t="s">
        <v>13</v>
      </c>
      <c r="H41" s="24" t="str">
        <f>IF($E37="","clear; ","")&amp;"export "&amp;"$(cat ${CONFIG_DIR}"&amp;$K$7&amp;" | grep "&amp;$E40&amp;" | sed 's/""//g'"&amp;IF(VLOOKUP($E40,$AD$9:$AQ$20,12,FALSE)="大文字"," | tr '[:lower:]' '[:upper:]'",IF(VLOOKUP($E40,$AD$9:$AQ$20,12,FALSE)="小文字"," | tr '[:upper:]' '[:lower:]'",""))&amp;");"</f>
        <v>export $(cat ${CONFIG_DIR}db_data_config.txt | grep COLUMN_DATA_TRIM | sed 's/"//g');</v>
      </c>
      <c r="M41" s="24"/>
    </row>
    <row r="42" spans="4:13" ht="18" customHeight="1">
      <c r="H42" s="24" t="str">
        <f>"echo """&amp;$E40&amp;"=${"&amp;$E40&amp;"}""; echo;"</f>
        <v>echo "COLUMN_DATA_TRIM=${COLUMN_DATA_TRIM}"; echo;</v>
      </c>
      <c r="M42" s="24"/>
    </row>
    <row r="43" spans="4:13" ht="18" customHeight="1">
      <c r="D43" s="5" t="s">
        <v>24</v>
      </c>
      <c r="E43" s="5" t="s">
        <v>576</v>
      </c>
      <c r="L43" s="5" t="s">
        <v>13</v>
      </c>
      <c r="M43" s="5" t="s">
        <v>692</v>
      </c>
    </row>
    <row r="44" spans="4:1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","")&amp;"export "&amp;"$(cat ${CONFIG_DIR}"&amp;$K$7&amp;" | grep "&amp;$E43&amp;" | sed 's/""//g'"&amp;IF(VLOOKUP($E43,$AD$9:$AQ$20,12,FALSE)="大文字"," | tr '[:lower:]' '[:upper:]'",IF(VLOOKUP($E43,$AD$9:$AQ$20,12,FALSE)="小文字"," | tr '[:upper:]' '[:lower:]'",""))&amp;");"</f>
        <v>export $(cat ${CONFIG_DIR}db_data_config.txt | grep COLUMN_DATA_SIGNED | sed 's/"//g');</v>
      </c>
      <c r="M44" s="24"/>
    </row>
    <row r="45" spans="4:13" ht="18" customHeight="1">
      <c r="H45" s="24" t="str">
        <f>"echo """&amp;$E43&amp;"=${"&amp;$E43&amp;"}""; echo;"</f>
        <v>echo "COLUMN_DATA_SIGNED=${COLUMN_DATA_SIGNED}"; echo;</v>
      </c>
      <c r="M45" s="24"/>
    </row>
    <row r="46" spans="4:13" ht="18" customHeight="1">
      <c r="D46" s="5" t="s">
        <v>24</v>
      </c>
      <c r="E46" s="5" t="s">
        <v>667</v>
      </c>
      <c r="L46" s="5" t="s">
        <v>13</v>
      </c>
      <c r="M46" s="5" t="s">
        <v>693</v>
      </c>
    </row>
    <row r="47" spans="4:1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","")&amp;"export "&amp;"$(cat ${CONFIG_DIR}"&amp;$K$7&amp;" | grep "&amp;$E46&amp;" | sed 's/""//g'"&amp;IF(VLOOKUP($E46,$AD$9:$AQ$20,12,FALSE)="大文字"," | tr '[:lower:]' '[:upper:]'",IF(VLOOKUP($E46,$AD$9:$AQ$20,12,FALSE)="小文字"," | tr '[:upper:]' '[:lower:]'",""))&amp;");"</f>
        <v>export $(cat ${CONFIG_DIR}db_data_config.txt | grep SIGN_DIGIT | sed 's/"//g');</v>
      </c>
      <c r="M47" s="24"/>
    </row>
    <row r="48" spans="4:13" ht="18" customHeight="1">
      <c r="H48" s="24" t="str">
        <f>"echo """&amp;$E46&amp;"=${"&amp;$E46&amp;"}""; echo;"</f>
        <v>echo "SIGN_DIGIT=${SIGN_DIGIT}"; echo;</v>
      </c>
      <c r="M48" s="24"/>
    </row>
    <row r="49" spans="4:13" ht="18" customHeight="1">
      <c r="D49" s="5" t="s">
        <v>24</v>
      </c>
      <c r="E49" s="5" t="s">
        <v>102</v>
      </c>
      <c r="L49" s="5" t="s">
        <v>13</v>
      </c>
      <c r="M49" s="5" t="s">
        <v>522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's/""//g'"&amp;IF(VLOOKUP($E49,$AD$9:$AQ$20,12,FALSE)="大文字"," | tr '[:lower:]' '[:upper:]'",IF(VLOOKUP($E49,$AD$9:$AQ$20,12,FALSE)="小文字"," | tr '[:upper:]' '[:lower:]'",""))&amp;");"</f>
        <v>export $(cat ${CONFIG_DIR}db_data_config.txt | grep DATE_SEPARATOR | sed 's/"//g');</v>
      </c>
      <c r="M50" s="24"/>
    </row>
    <row r="51" spans="4:13" ht="18" customHeight="1">
      <c r="H51" s="24" t="str">
        <f>"echo """&amp;$E49&amp;"=${"&amp;$E49&amp;"}""; echo;"</f>
        <v>echo "DATE_SEPARATOR=${DATE_SEPARATOR}"; echo;</v>
      </c>
      <c r="M51" s="24"/>
    </row>
    <row r="52" spans="4:13" ht="18" customHeight="1">
      <c r="D52" s="5" t="s">
        <v>24</v>
      </c>
      <c r="E52" s="5" t="s">
        <v>103</v>
      </c>
      <c r="L52" s="5" t="s">
        <v>13</v>
      </c>
      <c r="M52" s="5" t="s">
        <v>523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's/""//g'"&amp;IF(VLOOKUP($E52,$AD$9:$AQ$20,12,FALSE)="大文字"," | tr '[:lower:]' '[:upper:]'",IF(VLOOKUP($E52,$AD$9:$AQ$20,12,FALSE)="小文字"," | tr '[:upper:]' '[:lower:]'",""))&amp;");"</f>
        <v>export $(cat ${CONFIG_DIR}db_data_config.txt | grep TIME_SEPARATOR | sed 's/"//g');</v>
      </c>
      <c r="M53" s="24"/>
    </row>
    <row r="54" spans="4:13" ht="18" customHeight="1">
      <c r="H54" s="24" t="str">
        <f>"echo """&amp;$E52&amp;"=${"&amp;$E52&amp;"}""; echo;"</f>
        <v>echo "TIME_SEPARATOR=${TIME_SEPARATOR}"; echo;</v>
      </c>
      <c r="M54" s="24"/>
    </row>
    <row r="55" spans="4:13" ht="18" customHeight="1">
      <c r="D55" s="5" t="s">
        <v>24</v>
      </c>
      <c r="E55" s="5" t="s">
        <v>519</v>
      </c>
      <c r="L55" s="5" t="s">
        <v>13</v>
      </c>
      <c r="M55" s="5" t="s">
        <v>524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's/""//g'"&amp;IF(VLOOKUP($E55,$AD$9:$AQ$20,12,FALSE)="大文字"," | tr '[:lower:]' '[:upper:]'",IF(VLOOKUP($E55,$AD$9:$AQ$20,12,FALSE)="小文字"," | tr '[:upper:]' '[:lower:]'",""))&amp;");"</f>
        <v>export $(cat ${CONFIG_DIR}db_data_config.txt | grep SEPARATOR_DATE_TIME | sed 's/"//g');</v>
      </c>
      <c r="M56" s="24"/>
    </row>
    <row r="57" spans="4:13" ht="18" customHeight="1">
      <c r="H57" s="24" t="str">
        <f>"echo """&amp;$E55&amp;"=${"&amp;$E55&amp;"}""; echo;"</f>
        <v>echo "SEPARATOR_DATE_TIME=${SEPARATOR_DATE_TIME}"; echo;</v>
      </c>
      <c r="M57" s="24"/>
    </row>
    <row r="58" spans="4:13" ht="18" customHeight="1">
      <c r="D58" s="5" t="s">
        <v>24</v>
      </c>
      <c r="E58" s="5" t="s">
        <v>104</v>
      </c>
      <c r="L58" s="5" t="s">
        <v>13</v>
      </c>
      <c r="M58" s="5" t="s">
        <v>525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's/""//g'"&amp;IF(VLOOKUP($E58,$AD$9:$AQ$20,12,FALSE)="大文字"," | tr '[:lower:]' '[:upper:]'",IF(VLOOKUP($E58,$AD$9:$AQ$20,12,FALSE)="小文字"," | tr '[:upper:]' '[:lower:]'",""))&amp;");"</f>
        <v>export $(cat ${CONFIG_DIR}db_data_config.txt | grep REFERENCE_DATE | sed 's/"//g');</v>
      </c>
      <c r="M59" s="24"/>
    </row>
    <row r="60" spans="4:13" ht="18" customHeight="1">
      <c r="H60" s="24" t="str">
        <f>"echo """&amp;$E58&amp;"=${"&amp;$E58&amp;"}""; echo;"</f>
        <v>echo "REFERENCE_DATE=${REFERENCE_DATE}"; echo;</v>
      </c>
      <c r="M60" s="24"/>
    </row>
    <row r="61" spans="4:13" ht="18" customHeight="1">
      <c r="D61" s="5" t="s">
        <v>24</v>
      </c>
      <c r="E61" s="5" t="s">
        <v>105</v>
      </c>
      <c r="L61" s="5" t="s">
        <v>13</v>
      </c>
      <c r="M61" s="5" t="s">
        <v>526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's/""//g'"&amp;IF(VLOOKUP($E61,$AD$9:$AQ$20,12,FALSE)="大文字"," | tr '[:lower:]' '[:upper:]'",IF(VLOOKUP($E61,$AD$9:$AQ$20,12,FALSE)="小文字"," | tr '[:upper:]' '[:lower:]'",""))&amp;");"</f>
        <v>export $(cat ${CONFIG_DIR}db_data_config.txt | grep CASE_MODE | sed 's/"//g');</v>
      </c>
      <c r="M62" s="24"/>
    </row>
    <row r="63" spans="4:13" ht="18" customHeight="1">
      <c r="H63" s="24" t="str">
        <f>"echo """&amp;$E61&amp;"=${"&amp;$E61&amp;"}""; echo;"</f>
        <v>echo "CASE_MODE=${CASE_MODE}"; echo;</v>
      </c>
      <c r="M63" s="24"/>
    </row>
    <row r="64" spans="4:13" ht="18" customHeight="1">
      <c r="D64" s="5" t="s">
        <v>24</v>
      </c>
      <c r="E64" s="5" t="s">
        <v>696</v>
      </c>
      <c r="L64" s="5" t="s">
        <v>13</v>
      </c>
      <c r="M64" s="5" t="s">
        <v>708</v>
      </c>
    </row>
    <row r="65" spans="3:60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's/""//g'"&amp;IF(VLOOKUP($E64,$AD$9:$AQ$20,12,FALSE)="大文字"," | tr '[:lower:]' '[:upper:]'",IF(VLOOKUP($E64,$AD$9:$AQ$20,12,FALSE)="小文字"," | tr '[:upper:]' '[:lower:]'",""))&amp;");"</f>
        <v>export $(cat ${CONFIG_DIR}db_data_config.txt | grep MULTIBYTE_STRING | sed 's/"//g');</v>
      </c>
      <c r="M65" s="24"/>
    </row>
    <row r="66" spans="3:60" ht="18" customHeight="1">
      <c r="H66" s="24" t="str">
        <f>"echo """&amp;$E64&amp;"=${"&amp;$E64&amp;"}""; echo;"</f>
        <v>echo "MULTIBYTE_STRING=${MULTIBYTE_STRING}"; echo;</v>
      </c>
      <c r="M66" s="24"/>
    </row>
    <row r="67" spans="3:60" ht="18" customHeight="1">
      <c r="K67" s="24"/>
    </row>
    <row r="68" spans="3:60" ht="18" customHeight="1">
      <c r="C68" s="5" t="s">
        <v>30</v>
      </c>
      <c r="D68" s="5" t="s">
        <v>404</v>
      </c>
    </row>
    <row r="70" spans="3:60" ht="18" customHeight="1">
      <c r="D70" s="105" t="s">
        <v>404</v>
      </c>
      <c r="E70" s="106"/>
      <c r="F70" s="106"/>
      <c r="G70" s="107"/>
      <c r="H70" s="121">
        <f>db_check_data_validate_config5!AQ$70+1</f>
        <v>181</v>
      </c>
      <c r="I70" s="121">
        <f>H$70+1</f>
        <v>182</v>
      </c>
      <c r="J70" s="121">
        <f t="shared" ref="J70:AQ70" si="1">I$70+1</f>
        <v>183</v>
      </c>
      <c r="K70" s="121">
        <f t="shared" si="1"/>
        <v>184</v>
      </c>
      <c r="L70" s="121">
        <f t="shared" si="1"/>
        <v>185</v>
      </c>
      <c r="M70" s="121">
        <f t="shared" si="1"/>
        <v>186</v>
      </c>
      <c r="N70" s="121">
        <f t="shared" si="1"/>
        <v>187</v>
      </c>
      <c r="O70" s="121">
        <f t="shared" si="1"/>
        <v>188</v>
      </c>
      <c r="P70" s="121">
        <f t="shared" si="1"/>
        <v>189</v>
      </c>
      <c r="Q70" s="121">
        <f t="shared" si="1"/>
        <v>190</v>
      </c>
      <c r="R70" s="121">
        <f t="shared" si="1"/>
        <v>191</v>
      </c>
      <c r="S70" s="121">
        <f t="shared" si="1"/>
        <v>192</v>
      </c>
      <c r="T70" s="121">
        <f t="shared" si="1"/>
        <v>193</v>
      </c>
      <c r="U70" s="121">
        <f t="shared" si="1"/>
        <v>194</v>
      </c>
      <c r="V70" s="121">
        <f t="shared" si="1"/>
        <v>195</v>
      </c>
      <c r="W70" s="121">
        <f t="shared" si="1"/>
        <v>196</v>
      </c>
      <c r="X70" s="121">
        <f t="shared" si="1"/>
        <v>197</v>
      </c>
      <c r="Y70" s="121">
        <f t="shared" si="1"/>
        <v>198</v>
      </c>
      <c r="Z70" s="121">
        <f t="shared" si="1"/>
        <v>199</v>
      </c>
      <c r="AA70" s="121">
        <f t="shared" si="1"/>
        <v>200</v>
      </c>
      <c r="AB70" s="121">
        <f t="shared" si="1"/>
        <v>201</v>
      </c>
      <c r="AC70" s="121">
        <f t="shared" si="1"/>
        <v>202</v>
      </c>
      <c r="AD70" s="121">
        <f t="shared" si="1"/>
        <v>203</v>
      </c>
      <c r="AE70" s="121">
        <f t="shared" si="1"/>
        <v>204</v>
      </c>
      <c r="AF70" s="121">
        <f t="shared" si="1"/>
        <v>205</v>
      </c>
      <c r="AG70" s="121">
        <f t="shared" si="1"/>
        <v>206</v>
      </c>
      <c r="AH70" s="121">
        <f t="shared" si="1"/>
        <v>207</v>
      </c>
      <c r="AI70" s="121">
        <f t="shared" si="1"/>
        <v>208</v>
      </c>
      <c r="AJ70" s="121">
        <f t="shared" si="1"/>
        <v>209</v>
      </c>
      <c r="AK70" s="121">
        <f t="shared" si="1"/>
        <v>210</v>
      </c>
      <c r="AL70" s="121">
        <f t="shared" si="1"/>
        <v>211</v>
      </c>
      <c r="AM70" s="121">
        <f t="shared" si="1"/>
        <v>212</v>
      </c>
      <c r="AN70" s="121">
        <f t="shared" si="1"/>
        <v>213</v>
      </c>
      <c r="AO70" s="121">
        <f t="shared" si="1"/>
        <v>214</v>
      </c>
      <c r="AP70" s="121">
        <f t="shared" si="1"/>
        <v>215</v>
      </c>
      <c r="AQ70" s="121">
        <f t="shared" si="1"/>
        <v>216</v>
      </c>
    </row>
    <row r="71" spans="3:60" ht="18" customHeight="1">
      <c r="D71" s="118"/>
      <c r="E71" s="119"/>
      <c r="F71" s="119"/>
      <c r="G71" s="120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</row>
    <row r="72" spans="3:60" ht="18" customHeight="1">
      <c r="D72" s="108"/>
      <c r="E72" s="109"/>
      <c r="F72" s="109"/>
      <c r="G72" s="110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</row>
    <row r="73" spans="3:60" ht="18" customHeight="1">
      <c r="D73" s="37" t="s">
        <v>694</v>
      </c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43"/>
    </row>
    <row r="74" spans="3:60" ht="18" customHeight="1">
      <c r="D74" s="33"/>
      <c r="E74" s="140" t="s">
        <v>70</v>
      </c>
      <c r="F74" s="141"/>
      <c r="G74" s="14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U74" s="19"/>
      <c r="AV74" s="19"/>
    </row>
    <row r="75" spans="3:60" ht="18" customHeight="1">
      <c r="D75" s="37" t="str">
        <f>E31</f>
        <v>COLUMN_COUNTS</v>
      </c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43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43"/>
      <c r="AW75" s="148"/>
      <c r="AX75" s="148"/>
      <c r="AY75" s="148"/>
      <c r="AZ75" s="148"/>
      <c r="BA75" s="60"/>
      <c r="BB75" s="60"/>
      <c r="BC75" s="60"/>
      <c r="BD75" s="60"/>
      <c r="BE75" s="60"/>
      <c r="BF75" s="60"/>
      <c r="BG75" s="60"/>
      <c r="BH75" s="60"/>
    </row>
    <row r="76" spans="3:60" ht="18" customHeight="1">
      <c r="D76" s="33"/>
      <c r="E76" s="140" t="s">
        <v>70</v>
      </c>
      <c r="F76" s="141"/>
      <c r="G76" s="142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</row>
    <row r="77" spans="3:60" ht="18" customHeight="1">
      <c r="D77" s="33"/>
      <c r="E77" s="140">
        <v>1</v>
      </c>
      <c r="F77" s="141"/>
      <c r="G77" s="142"/>
      <c r="H77" s="33" t="s">
        <v>24</v>
      </c>
      <c r="I77" s="33" t="s">
        <v>24</v>
      </c>
      <c r="J77" s="33" t="s">
        <v>24</v>
      </c>
      <c r="K77" s="33" t="s">
        <v>24</v>
      </c>
      <c r="L77" s="33" t="s">
        <v>24</v>
      </c>
      <c r="M77" s="33" t="s">
        <v>24</v>
      </c>
      <c r="N77" s="33" t="s">
        <v>24</v>
      </c>
      <c r="O77" s="33" t="s">
        <v>24</v>
      </c>
      <c r="P77" s="33" t="s">
        <v>24</v>
      </c>
      <c r="Q77" s="33" t="s">
        <v>24</v>
      </c>
      <c r="R77" s="33" t="s">
        <v>24</v>
      </c>
      <c r="S77" s="33" t="s">
        <v>24</v>
      </c>
      <c r="T77" s="33" t="s">
        <v>24</v>
      </c>
      <c r="U77" s="33" t="s">
        <v>24</v>
      </c>
      <c r="V77" s="33" t="s">
        <v>24</v>
      </c>
      <c r="W77" s="33" t="s">
        <v>24</v>
      </c>
      <c r="X77" s="33" t="s">
        <v>24</v>
      </c>
      <c r="Y77" s="33" t="s">
        <v>24</v>
      </c>
      <c r="Z77" s="33" t="s">
        <v>24</v>
      </c>
      <c r="AA77" s="33" t="s">
        <v>24</v>
      </c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</row>
    <row r="78" spans="3:60" ht="18" customHeight="1">
      <c r="D78" s="33"/>
      <c r="E78" s="140" t="s">
        <v>828</v>
      </c>
      <c r="F78" s="141"/>
      <c r="G78" s="142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</row>
    <row r="79" spans="3:60" ht="18" customHeight="1">
      <c r="D79" s="37" t="str">
        <f>E34</f>
        <v>COLUMN_DATA_TYPE</v>
      </c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43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43"/>
    </row>
    <row r="80" spans="3:60" ht="18" customHeight="1">
      <c r="D80" s="33"/>
      <c r="E80" s="140" t="s">
        <v>70</v>
      </c>
      <c r="F80" s="141"/>
      <c r="G80" s="142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4:43" ht="18" customHeight="1">
      <c r="D81" s="33"/>
      <c r="E81" s="140" t="s">
        <v>558</v>
      </c>
      <c r="F81" s="141"/>
      <c r="G81" s="142"/>
      <c r="H81" s="33" t="s">
        <v>24</v>
      </c>
      <c r="I81" s="33" t="s">
        <v>24</v>
      </c>
      <c r="J81" s="33" t="s">
        <v>24</v>
      </c>
      <c r="K81" s="33" t="s">
        <v>24</v>
      </c>
      <c r="L81" s="33" t="s">
        <v>24</v>
      </c>
      <c r="M81" s="33" t="s">
        <v>24</v>
      </c>
      <c r="N81" s="33" t="s">
        <v>24</v>
      </c>
      <c r="O81" s="33" t="s">
        <v>24</v>
      </c>
      <c r="P81" s="33" t="s">
        <v>24</v>
      </c>
      <c r="Q81" s="33" t="s">
        <v>24</v>
      </c>
      <c r="R81" s="33" t="s">
        <v>24</v>
      </c>
      <c r="S81" s="33" t="s">
        <v>24</v>
      </c>
      <c r="T81" s="33" t="s">
        <v>24</v>
      </c>
      <c r="U81" s="33" t="s">
        <v>24</v>
      </c>
      <c r="V81" s="33" t="s">
        <v>24</v>
      </c>
      <c r="W81" s="33" t="s">
        <v>24</v>
      </c>
      <c r="X81" s="33" t="s">
        <v>24</v>
      </c>
      <c r="Y81" s="33" t="s">
        <v>24</v>
      </c>
      <c r="Z81" s="33" t="s">
        <v>24</v>
      </c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</row>
    <row r="82" spans="4:43" ht="18" customHeight="1">
      <c r="D82" s="33"/>
      <c r="E82" s="83" t="s">
        <v>552</v>
      </c>
      <c r="F82" s="84"/>
      <c r="G82" s="85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 t="s">
        <v>24</v>
      </c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</row>
    <row r="83" spans="4:43" ht="18" customHeight="1">
      <c r="D83" s="33"/>
      <c r="E83" s="140" t="s">
        <v>828</v>
      </c>
      <c r="F83" s="141"/>
      <c r="G83" s="142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4:43" ht="18" customHeight="1">
      <c r="D84" s="37" t="str">
        <f>E37</f>
        <v>COLUMN_DATA_LENGTH</v>
      </c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43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43"/>
    </row>
    <row r="85" spans="4:43" ht="18" customHeight="1">
      <c r="D85" s="33"/>
      <c r="E85" s="140" t="s">
        <v>70</v>
      </c>
      <c r="F85" s="141"/>
      <c r="G85" s="142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</row>
    <row r="86" spans="4:43" ht="18" customHeight="1">
      <c r="D86" s="33"/>
      <c r="E86" s="140">
        <v>3</v>
      </c>
      <c r="F86" s="141"/>
      <c r="G86" s="142"/>
      <c r="H86" s="73" t="s">
        <v>293</v>
      </c>
      <c r="I86" s="73"/>
      <c r="J86" s="33"/>
      <c r="K86" s="33"/>
      <c r="L86" s="73"/>
      <c r="M86" s="73"/>
      <c r="N86" s="33"/>
      <c r="O86" s="73"/>
      <c r="P86" s="33"/>
      <c r="Q86" s="73"/>
      <c r="R86" s="73"/>
      <c r="S86" s="33"/>
      <c r="T86" s="33"/>
      <c r="U86" s="73"/>
      <c r="V86" s="73"/>
      <c r="W86" s="33"/>
      <c r="X86" s="73"/>
      <c r="Y86" s="33"/>
      <c r="Z86" s="73"/>
      <c r="AA86" s="33"/>
      <c r="AB86" s="33"/>
      <c r="AC86" s="73"/>
      <c r="AD86" s="73"/>
      <c r="AE86" s="33"/>
      <c r="AF86" s="73"/>
      <c r="AG86" s="33"/>
      <c r="AH86" s="73"/>
      <c r="AI86" s="73"/>
      <c r="AJ86" s="33"/>
      <c r="AK86" s="33"/>
      <c r="AL86" s="73"/>
      <c r="AM86" s="73"/>
      <c r="AN86" s="33"/>
      <c r="AO86" s="73"/>
      <c r="AP86" s="33"/>
      <c r="AQ86" s="73"/>
    </row>
    <row r="87" spans="4:43" ht="18" customHeight="1">
      <c r="D87" s="33"/>
      <c r="E87" s="140" t="s">
        <v>991</v>
      </c>
      <c r="F87" s="141"/>
      <c r="G87" s="142"/>
      <c r="H87" s="33"/>
      <c r="I87" s="33"/>
      <c r="J87" s="33"/>
      <c r="K87" s="73" t="s">
        <v>293</v>
      </c>
      <c r="L87" s="33"/>
      <c r="M87" s="33"/>
      <c r="N87" s="33"/>
      <c r="O87" s="33"/>
      <c r="P87" s="73"/>
      <c r="Q87" s="33"/>
      <c r="R87" s="33"/>
      <c r="S87" s="33"/>
      <c r="T87" s="73"/>
      <c r="U87" s="33"/>
      <c r="V87" s="33"/>
      <c r="W87" s="33"/>
      <c r="X87" s="33"/>
      <c r="Y87" s="73"/>
      <c r="Z87" s="33"/>
      <c r="AA87" s="33"/>
      <c r="AB87" s="73"/>
      <c r="AC87" s="33"/>
      <c r="AD87" s="33"/>
      <c r="AE87" s="33"/>
      <c r="AF87" s="33"/>
      <c r="AG87" s="73"/>
      <c r="AH87" s="33"/>
      <c r="AI87" s="33"/>
      <c r="AJ87" s="33"/>
      <c r="AK87" s="73"/>
      <c r="AL87" s="33"/>
      <c r="AM87" s="33"/>
      <c r="AN87" s="33"/>
      <c r="AO87" s="33"/>
      <c r="AP87" s="73"/>
      <c r="AQ87" s="33"/>
    </row>
    <row r="88" spans="4:43" ht="18" customHeight="1">
      <c r="D88" s="33"/>
      <c r="E88" s="140">
        <v>99.15</v>
      </c>
      <c r="F88" s="141"/>
      <c r="G88" s="142"/>
      <c r="H88" s="33"/>
      <c r="I88" s="33"/>
      <c r="J88" s="33"/>
      <c r="K88" s="33"/>
      <c r="L88" s="73" t="s">
        <v>293</v>
      </c>
      <c r="M88" s="33"/>
      <c r="N88" s="33"/>
      <c r="O88" s="33"/>
      <c r="P88" s="73"/>
      <c r="Q88" s="33"/>
      <c r="R88" s="33"/>
      <c r="S88" s="33"/>
      <c r="T88" s="33"/>
      <c r="U88" s="73"/>
      <c r="V88" s="33"/>
      <c r="W88" s="33"/>
      <c r="X88" s="33"/>
      <c r="Y88" s="73"/>
      <c r="Z88" s="33"/>
      <c r="AA88" s="33"/>
      <c r="AB88" s="33"/>
      <c r="AC88" s="73"/>
      <c r="AD88" s="33"/>
      <c r="AE88" s="33"/>
      <c r="AF88" s="33"/>
      <c r="AG88" s="73"/>
      <c r="AH88" s="33"/>
      <c r="AI88" s="33"/>
      <c r="AJ88" s="33"/>
      <c r="AK88" s="33"/>
      <c r="AL88" s="73"/>
      <c r="AM88" s="33"/>
      <c r="AN88" s="33"/>
      <c r="AO88" s="33"/>
      <c r="AP88" s="73"/>
      <c r="AQ88" s="33"/>
    </row>
    <row r="89" spans="4:43" ht="18" customHeight="1">
      <c r="D89" s="33"/>
      <c r="E89" s="140">
        <v>100.15</v>
      </c>
      <c r="F89" s="141"/>
      <c r="G89" s="142"/>
      <c r="H89" s="33"/>
      <c r="I89" s="33"/>
      <c r="J89" s="33"/>
      <c r="K89" s="33"/>
      <c r="L89" s="33"/>
      <c r="M89" s="73" t="s">
        <v>293</v>
      </c>
      <c r="N89" s="33"/>
      <c r="O89" s="33"/>
      <c r="P89" s="33"/>
      <c r="Q89" s="33"/>
      <c r="R89" s="33"/>
      <c r="S89" s="33"/>
      <c r="T89" s="33"/>
      <c r="U89" s="33"/>
      <c r="V89" s="73"/>
      <c r="W89" s="33"/>
      <c r="X89" s="33"/>
      <c r="Y89" s="33"/>
      <c r="Z89" s="33"/>
      <c r="AA89" s="33"/>
      <c r="AB89" s="33"/>
      <c r="AC89" s="33"/>
      <c r="AD89" s="73"/>
      <c r="AE89" s="33"/>
      <c r="AF89" s="33"/>
      <c r="AG89" s="33"/>
      <c r="AH89" s="33"/>
      <c r="AI89" s="33"/>
      <c r="AJ89" s="33"/>
      <c r="AK89" s="33"/>
      <c r="AL89" s="33"/>
      <c r="AM89" s="73"/>
      <c r="AN89" s="33"/>
      <c r="AO89" s="33"/>
      <c r="AP89" s="33"/>
      <c r="AQ89" s="33"/>
    </row>
    <row r="90" spans="4:43" ht="18" customHeight="1">
      <c r="D90" s="33"/>
      <c r="E90" s="140">
        <v>101.15</v>
      </c>
      <c r="F90" s="141"/>
      <c r="G90" s="142"/>
      <c r="H90" s="33"/>
      <c r="I90" s="33"/>
      <c r="J90" s="33"/>
      <c r="K90" s="33"/>
      <c r="L90" s="33"/>
      <c r="M90" s="33"/>
      <c r="N90" s="73" t="s">
        <v>293</v>
      </c>
      <c r="O90" s="33"/>
      <c r="P90" s="33"/>
      <c r="Q90" s="33"/>
      <c r="R90" s="33"/>
      <c r="S90" s="33"/>
      <c r="T90" s="33"/>
      <c r="U90" s="33"/>
      <c r="V90" s="33"/>
      <c r="W90" s="73"/>
      <c r="X90" s="33"/>
      <c r="Y90" s="33"/>
      <c r="Z90" s="33"/>
      <c r="AA90" s="33"/>
      <c r="AB90" s="33"/>
      <c r="AC90" s="33"/>
      <c r="AD90" s="33"/>
      <c r="AE90" s="73"/>
      <c r="AF90" s="33"/>
      <c r="AG90" s="33"/>
      <c r="AH90" s="33"/>
      <c r="AI90" s="33"/>
      <c r="AJ90" s="33"/>
      <c r="AK90" s="33"/>
      <c r="AL90" s="33"/>
      <c r="AM90" s="33"/>
      <c r="AN90" s="73"/>
      <c r="AO90" s="33"/>
      <c r="AP90" s="33"/>
      <c r="AQ90" s="33"/>
    </row>
    <row r="91" spans="4:43" ht="18" customHeight="1">
      <c r="D91" s="33"/>
      <c r="E91" s="140">
        <v>100.14</v>
      </c>
      <c r="F91" s="141"/>
      <c r="G91" s="142"/>
      <c r="H91" s="33"/>
      <c r="I91" s="33"/>
      <c r="J91" s="33"/>
      <c r="K91" s="33"/>
      <c r="L91" s="33"/>
      <c r="M91" s="33"/>
      <c r="N91" s="33"/>
      <c r="O91" s="73" t="s">
        <v>293</v>
      </c>
      <c r="P91" s="33"/>
      <c r="Q91" s="33"/>
      <c r="R91" s="33"/>
      <c r="S91" s="33"/>
      <c r="T91" s="33"/>
      <c r="U91" s="33"/>
      <c r="V91" s="33"/>
      <c r="W91" s="33"/>
      <c r="X91" s="73"/>
      <c r="Y91" s="33"/>
      <c r="Z91" s="33"/>
      <c r="AA91" s="33"/>
      <c r="AB91" s="33"/>
      <c r="AC91" s="33"/>
      <c r="AD91" s="33"/>
      <c r="AE91" s="33"/>
      <c r="AF91" s="73"/>
      <c r="AG91" s="33"/>
      <c r="AH91" s="33"/>
      <c r="AI91" s="33"/>
      <c r="AJ91" s="33"/>
      <c r="AK91" s="33"/>
      <c r="AL91" s="33"/>
      <c r="AM91" s="33"/>
      <c r="AN91" s="33"/>
      <c r="AO91" s="73"/>
      <c r="AP91" s="33"/>
      <c r="AQ91" s="33"/>
    </row>
    <row r="92" spans="4:43" ht="18" customHeight="1">
      <c r="D92" s="33"/>
      <c r="E92" s="140">
        <v>100.16</v>
      </c>
      <c r="F92" s="141"/>
      <c r="G92" s="142"/>
      <c r="H92" s="33"/>
      <c r="I92" s="33"/>
      <c r="J92" s="33"/>
      <c r="K92" s="33"/>
      <c r="L92" s="33"/>
      <c r="M92" s="33"/>
      <c r="N92" s="33"/>
      <c r="O92" s="33"/>
      <c r="P92" s="73" t="s">
        <v>293</v>
      </c>
      <c r="Q92" s="33"/>
      <c r="R92" s="33"/>
      <c r="S92" s="33"/>
      <c r="T92" s="33"/>
      <c r="U92" s="33"/>
      <c r="V92" s="33"/>
      <c r="W92" s="33"/>
      <c r="X92" s="33"/>
      <c r="Y92" s="73"/>
      <c r="Z92" s="33"/>
      <c r="AA92" s="33"/>
      <c r="AB92" s="33"/>
      <c r="AC92" s="33"/>
      <c r="AD92" s="33"/>
      <c r="AE92" s="33"/>
      <c r="AF92" s="33"/>
      <c r="AG92" s="73"/>
      <c r="AH92" s="33"/>
      <c r="AI92" s="33"/>
      <c r="AJ92" s="33"/>
      <c r="AK92" s="33"/>
      <c r="AL92" s="33"/>
      <c r="AM92" s="33"/>
      <c r="AN92" s="33"/>
      <c r="AO92" s="33"/>
      <c r="AP92" s="73"/>
      <c r="AQ92" s="33"/>
    </row>
    <row r="93" spans="4:43" ht="18" customHeight="1">
      <c r="D93" s="33"/>
      <c r="E93" s="140" t="s">
        <v>994</v>
      </c>
      <c r="F93" s="141"/>
      <c r="G93" s="142"/>
      <c r="H93" s="33"/>
      <c r="I93" s="73" t="s">
        <v>293</v>
      </c>
      <c r="J93" s="33"/>
      <c r="K93" s="33"/>
      <c r="L93" s="33"/>
      <c r="M93" s="33"/>
      <c r="N93" s="33"/>
      <c r="O93" s="33"/>
      <c r="P93" s="33"/>
      <c r="Q93" s="33"/>
      <c r="R93" s="7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73"/>
      <c r="AJ93" s="33"/>
      <c r="AK93" s="33"/>
      <c r="AL93" s="33"/>
      <c r="AM93" s="33"/>
      <c r="AN93" s="33"/>
      <c r="AO93" s="33"/>
      <c r="AP93" s="33"/>
      <c r="AQ93" s="33"/>
    </row>
    <row r="94" spans="4:43" ht="18" customHeight="1">
      <c r="D94" s="33"/>
      <c r="E94" s="140" t="s">
        <v>995</v>
      </c>
      <c r="F94" s="141"/>
      <c r="G94" s="142"/>
      <c r="H94" s="33"/>
      <c r="I94" s="33"/>
      <c r="J94" s="73" t="s">
        <v>293</v>
      </c>
      <c r="K94" s="33"/>
      <c r="L94" s="33"/>
      <c r="M94" s="33"/>
      <c r="N94" s="33"/>
      <c r="O94" s="33"/>
      <c r="P94" s="33"/>
      <c r="Q94" s="33"/>
      <c r="R94" s="33"/>
      <c r="S94" s="73"/>
      <c r="T94" s="33"/>
      <c r="U94" s="33"/>
      <c r="V94" s="33"/>
      <c r="W94" s="33"/>
      <c r="X94" s="33"/>
      <c r="Y94" s="33"/>
      <c r="Z94" s="33"/>
      <c r="AA94" s="73"/>
      <c r="AB94" s="33"/>
      <c r="AC94" s="33"/>
      <c r="AD94" s="33"/>
      <c r="AE94" s="33"/>
      <c r="AF94" s="33"/>
      <c r="AG94" s="33"/>
      <c r="AH94" s="33"/>
      <c r="AI94" s="33"/>
      <c r="AJ94" s="73"/>
      <c r="AK94" s="33"/>
      <c r="AL94" s="33"/>
      <c r="AM94" s="33"/>
      <c r="AN94" s="33"/>
      <c r="AO94" s="33"/>
      <c r="AP94" s="33"/>
      <c r="AQ94" s="33"/>
    </row>
    <row r="95" spans="4:43" ht="18" customHeight="1">
      <c r="D95" s="33"/>
      <c r="E95" s="140">
        <v>1.7</v>
      </c>
      <c r="F95" s="141"/>
      <c r="G95" s="142"/>
      <c r="H95" s="33"/>
      <c r="I95" s="33"/>
      <c r="J95" s="73"/>
      <c r="K95" s="33"/>
      <c r="L95" s="33"/>
      <c r="M95" s="33"/>
      <c r="N95" s="33"/>
      <c r="O95" s="33"/>
      <c r="P95" s="33"/>
      <c r="Q95" s="73"/>
      <c r="R95" s="33"/>
      <c r="S95" s="33" t="s">
        <v>24</v>
      </c>
      <c r="T95" s="73"/>
      <c r="U95" s="73"/>
      <c r="V95" s="33"/>
      <c r="W95" s="33"/>
      <c r="X95" s="33"/>
      <c r="Y95" s="73"/>
      <c r="Z95" s="33"/>
      <c r="AA95" s="73"/>
      <c r="AB95" s="33"/>
      <c r="AC95" s="33"/>
      <c r="AD95" s="33"/>
      <c r="AE95" s="33"/>
      <c r="AF95" s="33"/>
      <c r="AG95" s="33"/>
      <c r="AH95" s="33"/>
      <c r="AI95" s="33"/>
      <c r="AJ95" s="73"/>
      <c r="AK95" s="73"/>
      <c r="AL95" s="73"/>
      <c r="AM95" s="33"/>
      <c r="AN95" s="33"/>
      <c r="AO95" s="33"/>
      <c r="AP95" s="73"/>
      <c r="AQ95" s="33"/>
    </row>
    <row r="96" spans="4:43" ht="18" customHeight="1">
      <c r="D96" s="33"/>
      <c r="E96" s="140">
        <v>2.7</v>
      </c>
      <c r="F96" s="141"/>
      <c r="G96" s="142"/>
      <c r="H96" s="33"/>
      <c r="I96" s="33"/>
      <c r="J96" s="33"/>
      <c r="K96" s="33"/>
      <c r="L96" s="33"/>
      <c r="N96" s="33"/>
      <c r="O96" s="33"/>
      <c r="Q96" s="33" t="s">
        <v>24</v>
      </c>
      <c r="R96" s="73"/>
      <c r="S96" s="33"/>
      <c r="T96" s="33"/>
      <c r="U96" s="33"/>
      <c r="V96" s="73"/>
      <c r="W96" s="33"/>
      <c r="X96" s="33" t="s">
        <v>24</v>
      </c>
      <c r="Y96" s="33"/>
      <c r="Z96" s="33" t="s">
        <v>24</v>
      </c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73"/>
      <c r="AN96" s="33"/>
      <c r="AO96" s="33"/>
      <c r="AP96" s="33"/>
      <c r="AQ96" s="33"/>
    </row>
    <row r="97" spans="4:43" ht="18" customHeight="1">
      <c r="D97" s="33"/>
      <c r="E97" s="140">
        <v>3.7</v>
      </c>
      <c r="F97" s="141"/>
      <c r="G97" s="142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73"/>
      <c r="T97" s="33"/>
      <c r="U97" s="33" t="s">
        <v>24</v>
      </c>
      <c r="V97" s="33"/>
      <c r="W97" s="33" t="s">
        <v>24</v>
      </c>
      <c r="X97" s="33"/>
      <c r="Y97" s="33" t="s">
        <v>24</v>
      </c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73"/>
      <c r="AO97" s="33"/>
      <c r="AP97" s="33"/>
      <c r="AQ97" s="33"/>
    </row>
    <row r="98" spans="4:43" ht="18" customHeight="1">
      <c r="D98" s="33"/>
      <c r="E98" s="140">
        <v>4.7</v>
      </c>
      <c r="F98" s="141"/>
      <c r="G98" s="142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73"/>
      <c r="T98" s="33"/>
      <c r="U98" s="33"/>
      <c r="V98" s="33"/>
      <c r="W98" s="7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73"/>
      <c r="AP98" s="33"/>
      <c r="AQ98" s="33"/>
    </row>
    <row r="99" spans="4:43" ht="18" customHeight="1">
      <c r="D99" s="33"/>
      <c r="E99" s="140">
        <v>38.1</v>
      </c>
      <c r="F99" s="141"/>
      <c r="G99" s="142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 t="s">
        <v>24</v>
      </c>
      <c r="U99" s="33"/>
      <c r="V99" s="33"/>
      <c r="W99" s="33"/>
      <c r="X99" s="7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73"/>
      <c r="AQ99" s="33"/>
    </row>
    <row r="100" spans="4:43" ht="18" customHeight="1">
      <c r="D100" s="33"/>
      <c r="E100" s="140">
        <v>38.200000000000003</v>
      </c>
      <c r="F100" s="141"/>
      <c r="G100" s="142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 t="s">
        <v>24</v>
      </c>
      <c r="S100" s="33"/>
      <c r="T100" s="33"/>
      <c r="U100" s="73"/>
      <c r="V100" s="33"/>
      <c r="W100" s="33"/>
      <c r="X100" s="33"/>
      <c r="Y100" s="73"/>
      <c r="Z100" s="33"/>
      <c r="AA100" s="33"/>
      <c r="AB100" s="33"/>
      <c r="AC100" s="33"/>
      <c r="AD100" s="33"/>
      <c r="AE100" s="33"/>
      <c r="AF100" s="33"/>
      <c r="AG100" s="33"/>
      <c r="AH100" s="33"/>
      <c r="AI100" s="73"/>
      <c r="AJ100" s="33"/>
      <c r="AK100" s="33"/>
      <c r="AL100" s="33"/>
      <c r="AM100" s="33"/>
      <c r="AN100" s="33"/>
      <c r="AO100" s="33"/>
      <c r="AP100" s="33"/>
      <c r="AQ100" s="33"/>
    </row>
    <row r="101" spans="4:43" ht="18" customHeight="1">
      <c r="D101" s="33"/>
      <c r="E101" s="140">
        <v>38.299999999999997</v>
      </c>
      <c r="F101" s="141"/>
      <c r="G101" s="142"/>
      <c r="H101" s="33"/>
      <c r="I101" s="33"/>
      <c r="J101" s="73"/>
      <c r="K101" s="33"/>
      <c r="L101" s="33"/>
      <c r="M101" s="33"/>
      <c r="N101" s="33"/>
      <c r="O101" s="33"/>
      <c r="P101" s="33"/>
      <c r="Q101" s="33"/>
      <c r="R101" s="33"/>
      <c r="S101" s="73"/>
      <c r="T101" s="33"/>
      <c r="U101" s="33"/>
      <c r="V101" s="33" t="s">
        <v>24</v>
      </c>
      <c r="W101" s="33"/>
      <c r="X101" s="33"/>
      <c r="Y101" s="33"/>
      <c r="Z101" s="33"/>
      <c r="AA101" s="73"/>
      <c r="AB101" s="33"/>
      <c r="AC101" s="33"/>
      <c r="AD101" s="33"/>
      <c r="AE101" s="33"/>
      <c r="AF101" s="33"/>
      <c r="AG101" s="33"/>
      <c r="AH101" s="33"/>
      <c r="AI101" s="33"/>
      <c r="AJ101" s="73"/>
      <c r="AK101" s="33"/>
      <c r="AL101" s="33"/>
      <c r="AM101" s="33"/>
      <c r="AN101" s="33"/>
      <c r="AO101" s="33"/>
      <c r="AP101" s="33"/>
      <c r="AQ101" s="33"/>
    </row>
    <row r="102" spans="4:43" ht="18" customHeight="1">
      <c r="D102" s="33"/>
      <c r="E102" s="140" t="s">
        <v>745</v>
      </c>
      <c r="F102" s="141"/>
      <c r="G102" s="142"/>
      <c r="H102" s="33"/>
      <c r="I102" s="33"/>
      <c r="J102" s="73"/>
      <c r="K102" s="33"/>
      <c r="L102" s="33"/>
      <c r="M102" s="33"/>
      <c r="N102" s="33"/>
      <c r="O102" s="33"/>
      <c r="P102" s="33"/>
      <c r="Q102" s="33"/>
      <c r="R102" s="33"/>
      <c r="S102" s="73"/>
      <c r="T102" s="33"/>
      <c r="U102" s="33"/>
      <c r="V102" s="33"/>
      <c r="W102" s="33"/>
      <c r="X102" s="33"/>
      <c r="Y102" s="33"/>
      <c r="Z102" s="33"/>
      <c r="AA102" s="33" t="s">
        <v>24</v>
      </c>
      <c r="AB102" s="33"/>
      <c r="AC102" s="33"/>
      <c r="AD102" s="33"/>
      <c r="AE102" s="33"/>
      <c r="AF102" s="33"/>
      <c r="AG102" s="33"/>
      <c r="AH102" s="33"/>
      <c r="AI102" s="33"/>
      <c r="AJ102" s="73"/>
      <c r="AK102" s="33"/>
      <c r="AL102" s="33"/>
      <c r="AM102" s="33"/>
      <c r="AN102" s="33"/>
      <c r="AO102" s="33"/>
      <c r="AP102" s="33"/>
      <c r="AQ102" s="33"/>
    </row>
    <row r="103" spans="4:43" ht="18" customHeight="1">
      <c r="D103" s="33"/>
      <c r="E103" s="140" t="s">
        <v>828</v>
      </c>
      <c r="F103" s="141"/>
      <c r="G103" s="142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</row>
    <row r="104" spans="4:43" ht="18" customHeight="1">
      <c r="D104" s="37" t="str">
        <f>E40</f>
        <v>COLUMN_DATA_TRIM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43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43"/>
    </row>
    <row r="105" spans="4:43" ht="18" customHeight="1">
      <c r="D105" s="33"/>
      <c r="E105" s="140" t="s">
        <v>70</v>
      </c>
      <c r="F105" s="141"/>
      <c r="G105" s="142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</row>
    <row r="106" spans="4:43" ht="18" customHeight="1">
      <c r="D106" s="33"/>
      <c r="E106" s="140" t="s">
        <v>727</v>
      </c>
      <c r="F106" s="141"/>
      <c r="G106" s="142"/>
      <c r="H106" s="73"/>
      <c r="I106" s="73"/>
      <c r="J106" s="33"/>
      <c r="K106" s="33"/>
      <c r="L106" s="73"/>
      <c r="M106" s="73"/>
      <c r="N106" s="33"/>
      <c r="O106" s="33"/>
      <c r="P106" s="33"/>
      <c r="Q106" s="33" t="s">
        <v>24</v>
      </c>
      <c r="R106" s="33" t="s">
        <v>24</v>
      </c>
      <c r="S106" s="33"/>
      <c r="T106" s="33"/>
      <c r="U106" s="33" t="s">
        <v>24</v>
      </c>
      <c r="V106" s="33"/>
      <c r="W106" s="33" t="s">
        <v>24</v>
      </c>
      <c r="X106" s="73"/>
      <c r="Y106" s="33" t="s">
        <v>24</v>
      </c>
      <c r="Z106" s="73"/>
      <c r="AA106" s="33"/>
      <c r="AB106" s="33"/>
      <c r="AC106" s="73"/>
      <c r="AD106" s="73"/>
      <c r="AE106" s="33"/>
      <c r="AF106" s="33"/>
      <c r="AG106" s="33"/>
      <c r="AH106" s="33"/>
      <c r="AI106" s="33"/>
      <c r="AJ106" s="73"/>
      <c r="AK106" s="73"/>
      <c r="AL106" s="33"/>
      <c r="AM106" s="33"/>
      <c r="AN106" s="73"/>
      <c r="AO106" s="73"/>
      <c r="AP106" s="33"/>
      <c r="AQ106" s="33"/>
    </row>
    <row r="107" spans="4:43" ht="18" customHeight="1">
      <c r="D107" s="33"/>
      <c r="E107" s="140" t="s">
        <v>728</v>
      </c>
      <c r="F107" s="141"/>
      <c r="G107" s="142"/>
      <c r="H107" s="33"/>
      <c r="I107" s="73"/>
      <c r="J107" s="33"/>
      <c r="K107" s="33"/>
      <c r="L107" s="33"/>
      <c r="M107" s="73"/>
      <c r="N107" s="33"/>
      <c r="O107" s="33"/>
      <c r="P107" s="33"/>
      <c r="Q107" s="33"/>
      <c r="R107" s="33"/>
      <c r="S107" s="33" t="s">
        <v>24</v>
      </c>
      <c r="T107" s="33" t="s">
        <v>24</v>
      </c>
      <c r="U107" s="33"/>
      <c r="V107" s="33" t="s">
        <v>24</v>
      </c>
      <c r="W107" s="33"/>
      <c r="X107" s="33" t="s">
        <v>24</v>
      </c>
      <c r="Y107" s="33"/>
      <c r="Z107" s="33" t="s">
        <v>24</v>
      </c>
      <c r="AA107" s="33"/>
      <c r="AB107" s="33"/>
      <c r="AC107" s="33"/>
      <c r="AD107" s="73"/>
      <c r="AE107" s="33"/>
      <c r="AF107" s="33"/>
      <c r="AG107" s="33"/>
      <c r="AH107" s="33"/>
      <c r="AI107" s="33"/>
      <c r="AJ107" s="33"/>
      <c r="AK107" s="73"/>
      <c r="AL107" s="33"/>
      <c r="AM107" s="33"/>
      <c r="AN107" s="33"/>
      <c r="AO107" s="73"/>
      <c r="AP107" s="33"/>
      <c r="AQ107" s="33"/>
    </row>
    <row r="108" spans="4:43" ht="18" customHeight="1">
      <c r="D108" s="33"/>
      <c r="E108" s="140" t="s">
        <v>811</v>
      </c>
      <c r="F108" s="141"/>
      <c r="G108" s="142"/>
      <c r="H108" s="33" t="s">
        <v>24</v>
      </c>
      <c r="I108" s="33" t="s">
        <v>24</v>
      </c>
      <c r="J108" s="33" t="s">
        <v>24</v>
      </c>
      <c r="K108" s="33" t="s">
        <v>24</v>
      </c>
      <c r="L108" s="33" t="s">
        <v>24</v>
      </c>
      <c r="M108" s="33" t="s">
        <v>24</v>
      </c>
      <c r="N108" s="33" t="s">
        <v>24</v>
      </c>
      <c r="O108" s="33" t="s">
        <v>24</v>
      </c>
      <c r="P108" s="33" t="s">
        <v>24</v>
      </c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 t="s">
        <v>24</v>
      </c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4:43" ht="18" customHeight="1">
      <c r="D109" s="37" t="str">
        <f>E43</f>
        <v>COLUMN_DATA_SIGNED</v>
      </c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43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43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43"/>
    </row>
    <row r="110" spans="4:43" ht="18" customHeight="1">
      <c r="D110" s="33"/>
      <c r="E110" s="140" t="s">
        <v>70</v>
      </c>
      <c r="F110" s="141"/>
      <c r="G110" s="142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</row>
    <row r="111" spans="4:43" ht="18" customHeight="1">
      <c r="D111" s="33"/>
      <c r="E111" s="140">
        <v>0</v>
      </c>
      <c r="F111" s="141"/>
      <c r="G111" s="142"/>
      <c r="H111" s="33" t="s">
        <v>24</v>
      </c>
      <c r="I111" s="33" t="s">
        <v>24</v>
      </c>
      <c r="J111" s="33" t="s">
        <v>24</v>
      </c>
      <c r="K111" s="33" t="s">
        <v>24</v>
      </c>
      <c r="L111" s="33" t="s">
        <v>24</v>
      </c>
      <c r="M111" s="33" t="s">
        <v>24</v>
      </c>
      <c r="N111" s="33" t="s">
        <v>24</v>
      </c>
      <c r="O111" s="33" t="s">
        <v>24</v>
      </c>
      <c r="P111" s="33" t="s">
        <v>24</v>
      </c>
      <c r="Q111" s="33" t="s">
        <v>24</v>
      </c>
      <c r="R111" s="33" t="s">
        <v>24</v>
      </c>
      <c r="S111" s="33" t="s">
        <v>24</v>
      </c>
      <c r="T111" s="33" t="s">
        <v>24</v>
      </c>
      <c r="U111" s="33" t="s">
        <v>24</v>
      </c>
      <c r="V111" s="33" t="s">
        <v>24</v>
      </c>
      <c r="W111" s="33"/>
      <c r="X111" s="33"/>
      <c r="Y111" s="33"/>
      <c r="Z111" s="33"/>
      <c r="AA111" s="33" t="s">
        <v>24</v>
      </c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</row>
    <row r="112" spans="4:43" ht="18" customHeight="1">
      <c r="D112" s="33"/>
      <c r="E112" s="140">
        <v>1</v>
      </c>
      <c r="F112" s="141"/>
      <c r="G112" s="142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 t="s">
        <v>24</v>
      </c>
      <c r="X112" s="33" t="s">
        <v>24</v>
      </c>
      <c r="Y112" s="33" t="s">
        <v>24</v>
      </c>
      <c r="Z112" s="33" t="s">
        <v>24</v>
      </c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</row>
    <row r="113" spans="4:43" ht="18" customHeight="1">
      <c r="D113" s="33"/>
      <c r="E113" s="140" t="s">
        <v>828</v>
      </c>
      <c r="F113" s="141"/>
      <c r="G113" s="142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</row>
    <row r="114" spans="4:43" ht="18" customHeight="1">
      <c r="D114" s="37" t="str">
        <f>E46</f>
        <v>SIGN_DIGIT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43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43"/>
    </row>
    <row r="115" spans="4:43" ht="18" customHeight="1">
      <c r="D115" s="33"/>
      <c r="E115" s="140" t="s">
        <v>70</v>
      </c>
      <c r="F115" s="141"/>
      <c r="G115" s="142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</row>
    <row r="116" spans="4:43" ht="18" customHeight="1">
      <c r="D116" s="33"/>
      <c r="E116" s="140">
        <v>0</v>
      </c>
      <c r="F116" s="141"/>
      <c r="G116" s="142"/>
      <c r="H116" s="33" t="s">
        <v>24</v>
      </c>
      <c r="I116" s="33" t="s">
        <v>24</v>
      </c>
      <c r="J116" s="33" t="s">
        <v>24</v>
      </c>
      <c r="K116" s="33" t="s">
        <v>24</v>
      </c>
      <c r="L116" s="33" t="s">
        <v>24</v>
      </c>
      <c r="M116" s="33" t="s">
        <v>24</v>
      </c>
      <c r="N116" s="33" t="s">
        <v>24</v>
      </c>
      <c r="O116" s="33" t="s">
        <v>24</v>
      </c>
      <c r="P116" s="33" t="s">
        <v>24</v>
      </c>
      <c r="Q116" s="33" t="s">
        <v>24</v>
      </c>
      <c r="R116" s="33" t="s">
        <v>24</v>
      </c>
      <c r="S116" s="33" t="s">
        <v>24</v>
      </c>
      <c r="T116" s="33" t="s">
        <v>24</v>
      </c>
      <c r="U116" s="33" t="s">
        <v>24</v>
      </c>
      <c r="V116" s="33" t="s">
        <v>24</v>
      </c>
      <c r="W116" s="33"/>
      <c r="X116" s="33"/>
      <c r="Y116" s="33" t="s">
        <v>24</v>
      </c>
      <c r="Z116" s="33" t="s">
        <v>24</v>
      </c>
      <c r="AA116" s="33" t="s">
        <v>24</v>
      </c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</row>
    <row r="117" spans="4:43" ht="18" customHeight="1">
      <c r="D117" s="33"/>
      <c r="E117" s="140">
        <v>1</v>
      </c>
      <c r="F117" s="141"/>
      <c r="G117" s="142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 t="s">
        <v>24</v>
      </c>
      <c r="X117" s="33" t="s">
        <v>24</v>
      </c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</row>
    <row r="118" spans="4:43" ht="18" customHeight="1">
      <c r="D118" s="33"/>
      <c r="E118" s="140" t="s">
        <v>828</v>
      </c>
      <c r="F118" s="141"/>
      <c r="G118" s="142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</row>
    <row r="119" spans="4:43" ht="18" customHeight="1">
      <c r="D119" s="37" t="str">
        <f>E49</f>
        <v>DATE_SEPARATOR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43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43"/>
    </row>
    <row r="120" spans="4:43" ht="18" customHeight="1">
      <c r="D120" s="33"/>
      <c r="E120" s="140" t="s">
        <v>70</v>
      </c>
      <c r="F120" s="141"/>
      <c r="G120" s="142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</row>
    <row r="121" spans="4:43" ht="18" customHeight="1">
      <c r="D121" s="33"/>
      <c r="E121" s="140" t="s">
        <v>232</v>
      </c>
      <c r="F121" s="141"/>
      <c r="G121" s="142"/>
      <c r="H121" s="33" t="s">
        <v>24</v>
      </c>
      <c r="I121" s="33" t="s">
        <v>24</v>
      </c>
      <c r="J121" s="33" t="s">
        <v>24</v>
      </c>
      <c r="K121" s="33" t="s">
        <v>24</v>
      </c>
      <c r="L121" s="33" t="s">
        <v>24</v>
      </c>
      <c r="M121" s="33" t="s">
        <v>24</v>
      </c>
      <c r="N121" s="33" t="s">
        <v>24</v>
      </c>
      <c r="O121" s="33" t="s">
        <v>24</v>
      </c>
      <c r="P121" s="33" t="s">
        <v>24</v>
      </c>
      <c r="Q121" s="33" t="s">
        <v>24</v>
      </c>
      <c r="R121" s="33" t="s">
        <v>24</v>
      </c>
      <c r="S121" s="33" t="s">
        <v>24</v>
      </c>
      <c r="T121" s="33" t="s">
        <v>24</v>
      </c>
      <c r="U121" s="33" t="s">
        <v>24</v>
      </c>
      <c r="V121" s="33" t="s">
        <v>24</v>
      </c>
      <c r="W121" s="33" t="s">
        <v>24</v>
      </c>
      <c r="X121" s="33" t="s">
        <v>24</v>
      </c>
      <c r="Y121" s="33" t="s">
        <v>24</v>
      </c>
      <c r="Z121" s="33" t="s">
        <v>24</v>
      </c>
      <c r="AA121" s="33" t="s">
        <v>24</v>
      </c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</row>
    <row r="122" spans="4:43" ht="18" customHeight="1">
      <c r="D122" s="33"/>
      <c r="E122" s="140" t="s">
        <v>828</v>
      </c>
      <c r="F122" s="141"/>
      <c r="G122" s="142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</row>
    <row r="123" spans="4:43" ht="18" customHeight="1">
      <c r="D123" s="37" t="str">
        <f>E52</f>
        <v>TIME_SEPARATOR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43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43"/>
    </row>
    <row r="124" spans="4:43" ht="18" customHeight="1">
      <c r="D124" s="33"/>
      <c r="E124" s="140" t="s">
        <v>70</v>
      </c>
      <c r="F124" s="141"/>
      <c r="G124" s="142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</row>
    <row r="125" spans="4:43" ht="18" customHeight="1">
      <c r="D125" s="33"/>
      <c r="E125" s="140" t="s">
        <v>235</v>
      </c>
      <c r="F125" s="141"/>
      <c r="G125" s="142"/>
      <c r="H125" s="33" t="s">
        <v>24</v>
      </c>
      <c r="I125" s="33" t="s">
        <v>24</v>
      </c>
      <c r="J125" s="33" t="s">
        <v>24</v>
      </c>
      <c r="K125" s="33" t="s">
        <v>24</v>
      </c>
      <c r="L125" s="33" t="s">
        <v>24</v>
      </c>
      <c r="M125" s="33" t="s">
        <v>24</v>
      </c>
      <c r="N125" s="33" t="s">
        <v>24</v>
      </c>
      <c r="O125" s="33" t="s">
        <v>24</v>
      </c>
      <c r="P125" s="33" t="s">
        <v>24</v>
      </c>
      <c r="Q125" s="33" t="s">
        <v>24</v>
      </c>
      <c r="R125" s="33" t="s">
        <v>24</v>
      </c>
      <c r="S125" s="33" t="s">
        <v>24</v>
      </c>
      <c r="T125" s="33" t="s">
        <v>24</v>
      </c>
      <c r="U125" s="33" t="s">
        <v>24</v>
      </c>
      <c r="V125" s="33" t="s">
        <v>24</v>
      </c>
      <c r="W125" s="33" t="s">
        <v>24</v>
      </c>
      <c r="X125" s="33" t="s">
        <v>24</v>
      </c>
      <c r="Y125" s="33" t="s">
        <v>24</v>
      </c>
      <c r="Z125" s="33" t="s">
        <v>24</v>
      </c>
      <c r="AA125" s="33" t="s">
        <v>24</v>
      </c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</row>
    <row r="126" spans="4:43" ht="18" customHeight="1">
      <c r="D126" s="33"/>
      <c r="E126" s="140" t="s">
        <v>828</v>
      </c>
      <c r="F126" s="141"/>
      <c r="G126" s="142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</row>
    <row r="127" spans="4:43" ht="18" customHeight="1">
      <c r="D127" s="37" t="str">
        <f>E55</f>
        <v>SEPARATOR_DATE_TIME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43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43"/>
    </row>
    <row r="128" spans="4:43" ht="18" customHeight="1">
      <c r="D128" s="33"/>
      <c r="E128" s="140" t="s">
        <v>70</v>
      </c>
      <c r="F128" s="141"/>
      <c r="G128" s="142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</row>
    <row r="129" spans="4:43" ht="18" customHeight="1">
      <c r="D129" s="33"/>
      <c r="E129" s="140" t="s">
        <v>701</v>
      </c>
      <c r="F129" s="141"/>
      <c r="G129" s="142"/>
      <c r="H129" s="33" t="s">
        <v>24</v>
      </c>
      <c r="I129" s="33" t="s">
        <v>24</v>
      </c>
      <c r="J129" s="33" t="s">
        <v>24</v>
      </c>
      <c r="K129" s="33" t="s">
        <v>24</v>
      </c>
      <c r="L129" s="33" t="s">
        <v>24</v>
      </c>
      <c r="M129" s="33" t="s">
        <v>24</v>
      </c>
      <c r="N129" s="33" t="s">
        <v>24</v>
      </c>
      <c r="O129" s="33" t="s">
        <v>24</v>
      </c>
      <c r="P129" s="33" t="s">
        <v>24</v>
      </c>
      <c r="Q129" s="33" t="s">
        <v>24</v>
      </c>
      <c r="R129" s="33" t="s">
        <v>24</v>
      </c>
      <c r="S129" s="33" t="s">
        <v>24</v>
      </c>
      <c r="T129" s="33" t="s">
        <v>24</v>
      </c>
      <c r="U129" s="33" t="s">
        <v>24</v>
      </c>
      <c r="V129" s="33" t="s">
        <v>24</v>
      </c>
      <c r="W129" s="33" t="s">
        <v>24</v>
      </c>
      <c r="X129" s="33" t="s">
        <v>24</v>
      </c>
      <c r="Y129" s="33" t="s">
        <v>24</v>
      </c>
      <c r="Z129" s="33" t="s">
        <v>24</v>
      </c>
      <c r="AA129" s="33" t="s">
        <v>24</v>
      </c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</row>
    <row r="130" spans="4:43" ht="18" customHeight="1">
      <c r="D130" s="33"/>
      <c r="E130" s="140" t="s">
        <v>828</v>
      </c>
      <c r="F130" s="141"/>
      <c r="G130" s="142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</row>
    <row r="131" spans="4:43" ht="18" customHeight="1">
      <c r="D131" s="37" t="str">
        <f>E58</f>
        <v>REFERENCE_DATE</v>
      </c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43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43"/>
    </row>
    <row r="132" spans="4:43" ht="18" customHeight="1">
      <c r="D132" s="33"/>
      <c r="E132" s="140" t="s">
        <v>70</v>
      </c>
      <c r="F132" s="141"/>
      <c r="G132" s="142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</row>
    <row r="133" spans="4:43" ht="18" customHeight="1">
      <c r="D133" s="33"/>
      <c r="E133" s="147" t="s">
        <v>710</v>
      </c>
      <c r="F133" s="141"/>
      <c r="G133" s="142"/>
      <c r="H133" s="33" t="s">
        <v>24</v>
      </c>
      <c r="I133" s="33" t="s">
        <v>24</v>
      </c>
      <c r="J133" s="33" t="s">
        <v>24</v>
      </c>
      <c r="K133" s="33" t="s">
        <v>24</v>
      </c>
      <c r="L133" s="33" t="s">
        <v>24</v>
      </c>
      <c r="M133" s="33" t="s">
        <v>24</v>
      </c>
      <c r="N133" s="33" t="s">
        <v>24</v>
      </c>
      <c r="O133" s="33" t="s">
        <v>24</v>
      </c>
      <c r="P133" s="33" t="s">
        <v>24</v>
      </c>
      <c r="Q133" s="33" t="s">
        <v>24</v>
      </c>
      <c r="R133" s="33" t="s">
        <v>24</v>
      </c>
      <c r="S133" s="33" t="s">
        <v>24</v>
      </c>
      <c r="T133" s="33" t="s">
        <v>24</v>
      </c>
      <c r="U133" s="33" t="s">
        <v>24</v>
      </c>
      <c r="V133" s="33" t="s">
        <v>24</v>
      </c>
      <c r="W133" s="33" t="s">
        <v>24</v>
      </c>
      <c r="X133" s="33" t="s">
        <v>24</v>
      </c>
      <c r="Y133" s="33" t="s">
        <v>24</v>
      </c>
      <c r="Z133" s="33" t="s">
        <v>24</v>
      </c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</row>
    <row r="134" spans="4:43" ht="18" customHeight="1">
      <c r="D134" s="33"/>
      <c r="E134" s="140" t="s">
        <v>828</v>
      </c>
      <c r="F134" s="141"/>
      <c r="G134" s="142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 t="s">
        <v>24</v>
      </c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</row>
    <row r="135" spans="4:43" ht="18" customHeight="1">
      <c r="D135" s="37" t="str">
        <f>E61</f>
        <v>CASE_MODE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43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43"/>
    </row>
    <row r="136" spans="4:43" ht="18" customHeight="1">
      <c r="D136" s="33"/>
      <c r="E136" s="140" t="s">
        <v>70</v>
      </c>
      <c r="F136" s="141"/>
      <c r="G136" s="142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</row>
    <row r="137" spans="4:43" ht="18" customHeight="1">
      <c r="D137" s="33"/>
      <c r="E137" s="140" t="s">
        <v>390</v>
      </c>
      <c r="F137" s="141"/>
      <c r="G137" s="142"/>
      <c r="H137" s="33" t="s">
        <v>24</v>
      </c>
      <c r="I137" s="33" t="s">
        <v>24</v>
      </c>
      <c r="J137" s="33" t="s">
        <v>24</v>
      </c>
      <c r="K137" s="33" t="s">
        <v>24</v>
      </c>
      <c r="L137" s="33" t="s">
        <v>24</v>
      </c>
      <c r="M137" s="33" t="s">
        <v>24</v>
      </c>
      <c r="N137" s="33" t="s">
        <v>24</v>
      </c>
      <c r="O137" s="33" t="s">
        <v>24</v>
      </c>
      <c r="P137" s="33" t="s">
        <v>24</v>
      </c>
      <c r="Q137" s="33" t="s">
        <v>24</v>
      </c>
      <c r="R137" s="33" t="s">
        <v>24</v>
      </c>
      <c r="S137" s="33" t="s">
        <v>24</v>
      </c>
      <c r="T137" s="33" t="s">
        <v>24</v>
      </c>
      <c r="U137" s="33" t="s">
        <v>24</v>
      </c>
      <c r="V137" s="33" t="s">
        <v>24</v>
      </c>
      <c r="W137" s="33" t="s">
        <v>24</v>
      </c>
      <c r="X137" s="33" t="s">
        <v>24</v>
      </c>
      <c r="Y137" s="33" t="s">
        <v>24</v>
      </c>
      <c r="Z137" s="33" t="s">
        <v>24</v>
      </c>
      <c r="AA137" s="33" t="s">
        <v>24</v>
      </c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</row>
    <row r="138" spans="4:43" ht="18" customHeight="1">
      <c r="D138" s="33"/>
      <c r="E138" s="140" t="s">
        <v>828</v>
      </c>
      <c r="F138" s="141"/>
      <c r="G138" s="142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</row>
    <row r="139" spans="4:43" ht="18" customHeight="1">
      <c r="D139" s="37" t="str">
        <f>E64</f>
        <v>MULTIBYTE_STRING</v>
      </c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43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43"/>
    </row>
    <row r="140" spans="4:43" ht="18" customHeight="1">
      <c r="D140" s="33"/>
      <c r="E140" s="140" t="s">
        <v>70</v>
      </c>
      <c r="F140" s="141"/>
      <c r="G140" s="142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</row>
    <row r="141" spans="4:43" ht="18" customHeight="1">
      <c r="D141" s="33"/>
      <c r="E141" s="140" t="s">
        <v>711</v>
      </c>
      <c r="F141" s="141"/>
      <c r="G141" s="142"/>
      <c r="H141" s="33" t="s">
        <v>24</v>
      </c>
      <c r="I141" s="33" t="s">
        <v>24</v>
      </c>
      <c r="J141" s="33" t="s">
        <v>24</v>
      </c>
      <c r="K141" s="33" t="s">
        <v>24</v>
      </c>
      <c r="L141" s="33" t="s">
        <v>24</v>
      </c>
      <c r="M141" s="33" t="s">
        <v>24</v>
      </c>
      <c r="N141" s="33" t="s">
        <v>24</v>
      </c>
      <c r="O141" s="33" t="s">
        <v>24</v>
      </c>
      <c r="P141" s="33" t="s">
        <v>24</v>
      </c>
      <c r="Q141" s="33" t="s">
        <v>24</v>
      </c>
      <c r="R141" s="33" t="s">
        <v>24</v>
      </c>
      <c r="S141" s="33" t="s">
        <v>24</v>
      </c>
      <c r="T141" s="33" t="s">
        <v>24</v>
      </c>
      <c r="U141" s="33" t="s">
        <v>24</v>
      </c>
      <c r="V141" s="33" t="s">
        <v>24</v>
      </c>
      <c r="W141" s="33" t="s">
        <v>24</v>
      </c>
      <c r="X141" s="33" t="s">
        <v>24</v>
      </c>
      <c r="Y141" s="33" t="s">
        <v>24</v>
      </c>
      <c r="Z141" s="33" t="s">
        <v>24</v>
      </c>
      <c r="AA141" s="33" t="s">
        <v>24</v>
      </c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</row>
    <row r="142" spans="4:43" ht="18" customHeight="1">
      <c r="D142" s="33"/>
      <c r="E142" s="140" t="s">
        <v>739</v>
      </c>
      <c r="F142" s="141"/>
      <c r="G142" s="142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</row>
    <row r="143" spans="4:43" ht="18" customHeight="1">
      <c r="D143" s="32" t="s">
        <v>417</v>
      </c>
      <c r="E143" s="29"/>
      <c r="F143" s="29"/>
      <c r="G143" s="29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44"/>
    </row>
    <row r="144" spans="4:43" ht="18" customHeight="1">
      <c r="D144" s="130" t="s">
        <v>406</v>
      </c>
      <c r="E144" s="106"/>
      <c r="F144" s="106"/>
      <c r="G144" s="107"/>
      <c r="H144" s="124" t="s">
        <v>410</v>
      </c>
      <c r="I144" s="124" t="s">
        <v>410</v>
      </c>
      <c r="J144" s="124" t="s">
        <v>410</v>
      </c>
      <c r="K144" s="124" t="s">
        <v>410</v>
      </c>
      <c r="L144" s="124" t="s">
        <v>407</v>
      </c>
      <c r="M144" s="124" t="s">
        <v>407</v>
      </c>
      <c r="N144" s="124" t="s">
        <v>410</v>
      </c>
      <c r="O144" s="124" t="s">
        <v>407</v>
      </c>
      <c r="P144" s="124" t="s">
        <v>410</v>
      </c>
      <c r="Q144" s="124" t="s">
        <v>410</v>
      </c>
      <c r="R144" s="124" t="s">
        <v>410</v>
      </c>
      <c r="S144" s="124" t="s">
        <v>410</v>
      </c>
      <c r="T144" s="124" t="s">
        <v>410</v>
      </c>
      <c r="U144" s="124" t="s">
        <v>407</v>
      </c>
      <c r="V144" s="124" t="s">
        <v>407</v>
      </c>
      <c r="W144" s="124" t="s">
        <v>410</v>
      </c>
      <c r="X144" s="124" t="s">
        <v>410</v>
      </c>
      <c r="Y144" s="124" t="s">
        <v>407</v>
      </c>
      <c r="Z144" s="124" t="s">
        <v>407</v>
      </c>
      <c r="AA144" s="124" t="s">
        <v>407</v>
      </c>
      <c r="AB144" s="124" t="s">
        <v>233</v>
      </c>
      <c r="AC144" s="124" t="s">
        <v>233</v>
      </c>
      <c r="AD144" s="124" t="s">
        <v>233</v>
      </c>
      <c r="AE144" s="124" t="s">
        <v>233</v>
      </c>
      <c r="AF144" s="124" t="s">
        <v>233</v>
      </c>
      <c r="AG144" s="124" t="s">
        <v>233</v>
      </c>
      <c r="AH144" s="124" t="s">
        <v>233</v>
      </c>
      <c r="AI144" s="124" t="s">
        <v>233</v>
      </c>
      <c r="AJ144" s="124" t="s">
        <v>233</v>
      </c>
      <c r="AK144" s="124" t="s">
        <v>233</v>
      </c>
      <c r="AL144" s="124" t="s">
        <v>233</v>
      </c>
      <c r="AM144" s="124" t="s">
        <v>233</v>
      </c>
      <c r="AN144" s="124" t="s">
        <v>233</v>
      </c>
      <c r="AO144" s="124" t="s">
        <v>233</v>
      </c>
      <c r="AP144" s="124" t="s">
        <v>233</v>
      </c>
      <c r="AQ144" s="124" t="s">
        <v>233</v>
      </c>
    </row>
    <row r="145" spans="4:43" ht="18" customHeight="1">
      <c r="D145" s="118"/>
      <c r="E145" s="119"/>
      <c r="F145" s="119"/>
      <c r="G145" s="120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</row>
    <row r="146" spans="4:43" ht="18" customHeight="1">
      <c r="D146" s="108"/>
      <c r="E146" s="109"/>
      <c r="F146" s="109"/>
      <c r="G146" s="110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</row>
    <row r="147" spans="4:43" ht="18" customHeight="1">
      <c r="D147" s="105" t="s">
        <v>408</v>
      </c>
      <c r="E147" s="106"/>
      <c r="F147" s="106"/>
      <c r="G147" s="107"/>
      <c r="H147" s="127">
        <v>220173</v>
      </c>
      <c r="I147" s="127">
        <v>220174</v>
      </c>
      <c r="J147" s="127">
        <v>220174</v>
      </c>
      <c r="K147" s="127">
        <v>220175</v>
      </c>
      <c r="L147" s="127">
        <v>220001</v>
      </c>
      <c r="M147" s="127">
        <v>220001</v>
      </c>
      <c r="N147" s="127">
        <v>220176</v>
      </c>
      <c r="O147" s="127">
        <v>220001</v>
      </c>
      <c r="P147" s="127">
        <v>220177</v>
      </c>
      <c r="Q147" s="127">
        <v>220178</v>
      </c>
      <c r="R147" s="127">
        <v>220179</v>
      </c>
      <c r="S147" s="127">
        <v>220180</v>
      </c>
      <c r="T147" s="127">
        <v>220181</v>
      </c>
      <c r="U147" s="127">
        <v>220001</v>
      </c>
      <c r="V147" s="127">
        <v>220001</v>
      </c>
      <c r="W147" s="127">
        <v>220182</v>
      </c>
      <c r="X147" s="127">
        <v>220183</v>
      </c>
      <c r="Y147" s="127">
        <v>220001</v>
      </c>
      <c r="Z147" s="127">
        <v>220001</v>
      </c>
      <c r="AA147" s="127">
        <v>220001</v>
      </c>
      <c r="AB147" s="127" t="s">
        <v>234</v>
      </c>
      <c r="AC147" s="127" t="s">
        <v>234</v>
      </c>
      <c r="AD147" s="127" t="s">
        <v>234</v>
      </c>
      <c r="AE147" s="127" t="s">
        <v>234</v>
      </c>
      <c r="AF147" s="127" t="s">
        <v>234</v>
      </c>
      <c r="AG147" s="127" t="s">
        <v>234</v>
      </c>
      <c r="AH147" s="127" t="s">
        <v>234</v>
      </c>
      <c r="AI147" s="127" t="s">
        <v>234</v>
      </c>
      <c r="AJ147" s="127" t="s">
        <v>234</v>
      </c>
      <c r="AK147" s="127" t="s">
        <v>234</v>
      </c>
      <c r="AL147" s="127" t="s">
        <v>234</v>
      </c>
      <c r="AM147" s="127" t="s">
        <v>234</v>
      </c>
      <c r="AN147" s="127" t="s">
        <v>234</v>
      </c>
      <c r="AO147" s="127" t="s">
        <v>234</v>
      </c>
      <c r="AP147" s="127" t="s">
        <v>234</v>
      </c>
      <c r="AQ147" s="127" t="s">
        <v>234</v>
      </c>
    </row>
    <row r="148" spans="4:43" ht="18" customHeight="1">
      <c r="D148" s="118"/>
      <c r="E148" s="119"/>
      <c r="F148" s="119"/>
      <c r="G148" s="120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28"/>
    </row>
    <row r="149" spans="4:43" ht="18" customHeight="1">
      <c r="D149" s="118"/>
      <c r="E149" s="119"/>
      <c r="F149" s="119"/>
      <c r="G149" s="120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28"/>
    </row>
    <row r="150" spans="4:43" ht="18" customHeight="1">
      <c r="D150" s="118"/>
      <c r="E150" s="119"/>
      <c r="F150" s="119"/>
      <c r="G150" s="120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  <c r="AA150" s="128"/>
      <c r="AB150" s="128"/>
      <c r="AC150" s="128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128"/>
      <c r="AN150" s="128"/>
      <c r="AO150" s="128"/>
      <c r="AP150" s="128"/>
      <c r="AQ150" s="128"/>
    </row>
    <row r="151" spans="4:43" ht="18" customHeight="1">
      <c r="D151" s="108"/>
      <c r="E151" s="109"/>
      <c r="F151" s="109"/>
      <c r="G151" s="110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</row>
    <row r="152" spans="4:43" ht="18" customHeight="1">
      <c r="D152" s="32" t="s">
        <v>418</v>
      </c>
      <c r="E152" s="29"/>
      <c r="F152" s="29"/>
      <c r="G152" s="29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9"/>
      <c r="AJ152" s="30"/>
      <c r="AK152" s="30"/>
      <c r="AL152" s="30"/>
      <c r="AM152" s="30"/>
      <c r="AN152" s="30"/>
      <c r="AO152" s="30"/>
      <c r="AP152" s="30"/>
      <c r="AQ152" s="44"/>
    </row>
    <row r="153" spans="4:43" ht="18" customHeight="1">
      <c r="D153" s="130" t="s">
        <v>409</v>
      </c>
      <c r="E153" s="106"/>
      <c r="F153" s="106"/>
      <c r="G153" s="107"/>
      <c r="H153" s="124" t="s">
        <v>410</v>
      </c>
      <c r="I153" s="124" t="s">
        <v>407</v>
      </c>
      <c r="J153" s="124" t="s">
        <v>407</v>
      </c>
      <c r="K153" s="124" t="s">
        <v>407</v>
      </c>
      <c r="L153" s="124" t="s">
        <v>407</v>
      </c>
      <c r="M153" s="124" t="s">
        <v>410</v>
      </c>
      <c r="N153" s="124" t="s">
        <v>410</v>
      </c>
      <c r="O153" s="124" t="s">
        <v>410</v>
      </c>
      <c r="P153" s="124" t="s">
        <v>410</v>
      </c>
      <c r="Q153" s="124" t="s">
        <v>410</v>
      </c>
      <c r="R153" s="124" t="s">
        <v>407</v>
      </c>
      <c r="S153" s="124" t="s">
        <v>410</v>
      </c>
      <c r="T153" s="124" t="s">
        <v>407</v>
      </c>
      <c r="U153" s="124" t="s">
        <v>410</v>
      </c>
      <c r="V153" s="124" t="s">
        <v>407</v>
      </c>
      <c r="W153" s="124" t="s">
        <v>410</v>
      </c>
      <c r="X153" s="124" t="s">
        <v>407</v>
      </c>
      <c r="Y153" s="124" t="s">
        <v>410</v>
      </c>
      <c r="Z153" s="124" t="s">
        <v>410</v>
      </c>
      <c r="AA153" s="124" t="s">
        <v>407</v>
      </c>
      <c r="AB153" s="124" t="s">
        <v>233</v>
      </c>
      <c r="AC153" s="124" t="s">
        <v>233</v>
      </c>
      <c r="AD153" s="124" t="s">
        <v>233</v>
      </c>
      <c r="AE153" s="124" t="s">
        <v>233</v>
      </c>
      <c r="AF153" s="124" t="s">
        <v>233</v>
      </c>
      <c r="AG153" s="124" t="s">
        <v>233</v>
      </c>
      <c r="AH153" s="124" t="s">
        <v>233</v>
      </c>
      <c r="AI153" s="124" t="s">
        <v>233</v>
      </c>
      <c r="AJ153" s="124" t="s">
        <v>233</v>
      </c>
      <c r="AK153" s="124" t="s">
        <v>233</v>
      </c>
      <c r="AL153" s="124" t="s">
        <v>233</v>
      </c>
      <c r="AM153" s="124" t="s">
        <v>233</v>
      </c>
      <c r="AN153" s="124" t="s">
        <v>233</v>
      </c>
      <c r="AO153" s="124" t="s">
        <v>233</v>
      </c>
      <c r="AP153" s="124" t="s">
        <v>233</v>
      </c>
      <c r="AQ153" s="124" t="s">
        <v>233</v>
      </c>
    </row>
    <row r="154" spans="4:43" ht="18" customHeight="1">
      <c r="D154" s="118"/>
      <c r="E154" s="119"/>
      <c r="F154" s="119"/>
      <c r="G154" s="120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</row>
    <row r="155" spans="4:43" ht="18" customHeight="1">
      <c r="D155" s="108"/>
      <c r="E155" s="109"/>
      <c r="F155" s="109"/>
      <c r="G155" s="110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</row>
    <row r="156" spans="4:43" ht="18" customHeight="1">
      <c r="D156" s="130" t="s">
        <v>421</v>
      </c>
      <c r="E156" s="106"/>
      <c r="F156" s="106"/>
      <c r="G156" s="107"/>
      <c r="H156" s="149">
        <v>45745</v>
      </c>
      <c r="I156" s="149">
        <v>45745</v>
      </c>
      <c r="J156" s="149">
        <v>45745</v>
      </c>
      <c r="K156" s="149">
        <v>45745</v>
      </c>
      <c r="L156" s="149">
        <v>45745</v>
      </c>
      <c r="M156" s="149">
        <v>45745</v>
      </c>
      <c r="N156" s="149">
        <v>45745</v>
      </c>
      <c r="O156" s="149">
        <v>45745</v>
      </c>
      <c r="P156" s="149">
        <v>45745</v>
      </c>
      <c r="Q156" s="149">
        <v>45745</v>
      </c>
      <c r="R156" s="149">
        <v>45745</v>
      </c>
      <c r="S156" s="149">
        <v>45745</v>
      </c>
      <c r="T156" s="149">
        <v>45745</v>
      </c>
      <c r="U156" s="149">
        <v>45745</v>
      </c>
      <c r="V156" s="149">
        <v>45745</v>
      </c>
      <c r="W156" s="149">
        <v>45745</v>
      </c>
      <c r="X156" s="149">
        <v>45745</v>
      </c>
      <c r="Y156" s="149">
        <v>45745</v>
      </c>
      <c r="Z156" s="149">
        <v>45745</v>
      </c>
      <c r="AA156" s="149">
        <v>45754</v>
      </c>
      <c r="AB156" s="131"/>
      <c r="AC156" s="131"/>
      <c r="AD156" s="131"/>
      <c r="AE156" s="131"/>
      <c r="AF156" s="131"/>
      <c r="AG156" s="131"/>
      <c r="AH156" s="131"/>
      <c r="AI156" s="131"/>
      <c r="AJ156" s="131"/>
      <c r="AK156" s="131"/>
      <c r="AL156" s="131"/>
      <c r="AM156" s="131"/>
      <c r="AN156" s="131"/>
      <c r="AO156" s="131"/>
      <c r="AP156" s="131"/>
      <c r="AQ156" s="131" t="s">
        <v>234</v>
      </c>
    </row>
    <row r="157" spans="4:43" ht="18" customHeight="1">
      <c r="D157" s="132"/>
      <c r="E157" s="119"/>
      <c r="F157" s="119"/>
      <c r="G157" s="120"/>
      <c r="H157" s="150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31"/>
      <c r="AP157" s="131"/>
      <c r="AQ157" s="131"/>
    </row>
    <row r="158" spans="4:43" ht="18" customHeight="1">
      <c r="D158" s="132"/>
      <c r="E158" s="119"/>
      <c r="F158" s="119"/>
      <c r="G158" s="120"/>
      <c r="H158" s="150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31"/>
      <c r="AC158" s="131"/>
      <c r="AD158" s="131"/>
      <c r="AE158" s="131"/>
      <c r="AF158" s="131"/>
      <c r="AG158" s="131"/>
      <c r="AH158" s="131"/>
      <c r="AI158" s="131"/>
      <c r="AJ158" s="131"/>
      <c r="AK158" s="131"/>
      <c r="AL158" s="131"/>
      <c r="AM158" s="131"/>
      <c r="AN158" s="131"/>
      <c r="AO158" s="131"/>
      <c r="AP158" s="131"/>
      <c r="AQ158" s="131"/>
    </row>
    <row r="159" spans="4:43" ht="18" customHeight="1">
      <c r="D159" s="118"/>
      <c r="E159" s="119"/>
      <c r="F159" s="119"/>
      <c r="G159" s="12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131"/>
    </row>
    <row r="160" spans="4:43" ht="18" customHeight="1">
      <c r="D160" s="108"/>
      <c r="E160" s="109"/>
      <c r="F160" s="109"/>
      <c r="G160" s="110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  <c r="AA160" s="15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</row>
    <row r="161" spans="3:73" ht="18" customHeight="1">
      <c r="O161" s="19"/>
      <c r="AJ161" s="36"/>
      <c r="AL161" s="19"/>
    </row>
    <row r="162" spans="3:73" ht="18" customHeight="1">
      <c r="D162" s="5" t="s">
        <v>230</v>
      </c>
      <c r="E162" s="5" t="s">
        <v>406</v>
      </c>
      <c r="I162" s="5" t="s">
        <v>13</v>
      </c>
      <c r="J162" s="5" t="s">
        <v>422</v>
      </c>
      <c r="O162" s="19"/>
      <c r="AJ162" s="36"/>
      <c r="AL162" s="19"/>
    </row>
    <row r="163" spans="3:73" ht="18" customHeight="1">
      <c r="J163" s="5" t="s">
        <v>423</v>
      </c>
      <c r="O163" s="19"/>
      <c r="AJ163" s="36"/>
      <c r="AL163" s="19"/>
    </row>
    <row r="164" spans="3:73" ht="18" customHeight="1">
      <c r="J164" s="5" t="s">
        <v>424</v>
      </c>
      <c r="O164" s="19"/>
      <c r="AJ164" s="36"/>
      <c r="AL164" s="19"/>
    </row>
    <row r="165" spans="3:73" ht="18" customHeight="1">
      <c r="O165" s="19"/>
      <c r="AJ165" s="36"/>
      <c r="AL165" s="19"/>
    </row>
    <row r="166" spans="3:73" ht="18" customHeight="1">
      <c r="C166" s="5" t="s">
        <v>32</v>
      </c>
      <c r="D166" s="5" t="s">
        <v>427</v>
      </c>
      <c r="AE166" s="5" t="s">
        <v>230</v>
      </c>
      <c r="AF166" s="5" t="s">
        <v>714</v>
      </c>
      <c r="AJ166" s="5" t="s">
        <v>307</v>
      </c>
      <c r="AK166" s="119" t="s">
        <v>715</v>
      </c>
      <c r="AL166" s="119"/>
      <c r="AM166" s="119"/>
      <c r="AN166" s="119"/>
    </row>
    <row r="168" spans="3:73" ht="18" customHeight="1">
      <c r="D168" s="105" t="s">
        <v>403</v>
      </c>
      <c r="E168" s="106"/>
      <c r="F168" s="106"/>
      <c r="G168" s="107"/>
      <c r="H168" s="111" t="s">
        <v>730</v>
      </c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3"/>
      <c r="AE168" s="117" t="s">
        <v>434</v>
      </c>
      <c r="AF168" s="112"/>
      <c r="AG168" s="113"/>
      <c r="AH168" s="111" t="s">
        <v>411</v>
      </c>
      <c r="AI168" s="112"/>
      <c r="AJ168" s="112"/>
      <c r="AK168" s="112"/>
      <c r="AL168" s="112"/>
      <c r="AM168" s="112"/>
      <c r="AN168" s="112"/>
      <c r="AO168" s="112"/>
      <c r="AP168" s="112"/>
      <c r="AQ168" s="113"/>
      <c r="AS168" s="62" t="s">
        <v>444</v>
      </c>
      <c r="AT168" s="63"/>
      <c r="AU168" s="64"/>
      <c r="AW168" s="71" t="str">
        <f>$D$75</f>
        <v>COLUMN_COUNTS</v>
      </c>
      <c r="AX168" s="71" t="str">
        <f>$D$75</f>
        <v>COLUMN_COUNTS</v>
      </c>
      <c r="AY168" s="71" t="str">
        <f>$D$79</f>
        <v>COLUMN_DATA_TYPE</v>
      </c>
      <c r="AZ168" s="71" t="str">
        <f>$D$79</f>
        <v>COLUMN_DATA_TYPE</v>
      </c>
      <c r="BA168" s="71" t="str">
        <f>$D$84</f>
        <v>COLUMN_DATA_LENGTH</v>
      </c>
      <c r="BB168" s="71" t="str">
        <f>$D$84</f>
        <v>COLUMN_DATA_LENGTH</v>
      </c>
      <c r="BC168" s="71" t="str">
        <f>$D$104</f>
        <v>COLUMN_DATA_TRIM</v>
      </c>
      <c r="BD168" s="71" t="str">
        <f>$D$104</f>
        <v>COLUMN_DATA_TRIM</v>
      </c>
      <c r="BE168" s="71" t="str">
        <f>$D$109</f>
        <v>COLUMN_DATA_SIGNED</v>
      </c>
      <c r="BF168" s="71" t="str">
        <f>$D$109</f>
        <v>COLUMN_DATA_SIGNED</v>
      </c>
      <c r="BG168" s="71" t="str">
        <f>$D$114</f>
        <v>SIGN_DIGIT</v>
      </c>
      <c r="BH168" s="71" t="str">
        <f>$D$114</f>
        <v>SIGN_DIGIT</v>
      </c>
      <c r="BI168" s="71" t="str">
        <f>$D$119</f>
        <v>DATE_SEPARATOR</v>
      </c>
      <c r="BJ168" s="71" t="str">
        <f>$D$119</f>
        <v>DATE_SEPARATOR</v>
      </c>
      <c r="BK168" s="71" t="str">
        <f>$D$123</f>
        <v>TIME_SEPARATOR</v>
      </c>
      <c r="BL168" s="71" t="str">
        <f>$D$123</f>
        <v>TIME_SEPARATOR</v>
      </c>
      <c r="BM168" s="71" t="str">
        <f>$D$127</f>
        <v>SEPARATOR_DATE_TIME</v>
      </c>
      <c r="BN168" s="71" t="str">
        <f>$D$127</f>
        <v>SEPARATOR_DATE_TIME</v>
      </c>
      <c r="BO168" s="71" t="str">
        <f>$D$131</f>
        <v>REFERENCE_DATE</v>
      </c>
      <c r="BP168" s="71" t="str">
        <f>$D$131</f>
        <v>REFERENCE_DATE</v>
      </c>
      <c r="BQ168" s="71" t="str">
        <f>$D$135</f>
        <v>CASE_MODE</v>
      </c>
      <c r="BR168" s="71" t="str">
        <f>$D$135</f>
        <v>CASE_MODE</v>
      </c>
      <c r="BS168" s="71" t="str">
        <f>$D$139</f>
        <v>MULTIBYTE_STRING</v>
      </c>
      <c r="BT168" s="71" t="str">
        <f>$D$139</f>
        <v>MULTIBYTE_STRING</v>
      </c>
      <c r="BU168" s="60" t="s">
        <v>1068</v>
      </c>
    </row>
    <row r="169" spans="3:73" ht="18" customHeight="1">
      <c r="D169" s="108"/>
      <c r="E169" s="109"/>
      <c r="F169" s="109"/>
      <c r="G169" s="110"/>
      <c r="H169" s="114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6"/>
      <c r="AE169" s="114"/>
      <c r="AF169" s="115"/>
      <c r="AG169" s="116"/>
      <c r="AH169" s="114"/>
      <c r="AI169" s="115"/>
      <c r="AJ169" s="115"/>
      <c r="AK169" s="115"/>
      <c r="AL169" s="115"/>
      <c r="AM169" s="115"/>
      <c r="AN169" s="115"/>
      <c r="AO169" s="115"/>
      <c r="AP169" s="115"/>
      <c r="AQ169" s="116"/>
      <c r="AS169" s="65" t="s">
        <v>445</v>
      </c>
      <c r="AT169" s="66"/>
      <c r="AU169" s="67"/>
      <c r="AW169" s="72" t="s">
        <v>732</v>
      </c>
      <c r="AX169" s="72" t="s">
        <v>733</v>
      </c>
      <c r="AY169" s="72" t="s">
        <v>732</v>
      </c>
      <c r="AZ169" s="72" t="s">
        <v>733</v>
      </c>
      <c r="BA169" s="72" t="s">
        <v>732</v>
      </c>
      <c r="BB169" s="72" t="s">
        <v>733</v>
      </c>
      <c r="BC169" s="72" t="s">
        <v>732</v>
      </c>
      <c r="BD169" s="72" t="s">
        <v>733</v>
      </c>
      <c r="BE169" s="72" t="s">
        <v>732</v>
      </c>
      <c r="BF169" s="72" t="s">
        <v>733</v>
      </c>
      <c r="BG169" s="72" t="s">
        <v>732</v>
      </c>
      <c r="BH169" s="72" t="s">
        <v>733</v>
      </c>
      <c r="BI169" s="72" t="s">
        <v>732</v>
      </c>
      <c r="BJ169" s="72" t="s">
        <v>733</v>
      </c>
      <c r="BK169" s="72" t="s">
        <v>732</v>
      </c>
      <c r="BL169" s="72" t="s">
        <v>733</v>
      </c>
      <c r="BM169" s="72" t="s">
        <v>732</v>
      </c>
      <c r="BN169" s="72" t="s">
        <v>733</v>
      </c>
      <c r="BO169" s="72" t="s">
        <v>732</v>
      </c>
      <c r="BP169" s="72" t="s">
        <v>733</v>
      </c>
      <c r="BQ169" s="72" t="s">
        <v>732</v>
      </c>
      <c r="BR169" s="72" t="s">
        <v>733</v>
      </c>
      <c r="BS169" s="72" t="s">
        <v>732</v>
      </c>
      <c r="BT169" s="72" t="s">
        <v>733</v>
      </c>
      <c r="BU169" s="60" t="s">
        <v>1068</v>
      </c>
    </row>
    <row r="170" spans="3:73" ht="90" customHeight="1">
      <c r="D170" s="96">
        <f>$H$70</f>
        <v>181</v>
      </c>
      <c r="E170" s="97"/>
      <c r="F170" s="97"/>
      <c r="G170" s="98"/>
      <c r="H170" s="45" t="str">
        <f ca="1">SUBSTITUTE(SUBSTITUTE("clear; echo "&amp;"テストケース"&amp;TEXT($D170,"000")&amp;"; "&amp;AW170&amp;AY170&amp;BA170&amp;BC170&amp;BE170&amp;BG170&amp;BI170&amp;BK170&amp;BM170&amp;BO170&amp;BQ170&amp;BS170&amp;"sh ./script/"&amp;$B$2&amp;".sh; "&amp;AX170&amp;AZ170&amp;BB170&amp;BD170&amp;BF170&amp;BH170&amp;BJ170&amp;BL170&amp;BN170&amp;BP170&amp;BR170&amp;BT170,"なし",""),""",""",",")</f>
        <v>clear; echo テストケース181; sed -i '' 's#COLUMN_DATA_TYPE="char"#COLUMN_DATA_TYPE="double"#g' ${CONFIG_DIR}db_data_config.txt; export COLUMN_DATA_TYPE="double";sh ./script/db_check_data_validate_config.sh; sed -i '' 's#COLUMN_DATA_TYPE="double"#COLUMN_DATA_TYPE="char"#g' ${CONFIG_DIR}db_data_config.txt; export COLUMN_DATA_TYPE="char";</v>
      </c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7"/>
      <c r="AE170" s="99" t="str" cm="1">
        <f t="array" ref="AE170">SUBSTITUTE(INDEX($H$144:$AQ$144, , MATCH($D170, $70:$70, 0)-7),"-","")</f>
        <v>異常</v>
      </c>
      <c r="AF170" s="100"/>
      <c r="AG170" s="101"/>
      <c r="AH170" s="143" t="s">
        <v>1020</v>
      </c>
      <c r="AI170" s="144"/>
      <c r="AJ170" s="144"/>
      <c r="AK170" s="144"/>
      <c r="AL170" s="144"/>
      <c r="AM170" s="144"/>
      <c r="AN170" s="144"/>
      <c r="AO170" s="144"/>
      <c r="AP170" s="144"/>
      <c r="AQ170" s="145"/>
      <c r="AS170" s="68" t="str" cm="1">
        <f t="array" ref="AS170">SUBSTITUTE(TEXT(INDEX($H$147:$AQ$147,1,$D170-180),"000000"),"-","")</f>
        <v>220173</v>
      </c>
      <c r="AT170" s="69"/>
      <c r="AU170" s="70"/>
      <c r="AW170" s="71" t="str">
        <f>SUBSTITUTE(IF(VLOOKUP(AW$168,$AD$9:$AN$20,8,FALSE)=INDEX($E$76:$G$78,MATCH("●",INDEX($H$76:$AQ$78,,MATCH($D170,$70:$70,0)-7),0),1),"","sed -i "&amp;IF($AK$166="MacOS","'' ","")&amp;"'s#"&amp;AW$168&amp;"="""&amp;VLOOKUP(AW$168,$AD$9:$AN$20,8,FALSE)&amp;""""&amp;"#"&amp;AW$168&amp;"="&amp;""""&amp;INDEX($E$76:$G$78,MATCH("●",INDEX($H$76:$AQ$78,,MATCH($D170,$70:$70,0)-7),0),1)&amp;""""&amp;"#g'"&amp;" ${CONFIG_DIR}"&amp;$K$7&amp;"; export "&amp;AW$168&amp;"="&amp;""""&amp;INDEX($E$76:$G$78,MATCH("●",INDEX($H$76:$AQ$78,,MATCH($D170,$70:$70,0)-7),0),1)&amp;""";"),",",""",""")</f>
        <v/>
      </c>
      <c r="AX170" s="71" t="str">
        <f>SUBSTITUTE(IF(INDEX($E$76:$G$78,MATCH("●",INDEX($H$76:$AQ$78,,MATCH($D170,$70:$70,0)-7),0),1)=VLOOKUP(AX$168,$AD$9:$AN$20,8,FALSE),"","sed -i "&amp;IF($AK$166="MacOS","'' ","")&amp;"'s#"&amp;AX$168&amp;"="""&amp;INDEX($E$76:$G$78,MATCH("●",INDEX($H$76:$AQ$78,,MATCH($D170,$70:$70,0)-7),0),1)&amp;""""&amp;"#"&amp;AX$168&amp;"="&amp;""""&amp;VLOOKUP(AX$168,$AD$9:$AN$20,8,FALSE)&amp;""""&amp;"#g'"&amp;"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0" s="71" t="str">
        <f>SUBSTITUTE(IF(VLOOKUP(AY$168,$AD$9:$AN$20,8,FALSE)=INDEX($E$80:$G$83,MATCH("●",INDEX($H$80:$AQ$83,,MATCH($D170,$70:$70,0)-7),0),1),"","sed -i "&amp;IF($AK$166="MacOS","'' ","")&amp;"'s#"&amp;AY$168&amp;"="""&amp;VLOOKUP(AY$168,$AD$9:$AN$20,8,FALSE)&amp;""""&amp;"#"&amp;AY$168&amp;"="&amp;""""&amp;INDEX($E$80:$G$83,MATCH("●",INDEX($H$80:$AQ$83,,MATCH($D170,$70:$70,0)-7),0),1)&amp;""""&amp;"#g'"&amp;" ${CONFIG_DIR}"&amp;$K$7&amp;"; export "&amp;AY$168&amp;"="&amp;""""&amp;INDEX($E$80:$G$83,MATCH("●",INDEX($H$80:$AQ$83,,MATCH($D170,$70:$70,0)-7),0),1)&amp;""";"),",",""",""")</f>
        <v>sed -i '' 's#COLUMN_DATA_TYPE="char"#COLUMN_DATA_TYPE="double"#g' ${CONFIG_DIR}db_data_config.txt; export COLUMN_DATA_TYPE="double";</v>
      </c>
      <c r="AZ170" s="71" t="str">
        <f>SUBSTITUTE(IF(INDEX($E$80:$G$83,MATCH("●",INDEX($H$80:$AQ$83,,MATCH($D170,$70:$70,0)-7),0),1)=VLOOKUP(AZ$168,$AD$9:$AN$20,8,FALSE),"","sed -i "&amp;IF($AK$166="MacOS","'' ","")&amp;"'s#"&amp;AZ$168&amp;"="""&amp;INDEX($E$80:$G$83,MATCH("●",INDEX($H$80:$AQ$83,,MATCH($D170,$70:$70,0)-7),0),1)&amp;""""&amp;"#"&amp;AZ$168&amp;"="&amp;""""&amp;VLOOKUP(AZ$168,$AD$9:$AN$20,8,FALSE)&amp;""""&amp;"#g'"&amp;"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0" s="71" t="str">
        <f>SUBSTITUTE(IF(VLOOKUP(BA$168,$AD$9:$AN$20,8,FALSE)=INDEX($E$85:$G$103,MATCH("●",INDEX($H$85:$AQ$103,,MATCH($D170,$70:$70,0)-7),0),1),"","sed -i "&amp;IF($AK$166="MacOS","'' ","")&amp;"'s#"&amp;BA$168&amp;"="""&amp;VLOOKUP(BA$168,$AD$9:$AN$20,8,FALSE)&amp;""""&amp;"#"&amp;BA$168&amp;"="&amp;""""&amp;INDEX($E$85:$G$103,MATCH("●",INDEX($H$85:$AQ$103,,MATCH($D170,$70:$70,0)-7),0),1)&amp;""""&amp;"#g'"&amp;" ${CONFIG_DIR}"&amp;$K$7&amp;"; export "&amp;BA$168&amp;"="&amp;""""&amp;INDEX($E$85:$G$103,MATCH("●",INDEX($H$85:$AQ$103,,MATCH($D170,$70:$70,0)-7),0),1)&amp;""";"),",",""",""")</f>
        <v/>
      </c>
      <c r="BB170" s="71" t="str">
        <f>SUBSTITUTE(IF(INDEX($E$85:$G$103,MATCH("●",INDEX($H$85:$AQ$103,,MATCH($D170,$70:$70,0)-7),0),1)=VLOOKUP(BB$168,$AD$9:$AN$20,8,FALSE),"","sed -i "&amp;IF($AK$166="MacOS","'' ","")&amp;"'s#"&amp;BB$168&amp;"="""&amp;INDEX($E$85:$G$103,MATCH("●",INDEX($H$85:$AQ$103,,MATCH($D170,$70:$70,0)-7),0),1)&amp;""""&amp;"#"&amp;BB$168&amp;"="&amp;""""&amp;VLOOKUP(BB$168,$AD$9:$AN$20,8,FALSE)&amp;""""&amp;"#g'"&amp;" ${CONFIG_DIR}"&amp;$K$7&amp;"; export "&amp;BB$168&amp;"="&amp;""""&amp;VLOOKUP(BB$168,$AD$9:$AN$20,8,FALSE)&amp;""";"),",",""",""")</f>
        <v/>
      </c>
      <c r="BC170" s="71" t="str">
        <f>SUBSTITUTE(IF(VLOOKUP(BC$168,$AD$9:$AN$20,8,FALSE)=INDEX($E$105:$G$108,MATCH("●",INDEX($H$105:$AQ$108,,MATCH($D170,$70:$70,0)-7),0),1),"","sed -i "&amp;IF($AK$166="MacOS","'' ","")&amp;"'s#"&amp;BC$168&amp;"="""&amp;VLOOKUP(BC$168,$AD$9:$AN$20,8,FALSE)&amp;""""&amp;"#"&amp;BC$168&amp;"="&amp;""""&amp;INDEX($E$105:$G$108,MATCH("●",INDEX($H$105:$AQ$108,,MATCH($D170,$70:$70,0)-7),0),1)&amp;""""&amp;"#g'"&amp;" ${CONFIG_DIR}"&amp;$K$7&amp;"; export "&amp;BC$168&amp;"="&amp;""""&amp;INDEX($E$105:$G$108,MATCH("●",INDEX($H$105:$AQ$108,,MATCH($D170,$70:$70,0)-7),0),1)&amp;""";"),",",""",""")</f>
        <v/>
      </c>
      <c r="BD170" s="71" t="str">
        <f>SUBSTITUTE(IF(INDEX($E$105:$G$108,MATCH("●",INDEX($H$105:$AQ$108,,MATCH($D170,$70:$70,0)-7),0),1)=VLOOKUP(BD$168,$AD$9:$AN$20,8,FALSE),"","sed -i "&amp;IF($AK$166="MacOS","'' ","")&amp;"'s#"&amp;BD$168&amp;"="""&amp;INDEX($E$105:$G$108,MATCH("●",INDEX($H$105:$AQ$108,,MATCH($D170,$70:$70,0)-7),0),1)&amp;""""&amp;"#"&amp;BD$168&amp;"="&amp;""""&amp;VLOOKUP(BD$168,$AD$9:$AN$20,8,FALSE)&amp;""""&amp;"#g'"&amp;"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70" s="71" t="str">
        <f>SUBSTITUTE(IF(VLOOKUP(BE$168,$AD$9:$AN$20,8,FALSE)=INDEX($E$110:$G$113,MATCH("●",INDEX($H$110:$AQ$113,,MATCH($D170,$70:$70,0)-7),0),1),"","sed -i "&amp;IF($AK$166="MacOS","'' ","")&amp;"'s#"&amp;BE$168&amp;"="""&amp;VLOOKUP(BE$168,$AD$9:$AN$20,8,FALSE)&amp;""""&amp;"#"&amp;BE$168&amp;"="&amp;""""&amp;INDEX($E$110:$G$113,MATCH("●",INDEX($H$110:$AQ$113,,MATCH($D170,$70:$70,0)-7),0),1)&amp;""""&amp;"#g'"&amp;" ${CONFIG_DIR}"&amp;$K$7&amp;"; export "&amp;BE$168&amp;"="&amp;""""&amp;INDEX($E$110:$G$113,MATCH("●",INDEX($H$110:$AQ$113,,MATCH($D170,$70:$70,0)-7),0),1)&amp;""";"),",",""",""")</f>
        <v/>
      </c>
      <c r="BF170" s="71" t="str">
        <f>SUBSTITUTE(IF(INDEX($E$110:$G$113,MATCH("●",INDEX($H$110:$AQ$113,,MATCH($D170,$70:$70,0)-7),0),1)=VLOOKUP(BF$168,$AD$9:$AN$20,8,FALSE),"","sed -i "&amp;IF($AK$166="MacOS","'' ","")&amp;"'s#"&amp;BF$168&amp;"="""&amp;INDEX($E$110:$G$113,MATCH("●",INDEX($H$110:$AQ$113,,MATCH($D170,$70:$70,0)-7),0),1)&amp;""""&amp;"#"&amp;BF$168&amp;"="&amp;""""&amp;VLOOKUP(BF$168,$AD$9:$AN$20,8,FALSE)&amp;""""&amp;"#g'"&amp;"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0" s="71" t="str">
        <f>SUBSTITUTE(IF(VLOOKUP(BG$168,$AD$9:$AN$20,8,FALSE)=INDEX($E$115:$G$118,MATCH("●",INDEX($H$115:$AQ$118,,MATCH($D170,$70:$70,0)-7),0),1),"","sed -i "&amp;IF($AK$166="MacOS","'' ","")&amp;"'s#"&amp;BG$168&amp;"="""&amp;VLOOKUP(BG$168,$AD$9:$AN$20,8,FALSE)&amp;""""&amp;"#"&amp;BG$168&amp;"="&amp;""""&amp;INDEX($E$115:$G$118,MATCH("●",INDEX($H$115:$AQ$118,,MATCH($D170,$70:$70,0)-7),0),1)&amp;""""&amp;"#g'"&amp;" ${CONFIG_DIR}"&amp;$K$7&amp;"; export "&amp;BG$168&amp;"="&amp;""""&amp;INDEX($E$115:$G$118,MATCH("●",INDEX($H$115:$AQ$118,,MATCH($D170,$70:$70,0)-7),0),1)&amp;""";"),",",""",""")</f>
        <v/>
      </c>
      <c r="BH170" s="71" t="str">
        <f>SUBSTITUTE(IF(INDEX($E$115:$G$118,MATCH("●",INDEX($H$115:$AQ$118,,MATCH($D170,$70:$70,0)-7),0),1)=VLOOKUP(BH$168,$AD$9:$AN$20,8,FALSE),"","sed -i "&amp;IF($AK$166="MacOS","'' ","")&amp;"'s#"&amp;BH$168&amp;"="""&amp;INDEX($E$115:$G$118,MATCH("●",INDEX($H$115:$AQ$118,,MATCH($D170,$70:$70,0)-7),0),1)&amp;""""&amp;"#"&amp;BH$168&amp;"="&amp;""""&amp;VLOOKUP(BH$168,$AD$9:$AN$20,8,FALSE)&amp;""""&amp;"#g'"&amp;"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0" s="71" t="str">
        <f>SUBSTITUTE(IF(VLOOKUP(BI$168,$AD$9:$AN$20,8,FALSE)=INDEX($E$120:$G$122,MATCH("●",INDEX($H$120:$AQ$122,,MATCH($D170,$70:$70,0)-7),0),1),"","sed -i "&amp;IF($AK$166="MacOS","'' ","")&amp;"'s#"&amp;BI$168&amp;"="""&amp;VLOOKUP(BI$168,$AD$9:$AN$20,8,FALSE)&amp;""""&amp;"#"&amp;BI$168&amp;"="&amp;""""&amp;INDEX($E$120:$G$122,MATCH("●",INDEX($H$120:$AQ$122,,MATCH($D170,$70:$70,0)-7),0),1)&amp;""""&amp;"#g'"&amp;" ${CONFIG_DIR}"&amp;$K$7&amp;"; export "&amp;BI$168&amp;"="&amp;""""&amp;INDEX($E$120:$G$122,MATCH("●",INDEX($H$120:$AQ$122,,MATCH($D170,$70:$70,0)-7),0),1)&amp;""";"),",",""",""")</f>
        <v/>
      </c>
      <c r="BJ170" s="71" t="str">
        <f>SUBSTITUTE(IF(INDEX($E$120:$G$122,MATCH("●",INDEX($H$120:$AQ$122,,MATCH($D170,$70:$70,0)-7),0),1)=VLOOKUP(BJ$168,$AD$9:$AN$20,8,FALSE),"","sed -i "&amp;IF($AK$166="MacOS","'' ","")&amp;"'s#"&amp;BJ$168&amp;"="""&amp;INDEX($E$120:$G$122,MATCH("●",INDEX($H$120:$AQ$122,,MATCH($D170,$70:$70,0)-7),0),1)&amp;""""&amp;"#"&amp;BJ$168&amp;"="&amp;""""&amp;VLOOKUP(BJ$168,$AD$9:$AN$20,8,FALSE)&amp;""""&amp;"#g'"&amp;"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0" s="71" t="str">
        <f>SUBSTITUTE(IF(VLOOKUP(BK$168,$AD$9:$AN$20,8,FALSE)=INDEX($E$124:$G$126,MATCH("●",INDEX($H$124:$AQ$126,,MATCH($D170,$70:$70,0)-7),0),1),"","sed -i "&amp;IF($AK$166="MacOS","'' ","")&amp;"'s#"&amp;BK$168&amp;"="""&amp;VLOOKUP(BK$168,$AD$9:$AN$20,8,FALSE)&amp;""""&amp;"#"&amp;BK$168&amp;"="&amp;""""&amp;INDEX($E$124:$G$126,MATCH("●",INDEX($H$124:$AQ$126,,MATCH($D170,$70:$70,0)-7),0),1)&amp;""""&amp;"#g'"&amp;" ${CONFIG_DIR}"&amp;$K$7&amp;"; export "&amp;BK$168&amp;"="&amp;""""&amp;INDEX($E$124:$G$126,MATCH("●",INDEX($H$124:$AQ$126,,MATCH($D170,$70:$70,0)-7),0),1)&amp;""";"),",",""",""")</f>
        <v/>
      </c>
      <c r="BL170" s="71" t="str">
        <f>SUBSTITUTE(IF(INDEX($E$124:$G$126,MATCH("●",INDEX($H$124:$AQ$126,,MATCH($D170,$70:$70,0)-7),0),1)=VLOOKUP(BL$168,$AD$9:$AN$20,8,FALSE),"","sed -i "&amp;IF($AK$166="MacOS","'' ","")&amp;"'s#"&amp;BL$168&amp;"="""&amp;INDEX($E$124:$G$126,MATCH("●",INDEX($H$124:$AQ$126,,MATCH($D170,$70:$70,0)-7),0),1)&amp;""""&amp;"#"&amp;BL$168&amp;"="&amp;""""&amp;VLOOKUP(BL$168,$AD$9:$AN$20,8,FALSE)&amp;""""&amp;"#g'"&amp;"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0" s="71" t="str">
        <f>SUBSTITUTE(IF(VLOOKUP(BM$168,$AD$9:$AN$20,8,FALSE)=INDEX($E$128:$G$130,MATCH("●",INDEX($H$128:$AQ$130,,MATCH($D170,$70:$70,0)-7),0),1),"","sed -i "&amp;IF($AK$166="MacOS","'' ","")&amp;"'s#"&amp;BM$168&amp;"="""&amp;VLOOKUP(BM$168,$AD$9:$AN$20,8,FALSE)&amp;""""&amp;"#"&amp;BM$168&amp;"="&amp;""""&amp;INDEX($E$128:$G$130,MATCH("●",INDEX($H$128:$AQ$130,,MATCH($D170,$70:$70,0)-7),0),1)&amp;""""&amp;"#g'"&amp;" ${CONFIG_DIR}"&amp;$K$7&amp;"; export "&amp;BM$168&amp;"="&amp;""""&amp;INDEX($E$128:$G$130,MATCH("●",INDEX($H$128:$AQ$130,,MATCH($D170,$70:$70,0)-7),0),1)&amp;""";"),",",""",""")</f>
        <v/>
      </c>
      <c r="BN170" s="71" t="str">
        <f>SUBSTITUTE(IF(INDEX($E$128:$G$130,MATCH("●",INDEX($H$128:$AQ$130,,MATCH($D170,$70:$70,0)-7),0),1)=VLOOKUP(BN$168,$AD$9:$AN$20,8,FALSE),"","sed -i "&amp;IF($AK$166="MacOS","'' ","")&amp;"'s#"&amp;BN$168&amp;"="""&amp;INDEX($E$128:$G$130,MATCH("●",INDEX($H$128:$AQ$130,,MATCH($D170,$70:$70,0)-7),0),1)&amp;""""&amp;"#"&amp;BN$168&amp;"="&amp;""""&amp;VLOOKUP(BN$168,$AD$9:$AN$20,8,FALSE)&amp;""""&amp;"#g'"&amp;"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0" s="71" t="str">
        <f>SUBSTITUTE(IF(VLOOKUP(BO$168,$AD$9:$AN$20,8,FALSE)=INDEX($E$132:$G$134,MATCH("●",INDEX($H$132:$AQ$134,,MATCH($D170,$70:$70,0)-7),0),1),"","sed -i "&amp;IF($AK$166="MacOS","'' ","")&amp;"'s#"&amp;BO$168&amp;"="""&amp;VLOOKUP(BO$168,$AD$9:$AN$20,8,FALSE)&amp;""""&amp;"#"&amp;BO$168&amp;"="&amp;""""&amp;INDEX($E$132:$G$134,MATCH("●",INDEX($H$132:$AQ$134,,MATCH($D170,$70:$70,0)-7),0),1)&amp;""""&amp;"#g'"&amp;" ${CONFIG_DIR}"&amp;$K$7&amp;"; export "&amp;BO$168&amp;"="&amp;""""&amp;INDEX($E$132:$G$134,MATCH("●",INDEX($H$132:$AQ$134,,MATCH($D170,$70:$70,0)-7),0),1)&amp;""";"),",",""",""")</f>
        <v/>
      </c>
      <c r="BP170" s="71" t="str">
        <f>SUBSTITUTE(IF(INDEX($E$132:$G$134,MATCH("●",INDEX($H$132:$AQ$134,,MATCH($D170,$70:$70,0)-7),0),1)=VLOOKUP(BP$168,$AD$9:$AN$20,8,FALSE),"","sed -i "&amp;IF($AK$166="MacOS","'' ","")&amp;"'s#"&amp;BP$168&amp;"="""&amp;INDEX($E$132:$G$134,MATCH("●",INDEX($H$132:$AQ$134,,MATCH($D170,$70:$70,0)-7),0),1)&amp;""""&amp;"#"&amp;BP$168&amp;"="&amp;""""&amp;VLOOKUP(BP$168,$AD$9:$AN$20,8,FALSE)&amp;""""&amp;"#g'"&amp;"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0" s="71" t="str">
        <f>SUBSTITUTE(IF(VLOOKUP(BQ$168,$AD$9:$AN$20,8,FALSE)=INDEX($E$136:$G$138,MATCH("●",INDEX($H$136:$AQ$138,,MATCH($D170,$70:$70,0)-7),0),1),"","sed -i "&amp;IF($AK$166="MacOS","'' ","")&amp;"'s#"&amp;BQ$168&amp;"="""&amp;VLOOKUP(BQ$168,$AD$9:$AN$20,8,FALSE)&amp;""""&amp;"#"&amp;BQ$168&amp;"="&amp;""""&amp;INDEX($E$136:$G$138,MATCH("●",INDEX($H$136:$AQ$138,,MATCH($D170,$70:$70,0)-7),0),1)&amp;""""&amp;"#g'"&amp;" ${CONFIG_DIR}"&amp;$K$7&amp;"; export "&amp;BQ$168&amp;"="&amp;""""&amp;INDEX($E$136:$G$138,MATCH("●",INDEX($H$136:$AQ$138,,MATCH($D170,$70:$70,0)-7),0),1)&amp;""";"),",",""",""")</f>
        <v/>
      </c>
      <c r="BR170" s="71" t="str">
        <f>SUBSTITUTE(IF(INDEX($E$136:$G$138,MATCH("●",INDEX($H$136:$AQ$138,,MATCH($D170,$70:$70,0)-7),0),1)=VLOOKUP(BR$168,$AD$9:$AN$20,8,FALSE),"","sed -i "&amp;IF($AK$166="MacOS","'' ","")&amp;"'s#"&amp;BR$168&amp;"="""&amp;INDEX($E$136:$G$138,MATCH("●",INDEX($H$136:$AQ$138,,MATCH($D170,$70:$70,0)-7),0),1)&amp;""""&amp;"#"&amp;BR$168&amp;"="&amp;""""&amp;VLOOKUP(BR$168,$AD$9:$AN$20,8,FALSE)&amp;""""&amp;"#g'"&amp;"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0" s="71" t="str">
        <f>SUBSTITUTE(IF(VLOOKUP(BS$168,$AD$9:$AN$20,8,FALSE)=INDEX($E$140:$G$142,MATCH("●",INDEX($H$140:$AQ$142,,MATCH($D170,$70:$70,0)-7),0),1),"","sed -i "&amp;IF($AK$166="MacOS","'' ","")&amp;"'s#"&amp;BS$168&amp;"="""&amp;VLOOKUP(BS$168,$AD$9:$AN$20,8,FALSE)&amp;""""&amp;"#"&amp;BS$168&amp;"="&amp;""""&amp;INDEX($E$140:$G$142,MATCH("●",INDEX($H$140:$AQ$142,,MATCH($D170,$70:$70,0)-7),0),1)&amp;""""&amp;"#g'"&amp;" ${CONFIG_DIR}"&amp;$K$7&amp;"; export "&amp;BS$168&amp;"="&amp;""""&amp;INDEX($E$140:$G$142,MATCH("●",INDEX($H$140:$AQ$142,,MATCH($D170,$70:$70,0)-7),0),1)&amp;""";"),",",""",""")</f>
        <v/>
      </c>
      <c r="BT170" s="71" t="str">
        <f>SUBSTITUTE(IF(INDEX($E$140:$G$142,MATCH("●",INDEX($H$140:$AQ$142,,MATCH($D170,$70:$70,0)-7),0),1)=VLOOKUP(BT$168,$AD$9:$AN$20,8,FALSE),"","sed -i "&amp;IF($AK$166="MacOS","'' ","")&amp;"'s#"&amp;BT$168&amp;"="""&amp;INDEX($E$140:$G$142,MATCH("●",INDEX($H$140:$AQ$142,,MATCH($D170,$70:$70,0)-7),0),1)&amp;""""&amp;"#"&amp;BT$168&amp;"="&amp;""""&amp;VLOOKUP(BT$168,$AD$9:$AN$20,8,FALSE)&amp;""""&amp;"#g'"&amp;"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0" s="60" t="s">
        <v>1068</v>
      </c>
    </row>
    <row r="171" spans="3:73" ht="90" customHeight="1">
      <c r="D171" s="96">
        <f>$D170+1</f>
        <v>182</v>
      </c>
      <c r="E171" s="97"/>
      <c r="F171" s="97"/>
      <c r="G171" s="98"/>
      <c r="H171" s="45" t="str">
        <f t="shared" ref="H171:H188" ca="1" si="2">SUBSTITUTE(SUBSTITUTE("clear; echo "&amp;"テストケース"&amp;TEXT($D171,"000")&amp;"; "&amp;AW171&amp;AY171&amp;BA171&amp;BC171&amp;BE171&amp;BG171&amp;BI171&amp;BK171&amp;BM171&amp;BO171&amp;BQ171&amp;BS171&amp;"sh ./script/"&amp;$B$2&amp;".sh; "&amp;AX171&amp;AZ171&amp;BB171&amp;BD171&amp;BF171&amp;BH171&amp;BJ171&amp;BL171&amp;BN171&amp;BP171&amp;BR171&amp;BT171,"なし",""),""",""",",")</f>
        <v>clear; echo テストケース182; sed -i '' 's#COLUMN_DATA_TYPE="char"#COLUMN_DATA_TYPE="double"#g' ${CONFIG_DIR}db_data_config.txt; export COLUMN_DATA_TYPE="double";sed -i '' 's#COLUMN_DATA_LENGTH="3"#COLUMN_DATA_LENGTH="A.15"#g' ${CONFIG_DIR}db_data_config.txt; export COLUMN_DATA_LENGTH="A.15";sh ./script/db_check_data_validate_config.sh; sed -i '' 's#COLUMN_DATA_TYPE="double"#COLUMN_DATA_TYPE="char"#g' ${CONFIG_DIR}db_data_config.txt; export COLUMN_DATA_TYPE="char";sed -i '' 's#COLUMN_DATA_LENGTH="A.15"#COLUMN_DATA_LENGTH="3"#g' ${CONFIG_DIR}db_data_config.txt; export COLUMN_DATA_LENGTH="3";</v>
      </c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  <c r="AE171" s="99" t="str" cm="1">
        <f t="array" ref="AE171">SUBSTITUTE(INDEX($H$144:$AQ$144, , MATCH($D171, $70:$70, 0)-7),"-","")</f>
        <v>異常</v>
      </c>
      <c r="AF171" s="100"/>
      <c r="AG171" s="101"/>
      <c r="AH171" s="143" t="s">
        <v>1021</v>
      </c>
      <c r="AI171" s="144"/>
      <c r="AJ171" s="144"/>
      <c r="AK171" s="144"/>
      <c r="AL171" s="144"/>
      <c r="AM171" s="144"/>
      <c r="AN171" s="144"/>
      <c r="AO171" s="144"/>
      <c r="AP171" s="144"/>
      <c r="AQ171" s="145"/>
      <c r="AS171" s="68" t="str" cm="1">
        <f t="array" ref="AS171">SUBSTITUTE(TEXT(INDEX($H$147:$AQ$147,1,$D171-180),"000000"),"-","")</f>
        <v>220174</v>
      </c>
      <c r="AT171" s="69"/>
      <c r="AU171" s="70"/>
      <c r="AW171" s="71" t="str">
        <f>SUBSTITUTE(IF(VLOOKUP(AW$168,$AD$9:$AN$20,8,FALSE)=INDEX($E$76:$G$78,MATCH("●",INDEX($H$76:$AQ$78,,MATCH($D171,$70:$70,0)-7),0),1),"","sed -i "&amp;IF($AK$166="MacOS","'' ","")&amp;"'s#"&amp;AW$168&amp;"="""&amp;VLOOKUP(AW$168,$AD$9:$AN$20,8,FALSE)&amp;""""&amp;"#"&amp;AW$168&amp;"="&amp;""""&amp;INDEX($E$76:$G$78,MATCH("●",INDEX($H$76:$AQ$78,,MATCH($D171,$70:$70,0)-7),0),1)&amp;""""&amp;"#g'"&amp;" ${CONFIG_DIR}"&amp;$K$7&amp;"; export "&amp;AW$168&amp;"="&amp;""""&amp;INDEX($E$76:$G$78,MATCH("●",INDEX($H$76:$AQ$78,,MATCH($D171,$70:$70,0)-7),0),1)&amp;""";"),",",""",""")</f>
        <v/>
      </c>
      <c r="AX171" s="71" t="str">
        <f>SUBSTITUTE(IF(INDEX($E$76:$G$78,MATCH("●",INDEX($H$76:$AQ$78,,MATCH($D171,$70:$70,0)-7),0),1)=VLOOKUP(AX$168,$AD$9:$AN$20,8,FALSE),"","sed -i "&amp;IF($AK$166="MacOS","'' ","")&amp;"'s#"&amp;AX$168&amp;"="""&amp;INDEX($E$76:$G$78,MATCH("●",INDEX($H$76:$AQ$78,,MATCH($D171,$70:$70,0)-7),0),1)&amp;""""&amp;"#"&amp;AX$168&amp;"="&amp;""""&amp;VLOOKUP(AX$168,$AD$9:$AN$20,8,FALSE)&amp;""""&amp;"#g'"&amp;"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1" s="71" t="str">
        <f>SUBSTITUTE(IF(VLOOKUP(AY$168,$AD$9:$AN$20,8,FALSE)=INDEX($E$80:$G$83,MATCH("●",INDEX($H$80:$AQ$83,,MATCH($D171,$70:$70,0)-7),0),1),"","sed -i "&amp;IF($AK$166="MacOS","'' ","")&amp;"'s#"&amp;AY$168&amp;"="""&amp;VLOOKUP(AY$168,$AD$9:$AN$20,8,FALSE)&amp;""""&amp;"#"&amp;AY$168&amp;"="&amp;""""&amp;INDEX($E$80:$G$83,MATCH("●",INDEX($H$80:$AQ$83,,MATCH($D171,$70:$70,0)-7),0),1)&amp;""""&amp;"#g'"&amp;" ${CONFIG_DIR}"&amp;$K$7&amp;"; export "&amp;AY$168&amp;"="&amp;""""&amp;INDEX($E$80:$G$83,MATCH("●",INDEX($H$80:$AQ$83,,MATCH($D171,$70:$70,0)-7),0),1)&amp;""";"),",",""",""")</f>
        <v>sed -i '' 's#COLUMN_DATA_TYPE="char"#COLUMN_DATA_TYPE="double"#g' ${CONFIG_DIR}db_data_config.txt; export COLUMN_DATA_TYPE="double";</v>
      </c>
      <c r="AZ171" s="71" t="str">
        <f>SUBSTITUTE(IF(INDEX($E$80:$G$83,MATCH("●",INDEX($H$80:$AQ$83,,MATCH($D171,$70:$70,0)-7),0),1)=VLOOKUP(AZ$168,$AD$9:$AN$20,8,FALSE),"","sed -i "&amp;IF($AK$166="MacOS","'' ","")&amp;"'s#"&amp;AZ$168&amp;"="""&amp;INDEX($E$80:$G$83,MATCH("●",INDEX($H$80:$AQ$83,,MATCH($D171,$70:$70,0)-7),0),1)&amp;""""&amp;"#"&amp;AZ$168&amp;"="&amp;""""&amp;VLOOKUP(AZ$168,$AD$9:$AN$20,8,FALSE)&amp;""""&amp;"#g'"&amp;"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1" s="71" t="str">
        <f>SUBSTITUTE(IF(VLOOKUP(BA$168,$AD$9:$AN$20,8,FALSE)=INDEX($E$85:$G$103,MATCH("●",INDEX($H$85:$AQ$103,,MATCH($D171,$70:$70,0)-7),0),1),"","sed -i "&amp;IF($AK$166="MacOS","'' ","")&amp;"'s#"&amp;BA$168&amp;"="""&amp;VLOOKUP(BA$168,$AD$9:$AN$20,8,FALSE)&amp;""""&amp;"#"&amp;BA$168&amp;"="&amp;""""&amp;INDEX($E$85:$G$103,MATCH("●",INDEX($H$85:$AQ$103,,MATCH($D171,$70:$70,0)-7),0),1)&amp;""""&amp;"#g'"&amp;" ${CONFIG_DIR}"&amp;$K$7&amp;"; export "&amp;BA$168&amp;"="&amp;""""&amp;INDEX($E$85:$G$103,MATCH("●",INDEX($H$85:$AQ$103,,MATCH($D171,$70:$70,0)-7),0),1)&amp;""";"),",",""",""")</f>
        <v>sed -i '' 's#COLUMN_DATA_LENGTH="3"#COLUMN_DATA_LENGTH="A.15"#g' ${CONFIG_DIR}db_data_config.txt; export COLUMN_DATA_LENGTH="A.15";</v>
      </c>
      <c r="BB171" s="71" t="str">
        <f>SUBSTITUTE(IF(INDEX($E$85:$G$103,MATCH("●",INDEX($H$85:$AQ$103,,MATCH($D171,$70:$70,0)-7),0),1)=VLOOKUP(BB$168,$AD$9:$AN$20,8,FALSE),"","sed -i "&amp;IF($AK$166="MacOS","'' ","")&amp;"'s#"&amp;BB$168&amp;"="""&amp;INDEX($E$85:$G$103,MATCH("●",INDEX($H$85:$AQ$103,,MATCH($D171,$70:$70,0)-7),0),1)&amp;""""&amp;"#"&amp;BB$168&amp;"="&amp;""""&amp;VLOOKUP(BB$168,$AD$9:$AN$20,8,FALSE)&amp;""""&amp;"#g'"&amp;"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's#COLUMN_DATA_LENGTH="A.15"#COLUMN_DATA_LENGTH="3"#g' ${CONFIG_DIR}db_data_config.txt; export COLUMN_DATA_LENGTH="3";</v>
      </c>
      <c r="BC171" s="71" t="str">
        <f>SUBSTITUTE(IF(VLOOKUP(BC$168,$AD$9:$AN$20,8,FALSE)=INDEX($E$105:$G$108,MATCH("●",INDEX($H$105:$AQ$108,,MATCH($D171,$70:$70,0)-7),0),1),"","sed -i "&amp;IF($AK$166="MacOS","'' ","")&amp;"'s#"&amp;BC$168&amp;"="""&amp;VLOOKUP(BC$168,$AD$9:$AN$20,8,FALSE)&amp;""""&amp;"#"&amp;BC$168&amp;"="&amp;""""&amp;INDEX($E$105:$G$108,MATCH("●",INDEX($H$105:$AQ$108,,MATCH($D171,$70:$70,0)-7),0),1)&amp;""""&amp;"#g'"&amp;" ${CONFIG_DIR}"&amp;$K$7&amp;"; export "&amp;BC$168&amp;"="&amp;""""&amp;INDEX($E$105:$G$108,MATCH("●",INDEX($H$105:$AQ$108,,MATCH($D171,$70:$70,0)-7),0),1)&amp;""";"),",",""",""")</f>
        <v/>
      </c>
      <c r="BD171" s="71" t="str">
        <f>SUBSTITUTE(IF(INDEX($E$105:$G$108,MATCH("●",INDEX($H$105:$AQ$108,,MATCH($D171,$70:$70,0)-7),0),1)=VLOOKUP(BD$168,$AD$9:$AN$20,8,FALSE),"","sed -i "&amp;IF($AK$166="MacOS","'' ","")&amp;"'s#"&amp;BD$168&amp;"="""&amp;INDEX($E$105:$G$108,MATCH("●",INDEX($H$105:$AQ$108,,MATCH($D171,$70:$70,0)-7),0),1)&amp;""""&amp;"#"&amp;BD$168&amp;"="&amp;""""&amp;VLOOKUP(BD$168,$AD$9:$AN$20,8,FALSE)&amp;""""&amp;"#g'"&amp;"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71" s="71" t="str">
        <f>SUBSTITUTE(IF(VLOOKUP(BE$168,$AD$9:$AN$20,8,FALSE)=INDEX($E$110:$G$113,MATCH("●",INDEX($H$110:$AQ$113,,MATCH($D171,$70:$70,0)-7),0),1),"","sed -i "&amp;IF($AK$166="MacOS","'' ","")&amp;"'s#"&amp;BE$168&amp;"="""&amp;VLOOKUP(BE$168,$AD$9:$AN$20,8,FALSE)&amp;""""&amp;"#"&amp;BE$168&amp;"="&amp;""""&amp;INDEX($E$110:$G$113,MATCH("●",INDEX($H$110:$AQ$113,,MATCH($D171,$70:$70,0)-7),0),1)&amp;""""&amp;"#g'"&amp;" ${CONFIG_DIR}"&amp;$K$7&amp;"; export "&amp;BE$168&amp;"="&amp;""""&amp;INDEX($E$110:$G$113,MATCH("●",INDEX($H$110:$AQ$113,,MATCH($D171,$70:$70,0)-7),0),1)&amp;""";"),",",""",""")</f>
        <v/>
      </c>
      <c r="BF171" s="71" t="str">
        <f>SUBSTITUTE(IF(INDEX($E$110:$G$113,MATCH("●",INDEX($H$110:$AQ$113,,MATCH($D171,$70:$70,0)-7),0),1)=VLOOKUP(BF$168,$AD$9:$AN$20,8,FALSE),"","sed -i "&amp;IF($AK$166="MacOS","'' ","")&amp;"'s#"&amp;BF$168&amp;"="""&amp;INDEX($E$110:$G$113,MATCH("●",INDEX($H$110:$AQ$113,,MATCH($D171,$70:$70,0)-7),0),1)&amp;""""&amp;"#"&amp;BF$168&amp;"="&amp;""""&amp;VLOOKUP(BF$168,$AD$9:$AN$20,8,FALSE)&amp;""""&amp;"#g'"&amp;"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1" s="71" t="str">
        <f>SUBSTITUTE(IF(VLOOKUP(BG$168,$AD$9:$AN$20,8,FALSE)=INDEX($E$115:$G$118,MATCH("●",INDEX($H$115:$AQ$118,,MATCH($D171,$70:$70,0)-7),0),1),"","sed -i "&amp;IF($AK$166="MacOS","'' ","")&amp;"'s#"&amp;BG$168&amp;"="""&amp;VLOOKUP(BG$168,$AD$9:$AN$20,8,FALSE)&amp;""""&amp;"#"&amp;BG$168&amp;"="&amp;""""&amp;INDEX($E$115:$G$118,MATCH("●",INDEX($H$115:$AQ$118,,MATCH($D171,$70:$70,0)-7),0),1)&amp;""""&amp;"#g'"&amp;" ${CONFIG_DIR}"&amp;$K$7&amp;"; export "&amp;BG$168&amp;"="&amp;""""&amp;INDEX($E$115:$G$118,MATCH("●",INDEX($H$115:$AQ$118,,MATCH($D171,$70:$70,0)-7),0),1)&amp;""";"),",",""",""")</f>
        <v/>
      </c>
      <c r="BH171" s="71" t="str">
        <f>SUBSTITUTE(IF(INDEX($E$115:$G$118,MATCH("●",INDEX($H$115:$AQ$118,,MATCH($D171,$70:$70,0)-7),0),1)=VLOOKUP(BH$168,$AD$9:$AN$20,8,FALSE),"","sed -i "&amp;IF($AK$166="MacOS","'' ","")&amp;"'s#"&amp;BH$168&amp;"="""&amp;INDEX($E$115:$G$118,MATCH("●",INDEX($H$115:$AQ$118,,MATCH($D171,$70:$70,0)-7),0),1)&amp;""""&amp;"#"&amp;BH$168&amp;"="&amp;""""&amp;VLOOKUP(BH$168,$AD$9:$AN$20,8,FALSE)&amp;""""&amp;"#g'"&amp;"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1" s="71" t="str">
        <f>SUBSTITUTE(IF(VLOOKUP(BI$168,$AD$9:$AN$20,8,FALSE)=INDEX($E$120:$G$122,MATCH("●",INDEX($H$120:$AQ$122,,MATCH($D171,$70:$70,0)-7),0),1),"","sed -i "&amp;IF($AK$166="MacOS","'' ","")&amp;"'s#"&amp;BI$168&amp;"="""&amp;VLOOKUP(BI$168,$AD$9:$AN$20,8,FALSE)&amp;""""&amp;"#"&amp;BI$168&amp;"="&amp;""""&amp;INDEX($E$120:$G$122,MATCH("●",INDEX($H$120:$AQ$122,,MATCH($D171,$70:$70,0)-7),0),1)&amp;""""&amp;"#g'"&amp;" ${CONFIG_DIR}"&amp;$K$7&amp;"; export "&amp;BI$168&amp;"="&amp;""""&amp;INDEX($E$120:$G$122,MATCH("●",INDEX($H$120:$AQ$122,,MATCH($D171,$70:$70,0)-7),0),1)&amp;""";"),",",""",""")</f>
        <v/>
      </c>
      <c r="BJ171" s="71" t="str">
        <f>SUBSTITUTE(IF(INDEX($E$120:$G$122,MATCH("●",INDEX($H$120:$AQ$122,,MATCH($D171,$70:$70,0)-7),0),1)=VLOOKUP(BJ$168,$AD$9:$AN$20,8,FALSE),"","sed -i "&amp;IF($AK$166="MacOS","'' ","")&amp;"'s#"&amp;BJ$168&amp;"="""&amp;INDEX($E$120:$G$122,MATCH("●",INDEX($H$120:$AQ$122,,MATCH($D171,$70:$70,0)-7),0),1)&amp;""""&amp;"#"&amp;BJ$168&amp;"="&amp;""""&amp;VLOOKUP(BJ$168,$AD$9:$AN$20,8,FALSE)&amp;""""&amp;"#g'"&amp;"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1" s="71" t="str">
        <f>SUBSTITUTE(IF(VLOOKUP(BK$168,$AD$9:$AN$20,8,FALSE)=INDEX($E$124:$G$126,MATCH("●",INDEX($H$124:$AQ$126,,MATCH($D171,$70:$70,0)-7),0),1),"","sed -i "&amp;IF($AK$166="MacOS","'' ","")&amp;"'s#"&amp;BK$168&amp;"="""&amp;VLOOKUP(BK$168,$AD$9:$AN$20,8,FALSE)&amp;""""&amp;"#"&amp;BK$168&amp;"="&amp;""""&amp;INDEX($E$124:$G$126,MATCH("●",INDEX($H$124:$AQ$126,,MATCH($D171,$70:$70,0)-7),0),1)&amp;""""&amp;"#g'"&amp;" ${CONFIG_DIR}"&amp;$K$7&amp;"; export "&amp;BK$168&amp;"="&amp;""""&amp;INDEX($E$124:$G$126,MATCH("●",INDEX($H$124:$AQ$126,,MATCH($D171,$70:$70,0)-7),0),1)&amp;""";"),",",""",""")</f>
        <v/>
      </c>
      <c r="BL171" s="71" t="str">
        <f>SUBSTITUTE(IF(INDEX($E$124:$G$126,MATCH("●",INDEX($H$124:$AQ$126,,MATCH($D171,$70:$70,0)-7),0),1)=VLOOKUP(BL$168,$AD$9:$AN$20,8,FALSE),"","sed -i "&amp;IF($AK$166="MacOS","'' ","")&amp;"'s#"&amp;BL$168&amp;"="""&amp;INDEX($E$124:$G$126,MATCH("●",INDEX($H$124:$AQ$126,,MATCH($D171,$70:$70,0)-7),0),1)&amp;""""&amp;"#"&amp;BL$168&amp;"="&amp;""""&amp;VLOOKUP(BL$168,$AD$9:$AN$20,8,FALSE)&amp;""""&amp;"#g'"&amp;"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1" s="71" t="str">
        <f>SUBSTITUTE(IF(VLOOKUP(BM$168,$AD$9:$AN$20,8,FALSE)=INDEX($E$128:$G$130,MATCH("●",INDEX($H$128:$AQ$130,,MATCH($D171,$70:$70,0)-7),0),1),"","sed -i "&amp;IF($AK$166="MacOS","'' ","")&amp;"'s#"&amp;BM$168&amp;"="""&amp;VLOOKUP(BM$168,$AD$9:$AN$20,8,FALSE)&amp;""""&amp;"#"&amp;BM$168&amp;"="&amp;""""&amp;INDEX($E$128:$G$130,MATCH("●",INDEX($H$128:$AQ$130,,MATCH($D171,$70:$70,0)-7),0),1)&amp;""""&amp;"#g'"&amp;" ${CONFIG_DIR}"&amp;$K$7&amp;"; export "&amp;BM$168&amp;"="&amp;""""&amp;INDEX($E$128:$G$130,MATCH("●",INDEX($H$128:$AQ$130,,MATCH($D171,$70:$70,0)-7),0),1)&amp;""";"),",",""",""")</f>
        <v/>
      </c>
      <c r="BN171" s="71" t="str">
        <f>SUBSTITUTE(IF(INDEX($E$128:$G$130,MATCH("●",INDEX($H$128:$AQ$130,,MATCH($D171,$70:$70,0)-7),0),1)=VLOOKUP(BN$168,$AD$9:$AN$20,8,FALSE),"","sed -i "&amp;IF($AK$166="MacOS","'' ","")&amp;"'s#"&amp;BN$168&amp;"="""&amp;INDEX($E$128:$G$130,MATCH("●",INDEX($H$128:$AQ$130,,MATCH($D171,$70:$70,0)-7),0),1)&amp;""""&amp;"#"&amp;BN$168&amp;"="&amp;""""&amp;VLOOKUP(BN$168,$AD$9:$AN$20,8,FALSE)&amp;""""&amp;"#g'"&amp;"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1" s="71" t="str">
        <f>SUBSTITUTE(IF(VLOOKUP(BO$168,$AD$9:$AN$20,8,FALSE)=INDEX($E$132:$G$134,MATCH("●",INDEX($H$132:$AQ$134,,MATCH($D171,$70:$70,0)-7),0),1),"","sed -i "&amp;IF($AK$166="MacOS","'' ","")&amp;"'s#"&amp;BO$168&amp;"="""&amp;VLOOKUP(BO$168,$AD$9:$AN$20,8,FALSE)&amp;""""&amp;"#"&amp;BO$168&amp;"="&amp;""""&amp;INDEX($E$132:$G$134,MATCH("●",INDEX($H$132:$AQ$134,,MATCH($D171,$70:$70,0)-7),0),1)&amp;""""&amp;"#g'"&amp;" ${CONFIG_DIR}"&amp;$K$7&amp;"; export "&amp;BO$168&amp;"="&amp;""""&amp;INDEX($E$132:$G$134,MATCH("●",INDEX($H$132:$AQ$134,,MATCH($D171,$70:$70,0)-7),0),1)&amp;""";"),",",""",""")</f>
        <v/>
      </c>
      <c r="BP171" s="71" t="str">
        <f>SUBSTITUTE(IF(INDEX($E$132:$G$134,MATCH("●",INDEX($H$132:$AQ$134,,MATCH($D171,$70:$70,0)-7),0),1)=VLOOKUP(BP$168,$AD$9:$AN$20,8,FALSE),"","sed -i "&amp;IF($AK$166="MacOS","'' ","")&amp;"'s#"&amp;BP$168&amp;"="""&amp;INDEX($E$132:$G$134,MATCH("●",INDEX($H$132:$AQ$134,,MATCH($D171,$70:$70,0)-7),0),1)&amp;""""&amp;"#"&amp;BP$168&amp;"="&amp;""""&amp;VLOOKUP(BP$168,$AD$9:$AN$20,8,FALSE)&amp;""""&amp;"#g'"&amp;"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1" s="71" t="str">
        <f>SUBSTITUTE(IF(VLOOKUP(BQ$168,$AD$9:$AN$20,8,FALSE)=INDEX($E$136:$G$138,MATCH("●",INDEX($H$136:$AQ$138,,MATCH($D171,$70:$70,0)-7),0),1),"","sed -i "&amp;IF($AK$166="MacOS","'' ","")&amp;"'s#"&amp;BQ$168&amp;"="""&amp;VLOOKUP(BQ$168,$AD$9:$AN$20,8,FALSE)&amp;""""&amp;"#"&amp;BQ$168&amp;"="&amp;""""&amp;INDEX($E$136:$G$138,MATCH("●",INDEX($H$136:$AQ$138,,MATCH($D171,$70:$70,0)-7),0),1)&amp;""""&amp;"#g'"&amp;" ${CONFIG_DIR}"&amp;$K$7&amp;"; export "&amp;BQ$168&amp;"="&amp;""""&amp;INDEX($E$136:$G$138,MATCH("●",INDEX($H$136:$AQ$138,,MATCH($D171,$70:$70,0)-7),0),1)&amp;""";"),",",""",""")</f>
        <v/>
      </c>
      <c r="BR171" s="71" t="str">
        <f>SUBSTITUTE(IF(INDEX($E$136:$G$138,MATCH("●",INDEX($H$136:$AQ$138,,MATCH($D171,$70:$70,0)-7),0),1)=VLOOKUP(BR$168,$AD$9:$AN$20,8,FALSE),"","sed -i "&amp;IF($AK$166="MacOS","'' ","")&amp;"'s#"&amp;BR$168&amp;"="""&amp;INDEX($E$136:$G$138,MATCH("●",INDEX($H$136:$AQ$138,,MATCH($D171,$70:$70,0)-7),0),1)&amp;""""&amp;"#"&amp;BR$168&amp;"="&amp;""""&amp;VLOOKUP(BR$168,$AD$9:$AN$20,8,FALSE)&amp;""""&amp;"#g'"&amp;"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1" s="71" t="str">
        <f>SUBSTITUTE(IF(VLOOKUP(BS$168,$AD$9:$AN$20,8,FALSE)=INDEX($E$140:$G$142,MATCH("●",INDEX($H$140:$AQ$142,,MATCH($D171,$70:$70,0)-7),0),1),"","sed -i "&amp;IF($AK$166="MacOS","'' ","")&amp;"'s#"&amp;BS$168&amp;"="""&amp;VLOOKUP(BS$168,$AD$9:$AN$20,8,FALSE)&amp;""""&amp;"#"&amp;BS$168&amp;"="&amp;""""&amp;INDEX($E$140:$G$142,MATCH("●",INDEX($H$140:$AQ$142,,MATCH($D171,$70:$70,0)-7),0),1)&amp;""""&amp;"#g'"&amp;" ${CONFIG_DIR}"&amp;$K$7&amp;"; export "&amp;BS$168&amp;"="&amp;""""&amp;INDEX($E$140:$G$142,MATCH("●",INDEX($H$140:$AQ$142,,MATCH($D171,$70:$70,0)-7),0),1)&amp;""";"),",",""",""")</f>
        <v/>
      </c>
      <c r="BT171" s="71" t="str">
        <f>SUBSTITUTE(IF(INDEX($E$140:$G$142,MATCH("●",INDEX($H$140:$AQ$142,,MATCH($D171,$70:$70,0)-7),0),1)=VLOOKUP(BT$168,$AD$9:$AN$20,8,FALSE),"","sed -i "&amp;IF($AK$166="MacOS","'' ","")&amp;"'s#"&amp;BT$168&amp;"="""&amp;INDEX($E$140:$G$142,MATCH("●",INDEX($H$140:$AQ$142,,MATCH($D171,$70:$70,0)-7),0),1)&amp;""""&amp;"#"&amp;BT$168&amp;"="&amp;""""&amp;VLOOKUP(BT$168,$AD$9:$AN$20,8,FALSE)&amp;""""&amp;"#g'"&amp;"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1" s="60" t="s">
        <v>1068</v>
      </c>
    </row>
    <row r="172" spans="3:73" ht="90" customHeight="1">
      <c r="D172" s="96">
        <f>$D171+1</f>
        <v>183</v>
      </c>
      <c r="E172" s="97"/>
      <c r="F172" s="97"/>
      <c r="G172" s="98"/>
      <c r="H172" s="45" t="str">
        <f t="shared" ca="1" si="2"/>
        <v>clear; echo テストケース183; sed -i '' 's#COLUMN_DATA_TYPE="char"#COLUMN_DATA_TYPE="double"#g' ${CONFIG_DIR}db_data_config.txt; export COLUMN_DATA_TYPE="double";sed -i '' 's#COLUMN_DATA_LENGTH="3"#COLUMN_DATA_LENGTH="100.B"#g' ${CONFIG_DIR}db_data_config.txt; export COLUMN_DATA_LENGTH="100.B";sh ./script/db_check_data_validate_config.sh; sed -i '' 's#COLUMN_DATA_TYPE="double"#COLUMN_DATA_TYPE="char"#g' ${CONFIG_DIR}db_data_config.txt; export COLUMN_DATA_TYPE="char";sed -i '' 's#COLUMN_DATA_LENGTH="100.B"#COLUMN_DATA_LENGTH="3"#g' ${CONFIG_DIR}db_data_config.txt; export COLUMN_DATA_LENGTH="3";</v>
      </c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7"/>
      <c r="AE172" s="99" t="str" cm="1">
        <f t="array" ref="AE172">SUBSTITUTE(INDEX($H$144:$AQ$144, , MATCH($D172, $70:$70, 0)-7),"-","")</f>
        <v>異常</v>
      </c>
      <c r="AF172" s="100"/>
      <c r="AG172" s="101"/>
      <c r="AH172" s="143" t="s">
        <v>1022</v>
      </c>
      <c r="AI172" s="144"/>
      <c r="AJ172" s="144"/>
      <c r="AK172" s="144"/>
      <c r="AL172" s="144"/>
      <c r="AM172" s="144"/>
      <c r="AN172" s="144"/>
      <c r="AO172" s="144"/>
      <c r="AP172" s="144"/>
      <c r="AQ172" s="145"/>
      <c r="AS172" s="68" t="str" cm="1">
        <f t="array" ref="AS172">SUBSTITUTE(TEXT(INDEX($H$147:$AQ$147,1,$D172-180),"000000"),"-","")</f>
        <v>220174</v>
      </c>
      <c r="AT172" s="69"/>
      <c r="AU172" s="70"/>
      <c r="AW172" s="71" t="str">
        <f>SUBSTITUTE(IF(VLOOKUP(AW$168,$AD$9:$AN$20,8,FALSE)=INDEX($E$76:$G$78,MATCH("●",INDEX($H$76:$AQ$78,,MATCH($D172,$70:$70,0)-7),0),1),"","sed -i "&amp;IF($AK$166="MacOS","'' ","")&amp;"'s#"&amp;AW$168&amp;"="""&amp;VLOOKUP(AW$168,$AD$9:$AN$20,8,FALSE)&amp;""""&amp;"#"&amp;AW$168&amp;"="&amp;""""&amp;INDEX($E$76:$G$78,MATCH("●",INDEX($H$76:$AQ$78,,MATCH($D172,$70:$70,0)-7),0),1)&amp;""""&amp;"#g'"&amp;" ${CONFIG_DIR}"&amp;$K$7&amp;"; export "&amp;AW$168&amp;"="&amp;""""&amp;INDEX($E$76:$G$78,MATCH("●",INDEX($H$76:$AQ$78,,MATCH($D172,$70:$70,0)-7),0),1)&amp;""";"),",",""",""")</f>
        <v/>
      </c>
      <c r="AX172" s="71" t="str">
        <f>SUBSTITUTE(IF(INDEX($E$76:$G$78,MATCH("●",INDEX($H$76:$AQ$78,,MATCH($D172,$70:$70,0)-7),0),1)=VLOOKUP(AX$168,$AD$9:$AN$20,8,FALSE),"","sed -i "&amp;IF($AK$166="MacOS","'' ","")&amp;"'s#"&amp;AX$168&amp;"="""&amp;INDEX($E$76:$G$78,MATCH("●",INDEX($H$76:$AQ$78,,MATCH($D172,$70:$70,0)-7),0),1)&amp;""""&amp;"#"&amp;AX$168&amp;"="&amp;""""&amp;VLOOKUP(AX$168,$AD$9:$AN$20,8,FALSE)&amp;""""&amp;"#g'"&amp;"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2" s="71" t="str">
        <f>SUBSTITUTE(IF(VLOOKUP(AY$168,$AD$9:$AN$20,8,FALSE)=INDEX($E$80:$G$83,MATCH("●",INDEX($H$80:$AQ$83,,MATCH($D172,$70:$70,0)-7),0),1),"","sed -i "&amp;IF($AK$166="MacOS","'' ","")&amp;"'s#"&amp;AY$168&amp;"="""&amp;VLOOKUP(AY$168,$AD$9:$AN$20,8,FALSE)&amp;""""&amp;"#"&amp;AY$168&amp;"="&amp;""""&amp;INDEX($E$80:$G$83,MATCH("●",INDEX($H$80:$AQ$83,,MATCH($D172,$70:$70,0)-7),0),1)&amp;""""&amp;"#g'"&amp;" ${CONFIG_DIR}"&amp;$K$7&amp;"; export "&amp;AY$168&amp;"="&amp;""""&amp;INDEX($E$80:$G$83,MATCH("●",INDEX($H$80:$AQ$83,,MATCH($D172,$70:$70,0)-7),0),1)&amp;""";"),",",""",""")</f>
        <v>sed -i '' 's#COLUMN_DATA_TYPE="char"#COLUMN_DATA_TYPE="double"#g' ${CONFIG_DIR}db_data_config.txt; export COLUMN_DATA_TYPE="double";</v>
      </c>
      <c r="AZ172" s="71" t="str">
        <f>SUBSTITUTE(IF(INDEX($E$80:$G$83,MATCH("●",INDEX($H$80:$AQ$83,,MATCH($D172,$70:$70,0)-7),0),1)=VLOOKUP(AZ$168,$AD$9:$AN$20,8,FALSE),"","sed -i "&amp;IF($AK$166="MacOS","'' ","")&amp;"'s#"&amp;AZ$168&amp;"="""&amp;INDEX($E$80:$G$83,MATCH("●",INDEX($H$80:$AQ$83,,MATCH($D172,$70:$70,0)-7),0),1)&amp;""""&amp;"#"&amp;AZ$168&amp;"="&amp;""""&amp;VLOOKUP(AZ$168,$AD$9:$AN$20,8,FALSE)&amp;""""&amp;"#g'"&amp;"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2" s="71" t="str">
        <f>SUBSTITUTE(IF(VLOOKUP(BA$168,$AD$9:$AN$20,8,FALSE)=INDEX($E$85:$G$103,MATCH("●",INDEX($H$85:$AQ$103,,MATCH($D172,$70:$70,0)-7),0),1),"","sed -i "&amp;IF($AK$166="MacOS","'' ","")&amp;"'s#"&amp;BA$168&amp;"="""&amp;VLOOKUP(BA$168,$AD$9:$AN$20,8,FALSE)&amp;""""&amp;"#"&amp;BA$168&amp;"="&amp;""""&amp;INDEX($E$85:$G$103,MATCH("●",INDEX($H$85:$AQ$103,,MATCH($D172,$70:$70,0)-7),0),1)&amp;""""&amp;"#g'"&amp;" ${CONFIG_DIR}"&amp;$K$7&amp;"; export "&amp;BA$168&amp;"="&amp;""""&amp;INDEX($E$85:$G$103,MATCH("●",INDEX($H$85:$AQ$103,,MATCH($D172,$70:$70,0)-7),0),1)&amp;""";"),",",""",""")</f>
        <v>sed -i '' 's#COLUMN_DATA_LENGTH="3"#COLUMN_DATA_LENGTH="100.B"#g' ${CONFIG_DIR}db_data_config.txt; export COLUMN_DATA_LENGTH="100.B";</v>
      </c>
      <c r="BB172" s="71" t="str">
        <f>SUBSTITUTE(IF(INDEX($E$85:$G$103,MATCH("●",INDEX($H$85:$AQ$103,,MATCH($D172,$70:$70,0)-7),0),1)=VLOOKUP(BB$168,$AD$9:$AN$20,8,FALSE),"","sed -i "&amp;IF($AK$166="MacOS","'' ","")&amp;"'s#"&amp;BB$168&amp;"="""&amp;INDEX($E$85:$G$103,MATCH("●",INDEX($H$85:$AQ$103,,MATCH($D172,$70:$70,0)-7),0),1)&amp;""""&amp;"#"&amp;BB$168&amp;"="&amp;""""&amp;VLOOKUP(BB$168,$AD$9:$AN$20,8,FALSE)&amp;""""&amp;"#g'"&amp;"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's#COLUMN_DATA_LENGTH="100.B"#COLUMN_DATA_LENGTH="3"#g' ${CONFIG_DIR}db_data_config.txt; export COLUMN_DATA_LENGTH="3";</v>
      </c>
      <c r="BC172" s="71" t="str">
        <f>SUBSTITUTE(IF(VLOOKUP(BC$168,$AD$9:$AN$20,8,FALSE)=INDEX($E$105:$G$108,MATCH("●",INDEX($H$105:$AQ$108,,MATCH($D172,$70:$70,0)-7),0),1),"","sed -i "&amp;IF($AK$166="MacOS","'' ","")&amp;"'s#"&amp;BC$168&amp;"="""&amp;VLOOKUP(BC$168,$AD$9:$AN$20,8,FALSE)&amp;""""&amp;"#"&amp;BC$168&amp;"="&amp;""""&amp;INDEX($E$105:$G$108,MATCH("●",INDEX($H$105:$AQ$108,,MATCH($D172,$70:$70,0)-7),0),1)&amp;""""&amp;"#g'"&amp;" ${CONFIG_DIR}"&amp;$K$7&amp;"; export "&amp;BC$168&amp;"="&amp;""""&amp;INDEX($E$105:$G$108,MATCH("●",INDEX($H$105:$AQ$108,,MATCH($D172,$70:$70,0)-7),0),1)&amp;""";"),",",""",""")</f>
        <v/>
      </c>
      <c r="BD172" s="71" t="str">
        <f>SUBSTITUTE(IF(INDEX($E$105:$G$108,MATCH("●",INDEX($H$105:$AQ$108,,MATCH($D172,$70:$70,0)-7),0),1)=VLOOKUP(BD$168,$AD$9:$AN$20,8,FALSE),"","sed -i "&amp;IF($AK$166="MacOS","'' ","")&amp;"'s#"&amp;BD$168&amp;"="""&amp;INDEX($E$105:$G$108,MATCH("●",INDEX($H$105:$AQ$108,,MATCH($D172,$70:$70,0)-7),0),1)&amp;""""&amp;"#"&amp;BD$168&amp;"="&amp;""""&amp;VLOOKUP(BD$168,$AD$9:$AN$20,8,FALSE)&amp;""""&amp;"#g'"&amp;"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72" s="71" t="str">
        <f>SUBSTITUTE(IF(VLOOKUP(BE$168,$AD$9:$AN$20,8,FALSE)=INDEX($E$110:$G$113,MATCH("●",INDEX($H$110:$AQ$113,,MATCH($D172,$70:$70,0)-7),0),1),"","sed -i "&amp;IF($AK$166="MacOS","'' ","")&amp;"'s#"&amp;BE$168&amp;"="""&amp;VLOOKUP(BE$168,$AD$9:$AN$20,8,FALSE)&amp;""""&amp;"#"&amp;BE$168&amp;"="&amp;""""&amp;INDEX($E$110:$G$113,MATCH("●",INDEX($H$110:$AQ$113,,MATCH($D172,$70:$70,0)-7),0),1)&amp;""""&amp;"#g'"&amp;" ${CONFIG_DIR}"&amp;$K$7&amp;"; export "&amp;BE$168&amp;"="&amp;""""&amp;INDEX($E$110:$G$113,MATCH("●",INDEX($H$110:$AQ$113,,MATCH($D172,$70:$70,0)-7),0),1)&amp;""";"),",",""",""")</f>
        <v/>
      </c>
      <c r="BF172" s="71" t="str">
        <f>SUBSTITUTE(IF(INDEX($E$110:$G$113,MATCH("●",INDEX($H$110:$AQ$113,,MATCH($D172,$70:$70,0)-7),0),1)=VLOOKUP(BF$168,$AD$9:$AN$20,8,FALSE),"","sed -i "&amp;IF($AK$166="MacOS","'' ","")&amp;"'s#"&amp;BF$168&amp;"="""&amp;INDEX($E$110:$G$113,MATCH("●",INDEX($H$110:$AQ$113,,MATCH($D172,$70:$70,0)-7),0),1)&amp;""""&amp;"#"&amp;BF$168&amp;"="&amp;""""&amp;VLOOKUP(BF$168,$AD$9:$AN$20,8,FALSE)&amp;""""&amp;"#g'"&amp;"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2" s="71" t="str">
        <f>SUBSTITUTE(IF(VLOOKUP(BG$168,$AD$9:$AN$20,8,FALSE)=INDEX($E$115:$G$118,MATCH("●",INDEX($H$115:$AQ$118,,MATCH($D172,$70:$70,0)-7),0),1),"","sed -i "&amp;IF($AK$166="MacOS","'' ","")&amp;"'s#"&amp;BG$168&amp;"="""&amp;VLOOKUP(BG$168,$AD$9:$AN$20,8,FALSE)&amp;""""&amp;"#"&amp;BG$168&amp;"="&amp;""""&amp;INDEX($E$115:$G$118,MATCH("●",INDEX($H$115:$AQ$118,,MATCH($D172,$70:$70,0)-7),0),1)&amp;""""&amp;"#g'"&amp;" ${CONFIG_DIR}"&amp;$K$7&amp;"; export "&amp;BG$168&amp;"="&amp;""""&amp;INDEX($E$115:$G$118,MATCH("●",INDEX($H$115:$AQ$118,,MATCH($D172,$70:$70,0)-7),0),1)&amp;""";"),",",""",""")</f>
        <v/>
      </c>
      <c r="BH172" s="71" t="str">
        <f>SUBSTITUTE(IF(INDEX($E$115:$G$118,MATCH("●",INDEX($H$115:$AQ$118,,MATCH($D172,$70:$70,0)-7),0),1)=VLOOKUP(BH$168,$AD$9:$AN$20,8,FALSE),"","sed -i "&amp;IF($AK$166="MacOS","'' ","")&amp;"'s#"&amp;BH$168&amp;"="""&amp;INDEX($E$115:$G$118,MATCH("●",INDEX($H$115:$AQ$118,,MATCH($D172,$70:$70,0)-7),0),1)&amp;""""&amp;"#"&amp;BH$168&amp;"="&amp;""""&amp;VLOOKUP(BH$168,$AD$9:$AN$20,8,FALSE)&amp;""""&amp;"#g'"&amp;"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2" s="71" t="str">
        <f>SUBSTITUTE(IF(VLOOKUP(BI$168,$AD$9:$AN$20,8,FALSE)=INDEX($E$120:$G$122,MATCH("●",INDEX($H$120:$AQ$122,,MATCH($D172,$70:$70,0)-7),0),1),"","sed -i "&amp;IF($AK$166="MacOS","'' ","")&amp;"'s#"&amp;BI$168&amp;"="""&amp;VLOOKUP(BI$168,$AD$9:$AN$20,8,FALSE)&amp;""""&amp;"#"&amp;BI$168&amp;"="&amp;""""&amp;INDEX($E$120:$G$122,MATCH("●",INDEX($H$120:$AQ$122,,MATCH($D172,$70:$70,0)-7),0),1)&amp;""""&amp;"#g'"&amp;" ${CONFIG_DIR}"&amp;$K$7&amp;"; export "&amp;BI$168&amp;"="&amp;""""&amp;INDEX($E$120:$G$122,MATCH("●",INDEX($H$120:$AQ$122,,MATCH($D172,$70:$70,0)-7),0),1)&amp;""";"),",",""",""")</f>
        <v/>
      </c>
      <c r="BJ172" s="71" t="str">
        <f>SUBSTITUTE(IF(INDEX($E$120:$G$122,MATCH("●",INDEX($H$120:$AQ$122,,MATCH($D172,$70:$70,0)-7),0),1)=VLOOKUP(BJ$168,$AD$9:$AN$20,8,FALSE),"","sed -i "&amp;IF($AK$166="MacOS","'' ","")&amp;"'s#"&amp;BJ$168&amp;"="""&amp;INDEX($E$120:$G$122,MATCH("●",INDEX($H$120:$AQ$122,,MATCH($D172,$70:$70,0)-7),0),1)&amp;""""&amp;"#"&amp;BJ$168&amp;"="&amp;""""&amp;VLOOKUP(BJ$168,$AD$9:$AN$20,8,FALSE)&amp;""""&amp;"#g'"&amp;"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2" s="71" t="str">
        <f>SUBSTITUTE(IF(VLOOKUP(BK$168,$AD$9:$AN$20,8,FALSE)=INDEX($E$124:$G$126,MATCH("●",INDEX($H$124:$AQ$126,,MATCH($D172,$70:$70,0)-7),0),1),"","sed -i "&amp;IF($AK$166="MacOS","'' ","")&amp;"'s#"&amp;BK$168&amp;"="""&amp;VLOOKUP(BK$168,$AD$9:$AN$20,8,FALSE)&amp;""""&amp;"#"&amp;BK$168&amp;"="&amp;""""&amp;INDEX($E$124:$G$126,MATCH("●",INDEX($H$124:$AQ$126,,MATCH($D172,$70:$70,0)-7),0),1)&amp;""""&amp;"#g'"&amp;" ${CONFIG_DIR}"&amp;$K$7&amp;"; export "&amp;BK$168&amp;"="&amp;""""&amp;INDEX($E$124:$G$126,MATCH("●",INDEX($H$124:$AQ$126,,MATCH($D172,$70:$70,0)-7),0),1)&amp;""";"),",",""",""")</f>
        <v/>
      </c>
      <c r="BL172" s="71" t="str">
        <f>SUBSTITUTE(IF(INDEX($E$124:$G$126,MATCH("●",INDEX($H$124:$AQ$126,,MATCH($D172,$70:$70,0)-7),0),1)=VLOOKUP(BL$168,$AD$9:$AN$20,8,FALSE),"","sed -i "&amp;IF($AK$166="MacOS","'' ","")&amp;"'s#"&amp;BL$168&amp;"="""&amp;INDEX($E$124:$G$126,MATCH("●",INDEX($H$124:$AQ$126,,MATCH($D172,$70:$70,0)-7),0),1)&amp;""""&amp;"#"&amp;BL$168&amp;"="&amp;""""&amp;VLOOKUP(BL$168,$AD$9:$AN$20,8,FALSE)&amp;""""&amp;"#g'"&amp;"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2" s="71" t="str">
        <f>SUBSTITUTE(IF(VLOOKUP(BM$168,$AD$9:$AN$20,8,FALSE)=INDEX($E$128:$G$130,MATCH("●",INDEX($H$128:$AQ$130,,MATCH($D172,$70:$70,0)-7),0),1),"","sed -i "&amp;IF($AK$166="MacOS","'' ","")&amp;"'s#"&amp;BM$168&amp;"="""&amp;VLOOKUP(BM$168,$AD$9:$AN$20,8,FALSE)&amp;""""&amp;"#"&amp;BM$168&amp;"="&amp;""""&amp;INDEX($E$128:$G$130,MATCH("●",INDEX($H$128:$AQ$130,,MATCH($D172,$70:$70,0)-7),0),1)&amp;""""&amp;"#g'"&amp;" ${CONFIG_DIR}"&amp;$K$7&amp;"; export "&amp;BM$168&amp;"="&amp;""""&amp;INDEX($E$128:$G$130,MATCH("●",INDEX($H$128:$AQ$130,,MATCH($D172,$70:$70,0)-7),0),1)&amp;""";"),",",""",""")</f>
        <v/>
      </c>
      <c r="BN172" s="71" t="str">
        <f>SUBSTITUTE(IF(INDEX($E$128:$G$130,MATCH("●",INDEX($H$128:$AQ$130,,MATCH($D172,$70:$70,0)-7),0),1)=VLOOKUP(BN$168,$AD$9:$AN$20,8,FALSE),"","sed -i "&amp;IF($AK$166="MacOS","'' ","")&amp;"'s#"&amp;BN$168&amp;"="""&amp;INDEX($E$128:$G$130,MATCH("●",INDEX($H$128:$AQ$130,,MATCH($D172,$70:$70,0)-7),0),1)&amp;""""&amp;"#"&amp;BN$168&amp;"="&amp;""""&amp;VLOOKUP(BN$168,$AD$9:$AN$20,8,FALSE)&amp;""""&amp;"#g'"&amp;"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2" s="71" t="str">
        <f>SUBSTITUTE(IF(VLOOKUP(BO$168,$AD$9:$AN$20,8,FALSE)=INDEX($E$132:$G$134,MATCH("●",INDEX($H$132:$AQ$134,,MATCH($D172,$70:$70,0)-7),0),1),"","sed -i "&amp;IF($AK$166="MacOS","'' ","")&amp;"'s#"&amp;BO$168&amp;"="""&amp;VLOOKUP(BO$168,$AD$9:$AN$20,8,FALSE)&amp;""""&amp;"#"&amp;BO$168&amp;"="&amp;""""&amp;INDEX($E$132:$G$134,MATCH("●",INDEX($H$132:$AQ$134,,MATCH($D172,$70:$70,0)-7),0),1)&amp;""""&amp;"#g'"&amp;" ${CONFIG_DIR}"&amp;$K$7&amp;"; export "&amp;BO$168&amp;"="&amp;""""&amp;INDEX($E$132:$G$134,MATCH("●",INDEX($H$132:$AQ$134,,MATCH($D172,$70:$70,0)-7),0),1)&amp;""";"),",",""",""")</f>
        <v/>
      </c>
      <c r="BP172" s="71" t="str">
        <f>SUBSTITUTE(IF(INDEX($E$132:$G$134,MATCH("●",INDEX($H$132:$AQ$134,,MATCH($D172,$70:$70,0)-7),0),1)=VLOOKUP(BP$168,$AD$9:$AN$20,8,FALSE),"","sed -i "&amp;IF($AK$166="MacOS","'' ","")&amp;"'s#"&amp;BP$168&amp;"="""&amp;INDEX($E$132:$G$134,MATCH("●",INDEX($H$132:$AQ$134,,MATCH($D172,$70:$70,0)-7),0),1)&amp;""""&amp;"#"&amp;BP$168&amp;"="&amp;""""&amp;VLOOKUP(BP$168,$AD$9:$AN$20,8,FALSE)&amp;""""&amp;"#g'"&amp;"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2" s="71" t="str">
        <f>SUBSTITUTE(IF(VLOOKUP(BQ$168,$AD$9:$AN$20,8,FALSE)=INDEX($E$136:$G$138,MATCH("●",INDEX($H$136:$AQ$138,,MATCH($D172,$70:$70,0)-7),0),1),"","sed -i "&amp;IF($AK$166="MacOS","'' ","")&amp;"'s#"&amp;BQ$168&amp;"="""&amp;VLOOKUP(BQ$168,$AD$9:$AN$20,8,FALSE)&amp;""""&amp;"#"&amp;BQ$168&amp;"="&amp;""""&amp;INDEX($E$136:$G$138,MATCH("●",INDEX($H$136:$AQ$138,,MATCH($D172,$70:$70,0)-7),0),1)&amp;""""&amp;"#g'"&amp;" ${CONFIG_DIR}"&amp;$K$7&amp;"; export "&amp;BQ$168&amp;"="&amp;""""&amp;INDEX($E$136:$G$138,MATCH("●",INDEX($H$136:$AQ$138,,MATCH($D172,$70:$70,0)-7),0),1)&amp;""";"),",",""",""")</f>
        <v/>
      </c>
      <c r="BR172" s="71" t="str">
        <f>SUBSTITUTE(IF(INDEX($E$136:$G$138,MATCH("●",INDEX($H$136:$AQ$138,,MATCH($D172,$70:$70,0)-7),0),1)=VLOOKUP(BR$168,$AD$9:$AN$20,8,FALSE),"","sed -i "&amp;IF($AK$166="MacOS","'' ","")&amp;"'s#"&amp;BR$168&amp;"="""&amp;INDEX($E$136:$G$138,MATCH("●",INDEX($H$136:$AQ$138,,MATCH($D172,$70:$70,0)-7),0),1)&amp;""""&amp;"#"&amp;BR$168&amp;"="&amp;""""&amp;VLOOKUP(BR$168,$AD$9:$AN$20,8,FALSE)&amp;""""&amp;"#g'"&amp;"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2" s="71" t="str">
        <f>SUBSTITUTE(IF(VLOOKUP(BS$168,$AD$9:$AN$20,8,FALSE)=INDEX($E$140:$G$142,MATCH("●",INDEX($H$140:$AQ$142,,MATCH($D172,$70:$70,0)-7),0),1),"","sed -i "&amp;IF($AK$166="MacOS","'' ","")&amp;"'s#"&amp;BS$168&amp;"="""&amp;VLOOKUP(BS$168,$AD$9:$AN$20,8,FALSE)&amp;""""&amp;"#"&amp;BS$168&amp;"="&amp;""""&amp;INDEX($E$140:$G$142,MATCH("●",INDEX($H$140:$AQ$142,,MATCH($D172,$70:$70,0)-7),0),1)&amp;""""&amp;"#g'"&amp;" ${CONFIG_DIR}"&amp;$K$7&amp;"; export "&amp;BS$168&amp;"="&amp;""""&amp;INDEX($E$140:$G$142,MATCH("●",INDEX($H$140:$AQ$142,,MATCH($D172,$70:$70,0)-7),0),1)&amp;""";"),",",""",""")</f>
        <v/>
      </c>
      <c r="BT172" s="71" t="str">
        <f>SUBSTITUTE(IF(INDEX($E$140:$G$142,MATCH("●",INDEX($H$140:$AQ$142,,MATCH($D172,$70:$70,0)-7),0),1)=VLOOKUP(BT$168,$AD$9:$AN$20,8,FALSE),"","sed -i "&amp;IF($AK$166="MacOS","'' ","")&amp;"'s#"&amp;BT$168&amp;"="""&amp;INDEX($E$140:$G$142,MATCH("●",INDEX($H$140:$AQ$142,,MATCH($D172,$70:$70,0)-7),0),1)&amp;""""&amp;"#"&amp;BT$168&amp;"="&amp;""""&amp;VLOOKUP(BT$168,$AD$9:$AN$20,8,FALSE)&amp;""""&amp;"#g'"&amp;"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2" s="60" t="s">
        <v>1068</v>
      </c>
    </row>
    <row r="173" spans="3:73" ht="90" customHeight="1">
      <c r="D173" s="96">
        <f t="shared" ref="D173:D190" si="3">$D172+1</f>
        <v>184</v>
      </c>
      <c r="E173" s="97"/>
      <c r="F173" s="97"/>
      <c r="G173" s="98"/>
      <c r="H173" s="45" t="str">
        <f t="shared" ca="1" si="2"/>
        <v>clear; echo テストケース184; sed -i '' 's#COLUMN_DATA_TYPE="char"#COLUMN_DATA_TYPE="double"#g' ${CONFIG_DIR}db_data_config.txt; export COLUMN_DATA_TYPE="double";sed -i '' 's#COLUMN_DATA_LENGTH="3"#COLUMN_DATA_LENGTH="0.0"#g' ${CONFIG_DIR}db_data_config.txt; export COLUMN_DATA_LENGTH="0.0";sh ./script/db_check_data_validate_config.sh; sed -i '' 's#COLUMN_DATA_TYPE="double"#COLUMN_DATA_TYPE="char"#g' ${CONFIG_DIR}db_data_config.txt; export COLUMN_DATA_TYPE="char";sed -i '' 's#COLUMN_DATA_LENGTH="0.0"#COLUMN_DATA_LENGTH="3"#g' ${CONFIG_DIR}db_data_config.txt; export COLUMN_DATA_LENGTH="3";</v>
      </c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  <c r="AE173" s="99" t="str" cm="1">
        <f t="array" ref="AE173">SUBSTITUTE(INDEX($H$144:$AQ$144, , MATCH($D173, $70:$70, 0)-7),"-","")</f>
        <v>異常</v>
      </c>
      <c r="AF173" s="100"/>
      <c r="AG173" s="101"/>
      <c r="AH173" s="143" t="s">
        <v>1023</v>
      </c>
      <c r="AI173" s="144"/>
      <c r="AJ173" s="144"/>
      <c r="AK173" s="144"/>
      <c r="AL173" s="144"/>
      <c r="AM173" s="144"/>
      <c r="AN173" s="144"/>
      <c r="AO173" s="144"/>
      <c r="AP173" s="144"/>
      <c r="AQ173" s="145"/>
      <c r="AS173" s="68" t="str" cm="1">
        <f t="array" ref="AS173">SUBSTITUTE(TEXT(INDEX($H$147:$AQ$147,1,$D173-180),"000000"),"-","")</f>
        <v>220175</v>
      </c>
      <c r="AT173" s="69"/>
      <c r="AU173" s="70"/>
      <c r="AW173" s="71" t="str">
        <f>SUBSTITUTE(IF(VLOOKUP(AW$168,$AD$9:$AN$20,8,FALSE)=INDEX($E$76:$G$78,MATCH("●",INDEX($H$76:$AQ$78,,MATCH($D173,$70:$70,0)-7),0),1),"","sed -i "&amp;IF($AK$166="MacOS","'' ","")&amp;"'s#"&amp;AW$168&amp;"="""&amp;VLOOKUP(AW$168,$AD$9:$AN$20,8,FALSE)&amp;""""&amp;"#"&amp;AW$168&amp;"="&amp;""""&amp;INDEX($E$76:$G$78,MATCH("●",INDEX($H$76:$AQ$78,,MATCH($D173,$70:$70,0)-7),0),1)&amp;""""&amp;"#g'"&amp;" ${CONFIG_DIR}"&amp;$K$7&amp;"; export "&amp;AW$168&amp;"="&amp;""""&amp;INDEX($E$76:$G$78,MATCH("●",INDEX($H$76:$AQ$78,,MATCH($D173,$70:$70,0)-7),0),1)&amp;""";"),",",""",""")</f>
        <v/>
      </c>
      <c r="AX173" s="71" t="str">
        <f>SUBSTITUTE(IF(INDEX($E$76:$G$78,MATCH("●",INDEX($H$76:$AQ$78,,MATCH($D173,$70:$70,0)-7),0),1)=VLOOKUP(AX$168,$AD$9:$AN$20,8,FALSE),"","sed -i "&amp;IF($AK$166="MacOS","'' ","")&amp;"'s#"&amp;AX$168&amp;"="""&amp;INDEX($E$76:$G$78,MATCH("●",INDEX($H$76:$AQ$78,,MATCH($D173,$70:$70,0)-7),0),1)&amp;""""&amp;"#"&amp;AX$168&amp;"="&amp;""""&amp;VLOOKUP(AX$168,$AD$9:$AN$20,8,FALSE)&amp;""""&amp;"#g'"&amp;"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3" s="71" t="str">
        <f>SUBSTITUTE(IF(VLOOKUP(AY$168,$AD$9:$AN$20,8,FALSE)=INDEX($E$80:$G$83,MATCH("●",INDEX($H$80:$AQ$83,,MATCH($D173,$70:$70,0)-7),0),1),"","sed -i "&amp;IF($AK$166="MacOS","'' ","")&amp;"'s#"&amp;AY$168&amp;"="""&amp;VLOOKUP(AY$168,$AD$9:$AN$20,8,FALSE)&amp;""""&amp;"#"&amp;AY$168&amp;"="&amp;""""&amp;INDEX($E$80:$G$83,MATCH("●",INDEX($H$80:$AQ$83,,MATCH($D173,$70:$70,0)-7),0),1)&amp;""""&amp;"#g'"&amp;" ${CONFIG_DIR}"&amp;$K$7&amp;"; export "&amp;AY$168&amp;"="&amp;""""&amp;INDEX($E$80:$G$83,MATCH("●",INDEX($H$80:$AQ$83,,MATCH($D173,$70:$70,0)-7),0),1)&amp;""";"),",",""",""")</f>
        <v>sed -i '' 's#COLUMN_DATA_TYPE="char"#COLUMN_DATA_TYPE="double"#g' ${CONFIG_DIR}db_data_config.txt; export COLUMN_DATA_TYPE="double";</v>
      </c>
      <c r="AZ173" s="71" t="str">
        <f>SUBSTITUTE(IF(INDEX($E$80:$G$83,MATCH("●",INDEX($H$80:$AQ$83,,MATCH($D173,$70:$70,0)-7),0),1)=VLOOKUP(AZ$168,$AD$9:$AN$20,8,FALSE),"","sed -i "&amp;IF($AK$166="MacOS","'' ","")&amp;"'s#"&amp;AZ$168&amp;"="""&amp;INDEX($E$80:$G$83,MATCH("●",INDEX($H$80:$AQ$83,,MATCH($D173,$70:$70,0)-7),0),1)&amp;""""&amp;"#"&amp;AZ$168&amp;"="&amp;""""&amp;VLOOKUP(AZ$168,$AD$9:$AN$20,8,FALSE)&amp;""""&amp;"#g'"&amp;"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3" s="71" t="str">
        <f>SUBSTITUTE(IF(VLOOKUP(BA$168,$AD$9:$AN$20,8,FALSE)=INDEX($E$85:$G$103,MATCH("●",INDEX($H$85:$AQ$103,,MATCH($D173,$70:$70,0)-7),0),1),"","sed -i "&amp;IF($AK$166="MacOS","'' ","")&amp;"'s#"&amp;BA$168&amp;"="""&amp;VLOOKUP(BA$168,$AD$9:$AN$20,8,FALSE)&amp;""""&amp;"#"&amp;BA$168&amp;"="&amp;""""&amp;INDEX($E$85:$G$103,MATCH("●",INDEX($H$85:$AQ$103,,MATCH($D173,$70:$70,0)-7),0),1)&amp;""""&amp;"#g'"&amp;" ${CONFIG_DIR}"&amp;$K$7&amp;"; export "&amp;BA$168&amp;"="&amp;""""&amp;INDEX($E$85:$G$103,MATCH("●",INDEX($H$85:$AQ$103,,MATCH($D173,$70:$70,0)-7),0),1)&amp;""";"),",",""",""")</f>
        <v>sed -i '' 's#COLUMN_DATA_LENGTH="3"#COLUMN_DATA_LENGTH="0.0"#g' ${CONFIG_DIR}db_data_config.txt; export COLUMN_DATA_LENGTH="0.0";</v>
      </c>
      <c r="BB173" s="71" t="str">
        <f>SUBSTITUTE(IF(INDEX($E$85:$G$103,MATCH("●",INDEX($H$85:$AQ$103,,MATCH($D173,$70:$70,0)-7),0),1)=VLOOKUP(BB$168,$AD$9:$AN$20,8,FALSE),"","sed -i "&amp;IF($AK$166="MacOS","'' ","")&amp;"'s#"&amp;BB$168&amp;"="""&amp;INDEX($E$85:$G$103,MATCH("●",INDEX($H$85:$AQ$103,,MATCH($D173,$70:$70,0)-7),0),1)&amp;""""&amp;"#"&amp;BB$168&amp;"="&amp;""""&amp;VLOOKUP(BB$168,$AD$9:$AN$20,8,FALSE)&amp;""""&amp;"#g'"&amp;"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's#COLUMN_DATA_LENGTH="0.0"#COLUMN_DATA_LENGTH="3"#g' ${CONFIG_DIR}db_data_config.txt; export COLUMN_DATA_LENGTH="3";</v>
      </c>
      <c r="BC173" s="71" t="str">
        <f>SUBSTITUTE(IF(VLOOKUP(BC$168,$AD$9:$AN$20,8,FALSE)=INDEX($E$105:$G$108,MATCH("●",INDEX($H$105:$AQ$108,,MATCH($D173,$70:$70,0)-7),0),1),"","sed -i "&amp;IF($AK$166="MacOS","'' ","")&amp;"'s#"&amp;BC$168&amp;"="""&amp;VLOOKUP(BC$168,$AD$9:$AN$20,8,FALSE)&amp;""""&amp;"#"&amp;BC$168&amp;"="&amp;""""&amp;INDEX($E$105:$G$108,MATCH("●",INDEX($H$105:$AQ$108,,MATCH($D173,$70:$70,0)-7),0),1)&amp;""""&amp;"#g'"&amp;" ${CONFIG_DIR}"&amp;$K$7&amp;"; export "&amp;BC$168&amp;"="&amp;""""&amp;INDEX($E$105:$G$108,MATCH("●",INDEX($H$105:$AQ$108,,MATCH($D173,$70:$70,0)-7),0),1)&amp;""";"),",",""",""")</f>
        <v/>
      </c>
      <c r="BD173" s="71" t="str">
        <f>SUBSTITUTE(IF(INDEX($E$105:$G$108,MATCH("●",INDEX($H$105:$AQ$108,,MATCH($D173,$70:$70,0)-7),0),1)=VLOOKUP(BD$168,$AD$9:$AN$20,8,FALSE),"","sed -i "&amp;IF($AK$166="MacOS","'' ","")&amp;"'s#"&amp;BD$168&amp;"="""&amp;INDEX($E$105:$G$108,MATCH("●",INDEX($H$105:$AQ$108,,MATCH($D173,$70:$70,0)-7),0),1)&amp;""""&amp;"#"&amp;BD$168&amp;"="&amp;""""&amp;VLOOKUP(BD$168,$AD$9:$AN$20,8,FALSE)&amp;""""&amp;"#g'"&amp;"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73" s="71" t="str">
        <f>SUBSTITUTE(IF(VLOOKUP(BE$168,$AD$9:$AN$20,8,FALSE)=INDEX($E$110:$G$113,MATCH("●",INDEX($H$110:$AQ$113,,MATCH($D173,$70:$70,0)-7),0),1),"","sed -i "&amp;IF($AK$166="MacOS","'' ","")&amp;"'s#"&amp;BE$168&amp;"="""&amp;VLOOKUP(BE$168,$AD$9:$AN$20,8,FALSE)&amp;""""&amp;"#"&amp;BE$168&amp;"="&amp;""""&amp;INDEX($E$110:$G$113,MATCH("●",INDEX($H$110:$AQ$113,,MATCH($D173,$70:$70,0)-7),0),1)&amp;""""&amp;"#g'"&amp;" ${CONFIG_DIR}"&amp;$K$7&amp;"; export "&amp;BE$168&amp;"="&amp;""""&amp;INDEX($E$110:$G$113,MATCH("●",INDEX($H$110:$AQ$113,,MATCH($D173,$70:$70,0)-7),0),1)&amp;""";"),",",""",""")</f>
        <v/>
      </c>
      <c r="BF173" s="71" t="str">
        <f>SUBSTITUTE(IF(INDEX($E$110:$G$113,MATCH("●",INDEX($H$110:$AQ$113,,MATCH($D173,$70:$70,0)-7),0),1)=VLOOKUP(BF$168,$AD$9:$AN$20,8,FALSE),"","sed -i "&amp;IF($AK$166="MacOS","'' ","")&amp;"'s#"&amp;BF$168&amp;"="""&amp;INDEX($E$110:$G$113,MATCH("●",INDEX($H$110:$AQ$113,,MATCH($D173,$70:$70,0)-7),0),1)&amp;""""&amp;"#"&amp;BF$168&amp;"="&amp;""""&amp;VLOOKUP(BF$168,$AD$9:$AN$20,8,FALSE)&amp;""""&amp;"#g'"&amp;"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3" s="71" t="str">
        <f>SUBSTITUTE(IF(VLOOKUP(BG$168,$AD$9:$AN$20,8,FALSE)=INDEX($E$115:$G$118,MATCH("●",INDEX($H$115:$AQ$118,,MATCH($D173,$70:$70,0)-7),0),1),"","sed -i "&amp;IF($AK$166="MacOS","'' ","")&amp;"'s#"&amp;BG$168&amp;"="""&amp;VLOOKUP(BG$168,$AD$9:$AN$20,8,FALSE)&amp;""""&amp;"#"&amp;BG$168&amp;"="&amp;""""&amp;INDEX($E$115:$G$118,MATCH("●",INDEX($H$115:$AQ$118,,MATCH($D173,$70:$70,0)-7),0),1)&amp;""""&amp;"#g'"&amp;" ${CONFIG_DIR}"&amp;$K$7&amp;"; export "&amp;BG$168&amp;"="&amp;""""&amp;INDEX($E$115:$G$118,MATCH("●",INDEX($H$115:$AQ$118,,MATCH($D173,$70:$70,0)-7),0),1)&amp;""";"),",",""",""")</f>
        <v/>
      </c>
      <c r="BH173" s="71" t="str">
        <f>SUBSTITUTE(IF(INDEX($E$115:$G$118,MATCH("●",INDEX($H$115:$AQ$118,,MATCH($D173,$70:$70,0)-7),0),1)=VLOOKUP(BH$168,$AD$9:$AN$20,8,FALSE),"","sed -i "&amp;IF($AK$166="MacOS","'' ","")&amp;"'s#"&amp;BH$168&amp;"="""&amp;INDEX($E$115:$G$118,MATCH("●",INDEX($H$115:$AQ$118,,MATCH($D173,$70:$70,0)-7),0),1)&amp;""""&amp;"#"&amp;BH$168&amp;"="&amp;""""&amp;VLOOKUP(BH$168,$AD$9:$AN$20,8,FALSE)&amp;""""&amp;"#g'"&amp;"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3" s="71" t="str">
        <f>SUBSTITUTE(IF(VLOOKUP(BI$168,$AD$9:$AN$20,8,FALSE)=INDEX($E$120:$G$122,MATCH("●",INDEX($H$120:$AQ$122,,MATCH($D173,$70:$70,0)-7),0),1),"","sed -i "&amp;IF($AK$166="MacOS","'' ","")&amp;"'s#"&amp;BI$168&amp;"="""&amp;VLOOKUP(BI$168,$AD$9:$AN$20,8,FALSE)&amp;""""&amp;"#"&amp;BI$168&amp;"="&amp;""""&amp;INDEX($E$120:$G$122,MATCH("●",INDEX($H$120:$AQ$122,,MATCH($D173,$70:$70,0)-7),0),1)&amp;""""&amp;"#g'"&amp;" ${CONFIG_DIR}"&amp;$K$7&amp;"; export "&amp;BI$168&amp;"="&amp;""""&amp;INDEX($E$120:$G$122,MATCH("●",INDEX($H$120:$AQ$122,,MATCH($D173,$70:$70,0)-7),0),1)&amp;""";"),",",""",""")</f>
        <v/>
      </c>
      <c r="BJ173" s="71" t="str">
        <f>SUBSTITUTE(IF(INDEX($E$120:$G$122,MATCH("●",INDEX($H$120:$AQ$122,,MATCH($D173,$70:$70,0)-7),0),1)=VLOOKUP(BJ$168,$AD$9:$AN$20,8,FALSE),"","sed -i "&amp;IF($AK$166="MacOS","'' ","")&amp;"'s#"&amp;BJ$168&amp;"="""&amp;INDEX($E$120:$G$122,MATCH("●",INDEX($H$120:$AQ$122,,MATCH($D173,$70:$70,0)-7),0),1)&amp;""""&amp;"#"&amp;BJ$168&amp;"="&amp;""""&amp;VLOOKUP(BJ$168,$AD$9:$AN$20,8,FALSE)&amp;""""&amp;"#g'"&amp;"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3" s="71" t="str">
        <f>SUBSTITUTE(IF(VLOOKUP(BK$168,$AD$9:$AN$20,8,FALSE)=INDEX($E$124:$G$126,MATCH("●",INDEX($H$124:$AQ$126,,MATCH($D173,$70:$70,0)-7),0),1),"","sed -i "&amp;IF($AK$166="MacOS","'' ","")&amp;"'s#"&amp;BK$168&amp;"="""&amp;VLOOKUP(BK$168,$AD$9:$AN$20,8,FALSE)&amp;""""&amp;"#"&amp;BK$168&amp;"="&amp;""""&amp;INDEX($E$124:$G$126,MATCH("●",INDEX($H$124:$AQ$126,,MATCH($D173,$70:$70,0)-7),0),1)&amp;""""&amp;"#g'"&amp;" ${CONFIG_DIR}"&amp;$K$7&amp;"; export "&amp;BK$168&amp;"="&amp;""""&amp;INDEX($E$124:$G$126,MATCH("●",INDEX($H$124:$AQ$126,,MATCH($D173,$70:$70,0)-7),0),1)&amp;""";"),",",""",""")</f>
        <v/>
      </c>
      <c r="BL173" s="71" t="str">
        <f>SUBSTITUTE(IF(INDEX($E$124:$G$126,MATCH("●",INDEX($H$124:$AQ$126,,MATCH($D173,$70:$70,0)-7),0),1)=VLOOKUP(BL$168,$AD$9:$AN$20,8,FALSE),"","sed -i "&amp;IF($AK$166="MacOS","'' ","")&amp;"'s#"&amp;BL$168&amp;"="""&amp;INDEX($E$124:$G$126,MATCH("●",INDEX($H$124:$AQ$126,,MATCH($D173,$70:$70,0)-7),0),1)&amp;""""&amp;"#"&amp;BL$168&amp;"="&amp;""""&amp;VLOOKUP(BL$168,$AD$9:$AN$20,8,FALSE)&amp;""""&amp;"#g'"&amp;"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3" s="71" t="str">
        <f>SUBSTITUTE(IF(VLOOKUP(BM$168,$AD$9:$AN$20,8,FALSE)=INDEX($E$128:$G$130,MATCH("●",INDEX($H$128:$AQ$130,,MATCH($D173,$70:$70,0)-7),0),1),"","sed -i "&amp;IF($AK$166="MacOS","'' ","")&amp;"'s#"&amp;BM$168&amp;"="""&amp;VLOOKUP(BM$168,$AD$9:$AN$20,8,FALSE)&amp;""""&amp;"#"&amp;BM$168&amp;"="&amp;""""&amp;INDEX($E$128:$G$130,MATCH("●",INDEX($H$128:$AQ$130,,MATCH($D173,$70:$70,0)-7),0),1)&amp;""""&amp;"#g'"&amp;" ${CONFIG_DIR}"&amp;$K$7&amp;"; export "&amp;BM$168&amp;"="&amp;""""&amp;INDEX($E$128:$G$130,MATCH("●",INDEX($H$128:$AQ$130,,MATCH($D173,$70:$70,0)-7),0),1)&amp;""";"),",",""",""")</f>
        <v/>
      </c>
      <c r="BN173" s="71" t="str">
        <f>SUBSTITUTE(IF(INDEX($E$128:$G$130,MATCH("●",INDEX($H$128:$AQ$130,,MATCH($D173,$70:$70,0)-7),0),1)=VLOOKUP(BN$168,$AD$9:$AN$20,8,FALSE),"","sed -i "&amp;IF($AK$166="MacOS","'' ","")&amp;"'s#"&amp;BN$168&amp;"="""&amp;INDEX($E$128:$G$130,MATCH("●",INDEX($H$128:$AQ$130,,MATCH($D173,$70:$70,0)-7),0),1)&amp;""""&amp;"#"&amp;BN$168&amp;"="&amp;""""&amp;VLOOKUP(BN$168,$AD$9:$AN$20,8,FALSE)&amp;""""&amp;"#g'"&amp;"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3" s="71" t="str">
        <f>SUBSTITUTE(IF(VLOOKUP(BO$168,$AD$9:$AN$20,8,FALSE)=INDEX($E$132:$G$134,MATCH("●",INDEX($H$132:$AQ$134,,MATCH($D173,$70:$70,0)-7),0),1),"","sed -i "&amp;IF($AK$166="MacOS","'' ","")&amp;"'s#"&amp;BO$168&amp;"="""&amp;VLOOKUP(BO$168,$AD$9:$AN$20,8,FALSE)&amp;""""&amp;"#"&amp;BO$168&amp;"="&amp;""""&amp;INDEX($E$132:$G$134,MATCH("●",INDEX($H$132:$AQ$134,,MATCH($D173,$70:$70,0)-7),0),1)&amp;""""&amp;"#g'"&amp;" ${CONFIG_DIR}"&amp;$K$7&amp;"; export "&amp;BO$168&amp;"="&amp;""""&amp;INDEX($E$132:$G$134,MATCH("●",INDEX($H$132:$AQ$134,,MATCH($D173,$70:$70,0)-7),0),1)&amp;""";"),",",""",""")</f>
        <v/>
      </c>
      <c r="BP173" s="71" t="str">
        <f>SUBSTITUTE(IF(INDEX($E$132:$G$134,MATCH("●",INDEX($H$132:$AQ$134,,MATCH($D173,$70:$70,0)-7),0),1)=VLOOKUP(BP$168,$AD$9:$AN$20,8,FALSE),"","sed -i "&amp;IF($AK$166="MacOS","'' ","")&amp;"'s#"&amp;BP$168&amp;"="""&amp;INDEX($E$132:$G$134,MATCH("●",INDEX($H$132:$AQ$134,,MATCH($D173,$70:$70,0)-7),0),1)&amp;""""&amp;"#"&amp;BP$168&amp;"="&amp;""""&amp;VLOOKUP(BP$168,$AD$9:$AN$20,8,FALSE)&amp;""""&amp;"#g'"&amp;"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3" s="71" t="str">
        <f>SUBSTITUTE(IF(VLOOKUP(BQ$168,$AD$9:$AN$20,8,FALSE)=INDEX($E$136:$G$138,MATCH("●",INDEX($H$136:$AQ$138,,MATCH($D173,$70:$70,0)-7),0),1),"","sed -i "&amp;IF($AK$166="MacOS","'' ","")&amp;"'s#"&amp;BQ$168&amp;"="""&amp;VLOOKUP(BQ$168,$AD$9:$AN$20,8,FALSE)&amp;""""&amp;"#"&amp;BQ$168&amp;"="&amp;""""&amp;INDEX($E$136:$G$138,MATCH("●",INDEX($H$136:$AQ$138,,MATCH($D173,$70:$70,0)-7),0),1)&amp;""""&amp;"#g'"&amp;" ${CONFIG_DIR}"&amp;$K$7&amp;"; export "&amp;BQ$168&amp;"="&amp;""""&amp;INDEX($E$136:$G$138,MATCH("●",INDEX($H$136:$AQ$138,,MATCH($D173,$70:$70,0)-7),0),1)&amp;""";"),",",""",""")</f>
        <v/>
      </c>
      <c r="BR173" s="71" t="str">
        <f>SUBSTITUTE(IF(INDEX($E$136:$G$138,MATCH("●",INDEX($H$136:$AQ$138,,MATCH($D173,$70:$70,0)-7),0),1)=VLOOKUP(BR$168,$AD$9:$AN$20,8,FALSE),"","sed -i "&amp;IF($AK$166="MacOS","'' ","")&amp;"'s#"&amp;BR$168&amp;"="""&amp;INDEX($E$136:$G$138,MATCH("●",INDEX($H$136:$AQ$138,,MATCH($D173,$70:$70,0)-7),0),1)&amp;""""&amp;"#"&amp;BR$168&amp;"="&amp;""""&amp;VLOOKUP(BR$168,$AD$9:$AN$20,8,FALSE)&amp;""""&amp;"#g'"&amp;"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3" s="71" t="str">
        <f>SUBSTITUTE(IF(VLOOKUP(BS$168,$AD$9:$AN$20,8,FALSE)=INDEX($E$140:$G$142,MATCH("●",INDEX($H$140:$AQ$142,,MATCH($D173,$70:$70,0)-7),0),1),"","sed -i "&amp;IF($AK$166="MacOS","'' ","")&amp;"'s#"&amp;BS$168&amp;"="""&amp;VLOOKUP(BS$168,$AD$9:$AN$20,8,FALSE)&amp;""""&amp;"#"&amp;BS$168&amp;"="&amp;""""&amp;INDEX($E$140:$G$142,MATCH("●",INDEX($H$140:$AQ$142,,MATCH($D173,$70:$70,0)-7),0),1)&amp;""""&amp;"#g'"&amp;" ${CONFIG_DIR}"&amp;$K$7&amp;"; export "&amp;BS$168&amp;"="&amp;""""&amp;INDEX($E$140:$G$142,MATCH("●",INDEX($H$140:$AQ$142,,MATCH($D173,$70:$70,0)-7),0),1)&amp;""";"),",",""",""")</f>
        <v/>
      </c>
      <c r="BT173" s="71" t="str">
        <f>SUBSTITUTE(IF(INDEX($E$140:$G$142,MATCH("●",INDEX($H$140:$AQ$142,,MATCH($D173,$70:$70,0)-7),0),1)=VLOOKUP(BT$168,$AD$9:$AN$20,8,FALSE),"","sed -i "&amp;IF($AK$166="MacOS","'' ","")&amp;"'s#"&amp;BT$168&amp;"="""&amp;INDEX($E$140:$G$142,MATCH("●",INDEX($H$140:$AQ$142,,MATCH($D173,$70:$70,0)-7),0),1)&amp;""""&amp;"#"&amp;BT$168&amp;"="&amp;""""&amp;VLOOKUP(BT$168,$AD$9:$AN$20,8,FALSE)&amp;""""&amp;"#g'"&amp;"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3" s="60" t="s">
        <v>1068</v>
      </c>
    </row>
    <row r="174" spans="3:73" ht="90" customHeight="1">
      <c r="D174" s="96">
        <f t="shared" si="3"/>
        <v>185</v>
      </c>
      <c r="E174" s="97"/>
      <c r="F174" s="97"/>
      <c r="G174" s="98"/>
      <c r="H174" s="45" t="str">
        <f t="shared" ca="1" si="2"/>
        <v>clear; echo テストケース185; sed -i '' 's#COLUMN_DATA_TYPE="char"#COLUMN_DATA_TYPE="double"#g' ${CONFIG_DIR}db_data_config.txt; export COLUMN_DATA_TYPE="double";sed -i '' 's#COLUMN_DATA_LENGTH="3"#COLUMN_DATA_LENGTH="99.15"#g' ${CONFIG_DIR}db_data_config.txt; export COLUMN_DATA_LENGTH="99.15";sh ./script/db_check_data_validate_config.sh; sed -i '' 's#COLUMN_DATA_TYPE="double"#COLUMN_DATA_TYPE="char"#g' ${CONFIG_DIR}db_data_config.txt; export COLUMN_DATA_TYPE="char";sed -i '' 's#COLUMN_DATA_LENGTH="99.15"#COLUMN_DATA_LENGTH="3"#g' ${CONFIG_DIR}db_data_config.txt; export COLUMN_DATA_LENGTH="3";</v>
      </c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7"/>
      <c r="AE174" s="99" t="str" cm="1">
        <f t="array" ref="AE174">SUBSTITUTE(INDEX($H$144:$AQ$144, , MATCH($D174, $70:$70, 0)-7),"-","")</f>
        <v>正常</v>
      </c>
      <c r="AF174" s="100"/>
      <c r="AG174" s="101"/>
      <c r="AH174" s="143" t="s">
        <v>1024</v>
      </c>
      <c r="AI174" s="144"/>
      <c r="AJ174" s="144"/>
      <c r="AK174" s="144"/>
      <c r="AL174" s="144"/>
      <c r="AM174" s="144"/>
      <c r="AN174" s="144"/>
      <c r="AO174" s="144"/>
      <c r="AP174" s="144"/>
      <c r="AQ174" s="145"/>
      <c r="AS174" s="68" t="str" cm="1">
        <f t="array" ref="AS174">SUBSTITUTE(TEXT(INDEX($H$147:$AQ$147,1,$D174-180),"000000"),"-","")</f>
        <v>220001</v>
      </c>
      <c r="AT174" s="69"/>
      <c r="AU174" s="70"/>
      <c r="AW174" s="71" t="str">
        <f>SUBSTITUTE(IF(VLOOKUP(AW$168,$AD$9:$AN$20,8,FALSE)=INDEX($E$76:$G$78,MATCH("●",INDEX($H$76:$AQ$78,,MATCH($D174,$70:$70,0)-7),0),1),"","sed -i "&amp;IF($AK$166="MacOS","'' ","")&amp;"'s#"&amp;AW$168&amp;"="""&amp;VLOOKUP(AW$168,$AD$9:$AN$20,8,FALSE)&amp;""""&amp;"#"&amp;AW$168&amp;"="&amp;""""&amp;INDEX($E$76:$G$78,MATCH("●",INDEX($H$76:$AQ$78,,MATCH($D174,$70:$70,0)-7),0),1)&amp;""""&amp;"#g'"&amp;" ${CONFIG_DIR}"&amp;$K$7&amp;"; export "&amp;AW$168&amp;"="&amp;""""&amp;INDEX($E$76:$G$78,MATCH("●",INDEX($H$76:$AQ$78,,MATCH($D174,$70:$70,0)-7),0),1)&amp;""";"),",",""",""")</f>
        <v/>
      </c>
      <c r="AX174" s="71" t="str">
        <f>SUBSTITUTE(IF(INDEX($E$76:$G$78,MATCH("●",INDEX($H$76:$AQ$78,,MATCH($D174,$70:$70,0)-7),0),1)=VLOOKUP(AX$168,$AD$9:$AN$20,8,FALSE),"","sed -i "&amp;IF($AK$166="MacOS","'' ","")&amp;"'s#"&amp;AX$168&amp;"="""&amp;INDEX($E$76:$G$78,MATCH("●",INDEX($H$76:$AQ$78,,MATCH($D174,$70:$70,0)-7),0),1)&amp;""""&amp;"#"&amp;AX$168&amp;"="&amp;""""&amp;VLOOKUP(AX$168,$AD$9:$AN$20,8,FALSE)&amp;""""&amp;"#g'"&amp;"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4" s="71" t="str">
        <f>SUBSTITUTE(IF(VLOOKUP(AY$168,$AD$9:$AN$20,8,FALSE)=INDEX($E$80:$G$83,MATCH("●",INDEX($H$80:$AQ$83,,MATCH($D174,$70:$70,0)-7),0),1),"","sed -i "&amp;IF($AK$166="MacOS","'' ","")&amp;"'s#"&amp;AY$168&amp;"="""&amp;VLOOKUP(AY$168,$AD$9:$AN$20,8,FALSE)&amp;""""&amp;"#"&amp;AY$168&amp;"="&amp;""""&amp;INDEX($E$80:$G$83,MATCH("●",INDEX($H$80:$AQ$83,,MATCH($D174,$70:$70,0)-7),0),1)&amp;""""&amp;"#g'"&amp;" ${CONFIG_DIR}"&amp;$K$7&amp;"; export "&amp;AY$168&amp;"="&amp;""""&amp;INDEX($E$80:$G$83,MATCH("●",INDEX($H$80:$AQ$83,,MATCH($D174,$70:$70,0)-7),0),1)&amp;""";"),",",""",""")</f>
        <v>sed -i '' 's#COLUMN_DATA_TYPE="char"#COLUMN_DATA_TYPE="double"#g' ${CONFIG_DIR}db_data_config.txt; export COLUMN_DATA_TYPE="double";</v>
      </c>
      <c r="AZ174" s="71" t="str">
        <f>SUBSTITUTE(IF(INDEX($E$80:$G$83,MATCH("●",INDEX($H$80:$AQ$83,,MATCH($D174,$70:$70,0)-7),0),1)=VLOOKUP(AZ$168,$AD$9:$AN$20,8,FALSE),"","sed -i "&amp;IF($AK$166="MacOS","'' ","")&amp;"'s#"&amp;AZ$168&amp;"="""&amp;INDEX($E$80:$G$83,MATCH("●",INDEX($H$80:$AQ$83,,MATCH($D174,$70:$70,0)-7),0),1)&amp;""""&amp;"#"&amp;AZ$168&amp;"="&amp;""""&amp;VLOOKUP(AZ$168,$AD$9:$AN$20,8,FALSE)&amp;""""&amp;"#g'"&amp;"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4" s="71" t="str">
        <f>SUBSTITUTE(IF(VLOOKUP(BA$168,$AD$9:$AN$20,8,FALSE)=INDEX($E$85:$G$103,MATCH("●",INDEX($H$85:$AQ$103,,MATCH($D174,$70:$70,0)-7),0),1),"","sed -i "&amp;IF($AK$166="MacOS","'' ","")&amp;"'s#"&amp;BA$168&amp;"="""&amp;VLOOKUP(BA$168,$AD$9:$AN$20,8,FALSE)&amp;""""&amp;"#"&amp;BA$168&amp;"="&amp;""""&amp;INDEX($E$85:$G$103,MATCH("●",INDEX($H$85:$AQ$103,,MATCH($D174,$70:$70,0)-7),0),1)&amp;""""&amp;"#g'"&amp;" ${CONFIG_DIR}"&amp;$K$7&amp;"; export "&amp;BA$168&amp;"="&amp;""""&amp;INDEX($E$85:$G$103,MATCH("●",INDEX($H$85:$AQ$103,,MATCH($D174,$70:$70,0)-7),0),1)&amp;""";"),",",""",""")</f>
        <v>sed -i '' 's#COLUMN_DATA_LENGTH="3"#COLUMN_DATA_LENGTH="99.15"#g' ${CONFIG_DIR}db_data_config.txt; export COLUMN_DATA_LENGTH="99.15";</v>
      </c>
      <c r="BB174" s="71" t="str">
        <f>SUBSTITUTE(IF(INDEX($E$85:$G$103,MATCH("●",INDEX($H$85:$AQ$103,,MATCH($D174,$70:$70,0)-7),0),1)=VLOOKUP(BB$168,$AD$9:$AN$20,8,FALSE),"","sed -i "&amp;IF($AK$166="MacOS","'' ","")&amp;"'s#"&amp;BB$168&amp;"="""&amp;INDEX($E$85:$G$103,MATCH("●",INDEX($H$85:$AQ$103,,MATCH($D174,$70:$70,0)-7),0),1)&amp;""""&amp;"#"&amp;BB$168&amp;"="&amp;""""&amp;VLOOKUP(BB$168,$AD$9:$AN$20,8,FALSE)&amp;""""&amp;"#g'"&amp;"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's#COLUMN_DATA_LENGTH="99.15"#COLUMN_DATA_LENGTH="3"#g' ${CONFIG_DIR}db_data_config.txt; export COLUMN_DATA_LENGTH="3";</v>
      </c>
      <c r="BC174" s="71" t="str">
        <f>SUBSTITUTE(IF(VLOOKUP(BC$168,$AD$9:$AN$20,8,FALSE)=INDEX($E$105:$G$108,MATCH("●",INDEX($H$105:$AQ$108,,MATCH($D174,$70:$70,0)-7),0),1),"","sed -i "&amp;IF($AK$166="MacOS","'' ","")&amp;"'s#"&amp;BC$168&amp;"="""&amp;VLOOKUP(BC$168,$AD$9:$AN$20,8,FALSE)&amp;""""&amp;"#"&amp;BC$168&amp;"="&amp;""""&amp;INDEX($E$105:$G$108,MATCH("●",INDEX($H$105:$AQ$108,,MATCH($D174,$70:$70,0)-7),0),1)&amp;""""&amp;"#g'"&amp;" ${CONFIG_DIR}"&amp;$K$7&amp;"; export "&amp;BC$168&amp;"="&amp;""""&amp;INDEX($E$105:$G$108,MATCH("●",INDEX($H$105:$AQ$108,,MATCH($D174,$70:$70,0)-7),0),1)&amp;""";"),",",""",""")</f>
        <v/>
      </c>
      <c r="BD174" s="71" t="str">
        <f>SUBSTITUTE(IF(INDEX($E$105:$G$108,MATCH("●",INDEX($H$105:$AQ$108,,MATCH($D174,$70:$70,0)-7),0),1)=VLOOKUP(BD$168,$AD$9:$AN$20,8,FALSE),"","sed -i "&amp;IF($AK$166="MacOS","'' ","")&amp;"'s#"&amp;BD$168&amp;"="""&amp;INDEX($E$105:$G$108,MATCH("●",INDEX($H$105:$AQ$108,,MATCH($D174,$70:$70,0)-7),0),1)&amp;""""&amp;"#"&amp;BD$168&amp;"="&amp;""""&amp;VLOOKUP(BD$168,$AD$9:$AN$20,8,FALSE)&amp;""""&amp;"#g'"&amp;"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74" s="71" t="str">
        <f>SUBSTITUTE(IF(VLOOKUP(BE$168,$AD$9:$AN$20,8,FALSE)=INDEX($E$110:$G$113,MATCH("●",INDEX($H$110:$AQ$113,,MATCH($D174,$70:$70,0)-7),0),1),"","sed -i "&amp;IF($AK$166="MacOS","'' ","")&amp;"'s#"&amp;BE$168&amp;"="""&amp;VLOOKUP(BE$168,$AD$9:$AN$20,8,FALSE)&amp;""""&amp;"#"&amp;BE$168&amp;"="&amp;""""&amp;INDEX($E$110:$G$113,MATCH("●",INDEX($H$110:$AQ$113,,MATCH($D174,$70:$70,0)-7),0),1)&amp;""""&amp;"#g'"&amp;" ${CONFIG_DIR}"&amp;$K$7&amp;"; export "&amp;BE$168&amp;"="&amp;""""&amp;INDEX($E$110:$G$113,MATCH("●",INDEX($H$110:$AQ$113,,MATCH($D174,$70:$70,0)-7),0),1)&amp;""";"),",",""",""")</f>
        <v/>
      </c>
      <c r="BF174" s="71" t="str">
        <f>SUBSTITUTE(IF(INDEX($E$110:$G$113,MATCH("●",INDEX($H$110:$AQ$113,,MATCH($D174,$70:$70,0)-7),0),1)=VLOOKUP(BF$168,$AD$9:$AN$20,8,FALSE),"","sed -i "&amp;IF($AK$166="MacOS","'' ","")&amp;"'s#"&amp;BF$168&amp;"="""&amp;INDEX($E$110:$G$113,MATCH("●",INDEX($H$110:$AQ$113,,MATCH($D174,$70:$70,0)-7),0),1)&amp;""""&amp;"#"&amp;BF$168&amp;"="&amp;""""&amp;VLOOKUP(BF$168,$AD$9:$AN$20,8,FALSE)&amp;""""&amp;"#g'"&amp;"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4" s="71" t="str">
        <f>SUBSTITUTE(IF(VLOOKUP(BG$168,$AD$9:$AN$20,8,FALSE)=INDEX($E$115:$G$118,MATCH("●",INDEX($H$115:$AQ$118,,MATCH($D174,$70:$70,0)-7),0),1),"","sed -i "&amp;IF($AK$166="MacOS","'' ","")&amp;"'s#"&amp;BG$168&amp;"="""&amp;VLOOKUP(BG$168,$AD$9:$AN$20,8,FALSE)&amp;""""&amp;"#"&amp;BG$168&amp;"="&amp;""""&amp;INDEX($E$115:$G$118,MATCH("●",INDEX($H$115:$AQ$118,,MATCH($D174,$70:$70,0)-7),0),1)&amp;""""&amp;"#g'"&amp;" ${CONFIG_DIR}"&amp;$K$7&amp;"; export "&amp;BG$168&amp;"="&amp;""""&amp;INDEX($E$115:$G$118,MATCH("●",INDEX($H$115:$AQ$118,,MATCH($D174,$70:$70,0)-7),0),1)&amp;""";"),",",""",""")</f>
        <v/>
      </c>
      <c r="BH174" s="71" t="str">
        <f>SUBSTITUTE(IF(INDEX($E$115:$G$118,MATCH("●",INDEX($H$115:$AQ$118,,MATCH($D174,$70:$70,0)-7),0),1)=VLOOKUP(BH$168,$AD$9:$AN$20,8,FALSE),"","sed -i "&amp;IF($AK$166="MacOS","'' ","")&amp;"'s#"&amp;BH$168&amp;"="""&amp;INDEX($E$115:$G$118,MATCH("●",INDEX($H$115:$AQ$118,,MATCH($D174,$70:$70,0)-7),0),1)&amp;""""&amp;"#"&amp;BH$168&amp;"="&amp;""""&amp;VLOOKUP(BH$168,$AD$9:$AN$20,8,FALSE)&amp;""""&amp;"#g'"&amp;"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4" s="71" t="str">
        <f>SUBSTITUTE(IF(VLOOKUP(BI$168,$AD$9:$AN$20,8,FALSE)=INDEX($E$120:$G$122,MATCH("●",INDEX($H$120:$AQ$122,,MATCH($D174,$70:$70,0)-7),0),1),"","sed -i "&amp;IF($AK$166="MacOS","'' ","")&amp;"'s#"&amp;BI$168&amp;"="""&amp;VLOOKUP(BI$168,$AD$9:$AN$20,8,FALSE)&amp;""""&amp;"#"&amp;BI$168&amp;"="&amp;""""&amp;INDEX($E$120:$G$122,MATCH("●",INDEX($H$120:$AQ$122,,MATCH($D174,$70:$70,0)-7),0),1)&amp;""""&amp;"#g'"&amp;" ${CONFIG_DIR}"&amp;$K$7&amp;"; export "&amp;BI$168&amp;"="&amp;""""&amp;INDEX($E$120:$G$122,MATCH("●",INDEX($H$120:$AQ$122,,MATCH($D174,$70:$70,0)-7),0),1)&amp;""";"),",",""",""")</f>
        <v/>
      </c>
      <c r="BJ174" s="71" t="str">
        <f>SUBSTITUTE(IF(INDEX($E$120:$G$122,MATCH("●",INDEX($H$120:$AQ$122,,MATCH($D174,$70:$70,0)-7),0),1)=VLOOKUP(BJ$168,$AD$9:$AN$20,8,FALSE),"","sed -i "&amp;IF($AK$166="MacOS","'' ","")&amp;"'s#"&amp;BJ$168&amp;"="""&amp;INDEX($E$120:$G$122,MATCH("●",INDEX($H$120:$AQ$122,,MATCH($D174,$70:$70,0)-7),0),1)&amp;""""&amp;"#"&amp;BJ$168&amp;"="&amp;""""&amp;VLOOKUP(BJ$168,$AD$9:$AN$20,8,FALSE)&amp;""""&amp;"#g'"&amp;"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4" s="71" t="str">
        <f>SUBSTITUTE(IF(VLOOKUP(BK$168,$AD$9:$AN$20,8,FALSE)=INDEX($E$124:$G$126,MATCH("●",INDEX($H$124:$AQ$126,,MATCH($D174,$70:$70,0)-7),0),1),"","sed -i "&amp;IF($AK$166="MacOS","'' ","")&amp;"'s#"&amp;BK$168&amp;"="""&amp;VLOOKUP(BK$168,$AD$9:$AN$20,8,FALSE)&amp;""""&amp;"#"&amp;BK$168&amp;"="&amp;""""&amp;INDEX($E$124:$G$126,MATCH("●",INDEX($H$124:$AQ$126,,MATCH($D174,$70:$70,0)-7),0),1)&amp;""""&amp;"#g'"&amp;" ${CONFIG_DIR}"&amp;$K$7&amp;"; export "&amp;BK$168&amp;"="&amp;""""&amp;INDEX($E$124:$G$126,MATCH("●",INDEX($H$124:$AQ$126,,MATCH($D174,$70:$70,0)-7),0),1)&amp;""";"),",",""",""")</f>
        <v/>
      </c>
      <c r="BL174" s="71" t="str">
        <f>SUBSTITUTE(IF(INDEX($E$124:$G$126,MATCH("●",INDEX($H$124:$AQ$126,,MATCH($D174,$70:$70,0)-7),0),1)=VLOOKUP(BL$168,$AD$9:$AN$20,8,FALSE),"","sed -i "&amp;IF($AK$166="MacOS","'' ","")&amp;"'s#"&amp;BL$168&amp;"="""&amp;INDEX($E$124:$G$126,MATCH("●",INDEX($H$124:$AQ$126,,MATCH($D174,$70:$70,0)-7),0),1)&amp;""""&amp;"#"&amp;BL$168&amp;"="&amp;""""&amp;VLOOKUP(BL$168,$AD$9:$AN$20,8,FALSE)&amp;""""&amp;"#g'"&amp;"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4" s="71" t="str">
        <f>SUBSTITUTE(IF(VLOOKUP(BM$168,$AD$9:$AN$20,8,FALSE)=INDEX($E$128:$G$130,MATCH("●",INDEX($H$128:$AQ$130,,MATCH($D174,$70:$70,0)-7),0),1),"","sed -i "&amp;IF($AK$166="MacOS","'' ","")&amp;"'s#"&amp;BM$168&amp;"="""&amp;VLOOKUP(BM$168,$AD$9:$AN$20,8,FALSE)&amp;""""&amp;"#"&amp;BM$168&amp;"="&amp;""""&amp;INDEX($E$128:$G$130,MATCH("●",INDEX($H$128:$AQ$130,,MATCH($D174,$70:$70,0)-7),0),1)&amp;""""&amp;"#g'"&amp;" ${CONFIG_DIR}"&amp;$K$7&amp;"; export "&amp;BM$168&amp;"="&amp;""""&amp;INDEX($E$128:$G$130,MATCH("●",INDEX($H$128:$AQ$130,,MATCH($D174,$70:$70,0)-7),0),1)&amp;""";"),",",""",""")</f>
        <v/>
      </c>
      <c r="BN174" s="71" t="str">
        <f>SUBSTITUTE(IF(INDEX($E$128:$G$130,MATCH("●",INDEX($H$128:$AQ$130,,MATCH($D174,$70:$70,0)-7),0),1)=VLOOKUP(BN$168,$AD$9:$AN$20,8,FALSE),"","sed -i "&amp;IF($AK$166="MacOS","'' ","")&amp;"'s#"&amp;BN$168&amp;"="""&amp;INDEX($E$128:$G$130,MATCH("●",INDEX($H$128:$AQ$130,,MATCH($D174,$70:$70,0)-7),0),1)&amp;""""&amp;"#"&amp;BN$168&amp;"="&amp;""""&amp;VLOOKUP(BN$168,$AD$9:$AN$20,8,FALSE)&amp;""""&amp;"#g'"&amp;"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4" s="71" t="str">
        <f>SUBSTITUTE(IF(VLOOKUP(BO$168,$AD$9:$AN$20,8,FALSE)=INDEX($E$132:$G$134,MATCH("●",INDEX($H$132:$AQ$134,,MATCH($D174,$70:$70,0)-7),0),1),"","sed -i "&amp;IF($AK$166="MacOS","'' ","")&amp;"'s#"&amp;BO$168&amp;"="""&amp;VLOOKUP(BO$168,$AD$9:$AN$20,8,FALSE)&amp;""""&amp;"#"&amp;BO$168&amp;"="&amp;""""&amp;INDEX($E$132:$G$134,MATCH("●",INDEX($H$132:$AQ$134,,MATCH($D174,$70:$70,0)-7),0),1)&amp;""""&amp;"#g'"&amp;" ${CONFIG_DIR}"&amp;$K$7&amp;"; export "&amp;BO$168&amp;"="&amp;""""&amp;INDEX($E$132:$G$134,MATCH("●",INDEX($H$132:$AQ$134,,MATCH($D174,$70:$70,0)-7),0),1)&amp;""";"),",",""",""")</f>
        <v/>
      </c>
      <c r="BP174" s="71" t="str">
        <f>SUBSTITUTE(IF(INDEX($E$132:$G$134,MATCH("●",INDEX($H$132:$AQ$134,,MATCH($D174,$70:$70,0)-7),0),1)=VLOOKUP(BP$168,$AD$9:$AN$20,8,FALSE),"","sed -i "&amp;IF($AK$166="MacOS","'' ","")&amp;"'s#"&amp;BP$168&amp;"="""&amp;INDEX($E$132:$G$134,MATCH("●",INDEX($H$132:$AQ$134,,MATCH($D174,$70:$70,0)-7),0),1)&amp;""""&amp;"#"&amp;BP$168&amp;"="&amp;""""&amp;VLOOKUP(BP$168,$AD$9:$AN$20,8,FALSE)&amp;""""&amp;"#g'"&amp;"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4" s="71" t="str">
        <f>SUBSTITUTE(IF(VLOOKUP(BQ$168,$AD$9:$AN$20,8,FALSE)=INDEX($E$136:$G$138,MATCH("●",INDEX($H$136:$AQ$138,,MATCH($D174,$70:$70,0)-7),0),1),"","sed -i "&amp;IF($AK$166="MacOS","'' ","")&amp;"'s#"&amp;BQ$168&amp;"="""&amp;VLOOKUP(BQ$168,$AD$9:$AN$20,8,FALSE)&amp;""""&amp;"#"&amp;BQ$168&amp;"="&amp;""""&amp;INDEX($E$136:$G$138,MATCH("●",INDEX($H$136:$AQ$138,,MATCH($D174,$70:$70,0)-7),0),1)&amp;""""&amp;"#g'"&amp;" ${CONFIG_DIR}"&amp;$K$7&amp;"; export "&amp;BQ$168&amp;"="&amp;""""&amp;INDEX($E$136:$G$138,MATCH("●",INDEX($H$136:$AQ$138,,MATCH($D174,$70:$70,0)-7),0),1)&amp;""";"),",",""",""")</f>
        <v/>
      </c>
      <c r="BR174" s="71" t="str">
        <f>SUBSTITUTE(IF(INDEX($E$136:$G$138,MATCH("●",INDEX($H$136:$AQ$138,,MATCH($D174,$70:$70,0)-7),0),1)=VLOOKUP(BR$168,$AD$9:$AN$20,8,FALSE),"","sed -i "&amp;IF($AK$166="MacOS","'' ","")&amp;"'s#"&amp;BR$168&amp;"="""&amp;INDEX($E$136:$G$138,MATCH("●",INDEX($H$136:$AQ$138,,MATCH($D174,$70:$70,0)-7),0),1)&amp;""""&amp;"#"&amp;BR$168&amp;"="&amp;""""&amp;VLOOKUP(BR$168,$AD$9:$AN$20,8,FALSE)&amp;""""&amp;"#g'"&amp;"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4" s="71" t="str">
        <f>SUBSTITUTE(IF(VLOOKUP(BS$168,$AD$9:$AN$20,8,FALSE)=INDEX($E$140:$G$142,MATCH("●",INDEX($H$140:$AQ$142,,MATCH($D174,$70:$70,0)-7),0),1),"","sed -i "&amp;IF($AK$166="MacOS","'' ","")&amp;"'s#"&amp;BS$168&amp;"="""&amp;VLOOKUP(BS$168,$AD$9:$AN$20,8,FALSE)&amp;""""&amp;"#"&amp;BS$168&amp;"="&amp;""""&amp;INDEX($E$140:$G$142,MATCH("●",INDEX($H$140:$AQ$142,,MATCH($D174,$70:$70,0)-7),0),1)&amp;""""&amp;"#g'"&amp;" ${CONFIG_DIR}"&amp;$K$7&amp;"; export "&amp;BS$168&amp;"="&amp;""""&amp;INDEX($E$140:$G$142,MATCH("●",INDEX($H$140:$AQ$142,,MATCH($D174,$70:$70,0)-7),0),1)&amp;""";"),",",""",""")</f>
        <v/>
      </c>
      <c r="BT174" s="71" t="str">
        <f>SUBSTITUTE(IF(INDEX($E$140:$G$142,MATCH("●",INDEX($H$140:$AQ$142,,MATCH($D174,$70:$70,0)-7),0),1)=VLOOKUP(BT$168,$AD$9:$AN$20,8,FALSE),"","sed -i "&amp;IF($AK$166="MacOS","'' ","")&amp;"'s#"&amp;BT$168&amp;"="""&amp;INDEX($E$140:$G$142,MATCH("●",INDEX($H$140:$AQ$142,,MATCH($D174,$70:$70,0)-7),0),1)&amp;""""&amp;"#"&amp;BT$168&amp;"="&amp;""""&amp;VLOOKUP(BT$168,$AD$9:$AN$20,8,FALSE)&amp;""""&amp;"#g'"&amp;"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4" s="60" t="s">
        <v>1068</v>
      </c>
    </row>
    <row r="175" spans="3:73" ht="90" customHeight="1">
      <c r="D175" s="96">
        <f t="shared" si="3"/>
        <v>186</v>
      </c>
      <c r="E175" s="97"/>
      <c r="F175" s="97"/>
      <c r="G175" s="98"/>
      <c r="H175" s="45" t="str">
        <f t="shared" ca="1" si="2"/>
        <v>clear; echo テストケース186; sed -i '' 's#COLUMN_DATA_TYPE="char"#COLUMN_DATA_TYPE="double"#g' ${CONFIG_DIR}db_data_config.txt; export COLUMN_DATA_TYPE="double";sed -i '' 's#COLUMN_DATA_LENGTH="3"#COLUMN_DATA_LENGTH="100.15"#g' ${CONFIG_DIR}db_data_config.txt; export COLUMN_DATA_LENGTH="100.15";sh ./script/db_check_data_validate_config.sh; sed -i '' 's#COLUMN_DATA_TYPE="double"#COLUMN_DATA_TYPE="char"#g' ${CONFIG_DIR}db_data_config.txt; export COLUMN_DATA_TYPE="char";sed -i '' 's#COLUMN_DATA_LENGTH="100.15"#COLUMN_DATA_LENGTH="3"#g' ${CONFIG_DIR}db_data_config.txt; export COLUMN_DATA_LENGTH="3";</v>
      </c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  <c r="AE175" s="99" t="str" cm="1">
        <f t="array" ref="AE175">SUBSTITUTE(INDEX($H$144:$AQ$144, , MATCH($D175, $70:$70, 0)-7),"-","")</f>
        <v>正常</v>
      </c>
      <c r="AF175" s="100"/>
      <c r="AG175" s="101"/>
      <c r="AH175" s="143" t="s">
        <v>1025</v>
      </c>
      <c r="AI175" s="144"/>
      <c r="AJ175" s="144"/>
      <c r="AK175" s="144"/>
      <c r="AL175" s="144"/>
      <c r="AM175" s="144"/>
      <c r="AN175" s="144"/>
      <c r="AO175" s="144"/>
      <c r="AP175" s="144"/>
      <c r="AQ175" s="145"/>
      <c r="AS175" s="68" t="str" cm="1">
        <f t="array" ref="AS175">SUBSTITUTE(TEXT(INDEX($H$147:$AQ$147,1,$D175-180),"000000"),"-","")</f>
        <v>220001</v>
      </c>
      <c r="AT175" s="69"/>
      <c r="AU175" s="70"/>
      <c r="AW175" s="71" t="str">
        <f>SUBSTITUTE(IF(VLOOKUP(AW$168,$AD$9:$AN$20,8,FALSE)=INDEX($E$76:$G$78,MATCH("●",INDEX($H$76:$AQ$78,,MATCH($D175,$70:$70,0)-7),0),1),"","sed -i "&amp;IF($AK$166="MacOS","'' ","")&amp;"'s#"&amp;AW$168&amp;"="""&amp;VLOOKUP(AW$168,$AD$9:$AN$20,8,FALSE)&amp;""""&amp;"#"&amp;AW$168&amp;"="&amp;""""&amp;INDEX($E$76:$G$78,MATCH("●",INDEX($H$76:$AQ$78,,MATCH($D175,$70:$70,0)-7),0),1)&amp;""""&amp;"#g'"&amp;" ${CONFIG_DIR}"&amp;$K$7&amp;"; export "&amp;AW$168&amp;"="&amp;""""&amp;INDEX($E$76:$G$78,MATCH("●",INDEX($H$76:$AQ$78,,MATCH($D175,$70:$70,0)-7),0),1)&amp;""";"),",",""",""")</f>
        <v/>
      </c>
      <c r="AX175" s="71" t="str">
        <f>SUBSTITUTE(IF(INDEX($E$76:$G$78,MATCH("●",INDEX($H$76:$AQ$78,,MATCH($D175,$70:$70,0)-7),0),1)=VLOOKUP(AX$168,$AD$9:$AN$20,8,FALSE),"","sed -i "&amp;IF($AK$166="MacOS","'' ","")&amp;"'s#"&amp;AX$168&amp;"="""&amp;INDEX($E$76:$G$78,MATCH("●",INDEX($H$76:$AQ$78,,MATCH($D175,$70:$70,0)-7),0),1)&amp;""""&amp;"#"&amp;AX$168&amp;"="&amp;""""&amp;VLOOKUP(AX$168,$AD$9:$AN$20,8,FALSE)&amp;""""&amp;"#g'"&amp;"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5" s="71" t="str">
        <f>SUBSTITUTE(IF(VLOOKUP(AY$168,$AD$9:$AN$20,8,FALSE)=INDEX($E$80:$G$83,MATCH("●",INDEX($H$80:$AQ$83,,MATCH($D175,$70:$70,0)-7),0),1),"","sed -i "&amp;IF($AK$166="MacOS","'' ","")&amp;"'s#"&amp;AY$168&amp;"="""&amp;VLOOKUP(AY$168,$AD$9:$AN$20,8,FALSE)&amp;""""&amp;"#"&amp;AY$168&amp;"="&amp;""""&amp;INDEX($E$80:$G$83,MATCH("●",INDEX($H$80:$AQ$83,,MATCH($D175,$70:$70,0)-7),0),1)&amp;""""&amp;"#g'"&amp;" ${CONFIG_DIR}"&amp;$K$7&amp;"; export "&amp;AY$168&amp;"="&amp;""""&amp;INDEX($E$80:$G$83,MATCH("●",INDEX($H$80:$AQ$83,,MATCH($D175,$70:$70,0)-7),0),1)&amp;""";"),",",""",""")</f>
        <v>sed -i '' 's#COLUMN_DATA_TYPE="char"#COLUMN_DATA_TYPE="double"#g' ${CONFIG_DIR}db_data_config.txt; export COLUMN_DATA_TYPE="double";</v>
      </c>
      <c r="AZ175" s="71" t="str">
        <f>SUBSTITUTE(IF(INDEX($E$80:$G$83,MATCH("●",INDEX($H$80:$AQ$83,,MATCH($D175,$70:$70,0)-7),0),1)=VLOOKUP(AZ$168,$AD$9:$AN$20,8,FALSE),"","sed -i "&amp;IF($AK$166="MacOS","'' ","")&amp;"'s#"&amp;AZ$168&amp;"="""&amp;INDEX($E$80:$G$83,MATCH("●",INDEX($H$80:$AQ$83,,MATCH($D175,$70:$70,0)-7),0),1)&amp;""""&amp;"#"&amp;AZ$168&amp;"="&amp;""""&amp;VLOOKUP(AZ$168,$AD$9:$AN$20,8,FALSE)&amp;""""&amp;"#g'"&amp;"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5" s="71" t="str">
        <f>SUBSTITUTE(IF(VLOOKUP(BA$168,$AD$9:$AN$20,8,FALSE)=INDEX($E$85:$G$103,MATCH("●",INDEX($H$85:$AQ$103,,MATCH($D175,$70:$70,0)-7),0),1),"","sed -i "&amp;IF($AK$166="MacOS","'' ","")&amp;"'s#"&amp;BA$168&amp;"="""&amp;VLOOKUP(BA$168,$AD$9:$AN$20,8,FALSE)&amp;""""&amp;"#"&amp;BA$168&amp;"="&amp;""""&amp;INDEX($E$85:$G$103,MATCH("●",INDEX($H$85:$AQ$103,,MATCH($D175,$70:$70,0)-7),0),1)&amp;""""&amp;"#g'"&amp;" ${CONFIG_DIR}"&amp;$K$7&amp;"; export "&amp;BA$168&amp;"="&amp;""""&amp;INDEX($E$85:$G$103,MATCH("●",INDEX($H$85:$AQ$103,,MATCH($D175,$70:$70,0)-7),0),1)&amp;""";"),",",""",""")</f>
        <v>sed -i '' 's#COLUMN_DATA_LENGTH="3"#COLUMN_DATA_LENGTH="100.15"#g' ${CONFIG_DIR}db_data_config.txt; export COLUMN_DATA_LENGTH="100.15";</v>
      </c>
      <c r="BB175" s="71" t="str">
        <f>SUBSTITUTE(IF(INDEX($E$85:$G$103,MATCH("●",INDEX($H$85:$AQ$103,,MATCH($D175,$70:$70,0)-7),0),1)=VLOOKUP(BB$168,$AD$9:$AN$20,8,FALSE),"","sed -i "&amp;IF($AK$166="MacOS","'' ","")&amp;"'s#"&amp;BB$168&amp;"="""&amp;INDEX($E$85:$G$103,MATCH("●",INDEX($H$85:$AQ$103,,MATCH($D175,$70:$70,0)-7),0),1)&amp;""""&amp;"#"&amp;BB$168&amp;"="&amp;""""&amp;VLOOKUP(BB$168,$AD$9:$AN$20,8,FALSE)&amp;""""&amp;"#g'"&amp;"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's#COLUMN_DATA_LENGTH="100.15"#COLUMN_DATA_LENGTH="3"#g' ${CONFIG_DIR}db_data_config.txt; export COLUMN_DATA_LENGTH="3";</v>
      </c>
      <c r="BC175" s="71" t="str">
        <f>SUBSTITUTE(IF(VLOOKUP(BC$168,$AD$9:$AN$20,8,FALSE)=INDEX($E$105:$G$108,MATCH("●",INDEX($H$105:$AQ$108,,MATCH($D175,$70:$70,0)-7),0),1),"","sed -i "&amp;IF($AK$166="MacOS","'' ","")&amp;"'s#"&amp;BC$168&amp;"="""&amp;VLOOKUP(BC$168,$AD$9:$AN$20,8,FALSE)&amp;""""&amp;"#"&amp;BC$168&amp;"="&amp;""""&amp;INDEX($E$105:$G$108,MATCH("●",INDEX($H$105:$AQ$108,,MATCH($D175,$70:$70,0)-7),0),1)&amp;""""&amp;"#g'"&amp;" ${CONFIG_DIR}"&amp;$K$7&amp;"; export "&amp;BC$168&amp;"="&amp;""""&amp;INDEX($E$105:$G$108,MATCH("●",INDEX($H$105:$AQ$108,,MATCH($D175,$70:$70,0)-7),0),1)&amp;""";"),",",""",""")</f>
        <v/>
      </c>
      <c r="BD175" s="71" t="str">
        <f>SUBSTITUTE(IF(INDEX($E$105:$G$108,MATCH("●",INDEX($H$105:$AQ$108,,MATCH($D175,$70:$70,0)-7),0),1)=VLOOKUP(BD$168,$AD$9:$AN$20,8,FALSE),"","sed -i "&amp;IF($AK$166="MacOS","'' ","")&amp;"'s#"&amp;BD$168&amp;"="""&amp;INDEX($E$105:$G$108,MATCH("●",INDEX($H$105:$AQ$108,,MATCH($D175,$70:$70,0)-7),0),1)&amp;""""&amp;"#"&amp;BD$168&amp;"="&amp;""""&amp;VLOOKUP(BD$168,$AD$9:$AN$20,8,FALSE)&amp;""""&amp;"#g'"&amp;"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75" s="71" t="str">
        <f>SUBSTITUTE(IF(VLOOKUP(BE$168,$AD$9:$AN$20,8,FALSE)=INDEX($E$110:$G$113,MATCH("●",INDEX($H$110:$AQ$113,,MATCH($D175,$70:$70,0)-7),0),1),"","sed -i "&amp;IF($AK$166="MacOS","'' ","")&amp;"'s#"&amp;BE$168&amp;"="""&amp;VLOOKUP(BE$168,$AD$9:$AN$20,8,FALSE)&amp;""""&amp;"#"&amp;BE$168&amp;"="&amp;""""&amp;INDEX($E$110:$G$113,MATCH("●",INDEX($H$110:$AQ$113,,MATCH($D175,$70:$70,0)-7),0),1)&amp;""""&amp;"#g'"&amp;" ${CONFIG_DIR}"&amp;$K$7&amp;"; export "&amp;BE$168&amp;"="&amp;""""&amp;INDEX($E$110:$G$113,MATCH("●",INDEX($H$110:$AQ$113,,MATCH($D175,$70:$70,0)-7),0),1)&amp;""";"),",",""",""")</f>
        <v/>
      </c>
      <c r="BF175" s="71" t="str">
        <f>SUBSTITUTE(IF(INDEX($E$110:$G$113,MATCH("●",INDEX($H$110:$AQ$113,,MATCH($D175,$70:$70,0)-7),0),1)=VLOOKUP(BF$168,$AD$9:$AN$20,8,FALSE),"","sed -i "&amp;IF($AK$166="MacOS","'' ","")&amp;"'s#"&amp;BF$168&amp;"="""&amp;INDEX($E$110:$G$113,MATCH("●",INDEX($H$110:$AQ$113,,MATCH($D175,$70:$70,0)-7),0),1)&amp;""""&amp;"#"&amp;BF$168&amp;"="&amp;""""&amp;VLOOKUP(BF$168,$AD$9:$AN$20,8,FALSE)&amp;""""&amp;"#g'"&amp;"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5" s="71" t="str">
        <f>SUBSTITUTE(IF(VLOOKUP(BG$168,$AD$9:$AN$20,8,FALSE)=INDEX($E$115:$G$118,MATCH("●",INDEX($H$115:$AQ$118,,MATCH($D175,$70:$70,0)-7),0),1),"","sed -i "&amp;IF($AK$166="MacOS","'' ","")&amp;"'s#"&amp;BG$168&amp;"="""&amp;VLOOKUP(BG$168,$AD$9:$AN$20,8,FALSE)&amp;""""&amp;"#"&amp;BG$168&amp;"="&amp;""""&amp;INDEX($E$115:$G$118,MATCH("●",INDEX($H$115:$AQ$118,,MATCH($D175,$70:$70,0)-7),0),1)&amp;""""&amp;"#g'"&amp;" ${CONFIG_DIR}"&amp;$K$7&amp;"; export "&amp;BG$168&amp;"="&amp;""""&amp;INDEX($E$115:$G$118,MATCH("●",INDEX($H$115:$AQ$118,,MATCH($D175,$70:$70,0)-7),0),1)&amp;""";"),",",""",""")</f>
        <v/>
      </c>
      <c r="BH175" s="71" t="str">
        <f>SUBSTITUTE(IF(INDEX($E$115:$G$118,MATCH("●",INDEX($H$115:$AQ$118,,MATCH($D175,$70:$70,0)-7),0),1)=VLOOKUP(BH$168,$AD$9:$AN$20,8,FALSE),"","sed -i "&amp;IF($AK$166="MacOS","'' ","")&amp;"'s#"&amp;BH$168&amp;"="""&amp;INDEX($E$115:$G$118,MATCH("●",INDEX($H$115:$AQ$118,,MATCH($D175,$70:$70,0)-7),0),1)&amp;""""&amp;"#"&amp;BH$168&amp;"="&amp;""""&amp;VLOOKUP(BH$168,$AD$9:$AN$20,8,FALSE)&amp;""""&amp;"#g'"&amp;"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5" s="71" t="str">
        <f>SUBSTITUTE(IF(VLOOKUP(BI$168,$AD$9:$AN$20,8,FALSE)=INDEX($E$120:$G$122,MATCH("●",INDEX($H$120:$AQ$122,,MATCH($D175,$70:$70,0)-7),0),1),"","sed -i "&amp;IF($AK$166="MacOS","'' ","")&amp;"'s#"&amp;BI$168&amp;"="""&amp;VLOOKUP(BI$168,$AD$9:$AN$20,8,FALSE)&amp;""""&amp;"#"&amp;BI$168&amp;"="&amp;""""&amp;INDEX($E$120:$G$122,MATCH("●",INDEX($H$120:$AQ$122,,MATCH($D175,$70:$70,0)-7),0),1)&amp;""""&amp;"#g'"&amp;" ${CONFIG_DIR}"&amp;$K$7&amp;"; export "&amp;BI$168&amp;"="&amp;""""&amp;INDEX($E$120:$G$122,MATCH("●",INDEX($H$120:$AQ$122,,MATCH($D175,$70:$70,0)-7),0),1)&amp;""";"),",",""",""")</f>
        <v/>
      </c>
      <c r="BJ175" s="71" t="str">
        <f>SUBSTITUTE(IF(INDEX($E$120:$G$122,MATCH("●",INDEX($H$120:$AQ$122,,MATCH($D175,$70:$70,0)-7),0),1)=VLOOKUP(BJ$168,$AD$9:$AN$20,8,FALSE),"","sed -i "&amp;IF($AK$166="MacOS","'' ","")&amp;"'s#"&amp;BJ$168&amp;"="""&amp;INDEX($E$120:$G$122,MATCH("●",INDEX($H$120:$AQ$122,,MATCH($D175,$70:$70,0)-7),0),1)&amp;""""&amp;"#"&amp;BJ$168&amp;"="&amp;""""&amp;VLOOKUP(BJ$168,$AD$9:$AN$20,8,FALSE)&amp;""""&amp;"#g'"&amp;"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5" s="71" t="str">
        <f>SUBSTITUTE(IF(VLOOKUP(BK$168,$AD$9:$AN$20,8,FALSE)=INDEX($E$124:$G$126,MATCH("●",INDEX($H$124:$AQ$126,,MATCH($D175,$70:$70,0)-7),0),1),"","sed -i "&amp;IF($AK$166="MacOS","'' ","")&amp;"'s#"&amp;BK$168&amp;"="""&amp;VLOOKUP(BK$168,$AD$9:$AN$20,8,FALSE)&amp;""""&amp;"#"&amp;BK$168&amp;"="&amp;""""&amp;INDEX($E$124:$G$126,MATCH("●",INDEX($H$124:$AQ$126,,MATCH($D175,$70:$70,0)-7),0),1)&amp;""""&amp;"#g'"&amp;" ${CONFIG_DIR}"&amp;$K$7&amp;"; export "&amp;BK$168&amp;"="&amp;""""&amp;INDEX($E$124:$G$126,MATCH("●",INDEX($H$124:$AQ$126,,MATCH($D175,$70:$70,0)-7),0),1)&amp;""";"),",",""",""")</f>
        <v/>
      </c>
      <c r="BL175" s="71" t="str">
        <f>SUBSTITUTE(IF(INDEX($E$124:$G$126,MATCH("●",INDEX($H$124:$AQ$126,,MATCH($D175,$70:$70,0)-7),0),1)=VLOOKUP(BL$168,$AD$9:$AN$20,8,FALSE),"","sed -i "&amp;IF($AK$166="MacOS","'' ","")&amp;"'s#"&amp;BL$168&amp;"="""&amp;INDEX($E$124:$G$126,MATCH("●",INDEX($H$124:$AQ$126,,MATCH($D175,$70:$70,0)-7),0),1)&amp;""""&amp;"#"&amp;BL$168&amp;"="&amp;""""&amp;VLOOKUP(BL$168,$AD$9:$AN$20,8,FALSE)&amp;""""&amp;"#g'"&amp;"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5" s="71" t="str">
        <f>SUBSTITUTE(IF(VLOOKUP(BM$168,$AD$9:$AN$20,8,FALSE)=INDEX($E$128:$G$130,MATCH("●",INDEX($H$128:$AQ$130,,MATCH($D175,$70:$70,0)-7),0),1),"","sed -i "&amp;IF($AK$166="MacOS","'' ","")&amp;"'s#"&amp;BM$168&amp;"="""&amp;VLOOKUP(BM$168,$AD$9:$AN$20,8,FALSE)&amp;""""&amp;"#"&amp;BM$168&amp;"="&amp;""""&amp;INDEX($E$128:$G$130,MATCH("●",INDEX($H$128:$AQ$130,,MATCH($D175,$70:$70,0)-7),0),1)&amp;""""&amp;"#g'"&amp;" ${CONFIG_DIR}"&amp;$K$7&amp;"; export "&amp;BM$168&amp;"="&amp;""""&amp;INDEX($E$128:$G$130,MATCH("●",INDEX($H$128:$AQ$130,,MATCH($D175,$70:$70,0)-7),0),1)&amp;""";"),",",""",""")</f>
        <v/>
      </c>
      <c r="BN175" s="71" t="str">
        <f>SUBSTITUTE(IF(INDEX($E$128:$G$130,MATCH("●",INDEX($H$128:$AQ$130,,MATCH($D175,$70:$70,0)-7),0),1)=VLOOKUP(BN$168,$AD$9:$AN$20,8,FALSE),"","sed -i "&amp;IF($AK$166="MacOS","'' ","")&amp;"'s#"&amp;BN$168&amp;"="""&amp;INDEX($E$128:$G$130,MATCH("●",INDEX($H$128:$AQ$130,,MATCH($D175,$70:$70,0)-7),0),1)&amp;""""&amp;"#"&amp;BN$168&amp;"="&amp;""""&amp;VLOOKUP(BN$168,$AD$9:$AN$20,8,FALSE)&amp;""""&amp;"#g'"&amp;"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5" s="71" t="str">
        <f>SUBSTITUTE(IF(VLOOKUP(BO$168,$AD$9:$AN$20,8,FALSE)=INDEX($E$132:$G$134,MATCH("●",INDEX($H$132:$AQ$134,,MATCH($D175,$70:$70,0)-7),0),1),"","sed -i "&amp;IF($AK$166="MacOS","'' ","")&amp;"'s#"&amp;BO$168&amp;"="""&amp;VLOOKUP(BO$168,$AD$9:$AN$20,8,FALSE)&amp;""""&amp;"#"&amp;BO$168&amp;"="&amp;""""&amp;INDEX($E$132:$G$134,MATCH("●",INDEX($H$132:$AQ$134,,MATCH($D175,$70:$70,0)-7),0),1)&amp;""""&amp;"#g'"&amp;" ${CONFIG_DIR}"&amp;$K$7&amp;"; export "&amp;BO$168&amp;"="&amp;""""&amp;INDEX($E$132:$G$134,MATCH("●",INDEX($H$132:$AQ$134,,MATCH($D175,$70:$70,0)-7),0),1)&amp;""";"),",",""",""")</f>
        <v/>
      </c>
      <c r="BP175" s="71" t="str">
        <f>SUBSTITUTE(IF(INDEX($E$132:$G$134,MATCH("●",INDEX($H$132:$AQ$134,,MATCH($D175,$70:$70,0)-7),0),1)=VLOOKUP(BP$168,$AD$9:$AN$20,8,FALSE),"","sed -i "&amp;IF($AK$166="MacOS","'' ","")&amp;"'s#"&amp;BP$168&amp;"="""&amp;INDEX($E$132:$G$134,MATCH("●",INDEX($H$132:$AQ$134,,MATCH($D175,$70:$70,0)-7),0),1)&amp;""""&amp;"#"&amp;BP$168&amp;"="&amp;""""&amp;VLOOKUP(BP$168,$AD$9:$AN$20,8,FALSE)&amp;""""&amp;"#g'"&amp;"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5" s="71" t="str">
        <f>SUBSTITUTE(IF(VLOOKUP(BQ$168,$AD$9:$AN$20,8,FALSE)=INDEX($E$136:$G$138,MATCH("●",INDEX($H$136:$AQ$138,,MATCH($D175,$70:$70,0)-7),0),1),"","sed -i "&amp;IF($AK$166="MacOS","'' ","")&amp;"'s#"&amp;BQ$168&amp;"="""&amp;VLOOKUP(BQ$168,$AD$9:$AN$20,8,FALSE)&amp;""""&amp;"#"&amp;BQ$168&amp;"="&amp;""""&amp;INDEX($E$136:$G$138,MATCH("●",INDEX($H$136:$AQ$138,,MATCH($D175,$70:$70,0)-7),0),1)&amp;""""&amp;"#g'"&amp;" ${CONFIG_DIR}"&amp;$K$7&amp;"; export "&amp;BQ$168&amp;"="&amp;""""&amp;INDEX($E$136:$G$138,MATCH("●",INDEX($H$136:$AQ$138,,MATCH($D175,$70:$70,0)-7),0),1)&amp;""";"),",",""",""")</f>
        <v/>
      </c>
      <c r="BR175" s="71" t="str">
        <f>SUBSTITUTE(IF(INDEX($E$136:$G$138,MATCH("●",INDEX($H$136:$AQ$138,,MATCH($D175,$70:$70,0)-7),0),1)=VLOOKUP(BR$168,$AD$9:$AN$20,8,FALSE),"","sed -i "&amp;IF($AK$166="MacOS","'' ","")&amp;"'s#"&amp;BR$168&amp;"="""&amp;INDEX($E$136:$G$138,MATCH("●",INDEX($H$136:$AQ$138,,MATCH($D175,$70:$70,0)-7),0),1)&amp;""""&amp;"#"&amp;BR$168&amp;"="&amp;""""&amp;VLOOKUP(BR$168,$AD$9:$AN$20,8,FALSE)&amp;""""&amp;"#g'"&amp;"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5" s="71" t="str">
        <f>SUBSTITUTE(IF(VLOOKUP(BS$168,$AD$9:$AN$20,8,FALSE)=INDEX($E$140:$G$142,MATCH("●",INDEX($H$140:$AQ$142,,MATCH($D175,$70:$70,0)-7),0),1),"","sed -i "&amp;IF($AK$166="MacOS","'' ","")&amp;"'s#"&amp;BS$168&amp;"="""&amp;VLOOKUP(BS$168,$AD$9:$AN$20,8,FALSE)&amp;""""&amp;"#"&amp;BS$168&amp;"="&amp;""""&amp;INDEX($E$140:$G$142,MATCH("●",INDEX($H$140:$AQ$142,,MATCH($D175,$70:$70,0)-7),0),1)&amp;""""&amp;"#g'"&amp;" ${CONFIG_DIR}"&amp;$K$7&amp;"; export "&amp;BS$168&amp;"="&amp;""""&amp;INDEX($E$140:$G$142,MATCH("●",INDEX($H$140:$AQ$142,,MATCH($D175,$70:$70,0)-7),0),1)&amp;""";"),",",""",""")</f>
        <v/>
      </c>
      <c r="BT175" s="71" t="str">
        <f>SUBSTITUTE(IF(INDEX($E$140:$G$142,MATCH("●",INDEX($H$140:$AQ$142,,MATCH($D175,$70:$70,0)-7),0),1)=VLOOKUP(BT$168,$AD$9:$AN$20,8,FALSE),"","sed -i "&amp;IF($AK$166="MacOS","'' ","")&amp;"'s#"&amp;BT$168&amp;"="""&amp;INDEX($E$140:$G$142,MATCH("●",INDEX($H$140:$AQ$142,,MATCH($D175,$70:$70,0)-7),0),1)&amp;""""&amp;"#"&amp;BT$168&amp;"="&amp;""""&amp;VLOOKUP(BT$168,$AD$9:$AN$20,8,FALSE)&amp;""""&amp;"#g'"&amp;"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5" s="60" t="s">
        <v>1068</v>
      </c>
    </row>
    <row r="176" spans="3:73" ht="90" customHeight="1">
      <c r="D176" s="96">
        <f t="shared" si="3"/>
        <v>187</v>
      </c>
      <c r="E176" s="97"/>
      <c r="F176" s="97"/>
      <c r="G176" s="98"/>
      <c r="H176" s="45" t="str">
        <f t="shared" ca="1" si="2"/>
        <v>clear; echo テストケース187; sed -i '' 's#COLUMN_DATA_TYPE="char"#COLUMN_DATA_TYPE="double"#g' ${CONFIG_DIR}db_data_config.txt; export COLUMN_DATA_TYPE="double";sed -i '' 's#COLUMN_DATA_LENGTH="3"#COLUMN_DATA_LENGTH="101.15"#g' ${CONFIG_DIR}db_data_config.txt; export COLUMN_DATA_LENGTH="101.15";sh ./script/db_check_data_validate_config.sh; sed -i '' 's#COLUMN_DATA_TYPE="double"#COLUMN_DATA_TYPE="char"#g' ${CONFIG_DIR}db_data_config.txt; export COLUMN_DATA_TYPE="char";sed -i '' 's#COLUMN_DATA_LENGTH="101.15"#COLUMN_DATA_LENGTH="3"#g' ${CONFIG_DIR}db_data_config.txt; export COLUMN_DATA_LENGTH="3";</v>
      </c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7"/>
      <c r="AE176" s="99" t="str" cm="1">
        <f t="array" ref="AE176">SUBSTITUTE(INDEX($H$144:$AQ$144, , MATCH($D176, $70:$70, 0)-7),"-","")</f>
        <v>異常</v>
      </c>
      <c r="AF176" s="100"/>
      <c r="AG176" s="101"/>
      <c r="AH176" s="143" t="s">
        <v>1026</v>
      </c>
      <c r="AI176" s="144"/>
      <c r="AJ176" s="144"/>
      <c r="AK176" s="144"/>
      <c r="AL176" s="144"/>
      <c r="AM176" s="144"/>
      <c r="AN176" s="144"/>
      <c r="AO176" s="144"/>
      <c r="AP176" s="144"/>
      <c r="AQ176" s="145"/>
      <c r="AS176" s="68" t="str" cm="1">
        <f t="array" ref="AS176">SUBSTITUTE(TEXT(INDEX($H$147:$AQ$147,1,$D176-180),"000000"),"-","")</f>
        <v>220176</v>
      </c>
      <c r="AT176" s="69"/>
      <c r="AU176" s="70"/>
      <c r="AW176" s="71" t="str">
        <f>SUBSTITUTE(IF(VLOOKUP(AW$168,$AD$9:$AN$20,8,FALSE)=INDEX($E$76:$G$78,MATCH("●",INDEX($H$76:$AQ$78,,MATCH($D176,$70:$70,0)-7),0),1),"","sed -i "&amp;IF($AK$166="MacOS","'' ","")&amp;"'s#"&amp;AW$168&amp;"="""&amp;VLOOKUP(AW$168,$AD$9:$AN$20,8,FALSE)&amp;""""&amp;"#"&amp;AW$168&amp;"="&amp;""""&amp;INDEX($E$76:$G$78,MATCH("●",INDEX($H$76:$AQ$78,,MATCH($D176,$70:$70,0)-7),0),1)&amp;""""&amp;"#g'"&amp;" ${CONFIG_DIR}"&amp;$K$7&amp;"; export "&amp;AW$168&amp;"="&amp;""""&amp;INDEX($E$76:$G$78,MATCH("●",INDEX($H$76:$AQ$78,,MATCH($D176,$70:$70,0)-7),0),1)&amp;""";"),",",""",""")</f>
        <v/>
      </c>
      <c r="AX176" s="71" t="str">
        <f>SUBSTITUTE(IF(INDEX($E$76:$G$78,MATCH("●",INDEX($H$76:$AQ$78,,MATCH($D176,$70:$70,0)-7),0),1)=VLOOKUP(AX$168,$AD$9:$AN$20,8,FALSE),"","sed -i "&amp;IF($AK$166="MacOS","'' ","")&amp;"'s#"&amp;AX$168&amp;"="""&amp;INDEX($E$76:$G$78,MATCH("●",INDEX($H$76:$AQ$78,,MATCH($D176,$70:$70,0)-7),0),1)&amp;""""&amp;"#"&amp;AX$168&amp;"="&amp;""""&amp;VLOOKUP(AX$168,$AD$9:$AN$20,8,FALSE)&amp;""""&amp;"#g'"&amp;"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6" s="71" t="str">
        <f>SUBSTITUTE(IF(VLOOKUP(AY$168,$AD$9:$AN$20,8,FALSE)=INDEX($E$80:$G$83,MATCH("●",INDEX($H$80:$AQ$83,,MATCH($D176,$70:$70,0)-7),0),1),"","sed -i "&amp;IF($AK$166="MacOS","'' ","")&amp;"'s#"&amp;AY$168&amp;"="""&amp;VLOOKUP(AY$168,$AD$9:$AN$20,8,FALSE)&amp;""""&amp;"#"&amp;AY$168&amp;"="&amp;""""&amp;INDEX($E$80:$G$83,MATCH("●",INDEX($H$80:$AQ$83,,MATCH($D176,$70:$70,0)-7),0),1)&amp;""""&amp;"#g'"&amp;" ${CONFIG_DIR}"&amp;$K$7&amp;"; export "&amp;AY$168&amp;"="&amp;""""&amp;INDEX($E$80:$G$83,MATCH("●",INDEX($H$80:$AQ$83,,MATCH($D176,$70:$70,0)-7),0),1)&amp;""";"),",",""",""")</f>
        <v>sed -i '' 's#COLUMN_DATA_TYPE="char"#COLUMN_DATA_TYPE="double"#g' ${CONFIG_DIR}db_data_config.txt; export COLUMN_DATA_TYPE="double";</v>
      </c>
      <c r="AZ176" s="71" t="str">
        <f>SUBSTITUTE(IF(INDEX($E$80:$G$83,MATCH("●",INDEX($H$80:$AQ$83,,MATCH($D176,$70:$70,0)-7),0),1)=VLOOKUP(AZ$168,$AD$9:$AN$20,8,FALSE),"","sed -i "&amp;IF($AK$166="MacOS","'' ","")&amp;"'s#"&amp;AZ$168&amp;"="""&amp;INDEX($E$80:$G$83,MATCH("●",INDEX($H$80:$AQ$83,,MATCH($D176,$70:$70,0)-7),0),1)&amp;""""&amp;"#"&amp;AZ$168&amp;"="&amp;""""&amp;VLOOKUP(AZ$168,$AD$9:$AN$20,8,FALSE)&amp;""""&amp;"#g'"&amp;"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6" s="71" t="str">
        <f>SUBSTITUTE(IF(VLOOKUP(BA$168,$AD$9:$AN$20,8,FALSE)=INDEX($E$85:$G$103,MATCH("●",INDEX($H$85:$AQ$103,,MATCH($D176,$70:$70,0)-7),0),1),"","sed -i "&amp;IF($AK$166="MacOS","'' ","")&amp;"'s#"&amp;BA$168&amp;"="""&amp;VLOOKUP(BA$168,$AD$9:$AN$20,8,FALSE)&amp;""""&amp;"#"&amp;BA$168&amp;"="&amp;""""&amp;INDEX($E$85:$G$103,MATCH("●",INDEX($H$85:$AQ$103,,MATCH($D176,$70:$70,0)-7),0),1)&amp;""""&amp;"#g'"&amp;" ${CONFIG_DIR}"&amp;$K$7&amp;"; export "&amp;BA$168&amp;"="&amp;""""&amp;INDEX($E$85:$G$103,MATCH("●",INDEX($H$85:$AQ$103,,MATCH($D176,$70:$70,0)-7),0),1)&amp;""";"),",",""",""")</f>
        <v>sed -i '' 's#COLUMN_DATA_LENGTH="3"#COLUMN_DATA_LENGTH="101.15"#g' ${CONFIG_DIR}db_data_config.txt; export COLUMN_DATA_LENGTH="101.15";</v>
      </c>
      <c r="BB176" s="71" t="str">
        <f>SUBSTITUTE(IF(INDEX($E$85:$G$103,MATCH("●",INDEX($H$85:$AQ$103,,MATCH($D176,$70:$70,0)-7),0),1)=VLOOKUP(BB$168,$AD$9:$AN$20,8,FALSE),"","sed -i "&amp;IF($AK$166="MacOS","'' ","")&amp;"'s#"&amp;BB$168&amp;"="""&amp;INDEX($E$85:$G$103,MATCH("●",INDEX($H$85:$AQ$103,,MATCH($D176,$70:$70,0)-7),0),1)&amp;""""&amp;"#"&amp;BB$168&amp;"="&amp;""""&amp;VLOOKUP(BB$168,$AD$9:$AN$20,8,FALSE)&amp;""""&amp;"#g'"&amp;"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's#COLUMN_DATA_LENGTH="101.15"#COLUMN_DATA_LENGTH="3"#g' ${CONFIG_DIR}db_data_config.txt; export COLUMN_DATA_LENGTH="3";</v>
      </c>
      <c r="BC176" s="71" t="str">
        <f>SUBSTITUTE(IF(VLOOKUP(BC$168,$AD$9:$AN$20,8,FALSE)=INDEX($E$105:$G$108,MATCH("●",INDEX($H$105:$AQ$108,,MATCH($D176,$70:$70,0)-7),0),1),"","sed -i "&amp;IF($AK$166="MacOS","'' ","")&amp;"'s#"&amp;BC$168&amp;"="""&amp;VLOOKUP(BC$168,$AD$9:$AN$20,8,FALSE)&amp;""""&amp;"#"&amp;BC$168&amp;"="&amp;""""&amp;INDEX($E$105:$G$108,MATCH("●",INDEX($H$105:$AQ$108,,MATCH($D176,$70:$70,0)-7),0),1)&amp;""""&amp;"#g'"&amp;" ${CONFIG_DIR}"&amp;$K$7&amp;"; export "&amp;BC$168&amp;"="&amp;""""&amp;INDEX($E$105:$G$108,MATCH("●",INDEX($H$105:$AQ$108,,MATCH($D176,$70:$70,0)-7),0),1)&amp;""";"),",",""",""")</f>
        <v/>
      </c>
      <c r="BD176" s="71" t="str">
        <f>SUBSTITUTE(IF(INDEX($E$105:$G$108,MATCH("●",INDEX($H$105:$AQ$108,,MATCH($D176,$70:$70,0)-7),0),1)=VLOOKUP(BD$168,$AD$9:$AN$20,8,FALSE),"","sed -i "&amp;IF($AK$166="MacOS","'' ","")&amp;"'s#"&amp;BD$168&amp;"="""&amp;INDEX($E$105:$G$108,MATCH("●",INDEX($H$105:$AQ$108,,MATCH($D176,$70:$70,0)-7),0),1)&amp;""""&amp;"#"&amp;BD$168&amp;"="&amp;""""&amp;VLOOKUP(BD$168,$AD$9:$AN$20,8,FALSE)&amp;""""&amp;"#g'"&amp;"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76" s="71" t="str">
        <f>SUBSTITUTE(IF(VLOOKUP(BE$168,$AD$9:$AN$20,8,FALSE)=INDEX($E$110:$G$113,MATCH("●",INDEX($H$110:$AQ$113,,MATCH($D176,$70:$70,0)-7),0),1),"","sed -i "&amp;IF($AK$166="MacOS","'' ","")&amp;"'s#"&amp;BE$168&amp;"="""&amp;VLOOKUP(BE$168,$AD$9:$AN$20,8,FALSE)&amp;""""&amp;"#"&amp;BE$168&amp;"="&amp;""""&amp;INDEX($E$110:$G$113,MATCH("●",INDEX($H$110:$AQ$113,,MATCH($D176,$70:$70,0)-7),0),1)&amp;""""&amp;"#g'"&amp;" ${CONFIG_DIR}"&amp;$K$7&amp;"; export "&amp;BE$168&amp;"="&amp;""""&amp;INDEX($E$110:$G$113,MATCH("●",INDEX($H$110:$AQ$113,,MATCH($D176,$70:$70,0)-7),0),1)&amp;""";"),",",""",""")</f>
        <v/>
      </c>
      <c r="BF176" s="71" t="str">
        <f>SUBSTITUTE(IF(INDEX($E$110:$G$113,MATCH("●",INDEX($H$110:$AQ$113,,MATCH($D176,$70:$70,0)-7),0),1)=VLOOKUP(BF$168,$AD$9:$AN$20,8,FALSE),"","sed -i "&amp;IF($AK$166="MacOS","'' ","")&amp;"'s#"&amp;BF$168&amp;"="""&amp;INDEX($E$110:$G$113,MATCH("●",INDEX($H$110:$AQ$113,,MATCH($D176,$70:$70,0)-7),0),1)&amp;""""&amp;"#"&amp;BF$168&amp;"="&amp;""""&amp;VLOOKUP(BF$168,$AD$9:$AN$20,8,FALSE)&amp;""""&amp;"#g'"&amp;"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6" s="71" t="str">
        <f>SUBSTITUTE(IF(VLOOKUP(BG$168,$AD$9:$AN$20,8,FALSE)=INDEX($E$115:$G$118,MATCH("●",INDEX($H$115:$AQ$118,,MATCH($D176,$70:$70,0)-7),0),1),"","sed -i "&amp;IF($AK$166="MacOS","'' ","")&amp;"'s#"&amp;BG$168&amp;"="""&amp;VLOOKUP(BG$168,$AD$9:$AN$20,8,FALSE)&amp;""""&amp;"#"&amp;BG$168&amp;"="&amp;""""&amp;INDEX($E$115:$G$118,MATCH("●",INDEX($H$115:$AQ$118,,MATCH($D176,$70:$70,0)-7),0),1)&amp;""""&amp;"#g'"&amp;" ${CONFIG_DIR}"&amp;$K$7&amp;"; export "&amp;BG$168&amp;"="&amp;""""&amp;INDEX($E$115:$G$118,MATCH("●",INDEX($H$115:$AQ$118,,MATCH($D176,$70:$70,0)-7),0),1)&amp;""";"),",",""",""")</f>
        <v/>
      </c>
      <c r="BH176" s="71" t="str">
        <f>SUBSTITUTE(IF(INDEX($E$115:$G$118,MATCH("●",INDEX($H$115:$AQ$118,,MATCH($D176,$70:$70,0)-7),0),1)=VLOOKUP(BH$168,$AD$9:$AN$20,8,FALSE),"","sed -i "&amp;IF($AK$166="MacOS","'' ","")&amp;"'s#"&amp;BH$168&amp;"="""&amp;INDEX($E$115:$G$118,MATCH("●",INDEX($H$115:$AQ$118,,MATCH($D176,$70:$70,0)-7),0),1)&amp;""""&amp;"#"&amp;BH$168&amp;"="&amp;""""&amp;VLOOKUP(BH$168,$AD$9:$AN$20,8,FALSE)&amp;""""&amp;"#g'"&amp;"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6" s="71" t="str">
        <f>SUBSTITUTE(IF(VLOOKUP(BI$168,$AD$9:$AN$20,8,FALSE)=INDEX($E$120:$G$122,MATCH("●",INDEX($H$120:$AQ$122,,MATCH($D176,$70:$70,0)-7),0),1),"","sed -i "&amp;IF($AK$166="MacOS","'' ","")&amp;"'s#"&amp;BI$168&amp;"="""&amp;VLOOKUP(BI$168,$AD$9:$AN$20,8,FALSE)&amp;""""&amp;"#"&amp;BI$168&amp;"="&amp;""""&amp;INDEX($E$120:$G$122,MATCH("●",INDEX($H$120:$AQ$122,,MATCH($D176,$70:$70,0)-7),0),1)&amp;""""&amp;"#g'"&amp;" ${CONFIG_DIR}"&amp;$K$7&amp;"; export "&amp;BI$168&amp;"="&amp;""""&amp;INDEX($E$120:$G$122,MATCH("●",INDEX($H$120:$AQ$122,,MATCH($D176,$70:$70,0)-7),0),1)&amp;""";"),",",""",""")</f>
        <v/>
      </c>
      <c r="BJ176" s="71" t="str">
        <f>SUBSTITUTE(IF(INDEX($E$120:$G$122,MATCH("●",INDEX($H$120:$AQ$122,,MATCH($D176,$70:$70,0)-7),0),1)=VLOOKUP(BJ$168,$AD$9:$AN$20,8,FALSE),"","sed -i "&amp;IF($AK$166="MacOS","'' ","")&amp;"'s#"&amp;BJ$168&amp;"="""&amp;INDEX($E$120:$G$122,MATCH("●",INDEX($H$120:$AQ$122,,MATCH($D176,$70:$70,0)-7),0),1)&amp;""""&amp;"#"&amp;BJ$168&amp;"="&amp;""""&amp;VLOOKUP(BJ$168,$AD$9:$AN$20,8,FALSE)&amp;""""&amp;"#g'"&amp;"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6" s="71" t="str">
        <f>SUBSTITUTE(IF(VLOOKUP(BK$168,$AD$9:$AN$20,8,FALSE)=INDEX($E$124:$G$126,MATCH("●",INDEX($H$124:$AQ$126,,MATCH($D176,$70:$70,0)-7),0),1),"","sed -i "&amp;IF($AK$166="MacOS","'' ","")&amp;"'s#"&amp;BK$168&amp;"="""&amp;VLOOKUP(BK$168,$AD$9:$AN$20,8,FALSE)&amp;""""&amp;"#"&amp;BK$168&amp;"="&amp;""""&amp;INDEX($E$124:$G$126,MATCH("●",INDEX($H$124:$AQ$126,,MATCH($D176,$70:$70,0)-7),0),1)&amp;""""&amp;"#g'"&amp;" ${CONFIG_DIR}"&amp;$K$7&amp;"; export "&amp;BK$168&amp;"="&amp;""""&amp;INDEX($E$124:$G$126,MATCH("●",INDEX($H$124:$AQ$126,,MATCH($D176,$70:$70,0)-7),0),1)&amp;""";"),",",""",""")</f>
        <v/>
      </c>
      <c r="BL176" s="71" t="str">
        <f>SUBSTITUTE(IF(INDEX($E$124:$G$126,MATCH("●",INDEX($H$124:$AQ$126,,MATCH($D176,$70:$70,0)-7),0),1)=VLOOKUP(BL$168,$AD$9:$AN$20,8,FALSE),"","sed -i "&amp;IF($AK$166="MacOS","'' ","")&amp;"'s#"&amp;BL$168&amp;"="""&amp;INDEX($E$124:$G$126,MATCH("●",INDEX($H$124:$AQ$126,,MATCH($D176,$70:$70,0)-7),0),1)&amp;""""&amp;"#"&amp;BL$168&amp;"="&amp;""""&amp;VLOOKUP(BL$168,$AD$9:$AN$20,8,FALSE)&amp;""""&amp;"#g'"&amp;"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6" s="71" t="str">
        <f>SUBSTITUTE(IF(VLOOKUP(BM$168,$AD$9:$AN$20,8,FALSE)=INDEX($E$128:$G$130,MATCH("●",INDEX($H$128:$AQ$130,,MATCH($D176,$70:$70,0)-7),0),1),"","sed -i "&amp;IF($AK$166="MacOS","'' ","")&amp;"'s#"&amp;BM$168&amp;"="""&amp;VLOOKUP(BM$168,$AD$9:$AN$20,8,FALSE)&amp;""""&amp;"#"&amp;BM$168&amp;"="&amp;""""&amp;INDEX($E$128:$G$130,MATCH("●",INDEX($H$128:$AQ$130,,MATCH($D176,$70:$70,0)-7),0),1)&amp;""""&amp;"#g'"&amp;" ${CONFIG_DIR}"&amp;$K$7&amp;"; export "&amp;BM$168&amp;"="&amp;""""&amp;INDEX($E$128:$G$130,MATCH("●",INDEX($H$128:$AQ$130,,MATCH($D176,$70:$70,0)-7),0),1)&amp;""";"),",",""",""")</f>
        <v/>
      </c>
      <c r="BN176" s="71" t="str">
        <f>SUBSTITUTE(IF(INDEX($E$128:$G$130,MATCH("●",INDEX($H$128:$AQ$130,,MATCH($D176,$70:$70,0)-7),0),1)=VLOOKUP(BN$168,$AD$9:$AN$20,8,FALSE),"","sed -i "&amp;IF($AK$166="MacOS","'' ","")&amp;"'s#"&amp;BN$168&amp;"="""&amp;INDEX($E$128:$G$130,MATCH("●",INDEX($H$128:$AQ$130,,MATCH($D176,$70:$70,0)-7),0),1)&amp;""""&amp;"#"&amp;BN$168&amp;"="&amp;""""&amp;VLOOKUP(BN$168,$AD$9:$AN$20,8,FALSE)&amp;""""&amp;"#g'"&amp;"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6" s="71" t="str">
        <f>SUBSTITUTE(IF(VLOOKUP(BO$168,$AD$9:$AN$20,8,FALSE)=INDEX($E$132:$G$134,MATCH("●",INDEX($H$132:$AQ$134,,MATCH($D176,$70:$70,0)-7),0),1),"","sed -i "&amp;IF($AK$166="MacOS","'' ","")&amp;"'s#"&amp;BO$168&amp;"="""&amp;VLOOKUP(BO$168,$AD$9:$AN$20,8,FALSE)&amp;""""&amp;"#"&amp;BO$168&amp;"="&amp;""""&amp;INDEX($E$132:$G$134,MATCH("●",INDEX($H$132:$AQ$134,,MATCH($D176,$70:$70,0)-7),0),1)&amp;""""&amp;"#g'"&amp;" ${CONFIG_DIR}"&amp;$K$7&amp;"; export "&amp;BO$168&amp;"="&amp;""""&amp;INDEX($E$132:$G$134,MATCH("●",INDEX($H$132:$AQ$134,,MATCH($D176,$70:$70,0)-7),0),1)&amp;""";"),",",""",""")</f>
        <v/>
      </c>
      <c r="BP176" s="71" t="str">
        <f>SUBSTITUTE(IF(INDEX($E$132:$G$134,MATCH("●",INDEX($H$132:$AQ$134,,MATCH($D176,$70:$70,0)-7),0),1)=VLOOKUP(BP$168,$AD$9:$AN$20,8,FALSE),"","sed -i "&amp;IF($AK$166="MacOS","'' ","")&amp;"'s#"&amp;BP$168&amp;"="""&amp;INDEX($E$132:$G$134,MATCH("●",INDEX($H$132:$AQ$134,,MATCH($D176,$70:$70,0)-7),0),1)&amp;""""&amp;"#"&amp;BP$168&amp;"="&amp;""""&amp;VLOOKUP(BP$168,$AD$9:$AN$20,8,FALSE)&amp;""""&amp;"#g'"&amp;"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6" s="71" t="str">
        <f>SUBSTITUTE(IF(VLOOKUP(BQ$168,$AD$9:$AN$20,8,FALSE)=INDEX($E$136:$G$138,MATCH("●",INDEX($H$136:$AQ$138,,MATCH($D176,$70:$70,0)-7),0),1),"","sed -i "&amp;IF($AK$166="MacOS","'' ","")&amp;"'s#"&amp;BQ$168&amp;"="""&amp;VLOOKUP(BQ$168,$AD$9:$AN$20,8,FALSE)&amp;""""&amp;"#"&amp;BQ$168&amp;"="&amp;""""&amp;INDEX($E$136:$G$138,MATCH("●",INDEX($H$136:$AQ$138,,MATCH($D176,$70:$70,0)-7),0),1)&amp;""""&amp;"#g'"&amp;" ${CONFIG_DIR}"&amp;$K$7&amp;"; export "&amp;BQ$168&amp;"="&amp;""""&amp;INDEX($E$136:$G$138,MATCH("●",INDEX($H$136:$AQ$138,,MATCH($D176,$70:$70,0)-7),0),1)&amp;""";"),",",""",""")</f>
        <v/>
      </c>
      <c r="BR176" s="71" t="str">
        <f>SUBSTITUTE(IF(INDEX($E$136:$G$138,MATCH("●",INDEX($H$136:$AQ$138,,MATCH($D176,$70:$70,0)-7),0),1)=VLOOKUP(BR$168,$AD$9:$AN$20,8,FALSE),"","sed -i "&amp;IF($AK$166="MacOS","'' ","")&amp;"'s#"&amp;BR$168&amp;"="""&amp;INDEX($E$136:$G$138,MATCH("●",INDEX($H$136:$AQ$138,,MATCH($D176,$70:$70,0)-7),0),1)&amp;""""&amp;"#"&amp;BR$168&amp;"="&amp;""""&amp;VLOOKUP(BR$168,$AD$9:$AN$20,8,FALSE)&amp;""""&amp;"#g'"&amp;"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6" s="71" t="str">
        <f>SUBSTITUTE(IF(VLOOKUP(BS$168,$AD$9:$AN$20,8,FALSE)=INDEX($E$140:$G$142,MATCH("●",INDEX($H$140:$AQ$142,,MATCH($D176,$70:$70,0)-7),0),1),"","sed -i "&amp;IF($AK$166="MacOS","'' ","")&amp;"'s#"&amp;BS$168&amp;"="""&amp;VLOOKUP(BS$168,$AD$9:$AN$20,8,FALSE)&amp;""""&amp;"#"&amp;BS$168&amp;"="&amp;""""&amp;INDEX($E$140:$G$142,MATCH("●",INDEX($H$140:$AQ$142,,MATCH($D176,$70:$70,0)-7),0),1)&amp;""""&amp;"#g'"&amp;" ${CONFIG_DIR}"&amp;$K$7&amp;"; export "&amp;BS$168&amp;"="&amp;""""&amp;INDEX($E$140:$G$142,MATCH("●",INDEX($H$140:$AQ$142,,MATCH($D176,$70:$70,0)-7),0),1)&amp;""";"),",",""",""")</f>
        <v/>
      </c>
      <c r="BT176" s="71" t="str">
        <f>SUBSTITUTE(IF(INDEX($E$140:$G$142,MATCH("●",INDEX($H$140:$AQ$142,,MATCH($D176,$70:$70,0)-7),0),1)=VLOOKUP(BT$168,$AD$9:$AN$20,8,FALSE),"","sed -i "&amp;IF($AK$166="MacOS","'' ","")&amp;"'s#"&amp;BT$168&amp;"="""&amp;INDEX($E$140:$G$142,MATCH("●",INDEX($H$140:$AQ$142,,MATCH($D176,$70:$70,0)-7),0),1)&amp;""""&amp;"#"&amp;BT$168&amp;"="&amp;""""&amp;VLOOKUP(BT$168,$AD$9:$AN$20,8,FALSE)&amp;""""&amp;"#g'"&amp;"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6" s="60" t="s">
        <v>1068</v>
      </c>
    </row>
    <row r="177" spans="4:73" ht="90" customHeight="1">
      <c r="D177" s="96">
        <f t="shared" si="3"/>
        <v>188</v>
      </c>
      <c r="E177" s="97"/>
      <c r="F177" s="97"/>
      <c r="G177" s="98"/>
      <c r="H177" s="45" t="str">
        <f t="shared" ca="1" si="2"/>
        <v>clear; echo テストケース188; sed -i '' 's#COLUMN_DATA_TYPE="char"#COLUMN_DATA_TYPE="double"#g' ${CONFIG_DIR}db_data_config.txt; export COLUMN_DATA_TYPE="double";sed -i '' 's#COLUMN_DATA_LENGTH="3"#COLUMN_DATA_LENGTH="100.14"#g' ${CONFIG_DIR}db_data_config.txt; export COLUMN_DATA_LENGTH="100.14";sh ./script/db_check_data_validate_config.sh; sed -i '' 's#COLUMN_DATA_TYPE="double"#COLUMN_DATA_TYPE="char"#g' ${CONFIG_DIR}db_data_config.txt; export COLUMN_DATA_TYPE="char";sed -i '' 's#COLUMN_DATA_LENGTH="100.14"#COLUMN_DATA_LENGTH="3"#g' ${CONFIG_DIR}db_data_config.txt; export COLUMN_DATA_LENGTH="3";</v>
      </c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  <c r="AE177" s="99" t="str" cm="1">
        <f t="array" ref="AE177">SUBSTITUTE(INDEX($H$144:$AQ$144, , MATCH($D177, $70:$70, 0)-7),"-","")</f>
        <v>正常</v>
      </c>
      <c r="AF177" s="100"/>
      <c r="AG177" s="101"/>
      <c r="AH177" s="143" t="s">
        <v>1027</v>
      </c>
      <c r="AI177" s="144"/>
      <c r="AJ177" s="144"/>
      <c r="AK177" s="144"/>
      <c r="AL177" s="144"/>
      <c r="AM177" s="144"/>
      <c r="AN177" s="144"/>
      <c r="AO177" s="144"/>
      <c r="AP177" s="144"/>
      <c r="AQ177" s="145"/>
      <c r="AS177" s="68" t="str" cm="1">
        <f t="array" ref="AS177">SUBSTITUTE(TEXT(INDEX($H$147:$AQ$147,1,$D177-180),"000000"),"-","")</f>
        <v>220001</v>
      </c>
      <c r="AT177" s="69"/>
      <c r="AU177" s="70"/>
      <c r="AW177" s="71" t="str">
        <f>SUBSTITUTE(IF(VLOOKUP(AW$168,$AD$9:$AN$20,8,FALSE)=INDEX($E$76:$G$78,MATCH("●",INDEX($H$76:$AQ$78,,MATCH($D177,$70:$70,0)-7),0),1),"","sed -i "&amp;IF($AK$166="MacOS","'' ","")&amp;"'s#"&amp;AW$168&amp;"="""&amp;VLOOKUP(AW$168,$AD$9:$AN$20,8,FALSE)&amp;""""&amp;"#"&amp;AW$168&amp;"="&amp;""""&amp;INDEX($E$76:$G$78,MATCH("●",INDEX($H$76:$AQ$78,,MATCH($D177,$70:$70,0)-7),0),1)&amp;""""&amp;"#g'"&amp;" ${CONFIG_DIR}"&amp;$K$7&amp;"; export "&amp;AW$168&amp;"="&amp;""""&amp;INDEX($E$76:$G$78,MATCH("●",INDEX($H$76:$AQ$78,,MATCH($D177,$70:$70,0)-7),0),1)&amp;""";"),",",""",""")</f>
        <v/>
      </c>
      <c r="AX177" s="71" t="str">
        <f>SUBSTITUTE(IF(INDEX($E$76:$G$78,MATCH("●",INDEX($H$76:$AQ$78,,MATCH($D177,$70:$70,0)-7),0),1)=VLOOKUP(AX$168,$AD$9:$AN$20,8,FALSE),"","sed -i "&amp;IF($AK$166="MacOS","'' ","")&amp;"'s#"&amp;AX$168&amp;"="""&amp;INDEX($E$76:$G$78,MATCH("●",INDEX($H$76:$AQ$78,,MATCH($D177,$70:$70,0)-7),0),1)&amp;""""&amp;"#"&amp;AX$168&amp;"="&amp;""""&amp;VLOOKUP(AX$168,$AD$9:$AN$20,8,FALSE)&amp;""""&amp;"#g'"&amp;"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7" s="71" t="str">
        <f>SUBSTITUTE(IF(VLOOKUP(AY$168,$AD$9:$AN$20,8,FALSE)=INDEX($E$80:$G$83,MATCH("●",INDEX($H$80:$AQ$83,,MATCH($D177,$70:$70,0)-7),0),1),"","sed -i "&amp;IF($AK$166="MacOS","'' ","")&amp;"'s#"&amp;AY$168&amp;"="""&amp;VLOOKUP(AY$168,$AD$9:$AN$20,8,FALSE)&amp;""""&amp;"#"&amp;AY$168&amp;"="&amp;""""&amp;INDEX($E$80:$G$83,MATCH("●",INDEX($H$80:$AQ$83,,MATCH($D177,$70:$70,0)-7),0),1)&amp;""""&amp;"#g'"&amp;" ${CONFIG_DIR}"&amp;$K$7&amp;"; export "&amp;AY$168&amp;"="&amp;""""&amp;INDEX($E$80:$G$83,MATCH("●",INDEX($H$80:$AQ$83,,MATCH($D177,$70:$70,0)-7),0),1)&amp;""";"),",",""",""")</f>
        <v>sed -i '' 's#COLUMN_DATA_TYPE="char"#COLUMN_DATA_TYPE="double"#g' ${CONFIG_DIR}db_data_config.txt; export COLUMN_DATA_TYPE="double";</v>
      </c>
      <c r="AZ177" s="71" t="str">
        <f>SUBSTITUTE(IF(INDEX($E$80:$G$83,MATCH("●",INDEX($H$80:$AQ$83,,MATCH($D177,$70:$70,0)-7),0),1)=VLOOKUP(AZ$168,$AD$9:$AN$20,8,FALSE),"","sed -i "&amp;IF($AK$166="MacOS","'' ","")&amp;"'s#"&amp;AZ$168&amp;"="""&amp;INDEX($E$80:$G$83,MATCH("●",INDEX($H$80:$AQ$83,,MATCH($D177,$70:$70,0)-7),0),1)&amp;""""&amp;"#"&amp;AZ$168&amp;"="&amp;""""&amp;VLOOKUP(AZ$168,$AD$9:$AN$20,8,FALSE)&amp;""""&amp;"#g'"&amp;"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7" s="71" t="str">
        <f>SUBSTITUTE(IF(VLOOKUP(BA$168,$AD$9:$AN$20,8,FALSE)=INDEX($E$85:$G$103,MATCH("●",INDEX($H$85:$AQ$103,,MATCH($D177,$70:$70,0)-7),0),1),"","sed -i "&amp;IF($AK$166="MacOS","'' ","")&amp;"'s#"&amp;BA$168&amp;"="""&amp;VLOOKUP(BA$168,$AD$9:$AN$20,8,FALSE)&amp;""""&amp;"#"&amp;BA$168&amp;"="&amp;""""&amp;INDEX($E$85:$G$103,MATCH("●",INDEX($H$85:$AQ$103,,MATCH($D177,$70:$70,0)-7),0),1)&amp;""""&amp;"#g'"&amp;" ${CONFIG_DIR}"&amp;$K$7&amp;"; export "&amp;BA$168&amp;"="&amp;""""&amp;INDEX($E$85:$G$103,MATCH("●",INDEX($H$85:$AQ$103,,MATCH($D177,$70:$70,0)-7),0),1)&amp;""";"),",",""",""")</f>
        <v>sed -i '' 's#COLUMN_DATA_LENGTH="3"#COLUMN_DATA_LENGTH="100.14"#g' ${CONFIG_DIR}db_data_config.txt; export COLUMN_DATA_LENGTH="100.14";</v>
      </c>
      <c r="BB177" s="71" t="str">
        <f>SUBSTITUTE(IF(INDEX($E$85:$G$103,MATCH("●",INDEX($H$85:$AQ$103,,MATCH($D177,$70:$70,0)-7),0),1)=VLOOKUP(BB$168,$AD$9:$AN$20,8,FALSE),"","sed -i "&amp;IF($AK$166="MacOS","'' ","")&amp;"'s#"&amp;BB$168&amp;"="""&amp;INDEX($E$85:$G$103,MATCH("●",INDEX($H$85:$AQ$103,,MATCH($D177,$70:$70,0)-7),0),1)&amp;""""&amp;"#"&amp;BB$168&amp;"="&amp;""""&amp;VLOOKUP(BB$168,$AD$9:$AN$20,8,FALSE)&amp;""""&amp;"#g'"&amp;"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's#COLUMN_DATA_LENGTH="100.14"#COLUMN_DATA_LENGTH="3"#g' ${CONFIG_DIR}db_data_config.txt; export COLUMN_DATA_LENGTH="3";</v>
      </c>
      <c r="BC177" s="71" t="str">
        <f>SUBSTITUTE(IF(VLOOKUP(BC$168,$AD$9:$AN$20,8,FALSE)=INDEX($E$105:$G$108,MATCH("●",INDEX($H$105:$AQ$108,,MATCH($D177,$70:$70,0)-7),0),1),"","sed -i "&amp;IF($AK$166="MacOS","'' ","")&amp;"'s#"&amp;BC$168&amp;"="""&amp;VLOOKUP(BC$168,$AD$9:$AN$20,8,FALSE)&amp;""""&amp;"#"&amp;BC$168&amp;"="&amp;""""&amp;INDEX($E$105:$G$108,MATCH("●",INDEX($H$105:$AQ$108,,MATCH($D177,$70:$70,0)-7),0),1)&amp;""""&amp;"#g'"&amp;" ${CONFIG_DIR}"&amp;$K$7&amp;"; export "&amp;BC$168&amp;"="&amp;""""&amp;INDEX($E$105:$G$108,MATCH("●",INDEX($H$105:$AQ$108,,MATCH($D177,$70:$70,0)-7),0),1)&amp;""";"),",",""",""")</f>
        <v/>
      </c>
      <c r="BD177" s="71" t="str">
        <f>SUBSTITUTE(IF(INDEX($E$105:$G$108,MATCH("●",INDEX($H$105:$AQ$108,,MATCH($D177,$70:$70,0)-7),0),1)=VLOOKUP(BD$168,$AD$9:$AN$20,8,FALSE),"","sed -i "&amp;IF($AK$166="MacOS","'' ","")&amp;"'s#"&amp;BD$168&amp;"="""&amp;INDEX($E$105:$G$108,MATCH("●",INDEX($H$105:$AQ$108,,MATCH($D177,$70:$70,0)-7),0),1)&amp;""""&amp;"#"&amp;BD$168&amp;"="&amp;""""&amp;VLOOKUP(BD$168,$AD$9:$AN$20,8,FALSE)&amp;""""&amp;"#g'"&amp;"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77" s="71" t="str">
        <f>SUBSTITUTE(IF(VLOOKUP(BE$168,$AD$9:$AN$20,8,FALSE)=INDEX($E$110:$G$113,MATCH("●",INDEX($H$110:$AQ$113,,MATCH($D177,$70:$70,0)-7),0),1),"","sed -i "&amp;IF($AK$166="MacOS","'' ","")&amp;"'s#"&amp;BE$168&amp;"="""&amp;VLOOKUP(BE$168,$AD$9:$AN$20,8,FALSE)&amp;""""&amp;"#"&amp;BE$168&amp;"="&amp;""""&amp;INDEX($E$110:$G$113,MATCH("●",INDEX($H$110:$AQ$113,,MATCH($D177,$70:$70,0)-7),0),1)&amp;""""&amp;"#g'"&amp;" ${CONFIG_DIR}"&amp;$K$7&amp;"; export "&amp;BE$168&amp;"="&amp;""""&amp;INDEX($E$110:$G$113,MATCH("●",INDEX($H$110:$AQ$113,,MATCH($D177,$70:$70,0)-7),0),1)&amp;""";"),",",""",""")</f>
        <v/>
      </c>
      <c r="BF177" s="71" t="str">
        <f>SUBSTITUTE(IF(INDEX($E$110:$G$113,MATCH("●",INDEX($H$110:$AQ$113,,MATCH($D177,$70:$70,0)-7),0),1)=VLOOKUP(BF$168,$AD$9:$AN$20,8,FALSE),"","sed -i "&amp;IF($AK$166="MacOS","'' ","")&amp;"'s#"&amp;BF$168&amp;"="""&amp;INDEX($E$110:$G$113,MATCH("●",INDEX($H$110:$AQ$113,,MATCH($D177,$70:$70,0)-7),0),1)&amp;""""&amp;"#"&amp;BF$168&amp;"="&amp;""""&amp;VLOOKUP(BF$168,$AD$9:$AN$20,8,FALSE)&amp;""""&amp;"#g'"&amp;"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7" s="71" t="str">
        <f>SUBSTITUTE(IF(VLOOKUP(BG$168,$AD$9:$AN$20,8,FALSE)=INDEX($E$115:$G$118,MATCH("●",INDEX($H$115:$AQ$118,,MATCH($D177,$70:$70,0)-7),0),1),"","sed -i "&amp;IF($AK$166="MacOS","'' ","")&amp;"'s#"&amp;BG$168&amp;"="""&amp;VLOOKUP(BG$168,$AD$9:$AN$20,8,FALSE)&amp;""""&amp;"#"&amp;BG$168&amp;"="&amp;""""&amp;INDEX($E$115:$G$118,MATCH("●",INDEX($H$115:$AQ$118,,MATCH($D177,$70:$70,0)-7),0),1)&amp;""""&amp;"#g'"&amp;" ${CONFIG_DIR}"&amp;$K$7&amp;"; export "&amp;BG$168&amp;"="&amp;""""&amp;INDEX($E$115:$G$118,MATCH("●",INDEX($H$115:$AQ$118,,MATCH($D177,$70:$70,0)-7),0),1)&amp;""";"),",",""",""")</f>
        <v/>
      </c>
      <c r="BH177" s="71" t="str">
        <f>SUBSTITUTE(IF(INDEX($E$115:$G$118,MATCH("●",INDEX($H$115:$AQ$118,,MATCH($D177,$70:$70,0)-7),0),1)=VLOOKUP(BH$168,$AD$9:$AN$20,8,FALSE),"","sed -i "&amp;IF($AK$166="MacOS","'' ","")&amp;"'s#"&amp;BH$168&amp;"="""&amp;INDEX($E$115:$G$118,MATCH("●",INDEX($H$115:$AQ$118,,MATCH($D177,$70:$70,0)-7),0),1)&amp;""""&amp;"#"&amp;BH$168&amp;"="&amp;""""&amp;VLOOKUP(BH$168,$AD$9:$AN$20,8,FALSE)&amp;""""&amp;"#g'"&amp;"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7" s="71" t="str">
        <f>SUBSTITUTE(IF(VLOOKUP(BI$168,$AD$9:$AN$20,8,FALSE)=INDEX($E$120:$G$122,MATCH("●",INDEX($H$120:$AQ$122,,MATCH($D177,$70:$70,0)-7),0),1),"","sed -i "&amp;IF($AK$166="MacOS","'' ","")&amp;"'s#"&amp;BI$168&amp;"="""&amp;VLOOKUP(BI$168,$AD$9:$AN$20,8,FALSE)&amp;""""&amp;"#"&amp;BI$168&amp;"="&amp;""""&amp;INDEX($E$120:$G$122,MATCH("●",INDEX($H$120:$AQ$122,,MATCH($D177,$70:$70,0)-7),0),1)&amp;""""&amp;"#g'"&amp;" ${CONFIG_DIR}"&amp;$K$7&amp;"; export "&amp;BI$168&amp;"="&amp;""""&amp;INDEX($E$120:$G$122,MATCH("●",INDEX($H$120:$AQ$122,,MATCH($D177,$70:$70,0)-7),0),1)&amp;""";"),",",""",""")</f>
        <v/>
      </c>
      <c r="BJ177" s="71" t="str">
        <f>SUBSTITUTE(IF(INDEX($E$120:$G$122,MATCH("●",INDEX($H$120:$AQ$122,,MATCH($D177,$70:$70,0)-7),0),1)=VLOOKUP(BJ$168,$AD$9:$AN$20,8,FALSE),"","sed -i "&amp;IF($AK$166="MacOS","'' ","")&amp;"'s#"&amp;BJ$168&amp;"="""&amp;INDEX($E$120:$G$122,MATCH("●",INDEX($H$120:$AQ$122,,MATCH($D177,$70:$70,0)-7),0),1)&amp;""""&amp;"#"&amp;BJ$168&amp;"="&amp;""""&amp;VLOOKUP(BJ$168,$AD$9:$AN$20,8,FALSE)&amp;""""&amp;"#g'"&amp;"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7" s="71" t="str">
        <f>SUBSTITUTE(IF(VLOOKUP(BK$168,$AD$9:$AN$20,8,FALSE)=INDEX($E$124:$G$126,MATCH("●",INDEX($H$124:$AQ$126,,MATCH($D177,$70:$70,0)-7),0),1),"","sed -i "&amp;IF($AK$166="MacOS","'' ","")&amp;"'s#"&amp;BK$168&amp;"="""&amp;VLOOKUP(BK$168,$AD$9:$AN$20,8,FALSE)&amp;""""&amp;"#"&amp;BK$168&amp;"="&amp;""""&amp;INDEX($E$124:$G$126,MATCH("●",INDEX($H$124:$AQ$126,,MATCH($D177,$70:$70,0)-7),0),1)&amp;""""&amp;"#g'"&amp;" ${CONFIG_DIR}"&amp;$K$7&amp;"; export "&amp;BK$168&amp;"="&amp;""""&amp;INDEX($E$124:$G$126,MATCH("●",INDEX($H$124:$AQ$126,,MATCH($D177,$70:$70,0)-7),0),1)&amp;""";"),",",""",""")</f>
        <v/>
      </c>
      <c r="BL177" s="71" t="str">
        <f>SUBSTITUTE(IF(INDEX($E$124:$G$126,MATCH("●",INDEX($H$124:$AQ$126,,MATCH($D177,$70:$70,0)-7),0),1)=VLOOKUP(BL$168,$AD$9:$AN$20,8,FALSE),"","sed -i "&amp;IF($AK$166="MacOS","'' ","")&amp;"'s#"&amp;BL$168&amp;"="""&amp;INDEX($E$124:$G$126,MATCH("●",INDEX($H$124:$AQ$126,,MATCH($D177,$70:$70,0)-7),0),1)&amp;""""&amp;"#"&amp;BL$168&amp;"="&amp;""""&amp;VLOOKUP(BL$168,$AD$9:$AN$20,8,FALSE)&amp;""""&amp;"#g'"&amp;"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7" s="71" t="str">
        <f>SUBSTITUTE(IF(VLOOKUP(BM$168,$AD$9:$AN$20,8,FALSE)=INDEX($E$128:$G$130,MATCH("●",INDEX($H$128:$AQ$130,,MATCH($D177,$70:$70,0)-7),0),1),"","sed -i "&amp;IF($AK$166="MacOS","'' ","")&amp;"'s#"&amp;BM$168&amp;"="""&amp;VLOOKUP(BM$168,$AD$9:$AN$20,8,FALSE)&amp;""""&amp;"#"&amp;BM$168&amp;"="&amp;""""&amp;INDEX($E$128:$G$130,MATCH("●",INDEX($H$128:$AQ$130,,MATCH($D177,$70:$70,0)-7),0),1)&amp;""""&amp;"#g'"&amp;" ${CONFIG_DIR}"&amp;$K$7&amp;"; export "&amp;BM$168&amp;"="&amp;""""&amp;INDEX($E$128:$G$130,MATCH("●",INDEX($H$128:$AQ$130,,MATCH($D177,$70:$70,0)-7),0),1)&amp;""";"),",",""",""")</f>
        <v/>
      </c>
      <c r="BN177" s="71" t="str">
        <f>SUBSTITUTE(IF(INDEX($E$128:$G$130,MATCH("●",INDEX($H$128:$AQ$130,,MATCH($D177,$70:$70,0)-7),0),1)=VLOOKUP(BN$168,$AD$9:$AN$20,8,FALSE),"","sed -i "&amp;IF($AK$166="MacOS","'' ","")&amp;"'s#"&amp;BN$168&amp;"="""&amp;INDEX($E$128:$G$130,MATCH("●",INDEX($H$128:$AQ$130,,MATCH($D177,$70:$70,0)-7),0),1)&amp;""""&amp;"#"&amp;BN$168&amp;"="&amp;""""&amp;VLOOKUP(BN$168,$AD$9:$AN$20,8,FALSE)&amp;""""&amp;"#g'"&amp;"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7" s="71" t="str">
        <f>SUBSTITUTE(IF(VLOOKUP(BO$168,$AD$9:$AN$20,8,FALSE)=INDEX($E$132:$G$134,MATCH("●",INDEX($H$132:$AQ$134,,MATCH($D177,$70:$70,0)-7),0),1),"","sed -i "&amp;IF($AK$166="MacOS","'' ","")&amp;"'s#"&amp;BO$168&amp;"="""&amp;VLOOKUP(BO$168,$AD$9:$AN$20,8,FALSE)&amp;""""&amp;"#"&amp;BO$168&amp;"="&amp;""""&amp;INDEX($E$132:$G$134,MATCH("●",INDEX($H$132:$AQ$134,,MATCH($D177,$70:$70,0)-7),0),1)&amp;""""&amp;"#g'"&amp;" ${CONFIG_DIR}"&amp;$K$7&amp;"; export "&amp;BO$168&amp;"="&amp;""""&amp;INDEX($E$132:$G$134,MATCH("●",INDEX($H$132:$AQ$134,,MATCH($D177,$70:$70,0)-7),0),1)&amp;""";"),",",""",""")</f>
        <v/>
      </c>
      <c r="BP177" s="71" t="str">
        <f>SUBSTITUTE(IF(INDEX($E$132:$G$134,MATCH("●",INDEX($H$132:$AQ$134,,MATCH($D177,$70:$70,0)-7),0),1)=VLOOKUP(BP$168,$AD$9:$AN$20,8,FALSE),"","sed -i "&amp;IF($AK$166="MacOS","'' ","")&amp;"'s#"&amp;BP$168&amp;"="""&amp;INDEX($E$132:$G$134,MATCH("●",INDEX($H$132:$AQ$134,,MATCH($D177,$70:$70,0)-7),0),1)&amp;""""&amp;"#"&amp;BP$168&amp;"="&amp;""""&amp;VLOOKUP(BP$168,$AD$9:$AN$20,8,FALSE)&amp;""""&amp;"#g'"&amp;"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7" s="71" t="str">
        <f>SUBSTITUTE(IF(VLOOKUP(BQ$168,$AD$9:$AN$20,8,FALSE)=INDEX($E$136:$G$138,MATCH("●",INDEX($H$136:$AQ$138,,MATCH($D177,$70:$70,0)-7),0),1),"","sed -i "&amp;IF($AK$166="MacOS","'' ","")&amp;"'s#"&amp;BQ$168&amp;"="""&amp;VLOOKUP(BQ$168,$AD$9:$AN$20,8,FALSE)&amp;""""&amp;"#"&amp;BQ$168&amp;"="&amp;""""&amp;INDEX($E$136:$G$138,MATCH("●",INDEX($H$136:$AQ$138,,MATCH($D177,$70:$70,0)-7),0),1)&amp;""""&amp;"#g'"&amp;" ${CONFIG_DIR}"&amp;$K$7&amp;"; export "&amp;BQ$168&amp;"="&amp;""""&amp;INDEX($E$136:$G$138,MATCH("●",INDEX($H$136:$AQ$138,,MATCH($D177,$70:$70,0)-7),0),1)&amp;""";"),",",""",""")</f>
        <v/>
      </c>
      <c r="BR177" s="71" t="str">
        <f>SUBSTITUTE(IF(INDEX($E$136:$G$138,MATCH("●",INDEX($H$136:$AQ$138,,MATCH($D177,$70:$70,0)-7),0),1)=VLOOKUP(BR$168,$AD$9:$AN$20,8,FALSE),"","sed -i "&amp;IF($AK$166="MacOS","'' ","")&amp;"'s#"&amp;BR$168&amp;"="""&amp;INDEX($E$136:$G$138,MATCH("●",INDEX($H$136:$AQ$138,,MATCH($D177,$70:$70,0)-7),0),1)&amp;""""&amp;"#"&amp;BR$168&amp;"="&amp;""""&amp;VLOOKUP(BR$168,$AD$9:$AN$20,8,FALSE)&amp;""""&amp;"#g'"&amp;"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7" s="71" t="str">
        <f>SUBSTITUTE(IF(VLOOKUP(BS$168,$AD$9:$AN$20,8,FALSE)=INDEX($E$140:$G$142,MATCH("●",INDEX($H$140:$AQ$142,,MATCH($D177,$70:$70,0)-7),0),1),"","sed -i "&amp;IF($AK$166="MacOS","'' ","")&amp;"'s#"&amp;BS$168&amp;"="""&amp;VLOOKUP(BS$168,$AD$9:$AN$20,8,FALSE)&amp;""""&amp;"#"&amp;BS$168&amp;"="&amp;""""&amp;INDEX($E$140:$G$142,MATCH("●",INDEX($H$140:$AQ$142,,MATCH($D177,$70:$70,0)-7),0),1)&amp;""""&amp;"#g'"&amp;" ${CONFIG_DIR}"&amp;$K$7&amp;"; export "&amp;BS$168&amp;"="&amp;""""&amp;INDEX($E$140:$G$142,MATCH("●",INDEX($H$140:$AQ$142,,MATCH($D177,$70:$70,0)-7),0),1)&amp;""";"),",",""",""")</f>
        <v/>
      </c>
      <c r="BT177" s="71" t="str">
        <f>SUBSTITUTE(IF(INDEX($E$140:$G$142,MATCH("●",INDEX($H$140:$AQ$142,,MATCH($D177,$70:$70,0)-7),0),1)=VLOOKUP(BT$168,$AD$9:$AN$20,8,FALSE),"","sed -i "&amp;IF($AK$166="MacOS","'' ","")&amp;"'s#"&amp;BT$168&amp;"="""&amp;INDEX($E$140:$G$142,MATCH("●",INDEX($H$140:$AQ$142,,MATCH($D177,$70:$70,0)-7),0),1)&amp;""""&amp;"#"&amp;BT$168&amp;"="&amp;""""&amp;VLOOKUP(BT$168,$AD$9:$AN$20,8,FALSE)&amp;""""&amp;"#g'"&amp;"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7" s="60" t="s">
        <v>1068</v>
      </c>
    </row>
    <row r="178" spans="4:73" ht="90" customHeight="1">
      <c r="D178" s="96">
        <f t="shared" si="3"/>
        <v>189</v>
      </c>
      <c r="E178" s="97"/>
      <c r="F178" s="97"/>
      <c r="G178" s="98"/>
      <c r="H178" s="45" t="str">
        <f t="shared" ca="1" si="2"/>
        <v>clear; echo テストケース189; sed -i '' 's#COLUMN_DATA_TYPE="char"#COLUMN_DATA_TYPE="double"#g' ${CONFIG_DIR}db_data_config.txt; export COLUMN_DATA_TYPE="double";sed -i '' 's#COLUMN_DATA_LENGTH="3"#COLUMN_DATA_LENGTH="100.16"#g' ${CONFIG_DIR}db_data_config.txt; export COLUMN_DATA_LENGTH="100.16";sh ./script/db_check_data_validate_config.sh; sed -i '' 's#COLUMN_DATA_TYPE="double"#COLUMN_DATA_TYPE="char"#g' ${CONFIG_DIR}db_data_config.txt; export COLUMN_DATA_TYPE="char";sed -i '' 's#COLUMN_DATA_LENGTH="100.16"#COLUMN_DATA_LENGTH="3"#g' ${CONFIG_DIR}db_data_config.txt; export COLUMN_DATA_LENGTH="3";</v>
      </c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7"/>
      <c r="AE178" s="99" t="str" cm="1">
        <f t="array" ref="AE178">SUBSTITUTE(INDEX($H$144:$AQ$144, , MATCH($D178, $70:$70, 0)-7),"-","")</f>
        <v>異常</v>
      </c>
      <c r="AF178" s="100"/>
      <c r="AG178" s="101"/>
      <c r="AH178" s="143" t="s">
        <v>1028</v>
      </c>
      <c r="AI178" s="144"/>
      <c r="AJ178" s="144"/>
      <c r="AK178" s="144"/>
      <c r="AL178" s="144"/>
      <c r="AM178" s="144"/>
      <c r="AN178" s="144"/>
      <c r="AO178" s="144"/>
      <c r="AP178" s="144"/>
      <c r="AQ178" s="145"/>
      <c r="AS178" s="68" t="str" cm="1">
        <f t="array" ref="AS178">SUBSTITUTE(TEXT(INDEX($H$147:$AQ$147,1,$D178-180),"000000"),"-","")</f>
        <v>220177</v>
      </c>
      <c r="AT178" s="69"/>
      <c r="AU178" s="70"/>
      <c r="AW178" s="71" t="str">
        <f>SUBSTITUTE(IF(VLOOKUP(AW$168,$AD$9:$AN$20,8,FALSE)=INDEX($E$76:$G$78,MATCH("●",INDEX($H$76:$AQ$78,,MATCH($D178,$70:$70,0)-7),0),1),"","sed -i "&amp;IF($AK$166="MacOS","'' ","")&amp;"'s#"&amp;AW$168&amp;"="""&amp;VLOOKUP(AW$168,$AD$9:$AN$20,8,FALSE)&amp;""""&amp;"#"&amp;AW$168&amp;"="&amp;""""&amp;INDEX($E$76:$G$78,MATCH("●",INDEX($H$76:$AQ$78,,MATCH($D178,$70:$70,0)-7),0),1)&amp;""""&amp;"#g'"&amp;" ${CONFIG_DIR}"&amp;$K$7&amp;"; export "&amp;AW$168&amp;"="&amp;""""&amp;INDEX($E$76:$G$78,MATCH("●",INDEX($H$76:$AQ$78,,MATCH($D178,$70:$70,0)-7),0),1)&amp;""";"),",",""",""")</f>
        <v/>
      </c>
      <c r="AX178" s="71" t="str">
        <f>SUBSTITUTE(IF(INDEX($E$76:$G$78,MATCH("●",INDEX($H$76:$AQ$78,,MATCH($D178,$70:$70,0)-7),0),1)=VLOOKUP(AX$168,$AD$9:$AN$20,8,FALSE),"","sed -i "&amp;IF($AK$166="MacOS","'' ","")&amp;"'s#"&amp;AX$168&amp;"="""&amp;INDEX($E$76:$G$78,MATCH("●",INDEX($H$76:$AQ$78,,MATCH($D178,$70:$70,0)-7),0),1)&amp;""""&amp;"#"&amp;AX$168&amp;"="&amp;""""&amp;VLOOKUP(AX$168,$AD$9:$AN$20,8,FALSE)&amp;""""&amp;"#g'"&amp;"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8" s="71" t="str">
        <f>SUBSTITUTE(IF(VLOOKUP(AY$168,$AD$9:$AN$20,8,FALSE)=INDEX($E$80:$G$83,MATCH("●",INDEX($H$80:$AQ$83,,MATCH($D178,$70:$70,0)-7),0),1),"","sed -i "&amp;IF($AK$166="MacOS","'' ","")&amp;"'s#"&amp;AY$168&amp;"="""&amp;VLOOKUP(AY$168,$AD$9:$AN$20,8,FALSE)&amp;""""&amp;"#"&amp;AY$168&amp;"="&amp;""""&amp;INDEX($E$80:$G$83,MATCH("●",INDEX($H$80:$AQ$83,,MATCH($D178,$70:$70,0)-7),0),1)&amp;""""&amp;"#g'"&amp;" ${CONFIG_DIR}"&amp;$K$7&amp;"; export "&amp;AY$168&amp;"="&amp;""""&amp;INDEX($E$80:$G$83,MATCH("●",INDEX($H$80:$AQ$83,,MATCH($D178,$70:$70,0)-7),0),1)&amp;""";"),",",""",""")</f>
        <v>sed -i '' 's#COLUMN_DATA_TYPE="char"#COLUMN_DATA_TYPE="double"#g' ${CONFIG_DIR}db_data_config.txt; export COLUMN_DATA_TYPE="double";</v>
      </c>
      <c r="AZ178" s="71" t="str">
        <f>SUBSTITUTE(IF(INDEX($E$80:$G$83,MATCH("●",INDEX($H$80:$AQ$83,,MATCH($D178,$70:$70,0)-7),0),1)=VLOOKUP(AZ$168,$AD$9:$AN$20,8,FALSE),"","sed -i "&amp;IF($AK$166="MacOS","'' ","")&amp;"'s#"&amp;AZ$168&amp;"="""&amp;INDEX($E$80:$G$83,MATCH("●",INDEX($H$80:$AQ$83,,MATCH($D178,$70:$70,0)-7),0),1)&amp;""""&amp;"#"&amp;AZ$168&amp;"="&amp;""""&amp;VLOOKUP(AZ$168,$AD$9:$AN$20,8,FALSE)&amp;""""&amp;"#g'"&amp;"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8" s="71" t="str">
        <f>SUBSTITUTE(IF(VLOOKUP(BA$168,$AD$9:$AN$20,8,FALSE)=INDEX($E$85:$G$103,MATCH("●",INDEX($H$85:$AQ$103,,MATCH($D178,$70:$70,0)-7),0),1),"","sed -i "&amp;IF($AK$166="MacOS","'' ","")&amp;"'s#"&amp;BA$168&amp;"="""&amp;VLOOKUP(BA$168,$AD$9:$AN$20,8,FALSE)&amp;""""&amp;"#"&amp;BA$168&amp;"="&amp;""""&amp;INDEX($E$85:$G$103,MATCH("●",INDEX($H$85:$AQ$103,,MATCH($D178,$70:$70,0)-7),0),1)&amp;""""&amp;"#g'"&amp;" ${CONFIG_DIR}"&amp;$K$7&amp;"; export "&amp;BA$168&amp;"="&amp;""""&amp;INDEX($E$85:$G$103,MATCH("●",INDEX($H$85:$AQ$103,,MATCH($D178,$70:$70,0)-7),0),1)&amp;""";"),",",""",""")</f>
        <v>sed -i '' 's#COLUMN_DATA_LENGTH="3"#COLUMN_DATA_LENGTH="100.16"#g' ${CONFIG_DIR}db_data_config.txt; export COLUMN_DATA_LENGTH="100.16";</v>
      </c>
      <c r="BB178" s="71" t="str">
        <f>SUBSTITUTE(IF(INDEX($E$85:$G$103,MATCH("●",INDEX($H$85:$AQ$103,,MATCH($D178,$70:$70,0)-7),0),1)=VLOOKUP(BB$168,$AD$9:$AN$20,8,FALSE),"","sed -i "&amp;IF($AK$166="MacOS","'' ","")&amp;"'s#"&amp;BB$168&amp;"="""&amp;INDEX($E$85:$G$103,MATCH("●",INDEX($H$85:$AQ$103,,MATCH($D178,$70:$70,0)-7),0),1)&amp;""""&amp;"#"&amp;BB$168&amp;"="&amp;""""&amp;VLOOKUP(BB$168,$AD$9:$AN$20,8,FALSE)&amp;""""&amp;"#g'"&amp;"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's#COLUMN_DATA_LENGTH="100.16"#COLUMN_DATA_LENGTH="3"#g' ${CONFIG_DIR}db_data_config.txt; export COLUMN_DATA_LENGTH="3";</v>
      </c>
      <c r="BC178" s="71" t="str">
        <f>SUBSTITUTE(IF(VLOOKUP(BC$168,$AD$9:$AN$20,8,FALSE)=INDEX($E$105:$G$108,MATCH("●",INDEX($H$105:$AQ$108,,MATCH($D178,$70:$70,0)-7),0),1),"","sed -i "&amp;IF($AK$166="MacOS","'' ","")&amp;"'s#"&amp;BC$168&amp;"="""&amp;VLOOKUP(BC$168,$AD$9:$AN$20,8,FALSE)&amp;""""&amp;"#"&amp;BC$168&amp;"="&amp;""""&amp;INDEX($E$105:$G$108,MATCH("●",INDEX($H$105:$AQ$108,,MATCH($D178,$70:$70,0)-7),0),1)&amp;""""&amp;"#g'"&amp;" ${CONFIG_DIR}"&amp;$K$7&amp;"; export "&amp;BC$168&amp;"="&amp;""""&amp;INDEX($E$105:$G$108,MATCH("●",INDEX($H$105:$AQ$108,,MATCH($D178,$70:$70,0)-7),0),1)&amp;""";"),",",""",""")</f>
        <v/>
      </c>
      <c r="BD178" s="71" t="str">
        <f>SUBSTITUTE(IF(INDEX($E$105:$G$108,MATCH("●",INDEX($H$105:$AQ$108,,MATCH($D178,$70:$70,0)-7),0),1)=VLOOKUP(BD$168,$AD$9:$AN$20,8,FALSE),"","sed -i "&amp;IF($AK$166="MacOS","'' ","")&amp;"'s#"&amp;BD$168&amp;"="""&amp;INDEX($E$105:$G$108,MATCH("●",INDEX($H$105:$AQ$108,,MATCH($D178,$70:$70,0)-7),0),1)&amp;""""&amp;"#"&amp;BD$168&amp;"="&amp;""""&amp;VLOOKUP(BD$168,$AD$9:$AN$20,8,FALSE)&amp;""""&amp;"#g'"&amp;"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78" s="71" t="str">
        <f>SUBSTITUTE(IF(VLOOKUP(BE$168,$AD$9:$AN$20,8,FALSE)=INDEX($E$110:$G$113,MATCH("●",INDEX($H$110:$AQ$113,,MATCH($D178,$70:$70,0)-7),0),1),"","sed -i "&amp;IF($AK$166="MacOS","'' ","")&amp;"'s#"&amp;BE$168&amp;"="""&amp;VLOOKUP(BE$168,$AD$9:$AN$20,8,FALSE)&amp;""""&amp;"#"&amp;BE$168&amp;"="&amp;""""&amp;INDEX($E$110:$G$113,MATCH("●",INDEX($H$110:$AQ$113,,MATCH($D178,$70:$70,0)-7),0),1)&amp;""""&amp;"#g'"&amp;" ${CONFIG_DIR}"&amp;$K$7&amp;"; export "&amp;BE$168&amp;"="&amp;""""&amp;INDEX($E$110:$G$113,MATCH("●",INDEX($H$110:$AQ$113,,MATCH($D178,$70:$70,0)-7),0),1)&amp;""";"),",",""",""")</f>
        <v/>
      </c>
      <c r="BF178" s="71" t="str">
        <f>SUBSTITUTE(IF(INDEX($E$110:$G$113,MATCH("●",INDEX($H$110:$AQ$113,,MATCH($D178,$70:$70,0)-7),0),1)=VLOOKUP(BF$168,$AD$9:$AN$20,8,FALSE),"","sed -i "&amp;IF($AK$166="MacOS","'' ","")&amp;"'s#"&amp;BF$168&amp;"="""&amp;INDEX($E$110:$G$113,MATCH("●",INDEX($H$110:$AQ$113,,MATCH($D178,$70:$70,0)-7),0),1)&amp;""""&amp;"#"&amp;BF$168&amp;"="&amp;""""&amp;VLOOKUP(BF$168,$AD$9:$AN$20,8,FALSE)&amp;""""&amp;"#g'"&amp;"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8" s="71" t="str">
        <f>SUBSTITUTE(IF(VLOOKUP(BG$168,$AD$9:$AN$20,8,FALSE)=INDEX($E$115:$G$118,MATCH("●",INDEX($H$115:$AQ$118,,MATCH($D178,$70:$70,0)-7),0),1),"","sed -i "&amp;IF($AK$166="MacOS","'' ","")&amp;"'s#"&amp;BG$168&amp;"="""&amp;VLOOKUP(BG$168,$AD$9:$AN$20,8,FALSE)&amp;""""&amp;"#"&amp;BG$168&amp;"="&amp;""""&amp;INDEX($E$115:$G$118,MATCH("●",INDEX($H$115:$AQ$118,,MATCH($D178,$70:$70,0)-7),0),1)&amp;""""&amp;"#g'"&amp;" ${CONFIG_DIR}"&amp;$K$7&amp;"; export "&amp;BG$168&amp;"="&amp;""""&amp;INDEX($E$115:$G$118,MATCH("●",INDEX($H$115:$AQ$118,,MATCH($D178,$70:$70,0)-7),0),1)&amp;""";"),",",""",""")</f>
        <v/>
      </c>
      <c r="BH178" s="71" t="str">
        <f>SUBSTITUTE(IF(INDEX($E$115:$G$118,MATCH("●",INDEX($H$115:$AQ$118,,MATCH($D178,$70:$70,0)-7),0),1)=VLOOKUP(BH$168,$AD$9:$AN$20,8,FALSE),"","sed -i "&amp;IF($AK$166="MacOS","'' ","")&amp;"'s#"&amp;BH$168&amp;"="""&amp;INDEX($E$115:$G$118,MATCH("●",INDEX($H$115:$AQ$118,,MATCH($D178,$70:$70,0)-7),0),1)&amp;""""&amp;"#"&amp;BH$168&amp;"="&amp;""""&amp;VLOOKUP(BH$168,$AD$9:$AN$20,8,FALSE)&amp;""""&amp;"#g'"&amp;"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8" s="71" t="str">
        <f>SUBSTITUTE(IF(VLOOKUP(BI$168,$AD$9:$AN$20,8,FALSE)=INDEX($E$120:$G$122,MATCH("●",INDEX($H$120:$AQ$122,,MATCH($D178,$70:$70,0)-7),0),1),"","sed -i "&amp;IF($AK$166="MacOS","'' ","")&amp;"'s#"&amp;BI$168&amp;"="""&amp;VLOOKUP(BI$168,$AD$9:$AN$20,8,FALSE)&amp;""""&amp;"#"&amp;BI$168&amp;"="&amp;""""&amp;INDEX($E$120:$G$122,MATCH("●",INDEX($H$120:$AQ$122,,MATCH($D178,$70:$70,0)-7),0),1)&amp;""""&amp;"#g'"&amp;" ${CONFIG_DIR}"&amp;$K$7&amp;"; export "&amp;BI$168&amp;"="&amp;""""&amp;INDEX($E$120:$G$122,MATCH("●",INDEX($H$120:$AQ$122,,MATCH($D178,$70:$70,0)-7),0),1)&amp;""";"),",",""",""")</f>
        <v/>
      </c>
      <c r="BJ178" s="71" t="str">
        <f>SUBSTITUTE(IF(INDEX($E$120:$G$122,MATCH("●",INDEX($H$120:$AQ$122,,MATCH($D178,$70:$70,0)-7),0),1)=VLOOKUP(BJ$168,$AD$9:$AN$20,8,FALSE),"","sed -i "&amp;IF($AK$166="MacOS","'' ","")&amp;"'s#"&amp;BJ$168&amp;"="""&amp;INDEX($E$120:$G$122,MATCH("●",INDEX($H$120:$AQ$122,,MATCH($D178,$70:$70,0)-7),0),1)&amp;""""&amp;"#"&amp;BJ$168&amp;"="&amp;""""&amp;VLOOKUP(BJ$168,$AD$9:$AN$20,8,FALSE)&amp;""""&amp;"#g'"&amp;"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8" s="71" t="str">
        <f>SUBSTITUTE(IF(VLOOKUP(BK$168,$AD$9:$AN$20,8,FALSE)=INDEX($E$124:$G$126,MATCH("●",INDEX($H$124:$AQ$126,,MATCH($D178,$70:$70,0)-7),0),1),"","sed -i "&amp;IF($AK$166="MacOS","'' ","")&amp;"'s#"&amp;BK$168&amp;"="""&amp;VLOOKUP(BK$168,$AD$9:$AN$20,8,FALSE)&amp;""""&amp;"#"&amp;BK$168&amp;"="&amp;""""&amp;INDEX($E$124:$G$126,MATCH("●",INDEX($H$124:$AQ$126,,MATCH($D178,$70:$70,0)-7),0),1)&amp;""""&amp;"#g'"&amp;" ${CONFIG_DIR}"&amp;$K$7&amp;"; export "&amp;BK$168&amp;"="&amp;""""&amp;INDEX($E$124:$G$126,MATCH("●",INDEX($H$124:$AQ$126,,MATCH($D178,$70:$70,0)-7),0),1)&amp;""";"),",",""",""")</f>
        <v/>
      </c>
      <c r="BL178" s="71" t="str">
        <f>SUBSTITUTE(IF(INDEX($E$124:$G$126,MATCH("●",INDEX($H$124:$AQ$126,,MATCH($D178,$70:$70,0)-7),0),1)=VLOOKUP(BL$168,$AD$9:$AN$20,8,FALSE),"","sed -i "&amp;IF($AK$166="MacOS","'' ","")&amp;"'s#"&amp;BL$168&amp;"="""&amp;INDEX($E$124:$G$126,MATCH("●",INDEX($H$124:$AQ$126,,MATCH($D178,$70:$70,0)-7),0),1)&amp;""""&amp;"#"&amp;BL$168&amp;"="&amp;""""&amp;VLOOKUP(BL$168,$AD$9:$AN$20,8,FALSE)&amp;""""&amp;"#g'"&amp;"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8" s="71" t="str">
        <f>SUBSTITUTE(IF(VLOOKUP(BM$168,$AD$9:$AN$20,8,FALSE)=INDEX($E$128:$G$130,MATCH("●",INDEX($H$128:$AQ$130,,MATCH($D178,$70:$70,0)-7),0),1),"","sed -i "&amp;IF($AK$166="MacOS","'' ","")&amp;"'s#"&amp;BM$168&amp;"="""&amp;VLOOKUP(BM$168,$AD$9:$AN$20,8,FALSE)&amp;""""&amp;"#"&amp;BM$168&amp;"="&amp;""""&amp;INDEX($E$128:$G$130,MATCH("●",INDEX($H$128:$AQ$130,,MATCH($D178,$70:$70,0)-7),0),1)&amp;""""&amp;"#g'"&amp;" ${CONFIG_DIR}"&amp;$K$7&amp;"; export "&amp;BM$168&amp;"="&amp;""""&amp;INDEX($E$128:$G$130,MATCH("●",INDEX($H$128:$AQ$130,,MATCH($D178,$70:$70,0)-7),0),1)&amp;""";"),",",""",""")</f>
        <v/>
      </c>
      <c r="BN178" s="71" t="str">
        <f>SUBSTITUTE(IF(INDEX($E$128:$G$130,MATCH("●",INDEX($H$128:$AQ$130,,MATCH($D178,$70:$70,0)-7),0),1)=VLOOKUP(BN$168,$AD$9:$AN$20,8,FALSE),"","sed -i "&amp;IF($AK$166="MacOS","'' ","")&amp;"'s#"&amp;BN$168&amp;"="""&amp;INDEX($E$128:$G$130,MATCH("●",INDEX($H$128:$AQ$130,,MATCH($D178,$70:$70,0)-7),0),1)&amp;""""&amp;"#"&amp;BN$168&amp;"="&amp;""""&amp;VLOOKUP(BN$168,$AD$9:$AN$20,8,FALSE)&amp;""""&amp;"#g'"&amp;"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8" s="71" t="str">
        <f>SUBSTITUTE(IF(VLOOKUP(BO$168,$AD$9:$AN$20,8,FALSE)=INDEX($E$132:$G$134,MATCH("●",INDEX($H$132:$AQ$134,,MATCH($D178,$70:$70,0)-7),0),1),"","sed -i "&amp;IF($AK$166="MacOS","'' ","")&amp;"'s#"&amp;BO$168&amp;"="""&amp;VLOOKUP(BO$168,$AD$9:$AN$20,8,FALSE)&amp;""""&amp;"#"&amp;BO$168&amp;"="&amp;""""&amp;INDEX($E$132:$G$134,MATCH("●",INDEX($H$132:$AQ$134,,MATCH($D178,$70:$70,0)-7),0),1)&amp;""""&amp;"#g'"&amp;" ${CONFIG_DIR}"&amp;$K$7&amp;"; export "&amp;BO$168&amp;"="&amp;""""&amp;INDEX($E$132:$G$134,MATCH("●",INDEX($H$132:$AQ$134,,MATCH($D178,$70:$70,0)-7),0),1)&amp;""";"),",",""",""")</f>
        <v/>
      </c>
      <c r="BP178" s="71" t="str">
        <f>SUBSTITUTE(IF(INDEX($E$132:$G$134,MATCH("●",INDEX($H$132:$AQ$134,,MATCH($D178,$70:$70,0)-7),0),1)=VLOOKUP(BP$168,$AD$9:$AN$20,8,FALSE),"","sed -i "&amp;IF($AK$166="MacOS","'' ","")&amp;"'s#"&amp;BP$168&amp;"="""&amp;INDEX($E$132:$G$134,MATCH("●",INDEX($H$132:$AQ$134,,MATCH($D178,$70:$70,0)-7),0),1)&amp;""""&amp;"#"&amp;BP$168&amp;"="&amp;""""&amp;VLOOKUP(BP$168,$AD$9:$AN$20,8,FALSE)&amp;""""&amp;"#g'"&amp;"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8" s="71" t="str">
        <f>SUBSTITUTE(IF(VLOOKUP(BQ$168,$AD$9:$AN$20,8,FALSE)=INDEX($E$136:$G$138,MATCH("●",INDEX($H$136:$AQ$138,,MATCH($D178,$70:$70,0)-7),0),1),"","sed -i "&amp;IF($AK$166="MacOS","'' ","")&amp;"'s#"&amp;BQ$168&amp;"="""&amp;VLOOKUP(BQ$168,$AD$9:$AN$20,8,FALSE)&amp;""""&amp;"#"&amp;BQ$168&amp;"="&amp;""""&amp;INDEX($E$136:$G$138,MATCH("●",INDEX($H$136:$AQ$138,,MATCH($D178,$70:$70,0)-7),0),1)&amp;""""&amp;"#g'"&amp;" ${CONFIG_DIR}"&amp;$K$7&amp;"; export "&amp;BQ$168&amp;"="&amp;""""&amp;INDEX($E$136:$G$138,MATCH("●",INDEX($H$136:$AQ$138,,MATCH($D178,$70:$70,0)-7),0),1)&amp;""";"),",",""",""")</f>
        <v/>
      </c>
      <c r="BR178" s="71" t="str">
        <f>SUBSTITUTE(IF(INDEX($E$136:$G$138,MATCH("●",INDEX($H$136:$AQ$138,,MATCH($D178,$70:$70,0)-7),0),1)=VLOOKUP(BR$168,$AD$9:$AN$20,8,FALSE),"","sed -i "&amp;IF($AK$166="MacOS","'' ","")&amp;"'s#"&amp;BR$168&amp;"="""&amp;INDEX($E$136:$G$138,MATCH("●",INDEX($H$136:$AQ$138,,MATCH($D178,$70:$70,0)-7),0),1)&amp;""""&amp;"#"&amp;BR$168&amp;"="&amp;""""&amp;VLOOKUP(BR$168,$AD$9:$AN$20,8,FALSE)&amp;""""&amp;"#g'"&amp;"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8" s="71" t="str">
        <f>SUBSTITUTE(IF(VLOOKUP(BS$168,$AD$9:$AN$20,8,FALSE)=INDEX($E$140:$G$142,MATCH("●",INDEX($H$140:$AQ$142,,MATCH($D178,$70:$70,0)-7),0),1),"","sed -i "&amp;IF($AK$166="MacOS","'' ","")&amp;"'s#"&amp;BS$168&amp;"="""&amp;VLOOKUP(BS$168,$AD$9:$AN$20,8,FALSE)&amp;""""&amp;"#"&amp;BS$168&amp;"="&amp;""""&amp;INDEX($E$140:$G$142,MATCH("●",INDEX($H$140:$AQ$142,,MATCH($D178,$70:$70,0)-7),0),1)&amp;""""&amp;"#g'"&amp;" ${CONFIG_DIR}"&amp;$K$7&amp;"; export "&amp;BS$168&amp;"="&amp;""""&amp;INDEX($E$140:$G$142,MATCH("●",INDEX($H$140:$AQ$142,,MATCH($D178,$70:$70,0)-7),0),1)&amp;""";"),",",""",""")</f>
        <v/>
      </c>
      <c r="BT178" s="71" t="str">
        <f>SUBSTITUTE(IF(INDEX($E$140:$G$142,MATCH("●",INDEX($H$140:$AQ$142,,MATCH($D178,$70:$70,0)-7),0),1)=VLOOKUP(BT$168,$AD$9:$AN$20,8,FALSE),"","sed -i "&amp;IF($AK$166="MacOS","'' ","")&amp;"'s#"&amp;BT$168&amp;"="""&amp;INDEX($E$140:$G$142,MATCH("●",INDEX($H$140:$AQ$142,,MATCH($D178,$70:$70,0)-7),0),1)&amp;""""&amp;"#"&amp;BT$168&amp;"="&amp;""""&amp;VLOOKUP(BT$168,$AD$9:$AN$20,8,FALSE)&amp;""""&amp;"#g'"&amp;"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8" s="60" t="s">
        <v>1068</v>
      </c>
    </row>
    <row r="179" spans="4:73" ht="90" customHeight="1">
      <c r="D179" s="96">
        <f t="shared" si="3"/>
        <v>190</v>
      </c>
      <c r="E179" s="97"/>
      <c r="F179" s="97"/>
      <c r="G179" s="98"/>
      <c r="H179" s="45" t="str">
        <f t="shared" ca="1" si="2"/>
        <v>clear; echo テストケース190; sed -i '' 's#COLUMN_DATA_TYPE="char"#COLUMN_DATA_TYPE="double"#g' ${CONFIG_DIR}db_data_config.txt; export COLUMN_DATA_TYPE="double";sed -i '' 's#COLUMN_DATA_LENGTH="3"#COLUMN_DATA_LENGTH="2.7"#g' ${CONFIG_DIR}db_data_config.txt; export COLUMN_DATA_LENGTH="2.7";sed -i '' 's#COLUMN_DATA_TRIM="NONE"#COLUMN_DATA_TRIM="FTBT"#g' ${CONFIG_DIR}db_data_config.txt; export COLUMN_DATA_TRIM="FTBT";sh ./script/db_check_data_validate_config.sh; sed -i '' 's#COLUMN_DATA_TYPE="double"#COLUMN_DATA_TYPE="char"#g' ${CONFIG_DIR}db_data_config.txt; export COLUMN_DATA_TYPE="char";sed -i '' 's#COLUMN_DATA_LENGTH="2.7"#COLUMN_DATA_LENGTH="3"#g' ${CONFIG_DIR}db_data_config.txt; export COLUMN_DATA_LENGTH="3";sed -i '' 's#COLUMN_DATA_TRIM="FTBT"#COLUMN_DATA_TRIM="NONE"#g' ${CONFIG_DIR}db_data_config.txt; export COLUMN_DATA_TRIM="NONE";</v>
      </c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  <c r="AE179" s="99" t="str" cm="1">
        <f t="array" ref="AE179">SUBSTITUTE(INDEX($H$144:$AQ$144, , MATCH($D179, $70:$70, 0)-7),"-","")</f>
        <v>異常</v>
      </c>
      <c r="AF179" s="100"/>
      <c r="AG179" s="101"/>
      <c r="AH179" s="143" t="s">
        <v>1277</v>
      </c>
      <c r="AI179" s="144"/>
      <c r="AJ179" s="144"/>
      <c r="AK179" s="144"/>
      <c r="AL179" s="144"/>
      <c r="AM179" s="144"/>
      <c r="AN179" s="144"/>
      <c r="AO179" s="144"/>
      <c r="AP179" s="144"/>
      <c r="AQ179" s="145"/>
      <c r="AS179" s="68" t="str" cm="1">
        <f t="array" ref="AS179">SUBSTITUTE(TEXT(INDEX($H$147:$AQ$147,1,$D179-180),"000000"),"-","")</f>
        <v>220178</v>
      </c>
      <c r="AT179" s="69"/>
      <c r="AU179" s="70"/>
      <c r="AW179" s="71" t="str">
        <f>SUBSTITUTE(IF(VLOOKUP(AW$168,$AD$9:$AN$20,8,FALSE)=INDEX($E$76:$G$78,MATCH("●",INDEX($H$76:$AQ$78,,MATCH($D179,$70:$70,0)-7),0),1),"","sed -i "&amp;IF($AK$166="MacOS","'' ","")&amp;"'s#"&amp;AW$168&amp;"="""&amp;VLOOKUP(AW$168,$AD$9:$AN$20,8,FALSE)&amp;""""&amp;"#"&amp;AW$168&amp;"="&amp;""""&amp;INDEX($E$76:$G$78,MATCH("●",INDEX($H$76:$AQ$78,,MATCH($D179,$70:$70,0)-7),0),1)&amp;""""&amp;"#g'"&amp;" ${CONFIG_DIR}"&amp;$K$7&amp;"; export "&amp;AW$168&amp;"="&amp;""""&amp;INDEX($E$76:$G$78,MATCH("●",INDEX($H$76:$AQ$78,,MATCH($D179,$70:$70,0)-7),0),1)&amp;""";"),",",""",""")</f>
        <v/>
      </c>
      <c r="AX179" s="71" t="str">
        <f>SUBSTITUTE(IF(INDEX($E$76:$G$78,MATCH("●",INDEX($H$76:$AQ$78,,MATCH($D179,$70:$70,0)-7),0),1)=VLOOKUP(AX$168,$AD$9:$AN$20,8,FALSE),"","sed -i "&amp;IF($AK$166="MacOS","'' ","")&amp;"'s#"&amp;AX$168&amp;"="""&amp;INDEX($E$76:$G$78,MATCH("●",INDEX($H$76:$AQ$78,,MATCH($D179,$70:$70,0)-7),0),1)&amp;""""&amp;"#"&amp;AX$168&amp;"="&amp;""""&amp;VLOOKUP(AX$168,$AD$9:$AN$20,8,FALSE)&amp;""""&amp;"#g'"&amp;"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79" s="71" t="str">
        <f>SUBSTITUTE(IF(VLOOKUP(AY$168,$AD$9:$AN$20,8,FALSE)=INDEX($E$80:$G$83,MATCH("●",INDEX($H$80:$AQ$83,,MATCH($D179,$70:$70,0)-7),0),1),"","sed -i "&amp;IF($AK$166="MacOS","'' ","")&amp;"'s#"&amp;AY$168&amp;"="""&amp;VLOOKUP(AY$168,$AD$9:$AN$20,8,FALSE)&amp;""""&amp;"#"&amp;AY$168&amp;"="&amp;""""&amp;INDEX($E$80:$G$83,MATCH("●",INDEX($H$80:$AQ$83,,MATCH($D179,$70:$70,0)-7),0),1)&amp;""""&amp;"#g'"&amp;" ${CONFIG_DIR}"&amp;$K$7&amp;"; export "&amp;AY$168&amp;"="&amp;""""&amp;INDEX($E$80:$G$83,MATCH("●",INDEX($H$80:$AQ$83,,MATCH($D179,$70:$70,0)-7),0),1)&amp;""";"),",",""",""")</f>
        <v>sed -i '' 's#COLUMN_DATA_TYPE="char"#COLUMN_DATA_TYPE="double"#g' ${CONFIG_DIR}db_data_config.txt; export COLUMN_DATA_TYPE="double";</v>
      </c>
      <c r="AZ179" s="71" t="str">
        <f>SUBSTITUTE(IF(INDEX($E$80:$G$83,MATCH("●",INDEX($H$80:$AQ$83,,MATCH($D179,$70:$70,0)-7),0),1)=VLOOKUP(AZ$168,$AD$9:$AN$20,8,FALSE),"","sed -i "&amp;IF($AK$166="MacOS","'' ","")&amp;"'s#"&amp;AZ$168&amp;"="""&amp;INDEX($E$80:$G$83,MATCH("●",INDEX($H$80:$AQ$83,,MATCH($D179,$70:$70,0)-7),0),1)&amp;""""&amp;"#"&amp;AZ$168&amp;"="&amp;""""&amp;VLOOKUP(AZ$168,$AD$9:$AN$20,8,FALSE)&amp;""""&amp;"#g'"&amp;"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79" s="71" t="str">
        <f>SUBSTITUTE(IF(VLOOKUP(BA$168,$AD$9:$AN$20,8,FALSE)=INDEX($E$85:$G$103,MATCH("●",INDEX($H$85:$AQ$103,,MATCH($D179,$70:$70,0)-7),0),1),"","sed -i "&amp;IF($AK$166="MacOS","'' ","")&amp;"'s#"&amp;BA$168&amp;"="""&amp;VLOOKUP(BA$168,$AD$9:$AN$20,8,FALSE)&amp;""""&amp;"#"&amp;BA$168&amp;"="&amp;""""&amp;INDEX($E$85:$G$103,MATCH("●",INDEX($H$85:$AQ$103,,MATCH($D179,$70:$70,0)-7),0),1)&amp;""""&amp;"#g'"&amp;" ${CONFIG_DIR}"&amp;$K$7&amp;"; export "&amp;BA$168&amp;"="&amp;""""&amp;INDEX($E$85:$G$103,MATCH("●",INDEX($H$85:$AQ$103,,MATCH($D179,$70:$70,0)-7),0),1)&amp;""";"),",",""",""")</f>
        <v>sed -i '' 's#COLUMN_DATA_LENGTH="3"#COLUMN_DATA_LENGTH="2.7"#g' ${CONFIG_DIR}db_data_config.txt; export COLUMN_DATA_LENGTH="2.7";</v>
      </c>
      <c r="BB179" s="71" t="str">
        <f>SUBSTITUTE(IF(INDEX($E$85:$G$103,MATCH("●",INDEX($H$85:$AQ$103,,MATCH($D179,$70:$70,0)-7),0),1)=VLOOKUP(BB$168,$AD$9:$AN$20,8,FALSE),"","sed -i "&amp;IF($AK$166="MacOS","'' ","")&amp;"'s#"&amp;BB$168&amp;"="""&amp;INDEX($E$85:$G$103,MATCH("●",INDEX($H$85:$AQ$103,,MATCH($D179,$70:$70,0)-7),0),1)&amp;""""&amp;"#"&amp;BB$168&amp;"="&amp;""""&amp;VLOOKUP(BB$168,$AD$9:$AN$20,8,FALSE)&amp;""""&amp;"#g'"&amp;"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's#COLUMN_DATA_LENGTH="2.7"#COLUMN_DATA_LENGTH="3"#g' ${CONFIG_DIR}db_data_config.txt; export COLUMN_DATA_LENGTH="3";</v>
      </c>
      <c r="BC179" s="71" t="str">
        <f>SUBSTITUTE(IF(VLOOKUP(BC$168,$AD$9:$AN$20,8,FALSE)=INDEX($E$105:$G$108,MATCH("●",INDEX($H$105:$AQ$108,,MATCH($D179,$70:$70,0)-7),0),1),"","sed -i "&amp;IF($AK$166="MacOS","'' ","")&amp;"'s#"&amp;BC$168&amp;"="""&amp;VLOOKUP(BC$168,$AD$9:$AN$20,8,FALSE)&amp;""""&amp;"#"&amp;BC$168&amp;"="&amp;""""&amp;INDEX($E$105:$G$108,MATCH("●",INDEX($H$105:$AQ$108,,MATCH($D179,$70:$70,0)-7),0),1)&amp;""""&amp;"#g'"&amp;" ${CONFIG_DIR}"&amp;$K$7&amp;"; export "&amp;BC$168&amp;"="&amp;""""&amp;INDEX($E$105:$G$108,MATCH("●",INDEX($H$105:$AQ$108,,MATCH($D179,$70:$70,0)-7),0),1)&amp;""";"),",",""",""")</f>
        <v>sed -i '' 's#COLUMN_DATA_TRIM="NONE"#COLUMN_DATA_TRIM="FTBT"#g' ${CONFIG_DIR}db_data_config.txt; export COLUMN_DATA_TRIM="FTBT";</v>
      </c>
      <c r="BD179" s="71" t="str">
        <f>SUBSTITUTE(IF(INDEX($E$105:$G$108,MATCH("●",INDEX($H$105:$AQ$108,,MATCH($D179,$70:$70,0)-7),0),1)=VLOOKUP(BD$168,$AD$9:$AN$20,8,FALSE),"","sed -i "&amp;IF($AK$166="MacOS","'' ","")&amp;"'s#"&amp;BD$168&amp;"="""&amp;INDEX($E$105:$G$108,MATCH("●",INDEX($H$105:$AQ$108,,MATCH($D179,$70:$70,0)-7),0),1)&amp;""""&amp;"#"&amp;BD$168&amp;"="&amp;""""&amp;VLOOKUP(BD$168,$AD$9:$AN$20,8,FALSE)&amp;""""&amp;"#g'"&amp;"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79" s="71" t="str">
        <f>SUBSTITUTE(IF(VLOOKUP(BE$168,$AD$9:$AN$20,8,FALSE)=INDEX($E$110:$G$113,MATCH("●",INDEX($H$110:$AQ$113,,MATCH($D179,$70:$70,0)-7),0),1),"","sed -i "&amp;IF($AK$166="MacOS","'' ","")&amp;"'s#"&amp;BE$168&amp;"="""&amp;VLOOKUP(BE$168,$AD$9:$AN$20,8,FALSE)&amp;""""&amp;"#"&amp;BE$168&amp;"="&amp;""""&amp;INDEX($E$110:$G$113,MATCH("●",INDEX($H$110:$AQ$113,,MATCH($D179,$70:$70,0)-7),0),1)&amp;""""&amp;"#g'"&amp;" ${CONFIG_DIR}"&amp;$K$7&amp;"; export "&amp;BE$168&amp;"="&amp;""""&amp;INDEX($E$110:$G$113,MATCH("●",INDEX($H$110:$AQ$113,,MATCH($D179,$70:$70,0)-7),0),1)&amp;""";"),",",""",""")</f>
        <v/>
      </c>
      <c r="BF179" s="71" t="str">
        <f>SUBSTITUTE(IF(INDEX($E$110:$G$113,MATCH("●",INDEX($H$110:$AQ$113,,MATCH($D179,$70:$70,0)-7),0),1)=VLOOKUP(BF$168,$AD$9:$AN$20,8,FALSE),"","sed -i "&amp;IF($AK$166="MacOS","'' ","")&amp;"'s#"&amp;BF$168&amp;"="""&amp;INDEX($E$110:$G$113,MATCH("●",INDEX($H$110:$AQ$113,,MATCH($D179,$70:$70,0)-7),0),1)&amp;""""&amp;"#"&amp;BF$168&amp;"="&amp;""""&amp;VLOOKUP(BF$168,$AD$9:$AN$20,8,FALSE)&amp;""""&amp;"#g'"&amp;"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79" s="71" t="str">
        <f>SUBSTITUTE(IF(VLOOKUP(BG$168,$AD$9:$AN$20,8,FALSE)=INDEX($E$115:$G$118,MATCH("●",INDEX($H$115:$AQ$118,,MATCH($D179,$70:$70,0)-7),0),1),"","sed -i "&amp;IF($AK$166="MacOS","'' ","")&amp;"'s#"&amp;BG$168&amp;"="""&amp;VLOOKUP(BG$168,$AD$9:$AN$20,8,FALSE)&amp;""""&amp;"#"&amp;BG$168&amp;"="&amp;""""&amp;INDEX($E$115:$G$118,MATCH("●",INDEX($H$115:$AQ$118,,MATCH($D179,$70:$70,0)-7),0),1)&amp;""""&amp;"#g'"&amp;" ${CONFIG_DIR}"&amp;$K$7&amp;"; export "&amp;BG$168&amp;"="&amp;""""&amp;INDEX($E$115:$G$118,MATCH("●",INDEX($H$115:$AQ$118,,MATCH($D179,$70:$70,0)-7),0),1)&amp;""";"),",",""",""")</f>
        <v/>
      </c>
      <c r="BH179" s="71" t="str">
        <f>SUBSTITUTE(IF(INDEX($E$115:$G$118,MATCH("●",INDEX($H$115:$AQ$118,,MATCH($D179,$70:$70,0)-7),0),1)=VLOOKUP(BH$168,$AD$9:$AN$20,8,FALSE),"","sed -i "&amp;IF($AK$166="MacOS","'' ","")&amp;"'s#"&amp;BH$168&amp;"="""&amp;INDEX($E$115:$G$118,MATCH("●",INDEX($H$115:$AQ$118,,MATCH($D179,$70:$70,0)-7),0),1)&amp;""""&amp;"#"&amp;BH$168&amp;"="&amp;""""&amp;VLOOKUP(BH$168,$AD$9:$AN$20,8,FALSE)&amp;""""&amp;"#g'"&amp;"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79" s="71" t="str">
        <f>SUBSTITUTE(IF(VLOOKUP(BI$168,$AD$9:$AN$20,8,FALSE)=INDEX($E$120:$G$122,MATCH("●",INDEX($H$120:$AQ$122,,MATCH($D179,$70:$70,0)-7),0),1),"","sed -i "&amp;IF($AK$166="MacOS","'' ","")&amp;"'s#"&amp;BI$168&amp;"="""&amp;VLOOKUP(BI$168,$AD$9:$AN$20,8,FALSE)&amp;""""&amp;"#"&amp;BI$168&amp;"="&amp;""""&amp;INDEX($E$120:$G$122,MATCH("●",INDEX($H$120:$AQ$122,,MATCH($D179,$70:$70,0)-7),0),1)&amp;""""&amp;"#g'"&amp;" ${CONFIG_DIR}"&amp;$K$7&amp;"; export "&amp;BI$168&amp;"="&amp;""""&amp;INDEX($E$120:$G$122,MATCH("●",INDEX($H$120:$AQ$122,,MATCH($D179,$70:$70,0)-7),0),1)&amp;""";"),",",""",""")</f>
        <v/>
      </c>
      <c r="BJ179" s="71" t="str">
        <f>SUBSTITUTE(IF(INDEX($E$120:$G$122,MATCH("●",INDEX($H$120:$AQ$122,,MATCH($D179,$70:$70,0)-7),0),1)=VLOOKUP(BJ$168,$AD$9:$AN$20,8,FALSE),"","sed -i "&amp;IF($AK$166="MacOS","'' ","")&amp;"'s#"&amp;BJ$168&amp;"="""&amp;INDEX($E$120:$G$122,MATCH("●",INDEX($H$120:$AQ$122,,MATCH($D179,$70:$70,0)-7),0),1)&amp;""""&amp;"#"&amp;BJ$168&amp;"="&amp;""""&amp;VLOOKUP(BJ$168,$AD$9:$AN$20,8,FALSE)&amp;""""&amp;"#g'"&amp;"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79" s="71" t="str">
        <f>SUBSTITUTE(IF(VLOOKUP(BK$168,$AD$9:$AN$20,8,FALSE)=INDEX($E$124:$G$126,MATCH("●",INDEX($H$124:$AQ$126,,MATCH($D179,$70:$70,0)-7),0),1),"","sed -i "&amp;IF($AK$166="MacOS","'' ","")&amp;"'s#"&amp;BK$168&amp;"="""&amp;VLOOKUP(BK$168,$AD$9:$AN$20,8,FALSE)&amp;""""&amp;"#"&amp;BK$168&amp;"="&amp;""""&amp;INDEX($E$124:$G$126,MATCH("●",INDEX($H$124:$AQ$126,,MATCH($D179,$70:$70,0)-7),0),1)&amp;""""&amp;"#g'"&amp;" ${CONFIG_DIR}"&amp;$K$7&amp;"; export "&amp;BK$168&amp;"="&amp;""""&amp;INDEX($E$124:$G$126,MATCH("●",INDEX($H$124:$AQ$126,,MATCH($D179,$70:$70,0)-7),0),1)&amp;""";"),",",""",""")</f>
        <v/>
      </c>
      <c r="BL179" s="71" t="str">
        <f>SUBSTITUTE(IF(INDEX($E$124:$G$126,MATCH("●",INDEX($H$124:$AQ$126,,MATCH($D179,$70:$70,0)-7),0),1)=VLOOKUP(BL$168,$AD$9:$AN$20,8,FALSE),"","sed -i "&amp;IF($AK$166="MacOS","'' ","")&amp;"'s#"&amp;BL$168&amp;"="""&amp;INDEX($E$124:$G$126,MATCH("●",INDEX($H$124:$AQ$126,,MATCH($D179,$70:$70,0)-7),0),1)&amp;""""&amp;"#"&amp;BL$168&amp;"="&amp;""""&amp;VLOOKUP(BL$168,$AD$9:$AN$20,8,FALSE)&amp;""""&amp;"#g'"&amp;"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79" s="71" t="str">
        <f>SUBSTITUTE(IF(VLOOKUP(BM$168,$AD$9:$AN$20,8,FALSE)=INDEX($E$128:$G$130,MATCH("●",INDEX($H$128:$AQ$130,,MATCH($D179,$70:$70,0)-7),0),1),"","sed -i "&amp;IF($AK$166="MacOS","'' ","")&amp;"'s#"&amp;BM$168&amp;"="""&amp;VLOOKUP(BM$168,$AD$9:$AN$20,8,FALSE)&amp;""""&amp;"#"&amp;BM$168&amp;"="&amp;""""&amp;INDEX($E$128:$G$130,MATCH("●",INDEX($H$128:$AQ$130,,MATCH($D179,$70:$70,0)-7),0),1)&amp;""""&amp;"#g'"&amp;" ${CONFIG_DIR}"&amp;$K$7&amp;"; export "&amp;BM$168&amp;"="&amp;""""&amp;INDEX($E$128:$G$130,MATCH("●",INDEX($H$128:$AQ$130,,MATCH($D179,$70:$70,0)-7),0),1)&amp;""";"),",",""",""")</f>
        <v/>
      </c>
      <c r="BN179" s="71" t="str">
        <f>SUBSTITUTE(IF(INDEX($E$128:$G$130,MATCH("●",INDEX($H$128:$AQ$130,,MATCH($D179,$70:$70,0)-7),0),1)=VLOOKUP(BN$168,$AD$9:$AN$20,8,FALSE),"","sed -i "&amp;IF($AK$166="MacOS","'' ","")&amp;"'s#"&amp;BN$168&amp;"="""&amp;INDEX($E$128:$G$130,MATCH("●",INDEX($H$128:$AQ$130,,MATCH($D179,$70:$70,0)-7),0),1)&amp;""""&amp;"#"&amp;BN$168&amp;"="&amp;""""&amp;VLOOKUP(BN$168,$AD$9:$AN$20,8,FALSE)&amp;""""&amp;"#g'"&amp;"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79" s="71" t="str">
        <f>SUBSTITUTE(IF(VLOOKUP(BO$168,$AD$9:$AN$20,8,FALSE)=INDEX($E$132:$G$134,MATCH("●",INDEX($H$132:$AQ$134,,MATCH($D179,$70:$70,0)-7),0),1),"","sed -i "&amp;IF($AK$166="MacOS","'' ","")&amp;"'s#"&amp;BO$168&amp;"="""&amp;VLOOKUP(BO$168,$AD$9:$AN$20,8,FALSE)&amp;""""&amp;"#"&amp;BO$168&amp;"="&amp;""""&amp;INDEX($E$132:$G$134,MATCH("●",INDEX($H$132:$AQ$134,,MATCH($D179,$70:$70,0)-7),0),1)&amp;""""&amp;"#g'"&amp;" ${CONFIG_DIR}"&amp;$K$7&amp;"; export "&amp;BO$168&amp;"="&amp;""""&amp;INDEX($E$132:$G$134,MATCH("●",INDEX($H$132:$AQ$134,,MATCH($D179,$70:$70,0)-7),0),1)&amp;""";"),",",""",""")</f>
        <v/>
      </c>
      <c r="BP179" s="71" t="str">
        <f>SUBSTITUTE(IF(INDEX($E$132:$G$134,MATCH("●",INDEX($H$132:$AQ$134,,MATCH($D179,$70:$70,0)-7),0),1)=VLOOKUP(BP$168,$AD$9:$AN$20,8,FALSE),"","sed -i "&amp;IF($AK$166="MacOS","'' ","")&amp;"'s#"&amp;BP$168&amp;"="""&amp;INDEX($E$132:$G$134,MATCH("●",INDEX($H$132:$AQ$134,,MATCH($D179,$70:$70,0)-7),0),1)&amp;""""&amp;"#"&amp;BP$168&amp;"="&amp;""""&amp;VLOOKUP(BP$168,$AD$9:$AN$20,8,FALSE)&amp;""""&amp;"#g'"&amp;"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79" s="71" t="str">
        <f>SUBSTITUTE(IF(VLOOKUP(BQ$168,$AD$9:$AN$20,8,FALSE)=INDEX($E$136:$G$138,MATCH("●",INDEX($H$136:$AQ$138,,MATCH($D179,$70:$70,0)-7),0),1),"","sed -i "&amp;IF($AK$166="MacOS","'' ","")&amp;"'s#"&amp;BQ$168&amp;"="""&amp;VLOOKUP(BQ$168,$AD$9:$AN$20,8,FALSE)&amp;""""&amp;"#"&amp;BQ$168&amp;"="&amp;""""&amp;INDEX($E$136:$G$138,MATCH("●",INDEX($H$136:$AQ$138,,MATCH($D179,$70:$70,0)-7),0),1)&amp;""""&amp;"#g'"&amp;" ${CONFIG_DIR}"&amp;$K$7&amp;"; export "&amp;BQ$168&amp;"="&amp;""""&amp;INDEX($E$136:$G$138,MATCH("●",INDEX($H$136:$AQ$138,,MATCH($D179,$70:$70,0)-7),0),1)&amp;""";"),",",""",""")</f>
        <v/>
      </c>
      <c r="BR179" s="71" t="str">
        <f>SUBSTITUTE(IF(INDEX($E$136:$G$138,MATCH("●",INDEX($H$136:$AQ$138,,MATCH($D179,$70:$70,0)-7),0),1)=VLOOKUP(BR$168,$AD$9:$AN$20,8,FALSE),"","sed -i "&amp;IF($AK$166="MacOS","'' ","")&amp;"'s#"&amp;BR$168&amp;"="""&amp;INDEX($E$136:$G$138,MATCH("●",INDEX($H$136:$AQ$138,,MATCH($D179,$70:$70,0)-7),0),1)&amp;""""&amp;"#"&amp;BR$168&amp;"="&amp;""""&amp;VLOOKUP(BR$168,$AD$9:$AN$20,8,FALSE)&amp;""""&amp;"#g'"&amp;"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79" s="71" t="str">
        <f>SUBSTITUTE(IF(VLOOKUP(BS$168,$AD$9:$AN$20,8,FALSE)=INDEX($E$140:$G$142,MATCH("●",INDEX($H$140:$AQ$142,,MATCH($D179,$70:$70,0)-7),0),1),"","sed -i "&amp;IF($AK$166="MacOS","'' ","")&amp;"'s#"&amp;BS$168&amp;"="""&amp;VLOOKUP(BS$168,$AD$9:$AN$20,8,FALSE)&amp;""""&amp;"#"&amp;BS$168&amp;"="&amp;""""&amp;INDEX($E$140:$G$142,MATCH("●",INDEX($H$140:$AQ$142,,MATCH($D179,$70:$70,0)-7),0),1)&amp;""""&amp;"#g'"&amp;" ${CONFIG_DIR}"&amp;$K$7&amp;"; export "&amp;BS$168&amp;"="&amp;""""&amp;INDEX($E$140:$G$142,MATCH("●",INDEX($H$140:$AQ$142,,MATCH($D179,$70:$70,0)-7),0),1)&amp;""";"),",",""",""")</f>
        <v/>
      </c>
      <c r="BT179" s="71" t="str">
        <f>SUBSTITUTE(IF(INDEX($E$140:$G$142,MATCH("●",INDEX($H$140:$AQ$142,,MATCH($D179,$70:$70,0)-7),0),1)=VLOOKUP(BT$168,$AD$9:$AN$20,8,FALSE),"","sed -i "&amp;IF($AK$166="MacOS","'' ","")&amp;"'s#"&amp;BT$168&amp;"="""&amp;INDEX($E$140:$G$142,MATCH("●",INDEX($H$140:$AQ$142,,MATCH($D179,$70:$70,0)-7),0),1)&amp;""""&amp;"#"&amp;BT$168&amp;"="&amp;""""&amp;VLOOKUP(BT$168,$AD$9:$AN$20,8,FALSE)&amp;""""&amp;"#g'"&amp;"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79" s="60" t="s">
        <v>1068</v>
      </c>
    </row>
    <row r="180" spans="4:73" ht="72" customHeight="1">
      <c r="D180" s="96">
        <f t="shared" si="3"/>
        <v>191</v>
      </c>
      <c r="E180" s="97"/>
      <c r="F180" s="97"/>
      <c r="G180" s="98"/>
      <c r="H180" s="45" t="str">
        <f t="shared" ca="1" si="2"/>
        <v>clear; echo テストケース191; sed -i '' 's#COLUMN_DATA_TYPE="char"#COLUMN_DATA_TYPE="double"#g' ${CONFIG_DIR}db_data_config.txt; export COLUMN_DATA_TYPE="double";sed -i '' 's#COLUMN_DATA_LENGTH="3"#COLUMN_DATA_LENGTH="38.2"#g' ${CONFIG_DIR}db_data_config.txt; export COLUMN_DATA_LENGTH="38.2";sed -i '' 's#COLUMN_DATA_TRIM="NONE"#COLUMN_DATA_TRIM="FTBT"#g' ${CONFIG_DIR}db_data_config.txt; export COLUMN_DATA_TRIM="FTBT";sh ./script/db_check_data_validate_config.sh; sed -i '' 's#COLUMN_DATA_TYPE="double"#COLUMN_DATA_TYPE="char"#g' ${CONFIG_DIR}db_data_config.txt; export COLUMN_DATA_TYPE="char";sed -i '' 's#COLUMN_DATA_LENGTH="38.2"#COLUMN_DATA_LENGTH="3"#g' ${CONFIG_DIR}db_data_config.txt; export COLUMN_DATA_LENGTH="3";sed -i '' 's#COLUMN_DATA_TRIM="FTBT"#COLUMN_DATA_TRIM="NONE"#g' ${CONFIG_DIR}db_data_config.txt; export COLUMN_DATA_TRIM="NONE";</v>
      </c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7"/>
      <c r="AE180" s="99" t="str" cm="1">
        <f t="array" ref="AE180">SUBSTITUTE(INDEX($H$144:$AQ$144, , MATCH($D180, $70:$70, 0)-7),"-","")</f>
        <v>異常</v>
      </c>
      <c r="AF180" s="100"/>
      <c r="AG180" s="101"/>
      <c r="AH180" s="143" t="s">
        <v>1278</v>
      </c>
      <c r="AI180" s="144"/>
      <c r="AJ180" s="144"/>
      <c r="AK180" s="144"/>
      <c r="AL180" s="144"/>
      <c r="AM180" s="144"/>
      <c r="AN180" s="144"/>
      <c r="AO180" s="144"/>
      <c r="AP180" s="144"/>
      <c r="AQ180" s="145"/>
      <c r="AS180" s="68" t="str" cm="1">
        <f t="array" ref="AS180">SUBSTITUTE(TEXT(INDEX($H$147:$AQ$147,1,$D180-180),"000000"),"-","")</f>
        <v>220179</v>
      </c>
      <c r="AT180" s="69"/>
      <c r="AU180" s="70"/>
      <c r="AW180" s="71" t="str">
        <f>SUBSTITUTE(IF(VLOOKUP(AW$168,$AD$9:$AN$20,8,FALSE)=INDEX($E$76:$G$78,MATCH("●",INDEX($H$76:$AQ$78,,MATCH($D180,$70:$70,0)-7),0),1),"","sed -i "&amp;IF($AK$166="MacOS","'' ","")&amp;"'s#"&amp;AW$168&amp;"="""&amp;VLOOKUP(AW$168,$AD$9:$AN$20,8,FALSE)&amp;""""&amp;"#"&amp;AW$168&amp;"="&amp;""""&amp;INDEX($E$76:$G$78,MATCH("●",INDEX($H$76:$AQ$78,,MATCH($D180,$70:$70,0)-7),0),1)&amp;""""&amp;"#g'"&amp;" ${CONFIG_DIR}"&amp;$K$7&amp;"; export "&amp;AW$168&amp;"="&amp;""""&amp;INDEX($E$76:$G$78,MATCH("●",INDEX($H$76:$AQ$78,,MATCH($D180,$70:$70,0)-7),0),1)&amp;""";"),",",""",""")</f>
        <v/>
      </c>
      <c r="AX180" s="71" t="str">
        <f>SUBSTITUTE(IF(INDEX($E$76:$G$78,MATCH("●",INDEX($H$76:$AQ$78,,MATCH($D180,$70:$70,0)-7),0),1)=VLOOKUP(AX$168,$AD$9:$AN$20,8,FALSE),"","sed -i "&amp;IF($AK$166="MacOS","'' ","")&amp;"'s#"&amp;AX$168&amp;"="""&amp;INDEX($E$76:$G$78,MATCH("●",INDEX($H$76:$AQ$78,,MATCH($D180,$70:$70,0)-7),0),1)&amp;""""&amp;"#"&amp;AX$168&amp;"="&amp;""""&amp;VLOOKUP(AX$168,$AD$9:$AN$20,8,FALSE)&amp;""""&amp;"#g'"&amp;"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0" s="71" t="str">
        <f>SUBSTITUTE(IF(VLOOKUP(AY$168,$AD$9:$AN$20,8,FALSE)=INDEX($E$80:$G$83,MATCH("●",INDEX($H$80:$AQ$83,,MATCH($D180,$70:$70,0)-7),0),1),"","sed -i "&amp;IF($AK$166="MacOS","'' ","")&amp;"'s#"&amp;AY$168&amp;"="""&amp;VLOOKUP(AY$168,$AD$9:$AN$20,8,FALSE)&amp;""""&amp;"#"&amp;AY$168&amp;"="&amp;""""&amp;INDEX($E$80:$G$83,MATCH("●",INDEX($H$80:$AQ$83,,MATCH($D180,$70:$70,0)-7),0),1)&amp;""""&amp;"#g'"&amp;" ${CONFIG_DIR}"&amp;$K$7&amp;"; export "&amp;AY$168&amp;"="&amp;""""&amp;INDEX($E$80:$G$83,MATCH("●",INDEX($H$80:$AQ$83,,MATCH($D180,$70:$70,0)-7),0),1)&amp;""";"),",",""",""")</f>
        <v>sed -i '' 's#COLUMN_DATA_TYPE="char"#COLUMN_DATA_TYPE="double"#g' ${CONFIG_DIR}db_data_config.txt; export COLUMN_DATA_TYPE="double";</v>
      </c>
      <c r="AZ180" s="71" t="str">
        <f>SUBSTITUTE(IF(INDEX($E$80:$G$83,MATCH("●",INDEX($H$80:$AQ$83,,MATCH($D180,$70:$70,0)-7),0),1)=VLOOKUP(AZ$168,$AD$9:$AN$20,8,FALSE),"","sed -i "&amp;IF($AK$166="MacOS","'' ","")&amp;"'s#"&amp;AZ$168&amp;"="""&amp;INDEX($E$80:$G$83,MATCH("●",INDEX($H$80:$AQ$83,,MATCH($D180,$70:$70,0)-7),0),1)&amp;""""&amp;"#"&amp;AZ$168&amp;"="&amp;""""&amp;VLOOKUP(AZ$168,$AD$9:$AN$20,8,FALSE)&amp;""""&amp;"#g'"&amp;"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80" s="71" t="str">
        <f>SUBSTITUTE(IF(VLOOKUP(BA$168,$AD$9:$AN$20,8,FALSE)=INDEX($E$85:$G$103,MATCH("●",INDEX($H$85:$AQ$103,,MATCH($D180,$70:$70,0)-7),0),1),"","sed -i "&amp;IF($AK$166="MacOS","'' ","")&amp;"'s#"&amp;BA$168&amp;"="""&amp;VLOOKUP(BA$168,$AD$9:$AN$20,8,FALSE)&amp;""""&amp;"#"&amp;BA$168&amp;"="&amp;""""&amp;INDEX($E$85:$G$103,MATCH("●",INDEX($H$85:$AQ$103,,MATCH($D180,$70:$70,0)-7),0),1)&amp;""""&amp;"#g'"&amp;" ${CONFIG_DIR}"&amp;$K$7&amp;"; export "&amp;BA$168&amp;"="&amp;""""&amp;INDEX($E$85:$G$103,MATCH("●",INDEX($H$85:$AQ$103,,MATCH($D180,$70:$70,0)-7),0),1)&amp;""";"),",",""",""")</f>
        <v>sed -i '' 's#COLUMN_DATA_LENGTH="3"#COLUMN_DATA_LENGTH="38.2"#g' ${CONFIG_DIR}db_data_config.txt; export COLUMN_DATA_LENGTH="38.2";</v>
      </c>
      <c r="BB180" s="71" t="str">
        <f>SUBSTITUTE(IF(INDEX($E$85:$G$103,MATCH("●",INDEX($H$85:$AQ$103,,MATCH($D180,$70:$70,0)-7),0),1)=VLOOKUP(BB$168,$AD$9:$AN$20,8,FALSE),"","sed -i "&amp;IF($AK$166="MacOS","'' ","")&amp;"'s#"&amp;BB$168&amp;"="""&amp;INDEX($E$85:$G$103,MATCH("●",INDEX($H$85:$AQ$103,,MATCH($D180,$70:$70,0)-7),0),1)&amp;""""&amp;"#"&amp;BB$168&amp;"="&amp;""""&amp;VLOOKUP(BB$168,$AD$9:$AN$20,8,FALSE)&amp;""""&amp;"#g'"&amp;"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's#COLUMN_DATA_LENGTH="38.2"#COLUMN_DATA_LENGTH="3"#g' ${CONFIG_DIR}db_data_config.txt; export COLUMN_DATA_LENGTH="3";</v>
      </c>
      <c r="BC180" s="71" t="str">
        <f>SUBSTITUTE(IF(VLOOKUP(BC$168,$AD$9:$AN$20,8,FALSE)=INDEX($E$105:$G$108,MATCH("●",INDEX($H$105:$AQ$108,,MATCH($D180,$70:$70,0)-7),0),1),"","sed -i "&amp;IF($AK$166="MacOS","'' ","")&amp;"'s#"&amp;BC$168&amp;"="""&amp;VLOOKUP(BC$168,$AD$9:$AN$20,8,FALSE)&amp;""""&amp;"#"&amp;BC$168&amp;"="&amp;""""&amp;INDEX($E$105:$G$108,MATCH("●",INDEX($H$105:$AQ$108,,MATCH($D180,$70:$70,0)-7),0),1)&amp;""""&amp;"#g'"&amp;" ${CONFIG_DIR}"&amp;$K$7&amp;"; export "&amp;BC$168&amp;"="&amp;""""&amp;INDEX($E$105:$G$108,MATCH("●",INDEX($H$105:$AQ$108,,MATCH($D180,$70:$70,0)-7),0),1)&amp;""";"),",",""",""")</f>
        <v>sed -i '' 's#COLUMN_DATA_TRIM="NONE"#COLUMN_DATA_TRIM="FTBT"#g' ${CONFIG_DIR}db_data_config.txt; export COLUMN_DATA_TRIM="FTBT";</v>
      </c>
      <c r="BD180" s="71" t="str">
        <f>SUBSTITUTE(IF(INDEX($E$105:$G$108,MATCH("●",INDEX($H$105:$AQ$108,,MATCH($D180,$70:$70,0)-7),0),1)=VLOOKUP(BD$168,$AD$9:$AN$20,8,FALSE),"","sed -i "&amp;IF($AK$166="MacOS","'' ","")&amp;"'s#"&amp;BD$168&amp;"="""&amp;INDEX($E$105:$G$108,MATCH("●",INDEX($H$105:$AQ$108,,MATCH($D180,$70:$70,0)-7),0),1)&amp;""""&amp;"#"&amp;BD$168&amp;"="&amp;""""&amp;VLOOKUP(BD$168,$AD$9:$AN$20,8,FALSE)&amp;""""&amp;"#g'"&amp;"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80" s="71" t="str">
        <f>SUBSTITUTE(IF(VLOOKUP(BE$168,$AD$9:$AN$20,8,FALSE)=INDEX($E$110:$G$113,MATCH("●",INDEX($H$110:$AQ$113,,MATCH($D180,$70:$70,0)-7),0),1),"","sed -i "&amp;IF($AK$166="MacOS","'' ","")&amp;"'s#"&amp;BE$168&amp;"="""&amp;VLOOKUP(BE$168,$AD$9:$AN$20,8,FALSE)&amp;""""&amp;"#"&amp;BE$168&amp;"="&amp;""""&amp;INDEX($E$110:$G$113,MATCH("●",INDEX($H$110:$AQ$113,,MATCH($D180,$70:$70,0)-7),0),1)&amp;""""&amp;"#g'"&amp;" ${CONFIG_DIR}"&amp;$K$7&amp;"; export "&amp;BE$168&amp;"="&amp;""""&amp;INDEX($E$110:$G$113,MATCH("●",INDEX($H$110:$AQ$113,,MATCH($D180,$70:$70,0)-7),0),1)&amp;""";"),",",""",""")</f>
        <v/>
      </c>
      <c r="BF180" s="71" t="str">
        <f>SUBSTITUTE(IF(INDEX($E$110:$G$113,MATCH("●",INDEX($H$110:$AQ$113,,MATCH($D180,$70:$70,0)-7),0),1)=VLOOKUP(BF$168,$AD$9:$AN$20,8,FALSE),"","sed -i "&amp;IF($AK$166="MacOS","'' ","")&amp;"'s#"&amp;BF$168&amp;"="""&amp;INDEX($E$110:$G$113,MATCH("●",INDEX($H$110:$AQ$113,,MATCH($D180,$70:$70,0)-7),0),1)&amp;""""&amp;"#"&amp;BF$168&amp;"="&amp;""""&amp;VLOOKUP(BF$168,$AD$9:$AN$20,8,FALSE)&amp;""""&amp;"#g'"&amp;"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80" s="71" t="str">
        <f>SUBSTITUTE(IF(VLOOKUP(BG$168,$AD$9:$AN$20,8,FALSE)=INDEX($E$115:$G$118,MATCH("●",INDEX($H$115:$AQ$118,,MATCH($D180,$70:$70,0)-7),0),1),"","sed -i "&amp;IF($AK$166="MacOS","'' ","")&amp;"'s#"&amp;BG$168&amp;"="""&amp;VLOOKUP(BG$168,$AD$9:$AN$20,8,FALSE)&amp;""""&amp;"#"&amp;BG$168&amp;"="&amp;""""&amp;INDEX($E$115:$G$118,MATCH("●",INDEX($H$115:$AQ$118,,MATCH($D180,$70:$70,0)-7),0),1)&amp;""""&amp;"#g'"&amp;" ${CONFIG_DIR}"&amp;$K$7&amp;"; export "&amp;BG$168&amp;"="&amp;""""&amp;INDEX($E$115:$G$118,MATCH("●",INDEX($H$115:$AQ$118,,MATCH($D180,$70:$70,0)-7),0),1)&amp;""";"),",",""",""")</f>
        <v/>
      </c>
      <c r="BH180" s="71" t="str">
        <f>SUBSTITUTE(IF(INDEX($E$115:$G$118,MATCH("●",INDEX($H$115:$AQ$118,,MATCH($D180,$70:$70,0)-7),0),1)=VLOOKUP(BH$168,$AD$9:$AN$20,8,FALSE),"","sed -i "&amp;IF($AK$166="MacOS","'' ","")&amp;"'s#"&amp;BH$168&amp;"="""&amp;INDEX($E$115:$G$118,MATCH("●",INDEX($H$115:$AQ$118,,MATCH($D180,$70:$70,0)-7),0),1)&amp;""""&amp;"#"&amp;BH$168&amp;"="&amp;""""&amp;VLOOKUP(BH$168,$AD$9:$AN$20,8,FALSE)&amp;""""&amp;"#g'"&amp;"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80" s="71" t="str">
        <f>SUBSTITUTE(IF(VLOOKUP(BI$168,$AD$9:$AN$20,8,FALSE)=INDEX($E$120:$G$122,MATCH("●",INDEX($H$120:$AQ$122,,MATCH($D180,$70:$70,0)-7),0),1),"","sed -i "&amp;IF($AK$166="MacOS","'' ","")&amp;"'s#"&amp;BI$168&amp;"="""&amp;VLOOKUP(BI$168,$AD$9:$AN$20,8,FALSE)&amp;""""&amp;"#"&amp;BI$168&amp;"="&amp;""""&amp;INDEX($E$120:$G$122,MATCH("●",INDEX($H$120:$AQ$122,,MATCH($D180,$70:$70,0)-7),0),1)&amp;""""&amp;"#g'"&amp;" ${CONFIG_DIR}"&amp;$K$7&amp;"; export "&amp;BI$168&amp;"="&amp;""""&amp;INDEX($E$120:$G$122,MATCH("●",INDEX($H$120:$AQ$122,,MATCH($D180,$70:$70,0)-7),0),1)&amp;""";"),",",""",""")</f>
        <v/>
      </c>
      <c r="BJ180" s="71" t="str">
        <f>SUBSTITUTE(IF(INDEX($E$120:$G$122,MATCH("●",INDEX($H$120:$AQ$122,,MATCH($D180,$70:$70,0)-7),0),1)=VLOOKUP(BJ$168,$AD$9:$AN$20,8,FALSE),"","sed -i "&amp;IF($AK$166="MacOS","'' ","")&amp;"'s#"&amp;BJ$168&amp;"="""&amp;INDEX($E$120:$G$122,MATCH("●",INDEX($H$120:$AQ$122,,MATCH($D180,$70:$70,0)-7),0),1)&amp;""""&amp;"#"&amp;BJ$168&amp;"="&amp;""""&amp;VLOOKUP(BJ$168,$AD$9:$AN$20,8,FALSE)&amp;""""&amp;"#g'"&amp;"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0" s="71" t="str">
        <f>SUBSTITUTE(IF(VLOOKUP(BK$168,$AD$9:$AN$20,8,FALSE)=INDEX($E$124:$G$126,MATCH("●",INDEX($H$124:$AQ$126,,MATCH($D180,$70:$70,0)-7),0),1),"","sed -i "&amp;IF($AK$166="MacOS","'' ","")&amp;"'s#"&amp;BK$168&amp;"="""&amp;VLOOKUP(BK$168,$AD$9:$AN$20,8,FALSE)&amp;""""&amp;"#"&amp;BK$168&amp;"="&amp;""""&amp;INDEX($E$124:$G$126,MATCH("●",INDEX($H$124:$AQ$126,,MATCH($D180,$70:$70,0)-7),0),1)&amp;""""&amp;"#g'"&amp;" ${CONFIG_DIR}"&amp;$K$7&amp;"; export "&amp;BK$168&amp;"="&amp;""""&amp;INDEX($E$124:$G$126,MATCH("●",INDEX($H$124:$AQ$126,,MATCH($D180,$70:$70,0)-7),0),1)&amp;""";"),",",""",""")</f>
        <v/>
      </c>
      <c r="BL180" s="71" t="str">
        <f>SUBSTITUTE(IF(INDEX($E$124:$G$126,MATCH("●",INDEX($H$124:$AQ$126,,MATCH($D180,$70:$70,0)-7),0),1)=VLOOKUP(BL$168,$AD$9:$AN$20,8,FALSE),"","sed -i "&amp;IF($AK$166="MacOS","'' ","")&amp;"'s#"&amp;BL$168&amp;"="""&amp;INDEX($E$124:$G$126,MATCH("●",INDEX($H$124:$AQ$126,,MATCH($D180,$70:$70,0)-7),0),1)&amp;""""&amp;"#"&amp;BL$168&amp;"="&amp;""""&amp;VLOOKUP(BL$168,$AD$9:$AN$20,8,FALSE)&amp;""""&amp;"#g'"&amp;"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0" s="71" t="str">
        <f>SUBSTITUTE(IF(VLOOKUP(BM$168,$AD$9:$AN$20,8,FALSE)=INDEX($E$128:$G$130,MATCH("●",INDEX($H$128:$AQ$130,,MATCH($D180,$70:$70,0)-7),0),1),"","sed -i "&amp;IF($AK$166="MacOS","'' ","")&amp;"'s#"&amp;BM$168&amp;"="""&amp;VLOOKUP(BM$168,$AD$9:$AN$20,8,FALSE)&amp;""""&amp;"#"&amp;BM$168&amp;"="&amp;""""&amp;INDEX($E$128:$G$130,MATCH("●",INDEX($H$128:$AQ$130,,MATCH($D180,$70:$70,0)-7),0),1)&amp;""""&amp;"#g'"&amp;" ${CONFIG_DIR}"&amp;$K$7&amp;"; export "&amp;BM$168&amp;"="&amp;""""&amp;INDEX($E$128:$G$130,MATCH("●",INDEX($H$128:$AQ$130,,MATCH($D180,$70:$70,0)-7),0),1)&amp;""";"),",",""",""")</f>
        <v/>
      </c>
      <c r="BN180" s="71" t="str">
        <f>SUBSTITUTE(IF(INDEX($E$128:$G$130,MATCH("●",INDEX($H$128:$AQ$130,,MATCH($D180,$70:$70,0)-7),0),1)=VLOOKUP(BN$168,$AD$9:$AN$20,8,FALSE),"","sed -i "&amp;IF($AK$166="MacOS","'' ","")&amp;"'s#"&amp;BN$168&amp;"="""&amp;INDEX($E$128:$G$130,MATCH("●",INDEX($H$128:$AQ$130,,MATCH($D180,$70:$70,0)-7),0),1)&amp;""""&amp;"#"&amp;BN$168&amp;"="&amp;""""&amp;VLOOKUP(BN$168,$AD$9:$AN$20,8,FALSE)&amp;""""&amp;"#g'"&amp;"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0" s="71" t="str">
        <f>SUBSTITUTE(IF(VLOOKUP(BO$168,$AD$9:$AN$20,8,FALSE)=INDEX($E$132:$G$134,MATCH("●",INDEX($H$132:$AQ$134,,MATCH($D180,$70:$70,0)-7),0),1),"","sed -i "&amp;IF($AK$166="MacOS","'' ","")&amp;"'s#"&amp;BO$168&amp;"="""&amp;VLOOKUP(BO$168,$AD$9:$AN$20,8,FALSE)&amp;""""&amp;"#"&amp;BO$168&amp;"="&amp;""""&amp;INDEX($E$132:$G$134,MATCH("●",INDEX($H$132:$AQ$134,,MATCH($D180,$70:$70,0)-7),0),1)&amp;""""&amp;"#g'"&amp;" ${CONFIG_DIR}"&amp;$K$7&amp;"; export "&amp;BO$168&amp;"="&amp;""""&amp;INDEX($E$132:$G$134,MATCH("●",INDEX($H$132:$AQ$134,,MATCH($D180,$70:$70,0)-7),0),1)&amp;""";"),",",""",""")</f>
        <v/>
      </c>
      <c r="BP180" s="71" t="str">
        <f>SUBSTITUTE(IF(INDEX($E$132:$G$134,MATCH("●",INDEX($H$132:$AQ$134,,MATCH($D180,$70:$70,0)-7),0),1)=VLOOKUP(BP$168,$AD$9:$AN$20,8,FALSE),"","sed -i "&amp;IF($AK$166="MacOS","'' ","")&amp;"'s#"&amp;BP$168&amp;"="""&amp;INDEX($E$132:$G$134,MATCH("●",INDEX($H$132:$AQ$134,,MATCH($D180,$70:$70,0)-7),0),1)&amp;""""&amp;"#"&amp;BP$168&amp;"="&amp;""""&amp;VLOOKUP(BP$168,$AD$9:$AN$20,8,FALSE)&amp;""""&amp;"#g'"&amp;"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80" s="71" t="str">
        <f>SUBSTITUTE(IF(VLOOKUP(BQ$168,$AD$9:$AN$20,8,FALSE)=INDEX($E$136:$G$138,MATCH("●",INDEX($H$136:$AQ$138,,MATCH($D180,$70:$70,0)-7),0),1),"","sed -i "&amp;IF($AK$166="MacOS","'' ","")&amp;"'s#"&amp;BQ$168&amp;"="""&amp;VLOOKUP(BQ$168,$AD$9:$AN$20,8,FALSE)&amp;""""&amp;"#"&amp;BQ$168&amp;"="&amp;""""&amp;INDEX($E$136:$G$138,MATCH("●",INDEX($H$136:$AQ$138,,MATCH($D180,$70:$70,0)-7),0),1)&amp;""""&amp;"#g'"&amp;" ${CONFIG_DIR}"&amp;$K$7&amp;"; export "&amp;BQ$168&amp;"="&amp;""""&amp;INDEX($E$136:$G$138,MATCH("●",INDEX($H$136:$AQ$138,,MATCH($D180,$70:$70,0)-7),0),1)&amp;""";"),",",""",""")</f>
        <v/>
      </c>
      <c r="BR180" s="71" t="str">
        <f>SUBSTITUTE(IF(INDEX($E$136:$G$138,MATCH("●",INDEX($H$136:$AQ$138,,MATCH($D180,$70:$70,0)-7),0),1)=VLOOKUP(BR$168,$AD$9:$AN$20,8,FALSE),"","sed -i "&amp;IF($AK$166="MacOS","'' ","")&amp;"'s#"&amp;BR$168&amp;"="""&amp;INDEX($E$136:$G$138,MATCH("●",INDEX($H$136:$AQ$138,,MATCH($D180,$70:$70,0)-7),0),1)&amp;""""&amp;"#"&amp;BR$168&amp;"="&amp;""""&amp;VLOOKUP(BR$168,$AD$9:$AN$20,8,FALSE)&amp;""""&amp;"#g'"&amp;"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0" s="71" t="str">
        <f>SUBSTITUTE(IF(VLOOKUP(BS$168,$AD$9:$AN$20,8,FALSE)=INDEX($E$140:$G$142,MATCH("●",INDEX($H$140:$AQ$142,,MATCH($D180,$70:$70,0)-7),0),1),"","sed -i "&amp;IF($AK$166="MacOS","'' ","")&amp;"'s#"&amp;BS$168&amp;"="""&amp;VLOOKUP(BS$168,$AD$9:$AN$20,8,FALSE)&amp;""""&amp;"#"&amp;BS$168&amp;"="&amp;""""&amp;INDEX($E$140:$G$142,MATCH("●",INDEX($H$140:$AQ$142,,MATCH($D180,$70:$70,0)-7),0),1)&amp;""""&amp;"#g'"&amp;" ${CONFIG_DIR}"&amp;$K$7&amp;"; export "&amp;BS$168&amp;"="&amp;""""&amp;INDEX($E$140:$G$142,MATCH("●",INDEX($H$140:$AQ$142,,MATCH($D180,$70:$70,0)-7),0),1)&amp;""";"),",",""",""")</f>
        <v/>
      </c>
      <c r="BT180" s="71" t="str">
        <f>SUBSTITUTE(IF(INDEX($E$140:$G$142,MATCH("●",INDEX($H$140:$AQ$142,,MATCH($D180,$70:$70,0)-7),0),1)=VLOOKUP(BT$168,$AD$9:$AN$20,8,FALSE),"","sed -i "&amp;IF($AK$166="MacOS","'' ","")&amp;"'s#"&amp;BT$168&amp;"="""&amp;INDEX($E$140:$G$142,MATCH("●",INDEX($H$140:$AQ$142,,MATCH($D180,$70:$70,0)-7),0),1)&amp;""""&amp;"#"&amp;BT$168&amp;"="&amp;""""&amp;VLOOKUP(BT$168,$AD$9:$AN$20,8,FALSE)&amp;""""&amp;"#g'"&amp;"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0" s="60" t="s">
        <v>1068</v>
      </c>
    </row>
    <row r="181" spans="4:73" ht="72" customHeight="1">
      <c r="D181" s="96">
        <f t="shared" si="3"/>
        <v>192</v>
      </c>
      <c r="E181" s="97"/>
      <c r="F181" s="97"/>
      <c r="G181" s="98"/>
      <c r="H181" s="45" t="str">
        <f t="shared" ca="1" si="2"/>
        <v>clear; echo テストケース192; sed -i '' 's#COLUMN_DATA_TYPE="char"#COLUMN_DATA_TYPE="double"#g' ${CONFIG_DIR}db_data_config.txt; export COLUMN_DATA_TYPE="double";sed -i '' 's#COLUMN_DATA_LENGTH="3"#COLUMN_DATA_LENGTH="1.7"#g' ${CONFIG_DIR}db_data_config.txt; export COLUMN_DATA_LENGTH="1.7";sed -i '' 's#COLUMN_DATA_TRIM="NONE"#COLUMN_DATA_TRIM="ftbt"#g' ${CONFIG_DIR}db_data_config.txt; export COLUMN_DATA_TRIM="ftbt";sh ./script/db_check_data_validate_config.sh; sed -i '' 's#COLUMN_DATA_TYPE="double"#COLUMN_DATA_TYPE="char"#g' ${CONFIG_DIR}db_data_config.txt; export COLUMN_DATA_TYPE="char";sed -i '' 's#COLUMN_DATA_LENGTH="1.7"#COLUMN_DATA_LENGTH="3"#g' ${CONFIG_DIR}db_data_config.txt; export COLUMN_DATA_LENGTH="3";sed -i '' 's#COLUMN_DATA_TRIM="ftbt"#COLUMN_DATA_TRIM="NONE"#g' ${CONFIG_DIR}db_data_config.txt; export COLUMN_DATA_TRIM="NONE";</v>
      </c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  <c r="AE181" s="99" t="str" cm="1">
        <f t="array" ref="AE181">SUBSTITUTE(INDEX($H$144:$AQ$144, , MATCH($D181, $70:$70, 0)-7),"-","")</f>
        <v>異常</v>
      </c>
      <c r="AF181" s="100"/>
      <c r="AG181" s="101"/>
      <c r="AH181" s="143" t="s">
        <v>1279</v>
      </c>
      <c r="AI181" s="144"/>
      <c r="AJ181" s="144"/>
      <c r="AK181" s="144"/>
      <c r="AL181" s="144"/>
      <c r="AM181" s="144"/>
      <c r="AN181" s="144"/>
      <c r="AO181" s="144"/>
      <c r="AP181" s="144"/>
      <c r="AQ181" s="145"/>
      <c r="AS181" s="68" t="str" cm="1">
        <f t="array" ref="AS181">SUBSTITUTE(TEXT(INDEX($H$147:$AQ$147,1,$D181-180),"000000"),"-","")</f>
        <v>220180</v>
      </c>
      <c r="AT181" s="69"/>
      <c r="AU181" s="70"/>
      <c r="AW181" s="71" t="str">
        <f>SUBSTITUTE(IF(VLOOKUP(AW$168,$AD$9:$AN$20,8,FALSE)=INDEX($E$76:$G$78,MATCH("●",INDEX($H$76:$AQ$78,,MATCH($D181,$70:$70,0)-7),0),1),"","sed -i "&amp;IF($AK$166="MacOS","'' ","")&amp;"'s#"&amp;AW$168&amp;"="""&amp;VLOOKUP(AW$168,$AD$9:$AN$20,8,FALSE)&amp;""""&amp;"#"&amp;AW$168&amp;"="&amp;""""&amp;INDEX($E$76:$G$78,MATCH("●",INDEX($H$76:$AQ$78,,MATCH($D181,$70:$70,0)-7),0),1)&amp;""""&amp;"#g'"&amp;" ${CONFIG_DIR}"&amp;$K$7&amp;"; export "&amp;AW$168&amp;"="&amp;""""&amp;INDEX($E$76:$G$78,MATCH("●",INDEX($H$76:$AQ$78,,MATCH($D181,$70:$70,0)-7),0),1)&amp;""";"),",",""",""")</f>
        <v/>
      </c>
      <c r="AX181" s="71" t="str">
        <f>SUBSTITUTE(IF(INDEX($E$76:$G$78,MATCH("●",INDEX($H$76:$AQ$78,,MATCH($D181,$70:$70,0)-7),0),1)=VLOOKUP(AX$168,$AD$9:$AN$20,8,FALSE),"","sed -i "&amp;IF($AK$166="MacOS","'' ","")&amp;"'s#"&amp;AX$168&amp;"="""&amp;INDEX($E$76:$G$78,MATCH("●",INDEX($H$76:$AQ$78,,MATCH($D181,$70:$70,0)-7),0),1)&amp;""""&amp;"#"&amp;AX$168&amp;"="&amp;""""&amp;VLOOKUP(AX$168,$AD$9:$AN$20,8,FALSE)&amp;""""&amp;"#g'"&amp;"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1" s="71" t="str">
        <f>SUBSTITUTE(IF(VLOOKUP(AY$168,$AD$9:$AN$20,8,FALSE)=INDEX($E$80:$G$83,MATCH("●",INDEX($H$80:$AQ$83,,MATCH($D181,$70:$70,0)-7),0),1),"","sed -i "&amp;IF($AK$166="MacOS","'' ","")&amp;"'s#"&amp;AY$168&amp;"="""&amp;VLOOKUP(AY$168,$AD$9:$AN$20,8,FALSE)&amp;""""&amp;"#"&amp;AY$168&amp;"="&amp;""""&amp;INDEX($E$80:$G$83,MATCH("●",INDEX($H$80:$AQ$83,,MATCH($D181,$70:$70,0)-7),0),1)&amp;""""&amp;"#g'"&amp;" ${CONFIG_DIR}"&amp;$K$7&amp;"; export "&amp;AY$168&amp;"="&amp;""""&amp;INDEX($E$80:$G$83,MATCH("●",INDEX($H$80:$AQ$83,,MATCH($D181,$70:$70,0)-7),0),1)&amp;""";"),",",""",""")</f>
        <v>sed -i '' 's#COLUMN_DATA_TYPE="char"#COLUMN_DATA_TYPE="double"#g' ${CONFIG_DIR}db_data_config.txt; export COLUMN_DATA_TYPE="double";</v>
      </c>
      <c r="AZ181" s="71" t="str">
        <f>SUBSTITUTE(IF(INDEX($E$80:$G$83,MATCH("●",INDEX($H$80:$AQ$83,,MATCH($D181,$70:$70,0)-7),0),1)=VLOOKUP(AZ$168,$AD$9:$AN$20,8,FALSE),"","sed -i "&amp;IF($AK$166="MacOS","'' ","")&amp;"'s#"&amp;AZ$168&amp;"="""&amp;INDEX($E$80:$G$83,MATCH("●",INDEX($H$80:$AQ$83,,MATCH($D181,$70:$70,0)-7),0),1)&amp;""""&amp;"#"&amp;AZ$168&amp;"="&amp;""""&amp;VLOOKUP(AZ$168,$AD$9:$AN$20,8,FALSE)&amp;""""&amp;"#g'"&amp;"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81" s="71" t="str">
        <f>SUBSTITUTE(IF(VLOOKUP(BA$168,$AD$9:$AN$20,8,FALSE)=INDEX($E$85:$G$103,MATCH("●",INDEX($H$85:$AQ$103,,MATCH($D181,$70:$70,0)-7),0),1),"","sed -i "&amp;IF($AK$166="MacOS","'' ","")&amp;"'s#"&amp;BA$168&amp;"="""&amp;VLOOKUP(BA$168,$AD$9:$AN$20,8,FALSE)&amp;""""&amp;"#"&amp;BA$168&amp;"="&amp;""""&amp;INDEX($E$85:$G$103,MATCH("●",INDEX($H$85:$AQ$103,,MATCH($D181,$70:$70,0)-7),0),1)&amp;""""&amp;"#g'"&amp;" ${CONFIG_DIR}"&amp;$K$7&amp;"; export "&amp;BA$168&amp;"="&amp;""""&amp;INDEX($E$85:$G$103,MATCH("●",INDEX($H$85:$AQ$103,,MATCH($D181,$70:$70,0)-7),0),1)&amp;""";"),",",""",""")</f>
        <v>sed -i '' 's#COLUMN_DATA_LENGTH="3"#COLUMN_DATA_LENGTH="1.7"#g' ${CONFIG_DIR}db_data_config.txt; export COLUMN_DATA_LENGTH="1.7";</v>
      </c>
      <c r="BB181" s="71" t="str">
        <f>SUBSTITUTE(IF(INDEX($E$85:$G$103,MATCH("●",INDEX($H$85:$AQ$103,,MATCH($D181,$70:$70,0)-7),0),1)=VLOOKUP(BB$168,$AD$9:$AN$20,8,FALSE),"","sed -i "&amp;IF($AK$166="MacOS","'' ","")&amp;"'s#"&amp;BB$168&amp;"="""&amp;INDEX($E$85:$G$103,MATCH("●",INDEX($H$85:$AQ$103,,MATCH($D181,$70:$70,0)-7),0),1)&amp;""""&amp;"#"&amp;BB$168&amp;"="&amp;""""&amp;VLOOKUP(BB$168,$AD$9:$AN$20,8,FALSE)&amp;""""&amp;"#g'"&amp;"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's#COLUMN_DATA_LENGTH="1.7"#COLUMN_DATA_LENGTH="3"#g' ${CONFIG_DIR}db_data_config.txt; export COLUMN_DATA_LENGTH="3";</v>
      </c>
      <c r="BC181" s="71" t="str">
        <f>SUBSTITUTE(IF(VLOOKUP(BC$168,$AD$9:$AN$20,8,FALSE)=INDEX($E$105:$G$108,MATCH("●",INDEX($H$105:$AQ$108,,MATCH($D181,$70:$70,0)-7),0),1),"","sed -i "&amp;IF($AK$166="MacOS","'' ","")&amp;"'s#"&amp;BC$168&amp;"="""&amp;VLOOKUP(BC$168,$AD$9:$AN$20,8,FALSE)&amp;""""&amp;"#"&amp;BC$168&amp;"="&amp;""""&amp;INDEX($E$105:$G$108,MATCH("●",INDEX($H$105:$AQ$108,,MATCH($D181,$70:$70,0)-7),0),1)&amp;""""&amp;"#g'"&amp;" ${CONFIG_DIR}"&amp;$K$7&amp;"; export "&amp;BC$168&amp;"="&amp;""""&amp;INDEX($E$105:$G$108,MATCH("●",INDEX($H$105:$AQ$108,,MATCH($D181,$70:$70,0)-7),0),1)&amp;""";"),",",""",""")</f>
        <v>sed -i '' 's#COLUMN_DATA_TRIM="NONE"#COLUMN_DATA_TRIM="ftbt"#g' ${CONFIG_DIR}db_data_config.txt; export COLUMN_DATA_TRIM="ftbt";</v>
      </c>
      <c r="BD181" s="71" t="str">
        <f>SUBSTITUTE(IF(INDEX($E$105:$G$108,MATCH("●",INDEX($H$105:$AQ$108,,MATCH($D181,$70:$70,0)-7),0),1)=VLOOKUP(BD$168,$AD$9:$AN$20,8,FALSE),"","sed -i "&amp;IF($AK$166="MacOS","'' ","")&amp;"'s#"&amp;BD$168&amp;"="""&amp;INDEX($E$105:$G$108,MATCH("●",INDEX($H$105:$AQ$108,,MATCH($D181,$70:$70,0)-7),0),1)&amp;""""&amp;"#"&amp;BD$168&amp;"="&amp;""""&amp;VLOOKUP(BD$168,$AD$9:$AN$20,8,FALSE)&amp;""""&amp;"#g'"&amp;"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81" s="71" t="str">
        <f>SUBSTITUTE(IF(VLOOKUP(BE$168,$AD$9:$AN$20,8,FALSE)=INDEX($E$110:$G$113,MATCH("●",INDEX($H$110:$AQ$113,,MATCH($D181,$70:$70,0)-7),0),1),"","sed -i "&amp;IF($AK$166="MacOS","'' ","")&amp;"'s#"&amp;BE$168&amp;"="""&amp;VLOOKUP(BE$168,$AD$9:$AN$20,8,FALSE)&amp;""""&amp;"#"&amp;BE$168&amp;"="&amp;""""&amp;INDEX($E$110:$G$113,MATCH("●",INDEX($H$110:$AQ$113,,MATCH($D181,$70:$70,0)-7),0),1)&amp;""""&amp;"#g'"&amp;" ${CONFIG_DIR}"&amp;$K$7&amp;"; export "&amp;BE$168&amp;"="&amp;""""&amp;INDEX($E$110:$G$113,MATCH("●",INDEX($H$110:$AQ$113,,MATCH($D181,$70:$70,0)-7),0),1)&amp;""";"),",",""",""")</f>
        <v/>
      </c>
      <c r="BF181" s="71" t="str">
        <f>SUBSTITUTE(IF(INDEX($E$110:$G$113,MATCH("●",INDEX($H$110:$AQ$113,,MATCH($D181,$70:$70,0)-7),0),1)=VLOOKUP(BF$168,$AD$9:$AN$20,8,FALSE),"","sed -i "&amp;IF($AK$166="MacOS","'' ","")&amp;"'s#"&amp;BF$168&amp;"="""&amp;INDEX($E$110:$G$113,MATCH("●",INDEX($H$110:$AQ$113,,MATCH($D181,$70:$70,0)-7),0),1)&amp;""""&amp;"#"&amp;BF$168&amp;"="&amp;""""&amp;VLOOKUP(BF$168,$AD$9:$AN$20,8,FALSE)&amp;""""&amp;"#g'"&amp;"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81" s="71" t="str">
        <f>SUBSTITUTE(IF(VLOOKUP(BG$168,$AD$9:$AN$20,8,FALSE)=INDEX($E$115:$G$118,MATCH("●",INDEX($H$115:$AQ$118,,MATCH($D181,$70:$70,0)-7),0),1),"","sed -i "&amp;IF($AK$166="MacOS","'' ","")&amp;"'s#"&amp;BG$168&amp;"="""&amp;VLOOKUP(BG$168,$AD$9:$AN$20,8,FALSE)&amp;""""&amp;"#"&amp;BG$168&amp;"="&amp;""""&amp;INDEX($E$115:$G$118,MATCH("●",INDEX($H$115:$AQ$118,,MATCH($D181,$70:$70,0)-7),0),1)&amp;""""&amp;"#g'"&amp;" ${CONFIG_DIR}"&amp;$K$7&amp;"; export "&amp;BG$168&amp;"="&amp;""""&amp;INDEX($E$115:$G$118,MATCH("●",INDEX($H$115:$AQ$118,,MATCH($D181,$70:$70,0)-7),0),1)&amp;""";"),",",""",""")</f>
        <v/>
      </c>
      <c r="BH181" s="71" t="str">
        <f>SUBSTITUTE(IF(INDEX($E$115:$G$118,MATCH("●",INDEX($H$115:$AQ$118,,MATCH($D181,$70:$70,0)-7),0),1)=VLOOKUP(BH$168,$AD$9:$AN$20,8,FALSE),"","sed -i "&amp;IF($AK$166="MacOS","'' ","")&amp;"'s#"&amp;BH$168&amp;"="""&amp;INDEX($E$115:$G$118,MATCH("●",INDEX($H$115:$AQ$118,,MATCH($D181,$70:$70,0)-7),0),1)&amp;""""&amp;"#"&amp;BH$168&amp;"="&amp;""""&amp;VLOOKUP(BH$168,$AD$9:$AN$20,8,FALSE)&amp;""""&amp;"#g'"&amp;"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81" s="71" t="str">
        <f>SUBSTITUTE(IF(VLOOKUP(BI$168,$AD$9:$AN$20,8,FALSE)=INDEX($E$120:$G$122,MATCH("●",INDEX($H$120:$AQ$122,,MATCH($D181,$70:$70,0)-7),0),1),"","sed -i "&amp;IF($AK$166="MacOS","'' ","")&amp;"'s#"&amp;BI$168&amp;"="""&amp;VLOOKUP(BI$168,$AD$9:$AN$20,8,FALSE)&amp;""""&amp;"#"&amp;BI$168&amp;"="&amp;""""&amp;INDEX($E$120:$G$122,MATCH("●",INDEX($H$120:$AQ$122,,MATCH($D181,$70:$70,0)-7),0),1)&amp;""""&amp;"#g'"&amp;" ${CONFIG_DIR}"&amp;$K$7&amp;"; export "&amp;BI$168&amp;"="&amp;""""&amp;INDEX($E$120:$G$122,MATCH("●",INDEX($H$120:$AQ$122,,MATCH($D181,$70:$70,0)-7),0),1)&amp;""";"),",",""",""")</f>
        <v/>
      </c>
      <c r="BJ181" s="71" t="str">
        <f>SUBSTITUTE(IF(INDEX($E$120:$G$122,MATCH("●",INDEX($H$120:$AQ$122,,MATCH($D181,$70:$70,0)-7),0),1)=VLOOKUP(BJ$168,$AD$9:$AN$20,8,FALSE),"","sed -i "&amp;IF($AK$166="MacOS","'' ","")&amp;"'s#"&amp;BJ$168&amp;"="""&amp;INDEX($E$120:$G$122,MATCH("●",INDEX($H$120:$AQ$122,,MATCH($D181,$70:$70,0)-7),0),1)&amp;""""&amp;"#"&amp;BJ$168&amp;"="&amp;""""&amp;VLOOKUP(BJ$168,$AD$9:$AN$20,8,FALSE)&amp;""""&amp;"#g'"&amp;"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1" s="71" t="str">
        <f>SUBSTITUTE(IF(VLOOKUP(BK$168,$AD$9:$AN$20,8,FALSE)=INDEX($E$124:$G$126,MATCH("●",INDEX($H$124:$AQ$126,,MATCH($D181,$70:$70,0)-7),0),1),"","sed -i "&amp;IF($AK$166="MacOS","'' ","")&amp;"'s#"&amp;BK$168&amp;"="""&amp;VLOOKUP(BK$168,$AD$9:$AN$20,8,FALSE)&amp;""""&amp;"#"&amp;BK$168&amp;"="&amp;""""&amp;INDEX($E$124:$G$126,MATCH("●",INDEX($H$124:$AQ$126,,MATCH($D181,$70:$70,0)-7),0),1)&amp;""""&amp;"#g'"&amp;" ${CONFIG_DIR}"&amp;$K$7&amp;"; export "&amp;BK$168&amp;"="&amp;""""&amp;INDEX($E$124:$G$126,MATCH("●",INDEX($H$124:$AQ$126,,MATCH($D181,$70:$70,0)-7),0),1)&amp;""";"),",",""",""")</f>
        <v/>
      </c>
      <c r="BL181" s="71" t="str">
        <f>SUBSTITUTE(IF(INDEX($E$124:$G$126,MATCH("●",INDEX($H$124:$AQ$126,,MATCH($D181,$70:$70,0)-7),0),1)=VLOOKUP(BL$168,$AD$9:$AN$20,8,FALSE),"","sed -i "&amp;IF($AK$166="MacOS","'' ","")&amp;"'s#"&amp;BL$168&amp;"="""&amp;INDEX($E$124:$G$126,MATCH("●",INDEX($H$124:$AQ$126,,MATCH($D181,$70:$70,0)-7),0),1)&amp;""""&amp;"#"&amp;BL$168&amp;"="&amp;""""&amp;VLOOKUP(BL$168,$AD$9:$AN$20,8,FALSE)&amp;""""&amp;"#g'"&amp;"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1" s="71" t="str">
        <f>SUBSTITUTE(IF(VLOOKUP(BM$168,$AD$9:$AN$20,8,FALSE)=INDEX($E$128:$G$130,MATCH("●",INDEX($H$128:$AQ$130,,MATCH($D181,$70:$70,0)-7),0),1),"","sed -i "&amp;IF($AK$166="MacOS","'' ","")&amp;"'s#"&amp;BM$168&amp;"="""&amp;VLOOKUP(BM$168,$AD$9:$AN$20,8,FALSE)&amp;""""&amp;"#"&amp;BM$168&amp;"="&amp;""""&amp;INDEX($E$128:$G$130,MATCH("●",INDEX($H$128:$AQ$130,,MATCH($D181,$70:$70,0)-7),0),1)&amp;""""&amp;"#g'"&amp;" ${CONFIG_DIR}"&amp;$K$7&amp;"; export "&amp;BM$168&amp;"="&amp;""""&amp;INDEX($E$128:$G$130,MATCH("●",INDEX($H$128:$AQ$130,,MATCH($D181,$70:$70,0)-7),0),1)&amp;""";"),",",""",""")</f>
        <v/>
      </c>
      <c r="BN181" s="71" t="str">
        <f>SUBSTITUTE(IF(INDEX($E$128:$G$130,MATCH("●",INDEX($H$128:$AQ$130,,MATCH($D181,$70:$70,0)-7),0),1)=VLOOKUP(BN$168,$AD$9:$AN$20,8,FALSE),"","sed -i "&amp;IF($AK$166="MacOS","'' ","")&amp;"'s#"&amp;BN$168&amp;"="""&amp;INDEX($E$128:$G$130,MATCH("●",INDEX($H$128:$AQ$130,,MATCH($D181,$70:$70,0)-7),0),1)&amp;""""&amp;"#"&amp;BN$168&amp;"="&amp;""""&amp;VLOOKUP(BN$168,$AD$9:$AN$20,8,FALSE)&amp;""""&amp;"#g'"&amp;"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1" s="71" t="str">
        <f>SUBSTITUTE(IF(VLOOKUP(BO$168,$AD$9:$AN$20,8,FALSE)=INDEX($E$132:$G$134,MATCH("●",INDEX($H$132:$AQ$134,,MATCH($D181,$70:$70,0)-7),0),1),"","sed -i "&amp;IF($AK$166="MacOS","'' ","")&amp;"'s#"&amp;BO$168&amp;"="""&amp;VLOOKUP(BO$168,$AD$9:$AN$20,8,FALSE)&amp;""""&amp;"#"&amp;BO$168&amp;"="&amp;""""&amp;INDEX($E$132:$G$134,MATCH("●",INDEX($H$132:$AQ$134,,MATCH($D181,$70:$70,0)-7),0),1)&amp;""""&amp;"#g'"&amp;" ${CONFIG_DIR}"&amp;$K$7&amp;"; export "&amp;BO$168&amp;"="&amp;""""&amp;INDEX($E$132:$G$134,MATCH("●",INDEX($H$132:$AQ$134,,MATCH($D181,$70:$70,0)-7),0),1)&amp;""";"),",",""",""")</f>
        <v/>
      </c>
      <c r="BP181" s="71" t="str">
        <f>SUBSTITUTE(IF(INDEX($E$132:$G$134,MATCH("●",INDEX($H$132:$AQ$134,,MATCH($D181,$70:$70,0)-7),0),1)=VLOOKUP(BP$168,$AD$9:$AN$20,8,FALSE),"","sed -i "&amp;IF($AK$166="MacOS","'' ","")&amp;"'s#"&amp;BP$168&amp;"="""&amp;INDEX($E$132:$G$134,MATCH("●",INDEX($H$132:$AQ$134,,MATCH($D181,$70:$70,0)-7),0),1)&amp;""""&amp;"#"&amp;BP$168&amp;"="&amp;""""&amp;VLOOKUP(BP$168,$AD$9:$AN$20,8,FALSE)&amp;""""&amp;"#g'"&amp;"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81" s="71" t="str">
        <f>SUBSTITUTE(IF(VLOOKUP(BQ$168,$AD$9:$AN$20,8,FALSE)=INDEX($E$136:$G$138,MATCH("●",INDEX($H$136:$AQ$138,,MATCH($D181,$70:$70,0)-7),0),1),"","sed -i "&amp;IF($AK$166="MacOS","'' ","")&amp;"'s#"&amp;BQ$168&amp;"="""&amp;VLOOKUP(BQ$168,$AD$9:$AN$20,8,FALSE)&amp;""""&amp;"#"&amp;BQ$168&amp;"="&amp;""""&amp;INDEX($E$136:$G$138,MATCH("●",INDEX($H$136:$AQ$138,,MATCH($D181,$70:$70,0)-7),0),1)&amp;""""&amp;"#g'"&amp;" ${CONFIG_DIR}"&amp;$K$7&amp;"; export "&amp;BQ$168&amp;"="&amp;""""&amp;INDEX($E$136:$G$138,MATCH("●",INDEX($H$136:$AQ$138,,MATCH($D181,$70:$70,0)-7),0),1)&amp;""";"),",",""",""")</f>
        <v/>
      </c>
      <c r="BR181" s="71" t="str">
        <f>SUBSTITUTE(IF(INDEX($E$136:$G$138,MATCH("●",INDEX($H$136:$AQ$138,,MATCH($D181,$70:$70,0)-7),0),1)=VLOOKUP(BR$168,$AD$9:$AN$20,8,FALSE),"","sed -i "&amp;IF($AK$166="MacOS","'' ","")&amp;"'s#"&amp;BR$168&amp;"="""&amp;INDEX($E$136:$G$138,MATCH("●",INDEX($H$136:$AQ$138,,MATCH($D181,$70:$70,0)-7),0),1)&amp;""""&amp;"#"&amp;BR$168&amp;"="&amp;""""&amp;VLOOKUP(BR$168,$AD$9:$AN$20,8,FALSE)&amp;""""&amp;"#g'"&amp;"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1" s="71" t="str">
        <f>SUBSTITUTE(IF(VLOOKUP(BS$168,$AD$9:$AN$20,8,FALSE)=INDEX($E$140:$G$142,MATCH("●",INDEX($H$140:$AQ$142,,MATCH($D181,$70:$70,0)-7),0),1),"","sed -i "&amp;IF($AK$166="MacOS","'' ","")&amp;"'s#"&amp;BS$168&amp;"="""&amp;VLOOKUP(BS$168,$AD$9:$AN$20,8,FALSE)&amp;""""&amp;"#"&amp;BS$168&amp;"="&amp;""""&amp;INDEX($E$140:$G$142,MATCH("●",INDEX($H$140:$AQ$142,,MATCH($D181,$70:$70,0)-7),0),1)&amp;""""&amp;"#g'"&amp;" ${CONFIG_DIR}"&amp;$K$7&amp;"; export "&amp;BS$168&amp;"="&amp;""""&amp;INDEX($E$140:$G$142,MATCH("●",INDEX($H$140:$AQ$142,,MATCH($D181,$70:$70,0)-7),0),1)&amp;""";"),",",""",""")</f>
        <v/>
      </c>
      <c r="BT181" s="71" t="str">
        <f>SUBSTITUTE(IF(INDEX($E$140:$G$142,MATCH("●",INDEX($H$140:$AQ$142,,MATCH($D181,$70:$70,0)-7),0),1)=VLOOKUP(BT$168,$AD$9:$AN$20,8,FALSE),"","sed -i "&amp;IF($AK$166="MacOS","'' ","")&amp;"'s#"&amp;BT$168&amp;"="""&amp;INDEX($E$140:$G$142,MATCH("●",INDEX($H$140:$AQ$142,,MATCH($D181,$70:$70,0)-7),0),1)&amp;""""&amp;"#"&amp;BT$168&amp;"="&amp;""""&amp;VLOOKUP(BT$168,$AD$9:$AN$20,8,FALSE)&amp;""""&amp;"#g'"&amp;"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1" s="60" t="s">
        <v>1068</v>
      </c>
    </row>
    <row r="182" spans="4:73" ht="72" customHeight="1">
      <c r="D182" s="96">
        <f t="shared" si="3"/>
        <v>193</v>
      </c>
      <c r="E182" s="97"/>
      <c r="F182" s="97"/>
      <c r="G182" s="98"/>
      <c r="H182" s="45" t="str">
        <f t="shared" ca="1" si="2"/>
        <v>clear; echo テストケース193; sed -i '' 's#COLUMN_DATA_TYPE="char"#COLUMN_DATA_TYPE="double"#g' ${CONFIG_DIR}db_data_config.txt; export COLUMN_DATA_TYPE="double";sed -i '' 's#COLUMN_DATA_LENGTH="3"#COLUMN_DATA_LENGTH="38.1"#g' ${CONFIG_DIR}db_data_config.txt; export COLUMN_DATA_LENGTH="38.1";sed -i '' 's#COLUMN_DATA_TRIM="NONE"#COLUMN_DATA_TRIM="ftbt"#g' ${CONFIG_DIR}db_data_config.txt; export COLUMN_DATA_TRIM="ftbt";sh ./script/db_check_data_validate_config.sh; sed -i '' 's#COLUMN_DATA_TYPE="double"#COLUMN_DATA_TYPE="char"#g' ${CONFIG_DIR}db_data_config.txt; export COLUMN_DATA_TYPE="char";sed -i '' 's#COLUMN_DATA_LENGTH="38.1"#COLUMN_DATA_LENGTH="3"#g' ${CONFIG_DIR}db_data_config.txt; export COLUMN_DATA_LENGTH="3";sed -i '' 's#COLUMN_DATA_TRIM="ftbt"#COLUMN_DATA_TRIM="NONE"#g' ${CONFIG_DIR}db_data_config.txt; export COLUMN_DATA_TRIM="NONE";</v>
      </c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7"/>
      <c r="AE182" s="99" t="str" cm="1">
        <f t="array" ref="AE182">SUBSTITUTE(INDEX($H$144:$AQ$144, , MATCH($D182, $70:$70, 0)-7),"-","")</f>
        <v>異常</v>
      </c>
      <c r="AF182" s="100"/>
      <c r="AG182" s="101"/>
      <c r="AH182" s="143" t="s">
        <v>1280</v>
      </c>
      <c r="AI182" s="144"/>
      <c r="AJ182" s="144"/>
      <c r="AK182" s="144"/>
      <c r="AL182" s="144"/>
      <c r="AM182" s="144"/>
      <c r="AN182" s="144"/>
      <c r="AO182" s="144"/>
      <c r="AP182" s="144"/>
      <c r="AQ182" s="145"/>
      <c r="AS182" s="68" t="str" cm="1">
        <f t="array" ref="AS182">SUBSTITUTE(TEXT(INDEX($H$147:$AQ$147,1,$D182-180),"000000"),"-","")</f>
        <v>220181</v>
      </c>
      <c r="AT182" s="69"/>
      <c r="AU182" s="70"/>
      <c r="AW182" s="71" t="str">
        <f>SUBSTITUTE(IF(VLOOKUP(AW$168,$AD$9:$AN$20,8,FALSE)=INDEX($E$76:$G$78,MATCH("●",INDEX($H$76:$AQ$78,,MATCH($D182,$70:$70,0)-7),0),1),"","sed -i "&amp;IF($AK$166="MacOS","'' ","")&amp;"'s#"&amp;AW$168&amp;"="""&amp;VLOOKUP(AW$168,$AD$9:$AN$20,8,FALSE)&amp;""""&amp;"#"&amp;AW$168&amp;"="&amp;""""&amp;INDEX($E$76:$G$78,MATCH("●",INDEX($H$76:$AQ$78,,MATCH($D182,$70:$70,0)-7),0),1)&amp;""""&amp;"#g'"&amp;" ${CONFIG_DIR}"&amp;$K$7&amp;"; export "&amp;AW$168&amp;"="&amp;""""&amp;INDEX($E$76:$G$78,MATCH("●",INDEX($H$76:$AQ$78,,MATCH($D182,$70:$70,0)-7),0),1)&amp;""";"),",",""",""")</f>
        <v/>
      </c>
      <c r="AX182" s="71" t="str">
        <f>SUBSTITUTE(IF(INDEX($E$76:$G$78,MATCH("●",INDEX($H$76:$AQ$78,,MATCH($D182,$70:$70,0)-7),0),1)=VLOOKUP(AX$168,$AD$9:$AN$20,8,FALSE),"","sed -i "&amp;IF($AK$166="MacOS","'' ","")&amp;"'s#"&amp;AX$168&amp;"="""&amp;INDEX($E$76:$G$78,MATCH("●",INDEX($H$76:$AQ$78,,MATCH($D182,$70:$70,0)-7),0),1)&amp;""""&amp;"#"&amp;AX$168&amp;"="&amp;""""&amp;VLOOKUP(AX$168,$AD$9:$AN$20,8,FALSE)&amp;""""&amp;"#g'"&amp;"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2" s="71" t="str">
        <f>SUBSTITUTE(IF(VLOOKUP(AY$168,$AD$9:$AN$20,8,FALSE)=INDEX($E$80:$G$83,MATCH("●",INDEX($H$80:$AQ$83,,MATCH($D182,$70:$70,0)-7),0),1),"","sed -i "&amp;IF($AK$166="MacOS","'' ","")&amp;"'s#"&amp;AY$168&amp;"="""&amp;VLOOKUP(AY$168,$AD$9:$AN$20,8,FALSE)&amp;""""&amp;"#"&amp;AY$168&amp;"="&amp;""""&amp;INDEX($E$80:$G$83,MATCH("●",INDEX($H$80:$AQ$83,,MATCH($D182,$70:$70,0)-7),0),1)&amp;""""&amp;"#g'"&amp;" ${CONFIG_DIR}"&amp;$K$7&amp;"; export "&amp;AY$168&amp;"="&amp;""""&amp;INDEX($E$80:$G$83,MATCH("●",INDEX($H$80:$AQ$83,,MATCH($D182,$70:$70,0)-7),0),1)&amp;""";"),",",""",""")</f>
        <v>sed -i '' 's#COLUMN_DATA_TYPE="char"#COLUMN_DATA_TYPE="double"#g' ${CONFIG_DIR}db_data_config.txt; export COLUMN_DATA_TYPE="double";</v>
      </c>
      <c r="AZ182" s="71" t="str">
        <f>SUBSTITUTE(IF(INDEX($E$80:$G$83,MATCH("●",INDEX($H$80:$AQ$83,,MATCH($D182,$70:$70,0)-7),0),1)=VLOOKUP(AZ$168,$AD$9:$AN$20,8,FALSE),"","sed -i "&amp;IF($AK$166="MacOS","'' ","")&amp;"'s#"&amp;AZ$168&amp;"="""&amp;INDEX($E$80:$G$83,MATCH("●",INDEX($H$80:$AQ$83,,MATCH($D182,$70:$70,0)-7),0),1)&amp;""""&amp;"#"&amp;AZ$168&amp;"="&amp;""""&amp;VLOOKUP(AZ$168,$AD$9:$AN$20,8,FALSE)&amp;""""&amp;"#g'"&amp;"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82" s="71" t="str">
        <f>SUBSTITUTE(IF(VLOOKUP(BA$168,$AD$9:$AN$20,8,FALSE)=INDEX($E$85:$G$103,MATCH("●",INDEX($H$85:$AQ$103,,MATCH($D182,$70:$70,0)-7),0),1),"","sed -i "&amp;IF($AK$166="MacOS","'' ","")&amp;"'s#"&amp;BA$168&amp;"="""&amp;VLOOKUP(BA$168,$AD$9:$AN$20,8,FALSE)&amp;""""&amp;"#"&amp;BA$168&amp;"="&amp;""""&amp;INDEX($E$85:$G$103,MATCH("●",INDEX($H$85:$AQ$103,,MATCH($D182,$70:$70,0)-7),0),1)&amp;""""&amp;"#g'"&amp;" ${CONFIG_DIR}"&amp;$K$7&amp;"; export "&amp;BA$168&amp;"="&amp;""""&amp;INDEX($E$85:$G$103,MATCH("●",INDEX($H$85:$AQ$103,,MATCH($D182,$70:$70,0)-7),0),1)&amp;""";"),",",""",""")</f>
        <v>sed -i '' 's#COLUMN_DATA_LENGTH="3"#COLUMN_DATA_LENGTH="38.1"#g' ${CONFIG_DIR}db_data_config.txt; export COLUMN_DATA_LENGTH="38.1";</v>
      </c>
      <c r="BB182" s="71" t="str">
        <f>SUBSTITUTE(IF(INDEX($E$85:$G$103,MATCH("●",INDEX($H$85:$AQ$103,,MATCH($D182,$70:$70,0)-7),0),1)=VLOOKUP(BB$168,$AD$9:$AN$20,8,FALSE),"","sed -i "&amp;IF($AK$166="MacOS","'' ","")&amp;"'s#"&amp;BB$168&amp;"="""&amp;INDEX($E$85:$G$103,MATCH("●",INDEX($H$85:$AQ$103,,MATCH($D182,$70:$70,0)-7),0),1)&amp;""""&amp;"#"&amp;BB$168&amp;"="&amp;""""&amp;VLOOKUP(BB$168,$AD$9:$AN$20,8,FALSE)&amp;""""&amp;"#g'"&amp;"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's#COLUMN_DATA_LENGTH="38.1"#COLUMN_DATA_LENGTH="3"#g' ${CONFIG_DIR}db_data_config.txt; export COLUMN_DATA_LENGTH="3";</v>
      </c>
      <c r="BC182" s="71" t="str">
        <f>SUBSTITUTE(IF(VLOOKUP(BC$168,$AD$9:$AN$20,8,FALSE)=INDEX($E$105:$G$108,MATCH("●",INDEX($H$105:$AQ$108,,MATCH($D182,$70:$70,0)-7),0),1),"","sed -i "&amp;IF($AK$166="MacOS","'' ","")&amp;"'s#"&amp;BC$168&amp;"="""&amp;VLOOKUP(BC$168,$AD$9:$AN$20,8,FALSE)&amp;""""&amp;"#"&amp;BC$168&amp;"="&amp;""""&amp;INDEX($E$105:$G$108,MATCH("●",INDEX($H$105:$AQ$108,,MATCH($D182,$70:$70,0)-7),0),1)&amp;""""&amp;"#g'"&amp;" ${CONFIG_DIR}"&amp;$K$7&amp;"; export "&amp;BC$168&amp;"="&amp;""""&amp;INDEX($E$105:$G$108,MATCH("●",INDEX($H$105:$AQ$108,,MATCH($D182,$70:$70,0)-7),0),1)&amp;""";"),",",""",""")</f>
        <v>sed -i '' 's#COLUMN_DATA_TRIM="NONE"#COLUMN_DATA_TRIM="ftbt"#g' ${CONFIG_DIR}db_data_config.txt; export COLUMN_DATA_TRIM="ftbt";</v>
      </c>
      <c r="BD182" s="71" t="str">
        <f>SUBSTITUTE(IF(INDEX($E$105:$G$108,MATCH("●",INDEX($H$105:$AQ$108,,MATCH($D182,$70:$70,0)-7),0),1)=VLOOKUP(BD$168,$AD$9:$AN$20,8,FALSE),"","sed -i "&amp;IF($AK$166="MacOS","'' ","")&amp;"'s#"&amp;BD$168&amp;"="""&amp;INDEX($E$105:$G$108,MATCH("●",INDEX($H$105:$AQ$108,,MATCH($D182,$70:$70,0)-7),0),1)&amp;""""&amp;"#"&amp;BD$168&amp;"="&amp;""""&amp;VLOOKUP(BD$168,$AD$9:$AN$20,8,FALSE)&amp;""""&amp;"#g'"&amp;"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82" s="71" t="str">
        <f>SUBSTITUTE(IF(VLOOKUP(BE$168,$AD$9:$AN$20,8,FALSE)=INDEX($E$110:$G$113,MATCH("●",INDEX($H$110:$AQ$113,,MATCH($D182,$70:$70,0)-7),0),1),"","sed -i "&amp;IF($AK$166="MacOS","'' ","")&amp;"'s#"&amp;BE$168&amp;"="""&amp;VLOOKUP(BE$168,$AD$9:$AN$20,8,FALSE)&amp;""""&amp;"#"&amp;BE$168&amp;"="&amp;""""&amp;INDEX($E$110:$G$113,MATCH("●",INDEX($H$110:$AQ$113,,MATCH($D182,$70:$70,0)-7),0),1)&amp;""""&amp;"#g'"&amp;" ${CONFIG_DIR}"&amp;$K$7&amp;"; export "&amp;BE$168&amp;"="&amp;""""&amp;INDEX($E$110:$G$113,MATCH("●",INDEX($H$110:$AQ$113,,MATCH($D182,$70:$70,0)-7),0),1)&amp;""";"),",",""",""")</f>
        <v/>
      </c>
      <c r="BF182" s="71" t="str">
        <f>SUBSTITUTE(IF(INDEX($E$110:$G$113,MATCH("●",INDEX($H$110:$AQ$113,,MATCH($D182,$70:$70,0)-7),0),1)=VLOOKUP(BF$168,$AD$9:$AN$20,8,FALSE),"","sed -i "&amp;IF($AK$166="MacOS","'' ","")&amp;"'s#"&amp;BF$168&amp;"="""&amp;INDEX($E$110:$G$113,MATCH("●",INDEX($H$110:$AQ$113,,MATCH($D182,$70:$70,0)-7),0),1)&amp;""""&amp;"#"&amp;BF$168&amp;"="&amp;""""&amp;VLOOKUP(BF$168,$AD$9:$AN$20,8,FALSE)&amp;""""&amp;"#g'"&amp;"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82" s="71" t="str">
        <f>SUBSTITUTE(IF(VLOOKUP(BG$168,$AD$9:$AN$20,8,FALSE)=INDEX($E$115:$G$118,MATCH("●",INDEX($H$115:$AQ$118,,MATCH($D182,$70:$70,0)-7),0),1),"","sed -i "&amp;IF($AK$166="MacOS","'' ","")&amp;"'s#"&amp;BG$168&amp;"="""&amp;VLOOKUP(BG$168,$AD$9:$AN$20,8,FALSE)&amp;""""&amp;"#"&amp;BG$168&amp;"="&amp;""""&amp;INDEX($E$115:$G$118,MATCH("●",INDEX($H$115:$AQ$118,,MATCH($D182,$70:$70,0)-7),0),1)&amp;""""&amp;"#g'"&amp;" ${CONFIG_DIR}"&amp;$K$7&amp;"; export "&amp;BG$168&amp;"="&amp;""""&amp;INDEX($E$115:$G$118,MATCH("●",INDEX($H$115:$AQ$118,,MATCH($D182,$70:$70,0)-7),0),1)&amp;""";"),",",""",""")</f>
        <v/>
      </c>
      <c r="BH182" s="71" t="str">
        <f>SUBSTITUTE(IF(INDEX($E$115:$G$118,MATCH("●",INDEX($H$115:$AQ$118,,MATCH($D182,$70:$70,0)-7),0),1)=VLOOKUP(BH$168,$AD$9:$AN$20,8,FALSE),"","sed -i "&amp;IF($AK$166="MacOS","'' ","")&amp;"'s#"&amp;BH$168&amp;"="""&amp;INDEX($E$115:$G$118,MATCH("●",INDEX($H$115:$AQ$118,,MATCH($D182,$70:$70,0)-7),0),1)&amp;""""&amp;"#"&amp;BH$168&amp;"="&amp;""""&amp;VLOOKUP(BH$168,$AD$9:$AN$20,8,FALSE)&amp;""""&amp;"#g'"&amp;"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82" s="71" t="str">
        <f>SUBSTITUTE(IF(VLOOKUP(BI$168,$AD$9:$AN$20,8,FALSE)=INDEX($E$120:$G$122,MATCH("●",INDEX($H$120:$AQ$122,,MATCH($D182,$70:$70,0)-7),0),1),"","sed -i "&amp;IF($AK$166="MacOS","'' ","")&amp;"'s#"&amp;BI$168&amp;"="""&amp;VLOOKUP(BI$168,$AD$9:$AN$20,8,FALSE)&amp;""""&amp;"#"&amp;BI$168&amp;"="&amp;""""&amp;INDEX($E$120:$G$122,MATCH("●",INDEX($H$120:$AQ$122,,MATCH($D182,$70:$70,0)-7),0),1)&amp;""""&amp;"#g'"&amp;" ${CONFIG_DIR}"&amp;$K$7&amp;"; export "&amp;BI$168&amp;"="&amp;""""&amp;INDEX($E$120:$G$122,MATCH("●",INDEX($H$120:$AQ$122,,MATCH($D182,$70:$70,0)-7),0),1)&amp;""";"),",",""",""")</f>
        <v/>
      </c>
      <c r="BJ182" s="71" t="str">
        <f>SUBSTITUTE(IF(INDEX($E$120:$G$122,MATCH("●",INDEX($H$120:$AQ$122,,MATCH($D182,$70:$70,0)-7),0),1)=VLOOKUP(BJ$168,$AD$9:$AN$20,8,FALSE),"","sed -i "&amp;IF($AK$166="MacOS","'' ","")&amp;"'s#"&amp;BJ$168&amp;"="""&amp;INDEX($E$120:$G$122,MATCH("●",INDEX($H$120:$AQ$122,,MATCH($D182,$70:$70,0)-7),0),1)&amp;""""&amp;"#"&amp;BJ$168&amp;"="&amp;""""&amp;VLOOKUP(BJ$168,$AD$9:$AN$20,8,FALSE)&amp;""""&amp;"#g'"&amp;"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2" s="71" t="str">
        <f>SUBSTITUTE(IF(VLOOKUP(BK$168,$AD$9:$AN$20,8,FALSE)=INDEX($E$124:$G$126,MATCH("●",INDEX($H$124:$AQ$126,,MATCH($D182,$70:$70,0)-7),0),1),"","sed -i "&amp;IF($AK$166="MacOS","'' ","")&amp;"'s#"&amp;BK$168&amp;"="""&amp;VLOOKUP(BK$168,$AD$9:$AN$20,8,FALSE)&amp;""""&amp;"#"&amp;BK$168&amp;"="&amp;""""&amp;INDEX($E$124:$G$126,MATCH("●",INDEX($H$124:$AQ$126,,MATCH($D182,$70:$70,0)-7),0),1)&amp;""""&amp;"#g'"&amp;" ${CONFIG_DIR}"&amp;$K$7&amp;"; export "&amp;BK$168&amp;"="&amp;""""&amp;INDEX($E$124:$G$126,MATCH("●",INDEX($H$124:$AQ$126,,MATCH($D182,$70:$70,0)-7),0),1)&amp;""";"),",",""",""")</f>
        <v/>
      </c>
      <c r="BL182" s="71" t="str">
        <f>SUBSTITUTE(IF(INDEX($E$124:$G$126,MATCH("●",INDEX($H$124:$AQ$126,,MATCH($D182,$70:$70,0)-7),0),1)=VLOOKUP(BL$168,$AD$9:$AN$20,8,FALSE),"","sed -i "&amp;IF($AK$166="MacOS","'' ","")&amp;"'s#"&amp;BL$168&amp;"="""&amp;INDEX($E$124:$G$126,MATCH("●",INDEX($H$124:$AQ$126,,MATCH($D182,$70:$70,0)-7),0),1)&amp;""""&amp;"#"&amp;BL$168&amp;"="&amp;""""&amp;VLOOKUP(BL$168,$AD$9:$AN$20,8,FALSE)&amp;""""&amp;"#g'"&amp;"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2" s="71" t="str">
        <f>SUBSTITUTE(IF(VLOOKUP(BM$168,$AD$9:$AN$20,8,FALSE)=INDEX($E$128:$G$130,MATCH("●",INDEX($H$128:$AQ$130,,MATCH($D182,$70:$70,0)-7),0),1),"","sed -i "&amp;IF($AK$166="MacOS","'' ","")&amp;"'s#"&amp;BM$168&amp;"="""&amp;VLOOKUP(BM$168,$AD$9:$AN$20,8,FALSE)&amp;""""&amp;"#"&amp;BM$168&amp;"="&amp;""""&amp;INDEX($E$128:$G$130,MATCH("●",INDEX($H$128:$AQ$130,,MATCH($D182,$70:$70,0)-7),0),1)&amp;""""&amp;"#g'"&amp;" ${CONFIG_DIR}"&amp;$K$7&amp;"; export "&amp;BM$168&amp;"="&amp;""""&amp;INDEX($E$128:$G$130,MATCH("●",INDEX($H$128:$AQ$130,,MATCH($D182,$70:$70,0)-7),0),1)&amp;""";"),",",""",""")</f>
        <v/>
      </c>
      <c r="BN182" s="71" t="str">
        <f>SUBSTITUTE(IF(INDEX($E$128:$G$130,MATCH("●",INDEX($H$128:$AQ$130,,MATCH($D182,$70:$70,0)-7),0),1)=VLOOKUP(BN$168,$AD$9:$AN$20,8,FALSE),"","sed -i "&amp;IF($AK$166="MacOS","'' ","")&amp;"'s#"&amp;BN$168&amp;"="""&amp;INDEX($E$128:$G$130,MATCH("●",INDEX($H$128:$AQ$130,,MATCH($D182,$70:$70,0)-7),0),1)&amp;""""&amp;"#"&amp;BN$168&amp;"="&amp;""""&amp;VLOOKUP(BN$168,$AD$9:$AN$20,8,FALSE)&amp;""""&amp;"#g'"&amp;"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2" s="71" t="str">
        <f>SUBSTITUTE(IF(VLOOKUP(BO$168,$AD$9:$AN$20,8,FALSE)=INDEX($E$132:$G$134,MATCH("●",INDEX($H$132:$AQ$134,,MATCH($D182,$70:$70,0)-7),0),1),"","sed -i "&amp;IF($AK$166="MacOS","'' ","")&amp;"'s#"&amp;BO$168&amp;"="""&amp;VLOOKUP(BO$168,$AD$9:$AN$20,8,FALSE)&amp;""""&amp;"#"&amp;BO$168&amp;"="&amp;""""&amp;INDEX($E$132:$G$134,MATCH("●",INDEX($H$132:$AQ$134,,MATCH($D182,$70:$70,0)-7),0),1)&amp;""""&amp;"#g'"&amp;" ${CONFIG_DIR}"&amp;$K$7&amp;"; export "&amp;BO$168&amp;"="&amp;""""&amp;INDEX($E$132:$G$134,MATCH("●",INDEX($H$132:$AQ$134,,MATCH($D182,$70:$70,0)-7),0),1)&amp;""";"),",",""",""")</f>
        <v/>
      </c>
      <c r="BP182" s="71" t="str">
        <f>SUBSTITUTE(IF(INDEX($E$132:$G$134,MATCH("●",INDEX($H$132:$AQ$134,,MATCH($D182,$70:$70,0)-7),0),1)=VLOOKUP(BP$168,$AD$9:$AN$20,8,FALSE),"","sed -i "&amp;IF($AK$166="MacOS","'' ","")&amp;"'s#"&amp;BP$168&amp;"="""&amp;INDEX($E$132:$G$134,MATCH("●",INDEX($H$132:$AQ$134,,MATCH($D182,$70:$70,0)-7),0),1)&amp;""""&amp;"#"&amp;BP$168&amp;"="&amp;""""&amp;VLOOKUP(BP$168,$AD$9:$AN$20,8,FALSE)&amp;""""&amp;"#g'"&amp;"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82" s="71" t="str">
        <f>SUBSTITUTE(IF(VLOOKUP(BQ$168,$AD$9:$AN$20,8,FALSE)=INDEX($E$136:$G$138,MATCH("●",INDEX($H$136:$AQ$138,,MATCH($D182,$70:$70,0)-7),0),1),"","sed -i "&amp;IF($AK$166="MacOS","'' ","")&amp;"'s#"&amp;BQ$168&amp;"="""&amp;VLOOKUP(BQ$168,$AD$9:$AN$20,8,FALSE)&amp;""""&amp;"#"&amp;BQ$168&amp;"="&amp;""""&amp;INDEX($E$136:$G$138,MATCH("●",INDEX($H$136:$AQ$138,,MATCH($D182,$70:$70,0)-7),0),1)&amp;""""&amp;"#g'"&amp;" ${CONFIG_DIR}"&amp;$K$7&amp;"; export "&amp;BQ$168&amp;"="&amp;""""&amp;INDEX($E$136:$G$138,MATCH("●",INDEX($H$136:$AQ$138,,MATCH($D182,$70:$70,0)-7),0),1)&amp;""";"),",",""",""")</f>
        <v/>
      </c>
      <c r="BR182" s="71" t="str">
        <f>SUBSTITUTE(IF(INDEX($E$136:$G$138,MATCH("●",INDEX($H$136:$AQ$138,,MATCH($D182,$70:$70,0)-7),0),1)=VLOOKUP(BR$168,$AD$9:$AN$20,8,FALSE),"","sed -i "&amp;IF($AK$166="MacOS","'' ","")&amp;"'s#"&amp;BR$168&amp;"="""&amp;INDEX($E$136:$G$138,MATCH("●",INDEX($H$136:$AQ$138,,MATCH($D182,$70:$70,0)-7),0),1)&amp;""""&amp;"#"&amp;BR$168&amp;"="&amp;""""&amp;VLOOKUP(BR$168,$AD$9:$AN$20,8,FALSE)&amp;""""&amp;"#g'"&amp;"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2" s="71" t="str">
        <f>SUBSTITUTE(IF(VLOOKUP(BS$168,$AD$9:$AN$20,8,FALSE)=INDEX($E$140:$G$142,MATCH("●",INDEX($H$140:$AQ$142,,MATCH($D182,$70:$70,0)-7),0),1),"","sed -i "&amp;IF($AK$166="MacOS","'' ","")&amp;"'s#"&amp;BS$168&amp;"="""&amp;VLOOKUP(BS$168,$AD$9:$AN$20,8,FALSE)&amp;""""&amp;"#"&amp;BS$168&amp;"="&amp;""""&amp;INDEX($E$140:$G$142,MATCH("●",INDEX($H$140:$AQ$142,,MATCH($D182,$70:$70,0)-7),0),1)&amp;""""&amp;"#g'"&amp;" ${CONFIG_DIR}"&amp;$K$7&amp;"; export "&amp;BS$168&amp;"="&amp;""""&amp;INDEX($E$140:$G$142,MATCH("●",INDEX($H$140:$AQ$142,,MATCH($D182,$70:$70,0)-7),0),1)&amp;""";"),",",""",""")</f>
        <v/>
      </c>
      <c r="BT182" s="71" t="str">
        <f>SUBSTITUTE(IF(INDEX($E$140:$G$142,MATCH("●",INDEX($H$140:$AQ$142,,MATCH($D182,$70:$70,0)-7),0),1)=VLOOKUP(BT$168,$AD$9:$AN$20,8,FALSE),"","sed -i "&amp;IF($AK$166="MacOS","'' ","")&amp;"'s#"&amp;BT$168&amp;"="""&amp;INDEX($E$140:$G$142,MATCH("●",INDEX($H$140:$AQ$142,,MATCH($D182,$70:$70,0)-7),0),1)&amp;""""&amp;"#"&amp;BT$168&amp;"="&amp;""""&amp;VLOOKUP(BT$168,$AD$9:$AN$20,8,FALSE)&amp;""""&amp;"#g'"&amp;"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2" s="60" t="s">
        <v>1068</v>
      </c>
    </row>
    <row r="183" spans="4:73" ht="90" customHeight="1">
      <c r="D183" s="96">
        <f t="shared" si="3"/>
        <v>194</v>
      </c>
      <c r="E183" s="97"/>
      <c r="F183" s="97"/>
      <c r="G183" s="98"/>
      <c r="H183" s="45" t="str">
        <f t="shared" ca="1" si="2"/>
        <v>clear; echo テストケース194; sed -i '' 's#COLUMN_DATA_TYPE="char"#COLUMN_DATA_TYPE="double"#g' ${CONFIG_DIR}db_data_config.txt; export COLUMN_DATA_TYPE="double";sed -i '' 's#COLUMN_DATA_LENGTH="3"#COLUMN_DATA_LENGTH="3.7"#g' ${CONFIG_DIR}db_data_config.txt; export COLUMN_DATA_LENGTH="3.7";sed -i '' 's#COLUMN_DATA_TRIM="NONE"#COLUMN_DATA_TRIM="FTBT"#g' ${CONFIG_DIR}db_data_config.txt; export COLUMN_DATA_TRIM="FTBT";sh ./script/db_check_data_validate_config.sh; sed -i '' 's#COLUMN_DATA_TYPE="double"#COLUMN_DATA_TYPE="char"#g' ${CONFIG_DIR}db_data_config.txt; export COLUMN_DATA_TYPE="char";sed -i '' 's#COLUMN_DATA_LENGTH="3.7"#COLUMN_DATA_LENGTH="3"#g' ${CONFIG_DIR}db_data_config.txt; export COLUMN_DATA_LENGTH="3";sed -i '' 's#COLUMN_DATA_TRIM="FTBT"#COLUMN_DATA_TRIM="NONE"#g' ${CONFIG_DIR}db_data_config.txt; export COLUMN_DATA_TRIM="NONE";</v>
      </c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7"/>
      <c r="AE183" s="99" t="str" cm="1">
        <f t="array" ref="AE183">SUBSTITUTE(INDEX($H$144:$AQ$144, , MATCH($D183, $70:$70, 0)-7),"-","")</f>
        <v>正常</v>
      </c>
      <c r="AF183" s="100"/>
      <c r="AG183" s="101"/>
      <c r="AH183" s="143" t="s">
        <v>1281</v>
      </c>
      <c r="AI183" s="144"/>
      <c r="AJ183" s="144"/>
      <c r="AK183" s="144"/>
      <c r="AL183" s="144"/>
      <c r="AM183" s="144"/>
      <c r="AN183" s="144"/>
      <c r="AO183" s="144"/>
      <c r="AP183" s="144"/>
      <c r="AQ183" s="145"/>
      <c r="AS183" s="68" t="str" cm="1">
        <f t="array" ref="AS183">SUBSTITUTE(TEXT(INDEX($H$147:$AQ$147,1,$D183-180),"000000"),"-","")</f>
        <v>220001</v>
      </c>
      <c r="AT183" s="69"/>
      <c r="AU183" s="70"/>
      <c r="AW183" s="71" t="str">
        <f>SUBSTITUTE(IF(VLOOKUP(AW$168,$AD$9:$AN$20,8,FALSE)=INDEX($E$76:$G$78,MATCH("●",INDEX($H$76:$AQ$78,,MATCH($D183,$70:$70,0)-7),0),1),"","sed -i "&amp;IF($AK$166="MacOS","'' ","")&amp;"'s#"&amp;AW$168&amp;"="""&amp;VLOOKUP(AW$168,$AD$9:$AN$20,8,FALSE)&amp;""""&amp;"#"&amp;AW$168&amp;"="&amp;""""&amp;INDEX($E$76:$G$78,MATCH("●",INDEX($H$76:$AQ$78,,MATCH($D183,$70:$70,0)-7),0),1)&amp;""""&amp;"#g'"&amp;" ${CONFIG_DIR}"&amp;$K$7&amp;"; export "&amp;AW$168&amp;"="&amp;""""&amp;INDEX($E$76:$G$78,MATCH("●",INDEX($H$76:$AQ$78,,MATCH($D183,$70:$70,0)-7),0),1)&amp;""";"),",",""",""")</f>
        <v/>
      </c>
      <c r="AX183" s="71" t="str">
        <f>SUBSTITUTE(IF(INDEX($E$76:$G$78,MATCH("●",INDEX($H$76:$AQ$78,,MATCH($D183,$70:$70,0)-7),0),1)=VLOOKUP(AX$168,$AD$9:$AN$20,8,FALSE),"","sed -i "&amp;IF($AK$166="MacOS","'' ","")&amp;"'s#"&amp;AX$168&amp;"="""&amp;INDEX($E$76:$G$78,MATCH("●",INDEX($H$76:$AQ$78,,MATCH($D183,$70:$70,0)-7),0),1)&amp;""""&amp;"#"&amp;AX$168&amp;"="&amp;""""&amp;VLOOKUP(AX$168,$AD$9:$AN$20,8,FALSE)&amp;""""&amp;"#g'"&amp;"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3" s="71" t="str">
        <f>SUBSTITUTE(IF(VLOOKUP(AY$168,$AD$9:$AN$20,8,FALSE)=INDEX($E$80:$G$83,MATCH("●",INDEX($H$80:$AQ$83,,MATCH($D183,$70:$70,0)-7),0),1),"","sed -i "&amp;IF($AK$166="MacOS","'' ","")&amp;"'s#"&amp;AY$168&amp;"="""&amp;VLOOKUP(AY$168,$AD$9:$AN$20,8,FALSE)&amp;""""&amp;"#"&amp;AY$168&amp;"="&amp;""""&amp;INDEX($E$80:$G$83,MATCH("●",INDEX($H$80:$AQ$83,,MATCH($D183,$70:$70,0)-7),0),1)&amp;""""&amp;"#g'"&amp;" ${CONFIG_DIR}"&amp;$K$7&amp;"; export "&amp;AY$168&amp;"="&amp;""""&amp;INDEX($E$80:$G$83,MATCH("●",INDEX($H$80:$AQ$83,,MATCH($D183,$70:$70,0)-7),0),1)&amp;""";"),",",""",""")</f>
        <v>sed -i '' 's#COLUMN_DATA_TYPE="char"#COLUMN_DATA_TYPE="double"#g' ${CONFIG_DIR}db_data_config.txt; export COLUMN_DATA_TYPE="double";</v>
      </c>
      <c r="AZ183" s="71" t="str">
        <f>SUBSTITUTE(IF(INDEX($E$80:$G$83,MATCH("●",INDEX($H$80:$AQ$83,,MATCH($D183,$70:$70,0)-7),0),1)=VLOOKUP(AZ$168,$AD$9:$AN$20,8,FALSE),"","sed -i "&amp;IF($AK$166="MacOS","'' ","")&amp;"'s#"&amp;AZ$168&amp;"="""&amp;INDEX($E$80:$G$83,MATCH("●",INDEX($H$80:$AQ$83,,MATCH($D183,$70:$70,0)-7),0),1)&amp;""""&amp;"#"&amp;AZ$168&amp;"="&amp;""""&amp;VLOOKUP(AZ$168,$AD$9:$AN$20,8,FALSE)&amp;""""&amp;"#g'"&amp;"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83" s="71" t="str">
        <f>SUBSTITUTE(IF(VLOOKUP(BA$168,$AD$9:$AN$20,8,FALSE)=INDEX($E$85:$G$103,MATCH("●",INDEX($H$85:$AQ$103,,MATCH($D183,$70:$70,0)-7),0),1),"","sed -i "&amp;IF($AK$166="MacOS","'' ","")&amp;"'s#"&amp;BA$168&amp;"="""&amp;VLOOKUP(BA$168,$AD$9:$AN$20,8,FALSE)&amp;""""&amp;"#"&amp;BA$168&amp;"="&amp;""""&amp;INDEX($E$85:$G$103,MATCH("●",INDEX($H$85:$AQ$103,,MATCH($D183,$70:$70,0)-7),0),1)&amp;""""&amp;"#g'"&amp;" ${CONFIG_DIR}"&amp;$K$7&amp;"; export "&amp;BA$168&amp;"="&amp;""""&amp;INDEX($E$85:$G$103,MATCH("●",INDEX($H$85:$AQ$103,,MATCH($D183,$70:$70,0)-7),0),1)&amp;""";"),",",""",""")</f>
        <v>sed -i '' 's#COLUMN_DATA_LENGTH="3"#COLUMN_DATA_LENGTH="3.7"#g' ${CONFIG_DIR}db_data_config.txt; export COLUMN_DATA_LENGTH="3.7";</v>
      </c>
      <c r="BB183" s="71" t="str">
        <f>SUBSTITUTE(IF(INDEX($E$85:$G$103,MATCH("●",INDEX($H$85:$AQ$103,,MATCH($D183,$70:$70,0)-7),0),1)=VLOOKUP(BB$168,$AD$9:$AN$20,8,FALSE),"","sed -i "&amp;IF($AK$166="MacOS","'' ","")&amp;"'s#"&amp;BB$168&amp;"="""&amp;INDEX($E$85:$G$103,MATCH("●",INDEX($H$85:$AQ$103,,MATCH($D183,$70:$70,0)-7),0),1)&amp;""""&amp;"#"&amp;BB$168&amp;"="&amp;""""&amp;VLOOKUP(BB$168,$AD$9:$AN$20,8,FALSE)&amp;""""&amp;"#g'"&amp;"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's#COLUMN_DATA_LENGTH="3.7"#COLUMN_DATA_LENGTH="3"#g' ${CONFIG_DIR}db_data_config.txt; export COLUMN_DATA_LENGTH="3";</v>
      </c>
      <c r="BC183" s="71" t="str">
        <f>SUBSTITUTE(IF(VLOOKUP(BC$168,$AD$9:$AN$20,8,FALSE)=INDEX($E$105:$G$108,MATCH("●",INDEX($H$105:$AQ$108,,MATCH($D183,$70:$70,0)-7),0),1),"","sed -i "&amp;IF($AK$166="MacOS","'' ","")&amp;"'s#"&amp;BC$168&amp;"="""&amp;VLOOKUP(BC$168,$AD$9:$AN$20,8,FALSE)&amp;""""&amp;"#"&amp;BC$168&amp;"="&amp;""""&amp;INDEX($E$105:$G$108,MATCH("●",INDEX($H$105:$AQ$108,,MATCH($D183,$70:$70,0)-7),0),1)&amp;""""&amp;"#g'"&amp;" ${CONFIG_DIR}"&amp;$K$7&amp;"; export "&amp;BC$168&amp;"="&amp;""""&amp;INDEX($E$105:$G$108,MATCH("●",INDEX($H$105:$AQ$108,,MATCH($D183,$70:$70,0)-7),0),1)&amp;""";"),",",""",""")</f>
        <v>sed -i '' 's#COLUMN_DATA_TRIM="NONE"#COLUMN_DATA_TRIM="FTBT"#g' ${CONFIG_DIR}db_data_config.txt; export COLUMN_DATA_TRIM="FTBT";</v>
      </c>
      <c r="BD183" s="71" t="str">
        <f>SUBSTITUTE(IF(INDEX($E$105:$G$108,MATCH("●",INDEX($H$105:$AQ$108,,MATCH($D183,$70:$70,0)-7),0),1)=VLOOKUP(BD$168,$AD$9:$AN$20,8,FALSE),"","sed -i "&amp;IF($AK$166="MacOS","'' ","")&amp;"'s#"&amp;BD$168&amp;"="""&amp;INDEX($E$105:$G$108,MATCH("●",INDEX($H$105:$AQ$108,,MATCH($D183,$70:$70,0)-7),0),1)&amp;""""&amp;"#"&amp;BD$168&amp;"="&amp;""""&amp;VLOOKUP(BD$168,$AD$9:$AN$20,8,FALSE)&amp;""""&amp;"#g'"&amp;"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83" s="71" t="str">
        <f>SUBSTITUTE(IF(VLOOKUP(BE$168,$AD$9:$AN$20,8,FALSE)=INDEX($E$110:$G$113,MATCH("●",INDEX($H$110:$AQ$113,,MATCH($D183,$70:$70,0)-7),0),1),"","sed -i "&amp;IF($AK$166="MacOS","'' ","")&amp;"'s#"&amp;BE$168&amp;"="""&amp;VLOOKUP(BE$168,$AD$9:$AN$20,8,FALSE)&amp;""""&amp;"#"&amp;BE$168&amp;"="&amp;""""&amp;INDEX($E$110:$G$113,MATCH("●",INDEX($H$110:$AQ$113,,MATCH($D183,$70:$70,0)-7),0),1)&amp;""""&amp;"#g'"&amp;" ${CONFIG_DIR}"&amp;$K$7&amp;"; export "&amp;BE$168&amp;"="&amp;""""&amp;INDEX($E$110:$G$113,MATCH("●",INDEX($H$110:$AQ$113,,MATCH($D183,$70:$70,0)-7),0),1)&amp;""";"),",",""",""")</f>
        <v/>
      </c>
      <c r="BF183" s="71" t="str">
        <f>SUBSTITUTE(IF(INDEX($E$110:$G$113,MATCH("●",INDEX($H$110:$AQ$113,,MATCH($D183,$70:$70,0)-7),0),1)=VLOOKUP(BF$168,$AD$9:$AN$20,8,FALSE),"","sed -i "&amp;IF($AK$166="MacOS","'' ","")&amp;"'s#"&amp;BF$168&amp;"="""&amp;INDEX($E$110:$G$113,MATCH("●",INDEX($H$110:$AQ$113,,MATCH($D183,$70:$70,0)-7),0),1)&amp;""""&amp;"#"&amp;BF$168&amp;"="&amp;""""&amp;VLOOKUP(BF$168,$AD$9:$AN$20,8,FALSE)&amp;""""&amp;"#g'"&amp;"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83" s="71" t="str">
        <f>SUBSTITUTE(IF(VLOOKUP(BG$168,$AD$9:$AN$20,8,FALSE)=INDEX($E$115:$G$118,MATCH("●",INDEX($H$115:$AQ$118,,MATCH($D183,$70:$70,0)-7),0),1),"","sed -i "&amp;IF($AK$166="MacOS","'' ","")&amp;"'s#"&amp;BG$168&amp;"="""&amp;VLOOKUP(BG$168,$AD$9:$AN$20,8,FALSE)&amp;""""&amp;"#"&amp;BG$168&amp;"="&amp;""""&amp;INDEX($E$115:$G$118,MATCH("●",INDEX($H$115:$AQ$118,,MATCH($D183,$70:$70,0)-7),0),1)&amp;""""&amp;"#g'"&amp;" ${CONFIG_DIR}"&amp;$K$7&amp;"; export "&amp;BG$168&amp;"="&amp;""""&amp;INDEX($E$115:$G$118,MATCH("●",INDEX($H$115:$AQ$118,,MATCH($D183,$70:$70,0)-7),0),1)&amp;""";"),",",""",""")</f>
        <v/>
      </c>
      <c r="BH183" s="71" t="str">
        <f>SUBSTITUTE(IF(INDEX($E$115:$G$118,MATCH("●",INDEX($H$115:$AQ$118,,MATCH($D183,$70:$70,0)-7),0),1)=VLOOKUP(BH$168,$AD$9:$AN$20,8,FALSE),"","sed -i "&amp;IF($AK$166="MacOS","'' ","")&amp;"'s#"&amp;BH$168&amp;"="""&amp;INDEX($E$115:$G$118,MATCH("●",INDEX($H$115:$AQ$118,,MATCH($D183,$70:$70,0)-7),0),1)&amp;""""&amp;"#"&amp;BH$168&amp;"="&amp;""""&amp;VLOOKUP(BH$168,$AD$9:$AN$20,8,FALSE)&amp;""""&amp;"#g'"&amp;"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83" s="71" t="str">
        <f>SUBSTITUTE(IF(VLOOKUP(BI$168,$AD$9:$AN$20,8,FALSE)=INDEX($E$120:$G$122,MATCH("●",INDEX($H$120:$AQ$122,,MATCH($D183,$70:$70,0)-7),0),1),"","sed -i "&amp;IF($AK$166="MacOS","'' ","")&amp;"'s#"&amp;BI$168&amp;"="""&amp;VLOOKUP(BI$168,$AD$9:$AN$20,8,FALSE)&amp;""""&amp;"#"&amp;BI$168&amp;"="&amp;""""&amp;INDEX($E$120:$G$122,MATCH("●",INDEX($H$120:$AQ$122,,MATCH($D183,$70:$70,0)-7),0),1)&amp;""""&amp;"#g'"&amp;" ${CONFIG_DIR}"&amp;$K$7&amp;"; export "&amp;BI$168&amp;"="&amp;""""&amp;INDEX($E$120:$G$122,MATCH("●",INDEX($H$120:$AQ$122,,MATCH($D183,$70:$70,0)-7),0),1)&amp;""";"),",",""",""")</f>
        <v/>
      </c>
      <c r="BJ183" s="71" t="str">
        <f>SUBSTITUTE(IF(INDEX($E$120:$G$122,MATCH("●",INDEX($H$120:$AQ$122,,MATCH($D183,$70:$70,0)-7),0),1)=VLOOKUP(BJ$168,$AD$9:$AN$20,8,FALSE),"","sed -i "&amp;IF($AK$166="MacOS","'' ","")&amp;"'s#"&amp;BJ$168&amp;"="""&amp;INDEX($E$120:$G$122,MATCH("●",INDEX($H$120:$AQ$122,,MATCH($D183,$70:$70,0)-7),0),1)&amp;""""&amp;"#"&amp;BJ$168&amp;"="&amp;""""&amp;VLOOKUP(BJ$168,$AD$9:$AN$20,8,FALSE)&amp;""""&amp;"#g'"&amp;"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3" s="71" t="str">
        <f>SUBSTITUTE(IF(VLOOKUP(BK$168,$AD$9:$AN$20,8,FALSE)=INDEX($E$124:$G$126,MATCH("●",INDEX($H$124:$AQ$126,,MATCH($D183,$70:$70,0)-7),0),1),"","sed -i "&amp;IF($AK$166="MacOS","'' ","")&amp;"'s#"&amp;BK$168&amp;"="""&amp;VLOOKUP(BK$168,$AD$9:$AN$20,8,FALSE)&amp;""""&amp;"#"&amp;BK$168&amp;"="&amp;""""&amp;INDEX($E$124:$G$126,MATCH("●",INDEX($H$124:$AQ$126,,MATCH($D183,$70:$70,0)-7),0),1)&amp;""""&amp;"#g'"&amp;" ${CONFIG_DIR}"&amp;$K$7&amp;"; export "&amp;BK$168&amp;"="&amp;""""&amp;INDEX($E$124:$G$126,MATCH("●",INDEX($H$124:$AQ$126,,MATCH($D183,$70:$70,0)-7),0),1)&amp;""";"),",",""",""")</f>
        <v/>
      </c>
      <c r="BL183" s="71" t="str">
        <f>SUBSTITUTE(IF(INDEX($E$124:$G$126,MATCH("●",INDEX($H$124:$AQ$126,,MATCH($D183,$70:$70,0)-7),0),1)=VLOOKUP(BL$168,$AD$9:$AN$20,8,FALSE),"","sed -i "&amp;IF($AK$166="MacOS","'' ","")&amp;"'s#"&amp;BL$168&amp;"="""&amp;INDEX($E$124:$G$126,MATCH("●",INDEX($H$124:$AQ$126,,MATCH($D183,$70:$70,0)-7),0),1)&amp;""""&amp;"#"&amp;BL$168&amp;"="&amp;""""&amp;VLOOKUP(BL$168,$AD$9:$AN$20,8,FALSE)&amp;""""&amp;"#g'"&amp;"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3" s="71" t="str">
        <f>SUBSTITUTE(IF(VLOOKUP(BM$168,$AD$9:$AN$20,8,FALSE)=INDEX($E$128:$G$130,MATCH("●",INDEX($H$128:$AQ$130,,MATCH($D183,$70:$70,0)-7),0),1),"","sed -i "&amp;IF($AK$166="MacOS","'' ","")&amp;"'s#"&amp;BM$168&amp;"="""&amp;VLOOKUP(BM$168,$AD$9:$AN$20,8,FALSE)&amp;""""&amp;"#"&amp;BM$168&amp;"="&amp;""""&amp;INDEX($E$128:$G$130,MATCH("●",INDEX($H$128:$AQ$130,,MATCH($D183,$70:$70,0)-7),0),1)&amp;""""&amp;"#g'"&amp;" ${CONFIG_DIR}"&amp;$K$7&amp;"; export "&amp;BM$168&amp;"="&amp;""""&amp;INDEX($E$128:$G$130,MATCH("●",INDEX($H$128:$AQ$130,,MATCH($D183,$70:$70,0)-7),0),1)&amp;""";"),",",""",""")</f>
        <v/>
      </c>
      <c r="BN183" s="71" t="str">
        <f>SUBSTITUTE(IF(INDEX($E$128:$G$130,MATCH("●",INDEX($H$128:$AQ$130,,MATCH($D183,$70:$70,0)-7),0),1)=VLOOKUP(BN$168,$AD$9:$AN$20,8,FALSE),"","sed -i "&amp;IF($AK$166="MacOS","'' ","")&amp;"'s#"&amp;BN$168&amp;"="""&amp;INDEX($E$128:$G$130,MATCH("●",INDEX($H$128:$AQ$130,,MATCH($D183,$70:$70,0)-7),0),1)&amp;""""&amp;"#"&amp;BN$168&amp;"="&amp;""""&amp;VLOOKUP(BN$168,$AD$9:$AN$20,8,FALSE)&amp;""""&amp;"#g'"&amp;"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3" s="71" t="str">
        <f>SUBSTITUTE(IF(VLOOKUP(BO$168,$AD$9:$AN$20,8,FALSE)=INDEX($E$132:$G$134,MATCH("●",INDEX($H$132:$AQ$134,,MATCH($D183,$70:$70,0)-7),0),1),"","sed -i "&amp;IF($AK$166="MacOS","'' ","")&amp;"'s#"&amp;BO$168&amp;"="""&amp;VLOOKUP(BO$168,$AD$9:$AN$20,8,FALSE)&amp;""""&amp;"#"&amp;BO$168&amp;"="&amp;""""&amp;INDEX($E$132:$G$134,MATCH("●",INDEX($H$132:$AQ$134,,MATCH($D183,$70:$70,0)-7),0),1)&amp;""""&amp;"#g'"&amp;" ${CONFIG_DIR}"&amp;$K$7&amp;"; export "&amp;BO$168&amp;"="&amp;""""&amp;INDEX($E$132:$G$134,MATCH("●",INDEX($H$132:$AQ$134,,MATCH($D183,$70:$70,0)-7),0),1)&amp;""";"),",",""",""")</f>
        <v/>
      </c>
      <c r="BP183" s="71" t="str">
        <f>SUBSTITUTE(IF(INDEX($E$132:$G$134,MATCH("●",INDEX($H$132:$AQ$134,,MATCH($D183,$70:$70,0)-7),0),1)=VLOOKUP(BP$168,$AD$9:$AN$20,8,FALSE),"","sed -i "&amp;IF($AK$166="MacOS","'' ","")&amp;"'s#"&amp;BP$168&amp;"="""&amp;INDEX($E$132:$G$134,MATCH("●",INDEX($H$132:$AQ$134,,MATCH($D183,$70:$70,0)-7),0),1)&amp;""""&amp;"#"&amp;BP$168&amp;"="&amp;""""&amp;VLOOKUP(BP$168,$AD$9:$AN$20,8,FALSE)&amp;""""&amp;"#g'"&amp;"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83" s="71" t="str">
        <f>SUBSTITUTE(IF(VLOOKUP(BQ$168,$AD$9:$AN$20,8,FALSE)=INDEX($E$136:$G$138,MATCH("●",INDEX($H$136:$AQ$138,,MATCH($D183,$70:$70,0)-7),0),1),"","sed -i "&amp;IF($AK$166="MacOS","'' ","")&amp;"'s#"&amp;BQ$168&amp;"="""&amp;VLOOKUP(BQ$168,$AD$9:$AN$20,8,FALSE)&amp;""""&amp;"#"&amp;BQ$168&amp;"="&amp;""""&amp;INDEX($E$136:$G$138,MATCH("●",INDEX($H$136:$AQ$138,,MATCH($D183,$70:$70,0)-7),0),1)&amp;""""&amp;"#g'"&amp;" ${CONFIG_DIR}"&amp;$K$7&amp;"; export "&amp;BQ$168&amp;"="&amp;""""&amp;INDEX($E$136:$G$138,MATCH("●",INDEX($H$136:$AQ$138,,MATCH($D183,$70:$70,0)-7),0),1)&amp;""";"),",",""",""")</f>
        <v/>
      </c>
      <c r="BR183" s="71" t="str">
        <f>SUBSTITUTE(IF(INDEX($E$136:$G$138,MATCH("●",INDEX($H$136:$AQ$138,,MATCH($D183,$70:$70,0)-7),0),1)=VLOOKUP(BR$168,$AD$9:$AN$20,8,FALSE),"","sed -i "&amp;IF($AK$166="MacOS","'' ","")&amp;"'s#"&amp;BR$168&amp;"="""&amp;INDEX($E$136:$G$138,MATCH("●",INDEX($H$136:$AQ$138,,MATCH($D183,$70:$70,0)-7),0),1)&amp;""""&amp;"#"&amp;BR$168&amp;"="&amp;""""&amp;VLOOKUP(BR$168,$AD$9:$AN$20,8,FALSE)&amp;""""&amp;"#g'"&amp;"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3" s="71" t="str">
        <f>SUBSTITUTE(IF(VLOOKUP(BS$168,$AD$9:$AN$20,8,FALSE)=INDEX($E$140:$G$142,MATCH("●",INDEX($H$140:$AQ$142,,MATCH($D183,$70:$70,0)-7),0),1),"","sed -i "&amp;IF($AK$166="MacOS","'' ","")&amp;"'s#"&amp;BS$168&amp;"="""&amp;VLOOKUP(BS$168,$AD$9:$AN$20,8,FALSE)&amp;""""&amp;"#"&amp;BS$168&amp;"="&amp;""""&amp;INDEX($E$140:$G$142,MATCH("●",INDEX($H$140:$AQ$142,,MATCH($D183,$70:$70,0)-7),0),1)&amp;""""&amp;"#g'"&amp;" ${CONFIG_DIR}"&amp;$K$7&amp;"; export "&amp;BS$168&amp;"="&amp;""""&amp;INDEX($E$140:$G$142,MATCH("●",INDEX($H$140:$AQ$142,,MATCH($D183,$70:$70,0)-7),0),1)&amp;""";"),",",""",""")</f>
        <v/>
      </c>
      <c r="BT183" s="71" t="str">
        <f>SUBSTITUTE(IF(INDEX($E$140:$G$142,MATCH("●",INDEX($H$140:$AQ$142,,MATCH($D183,$70:$70,0)-7),0),1)=VLOOKUP(BT$168,$AD$9:$AN$20,8,FALSE),"","sed -i "&amp;IF($AK$166="MacOS","'' ","")&amp;"'s#"&amp;BT$168&amp;"="""&amp;INDEX($E$140:$G$142,MATCH("●",INDEX($H$140:$AQ$142,,MATCH($D183,$70:$70,0)-7),0),1)&amp;""""&amp;"#"&amp;BT$168&amp;"="&amp;""""&amp;VLOOKUP(BT$168,$AD$9:$AN$20,8,FALSE)&amp;""""&amp;"#g'"&amp;"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3" s="60" t="s">
        <v>1068</v>
      </c>
    </row>
    <row r="184" spans="4:73" ht="90" customHeight="1">
      <c r="D184" s="96">
        <f t="shared" si="3"/>
        <v>195</v>
      </c>
      <c r="E184" s="97"/>
      <c r="F184" s="97"/>
      <c r="G184" s="98"/>
      <c r="H184" s="45" t="str">
        <f t="shared" ca="1" si="2"/>
        <v>clear; echo テストケース195; sed -i '' 's#COLUMN_DATA_TYPE="char"#COLUMN_DATA_TYPE="double"#g' ${CONFIG_DIR}db_data_config.txt; export COLUMN_DATA_TYPE="double";sed -i '' 's#COLUMN_DATA_LENGTH="3"#COLUMN_DATA_LENGTH="38.3"#g' ${CONFIG_DIR}db_data_config.txt; export COLUMN_DATA_LENGTH="38.3";sed -i '' 's#COLUMN_DATA_TRIM="NONE"#COLUMN_DATA_TRIM="ftbt"#g' ${CONFIG_DIR}db_data_config.txt; export COLUMN_DATA_TRIM="ftbt";sh ./script/db_check_data_validate_config.sh; sed -i '' 's#COLUMN_DATA_TYPE="double"#COLUMN_DATA_TYPE="char"#g' ${CONFIG_DIR}db_data_config.txt; export COLUMN_DATA_TYPE="char";sed -i '' 's#COLUMN_DATA_LENGTH="38.3"#COLUMN_DATA_LENGTH="3"#g' ${CONFIG_DIR}db_data_config.txt; export COLUMN_DATA_LENGTH="3";sed -i '' 's#COLUMN_DATA_TRIM="ftbt"#COLUMN_DATA_TRIM="NONE"#g' ${CONFIG_DIR}db_data_config.txt; export COLUMN_DATA_TRIM="NONE";</v>
      </c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7"/>
      <c r="AE184" s="99" t="str" cm="1">
        <f t="array" ref="AE184">SUBSTITUTE(INDEX($H$144:$AQ$144, , MATCH($D184, $70:$70, 0)-7),"-","")</f>
        <v>正常</v>
      </c>
      <c r="AF184" s="100"/>
      <c r="AG184" s="101"/>
      <c r="AH184" s="143" t="s">
        <v>1282</v>
      </c>
      <c r="AI184" s="144"/>
      <c r="AJ184" s="144"/>
      <c r="AK184" s="144"/>
      <c r="AL184" s="144"/>
      <c r="AM184" s="144"/>
      <c r="AN184" s="144"/>
      <c r="AO184" s="144"/>
      <c r="AP184" s="144"/>
      <c r="AQ184" s="145"/>
      <c r="AS184" s="68" t="str" cm="1">
        <f t="array" ref="AS184">SUBSTITUTE(TEXT(INDEX($H$147:$AQ$147,1,$D184-180),"000000"),"-","")</f>
        <v>220001</v>
      </c>
      <c r="AT184" s="69"/>
      <c r="AU184" s="70"/>
      <c r="AW184" s="71" t="str">
        <f>SUBSTITUTE(IF(VLOOKUP(AW$168,$AD$9:$AN$20,8,FALSE)=INDEX($E$76:$G$78,MATCH("●",INDEX($H$76:$AQ$78,,MATCH($D184,$70:$70,0)-7),0),1),"","sed -i "&amp;IF($AK$166="MacOS","'' ","")&amp;"'s#"&amp;AW$168&amp;"="""&amp;VLOOKUP(AW$168,$AD$9:$AN$20,8,FALSE)&amp;""""&amp;"#"&amp;AW$168&amp;"="&amp;""""&amp;INDEX($E$76:$G$78,MATCH("●",INDEX($H$76:$AQ$78,,MATCH($D184,$70:$70,0)-7),0),1)&amp;""""&amp;"#g'"&amp;" ${CONFIG_DIR}"&amp;$K$7&amp;"; export "&amp;AW$168&amp;"="&amp;""""&amp;INDEX($E$76:$G$78,MATCH("●",INDEX($H$76:$AQ$78,,MATCH($D184,$70:$70,0)-7),0),1)&amp;""";"),",",""",""")</f>
        <v/>
      </c>
      <c r="AX184" s="71" t="str">
        <f>SUBSTITUTE(IF(INDEX($E$76:$G$78,MATCH("●",INDEX($H$76:$AQ$78,,MATCH($D184,$70:$70,0)-7),0),1)=VLOOKUP(AX$168,$AD$9:$AN$20,8,FALSE),"","sed -i "&amp;IF($AK$166="MacOS","'' ","")&amp;"'s#"&amp;AX$168&amp;"="""&amp;INDEX($E$76:$G$78,MATCH("●",INDEX($H$76:$AQ$78,,MATCH($D184,$70:$70,0)-7),0),1)&amp;""""&amp;"#"&amp;AX$168&amp;"="&amp;""""&amp;VLOOKUP(AX$168,$AD$9:$AN$20,8,FALSE)&amp;""""&amp;"#g'"&amp;"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4" s="71" t="str">
        <f>SUBSTITUTE(IF(VLOOKUP(AY$168,$AD$9:$AN$20,8,FALSE)=INDEX($E$80:$G$83,MATCH("●",INDEX($H$80:$AQ$83,,MATCH($D184,$70:$70,0)-7),0),1),"","sed -i "&amp;IF($AK$166="MacOS","'' ","")&amp;"'s#"&amp;AY$168&amp;"="""&amp;VLOOKUP(AY$168,$AD$9:$AN$20,8,FALSE)&amp;""""&amp;"#"&amp;AY$168&amp;"="&amp;""""&amp;INDEX($E$80:$G$83,MATCH("●",INDEX($H$80:$AQ$83,,MATCH($D184,$70:$70,0)-7),0),1)&amp;""""&amp;"#g'"&amp;" ${CONFIG_DIR}"&amp;$K$7&amp;"; export "&amp;AY$168&amp;"="&amp;""""&amp;INDEX($E$80:$G$83,MATCH("●",INDEX($H$80:$AQ$83,,MATCH($D184,$70:$70,0)-7),0),1)&amp;""";"),",",""",""")</f>
        <v>sed -i '' 's#COLUMN_DATA_TYPE="char"#COLUMN_DATA_TYPE="double"#g' ${CONFIG_DIR}db_data_config.txt; export COLUMN_DATA_TYPE="double";</v>
      </c>
      <c r="AZ184" s="71" t="str">
        <f>SUBSTITUTE(IF(INDEX($E$80:$G$83,MATCH("●",INDEX($H$80:$AQ$83,,MATCH($D184,$70:$70,0)-7),0),1)=VLOOKUP(AZ$168,$AD$9:$AN$20,8,FALSE),"","sed -i "&amp;IF($AK$166="MacOS","'' ","")&amp;"'s#"&amp;AZ$168&amp;"="""&amp;INDEX($E$80:$G$83,MATCH("●",INDEX($H$80:$AQ$83,,MATCH($D184,$70:$70,0)-7),0),1)&amp;""""&amp;"#"&amp;AZ$168&amp;"="&amp;""""&amp;VLOOKUP(AZ$168,$AD$9:$AN$20,8,FALSE)&amp;""""&amp;"#g'"&amp;"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84" s="71" t="str">
        <f>SUBSTITUTE(IF(VLOOKUP(BA$168,$AD$9:$AN$20,8,FALSE)=INDEX($E$85:$G$103,MATCH("●",INDEX($H$85:$AQ$103,,MATCH($D184,$70:$70,0)-7),0),1),"","sed -i "&amp;IF($AK$166="MacOS","'' ","")&amp;"'s#"&amp;BA$168&amp;"="""&amp;VLOOKUP(BA$168,$AD$9:$AN$20,8,FALSE)&amp;""""&amp;"#"&amp;BA$168&amp;"="&amp;""""&amp;INDEX($E$85:$G$103,MATCH("●",INDEX($H$85:$AQ$103,,MATCH($D184,$70:$70,0)-7),0),1)&amp;""""&amp;"#g'"&amp;" ${CONFIG_DIR}"&amp;$K$7&amp;"; export "&amp;BA$168&amp;"="&amp;""""&amp;INDEX($E$85:$G$103,MATCH("●",INDEX($H$85:$AQ$103,,MATCH($D184,$70:$70,0)-7),0),1)&amp;""";"),",",""",""")</f>
        <v>sed -i '' 's#COLUMN_DATA_LENGTH="3"#COLUMN_DATA_LENGTH="38.3"#g' ${CONFIG_DIR}db_data_config.txt; export COLUMN_DATA_LENGTH="38.3";</v>
      </c>
      <c r="BB184" s="71" t="str">
        <f>SUBSTITUTE(IF(INDEX($E$85:$G$103,MATCH("●",INDEX($H$85:$AQ$103,,MATCH($D184,$70:$70,0)-7),0),1)=VLOOKUP(BB$168,$AD$9:$AN$20,8,FALSE),"","sed -i "&amp;IF($AK$166="MacOS","'' ","")&amp;"'s#"&amp;BB$168&amp;"="""&amp;INDEX($E$85:$G$103,MATCH("●",INDEX($H$85:$AQ$103,,MATCH($D184,$70:$70,0)-7),0),1)&amp;""""&amp;"#"&amp;BB$168&amp;"="&amp;""""&amp;VLOOKUP(BB$168,$AD$9:$AN$20,8,FALSE)&amp;""""&amp;"#g'"&amp;"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's#COLUMN_DATA_LENGTH="38.3"#COLUMN_DATA_LENGTH="3"#g' ${CONFIG_DIR}db_data_config.txt; export COLUMN_DATA_LENGTH="3";</v>
      </c>
      <c r="BC184" s="71" t="str">
        <f>SUBSTITUTE(IF(VLOOKUP(BC$168,$AD$9:$AN$20,8,FALSE)=INDEX($E$105:$G$108,MATCH("●",INDEX($H$105:$AQ$108,,MATCH($D184,$70:$70,0)-7),0),1),"","sed -i "&amp;IF($AK$166="MacOS","'' ","")&amp;"'s#"&amp;BC$168&amp;"="""&amp;VLOOKUP(BC$168,$AD$9:$AN$20,8,FALSE)&amp;""""&amp;"#"&amp;BC$168&amp;"="&amp;""""&amp;INDEX($E$105:$G$108,MATCH("●",INDEX($H$105:$AQ$108,,MATCH($D184,$70:$70,0)-7),0),1)&amp;""""&amp;"#g'"&amp;" ${CONFIG_DIR}"&amp;$K$7&amp;"; export "&amp;BC$168&amp;"="&amp;""""&amp;INDEX($E$105:$G$108,MATCH("●",INDEX($H$105:$AQ$108,,MATCH($D184,$70:$70,0)-7),0),1)&amp;""";"),",",""",""")</f>
        <v>sed -i '' 's#COLUMN_DATA_TRIM="NONE"#COLUMN_DATA_TRIM="ftbt"#g' ${CONFIG_DIR}db_data_config.txt; export COLUMN_DATA_TRIM="ftbt";</v>
      </c>
      <c r="BD184" s="71" t="str">
        <f>SUBSTITUTE(IF(INDEX($E$105:$G$108,MATCH("●",INDEX($H$105:$AQ$108,,MATCH($D184,$70:$70,0)-7),0),1)=VLOOKUP(BD$168,$AD$9:$AN$20,8,FALSE),"","sed -i "&amp;IF($AK$166="MacOS","'' ","")&amp;"'s#"&amp;BD$168&amp;"="""&amp;INDEX($E$105:$G$108,MATCH("●",INDEX($H$105:$AQ$108,,MATCH($D184,$70:$70,0)-7),0),1)&amp;""""&amp;"#"&amp;BD$168&amp;"="&amp;""""&amp;VLOOKUP(BD$168,$AD$9:$AN$20,8,FALSE)&amp;""""&amp;"#g'"&amp;"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84" s="71" t="str">
        <f>SUBSTITUTE(IF(VLOOKUP(BE$168,$AD$9:$AN$20,8,FALSE)=INDEX($E$110:$G$113,MATCH("●",INDEX($H$110:$AQ$113,,MATCH($D184,$70:$70,0)-7),0),1),"","sed -i "&amp;IF($AK$166="MacOS","'' ","")&amp;"'s#"&amp;BE$168&amp;"="""&amp;VLOOKUP(BE$168,$AD$9:$AN$20,8,FALSE)&amp;""""&amp;"#"&amp;BE$168&amp;"="&amp;""""&amp;INDEX($E$110:$G$113,MATCH("●",INDEX($H$110:$AQ$113,,MATCH($D184,$70:$70,0)-7),0),1)&amp;""""&amp;"#g'"&amp;" ${CONFIG_DIR}"&amp;$K$7&amp;"; export "&amp;BE$168&amp;"="&amp;""""&amp;INDEX($E$110:$G$113,MATCH("●",INDEX($H$110:$AQ$113,,MATCH($D184,$70:$70,0)-7),0),1)&amp;""";"),",",""",""")</f>
        <v/>
      </c>
      <c r="BF184" s="71" t="str">
        <f>SUBSTITUTE(IF(INDEX($E$110:$G$113,MATCH("●",INDEX($H$110:$AQ$113,,MATCH($D184,$70:$70,0)-7),0),1)=VLOOKUP(BF$168,$AD$9:$AN$20,8,FALSE),"","sed -i "&amp;IF($AK$166="MacOS","'' ","")&amp;"'s#"&amp;BF$168&amp;"="""&amp;INDEX($E$110:$G$113,MATCH("●",INDEX($H$110:$AQ$113,,MATCH($D184,$70:$70,0)-7),0),1)&amp;""""&amp;"#"&amp;BF$168&amp;"="&amp;""""&amp;VLOOKUP(BF$168,$AD$9:$AN$20,8,FALSE)&amp;""""&amp;"#g'"&amp;"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84" s="71" t="str">
        <f>SUBSTITUTE(IF(VLOOKUP(BG$168,$AD$9:$AN$20,8,FALSE)=INDEX($E$115:$G$118,MATCH("●",INDEX($H$115:$AQ$118,,MATCH($D184,$70:$70,0)-7),0),1),"","sed -i "&amp;IF($AK$166="MacOS","'' ","")&amp;"'s#"&amp;BG$168&amp;"="""&amp;VLOOKUP(BG$168,$AD$9:$AN$20,8,FALSE)&amp;""""&amp;"#"&amp;BG$168&amp;"="&amp;""""&amp;INDEX($E$115:$G$118,MATCH("●",INDEX($H$115:$AQ$118,,MATCH($D184,$70:$70,0)-7),0),1)&amp;""""&amp;"#g'"&amp;" ${CONFIG_DIR}"&amp;$K$7&amp;"; export "&amp;BG$168&amp;"="&amp;""""&amp;INDEX($E$115:$G$118,MATCH("●",INDEX($H$115:$AQ$118,,MATCH($D184,$70:$70,0)-7),0),1)&amp;""";"),",",""",""")</f>
        <v/>
      </c>
      <c r="BH184" s="71" t="str">
        <f>SUBSTITUTE(IF(INDEX($E$115:$G$118,MATCH("●",INDEX($H$115:$AQ$118,,MATCH($D184,$70:$70,0)-7),0),1)=VLOOKUP(BH$168,$AD$9:$AN$20,8,FALSE),"","sed -i "&amp;IF($AK$166="MacOS","'' ","")&amp;"'s#"&amp;BH$168&amp;"="""&amp;INDEX($E$115:$G$118,MATCH("●",INDEX($H$115:$AQ$118,,MATCH($D184,$70:$70,0)-7),0),1)&amp;""""&amp;"#"&amp;BH$168&amp;"="&amp;""""&amp;VLOOKUP(BH$168,$AD$9:$AN$20,8,FALSE)&amp;""""&amp;"#g'"&amp;"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84" s="71" t="str">
        <f>SUBSTITUTE(IF(VLOOKUP(BI$168,$AD$9:$AN$20,8,FALSE)=INDEX($E$120:$G$122,MATCH("●",INDEX($H$120:$AQ$122,,MATCH($D184,$70:$70,0)-7),0),1),"","sed -i "&amp;IF($AK$166="MacOS","'' ","")&amp;"'s#"&amp;BI$168&amp;"="""&amp;VLOOKUP(BI$168,$AD$9:$AN$20,8,FALSE)&amp;""""&amp;"#"&amp;BI$168&amp;"="&amp;""""&amp;INDEX($E$120:$G$122,MATCH("●",INDEX($H$120:$AQ$122,,MATCH($D184,$70:$70,0)-7),0),1)&amp;""""&amp;"#g'"&amp;" ${CONFIG_DIR}"&amp;$K$7&amp;"; export "&amp;BI$168&amp;"="&amp;""""&amp;INDEX($E$120:$G$122,MATCH("●",INDEX($H$120:$AQ$122,,MATCH($D184,$70:$70,0)-7),0),1)&amp;""";"),",",""",""")</f>
        <v/>
      </c>
      <c r="BJ184" s="71" t="str">
        <f>SUBSTITUTE(IF(INDEX($E$120:$G$122,MATCH("●",INDEX($H$120:$AQ$122,,MATCH($D184,$70:$70,0)-7),0),1)=VLOOKUP(BJ$168,$AD$9:$AN$20,8,FALSE),"","sed -i "&amp;IF($AK$166="MacOS","'' ","")&amp;"'s#"&amp;BJ$168&amp;"="""&amp;INDEX($E$120:$G$122,MATCH("●",INDEX($H$120:$AQ$122,,MATCH($D184,$70:$70,0)-7),0),1)&amp;""""&amp;"#"&amp;BJ$168&amp;"="&amp;""""&amp;VLOOKUP(BJ$168,$AD$9:$AN$20,8,FALSE)&amp;""""&amp;"#g'"&amp;"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4" s="71" t="str">
        <f>SUBSTITUTE(IF(VLOOKUP(BK$168,$AD$9:$AN$20,8,FALSE)=INDEX($E$124:$G$126,MATCH("●",INDEX($H$124:$AQ$126,,MATCH($D184,$70:$70,0)-7),0),1),"","sed -i "&amp;IF($AK$166="MacOS","'' ","")&amp;"'s#"&amp;BK$168&amp;"="""&amp;VLOOKUP(BK$168,$AD$9:$AN$20,8,FALSE)&amp;""""&amp;"#"&amp;BK$168&amp;"="&amp;""""&amp;INDEX($E$124:$G$126,MATCH("●",INDEX($H$124:$AQ$126,,MATCH($D184,$70:$70,0)-7),0),1)&amp;""""&amp;"#g'"&amp;" ${CONFIG_DIR}"&amp;$K$7&amp;"; export "&amp;BK$168&amp;"="&amp;""""&amp;INDEX($E$124:$G$126,MATCH("●",INDEX($H$124:$AQ$126,,MATCH($D184,$70:$70,0)-7),0),1)&amp;""";"),",",""",""")</f>
        <v/>
      </c>
      <c r="BL184" s="71" t="str">
        <f>SUBSTITUTE(IF(INDEX($E$124:$G$126,MATCH("●",INDEX($H$124:$AQ$126,,MATCH($D184,$70:$70,0)-7),0),1)=VLOOKUP(BL$168,$AD$9:$AN$20,8,FALSE),"","sed -i "&amp;IF($AK$166="MacOS","'' ","")&amp;"'s#"&amp;BL$168&amp;"="""&amp;INDEX($E$124:$G$126,MATCH("●",INDEX($H$124:$AQ$126,,MATCH($D184,$70:$70,0)-7),0),1)&amp;""""&amp;"#"&amp;BL$168&amp;"="&amp;""""&amp;VLOOKUP(BL$168,$AD$9:$AN$20,8,FALSE)&amp;""""&amp;"#g'"&amp;"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4" s="71" t="str">
        <f>SUBSTITUTE(IF(VLOOKUP(BM$168,$AD$9:$AN$20,8,FALSE)=INDEX($E$128:$G$130,MATCH("●",INDEX($H$128:$AQ$130,,MATCH($D184,$70:$70,0)-7),0),1),"","sed -i "&amp;IF($AK$166="MacOS","'' ","")&amp;"'s#"&amp;BM$168&amp;"="""&amp;VLOOKUP(BM$168,$AD$9:$AN$20,8,FALSE)&amp;""""&amp;"#"&amp;BM$168&amp;"="&amp;""""&amp;INDEX($E$128:$G$130,MATCH("●",INDEX($H$128:$AQ$130,,MATCH($D184,$70:$70,0)-7),0),1)&amp;""""&amp;"#g'"&amp;" ${CONFIG_DIR}"&amp;$K$7&amp;"; export "&amp;BM$168&amp;"="&amp;""""&amp;INDEX($E$128:$G$130,MATCH("●",INDEX($H$128:$AQ$130,,MATCH($D184,$70:$70,0)-7),0),1)&amp;""";"),",",""",""")</f>
        <v/>
      </c>
      <c r="BN184" s="71" t="str">
        <f>SUBSTITUTE(IF(INDEX($E$128:$G$130,MATCH("●",INDEX($H$128:$AQ$130,,MATCH($D184,$70:$70,0)-7),0),1)=VLOOKUP(BN$168,$AD$9:$AN$20,8,FALSE),"","sed -i "&amp;IF($AK$166="MacOS","'' ","")&amp;"'s#"&amp;BN$168&amp;"="""&amp;INDEX($E$128:$G$130,MATCH("●",INDEX($H$128:$AQ$130,,MATCH($D184,$70:$70,0)-7),0),1)&amp;""""&amp;"#"&amp;BN$168&amp;"="&amp;""""&amp;VLOOKUP(BN$168,$AD$9:$AN$20,8,FALSE)&amp;""""&amp;"#g'"&amp;"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4" s="71" t="str">
        <f>SUBSTITUTE(IF(VLOOKUP(BO$168,$AD$9:$AN$20,8,FALSE)=INDEX($E$132:$G$134,MATCH("●",INDEX($H$132:$AQ$134,,MATCH($D184,$70:$70,0)-7),0),1),"","sed -i "&amp;IF($AK$166="MacOS","'' ","")&amp;"'s#"&amp;BO$168&amp;"="""&amp;VLOOKUP(BO$168,$AD$9:$AN$20,8,FALSE)&amp;""""&amp;"#"&amp;BO$168&amp;"="&amp;""""&amp;INDEX($E$132:$G$134,MATCH("●",INDEX($H$132:$AQ$134,,MATCH($D184,$70:$70,0)-7),0),1)&amp;""""&amp;"#g'"&amp;" ${CONFIG_DIR}"&amp;$K$7&amp;"; export "&amp;BO$168&amp;"="&amp;""""&amp;INDEX($E$132:$G$134,MATCH("●",INDEX($H$132:$AQ$134,,MATCH($D184,$70:$70,0)-7),0),1)&amp;""";"),",",""",""")</f>
        <v/>
      </c>
      <c r="BP184" s="71" t="str">
        <f>SUBSTITUTE(IF(INDEX($E$132:$G$134,MATCH("●",INDEX($H$132:$AQ$134,,MATCH($D184,$70:$70,0)-7),0),1)=VLOOKUP(BP$168,$AD$9:$AN$20,8,FALSE),"","sed -i "&amp;IF($AK$166="MacOS","'' ","")&amp;"'s#"&amp;BP$168&amp;"="""&amp;INDEX($E$132:$G$134,MATCH("●",INDEX($H$132:$AQ$134,,MATCH($D184,$70:$70,0)-7),0),1)&amp;""""&amp;"#"&amp;BP$168&amp;"="&amp;""""&amp;VLOOKUP(BP$168,$AD$9:$AN$20,8,FALSE)&amp;""""&amp;"#g'"&amp;"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84" s="71" t="str">
        <f>SUBSTITUTE(IF(VLOOKUP(BQ$168,$AD$9:$AN$20,8,FALSE)=INDEX($E$136:$G$138,MATCH("●",INDEX($H$136:$AQ$138,,MATCH($D184,$70:$70,0)-7),0),1),"","sed -i "&amp;IF($AK$166="MacOS","'' ","")&amp;"'s#"&amp;BQ$168&amp;"="""&amp;VLOOKUP(BQ$168,$AD$9:$AN$20,8,FALSE)&amp;""""&amp;"#"&amp;BQ$168&amp;"="&amp;""""&amp;INDEX($E$136:$G$138,MATCH("●",INDEX($H$136:$AQ$138,,MATCH($D184,$70:$70,0)-7),0),1)&amp;""""&amp;"#g'"&amp;" ${CONFIG_DIR}"&amp;$K$7&amp;"; export "&amp;BQ$168&amp;"="&amp;""""&amp;INDEX($E$136:$G$138,MATCH("●",INDEX($H$136:$AQ$138,,MATCH($D184,$70:$70,0)-7),0),1)&amp;""";"),",",""",""")</f>
        <v/>
      </c>
      <c r="BR184" s="71" t="str">
        <f>SUBSTITUTE(IF(INDEX($E$136:$G$138,MATCH("●",INDEX($H$136:$AQ$138,,MATCH($D184,$70:$70,0)-7),0),1)=VLOOKUP(BR$168,$AD$9:$AN$20,8,FALSE),"","sed -i "&amp;IF($AK$166="MacOS","'' ","")&amp;"'s#"&amp;BR$168&amp;"="""&amp;INDEX($E$136:$G$138,MATCH("●",INDEX($H$136:$AQ$138,,MATCH($D184,$70:$70,0)-7),0),1)&amp;""""&amp;"#"&amp;BR$168&amp;"="&amp;""""&amp;VLOOKUP(BR$168,$AD$9:$AN$20,8,FALSE)&amp;""""&amp;"#g'"&amp;"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4" s="71" t="str">
        <f>SUBSTITUTE(IF(VLOOKUP(BS$168,$AD$9:$AN$20,8,FALSE)=INDEX($E$140:$G$142,MATCH("●",INDEX($H$140:$AQ$142,,MATCH($D184,$70:$70,0)-7),0),1),"","sed -i "&amp;IF($AK$166="MacOS","'' ","")&amp;"'s#"&amp;BS$168&amp;"="""&amp;VLOOKUP(BS$168,$AD$9:$AN$20,8,FALSE)&amp;""""&amp;"#"&amp;BS$168&amp;"="&amp;""""&amp;INDEX($E$140:$G$142,MATCH("●",INDEX($H$140:$AQ$142,,MATCH($D184,$70:$70,0)-7),0),1)&amp;""""&amp;"#g'"&amp;" ${CONFIG_DIR}"&amp;$K$7&amp;"; export "&amp;BS$168&amp;"="&amp;""""&amp;INDEX($E$140:$G$142,MATCH("●",INDEX($H$140:$AQ$142,,MATCH($D184,$70:$70,0)-7),0),1)&amp;""";"),",",""",""")</f>
        <v/>
      </c>
      <c r="BT184" s="71" t="str">
        <f>SUBSTITUTE(IF(INDEX($E$140:$G$142,MATCH("●",INDEX($H$140:$AQ$142,,MATCH($D184,$70:$70,0)-7),0),1)=VLOOKUP(BT$168,$AD$9:$AN$20,8,FALSE),"","sed -i "&amp;IF($AK$166="MacOS","'' ","")&amp;"'s#"&amp;BT$168&amp;"="""&amp;INDEX($E$140:$G$142,MATCH("●",INDEX($H$140:$AQ$142,,MATCH($D184,$70:$70,0)-7),0),1)&amp;""""&amp;"#"&amp;BT$168&amp;"="&amp;""""&amp;VLOOKUP(BT$168,$AD$9:$AN$20,8,FALSE)&amp;""""&amp;"#g'"&amp;"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4" s="60" t="s">
        <v>1068</v>
      </c>
    </row>
    <row r="185" spans="4:73" ht="90" customHeight="1">
      <c r="D185" s="96">
        <f t="shared" si="3"/>
        <v>196</v>
      </c>
      <c r="E185" s="97"/>
      <c r="F185" s="97"/>
      <c r="G185" s="98"/>
      <c r="H185" s="45" t="str">
        <f t="shared" ca="1" si="2"/>
        <v>clear; echo テストケース196; sed -i '' 's#COLUMN_DATA_TYPE="char"#COLUMN_DATA_TYPE="double"#g' ${CONFIG_DIR}db_data_config.txt; export COLUMN_DATA_TYPE="double";sed -i '' 's#COLUMN_DATA_LENGTH="3"#COLUMN_DATA_LENGTH="3.7"#g' ${CONFIG_DIR}db_data_config.txt; export COLUMN_DATA_LENGTH="3.7";sed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's#COLUMN_DATA_TYPE="double"#COLUMN_DATA_TYPE="char"#g' ${CONFIG_DIR}db_data_config.txt; export COLUMN_DATA_TYPE="char";sed -i '' 's#COLUMN_DATA_LENGTH="3.7"#COLUMN_DATA_LENGTH="3"#g'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7"/>
      <c r="AE185" s="99" t="str" cm="1">
        <f t="array" ref="AE185">SUBSTITUTE(INDEX($H$144:$AQ$144, , MATCH($D185, $70:$70, 0)-7),"-","")</f>
        <v>異常</v>
      </c>
      <c r="AF185" s="100"/>
      <c r="AG185" s="101"/>
      <c r="AH185" s="143" t="s">
        <v>1283</v>
      </c>
      <c r="AI185" s="144"/>
      <c r="AJ185" s="144"/>
      <c r="AK185" s="144"/>
      <c r="AL185" s="144"/>
      <c r="AM185" s="144"/>
      <c r="AN185" s="144"/>
      <c r="AO185" s="144"/>
      <c r="AP185" s="144"/>
      <c r="AQ185" s="145"/>
      <c r="AS185" s="68" t="str" cm="1">
        <f t="array" ref="AS185">SUBSTITUTE(TEXT(INDEX($H$147:$AQ$147,1,$D185-180),"000000"),"-","")</f>
        <v>220182</v>
      </c>
      <c r="AT185" s="69"/>
      <c r="AU185" s="70"/>
      <c r="AW185" s="71" t="str">
        <f>SUBSTITUTE(IF(VLOOKUP(AW$168,$AD$9:$AN$20,8,FALSE)=INDEX($E$76:$G$78,MATCH("●",INDEX($H$76:$AQ$78,,MATCH($D185,$70:$70,0)-7),0),1),"","sed -i "&amp;IF($AK$166="MacOS","'' ","")&amp;"'s#"&amp;AW$168&amp;"="""&amp;VLOOKUP(AW$168,$AD$9:$AN$20,8,FALSE)&amp;""""&amp;"#"&amp;AW$168&amp;"="&amp;""""&amp;INDEX($E$76:$G$78,MATCH("●",INDEX($H$76:$AQ$78,,MATCH($D185,$70:$70,0)-7),0),1)&amp;""""&amp;"#g'"&amp;" ${CONFIG_DIR}"&amp;$K$7&amp;"; export "&amp;AW$168&amp;"="&amp;""""&amp;INDEX($E$76:$G$78,MATCH("●",INDEX($H$76:$AQ$78,,MATCH($D185,$70:$70,0)-7),0),1)&amp;""";"),",",""",""")</f>
        <v/>
      </c>
      <c r="AX185" s="71" t="str">
        <f>SUBSTITUTE(IF(INDEX($E$76:$G$78,MATCH("●",INDEX($H$76:$AQ$78,,MATCH($D185,$70:$70,0)-7),0),1)=VLOOKUP(AX$168,$AD$9:$AN$20,8,FALSE),"","sed -i "&amp;IF($AK$166="MacOS","'' ","")&amp;"'s#"&amp;AX$168&amp;"="""&amp;INDEX($E$76:$G$78,MATCH("●",INDEX($H$76:$AQ$78,,MATCH($D185,$70:$70,0)-7),0),1)&amp;""""&amp;"#"&amp;AX$168&amp;"="&amp;""""&amp;VLOOKUP(AX$168,$AD$9:$AN$20,8,FALSE)&amp;""""&amp;"#g'"&amp;"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5" s="71" t="str">
        <f>SUBSTITUTE(IF(VLOOKUP(AY$168,$AD$9:$AN$20,8,FALSE)=INDEX($E$80:$G$83,MATCH("●",INDEX($H$80:$AQ$83,,MATCH($D185,$70:$70,0)-7),0),1),"","sed -i "&amp;IF($AK$166="MacOS","'' ","")&amp;"'s#"&amp;AY$168&amp;"="""&amp;VLOOKUP(AY$168,$AD$9:$AN$20,8,FALSE)&amp;""""&amp;"#"&amp;AY$168&amp;"="&amp;""""&amp;INDEX($E$80:$G$83,MATCH("●",INDEX($H$80:$AQ$83,,MATCH($D185,$70:$70,0)-7),0),1)&amp;""""&amp;"#g'"&amp;" ${CONFIG_DIR}"&amp;$K$7&amp;"; export "&amp;AY$168&amp;"="&amp;""""&amp;INDEX($E$80:$G$83,MATCH("●",INDEX($H$80:$AQ$83,,MATCH($D185,$70:$70,0)-7),0),1)&amp;""";"),",",""",""")</f>
        <v>sed -i '' 's#COLUMN_DATA_TYPE="char"#COLUMN_DATA_TYPE="double"#g' ${CONFIG_DIR}db_data_config.txt; export COLUMN_DATA_TYPE="double";</v>
      </c>
      <c r="AZ185" s="71" t="str">
        <f>SUBSTITUTE(IF(INDEX($E$80:$G$83,MATCH("●",INDEX($H$80:$AQ$83,,MATCH($D185,$70:$70,0)-7),0),1)=VLOOKUP(AZ$168,$AD$9:$AN$20,8,FALSE),"","sed -i "&amp;IF($AK$166="MacOS","'' ","")&amp;"'s#"&amp;AZ$168&amp;"="""&amp;INDEX($E$80:$G$83,MATCH("●",INDEX($H$80:$AQ$83,,MATCH($D185,$70:$70,0)-7),0),1)&amp;""""&amp;"#"&amp;AZ$168&amp;"="&amp;""""&amp;VLOOKUP(AZ$168,$AD$9:$AN$20,8,FALSE)&amp;""""&amp;"#g'"&amp;"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85" s="71" t="str">
        <f>SUBSTITUTE(IF(VLOOKUP(BA$168,$AD$9:$AN$20,8,FALSE)=INDEX($E$85:$G$103,MATCH("●",INDEX($H$85:$AQ$103,,MATCH($D185,$70:$70,0)-7),0),1),"","sed -i "&amp;IF($AK$166="MacOS","'' ","")&amp;"'s#"&amp;BA$168&amp;"="""&amp;VLOOKUP(BA$168,$AD$9:$AN$20,8,FALSE)&amp;""""&amp;"#"&amp;BA$168&amp;"="&amp;""""&amp;INDEX($E$85:$G$103,MATCH("●",INDEX($H$85:$AQ$103,,MATCH($D185,$70:$70,0)-7),0),1)&amp;""""&amp;"#g'"&amp;" ${CONFIG_DIR}"&amp;$K$7&amp;"; export "&amp;BA$168&amp;"="&amp;""""&amp;INDEX($E$85:$G$103,MATCH("●",INDEX($H$85:$AQ$103,,MATCH($D185,$70:$70,0)-7),0),1)&amp;""";"),",",""",""")</f>
        <v>sed -i '' 's#COLUMN_DATA_LENGTH="3"#COLUMN_DATA_LENGTH="3.7"#g' ${CONFIG_DIR}db_data_config.txt; export COLUMN_DATA_LENGTH="3.7";</v>
      </c>
      <c r="BB185" s="71" t="str">
        <f>SUBSTITUTE(IF(INDEX($E$85:$G$103,MATCH("●",INDEX($H$85:$AQ$103,,MATCH($D185,$70:$70,0)-7),0),1)=VLOOKUP(BB$168,$AD$9:$AN$20,8,FALSE),"","sed -i "&amp;IF($AK$166="MacOS","'' ","")&amp;"'s#"&amp;BB$168&amp;"="""&amp;INDEX($E$85:$G$103,MATCH("●",INDEX($H$85:$AQ$103,,MATCH($D185,$70:$70,0)-7),0),1)&amp;""""&amp;"#"&amp;BB$168&amp;"="&amp;""""&amp;VLOOKUP(BB$168,$AD$9:$AN$20,8,FALSE)&amp;""""&amp;"#g'"&amp;"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's#COLUMN_DATA_LENGTH="3.7"#COLUMN_DATA_LENGTH="3"#g' ${CONFIG_DIR}db_data_config.txt; export COLUMN_DATA_LENGTH="3";</v>
      </c>
      <c r="BC185" s="71" t="str">
        <f>SUBSTITUTE(IF(VLOOKUP(BC$168,$AD$9:$AN$20,8,FALSE)=INDEX($E$105:$G$108,MATCH("●",INDEX($H$105:$AQ$108,,MATCH($D185,$70:$70,0)-7),0),1),"","sed -i "&amp;IF($AK$166="MacOS","'' ","")&amp;"'s#"&amp;BC$168&amp;"="""&amp;VLOOKUP(BC$168,$AD$9:$AN$20,8,FALSE)&amp;""""&amp;"#"&amp;BC$168&amp;"="&amp;""""&amp;INDEX($E$105:$G$108,MATCH("●",INDEX($H$105:$AQ$108,,MATCH($D185,$70:$70,0)-7),0),1)&amp;""""&amp;"#g'"&amp;" ${CONFIG_DIR}"&amp;$K$7&amp;"; export "&amp;BC$168&amp;"="&amp;""""&amp;INDEX($E$105:$G$108,MATCH("●",INDEX($H$105:$AQ$108,,MATCH($D185,$70:$70,0)-7),0),1)&amp;""";"),",",""",""")</f>
        <v>sed -i '' 's#COLUMN_DATA_TRIM="NONE"#COLUMN_DATA_TRIM="FTBT"#g' ${CONFIG_DIR}db_data_config.txt; export COLUMN_DATA_TRIM="FTBT";</v>
      </c>
      <c r="BD185" s="71" t="str">
        <f>SUBSTITUTE(IF(INDEX($E$105:$G$108,MATCH("●",INDEX($H$105:$AQ$108,,MATCH($D185,$70:$70,0)-7),0),1)=VLOOKUP(BD$168,$AD$9:$AN$20,8,FALSE),"","sed -i "&amp;IF($AK$166="MacOS","'' ","")&amp;"'s#"&amp;BD$168&amp;"="""&amp;INDEX($E$105:$G$108,MATCH("●",INDEX($H$105:$AQ$108,,MATCH($D185,$70:$70,0)-7),0),1)&amp;""""&amp;"#"&amp;BD$168&amp;"="&amp;""""&amp;VLOOKUP(BD$168,$AD$9:$AN$20,8,FALSE)&amp;""""&amp;"#g'"&amp;"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85" s="71" t="str">
        <f>SUBSTITUTE(IF(VLOOKUP(BE$168,$AD$9:$AN$20,8,FALSE)=INDEX($E$110:$G$113,MATCH("●",INDEX($H$110:$AQ$113,,MATCH($D185,$70:$70,0)-7),0),1),"","sed -i "&amp;IF($AK$166="MacOS","'' ","")&amp;"'s#"&amp;BE$168&amp;"="""&amp;VLOOKUP(BE$168,$AD$9:$AN$20,8,FALSE)&amp;""""&amp;"#"&amp;BE$168&amp;"="&amp;""""&amp;INDEX($E$110:$G$113,MATCH("●",INDEX($H$110:$AQ$113,,MATCH($D185,$70:$70,0)-7),0),1)&amp;""""&amp;"#g'"&amp;" ${CONFIG_DIR}"&amp;$K$7&amp;"; export "&amp;BE$168&amp;"="&amp;""""&amp;INDEX($E$110:$G$113,MATCH("●",INDEX($H$110:$AQ$113,,MATCH($D185,$70:$70,0)-7),0),1)&amp;""";"),",",""",""")</f>
        <v>sed -i '' 's#COLUMN_DATA_SIGNED="0"#COLUMN_DATA_SIGNED="1"#g' ${CONFIG_DIR}db_data_config.txt; export COLUMN_DATA_SIGNED="1";</v>
      </c>
      <c r="BF185" s="71" t="str">
        <f>SUBSTITUTE(IF(INDEX($E$110:$G$113,MATCH("●",INDEX($H$110:$AQ$113,,MATCH($D185,$70:$70,0)-7),0),1)=VLOOKUP(BF$168,$AD$9:$AN$20,8,FALSE),"","sed -i "&amp;IF($AK$166="MacOS","'' ","")&amp;"'s#"&amp;BF$168&amp;"="""&amp;INDEX($E$110:$G$113,MATCH("●",INDEX($H$110:$AQ$113,,MATCH($D185,$70:$70,0)-7),0),1)&amp;""""&amp;"#"&amp;BF$168&amp;"="&amp;""""&amp;VLOOKUP(BF$168,$AD$9:$AN$20,8,FALSE)&amp;""""&amp;"#g'"&amp;" ${CONFIG_DIR}"&amp;$K$7&amp;"; export "&amp;BF$168&amp;"="&amp;""""&amp;VLOOKUP(BF$168,$AD$9:$AN$20,8,FALSE)&amp;""";"),",",""",""")</f>
        <v>sed -i '' 's#COLUMN_DATA_SIGNED="1"#COLUMN_DATA_SIGNED="0"#g' ${CONFIG_DIR}db_data_config.txt; export COLUMN_DATA_SIGNED="0";</v>
      </c>
      <c r="BG185" s="71" t="str">
        <f>SUBSTITUTE(IF(VLOOKUP(BG$168,$AD$9:$AN$20,8,FALSE)=INDEX($E$115:$G$118,MATCH("●",INDEX($H$115:$AQ$118,,MATCH($D185,$70:$70,0)-7),0),1),"","sed -i "&amp;IF($AK$166="MacOS","'' ","")&amp;"'s#"&amp;BG$168&amp;"="""&amp;VLOOKUP(BG$168,$AD$9:$AN$20,8,FALSE)&amp;""""&amp;"#"&amp;BG$168&amp;"="&amp;""""&amp;INDEX($E$115:$G$118,MATCH("●",INDEX($H$115:$AQ$118,,MATCH($D185,$70:$70,0)-7),0),1)&amp;""""&amp;"#g'"&amp;" ${CONFIG_DIR}"&amp;$K$7&amp;"; export "&amp;BG$168&amp;"="&amp;""""&amp;INDEX($E$115:$G$118,MATCH("●",INDEX($H$115:$AQ$118,,MATCH($D185,$70:$70,0)-7),0),1)&amp;""";"),",",""",""")</f>
        <v>sed -i '' 's#SIGN_DIGIT="0"#SIGN_DIGIT="1"#g' ${CONFIG_DIR}db_data_config.txt; export SIGN_DIGIT="1";</v>
      </c>
      <c r="BH185" s="71" t="str">
        <f>SUBSTITUTE(IF(INDEX($E$115:$G$118,MATCH("●",INDEX($H$115:$AQ$118,,MATCH($D185,$70:$70,0)-7),0),1)=VLOOKUP(BH$168,$AD$9:$AN$20,8,FALSE),"","sed -i "&amp;IF($AK$166="MacOS","'' ","")&amp;"'s#"&amp;BH$168&amp;"="""&amp;INDEX($E$115:$G$118,MATCH("●",INDEX($H$115:$AQ$118,,MATCH($D185,$70:$70,0)-7),0),1)&amp;""""&amp;"#"&amp;BH$168&amp;"="&amp;""""&amp;VLOOKUP(BH$168,$AD$9:$AN$20,8,FALSE)&amp;""""&amp;"#g'"&amp;" ${CONFIG_DIR}"&amp;$K$7&amp;"; export "&amp;BH$168&amp;"="&amp;""""&amp;VLOOKUP(BH$168,$AD$9:$AN$20,8,FALSE)&amp;""";"),",",""",""")</f>
        <v>sed -i '' 's#SIGN_DIGIT="1"#SIGN_DIGIT="0"#g' ${CONFIG_DIR}db_data_config.txt; export SIGN_DIGIT="0";</v>
      </c>
      <c r="BI185" s="71" t="str">
        <f>SUBSTITUTE(IF(VLOOKUP(BI$168,$AD$9:$AN$20,8,FALSE)=INDEX($E$120:$G$122,MATCH("●",INDEX($H$120:$AQ$122,,MATCH($D185,$70:$70,0)-7),0),1),"","sed -i "&amp;IF($AK$166="MacOS","'' ","")&amp;"'s#"&amp;BI$168&amp;"="""&amp;VLOOKUP(BI$168,$AD$9:$AN$20,8,FALSE)&amp;""""&amp;"#"&amp;BI$168&amp;"="&amp;""""&amp;INDEX($E$120:$G$122,MATCH("●",INDEX($H$120:$AQ$122,,MATCH($D185,$70:$70,0)-7),0),1)&amp;""""&amp;"#g'"&amp;" ${CONFIG_DIR}"&amp;$K$7&amp;"; export "&amp;BI$168&amp;"="&amp;""""&amp;INDEX($E$120:$G$122,MATCH("●",INDEX($H$120:$AQ$122,,MATCH($D185,$70:$70,0)-7),0),1)&amp;""";"),",",""",""")</f>
        <v/>
      </c>
      <c r="BJ185" s="71" t="str">
        <f>SUBSTITUTE(IF(INDEX($E$120:$G$122,MATCH("●",INDEX($H$120:$AQ$122,,MATCH($D185,$70:$70,0)-7),0),1)=VLOOKUP(BJ$168,$AD$9:$AN$20,8,FALSE),"","sed -i "&amp;IF($AK$166="MacOS","'' ","")&amp;"'s#"&amp;BJ$168&amp;"="""&amp;INDEX($E$120:$G$122,MATCH("●",INDEX($H$120:$AQ$122,,MATCH($D185,$70:$70,0)-7),0),1)&amp;""""&amp;"#"&amp;BJ$168&amp;"="&amp;""""&amp;VLOOKUP(BJ$168,$AD$9:$AN$20,8,FALSE)&amp;""""&amp;"#g'"&amp;"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5" s="71" t="str">
        <f>SUBSTITUTE(IF(VLOOKUP(BK$168,$AD$9:$AN$20,8,FALSE)=INDEX($E$124:$G$126,MATCH("●",INDEX($H$124:$AQ$126,,MATCH($D185,$70:$70,0)-7),0),1),"","sed -i "&amp;IF($AK$166="MacOS","'' ","")&amp;"'s#"&amp;BK$168&amp;"="""&amp;VLOOKUP(BK$168,$AD$9:$AN$20,8,FALSE)&amp;""""&amp;"#"&amp;BK$168&amp;"="&amp;""""&amp;INDEX($E$124:$G$126,MATCH("●",INDEX($H$124:$AQ$126,,MATCH($D185,$70:$70,0)-7),0),1)&amp;""""&amp;"#g'"&amp;" ${CONFIG_DIR}"&amp;$K$7&amp;"; export "&amp;BK$168&amp;"="&amp;""""&amp;INDEX($E$124:$G$126,MATCH("●",INDEX($H$124:$AQ$126,,MATCH($D185,$70:$70,0)-7),0),1)&amp;""";"),",",""",""")</f>
        <v/>
      </c>
      <c r="BL185" s="71" t="str">
        <f>SUBSTITUTE(IF(INDEX($E$124:$G$126,MATCH("●",INDEX($H$124:$AQ$126,,MATCH($D185,$70:$70,0)-7),0),1)=VLOOKUP(BL$168,$AD$9:$AN$20,8,FALSE),"","sed -i "&amp;IF($AK$166="MacOS","'' ","")&amp;"'s#"&amp;BL$168&amp;"="""&amp;INDEX($E$124:$G$126,MATCH("●",INDEX($H$124:$AQ$126,,MATCH($D185,$70:$70,0)-7),0),1)&amp;""""&amp;"#"&amp;BL$168&amp;"="&amp;""""&amp;VLOOKUP(BL$168,$AD$9:$AN$20,8,FALSE)&amp;""""&amp;"#g'"&amp;"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5" s="71" t="str">
        <f>SUBSTITUTE(IF(VLOOKUP(BM$168,$AD$9:$AN$20,8,FALSE)=INDEX($E$128:$G$130,MATCH("●",INDEX($H$128:$AQ$130,,MATCH($D185,$70:$70,0)-7),0),1),"","sed -i "&amp;IF($AK$166="MacOS","'' ","")&amp;"'s#"&amp;BM$168&amp;"="""&amp;VLOOKUP(BM$168,$AD$9:$AN$20,8,FALSE)&amp;""""&amp;"#"&amp;BM$168&amp;"="&amp;""""&amp;INDEX($E$128:$G$130,MATCH("●",INDEX($H$128:$AQ$130,,MATCH($D185,$70:$70,0)-7),0),1)&amp;""""&amp;"#g'"&amp;" ${CONFIG_DIR}"&amp;$K$7&amp;"; export "&amp;BM$168&amp;"="&amp;""""&amp;INDEX($E$128:$G$130,MATCH("●",INDEX($H$128:$AQ$130,,MATCH($D185,$70:$70,0)-7),0),1)&amp;""";"),",",""",""")</f>
        <v/>
      </c>
      <c r="BN185" s="71" t="str">
        <f>SUBSTITUTE(IF(INDEX($E$128:$G$130,MATCH("●",INDEX($H$128:$AQ$130,,MATCH($D185,$70:$70,0)-7),0),1)=VLOOKUP(BN$168,$AD$9:$AN$20,8,FALSE),"","sed -i "&amp;IF($AK$166="MacOS","'' ","")&amp;"'s#"&amp;BN$168&amp;"="""&amp;INDEX($E$128:$G$130,MATCH("●",INDEX($H$128:$AQ$130,,MATCH($D185,$70:$70,0)-7),0),1)&amp;""""&amp;"#"&amp;BN$168&amp;"="&amp;""""&amp;VLOOKUP(BN$168,$AD$9:$AN$20,8,FALSE)&amp;""""&amp;"#g'"&amp;"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5" s="71" t="str">
        <f>SUBSTITUTE(IF(VLOOKUP(BO$168,$AD$9:$AN$20,8,FALSE)=INDEX($E$132:$G$134,MATCH("●",INDEX($H$132:$AQ$134,,MATCH($D185,$70:$70,0)-7),0),1),"","sed -i "&amp;IF($AK$166="MacOS","'' ","")&amp;"'s#"&amp;BO$168&amp;"="""&amp;VLOOKUP(BO$168,$AD$9:$AN$20,8,FALSE)&amp;""""&amp;"#"&amp;BO$168&amp;"="&amp;""""&amp;INDEX($E$132:$G$134,MATCH("●",INDEX($H$132:$AQ$134,,MATCH($D185,$70:$70,0)-7),0),1)&amp;""""&amp;"#g'"&amp;" ${CONFIG_DIR}"&amp;$K$7&amp;"; export "&amp;BO$168&amp;"="&amp;""""&amp;INDEX($E$132:$G$134,MATCH("●",INDEX($H$132:$AQ$134,,MATCH($D185,$70:$70,0)-7),0),1)&amp;""";"),",",""",""")</f>
        <v/>
      </c>
      <c r="BP185" s="71" t="str">
        <f>SUBSTITUTE(IF(INDEX($E$132:$G$134,MATCH("●",INDEX($H$132:$AQ$134,,MATCH($D185,$70:$70,0)-7),0),1)=VLOOKUP(BP$168,$AD$9:$AN$20,8,FALSE),"","sed -i "&amp;IF($AK$166="MacOS","'' ","")&amp;"'s#"&amp;BP$168&amp;"="""&amp;INDEX($E$132:$G$134,MATCH("●",INDEX($H$132:$AQ$134,,MATCH($D185,$70:$70,0)-7),0),1)&amp;""""&amp;"#"&amp;BP$168&amp;"="&amp;""""&amp;VLOOKUP(BP$168,$AD$9:$AN$20,8,FALSE)&amp;""""&amp;"#g'"&amp;"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85" s="71" t="str">
        <f>SUBSTITUTE(IF(VLOOKUP(BQ$168,$AD$9:$AN$20,8,FALSE)=INDEX($E$136:$G$138,MATCH("●",INDEX($H$136:$AQ$138,,MATCH($D185,$70:$70,0)-7),0),1),"","sed -i "&amp;IF($AK$166="MacOS","'' ","")&amp;"'s#"&amp;BQ$168&amp;"="""&amp;VLOOKUP(BQ$168,$AD$9:$AN$20,8,FALSE)&amp;""""&amp;"#"&amp;BQ$168&amp;"="&amp;""""&amp;INDEX($E$136:$G$138,MATCH("●",INDEX($H$136:$AQ$138,,MATCH($D185,$70:$70,0)-7),0),1)&amp;""""&amp;"#g'"&amp;" ${CONFIG_DIR}"&amp;$K$7&amp;"; export "&amp;BQ$168&amp;"="&amp;""""&amp;INDEX($E$136:$G$138,MATCH("●",INDEX($H$136:$AQ$138,,MATCH($D185,$70:$70,0)-7),0),1)&amp;""";"),",",""",""")</f>
        <v/>
      </c>
      <c r="BR185" s="71" t="str">
        <f>SUBSTITUTE(IF(INDEX($E$136:$G$138,MATCH("●",INDEX($H$136:$AQ$138,,MATCH($D185,$70:$70,0)-7),0),1)=VLOOKUP(BR$168,$AD$9:$AN$20,8,FALSE),"","sed -i "&amp;IF($AK$166="MacOS","'' ","")&amp;"'s#"&amp;BR$168&amp;"="""&amp;INDEX($E$136:$G$138,MATCH("●",INDEX($H$136:$AQ$138,,MATCH($D185,$70:$70,0)-7),0),1)&amp;""""&amp;"#"&amp;BR$168&amp;"="&amp;""""&amp;VLOOKUP(BR$168,$AD$9:$AN$20,8,FALSE)&amp;""""&amp;"#g'"&amp;"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5" s="71" t="str">
        <f>SUBSTITUTE(IF(VLOOKUP(BS$168,$AD$9:$AN$20,8,FALSE)=INDEX($E$140:$G$142,MATCH("●",INDEX($H$140:$AQ$142,,MATCH($D185,$70:$70,0)-7),0),1),"","sed -i "&amp;IF($AK$166="MacOS","'' ","")&amp;"'s#"&amp;BS$168&amp;"="""&amp;VLOOKUP(BS$168,$AD$9:$AN$20,8,FALSE)&amp;""""&amp;"#"&amp;BS$168&amp;"="&amp;""""&amp;INDEX($E$140:$G$142,MATCH("●",INDEX($H$140:$AQ$142,,MATCH($D185,$70:$70,0)-7),0),1)&amp;""""&amp;"#g'"&amp;" ${CONFIG_DIR}"&amp;$K$7&amp;"; export "&amp;BS$168&amp;"="&amp;""""&amp;INDEX($E$140:$G$142,MATCH("●",INDEX($H$140:$AQ$142,,MATCH($D185,$70:$70,0)-7),0),1)&amp;""";"),",",""",""")</f>
        <v/>
      </c>
      <c r="BT185" s="71" t="str">
        <f>SUBSTITUTE(IF(INDEX($E$140:$G$142,MATCH("●",INDEX($H$140:$AQ$142,,MATCH($D185,$70:$70,0)-7),0),1)=VLOOKUP(BT$168,$AD$9:$AN$20,8,FALSE),"","sed -i "&amp;IF($AK$166="MacOS","'' ","")&amp;"'s#"&amp;BT$168&amp;"="""&amp;INDEX($E$140:$G$142,MATCH("●",INDEX($H$140:$AQ$142,,MATCH($D185,$70:$70,0)-7),0),1)&amp;""""&amp;"#"&amp;BT$168&amp;"="&amp;""""&amp;VLOOKUP(BT$168,$AD$9:$AN$20,8,FALSE)&amp;""""&amp;"#g'"&amp;"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5" s="60" t="s">
        <v>1068</v>
      </c>
    </row>
    <row r="186" spans="4:73" ht="90" customHeight="1">
      <c r="D186" s="96">
        <f t="shared" si="3"/>
        <v>197</v>
      </c>
      <c r="E186" s="97"/>
      <c r="F186" s="97"/>
      <c r="G186" s="98"/>
      <c r="H186" s="45" t="str">
        <f t="shared" ca="1" si="2"/>
        <v>clear; echo テストケース197; sed -i '' 's#COLUMN_DATA_TYPE="char"#COLUMN_DATA_TYPE="double"#g' ${CONFIG_DIR}db_data_config.txt; export COLUMN_DATA_TYPE="double";sed -i '' 's#COLUMN_DATA_LENGTH="3"#COLUMN_DATA_LENGTH="2.7"#g' ${CONFIG_DIR}db_data_config.txt; export COLUMN_DATA_LENGTH="2.7";sed -i '' 's#COLUMN_DATA_TRIM="NONE"#COLUMN_DATA_TRIM="ftbt"#g' ${CONFIG_DIR}db_data_config.txt; export COLUMN_DATA_TRIM="ftbt";sed -i '' 's#COLUMN_DATA_SIGNED="0"#COLUMN_DATA_SIGNED="1"#g' ${CONFIG_DIR}db_data_config.txt; export COLUMN_DATA_SIGNED="1";sed -i '' 's#SIGN_DIGIT="0"#SIGN_DIGIT="1"#g' ${CONFIG_DIR}db_data_config.txt; export SIGN_DIGIT="1";sh ./script/db_check_data_validate_config.sh; sed -i '' 's#COLUMN_DATA_TYPE="double"#COLUMN_DATA_TYPE="char"#g' ${CONFIG_DIR}db_data_config.txt; export COLUMN_DATA_TYPE="char";sed -i '' 's#COLUMN_DATA_LENGTH="2.7"#COLUMN_DATA_LENGTH="3"#g'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COLUMN_DATA_SIGNED="0";sed -i '' 's#SIGN_DIGIT="1"#SIGN_DIGIT="0"#g' ${CONFIG_DIR}db_data_config.txt; export SIGN_DIGIT="0";</v>
      </c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7"/>
      <c r="AE186" s="99" t="str" cm="1">
        <f t="array" ref="AE186">SUBSTITUTE(INDEX($H$144:$AQ$144, , MATCH($D186, $70:$70, 0)-7),"-","")</f>
        <v>異常</v>
      </c>
      <c r="AF186" s="100"/>
      <c r="AG186" s="101"/>
      <c r="AH186" s="143" t="s">
        <v>1284</v>
      </c>
      <c r="AI186" s="144"/>
      <c r="AJ186" s="144"/>
      <c r="AK186" s="144"/>
      <c r="AL186" s="144"/>
      <c r="AM186" s="144"/>
      <c r="AN186" s="144"/>
      <c r="AO186" s="144"/>
      <c r="AP186" s="144"/>
      <c r="AQ186" s="145"/>
      <c r="AS186" s="68" t="str" cm="1">
        <f t="array" ref="AS186">SUBSTITUTE(TEXT(INDEX($H$147:$AQ$147,1,$D186-180),"000000"),"-","")</f>
        <v>220183</v>
      </c>
      <c r="AT186" s="69"/>
      <c r="AU186" s="70"/>
      <c r="AW186" s="71" t="str">
        <f>SUBSTITUTE(IF(VLOOKUP(AW$168,$AD$9:$AN$20,8,FALSE)=INDEX($E$76:$G$78,MATCH("●",INDEX($H$76:$AQ$78,,MATCH($D186,$70:$70,0)-7),0),1),"","sed -i "&amp;IF($AK$166="MacOS","'' ","")&amp;"'s#"&amp;AW$168&amp;"="""&amp;VLOOKUP(AW$168,$AD$9:$AN$20,8,FALSE)&amp;""""&amp;"#"&amp;AW$168&amp;"="&amp;""""&amp;INDEX($E$76:$G$78,MATCH("●",INDEX($H$76:$AQ$78,,MATCH($D186,$70:$70,0)-7),0),1)&amp;""""&amp;"#g'"&amp;" ${CONFIG_DIR}"&amp;$K$7&amp;"; export "&amp;AW$168&amp;"="&amp;""""&amp;INDEX($E$76:$G$78,MATCH("●",INDEX($H$76:$AQ$78,,MATCH($D186,$70:$70,0)-7),0),1)&amp;""";"),",",""",""")</f>
        <v/>
      </c>
      <c r="AX186" s="71" t="str">
        <f>SUBSTITUTE(IF(INDEX($E$76:$G$78,MATCH("●",INDEX($H$76:$AQ$78,,MATCH($D186,$70:$70,0)-7),0),1)=VLOOKUP(AX$168,$AD$9:$AN$20,8,FALSE),"","sed -i "&amp;IF($AK$166="MacOS","'' ","")&amp;"'s#"&amp;AX$168&amp;"="""&amp;INDEX($E$76:$G$78,MATCH("●",INDEX($H$76:$AQ$78,,MATCH($D186,$70:$70,0)-7),0),1)&amp;""""&amp;"#"&amp;AX$168&amp;"="&amp;""""&amp;VLOOKUP(AX$168,$AD$9:$AN$20,8,FALSE)&amp;""""&amp;"#g'"&amp;"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6" s="71" t="str">
        <f>SUBSTITUTE(IF(VLOOKUP(AY$168,$AD$9:$AN$20,8,FALSE)=INDEX($E$80:$G$83,MATCH("●",INDEX($H$80:$AQ$83,,MATCH($D186,$70:$70,0)-7),0),1),"","sed -i "&amp;IF($AK$166="MacOS","'' ","")&amp;"'s#"&amp;AY$168&amp;"="""&amp;VLOOKUP(AY$168,$AD$9:$AN$20,8,FALSE)&amp;""""&amp;"#"&amp;AY$168&amp;"="&amp;""""&amp;INDEX($E$80:$G$83,MATCH("●",INDEX($H$80:$AQ$83,,MATCH($D186,$70:$70,0)-7),0),1)&amp;""""&amp;"#g'"&amp;" ${CONFIG_DIR}"&amp;$K$7&amp;"; export "&amp;AY$168&amp;"="&amp;""""&amp;INDEX($E$80:$G$83,MATCH("●",INDEX($H$80:$AQ$83,,MATCH($D186,$70:$70,0)-7),0),1)&amp;""";"),",",""",""")</f>
        <v>sed -i '' 's#COLUMN_DATA_TYPE="char"#COLUMN_DATA_TYPE="double"#g' ${CONFIG_DIR}db_data_config.txt; export COLUMN_DATA_TYPE="double";</v>
      </c>
      <c r="AZ186" s="71" t="str">
        <f>SUBSTITUTE(IF(INDEX($E$80:$G$83,MATCH("●",INDEX($H$80:$AQ$83,,MATCH($D186,$70:$70,0)-7),0),1)=VLOOKUP(AZ$168,$AD$9:$AN$20,8,FALSE),"","sed -i "&amp;IF($AK$166="MacOS","'' ","")&amp;"'s#"&amp;AZ$168&amp;"="""&amp;INDEX($E$80:$G$83,MATCH("●",INDEX($H$80:$AQ$83,,MATCH($D186,$70:$70,0)-7),0),1)&amp;""""&amp;"#"&amp;AZ$168&amp;"="&amp;""""&amp;VLOOKUP(AZ$168,$AD$9:$AN$20,8,FALSE)&amp;""""&amp;"#g'"&amp;"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86" s="71" t="str">
        <f>SUBSTITUTE(IF(VLOOKUP(BA$168,$AD$9:$AN$20,8,FALSE)=INDEX($E$85:$G$103,MATCH("●",INDEX($H$85:$AQ$103,,MATCH($D186,$70:$70,0)-7),0),1),"","sed -i "&amp;IF($AK$166="MacOS","'' ","")&amp;"'s#"&amp;BA$168&amp;"="""&amp;VLOOKUP(BA$168,$AD$9:$AN$20,8,FALSE)&amp;""""&amp;"#"&amp;BA$168&amp;"="&amp;""""&amp;INDEX($E$85:$G$103,MATCH("●",INDEX($H$85:$AQ$103,,MATCH($D186,$70:$70,0)-7),0),1)&amp;""""&amp;"#g'"&amp;" ${CONFIG_DIR}"&amp;$K$7&amp;"; export "&amp;BA$168&amp;"="&amp;""""&amp;INDEX($E$85:$G$103,MATCH("●",INDEX($H$85:$AQ$103,,MATCH($D186,$70:$70,0)-7),0),1)&amp;""";"),",",""",""")</f>
        <v>sed -i '' 's#COLUMN_DATA_LENGTH="3"#COLUMN_DATA_LENGTH="2.7"#g' ${CONFIG_DIR}db_data_config.txt; export COLUMN_DATA_LENGTH="2.7";</v>
      </c>
      <c r="BB186" s="71" t="str">
        <f>SUBSTITUTE(IF(INDEX($E$85:$G$103,MATCH("●",INDEX($H$85:$AQ$103,,MATCH($D186,$70:$70,0)-7),0),1)=VLOOKUP(BB$168,$AD$9:$AN$20,8,FALSE),"","sed -i "&amp;IF($AK$166="MacOS","'' ","")&amp;"'s#"&amp;BB$168&amp;"="""&amp;INDEX($E$85:$G$103,MATCH("●",INDEX($H$85:$AQ$103,,MATCH($D186,$70:$70,0)-7),0),1)&amp;""""&amp;"#"&amp;BB$168&amp;"="&amp;""""&amp;VLOOKUP(BB$168,$AD$9:$AN$20,8,FALSE)&amp;""""&amp;"#g'"&amp;"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's#COLUMN_DATA_LENGTH="2.7"#COLUMN_DATA_LENGTH="3"#g' ${CONFIG_DIR}db_data_config.txt; export COLUMN_DATA_LENGTH="3";</v>
      </c>
      <c r="BC186" s="71" t="str">
        <f>SUBSTITUTE(IF(VLOOKUP(BC$168,$AD$9:$AN$20,8,FALSE)=INDEX($E$105:$G$108,MATCH("●",INDEX($H$105:$AQ$108,,MATCH($D186,$70:$70,0)-7),0),1),"","sed -i "&amp;IF($AK$166="MacOS","'' ","")&amp;"'s#"&amp;BC$168&amp;"="""&amp;VLOOKUP(BC$168,$AD$9:$AN$20,8,FALSE)&amp;""""&amp;"#"&amp;BC$168&amp;"="&amp;""""&amp;INDEX($E$105:$G$108,MATCH("●",INDEX($H$105:$AQ$108,,MATCH($D186,$70:$70,0)-7),0),1)&amp;""""&amp;"#g'"&amp;" ${CONFIG_DIR}"&amp;$K$7&amp;"; export "&amp;BC$168&amp;"="&amp;""""&amp;INDEX($E$105:$G$108,MATCH("●",INDEX($H$105:$AQ$108,,MATCH($D186,$70:$70,0)-7),0),1)&amp;""";"),",",""",""")</f>
        <v>sed -i '' 's#COLUMN_DATA_TRIM="NONE"#COLUMN_DATA_TRIM="ftbt"#g' ${CONFIG_DIR}db_data_config.txt; export COLUMN_DATA_TRIM="ftbt";</v>
      </c>
      <c r="BD186" s="71" t="str">
        <f>SUBSTITUTE(IF(INDEX($E$105:$G$108,MATCH("●",INDEX($H$105:$AQ$108,,MATCH($D186,$70:$70,0)-7),0),1)=VLOOKUP(BD$168,$AD$9:$AN$20,8,FALSE),"","sed -i "&amp;IF($AK$166="MacOS","'' ","")&amp;"'s#"&amp;BD$168&amp;"="""&amp;INDEX($E$105:$G$108,MATCH("●",INDEX($H$105:$AQ$108,,MATCH($D186,$70:$70,0)-7),0),1)&amp;""""&amp;"#"&amp;BD$168&amp;"="&amp;""""&amp;VLOOKUP(BD$168,$AD$9:$AN$20,8,FALSE)&amp;""""&amp;"#g'"&amp;"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86" s="71" t="str">
        <f>SUBSTITUTE(IF(VLOOKUP(BE$168,$AD$9:$AN$20,8,FALSE)=INDEX($E$110:$G$113,MATCH("●",INDEX($H$110:$AQ$113,,MATCH($D186,$70:$70,0)-7),0),1),"","sed -i "&amp;IF($AK$166="MacOS","'' ","")&amp;"'s#"&amp;BE$168&amp;"="""&amp;VLOOKUP(BE$168,$AD$9:$AN$20,8,FALSE)&amp;""""&amp;"#"&amp;BE$168&amp;"="&amp;""""&amp;INDEX($E$110:$G$113,MATCH("●",INDEX($H$110:$AQ$113,,MATCH($D186,$70:$70,0)-7),0),1)&amp;""""&amp;"#g'"&amp;" ${CONFIG_DIR}"&amp;$K$7&amp;"; export "&amp;BE$168&amp;"="&amp;""""&amp;INDEX($E$110:$G$113,MATCH("●",INDEX($H$110:$AQ$113,,MATCH($D186,$70:$70,0)-7),0),1)&amp;""";"),",",""",""")</f>
        <v>sed -i '' 's#COLUMN_DATA_SIGNED="0"#COLUMN_DATA_SIGNED="1"#g' ${CONFIG_DIR}db_data_config.txt; export COLUMN_DATA_SIGNED="1";</v>
      </c>
      <c r="BF186" s="71" t="str">
        <f>SUBSTITUTE(IF(INDEX($E$110:$G$113,MATCH("●",INDEX($H$110:$AQ$113,,MATCH($D186,$70:$70,0)-7),0),1)=VLOOKUP(BF$168,$AD$9:$AN$20,8,FALSE),"","sed -i "&amp;IF($AK$166="MacOS","'' ","")&amp;"'s#"&amp;BF$168&amp;"="""&amp;INDEX($E$110:$G$113,MATCH("●",INDEX($H$110:$AQ$113,,MATCH($D186,$70:$70,0)-7),0),1)&amp;""""&amp;"#"&amp;BF$168&amp;"="&amp;""""&amp;VLOOKUP(BF$168,$AD$9:$AN$20,8,FALSE)&amp;""""&amp;"#g'"&amp;" ${CONFIG_DIR}"&amp;$K$7&amp;"; export "&amp;BF$168&amp;"="&amp;""""&amp;VLOOKUP(BF$168,$AD$9:$AN$20,8,FALSE)&amp;""";"),",",""",""")</f>
        <v>sed -i '' 's#COLUMN_DATA_SIGNED="1"#COLUMN_DATA_SIGNED="0"#g' ${CONFIG_DIR}db_data_config.txt; export COLUMN_DATA_SIGNED="0";</v>
      </c>
      <c r="BG186" s="71" t="str">
        <f>SUBSTITUTE(IF(VLOOKUP(BG$168,$AD$9:$AN$20,8,FALSE)=INDEX($E$115:$G$118,MATCH("●",INDEX($H$115:$AQ$118,,MATCH($D186,$70:$70,0)-7),0),1),"","sed -i "&amp;IF($AK$166="MacOS","'' ","")&amp;"'s#"&amp;BG$168&amp;"="""&amp;VLOOKUP(BG$168,$AD$9:$AN$20,8,FALSE)&amp;""""&amp;"#"&amp;BG$168&amp;"="&amp;""""&amp;INDEX($E$115:$G$118,MATCH("●",INDEX($H$115:$AQ$118,,MATCH($D186,$70:$70,0)-7),0),1)&amp;""""&amp;"#g'"&amp;" ${CONFIG_DIR}"&amp;$K$7&amp;"; export "&amp;BG$168&amp;"="&amp;""""&amp;INDEX($E$115:$G$118,MATCH("●",INDEX($H$115:$AQ$118,,MATCH($D186,$70:$70,0)-7),0),1)&amp;""";"),",",""",""")</f>
        <v>sed -i '' 's#SIGN_DIGIT="0"#SIGN_DIGIT="1"#g' ${CONFIG_DIR}db_data_config.txt; export SIGN_DIGIT="1";</v>
      </c>
      <c r="BH186" s="71" t="str">
        <f>SUBSTITUTE(IF(INDEX($E$115:$G$118,MATCH("●",INDEX($H$115:$AQ$118,,MATCH($D186,$70:$70,0)-7),0),1)=VLOOKUP(BH$168,$AD$9:$AN$20,8,FALSE),"","sed -i "&amp;IF($AK$166="MacOS","'' ","")&amp;"'s#"&amp;BH$168&amp;"="""&amp;INDEX($E$115:$G$118,MATCH("●",INDEX($H$115:$AQ$118,,MATCH($D186,$70:$70,0)-7),0),1)&amp;""""&amp;"#"&amp;BH$168&amp;"="&amp;""""&amp;VLOOKUP(BH$168,$AD$9:$AN$20,8,FALSE)&amp;""""&amp;"#g'"&amp;" ${CONFIG_DIR}"&amp;$K$7&amp;"; export "&amp;BH$168&amp;"="&amp;""""&amp;VLOOKUP(BH$168,$AD$9:$AN$20,8,FALSE)&amp;""";"),",",""",""")</f>
        <v>sed -i '' 's#SIGN_DIGIT="1"#SIGN_DIGIT="0"#g' ${CONFIG_DIR}db_data_config.txt; export SIGN_DIGIT="0";</v>
      </c>
      <c r="BI186" s="71" t="str">
        <f>SUBSTITUTE(IF(VLOOKUP(BI$168,$AD$9:$AN$20,8,FALSE)=INDEX($E$120:$G$122,MATCH("●",INDEX($H$120:$AQ$122,,MATCH($D186,$70:$70,0)-7),0),1),"","sed -i "&amp;IF($AK$166="MacOS","'' ","")&amp;"'s#"&amp;BI$168&amp;"="""&amp;VLOOKUP(BI$168,$AD$9:$AN$20,8,FALSE)&amp;""""&amp;"#"&amp;BI$168&amp;"="&amp;""""&amp;INDEX($E$120:$G$122,MATCH("●",INDEX($H$120:$AQ$122,,MATCH($D186,$70:$70,0)-7),0),1)&amp;""""&amp;"#g'"&amp;" ${CONFIG_DIR}"&amp;$K$7&amp;"; export "&amp;BI$168&amp;"="&amp;""""&amp;INDEX($E$120:$G$122,MATCH("●",INDEX($H$120:$AQ$122,,MATCH($D186,$70:$70,0)-7),0),1)&amp;""";"),",",""",""")</f>
        <v/>
      </c>
      <c r="BJ186" s="71" t="str">
        <f>SUBSTITUTE(IF(INDEX($E$120:$G$122,MATCH("●",INDEX($H$120:$AQ$122,,MATCH($D186,$70:$70,0)-7),0),1)=VLOOKUP(BJ$168,$AD$9:$AN$20,8,FALSE),"","sed -i "&amp;IF($AK$166="MacOS","'' ","")&amp;"'s#"&amp;BJ$168&amp;"="""&amp;INDEX($E$120:$G$122,MATCH("●",INDEX($H$120:$AQ$122,,MATCH($D186,$70:$70,0)-7),0),1)&amp;""""&amp;"#"&amp;BJ$168&amp;"="&amp;""""&amp;VLOOKUP(BJ$168,$AD$9:$AN$20,8,FALSE)&amp;""""&amp;"#g'"&amp;"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6" s="71" t="str">
        <f>SUBSTITUTE(IF(VLOOKUP(BK$168,$AD$9:$AN$20,8,FALSE)=INDEX($E$124:$G$126,MATCH("●",INDEX($H$124:$AQ$126,,MATCH($D186,$70:$70,0)-7),0),1),"","sed -i "&amp;IF($AK$166="MacOS","'' ","")&amp;"'s#"&amp;BK$168&amp;"="""&amp;VLOOKUP(BK$168,$AD$9:$AN$20,8,FALSE)&amp;""""&amp;"#"&amp;BK$168&amp;"="&amp;""""&amp;INDEX($E$124:$G$126,MATCH("●",INDEX($H$124:$AQ$126,,MATCH($D186,$70:$70,0)-7),0),1)&amp;""""&amp;"#g'"&amp;" ${CONFIG_DIR}"&amp;$K$7&amp;"; export "&amp;BK$168&amp;"="&amp;""""&amp;INDEX($E$124:$G$126,MATCH("●",INDEX($H$124:$AQ$126,,MATCH($D186,$70:$70,0)-7),0),1)&amp;""";"),",",""",""")</f>
        <v/>
      </c>
      <c r="BL186" s="71" t="str">
        <f>SUBSTITUTE(IF(INDEX($E$124:$G$126,MATCH("●",INDEX($H$124:$AQ$126,,MATCH($D186,$70:$70,0)-7),0),1)=VLOOKUP(BL$168,$AD$9:$AN$20,8,FALSE),"","sed -i "&amp;IF($AK$166="MacOS","'' ","")&amp;"'s#"&amp;BL$168&amp;"="""&amp;INDEX($E$124:$G$126,MATCH("●",INDEX($H$124:$AQ$126,,MATCH($D186,$70:$70,0)-7),0),1)&amp;""""&amp;"#"&amp;BL$168&amp;"="&amp;""""&amp;VLOOKUP(BL$168,$AD$9:$AN$20,8,FALSE)&amp;""""&amp;"#g'"&amp;"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6" s="71" t="str">
        <f>SUBSTITUTE(IF(VLOOKUP(BM$168,$AD$9:$AN$20,8,FALSE)=INDEX($E$128:$G$130,MATCH("●",INDEX($H$128:$AQ$130,,MATCH($D186,$70:$70,0)-7),0),1),"","sed -i "&amp;IF($AK$166="MacOS","'' ","")&amp;"'s#"&amp;BM$168&amp;"="""&amp;VLOOKUP(BM$168,$AD$9:$AN$20,8,FALSE)&amp;""""&amp;"#"&amp;BM$168&amp;"="&amp;""""&amp;INDEX($E$128:$G$130,MATCH("●",INDEX($H$128:$AQ$130,,MATCH($D186,$70:$70,0)-7),0),1)&amp;""""&amp;"#g'"&amp;" ${CONFIG_DIR}"&amp;$K$7&amp;"; export "&amp;BM$168&amp;"="&amp;""""&amp;INDEX($E$128:$G$130,MATCH("●",INDEX($H$128:$AQ$130,,MATCH($D186,$70:$70,0)-7),0),1)&amp;""";"),",",""",""")</f>
        <v/>
      </c>
      <c r="BN186" s="71" t="str">
        <f>SUBSTITUTE(IF(INDEX($E$128:$G$130,MATCH("●",INDEX($H$128:$AQ$130,,MATCH($D186,$70:$70,0)-7),0),1)=VLOOKUP(BN$168,$AD$9:$AN$20,8,FALSE),"","sed -i "&amp;IF($AK$166="MacOS","'' ","")&amp;"'s#"&amp;BN$168&amp;"="""&amp;INDEX($E$128:$G$130,MATCH("●",INDEX($H$128:$AQ$130,,MATCH($D186,$70:$70,0)-7),0),1)&amp;""""&amp;"#"&amp;BN$168&amp;"="&amp;""""&amp;VLOOKUP(BN$168,$AD$9:$AN$20,8,FALSE)&amp;""""&amp;"#g'"&amp;"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6" s="71" t="str">
        <f>SUBSTITUTE(IF(VLOOKUP(BO$168,$AD$9:$AN$20,8,FALSE)=INDEX($E$132:$G$134,MATCH("●",INDEX($H$132:$AQ$134,,MATCH($D186,$70:$70,0)-7),0),1),"","sed -i "&amp;IF($AK$166="MacOS","'' ","")&amp;"'s#"&amp;BO$168&amp;"="""&amp;VLOOKUP(BO$168,$AD$9:$AN$20,8,FALSE)&amp;""""&amp;"#"&amp;BO$168&amp;"="&amp;""""&amp;INDEX($E$132:$G$134,MATCH("●",INDEX($H$132:$AQ$134,,MATCH($D186,$70:$70,0)-7),0),1)&amp;""""&amp;"#g'"&amp;" ${CONFIG_DIR}"&amp;$K$7&amp;"; export "&amp;BO$168&amp;"="&amp;""""&amp;INDEX($E$132:$G$134,MATCH("●",INDEX($H$132:$AQ$134,,MATCH($D186,$70:$70,0)-7),0),1)&amp;""";"),",",""",""")</f>
        <v/>
      </c>
      <c r="BP186" s="71" t="str">
        <f>SUBSTITUTE(IF(INDEX($E$132:$G$134,MATCH("●",INDEX($H$132:$AQ$134,,MATCH($D186,$70:$70,0)-7),0),1)=VLOOKUP(BP$168,$AD$9:$AN$20,8,FALSE),"","sed -i "&amp;IF($AK$166="MacOS","'' ","")&amp;"'s#"&amp;BP$168&amp;"="""&amp;INDEX($E$132:$G$134,MATCH("●",INDEX($H$132:$AQ$134,,MATCH($D186,$70:$70,0)-7),0),1)&amp;""""&amp;"#"&amp;BP$168&amp;"="&amp;""""&amp;VLOOKUP(BP$168,$AD$9:$AN$20,8,FALSE)&amp;""""&amp;"#g'"&amp;"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86" s="71" t="str">
        <f>SUBSTITUTE(IF(VLOOKUP(BQ$168,$AD$9:$AN$20,8,FALSE)=INDEX($E$136:$G$138,MATCH("●",INDEX($H$136:$AQ$138,,MATCH($D186,$70:$70,0)-7),0),1),"","sed -i "&amp;IF($AK$166="MacOS","'' ","")&amp;"'s#"&amp;BQ$168&amp;"="""&amp;VLOOKUP(BQ$168,$AD$9:$AN$20,8,FALSE)&amp;""""&amp;"#"&amp;BQ$168&amp;"="&amp;""""&amp;INDEX($E$136:$G$138,MATCH("●",INDEX($H$136:$AQ$138,,MATCH($D186,$70:$70,0)-7),0),1)&amp;""""&amp;"#g'"&amp;" ${CONFIG_DIR}"&amp;$K$7&amp;"; export "&amp;BQ$168&amp;"="&amp;""""&amp;INDEX($E$136:$G$138,MATCH("●",INDEX($H$136:$AQ$138,,MATCH($D186,$70:$70,0)-7),0),1)&amp;""";"),",",""",""")</f>
        <v/>
      </c>
      <c r="BR186" s="71" t="str">
        <f>SUBSTITUTE(IF(INDEX($E$136:$G$138,MATCH("●",INDEX($H$136:$AQ$138,,MATCH($D186,$70:$70,0)-7),0),1)=VLOOKUP(BR$168,$AD$9:$AN$20,8,FALSE),"","sed -i "&amp;IF($AK$166="MacOS","'' ","")&amp;"'s#"&amp;BR$168&amp;"="""&amp;INDEX($E$136:$G$138,MATCH("●",INDEX($H$136:$AQ$138,,MATCH($D186,$70:$70,0)-7),0),1)&amp;""""&amp;"#"&amp;BR$168&amp;"="&amp;""""&amp;VLOOKUP(BR$168,$AD$9:$AN$20,8,FALSE)&amp;""""&amp;"#g'"&amp;"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6" s="71" t="str">
        <f>SUBSTITUTE(IF(VLOOKUP(BS$168,$AD$9:$AN$20,8,FALSE)=INDEX($E$140:$G$142,MATCH("●",INDEX($H$140:$AQ$142,,MATCH($D186,$70:$70,0)-7),0),1),"","sed -i "&amp;IF($AK$166="MacOS","'' ","")&amp;"'s#"&amp;BS$168&amp;"="""&amp;VLOOKUP(BS$168,$AD$9:$AN$20,8,FALSE)&amp;""""&amp;"#"&amp;BS$168&amp;"="&amp;""""&amp;INDEX($E$140:$G$142,MATCH("●",INDEX($H$140:$AQ$142,,MATCH($D186,$70:$70,0)-7),0),1)&amp;""""&amp;"#g'"&amp;" ${CONFIG_DIR}"&amp;$K$7&amp;"; export "&amp;BS$168&amp;"="&amp;""""&amp;INDEX($E$140:$G$142,MATCH("●",INDEX($H$140:$AQ$142,,MATCH($D186,$70:$70,0)-7),0),1)&amp;""";"),",",""",""")</f>
        <v/>
      </c>
      <c r="BT186" s="71" t="str">
        <f>SUBSTITUTE(IF(INDEX($E$140:$G$142,MATCH("●",INDEX($H$140:$AQ$142,,MATCH($D186,$70:$70,0)-7),0),1)=VLOOKUP(BT$168,$AD$9:$AN$20,8,FALSE),"","sed -i "&amp;IF($AK$166="MacOS","'' ","")&amp;"'s#"&amp;BT$168&amp;"="""&amp;INDEX($E$140:$G$142,MATCH("●",INDEX($H$140:$AQ$142,,MATCH($D186,$70:$70,0)-7),0),1)&amp;""""&amp;"#"&amp;BT$168&amp;"="&amp;""""&amp;VLOOKUP(BT$168,$AD$9:$AN$20,8,FALSE)&amp;""""&amp;"#g'"&amp;"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6" s="60" t="s">
        <v>1068</v>
      </c>
    </row>
    <row r="187" spans="4:73" ht="90" customHeight="1">
      <c r="D187" s="96">
        <f t="shared" si="3"/>
        <v>198</v>
      </c>
      <c r="E187" s="97"/>
      <c r="F187" s="97"/>
      <c r="G187" s="98"/>
      <c r="H187" s="45" t="str">
        <f t="shared" ca="1" si="2"/>
        <v>clear; echo テストケース198; sed -i '' 's#COLUMN_DATA_TYPE="char"#COLUMN_DATA_TYPE="double"#g' ${CONFIG_DIR}db_data_config.txt; export COLUMN_DATA_TYPE="double";sed -i '' 's#COLUMN_DATA_LENGTH="3"#COLUMN_DATA_LENGTH="3.7"#g' ${CONFIG_DIR}db_data_config.txt; export COLUMN_DATA_LENGTH="3.7";sed -i '' 's#COLUMN_DATA_TRIM="NONE"#COLUMN_DATA_TRIM="FTBT"#g' ${CONFIG_DIR}db_data_config.txt; export COLUMN_DATA_TRIM="FTBT";sed -i '' 's#COLUMN_DATA_SIGNED="0"#COLUMN_DATA_SIGNED="1"#g' ${CONFIG_DIR}db_data_config.txt; export COLUMN_DATA_SIGNED="1";sh ./script/db_check_data_validate_config.sh; sed -i '' 's#COLUMN_DATA_TYPE="double"#COLUMN_DATA_TYPE="char"#g' ${CONFIG_DIR}db_data_config.txt; export COLUMN_DATA_TYPE="char";sed -i '' 's#COLUMN_DATA_LENGTH="3.7"#COLUMN_DATA_LENGTH="3"#g'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</v>
      </c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7"/>
      <c r="AE187" s="99" t="str" cm="1">
        <f t="array" ref="AE187">SUBSTITUTE(INDEX($H$144:$AQ$144, , MATCH($D187, $70:$70, 0)-7),"-","")</f>
        <v>正常</v>
      </c>
      <c r="AF187" s="100"/>
      <c r="AG187" s="101"/>
      <c r="AH187" s="143" t="s">
        <v>1285</v>
      </c>
      <c r="AI187" s="144"/>
      <c r="AJ187" s="144"/>
      <c r="AK187" s="144"/>
      <c r="AL187" s="144"/>
      <c r="AM187" s="144"/>
      <c r="AN187" s="144"/>
      <c r="AO187" s="144"/>
      <c r="AP187" s="144"/>
      <c r="AQ187" s="145"/>
      <c r="AS187" s="68" t="str" cm="1">
        <f t="array" ref="AS187">SUBSTITUTE(TEXT(INDEX($H$147:$AQ$147,1,$D187-180),"000000"),"-","")</f>
        <v>220001</v>
      </c>
      <c r="AT187" s="69"/>
      <c r="AU187" s="70"/>
      <c r="AW187" s="71" t="str">
        <f>SUBSTITUTE(IF(VLOOKUP(AW$168,$AD$9:$AN$20,8,FALSE)=INDEX($E$76:$G$78,MATCH("●",INDEX($H$76:$AQ$78,,MATCH($D187,$70:$70,0)-7),0),1),"","sed -i "&amp;IF($AK$166="MacOS","'' ","")&amp;"'s#"&amp;AW$168&amp;"="""&amp;VLOOKUP(AW$168,$AD$9:$AN$20,8,FALSE)&amp;""""&amp;"#"&amp;AW$168&amp;"="&amp;""""&amp;INDEX($E$76:$G$78,MATCH("●",INDEX($H$76:$AQ$78,,MATCH($D187,$70:$70,0)-7),0),1)&amp;""""&amp;"#g'"&amp;" ${CONFIG_DIR}"&amp;$K$7&amp;"; export "&amp;AW$168&amp;"="&amp;""""&amp;INDEX($E$76:$G$78,MATCH("●",INDEX($H$76:$AQ$78,,MATCH($D187,$70:$70,0)-7),0),1)&amp;""";"),",",""",""")</f>
        <v/>
      </c>
      <c r="AX187" s="71" t="str">
        <f>SUBSTITUTE(IF(INDEX($E$76:$G$78,MATCH("●",INDEX($H$76:$AQ$78,,MATCH($D187,$70:$70,0)-7),0),1)=VLOOKUP(AX$168,$AD$9:$AN$20,8,FALSE),"","sed -i "&amp;IF($AK$166="MacOS","'' ","")&amp;"'s#"&amp;AX$168&amp;"="""&amp;INDEX($E$76:$G$78,MATCH("●",INDEX($H$76:$AQ$78,,MATCH($D187,$70:$70,0)-7),0),1)&amp;""""&amp;"#"&amp;AX$168&amp;"="&amp;""""&amp;VLOOKUP(AX$168,$AD$9:$AN$20,8,FALSE)&amp;""""&amp;"#g'"&amp;"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7" s="71" t="str">
        <f>SUBSTITUTE(IF(VLOOKUP(AY$168,$AD$9:$AN$20,8,FALSE)=INDEX($E$80:$G$83,MATCH("●",INDEX($H$80:$AQ$83,,MATCH($D187,$70:$70,0)-7),0),1),"","sed -i "&amp;IF($AK$166="MacOS","'' ","")&amp;"'s#"&amp;AY$168&amp;"="""&amp;VLOOKUP(AY$168,$AD$9:$AN$20,8,FALSE)&amp;""""&amp;"#"&amp;AY$168&amp;"="&amp;""""&amp;INDEX($E$80:$G$83,MATCH("●",INDEX($H$80:$AQ$83,,MATCH($D187,$70:$70,0)-7),0),1)&amp;""""&amp;"#g'"&amp;" ${CONFIG_DIR}"&amp;$K$7&amp;"; export "&amp;AY$168&amp;"="&amp;""""&amp;INDEX($E$80:$G$83,MATCH("●",INDEX($H$80:$AQ$83,,MATCH($D187,$70:$70,0)-7),0),1)&amp;""";"),",",""",""")</f>
        <v>sed -i '' 's#COLUMN_DATA_TYPE="char"#COLUMN_DATA_TYPE="double"#g' ${CONFIG_DIR}db_data_config.txt; export COLUMN_DATA_TYPE="double";</v>
      </c>
      <c r="AZ187" s="71" t="str">
        <f>SUBSTITUTE(IF(INDEX($E$80:$G$83,MATCH("●",INDEX($H$80:$AQ$83,,MATCH($D187,$70:$70,0)-7),0),1)=VLOOKUP(AZ$168,$AD$9:$AN$20,8,FALSE),"","sed -i "&amp;IF($AK$166="MacOS","'' ","")&amp;"'s#"&amp;AZ$168&amp;"="""&amp;INDEX($E$80:$G$83,MATCH("●",INDEX($H$80:$AQ$83,,MATCH($D187,$70:$70,0)-7),0),1)&amp;""""&amp;"#"&amp;AZ$168&amp;"="&amp;""""&amp;VLOOKUP(AZ$168,$AD$9:$AN$20,8,FALSE)&amp;""""&amp;"#g'"&amp;"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87" s="71" t="str">
        <f>SUBSTITUTE(IF(VLOOKUP(BA$168,$AD$9:$AN$20,8,FALSE)=INDEX($E$85:$G$103,MATCH("●",INDEX($H$85:$AQ$103,,MATCH($D187,$70:$70,0)-7),0),1),"","sed -i "&amp;IF($AK$166="MacOS","'' ","")&amp;"'s#"&amp;BA$168&amp;"="""&amp;VLOOKUP(BA$168,$AD$9:$AN$20,8,FALSE)&amp;""""&amp;"#"&amp;BA$168&amp;"="&amp;""""&amp;INDEX($E$85:$G$103,MATCH("●",INDEX($H$85:$AQ$103,,MATCH($D187,$70:$70,0)-7),0),1)&amp;""""&amp;"#g'"&amp;" ${CONFIG_DIR}"&amp;$K$7&amp;"; export "&amp;BA$168&amp;"="&amp;""""&amp;INDEX($E$85:$G$103,MATCH("●",INDEX($H$85:$AQ$103,,MATCH($D187,$70:$70,0)-7),0),1)&amp;""";"),",",""",""")</f>
        <v>sed -i '' 's#COLUMN_DATA_LENGTH="3"#COLUMN_DATA_LENGTH="3.7"#g' ${CONFIG_DIR}db_data_config.txt; export COLUMN_DATA_LENGTH="3.7";</v>
      </c>
      <c r="BB187" s="71" t="str">
        <f>SUBSTITUTE(IF(INDEX($E$85:$G$103,MATCH("●",INDEX($H$85:$AQ$103,,MATCH($D187,$70:$70,0)-7),0),1)=VLOOKUP(BB$168,$AD$9:$AN$20,8,FALSE),"","sed -i "&amp;IF($AK$166="MacOS","'' ","")&amp;"'s#"&amp;BB$168&amp;"="""&amp;INDEX($E$85:$G$103,MATCH("●",INDEX($H$85:$AQ$103,,MATCH($D187,$70:$70,0)-7),0),1)&amp;""""&amp;"#"&amp;BB$168&amp;"="&amp;""""&amp;VLOOKUP(BB$168,$AD$9:$AN$20,8,FALSE)&amp;""""&amp;"#g'"&amp;"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's#COLUMN_DATA_LENGTH="3.7"#COLUMN_DATA_LENGTH="3"#g' ${CONFIG_DIR}db_data_config.txt; export COLUMN_DATA_LENGTH="3";</v>
      </c>
      <c r="BC187" s="71" t="str">
        <f>SUBSTITUTE(IF(VLOOKUP(BC$168,$AD$9:$AN$20,8,FALSE)=INDEX($E$105:$G$108,MATCH("●",INDEX($H$105:$AQ$108,,MATCH($D187,$70:$70,0)-7),0),1),"","sed -i "&amp;IF($AK$166="MacOS","'' ","")&amp;"'s#"&amp;BC$168&amp;"="""&amp;VLOOKUP(BC$168,$AD$9:$AN$20,8,FALSE)&amp;""""&amp;"#"&amp;BC$168&amp;"="&amp;""""&amp;INDEX($E$105:$G$108,MATCH("●",INDEX($H$105:$AQ$108,,MATCH($D187,$70:$70,0)-7),0),1)&amp;""""&amp;"#g'"&amp;" ${CONFIG_DIR}"&amp;$K$7&amp;"; export "&amp;BC$168&amp;"="&amp;""""&amp;INDEX($E$105:$G$108,MATCH("●",INDEX($H$105:$AQ$108,,MATCH($D187,$70:$70,0)-7),0),1)&amp;""";"),",",""",""")</f>
        <v>sed -i '' 's#COLUMN_DATA_TRIM="NONE"#COLUMN_DATA_TRIM="FTBT"#g' ${CONFIG_DIR}db_data_config.txt; export COLUMN_DATA_TRIM="FTBT";</v>
      </c>
      <c r="BD187" s="71" t="str">
        <f>SUBSTITUTE(IF(INDEX($E$105:$G$108,MATCH("●",INDEX($H$105:$AQ$108,,MATCH($D187,$70:$70,0)-7),0),1)=VLOOKUP(BD$168,$AD$9:$AN$20,8,FALSE),"","sed -i "&amp;IF($AK$166="MacOS","'' ","")&amp;"'s#"&amp;BD$168&amp;"="""&amp;INDEX($E$105:$G$108,MATCH("●",INDEX($H$105:$AQ$108,,MATCH($D187,$70:$70,0)-7),0),1)&amp;""""&amp;"#"&amp;BD$168&amp;"="&amp;""""&amp;VLOOKUP(BD$168,$AD$9:$AN$20,8,FALSE)&amp;""""&amp;"#g'"&amp;"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87" s="71" t="str">
        <f>SUBSTITUTE(IF(VLOOKUP(BE$168,$AD$9:$AN$20,8,FALSE)=INDEX($E$110:$G$113,MATCH("●",INDEX($H$110:$AQ$113,,MATCH($D187,$70:$70,0)-7),0),1),"","sed -i "&amp;IF($AK$166="MacOS","'' ","")&amp;"'s#"&amp;BE$168&amp;"="""&amp;VLOOKUP(BE$168,$AD$9:$AN$20,8,FALSE)&amp;""""&amp;"#"&amp;BE$168&amp;"="&amp;""""&amp;INDEX($E$110:$G$113,MATCH("●",INDEX($H$110:$AQ$113,,MATCH($D187,$70:$70,0)-7),0),1)&amp;""""&amp;"#g'"&amp;" ${CONFIG_DIR}"&amp;$K$7&amp;"; export "&amp;BE$168&amp;"="&amp;""""&amp;INDEX($E$110:$G$113,MATCH("●",INDEX($H$110:$AQ$113,,MATCH($D187,$70:$70,0)-7),0),1)&amp;""";"),",",""",""")</f>
        <v>sed -i '' 's#COLUMN_DATA_SIGNED="0"#COLUMN_DATA_SIGNED="1"#g' ${CONFIG_DIR}db_data_config.txt; export COLUMN_DATA_SIGNED="1";</v>
      </c>
      <c r="BF187" s="71" t="str">
        <f>SUBSTITUTE(IF(INDEX($E$110:$G$113,MATCH("●",INDEX($H$110:$AQ$113,,MATCH($D187,$70:$70,0)-7),0),1)=VLOOKUP(BF$168,$AD$9:$AN$20,8,FALSE),"","sed -i "&amp;IF($AK$166="MacOS","'' ","")&amp;"'s#"&amp;BF$168&amp;"="""&amp;INDEX($E$110:$G$113,MATCH("●",INDEX($H$110:$AQ$113,,MATCH($D187,$70:$70,0)-7),0),1)&amp;""""&amp;"#"&amp;BF$168&amp;"="&amp;""""&amp;VLOOKUP(BF$168,$AD$9:$AN$20,8,FALSE)&amp;""""&amp;"#g'"&amp;" ${CONFIG_DIR}"&amp;$K$7&amp;"; export "&amp;BF$168&amp;"="&amp;""""&amp;VLOOKUP(BF$168,$AD$9:$AN$20,8,FALSE)&amp;""";"),",",""",""")</f>
        <v>sed -i '' 's#COLUMN_DATA_SIGNED="1"#COLUMN_DATA_SIGNED="0"#g' ${CONFIG_DIR}db_data_config.txt; export COLUMN_DATA_SIGNED="0";</v>
      </c>
      <c r="BG187" s="71" t="str">
        <f>SUBSTITUTE(IF(VLOOKUP(BG$168,$AD$9:$AN$20,8,FALSE)=INDEX($E$115:$G$118,MATCH("●",INDEX($H$115:$AQ$118,,MATCH($D187,$70:$70,0)-7),0),1),"","sed -i "&amp;IF($AK$166="MacOS","'' ","")&amp;"'s#"&amp;BG$168&amp;"="""&amp;VLOOKUP(BG$168,$AD$9:$AN$20,8,FALSE)&amp;""""&amp;"#"&amp;BG$168&amp;"="&amp;""""&amp;INDEX($E$115:$G$118,MATCH("●",INDEX($H$115:$AQ$118,,MATCH($D187,$70:$70,0)-7),0),1)&amp;""""&amp;"#g'"&amp;" ${CONFIG_DIR}"&amp;$K$7&amp;"; export "&amp;BG$168&amp;"="&amp;""""&amp;INDEX($E$115:$G$118,MATCH("●",INDEX($H$115:$AQ$118,,MATCH($D187,$70:$70,0)-7),0),1)&amp;""";"),",",""",""")</f>
        <v/>
      </c>
      <c r="BH187" s="71" t="str">
        <f>SUBSTITUTE(IF(INDEX($E$115:$G$118,MATCH("●",INDEX($H$115:$AQ$118,,MATCH($D187,$70:$70,0)-7),0),1)=VLOOKUP(BH$168,$AD$9:$AN$20,8,FALSE),"","sed -i "&amp;IF($AK$166="MacOS","'' ","")&amp;"'s#"&amp;BH$168&amp;"="""&amp;INDEX($E$115:$G$118,MATCH("●",INDEX($H$115:$AQ$118,,MATCH($D187,$70:$70,0)-7),0),1)&amp;""""&amp;"#"&amp;BH$168&amp;"="&amp;""""&amp;VLOOKUP(BH$168,$AD$9:$AN$20,8,FALSE)&amp;""""&amp;"#g'"&amp;"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87" s="71" t="str">
        <f>SUBSTITUTE(IF(VLOOKUP(BI$168,$AD$9:$AN$20,8,FALSE)=INDEX($E$120:$G$122,MATCH("●",INDEX($H$120:$AQ$122,,MATCH($D187,$70:$70,0)-7),0),1),"","sed -i "&amp;IF($AK$166="MacOS","'' ","")&amp;"'s#"&amp;BI$168&amp;"="""&amp;VLOOKUP(BI$168,$AD$9:$AN$20,8,FALSE)&amp;""""&amp;"#"&amp;BI$168&amp;"="&amp;""""&amp;INDEX($E$120:$G$122,MATCH("●",INDEX($H$120:$AQ$122,,MATCH($D187,$70:$70,0)-7),0),1)&amp;""""&amp;"#g'"&amp;" ${CONFIG_DIR}"&amp;$K$7&amp;"; export "&amp;BI$168&amp;"="&amp;""""&amp;INDEX($E$120:$G$122,MATCH("●",INDEX($H$120:$AQ$122,,MATCH($D187,$70:$70,0)-7),0),1)&amp;""";"),",",""",""")</f>
        <v/>
      </c>
      <c r="BJ187" s="71" t="str">
        <f>SUBSTITUTE(IF(INDEX($E$120:$G$122,MATCH("●",INDEX($H$120:$AQ$122,,MATCH($D187,$70:$70,0)-7),0),1)=VLOOKUP(BJ$168,$AD$9:$AN$20,8,FALSE),"","sed -i "&amp;IF($AK$166="MacOS","'' ","")&amp;"'s#"&amp;BJ$168&amp;"="""&amp;INDEX($E$120:$G$122,MATCH("●",INDEX($H$120:$AQ$122,,MATCH($D187,$70:$70,0)-7),0),1)&amp;""""&amp;"#"&amp;BJ$168&amp;"="&amp;""""&amp;VLOOKUP(BJ$168,$AD$9:$AN$20,8,FALSE)&amp;""""&amp;"#g'"&amp;"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7" s="71" t="str">
        <f>SUBSTITUTE(IF(VLOOKUP(BK$168,$AD$9:$AN$20,8,FALSE)=INDEX($E$124:$G$126,MATCH("●",INDEX($H$124:$AQ$126,,MATCH($D187,$70:$70,0)-7),0),1),"","sed -i "&amp;IF($AK$166="MacOS","'' ","")&amp;"'s#"&amp;BK$168&amp;"="""&amp;VLOOKUP(BK$168,$AD$9:$AN$20,8,FALSE)&amp;""""&amp;"#"&amp;BK$168&amp;"="&amp;""""&amp;INDEX($E$124:$G$126,MATCH("●",INDEX($H$124:$AQ$126,,MATCH($D187,$70:$70,0)-7),0),1)&amp;""""&amp;"#g'"&amp;" ${CONFIG_DIR}"&amp;$K$7&amp;"; export "&amp;BK$168&amp;"="&amp;""""&amp;INDEX($E$124:$G$126,MATCH("●",INDEX($H$124:$AQ$126,,MATCH($D187,$70:$70,0)-7),0),1)&amp;""";"),",",""",""")</f>
        <v/>
      </c>
      <c r="BL187" s="71" t="str">
        <f>SUBSTITUTE(IF(INDEX($E$124:$G$126,MATCH("●",INDEX($H$124:$AQ$126,,MATCH($D187,$70:$70,0)-7),0),1)=VLOOKUP(BL$168,$AD$9:$AN$20,8,FALSE),"","sed -i "&amp;IF($AK$166="MacOS","'' ","")&amp;"'s#"&amp;BL$168&amp;"="""&amp;INDEX($E$124:$G$126,MATCH("●",INDEX($H$124:$AQ$126,,MATCH($D187,$70:$70,0)-7),0),1)&amp;""""&amp;"#"&amp;BL$168&amp;"="&amp;""""&amp;VLOOKUP(BL$168,$AD$9:$AN$20,8,FALSE)&amp;""""&amp;"#g'"&amp;"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7" s="71" t="str">
        <f>SUBSTITUTE(IF(VLOOKUP(BM$168,$AD$9:$AN$20,8,FALSE)=INDEX($E$128:$G$130,MATCH("●",INDEX($H$128:$AQ$130,,MATCH($D187,$70:$70,0)-7),0),1),"","sed -i "&amp;IF($AK$166="MacOS","'' ","")&amp;"'s#"&amp;BM$168&amp;"="""&amp;VLOOKUP(BM$168,$AD$9:$AN$20,8,FALSE)&amp;""""&amp;"#"&amp;BM$168&amp;"="&amp;""""&amp;INDEX($E$128:$G$130,MATCH("●",INDEX($H$128:$AQ$130,,MATCH($D187,$70:$70,0)-7),0),1)&amp;""""&amp;"#g'"&amp;" ${CONFIG_DIR}"&amp;$K$7&amp;"; export "&amp;BM$168&amp;"="&amp;""""&amp;INDEX($E$128:$G$130,MATCH("●",INDEX($H$128:$AQ$130,,MATCH($D187,$70:$70,0)-7),0),1)&amp;""";"),",",""",""")</f>
        <v/>
      </c>
      <c r="BN187" s="71" t="str">
        <f>SUBSTITUTE(IF(INDEX($E$128:$G$130,MATCH("●",INDEX($H$128:$AQ$130,,MATCH($D187,$70:$70,0)-7),0),1)=VLOOKUP(BN$168,$AD$9:$AN$20,8,FALSE),"","sed -i "&amp;IF($AK$166="MacOS","'' ","")&amp;"'s#"&amp;BN$168&amp;"="""&amp;INDEX($E$128:$G$130,MATCH("●",INDEX($H$128:$AQ$130,,MATCH($D187,$70:$70,0)-7),0),1)&amp;""""&amp;"#"&amp;BN$168&amp;"="&amp;""""&amp;VLOOKUP(BN$168,$AD$9:$AN$20,8,FALSE)&amp;""""&amp;"#g'"&amp;"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7" s="71" t="str">
        <f>SUBSTITUTE(IF(VLOOKUP(BO$168,$AD$9:$AN$20,8,FALSE)=INDEX($E$132:$G$134,MATCH("●",INDEX($H$132:$AQ$134,,MATCH($D187,$70:$70,0)-7),0),1),"","sed -i "&amp;IF($AK$166="MacOS","'' ","")&amp;"'s#"&amp;BO$168&amp;"="""&amp;VLOOKUP(BO$168,$AD$9:$AN$20,8,FALSE)&amp;""""&amp;"#"&amp;BO$168&amp;"="&amp;""""&amp;INDEX($E$132:$G$134,MATCH("●",INDEX($H$132:$AQ$134,,MATCH($D187,$70:$70,0)-7),0),1)&amp;""""&amp;"#g'"&amp;" ${CONFIG_DIR}"&amp;$K$7&amp;"; export "&amp;BO$168&amp;"="&amp;""""&amp;INDEX($E$132:$G$134,MATCH("●",INDEX($H$132:$AQ$134,,MATCH($D187,$70:$70,0)-7),0),1)&amp;""";"),",",""",""")</f>
        <v/>
      </c>
      <c r="BP187" s="71" t="str">
        <f>SUBSTITUTE(IF(INDEX($E$132:$G$134,MATCH("●",INDEX($H$132:$AQ$134,,MATCH($D187,$70:$70,0)-7),0),1)=VLOOKUP(BP$168,$AD$9:$AN$20,8,FALSE),"","sed -i "&amp;IF($AK$166="MacOS","'' ","")&amp;"'s#"&amp;BP$168&amp;"="""&amp;INDEX($E$132:$G$134,MATCH("●",INDEX($H$132:$AQ$134,,MATCH($D187,$70:$70,0)-7),0),1)&amp;""""&amp;"#"&amp;BP$168&amp;"="&amp;""""&amp;VLOOKUP(BP$168,$AD$9:$AN$20,8,FALSE)&amp;""""&amp;"#g'"&amp;"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87" s="71" t="str">
        <f>SUBSTITUTE(IF(VLOOKUP(BQ$168,$AD$9:$AN$20,8,FALSE)=INDEX($E$136:$G$138,MATCH("●",INDEX($H$136:$AQ$138,,MATCH($D187,$70:$70,0)-7),0),1),"","sed -i "&amp;IF($AK$166="MacOS","'' ","")&amp;"'s#"&amp;BQ$168&amp;"="""&amp;VLOOKUP(BQ$168,$AD$9:$AN$20,8,FALSE)&amp;""""&amp;"#"&amp;BQ$168&amp;"="&amp;""""&amp;INDEX($E$136:$G$138,MATCH("●",INDEX($H$136:$AQ$138,,MATCH($D187,$70:$70,0)-7),0),1)&amp;""""&amp;"#g'"&amp;" ${CONFIG_DIR}"&amp;$K$7&amp;"; export "&amp;BQ$168&amp;"="&amp;""""&amp;INDEX($E$136:$G$138,MATCH("●",INDEX($H$136:$AQ$138,,MATCH($D187,$70:$70,0)-7),0),1)&amp;""";"),",",""",""")</f>
        <v/>
      </c>
      <c r="BR187" s="71" t="str">
        <f>SUBSTITUTE(IF(INDEX($E$136:$G$138,MATCH("●",INDEX($H$136:$AQ$138,,MATCH($D187,$70:$70,0)-7),0),1)=VLOOKUP(BR$168,$AD$9:$AN$20,8,FALSE),"","sed -i "&amp;IF($AK$166="MacOS","'' ","")&amp;"'s#"&amp;BR$168&amp;"="""&amp;INDEX($E$136:$G$138,MATCH("●",INDEX($H$136:$AQ$138,,MATCH($D187,$70:$70,0)-7),0),1)&amp;""""&amp;"#"&amp;BR$168&amp;"="&amp;""""&amp;VLOOKUP(BR$168,$AD$9:$AN$20,8,FALSE)&amp;""""&amp;"#g'"&amp;"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7" s="71" t="str">
        <f>SUBSTITUTE(IF(VLOOKUP(BS$168,$AD$9:$AN$20,8,FALSE)=INDEX($E$140:$G$142,MATCH("●",INDEX($H$140:$AQ$142,,MATCH($D187,$70:$70,0)-7),0),1),"","sed -i "&amp;IF($AK$166="MacOS","'' ","")&amp;"'s#"&amp;BS$168&amp;"="""&amp;VLOOKUP(BS$168,$AD$9:$AN$20,8,FALSE)&amp;""""&amp;"#"&amp;BS$168&amp;"="&amp;""""&amp;INDEX($E$140:$G$142,MATCH("●",INDEX($H$140:$AQ$142,,MATCH($D187,$70:$70,0)-7),0),1)&amp;""""&amp;"#g'"&amp;" ${CONFIG_DIR}"&amp;$K$7&amp;"; export "&amp;BS$168&amp;"="&amp;""""&amp;INDEX($E$140:$G$142,MATCH("●",INDEX($H$140:$AQ$142,,MATCH($D187,$70:$70,0)-7),0),1)&amp;""";"),",",""",""")</f>
        <v/>
      </c>
      <c r="BT187" s="71" t="str">
        <f>SUBSTITUTE(IF(INDEX($E$140:$G$142,MATCH("●",INDEX($H$140:$AQ$142,,MATCH($D187,$70:$70,0)-7),0),1)=VLOOKUP(BT$168,$AD$9:$AN$20,8,FALSE),"","sed -i "&amp;IF($AK$166="MacOS","'' ","")&amp;"'s#"&amp;BT$168&amp;"="""&amp;INDEX($E$140:$G$142,MATCH("●",INDEX($H$140:$AQ$142,,MATCH($D187,$70:$70,0)-7),0),1)&amp;""""&amp;"#"&amp;BT$168&amp;"="&amp;""""&amp;VLOOKUP(BT$168,$AD$9:$AN$20,8,FALSE)&amp;""""&amp;"#g'"&amp;"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7" s="60" t="s">
        <v>1068</v>
      </c>
    </row>
    <row r="188" spans="4:73" ht="90" customHeight="1">
      <c r="D188" s="96">
        <f t="shared" si="3"/>
        <v>199</v>
      </c>
      <c r="E188" s="97"/>
      <c r="F188" s="97"/>
      <c r="G188" s="98"/>
      <c r="H188" s="45" t="str">
        <f t="shared" ca="1" si="2"/>
        <v>clear; echo テストケース199; sed -i '' 's#COLUMN_DATA_TYPE="char"#COLUMN_DATA_TYPE="double"#g' ${CONFIG_DIR}db_data_config.txt; export COLUMN_DATA_TYPE="double";sed -i '' 's#COLUMN_DATA_LENGTH="3"#COLUMN_DATA_LENGTH="2.7"#g' ${CONFIG_DIR}db_data_config.txt; export COLUMN_DATA_LENGTH="2.7";sed -i '' 's#COLUMN_DATA_TRIM="NONE"#COLUMN_DATA_TRIM="ftbt"#g' ${CONFIG_DIR}db_data_config.txt; export COLUMN_DATA_TRIM="ftbt";sed -i '' 's#COLUMN_DATA_SIGNED="0"#COLUMN_DATA_SIGNED="1"#g' ${CONFIG_DIR}db_data_config.txt; export COLUMN_DATA_SIGNED="1";sh ./script/db_check_data_validate_config.sh; sed -i '' 's#COLUMN_DATA_TYPE="double"#COLUMN_DATA_TYPE="char"#g' ${CONFIG_DIR}db_data_config.txt; export COLUMN_DATA_TYPE="char";sed -i '' 's#COLUMN_DATA_LENGTH="2.7"#COLUMN_DATA_LENGTH="3"#g' ${CONFIG_DIR}db_data_config.txt; export COLUMN_DATA_LENGTH="3";sed -i '' 's#COLUMN_DATA_TRIM="ftbt"#COLUMN_DATA_TRIM="NONE"#g' ${CONFIG_DIR}db_data_config.txt; export COLUMN_DATA_TRIM="NONE";sed -i '' 's#COLUMN_DATA_SIGNED="1"#COLUMN_DATA_SIGNED="0"#g' ${CONFIG_DIR}db_data_config.txt; export COLUMN_DATA_SIGNED="0";</v>
      </c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7"/>
      <c r="AE188" s="99" t="str" cm="1">
        <f t="array" ref="AE188">SUBSTITUTE(INDEX($H$144:$AQ$144, , MATCH($D188, $70:$70, 0)-7),"-","")</f>
        <v>正常</v>
      </c>
      <c r="AF188" s="100"/>
      <c r="AG188" s="101"/>
      <c r="AH188" s="143" t="s">
        <v>1286</v>
      </c>
      <c r="AI188" s="144"/>
      <c r="AJ188" s="144"/>
      <c r="AK188" s="144"/>
      <c r="AL188" s="144"/>
      <c r="AM188" s="144"/>
      <c r="AN188" s="144"/>
      <c r="AO188" s="144"/>
      <c r="AP188" s="144"/>
      <c r="AQ188" s="145"/>
      <c r="AS188" s="68" t="str" cm="1">
        <f t="array" ref="AS188">SUBSTITUTE(TEXT(INDEX($H$147:$AQ$147,1,$D188-180),"000000"),"-","")</f>
        <v>220001</v>
      </c>
      <c r="AT188" s="69"/>
      <c r="AU188" s="70"/>
      <c r="AW188" s="71" t="str">
        <f>SUBSTITUTE(IF(VLOOKUP(AW$168,$AD$9:$AN$20,8,FALSE)=INDEX($E$76:$G$78,MATCH("●",INDEX($H$76:$AQ$78,,MATCH($D188,$70:$70,0)-7),0),1),"","sed -i "&amp;IF($AK$166="MacOS","'' ","")&amp;"'s#"&amp;AW$168&amp;"="""&amp;VLOOKUP(AW$168,$AD$9:$AN$20,8,FALSE)&amp;""""&amp;"#"&amp;AW$168&amp;"="&amp;""""&amp;INDEX($E$76:$G$78,MATCH("●",INDEX($H$76:$AQ$78,,MATCH($D188,$70:$70,0)-7),0),1)&amp;""""&amp;"#g'"&amp;" ${CONFIG_DIR}"&amp;$K$7&amp;"; export "&amp;AW$168&amp;"="&amp;""""&amp;INDEX($E$76:$G$78,MATCH("●",INDEX($H$76:$AQ$78,,MATCH($D188,$70:$70,0)-7),0),1)&amp;""";"),",",""",""")</f>
        <v/>
      </c>
      <c r="AX188" s="71" t="str">
        <f>SUBSTITUTE(IF(INDEX($E$76:$G$78,MATCH("●",INDEX($H$76:$AQ$78,,MATCH($D188,$70:$70,0)-7),0),1)=VLOOKUP(AX$168,$AD$9:$AN$20,8,FALSE),"","sed -i "&amp;IF($AK$166="MacOS","'' ","")&amp;"'s#"&amp;AX$168&amp;"="""&amp;INDEX($E$76:$G$78,MATCH("●",INDEX($H$76:$AQ$78,,MATCH($D188,$70:$70,0)-7),0),1)&amp;""""&amp;"#"&amp;AX$168&amp;"="&amp;""""&amp;VLOOKUP(AX$168,$AD$9:$AN$20,8,FALSE)&amp;""""&amp;"#g'"&amp;"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8" s="71" t="str">
        <f>SUBSTITUTE(IF(VLOOKUP(AY$168,$AD$9:$AN$20,8,FALSE)=INDEX($E$80:$G$83,MATCH("●",INDEX($H$80:$AQ$83,,MATCH($D188,$70:$70,0)-7),0),1),"","sed -i "&amp;IF($AK$166="MacOS","'' ","")&amp;"'s#"&amp;AY$168&amp;"="""&amp;VLOOKUP(AY$168,$AD$9:$AN$20,8,FALSE)&amp;""""&amp;"#"&amp;AY$168&amp;"="&amp;""""&amp;INDEX($E$80:$G$83,MATCH("●",INDEX($H$80:$AQ$83,,MATCH($D188,$70:$70,0)-7),0),1)&amp;""""&amp;"#g'"&amp;" ${CONFIG_DIR}"&amp;$K$7&amp;"; export "&amp;AY$168&amp;"="&amp;""""&amp;INDEX($E$80:$G$83,MATCH("●",INDEX($H$80:$AQ$83,,MATCH($D188,$70:$70,0)-7),0),1)&amp;""";"),",",""",""")</f>
        <v>sed -i '' 's#COLUMN_DATA_TYPE="char"#COLUMN_DATA_TYPE="double"#g' ${CONFIG_DIR}db_data_config.txt; export COLUMN_DATA_TYPE="double";</v>
      </c>
      <c r="AZ188" s="71" t="str">
        <f>SUBSTITUTE(IF(INDEX($E$80:$G$83,MATCH("●",INDEX($H$80:$AQ$83,,MATCH($D188,$70:$70,0)-7),0),1)=VLOOKUP(AZ$168,$AD$9:$AN$20,8,FALSE),"","sed -i "&amp;IF($AK$166="MacOS","'' ","")&amp;"'s#"&amp;AZ$168&amp;"="""&amp;INDEX($E$80:$G$83,MATCH("●",INDEX($H$80:$AQ$83,,MATCH($D188,$70:$70,0)-7),0),1)&amp;""""&amp;"#"&amp;AZ$168&amp;"="&amp;""""&amp;VLOOKUP(AZ$168,$AD$9:$AN$20,8,FALSE)&amp;""""&amp;"#g'"&amp;"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's#COLUMN_DATA_TYPE="double"#COLUMN_DATA_TYPE="char"#g' ${CONFIG_DIR}db_data_config.txt; export COLUMN_DATA_TYPE="char";</v>
      </c>
      <c r="BA188" s="71" t="str">
        <f>SUBSTITUTE(IF(VLOOKUP(BA$168,$AD$9:$AN$20,8,FALSE)=INDEX($E$85:$G$103,MATCH("●",INDEX($H$85:$AQ$103,,MATCH($D188,$70:$70,0)-7),0),1),"","sed -i "&amp;IF($AK$166="MacOS","'' ","")&amp;"'s#"&amp;BA$168&amp;"="""&amp;VLOOKUP(BA$168,$AD$9:$AN$20,8,FALSE)&amp;""""&amp;"#"&amp;BA$168&amp;"="&amp;""""&amp;INDEX($E$85:$G$103,MATCH("●",INDEX($H$85:$AQ$103,,MATCH($D188,$70:$70,0)-7),0),1)&amp;""""&amp;"#g'"&amp;" ${CONFIG_DIR}"&amp;$K$7&amp;"; export "&amp;BA$168&amp;"="&amp;""""&amp;INDEX($E$85:$G$103,MATCH("●",INDEX($H$85:$AQ$103,,MATCH($D188,$70:$70,0)-7),0),1)&amp;""";"),",",""",""")</f>
        <v>sed -i '' 's#COLUMN_DATA_LENGTH="3"#COLUMN_DATA_LENGTH="2.7"#g' ${CONFIG_DIR}db_data_config.txt; export COLUMN_DATA_LENGTH="2.7";</v>
      </c>
      <c r="BB188" s="71" t="str">
        <f>SUBSTITUTE(IF(INDEX($E$85:$G$103,MATCH("●",INDEX($H$85:$AQ$103,,MATCH($D188,$70:$70,0)-7),0),1)=VLOOKUP(BB$168,$AD$9:$AN$20,8,FALSE),"","sed -i "&amp;IF($AK$166="MacOS","'' ","")&amp;"'s#"&amp;BB$168&amp;"="""&amp;INDEX($E$85:$G$103,MATCH("●",INDEX($H$85:$AQ$103,,MATCH($D188,$70:$70,0)-7),0),1)&amp;""""&amp;"#"&amp;BB$168&amp;"="&amp;""""&amp;VLOOKUP(BB$168,$AD$9:$AN$20,8,FALSE)&amp;""""&amp;"#g'"&amp;"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's#COLUMN_DATA_LENGTH="2.7"#COLUMN_DATA_LENGTH="3"#g' ${CONFIG_DIR}db_data_config.txt; export COLUMN_DATA_LENGTH="3";</v>
      </c>
      <c r="BC188" s="71" t="str">
        <f>SUBSTITUTE(IF(VLOOKUP(BC$168,$AD$9:$AN$20,8,FALSE)=INDEX($E$105:$G$108,MATCH("●",INDEX($H$105:$AQ$108,,MATCH($D188,$70:$70,0)-7),0),1),"","sed -i "&amp;IF($AK$166="MacOS","'' ","")&amp;"'s#"&amp;BC$168&amp;"="""&amp;VLOOKUP(BC$168,$AD$9:$AN$20,8,FALSE)&amp;""""&amp;"#"&amp;BC$168&amp;"="&amp;""""&amp;INDEX($E$105:$G$108,MATCH("●",INDEX($H$105:$AQ$108,,MATCH($D188,$70:$70,0)-7),0),1)&amp;""""&amp;"#g'"&amp;" ${CONFIG_DIR}"&amp;$K$7&amp;"; export "&amp;BC$168&amp;"="&amp;""""&amp;INDEX($E$105:$G$108,MATCH("●",INDEX($H$105:$AQ$108,,MATCH($D188,$70:$70,0)-7),0),1)&amp;""";"),",",""",""")</f>
        <v>sed -i '' 's#COLUMN_DATA_TRIM="NONE"#COLUMN_DATA_TRIM="ftbt"#g' ${CONFIG_DIR}db_data_config.txt; export COLUMN_DATA_TRIM="ftbt";</v>
      </c>
      <c r="BD188" s="71" t="str">
        <f>SUBSTITUTE(IF(INDEX($E$105:$G$108,MATCH("●",INDEX($H$105:$AQ$108,,MATCH($D188,$70:$70,0)-7),0),1)=VLOOKUP(BD$168,$AD$9:$AN$20,8,FALSE),"","sed -i "&amp;IF($AK$166="MacOS","'' ","")&amp;"'s#"&amp;BD$168&amp;"="""&amp;INDEX($E$105:$G$108,MATCH("●",INDEX($H$105:$AQ$108,,MATCH($D188,$70:$70,0)-7),0),1)&amp;""""&amp;"#"&amp;BD$168&amp;"="&amp;""""&amp;VLOOKUP(BD$168,$AD$9:$AN$20,8,FALSE)&amp;""""&amp;"#g'"&amp;" ${CONFIG_DIR}"&amp;$K$7&amp;"; export "&amp;BD$168&amp;"="&amp;""""&amp;VLOOKUP(BD$168,$AD$9:$AN$20,8,FALSE)&amp;""";"),",",""",""")</f>
        <v>sed -i '' 's#COLUMN_DATA_TRIM="ftbt"#COLUMN_DATA_TRIM="NONE"#g' ${CONFIG_DIR}db_data_config.txt; export COLUMN_DATA_TRIM="NONE";</v>
      </c>
      <c r="BE188" s="71" t="str">
        <f>SUBSTITUTE(IF(VLOOKUP(BE$168,$AD$9:$AN$20,8,FALSE)=INDEX($E$110:$G$113,MATCH("●",INDEX($H$110:$AQ$113,,MATCH($D188,$70:$70,0)-7),0),1),"","sed -i "&amp;IF($AK$166="MacOS","'' ","")&amp;"'s#"&amp;BE$168&amp;"="""&amp;VLOOKUP(BE$168,$AD$9:$AN$20,8,FALSE)&amp;""""&amp;"#"&amp;BE$168&amp;"="&amp;""""&amp;INDEX($E$110:$G$113,MATCH("●",INDEX($H$110:$AQ$113,,MATCH($D188,$70:$70,0)-7),0),1)&amp;""""&amp;"#g'"&amp;" ${CONFIG_DIR}"&amp;$K$7&amp;"; export "&amp;BE$168&amp;"="&amp;""""&amp;INDEX($E$110:$G$113,MATCH("●",INDEX($H$110:$AQ$113,,MATCH($D188,$70:$70,0)-7),0),1)&amp;""";"),",",""",""")</f>
        <v>sed -i '' 's#COLUMN_DATA_SIGNED="0"#COLUMN_DATA_SIGNED="1"#g' ${CONFIG_DIR}db_data_config.txt; export COLUMN_DATA_SIGNED="1";</v>
      </c>
      <c r="BF188" s="71" t="str">
        <f>SUBSTITUTE(IF(INDEX($E$110:$G$113,MATCH("●",INDEX($H$110:$AQ$113,,MATCH($D188,$70:$70,0)-7),0),1)=VLOOKUP(BF$168,$AD$9:$AN$20,8,FALSE),"","sed -i "&amp;IF($AK$166="MacOS","'' ","")&amp;"'s#"&amp;BF$168&amp;"="""&amp;INDEX($E$110:$G$113,MATCH("●",INDEX($H$110:$AQ$113,,MATCH($D188,$70:$70,0)-7),0),1)&amp;""""&amp;"#"&amp;BF$168&amp;"="&amp;""""&amp;VLOOKUP(BF$168,$AD$9:$AN$20,8,FALSE)&amp;""""&amp;"#g'"&amp;" ${CONFIG_DIR}"&amp;$K$7&amp;"; export "&amp;BF$168&amp;"="&amp;""""&amp;VLOOKUP(BF$168,$AD$9:$AN$20,8,FALSE)&amp;""";"),",",""",""")</f>
        <v>sed -i '' 's#COLUMN_DATA_SIGNED="1"#COLUMN_DATA_SIGNED="0"#g' ${CONFIG_DIR}db_data_config.txt; export COLUMN_DATA_SIGNED="0";</v>
      </c>
      <c r="BG188" s="71" t="str">
        <f>SUBSTITUTE(IF(VLOOKUP(BG$168,$AD$9:$AN$20,8,FALSE)=INDEX($E$115:$G$118,MATCH("●",INDEX($H$115:$AQ$118,,MATCH($D188,$70:$70,0)-7),0),1),"","sed -i "&amp;IF($AK$166="MacOS","'' ","")&amp;"'s#"&amp;BG$168&amp;"="""&amp;VLOOKUP(BG$168,$AD$9:$AN$20,8,FALSE)&amp;""""&amp;"#"&amp;BG$168&amp;"="&amp;""""&amp;INDEX($E$115:$G$118,MATCH("●",INDEX($H$115:$AQ$118,,MATCH($D188,$70:$70,0)-7),0),1)&amp;""""&amp;"#g'"&amp;" ${CONFIG_DIR}"&amp;$K$7&amp;"; export "&amp;BG$168&amp;"="&amp;""""&amp;INDEX($E$115:$G$118,MATCH("●",INDEX($H$115:$AQ$118,,MATCH($D188,$70:$70,0)-7),0),1)&amp;""";"),",",""",""")</f>
        <v/>
      </c>
      <c r="BH188" s="71" t="str">
        <f>SUBSTITUTE(IF(INDEX($E$115:$G$118,MATCH("●",INDEX($H$115:$AQ$118,,MATCH($D188,$70:$70,0)-7),0),1)=VLOOKUP(BH$168,$AD$9:$AN$20,8,FALSE),"","sed -i "&amp;IF($AK$166="MacOS","'' ","")&amp;"'s#"&amp;BH$168&amp;"="""&amp;INDEX($E$115:$G$118,MATCH("●",INDEX($H$115:$AQ$118,,MATCH($D188,$70:$70,0)-7),0),1)&amp;""""&amp;"#"&amp;BH$168&amp;"="&amp;""""&amp;VLOOKUP(BH$168,$AD$9:$AN$20,8,FALSE)&amp;""""&amp;"#g'"&amp;"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88" s="71" t="str">
        <f>SUBSTITUTE(IF(VLOOKUP(BI$168,$AD$9:$AN$20,8,FALSE)=INDEX($E$120:$G$122,MATCH("●",INDEX($H$120:$AQ$122,,MATCH($D188,$70:$70,0)-7),0),1),"","sed -i "&amp;IF($AK$166="MacOS","'' ","")&amp;"'s#"&amp;BI$168&amp;"="""&amp;VLOOKUP(BI$168,$AD$9:$AN$20,8,FALSE)&amp;""""&amp;"#"&amp;BI$168&amp;"="&amp;""""&amp;INDEX($E$120:$G$122,MATCH("●",INDEX($H$120:$AQ$122,,MATCH($D188,$70:$70,0)-7),0),1)&amp;""""&amp;"#g'"&amp;" ${CONFIG_DIR}"&amp;$K$7&amp;"; export "&amp;BI$168&amp;"="&amp;""""&amp;INDEX($E$120:$G$122,MATCH("●",INDEX($H$120:$AQ$122,,MATCH($D188,$70:$70,0)-7),0),1)&amp;""";"),",",""",""")</f>
        <v/>
      </c>
      <c r="BJ188" s="71" t="str">
        <f>SUBSTITUTE(IF(INDEX($E$120:$G$122,MATCH("●",INDEX($H$120:$AQ$122,,MATCH($D188,$70:$70,0)-7),0),1)=VLOOKUP(BJ$168,$AD$9:$AN$20,8,FALSE),"","sed -i "&amp;IF($AK$166="MacOS","'' ","")&amp;"'s#"&amp;BJ$168&amp;"="""&amp;INDEX($E$120:$G$122,MATCH("●",INDEX($H$120:$AQ$122,,MATCH($D188,$70:$70,0)-7),0),1)&amp;""""&amp;"#"&amp;BJ$168&amp;"="&amp;""""&amp;VLOOKUP(BJ$168,$AD$9:$AN$20,8,FALSE)&amp;""""&amp;"#g'"&amp;"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8" s="71" t="str">
        <f>SUBSTITUTE(IF(VLOOKUP(BK$168,$AD$9:$AN$20,8,FALSE)=INDEX($E$124:$G$126,MATCH("●",INDEX($H$124:$AQ$126,,MATCH($D188,$70:$70,0)-7),0),1),"","sed -i "&amp;IF($AK$166="MacOS","'' ","")&amp;"'s#"&amp;BK$168&amp;"="""&amp;VLOOKUP(BK$168,$AD$9:$AN$20,8,FALSE)&amp;""""&amp;"#"&amp;BK$168&amp;"="&amp;""""&amp;INDEX($E$124:$G$126,MATCH("●",INDEX($H$124:$AQ$126,,MATCH($D188,$70:$70,0)-7),0),1)&amp;""""&amp;"#g'"&amp;" ${CONFIG_DIR}"&amp;$K$7&amp;"; export "&amp;BK$168&amp;"="&amp;""""&amp;INDEX($E$124:$G$126,MATCH("●",INDEX($H$124:$AQ$126,,MATCH($D188,$70:$70,0)-7),0),1)&amp;""";"),",",""",""")</f>
        <v/>
      </c>
      <c r="BL188" s="71" t="str">
        <f>SUBSTITUTE(IF(INDEX($E$124:$G$126,MATCH("●",INDEX($H$124:$AQ$126,,MATCH($D188,$70:$70,0)-7),0),1)=VLOOKUP(BL$168,$AD$9:$AN$20,8,FALSE),"","sed -i "&amp;IF($AK$166="MacOS","'' ","")&amp;"'s#"&amp;BL$168&amp;"="""&amp;INDEX($E$124:$G$126,MATCH("●",INDEX($H$124:$AQ$126,,MATCH($D188,$70:$70,0)-7),0),1)&amp;""""&amp;"#"&amp;BL$168&amp;"="&amp;""""&amp;VLOOKUP(BL$168,$AD$9:$AN$20,8,FALSE)&amp;""""&amp;"#g'"&amp;"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8" s="71" t="str">
        <f>SUBSTITUTE(IF(VLOOKUP(BM$168,$AD$9:$AN$20,8,FALSE)=INDEX($E$128:$G$130,MATCH("●",INDEX($H$128:$AQ$130,,MATCH($D188,$70:$70,0)-7),0),1),"","sed -i "&amp;IF($AK$166="MacOS","'' ","")&amp;"'s#"&amp;BM$168&amp;"="""&amp;VLOOKUP(BM$168,$AD$9:$AN$20,8,FALSE)&amp;""""&amp;"#"&amp;BM$168&amp;"="&amp;""""&amp;INDEX($E$128:$G$130,MATCH("●",INDEX($H$128:$AQ$130,,MATCH($D188,$70:$70,0)-7),0),1)&amp;""""&amp;"#g'"&amp;" ${CONFIG_DIR}"&amp;$K$7&amp;"; export "&amp;BM$168&amp;"="&amp;""""&amp;INDEX($E$128:$G$130,MATCH("●",INDEX($H$128:$AQ$130,,MATCH($D188,$70:$70,0)-7),0),1)&amp;""";"),",",""",""")</f>
        <v/>
      </c>
      <c r="BN188" s="71" t="str">
        <f>SUBSTITUTE(IF(INDEX($E$128:$G$130,MATCH("●",INDEX($H$128:$AQ$130,,MATCH($D188,$70:$70,0)-7),0),1)=VLOOKUP(BN$168,$AD$9:$AN$20,8,FALSE),"","sed -i "&amp;IF($AK$166="MacOS","'' ","")&amp;"'s#"&amp;BN$168&amp;"="""&amp;INDEX($E$128:$G$130,MATCH("●",INDEX($H$128:$AQ$130,,MATCH($D188,$70:$70,0)-7),0),1)&amp;""""&amp;"#"&amp;BN$168&amp;"="&amp;""""&amp;VLOOKUP(BN$168,$AD$9:$AN$20,8,FALSE)&amp;""""&amp;"#g'"&amp;"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8" s="71" t="str">
        <f>SUBSTITUTE(IF(VLOOKUP(BO$168,$AD$9:$AN$20,8,FALSE)=INDEX($E$132:$G$134,MATCH("●",INDEX($H$132:$AQ$134,,MATCH($D188,$70:$70,0)-7),0),1),"","sed -i "&amp;IF($AK$166="MacOS","'' ","")&amp;"'s#"&amp;BO$168&amp;"="""&amp;VLOOKUP(BO$168,$AD$9:$AN$20,8,FALSE)&amp;""""&amp;"#"&amp;BO$168&amp;"="&amp;""""&amp;INDEX($E$132:$G$134,MATCH("●",INDEX($H$132:$AQ$134,,MATCH($D188,$70:$70,0)-7),0),1)&amp;""""&amp;"#g'"&amp;" ${CONFIG_DIR}"&amp;$K$7&amp;"; export "&amp;BO$168&amp;"="&amp;""""&amp;INDEX($E$132:$G$134,MATCH("●",INDEX($H$132:$AQ$134,,MATCH($D188,$70:$70,0)-7),0),1)&amp;""";"),",",""",""")</f>
        <v/>
      </c>
      <c r="BP188" s="71" t="str">
        <f>SUBSTITUTE(IF(INDEX($E$132:$G$134,MATCH("●",INDEX($H$132:$AQ$134,,MATCH($D188,$70:$70,0)-7),0),1)=VLOOKUP(BP$168,$AD$9:$AN$20,8,FALSE),"","sed -i "&amp;IF($AK$166="MacOS","'' ","")&amp;"'s#"&amp;BP$168&amp;"="""&amp;INDEX($E$132:$G$134,MATCH("●",INDEX($H$132:$AQ$134,,MATCH($D188,$70:$70,0)-7),0),1)&amp;""""&amp;"#"&amp;BP$168&amp;"="&amp;""""&amp;VLOOKUP(BP$168,$AD$9:$AN$20,8,FALSE)&amp;""""&amp;"#g'"&amp;" ${CONFIG_DIR}"&amp;$K$7&amp;"; export "&amp;BP$168&amp;"="&amp;""""&amp;VLOOKUP(BP$168,$AD$9:$AN$20,8,FALSE)&amp;""";"),",",""",""")</f>
        <v/>
      </c>
      <c r="BQ188" s="71" t="str">
        <f>SUBSTITUTE(IF(VLOOKUP(BQ$168,$AD$9:$AN$20,8,FALSE)=INDEX($E$136:$G$138,MATCH("●",INDEX($H$136:$AQ$138,,MATCH($D188,$70:$70,0)-7),0),1),"","sed -i "&amp;IF($AK$166="MacOS","'' ","")&amp;"'s#"&amp;BQ$168&amp;"="""&amp;VLOOKUP(BQ$168,$AD$9:$AN$20,8,FALSE)&amp;""""&amp;"#"&amp;BQ$168&amp;"="&amp;""""&amp;INDEX($E$136:$G$138,MATCH("●",INDEX($H$136:$AQ$138,,MATCH($D188,$70:$70,0)-7),0),1)&amp;""""&amp;"#g'"&amp;" ${CONFIG_DIR}"&amp;$K$7&amp;"; export "&amp;BQ$168&amp;"="&amp;""""&amp;INDEX($E$136:$G$138,MATCH("●",INDEX($H$136:$AQ$138,,MATCH($D188,$70:$70,0)-7),0),1)&amp;""";"),",",""",""")</f>
        <v/>
      </c>
      <c r="BR188" s="71" t="str">
        <f>SUBSTITUTE(IF(INDEX($E$136:$G$138,MATCH("●",INDEX($H$136:$AQ$138,,MATCH($D188,$70:$70,0)-7),0),1)=VLOOKUP(BR$168,$AD$9:$AN$20,8,FALSE),"","sed -i "&amp;IF($AK$166="MacOS","'' ","")&amp;"'s#"&amp;BR$168&amp;"="""&amp;INDEX($E$136:$G$138,MATCH("●",INDEX($H$136:$AQ$138,,MATCH($D188,$70:$70,0)-7),0),1)&amp;""""&amp;"#"&amp;BR$168&amp;"="&amp;""""&amp;VLOOKUP(BR$168,$AD$9:$AN$20,8,FALSE)&amp;""""&amp;"#g'"&amp;"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8" s="71" t="str">
        <f>SUBSTITUTE(IF(VLOOKUP(BS$168,$AD$9:$AN$20,8,FALSE)=INDEX($E$140:$G$142,MATCH("●",INDEX($H$140:$AQ$142,,MATCH($D188,$70:$70,0)-7),0),1),"","sed -i "&amp;IF($AK$166="MacOS","'' ","")&amp;"'s#"&amp;BS$168&amp;"="""&amp;VLOOKUP(BS$168,$AD$9:$AN$20,8,FALSE)&amp;""""&amp;"#"&amp;BS$168&amp;"="&amp;""""&amp;INDEX($E$140:$G$142,MATCH("●",INDEX($H$140:$AQ$142,,MATCH($D188,$70:$70,0)-7),0),1)&amp;""""&amp;"#g'"&amp;" ${CONFIG_DIR}"&amp;$K$7&amp;"; export "&amp;BS$168&amp;"="&amp;""""&amp;INDEX($E$140:$G$142,MATCH("●",INDEX($H$140:$AQ$142,,MATCH($D188,$70:$70,0)-7),0),1)&amp;""";"),",",""",""")</f>
        <v/>
      </c>
      <c r="BT188" s="71" t="str">
        <f>SUBSTITUTE(IF(INDEX($E$140:$G$142,MATCH("●",INDEX($H$140:$AQ$142,,MATCH($D188,$70:$70,0)-7),0),1)=VLOOKUP(BT$168,$AD$9:$AN$20,8,FALSE),"","sed -i "&amp;IF($AK$166="MacOS","'' ","")&amp;"'s#"&amp;BT$168&amp;"="""&amp;INDEX($E$140:$G$142,MATCH("●",INDEX($H$140:$AQ$142,,MATCH($D188,$70:$70,0)-7),0),1)&amp;""""&amp;"#"&amp;BT$168&amp;"="&amp;""""&amp;VLOOKUP(BT$168,$AD$9:$AN$20,8,FALSE)&amp;""""&amp;"#g'"&amp;"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8" s="60" t="s">
        <v>1068</v>
      </c>
    </row>
    <row r="189" spans="4:73" ht="90" customHeight="1">
      <c r="D189" s="96">
        <f t="shared" si="3"/>
        <v>200</v>
      </c>
      <c r="E189" s="97"/>
      <c r="F189" s="97"/>
      <c r="G189" s="98"/>
      <c r="H189" s="45" t="str">
        <f t="shared" ref="H189" ca="1" si="4">SUBSTITUTE(SUBSTITUTE("clear; echo "&amp;"テストケース"&amp;TEXT($D189,"000")&amp;"; "&amp;AW189&amp;AY189&amp;BA189&amp;BC189&amp;BE189&amp;BG189&amp;BI189&amp;BK189&amp;BM189&amp;BO189&amp;BQ189&amp;BS189&amp;"sh ./script/"&amp;$B$2&amp;".sh; "&amp;AX189&amp;AZ189&amp;BB189&amp;BD189&amp;BF189&amp;BH189&amp;BJ189&amp;BL189&amp;BN189&amp;BP189&amp;BR189&amp;BT189,"なし",""),""",""",",")</f>
        <v>clear; echo テストケース200; sed -i '' 's#COLUMN_DATA_TYPE="char"#COLUMN_DATA_TYPE="date"#g' ${CONFIG_DIR}db_data_config.txt; export COLUMN_DATA_TYPE="date";sed -i '' 's#COLUMN_DATA_LENGTH="3"#COLUMN_DATA_LENGTH="YYYYMMDD"#g' ${CONFIG_DIR}db_data_config.txt; export COLUMN_DATA_LENGTH="YYYYMMDD";sed -i '' 's#REFERENCE_DATE="2024/12/31"#REFERENCE_DATE="NONE"#g' ${CONFIG_DIR}db_data_config.txt; export REFERENCE_DATE="NONE";sh ./script/db_check_data_validate_config.sh; sed -i '' 's#COLUMN_DATA_TYPE="date"#COLUMN_DATA_TYPE="char"#g' ${CONFIG_DIR}db_data_config.txt; export COLUMN_DATA_TYPE="char";sed -i '' 's#COLUMN_DATA_LENGTH="YYYYMMDD"#COLUMN_DATA_LENGTH="3"#g' ${CONFIG_DIR}db_data_config.txt; export COLUMN_DATA_LENGTH="3";sed -i '' 's#REFERENCE_DATE="NONE"#REFERENCE_DATE="2024/12/31"#g' ${CONFIG_DIR}db_data_config.txt; export REFERENCE_DATE="2024/12/31";</v>
      </c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7"/>
      <c r="AE189" s="99" t="str" cm="1">
        <f t="array" ref="AE189">SUBSTITUTE(INDEX($H$144:$AQ$144, , MATCH($D189, $70:$70, 0)-7),"-","")</f>
        <v>正常</v>
      </c>
      <c r="AF189" s="100"/>
      <c r="AG189" s="101"/>
      <c r="AH189" s="143" t="s">
        <v>1654</v>
      </c>
      <c r="AI189" s="144"/>
      <c r="AJ189" s="144"/>
      <c r="AK189" s="144"/>
      <c r="AL189" s="144"/>
      <c r="AM189" s="144"/>
      <c r="AN189" s="144"/>
      <c r="AO189" s="144"/>
      <c r="AP189" s="144"/>
      <c r="AQ189" s="145"/>
      <c r="AS189" s="68" t="str" cm="1">
        <f t="array" ref="AS189">SUBSTITUTE(TEXT(INDEX($H$147:$AQ$147,1,$D189-180),"000000"),"-","")</f>
        <v>220001</v>
      </c>
      <c r="AT189" s="69"/>
      <c r="AU189" s="70"/>
      <c r="AW189" s="71" t="str">
        <f>SUBSTITUTE(IF(VLOOKUP(AW$168,$AD$9:$AN$20,8,FALSE)=INDEX($E$76:$G$78,MATCH("●",INDEX($H$76:$AQ$78,,MATCH($D189,$70:$70,0)-7),0),1),"","sed -i "&amp;IF($AK$166="MacOS","'' ","")&amp;"'s#"&amp;AW$168&amp;"="""&amp;VLOOKUP(AW$168,$AD$9:$AN$20,8,FALSE)&amp;""""&amp;"#"&amp;AW$168&amp;"="&amp;""""&amp;INDEX($E$76:$G$78,MATCH("●",INDEX($H$76:$AQ$78,,MATCH($D189,$70:$70,0)-7),0),1)&amp;""""&amp;"#g'"&amp;" ${CONFIG_DIR}"&amp;$K$7&amp;"; export "&amp;AW$168&amp;"="&amp;""""&amp;INDEX($E$76:$G$78,MATCH("●",INDEX($H$76:$AQ$78,,MATCH($D189,$70:$70,0)-7),0),1)&amp;""";"),",",""",""")</f>
        <v/>
      </c>
      <c r="AX189" s="71" t="str">
        <f>SUBSTITUTE(IF(INDEX($E$76:$G$78,MATCH("●",INDEX($H$76:$AQ$78,,MATCH($D189,$70:$70,0)-7),0),1)=VLOOKUP(AX$168,$AD$9:$AN$20,8,FALSE),"","sed -i "&amp;IF($AK$166="MacOS","'' ","")&amp;"'s#"&amp;AX$168&amp;"="""&amp;INDEX($E$76:$G$78,MATCH("●",INDEX($H$76:$AQ$78,,MATCH($D189,$70:$70,0)-7),0),1)&amp;""""&amp;"#"&amp;AX$168&amp;"="&amp;""""&amp;VLOOKUP(AX$168,$AD$9:$AN$20,8,FALSE)&amp;""""&amp;"#g'"&amp;" ${CONFIG_DIR}"&amp;$K$7&amp;"; export "&amp;AX$168&amp;"="&amp;""""&amp;VLOOKUP(AX$168,$AD$9:$AN$20,8,FALSE)&amp;""";"),",",""",""")</f>
        <v/>
      </c>
      <c r="AY189" s="71" t="str">
        <f>SUBSTITUTE(IF(VLOOKUP(AY$168,$AD$9:$AN$20,8,FALSE)=INDEX($E$80:$G$83,MATCH("●",INDEX($H$80:$AQ$83,,MATCH($D189,$70:$70,0)-7),0),1),"","sed -i "&amp;IF($AK$166="MacOS","'' ","")&amp;"'s#"&amp;AY$168&amp;"="""&amp;VLOOKUP(AY$168,$AD$9:$AN$20,8,FALSE)&amp;""""&amp;"#"&amp;AY$168&amp;"="&amp;""""&amp;INDEX($E$80:$G$83,MATCH("●",INDEX($H$80:$AQ$83,,MATCH($D189,$70:$70,0)-7),0),1)&amp;""""&amp;"#g'"&amp;" ${CONFIG_DIR}"&amp;$K$7&amp;"; export "&amp;AY$168&amp;"="&amp;""""&amp;INDEX($E$80:$G$83,MATCH("●",INDEX($H$80:$AQ$83,,MATCH($D189,$70:$70,0)-7),0),1)&amp;""";"),",",""",""")</f>
        <v>sed -i '' 's#COLUMN_DATA_TYPE="char"#COLUMN_DATA_TYPE="date"#g' ${CONFIG_DIR}db_data_config.txt; export COLUMN_DATA_TYPE="date";</v>
      </c>
      <c r="AZ189" s="71" t="str">
        <f>SUBSTITUTE(IF(INDEX($E$80:$G$83,MATCH("●",INDEX($H$80:$AQ$83,,MATCH($D189,$70:$70,0)-7),0),1)=VLOOKUP(AZ$168,$AD$9:$AN$20,8,FALSE),"","sed -i "&amp;IF($AK$166="MacOS","'' ","")&amp;"'s#"&amp;AZ$168&amp;"="""&amp;INDEX($E$80:$G$83,MATCH("●",INDEX($H$80:$AQ$83,,MATCH($D189,$70:$70,0)-7),0),1)&amp;""""&amp;"#"&amp;AZ$168&amp;"="&amp;""""&amp;VLOOKUP(AZ$168,$AD$9:$AN$20,8,FALSE)&amp;""""&amp;"#g'"&amp;" ${CONFIG_DIR}"&amp;$K$7&amp;"; export "&amp;AZ$168&amp;"="&amp;""""&amp;VLOOKUP(AZ$168,$AD$9:$AN$20,8,FALSE)&amp;""";"),",",""",""")</f>
        <v>sed -i '' 's#COLUMN_DATA_TYPE="date"#COLUMN_DATA_TYPE="char"#g' ${CONFIG_DIR}db_data_config.txt; export COLUMN_DATA_TYPE="char";</v>
      </c>
      <c r="BA189" s="71" t="str">
        <f>SUBSTITUTE(IF(VLOOKUP(BA$168,$AD$9:$AN$20,8,FALSE)=INDEX($E$85:$G$103,MATCH("●",INDEX($H$85:$AQ$103,,MATCH($D189,$70:$70,0)-7),0),1),"","sed -i "&amp;IF($AK$166="MacOS","'' ","")&amp;"'s#"&amp;BA$168&amp;"="""&amp;VLOOKUP(BA$168,$AD$9:$AN$20,8,FALSE)&amp;""""&amp;"#"&amp;BA$168&amp;"="&amp;""""&amp;INDEX($E$85:$G$103,MATCH("●",INDEX($H$85:$AQ$103,,MATCH($D189,$70:$70,0)-7),0),1)&amp;""""&amp;"#g'"&amp;" ${CONFIG_DIR}"&amp;$K$7&amp;"; export "&amp;BA$168&amp;"="&amp;""""&amp;INDEX($E$85:$G$103,MATCH("●",INDEX($H$85:$AQ$103,,MATCH($D189,$70:$70,0)-7),0),1)&amp;""";"),",",""",""")</f>
        <v>sed -i '' 's#COLUMN_DATA_LENGTH="3"#COLUMN_DATA_LENGTH="YYYYMMDD"#g' ${CONFIG_DIR}db_data_config.txt; export COLUMN_DATA_LENGTH="YYYYMMDD";</v>
      </c>
      <c r="BB189" s="71" t="str">
        <f>SUBSTITUTE(IF(INDEX($E$85:$G$103,MATCH("●",INDEX($H$85:$AQ$103,,MATCH($D189,$70:$70,0)-7),0),1)=VLOOKUP(BB$168,$AD$9:$AN$20,8,FALSE),"","sed -i "&amp;IF($AK$166="MacOS","'' ","")&amp;"'s#"&amp;BB$168&amp;"="""&amp;INDEX($E$85:$G$103,MATCH("●",INDEX($H$85:$AQ$103,,MATCH($D189,$70:$70,0)-7),0),1)&amp;""""&amp;"#"&amp;BB$168&amp;"="&amp;""""&amp;VLOOKUP(BB$168,$AD$9:$AN$20,8,FALSE)&amp;""""&amp;"#g'"&amp;" ${CONFIG_DIR}"&amp;$K$7&amp;"; export "&amp;BB$168&amp;"="&amp;""""&amp;VLOOKUP(BB$168,$AD$9:$AN$20,8,FALSE)&amp;""";"),",",""",""")</f>
        <v>sed -i '' 's#COLUMN_DATA_LENGTH="YYYYMMDD"#COLUMN_DATA_LENGTH="3"#g' ${CONFIG_DIR}db_data_config.txt; export COLUMN_DATA_LENGTH="3";</v>
      </c>
      <c r="BC189" s="71" t="str">
        <f>SUBSTITUTE(IF(VLOOKUP(BC$168,$AD$9:$AN$20,8,FALSE)=INDEX($E$105:$G$108,MATCH("●",INDEX($H$105:$AQ$108,,MATCH($D189,$70:$70,0)-7),0),1),"","sed -i "&amp;IF($AK$166="MacOS","'' ","")&amp;"'s#"&amp;BC$168&amp;"="""&amp;VLOOKUP(BC$168,$AD$9:$AN$20,8,FALSE)&amp;""""&amp;"#"&amp;BC$168&amp;"="&amp;""""&amp;INDEX($E$105:$G$108,MATCH("●",INDEX($H$105:$AQ$108,,MATCH($D189,$70:$70,0)-7),0),1)&amp;""""&amp;"#g'"&amp;" ${CONFIG_DIR}"&amp;$K$7&amp;"; export "&amp;BC$168&amp;"="&amp;""""&amp;INDEX($E$105:$G$108,MATCH("●",INDEX($H$105:$AQ$108,,MATCH($D189,$70:$70,0)-7),0),1)&amp;""";"),",",""",""")</f>
        <v/>
      </c>
      <c r="BD189" s="71" t="str">
        <f>SUBSTITUTE(IF(INDEX($E$105:$G$108,MATCH("●",INDEX($H$105:$AQ$108,,MATCH($D189,$70:$70,0)-7),0),1)=VLOOKUP(BD$168,$AD$9:$AN$20,8,FALSE),"","sed -i "&amp;IF($AK$166="MacOS","'' ","")&amp;"'s#"&amp;BD$168&amp;"="""&amp;INDEX($E$105:$G$108,MATCH("●",INDEX($H$105:$AQ$108,,MATCH($D189,$70:$70,0)-7),0),1)&amp;""""&amp;"#"&amp;BD$168&amp;"="&amp;""""&amp;VLOOKUP(BD$168,$AD$9:$AN$20,8,FALSE)&amp;""""&amp;"#g'"&amp;" ${CONFIG_DIR}"&amp;$K$7&amp;"; export "&amp;BD$168&amp;"="&amp;""""&amp;VLOOKUP(BD$168,$AD$9:$AN$20,8,FALSE)&amp;""";"),",",""",""")</f>
        <v/>
      </c>
      <c r="BE189" s="71" t="str">
        <f>SUBSTITUTE(IF(VLOOKUP(BE$168,$AD$9:$AN$20,8,FALSE)=INDEX($E$110:$G$113,MATCH("●",INDEX($H$110:$AQ$113,,MATCH($D189,$70:$70,0)-7),0),1),"","sed -i "&amp;IF($AK$166="MacOS","'' ","")&amp;"'s#"&amp;BE$168&amp;"="""&amp;VLOOKUP(BE$168,$AD$9:$AN$20,8,FALSE)&amp;""""&amp;"#"&amp;BE$168&amp;"="&amp;""""&amp;INDEX($E$110:$G$113,MATCH("●",INDEX($H$110:$AQ$113,,MATCH($D189,$70:$70,0)-7),0),1)&amp;""""&amp;"#g'"&amp;" ${CONFIG_DIR}"&amp;$K$7&amp;"; export "&amp;BE$168&amp;"="&amp;""""&amp;INDEX($E$110:$G$113,MATCH("●",INDEX($H$110:$AQ$113,,MATCH($D189,$70:$70,0)-7),0),1)&amp;""";"),",",""",""")</f>
        <v/>
      </c>
      <c r="BF189" s="71" t="str">
        <f>SUBSTITUTE(IF(INDEX($E$110:$G$113,MATCH("●",INDEX($H$110:$AQ$113,,MATCH($D189,$70:$70,0)-7),0),1)=VLOOKUP(BF$168,$AD$9:$AN$20,8,FALSE),"","sed -i "&amp;IF($AK$166="MacOS","'' ","")&amp;"'s#"&amp;BF$168&amp;"="""&amp;INDEX($E$110:$G$113,MATCH("●",INDEX($H$110:$AQ$113,,MATCH($D189,$70:$70,0)-7),0),1)&amp;""""&amp;"#"&amp;BF$168&amp;"="&amp;""""&amp;VLOOKUP(BF$168,$AD$9:$AN$20,8,FALSE)&amp;""""&amp;"#g'"&amp;" ${CONFIG_DIR}"&amp;$K$7&amp;"; export "&amp;BF$168&amp;"="&amp;""""&amp;VLOOKUP(BF$168,$AD$9:$AN$20,8,FALSE)&amp;""";"),",",""",""")</f>
        <v/>
      </c>
      <c r="BG189" s="71" t="str">
        <f>SUBSTITUTE(IF(VLOOKUP(BG$168,$AD$9:$AN$20,8,FALSE)=INDEX($E$115:$G$118,MATCH("●",INDEX($H$115:$AQ$118,,MATCH($D189,$70:$70,0)-7),0),1),"","sed -i "&amp;IF($AK$166="MacOS","'' ","")&amp;"'s#"&amp;BG$168&amp;"="""&amp;VLOOKUP(BG$168,$AD$9:$AN$20,8,FALSE)&amp;""""&amp;"#"&amp;BG$168&amp;"="&amp;""""&amp;INDEX($E$115:$G$118,MATCH("●",INDEX($H$115:$AQ$118,,MATCH($D189,$70:$70,0)-7),0),1)&amp;""""&amp;"#g'"&amp;" ${CONFIG_DIR}"&amp;$K$7&amp;"; export "&amp;BG$168&amp;"="&amp;""""&amp;INDEX($E$115:$G$118,MATCH("●",INDEX($H$115:$AQ$118,,MATCH($D189,$70:$70,0)-7),0),1)&amp;""";"),",",""",""")</f>
        <v/>
      </c>
      <c r="BH189" s="71" t="str">
        <f>SUBSTITUTE(IF(INDEX($E$115:$G$118,MATCH("●",INDEX($H$115:$AQ$118,,MATCH($D189,$70:$70,0)-7),0),1)=VLOOKUP(BH$168,$AD$9:$AN$20,8,FALSE),"","sed -i "&amp;IF($AK$166="MacOS","'' ","")&amp;"'s#"&amp;BH$168&amp;"="""&amp;INDEX($E$115:$G$118,MATCH("●",INDEX($H$115:$AQ$118,,MATCH($D189,$70:$70,0)-7),0),1)&amp;""""&amp;"#"&amp;BH$168&amp;"="&amp;""""&amp;VLOOKUP(BH$168,$AD$9:$AN$20,8,FALSE)&amp;""""&amp;"#g'"&amp;" ${CONFIG_DIR}"&amp;$K$7&amp;"; export "&amp;BH$168&amp;"="&amp;""""&amp;VLOOKUP(BH$168,$AD$9:$AN$20,8,FALSE)&amp;""";"),",",""",""")</f>
        <v/>
      </c>
      <c r="BI189" s="71" t="str">
        <f>SUBSTITUTE(IF(VLOOKUP(BI$168,$AD$9:$AN$20,8,FALSE)=INDEX($E$120:$G$122,MATCH("●",INDEX($H$120:$AQ$122,,MATCH($D189,$70:$70,0)-7),0),1),"","sed -i "&amp;IF($AK$166="MacOS","'' ","")&amp;"'s#"&amp;BI$168&amp;"="""&amp;VLOOKUP(BI$168,$AD$9:$AN$20,8,FALSE)&amp;""""&amp;"#"&amp;BI$168&amp;"="&amp;""""&amp;INDEX($E$120:$G$122,MATCH("●",INDEX($H$120:$AQ$122,,MATCH($D189,$70:$70,0)-7),0),1)&amp;""""&amp;"#g'"&amp;" ${CONFIG_DIR}"&amp;$K$7&amp;"; export "&amp;BI$168&amp;"="&amp;""""&amp;INDEX($E$120:$G$122,MATCH("●",INDEX($H$120:$AQ$122,,MATCH($D189,$70:$70,0)-7),0),1)&amp;""";"),",",""",""")</f>
        <v/>
      </c>
      <c r="BJ189" s="71" t="str">
        <f>SUBSTITUTE(IF(INDEX($E$120:$G$122,MATCH("●",INDEX($H$120:$AQ$122,,MATCH($D189,$70:$70,0)-7),0),1)=VLOOKUP(BJ$168,$AD$9:$AN$20,8,FALSE),"","sed -i "&amp;IF($AK$166="MacOS","'' ","")&amp;"'s#"&amp;BJ$168&amp;"="""&amp;INDEX($E$120:$G$122,MATCH("●",INDEX($H$120:$AQ$122,,MATCH($D189,$70:$70,0)-7),0),1)&amp;""""&amp;"#"&amp;BJ$168&amp;"="&amp;""""&amp;VLOOKUP(BJ$168,$AD$9:$AN$20,8,FALSE)&amp;""""&amp;"#g'"&amp;" ${CONFIG_DIR}"&amp;$K$7&amp;"; export "&amp;BJ$168&amp;"="&amp;""""&amp;VLOOKUP(BJ$168,$AD$9:$AN$20,8,FALSE)&amp;""";"),",",""",""")</f>
        <v/>
      </c>
      <c r="BK189" s="71" t="str">
        <f>SUBSTITUTE(IF(VLOOKUP(BK$168,$AD$9:$AN$20,8,FALSE)=INDEX($E$124:$G$126,MATCH("●",INDEX($H$124:$AQ$126,,MATCH($D189,$70:$70,0)-7),0),1),"","sed -i "&amp;IF($AK$166="MacOS","'' ","")&amp;"'s#"&amp;BK$168&amp;"="""&amp;VLOOKUP(BK$168,$AD$9:$AN$20,8,FALSE)&amp;""""&amp;"#"&amp;BK$168&amp;"="&amp;""""&amp;INDEX($E$124:$G$126,MATCH("●",INDEX($H$124:$AQ$126,,MATCH($D189,$70:$70,0)-7),0),1)&amp;""""&amp;"#g'"&amp;" ${CONFIG_DIR}"&amp;$K$7&amp;"; export "&amp;BK$168&amp;"="&amp;""""&amp;INDEX($E$124:$G$126,MATCH("●",INDEX($H$124:$AQ$126,,MATCH($D189,$70:$70,0)-7),0),1)&amp;""";"),",",""",""")</f>
        <v/>
      </c>
      <c r="BL189" s="71" t="str">
        <f>SUBSTITUTE(IF(INDEX($E$124:$G$126,MATCH("●",INDEX($H$124:$AQ$126,,MATCH($D189,$70:$70,0)-7),0),1)=VLOOKUP(BL$168,$AD$9:$AN$20,8,FALSE),"","sed -i "&amp;IF($AK$166="MacOS","'' ","")&amp;"'s#"&amp;BL$168&amp;"="""&amp;INDEX($E$124:$G$126,MATCH("●",INDEX($H$124:$AQ$126,,MATCH($D189,$70:$70,0)-7),0),1)&amp;""""&amp;"#"&amp;BL$168&amp;"="&amp;""""&amp;VLOOKUP(BL$168,$AD$9:$AN$20,8,FALSE)&amp;""""&amp;"#g'"&amp;" ${CONFIG_DIR}"&amp;$K$7&amp;"; export "&amp;BL$168&amp;"="&amp;""""&amp;VLOOKUP(BL$168,$AD$9:$AN$20,8,FALSE)&amp;""";"),",",""",""")</f>
        <v/>
      </c>
      <c r="BM189" s="71" t="str">
        <f>SUBSTITUTE(IF(VLOOKUP(BM$168,$AD$9:$AN$20,8,FALSE)=INDEX($E$128:$G$130,MATCH("●",INDEX($H$128:$AQ$130,,MATCH($D189,$70:$70,0)-7),0),1),"","sed -i "&amp;IF($AK$166="MacOS","'' ","")&amp;"'s#"&amp;BM$168&amp;"="""&amp;VLOOKUP(BM$168,$AD$9:$AN$20,8,FALSE)&amp;""""&amp;"#"&amp;BM$168&amp;"="&amp;""""&amp;INDEX($E$128:$G$130,MATCH("●",INDEX($H$128:$AQ$130,,MATCH($D189,$70:$70,0)-7),0),1)&amp;""""&amp;"#g'"&amp;" ${CONFIG_DIR}"&amp;$K$7&amp;"; export "&amp;BM$168&amp;"="&amp;""""&amp;INDEX($E$128:$G$130,MATCH("●",INDEX($H$128:$AQ$130,,MATCH($D189,$70:$70,0)-7),0),1)&amp;""";"),",",""",""")</f>
        <v/>
      </c>
      <c r="BN189" s="71" t="str">
        <f>SUBSTITUTE(IF(INDEX($E$128:$G$130,MATCH("●",INDEX($H$128:$AQ$130,,MATCH($D189,$70:$70,0)-7),0),1)=VLOOKUP(BN$168,$AD$9:$AN$20,8,FALSE),"","sed -i "&amp;IF($AK$166="MacOS","'' ","")&amp;"'s#"&amp;BN$168&amp;"="""&amp;INDEX($E$128:$G$130,MATCH("●",INDEX($H$128:$AQ$130,,MATCH($D189,$70:$70,0)-7),0),1)&amp;""""&amp;"#"&amp;BN$168&amp;"="&amp;""""&amp;VLOOKUP(BN$168,$AD$9:$AN$20,8,FALSE)&amp;""""&amp;"#g'"&amp;" ${CONFIG_DIR}"&amp;$K$7&amp;"; export "&amp;BN$168&amp;"="&amp;""""&amp;VLOOKUP(BN$168,$AD$9:$AN$20,8,FALSE)&amp;""";"),",",""",""")</f>
        <v/>
      </c>
      <c r="BO189" s="71" t="str">
        <f>SUBSTITUTE(IF(VLOOKUP(BO$168,$AD$9:$AN$20,8,FALSE)=INDEX($E$132:$G$134,MATCH("●",INDEX($H$132:$AQ$134,,MATCH($D189,$70:$70,0)-7),0),1),"","sed -i "&amp;IF($AK$166="MacOS","'' ","")&amp;"'s#"&amp;BO$168&amp;"="""&amp;VLOOKUP(BO$168,$AD$9:$AN$20,8,FALSE)&amp;""""&amp;"#"&amp;BO$168&amp;"="&amp;""""&amp;INDEX($E$132:$G$134,MATCH("●",INDEX($H$132:$AQ$134,,MATCH($D189,$70:$70,0)-7),0),1)&amp;""""&amp;"#g'"&amp;" ${CONFIG_DIR}"&amp;$K$7&amp;"; export "&amp;BO$168&amp;"="&amp;""""&amp;INDEX($E$132:$G$134,MATCH("●",INDEX($H$132:$AQ$134,,MATCH($D189,$70:$70,0)-7),0),1)&amp;""";"),",",""",""")</f>
        <v>sed -i '' 's#REFERENCE_DATE="2024/12/31"#REFERENCE_DATE="NONE"#g' ${CONFIG_DIR}db_data_config.txt; export REFERENCE_DATE="NONE";</v>
      </c>
      <c r="BP189" s="71" t="str">
        <f>SUBSTITUTE(IF(INDEX($E$132:$G$134,MATCH("●",INDEX($H$132:$AQ$134,,MATCH($D189,$70:$70,0)-7),0),1)=VLOOKUP(BP$168,$AD$9:$AN$20,8,FALSE),"","sed -i "&amp;IF($AK$166="MacOS","'' ","")&amp;"'s#"&amp;BP$168&amp;"="""&amp;INDEX($E$132:$G$134,MATCH("●",INDEX($H$132:$AQ$134,,MATCH($D189,$70:$70,0)-7),0),1)&amp;""""&amp;"#"&amp;BP$168&amp;"="&amp;""""&amp;VLOOKUP(BP$168,$AD$9:$AN$20,8,FALSE)&amp;""""&amp;"#g'"&amp;" ${CONFIG_DIR}"&amp;$K$7&amp;"; export "&amp;BP$168&amp;"="&amp;""""&amp;VLOOKUP(BP$168,$AD$9:$AN$20,8,FALSE)&amp;""";"),",",""",""")</f>
        <v>sed -i '' 's#REFERENCE_DATE="NONE"#REFERENCE_DATE="2024/12/31"#g' ${CONFIG_DIR}db_data_config.txt; export REFERENCE_DATE="2024/12/31";</v>
      </c>
      <c r="BQ189" s="71" t="str">
        <f>SUBSTITUTE(IF(VLOOKUP(BQ$168,$AD$9:$AN$20,8,FALSE)=INDEX($E$136:$G$138,MATCH("●",INDEX($H$136:$AQ$138,,MATCH($D189,$70:$70,0)-7),0),1),"","sed -i "&amp;IF($AK$166="MacOS","'' ","")&amp;"'s#"&amp;BQ$168&amp;"="""&amp;VLOOKUP(BQ$168,$AD$9:$AN$20,8,FALSE)&amp;""""&amp;"#"&amp;BQ$168&amp;"="&amp;""""&amp;INDEX($E$136:$G$138,MATCH("●",INDEX($H$136:$AQ$138,,MATCH($D189,$70:$70,0)-7),0),1)&amp;""""&amp;"#g'"&amp;" ${CONFIG_DIR}"&amp;$K$7&amp;"; export "&amp;BQ$168&amp;"="&amp;""""&amp;INDEX($E$136:$G$138,MATCH("●",INDEX($H$136:$AQ$138,,MATCH($D189,$70:$70,0)-7),0),1)&amp;""";"),",",""",""")</f>
        <v/>
      </c>
      <c r="BR189" s="71" t="str">
        <f>SUBSTITUTE(IF(INDEX($E$136:$G$138,MATCH("●",INDEX($H$136:$AQ$138,,MATCH($D189,$70:$70,0)-7),0),1)=VLOOKUP(BR$168,$AD$9:$AN$20,8,FALSE),"","sed -i "&amp;IF($AK$166="MacOS","'' ","")&amp;"'s#"&amp;BR$168&amp;"="""&amp;INDEX($E$136:$G$138,MATCH("●",INDEX($H$136:$AQ$138,,MATCH($D189,$70:$70,0)-7),0),1)&amp;""""&amp;"#"&amp;BR$168&amp;"="&amp;""""&amp;VLOOKUP(BR$168,$AD$9:$AN$20,8,FALSE)&amp;""""&amp;"#g'"&amp;" ${CONFIG_DIR}"&amp;$K$7&amp;"; export "&amp;BR$168&amp;"="&amp;""""&amp;VLOOKUP(BR$168,$AD$9:$AN$20,8,FALSE)&amp;""";"),",",""",""")</f>
        <v/>
      </c>
      <c r="BS189" s="71" t="str">
        <f>SUBSTITUTE(IF(VLOOKUP(BS$168,$AD$9:$AN$20,8,FALSE)=INDEX($E$140:$G$142,MATCH("●",INDEX($H$140:$AQ$142,,MATCH($D189,$70:$70,0)-7),0),1),"","sed -i "&amp;IF($AK$166="MacOS","'' ","")&amp;"'s#"&amp;BS$168&amp;"="""&amp;VLOOKUP(BS$168,$AD$9:$AN$20,8,FALSE)&amp;""""&amp;"#"&amp;BS$168&amp;"="&amp;""""&amp;INDEX($E$140:$G$142,MATCH("●",INDEX($H$140:$AQ$142,,MATCH($D189,$70:$70,0)-7),0),1)&amp;""""&amp;"#g'"&amp;" ${CONFIG_DIR}"&amp;$K$7&amp;"; export "&amp;BS$168&amp;"="&amp;""""&amp;INDEX($E$140:$G$142,MATCH("●",INDEX($H$140:$AQ$142,,MATCH($D189,$70:$70,0)-7),0),1)&amp;""";"),",",""",""")</f>
        <v/>
      </c>
      <c r="BT189" s="71" t="str">
        <f>SUBSTITUTE(IF(INDEX($E$140:$G$142,MATCH("●",INDEX($H$140:$AQ$142,,MATCH($D189,$70:$70,0)-7),0),1)=VLOOKUP(BT$168,$AD$9:$AN$20,8,FALSE),"","sed -i "&amp;IF($AK$166="MacOS","'' ","")&amp;"'s#"&amp;BT$168&amp;"="""&amp;INDEX($E$140:$G$142,MATCH("●",INDEX($H$140:$AQ$142,,MATCH($D189,$70:$70,0)-7),0),1)&amp;""""&amp;"#"&amp;BT$168&amp;"="&amp;""""&amp;VLOOKUP(BT$168,$AD$9:$AN$20,8,FALSE)&amp;""""&amp;"#g'"&amp;" ${CONFIG_DIR}"&amp;$K$7&amp;"; export "&amp;BT$168&amp;"="&amp;""""&amp;VLOOKUP(BT$168,$AD$9:$AN$20,8,FALSE)&amp;""";"),",",""",""")</f>
        <v/>
      </c>
      <c r="BU189" s="60" t="s">
        <v>1068</v>
      </c>
    </row>
    <row r="190" spans="4:73" ht="18" customHeight="1">
      <c r="D190" s="96">
        <f t="shared" si="3"/>
        <v>201</v>
      </c>
      <c r="E190" s="97"/>
      <c r="F190" s="97"/>
      <c r="G190" s="98"/>
      <c r="H190" s="45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7"/>
      <c r="AE190" s="99"/>
      <c r="AF190" s="100"/>
      <c r="AG190" s="101"/>
      <c r="AH190" s="143"/>
      <c r="AI190" s="144"/>
      <c r="AJ190" s="144"/>
      <c r="AK190" s="144"/>
      <c r="AL190" s="144"/>
      <c r="AM190" s="144"/>
      <c r="AN190" s="144"/>
      <c r="AO190" s="144"/>
      <c r="AP190" s="144"/>
      <c r="AQ190" s="145"/>
      <c r="AS190" s="68"/>
      <c r="AT190" s="69"/>
      <c r="AU190" s="70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60"/>
    </row>
  </sheetData>
  <mergeCells count="336">
    <mergeCell ref="D190:G190"/>
    <mergeCell ref="AE190:AG190"/>
    <mergeCell ref="AH190:AQ190"/>
    <mergeCell ref="B2:F3"/>
    <mergeCell ref="G2:I3"/>
    <mergeCell ref="J2:AA3"/>
    <mergeCell ref="AB2:AC2"/>
    <mergeCell ref="AD2:AF2"/>
    <mergeCell ref="AG2:AJ2"/>
    <mergeCell ref="AO9:AQ9"/>
    <mergeCell ref="AO10:AQ10"/>
    <mergeCell ref="AO11:AQ11"/>
    <mergeCell ref="AO12:AQ12"/>
    <mergeCell ref="AO13:AQ13"/>
    <mergeCell ref="AO14:AQ14"/>
    <mergeCell ref="AK2:AM2"/>
    <mergeCell ref="AN2:AQ2"/>
    <mergeCell ref="AB3:AC3"/>
    <mergeCell ref="AD3:AF3"/>
    <mergeCell ref="AG3:AJ3"/>
    <mergeCell ref="AK3:AM3"/>
    <mergeCell ref="AN3:AQ3"/>
    <mergeCell ref="H70:H72"/>
    <mergeCell ref="I70:I72"/>
    <mergeCell ref="J70:J72"/>
    <mergeCell ref="K70:K72"/>
    <mergeCell ref="L70:L72"/>
    <mergeCell ref="AO15:AQ15"/>
    <mergeCell ref="AO16:AQ16"/>
    <mergeCell ref="AO17:AQ17"/>
    <mergeCell ref="AO18:AQ18"/>
    <mergeCell ref="AO19:AQ19"/>
    <mergeCell ref="AO20:AQ20"/>
    <mergeCell ref="T70:T72"/>
    <mergeCell ref="U70:U72"/>
    <mergeCell ref="V70:V72"/>
    <mergeCell ref="W70:W72"/>
    <mergeCell ref="X70:X72"/>
    <mergeCell ref="M70:M72"/>
    <mergeCell ref="N70:N72"/>
    <mergeCell ref="O70:O72"/>
    <mergeCell ref="P70:P72"/>
    <mergeCell ref="Q70:Q72"/>
    <mergeCell ref="R70:R72"/>
    <mergeCell ref="AQ70:AQ72"/>
    <mergeCell ref="E74:G74"/>
    <mergeCell ref="AW75:AX75"/>
    <mergeCell ref="AY75:AZ75"/>
    <mergeCell ref="E76:G76"/>
    <mergeCell ref="AK70:AK72"/>
    <mergeCell ref="AL70:AL72"/>
    <mergeCell ref="AM70:AM72"/>
    <mergeCell ref="AN70:AN72"/>
    <mergeCell ref="AO70:AO72"/>
    <mergeCell ref="AP70:AP72"/>
    <mergeCell ref="AE70:AE72"/>
    <mergeCell ref="AF70:AF72"/>
    <mergeCell ref="AG70:AG72"/>
    <mergeCell ref="AH70:AH72"/>
    <mergeCell ref="AI70:AI72"/>
    <mergeCell ref="AJ70:AJ72"/>
    <mergeCell ref="Y70:Y72"/>
    <mergeCell ref="Z70:Z72"/>
    <mergeCell ref="AA70:AA72"/>
    <mergeCell ref="AB70:AB72"/>
    <mergeCell ref="AC70:AC72"/>
    <mergeCell ref="AD70:AD72"/>
    <mergeCell ref="S70:S72"/>
    <mergeCell ref="D70:G72"/>
    <mergeCell ref="E87:G87"/>
    <mergeCell ref="E88:G88"/>
    <mergeCell ref="E89:G89"/>
    <mergeCell ref="E90:G90"/>
    <mergeCell ref="E86:G86"/>
    <mergeCell ref="E83:G83"/>
    <mergeCell ref="E85:G85"/>
    <mergeCell ref="E81:G81"/>
    <mergeCell ref="E77:G77"/>
    <mergeCell ref="E78:G78"/>
    <mergeCell ref="E80:G80"/>
    <mergeCell ref="E97:G97"/>
    <mergeCell ref="E98:G98"/>
    <mergeCell ref="E99:G99"/>
    <mergeCell ref="E100:G100"/>
    <mergeCell ref="E101:G101"/>
    <mergeCell ref="E91:G91"/>
    <mergeCell ref="E92:G92"/>
    <mergeCell ref="E93:G93"/>
    <mergeCell ref="E94:G94"/>
    <mergeCell ref="E95:G95"/>
    <mergeCell ref="E96:G96"/>
    <mergeCell ref="E111:G111"/>
    <mergeCell ref="E112:G112"/>
    <mergeCell ref="E113:G113"/>
    <mergeCell ref="E115:G115"/>
    <mergeCell ref="E103:G103"/>
    <mergeCell ref="E105:G105"/>
    <mergeCell ref="E106:G106"/>
    <mergeCell ref="E107:G107"/>
    <mergeCell ref="E108:G108"/>
    <mergeCell ref="E110:G110"/>
    <mergeCell ref="E122:G122"/>
    <mergeCell ref="E124:G124"/>
    <mergeCell ref="E125:G125"/>
    <mergeCell ref="E126:G126"/>
    <mergeCell ref="E116:G116"/>
    <mergeCell ref="E117:G117"/>
    <mergeCell ref="E118:G118"/>
    <mergeCell ref="E120:G120"/>
    <mergeCell ref="E121:G121"/>
    <mergeCell ref="E136:G136"/>
    <mergeCell ref="E137:G137"/>
    <mergeCell ref="E138:G138"/>
    <mergeCell ref="E140:G140"/>
    <mergeCell ref="E141:G141"/>
    <mergeCell ref="E142:G142"/>
    <mergeCell ref="E128:G128"/>
    <mergeCell ref="E129:G129"/>
    <mergeCell ref="E130:G130"/>
    <mergeCell ref="E132:G132"/>
    <mergeCell ref="E133:G133"/>
    <mergeCell ref="E134:G134"/>
    <mergeCell ref="M144:M146"/>
    <mergeCell ref="N144:N146"/>
    <mergeCell ref="O144:O146"/>
    <mergeCell ref="P144:P146"/>
    <mergeCell ref="Q144:Q146"/>
    <mergeCell ref="R144:R146"/>
    <mergeCell ref="D144:G146"/>
    <mergeCell ref="H144:H146"/>
    <mergeCell ref="I144:I146"/>
    <mergeCell ref="J144:J146"/>
    <mergeCell ref="K144:K146"/>
    <mergeCell ref="L144:L146"/>
    <mergeCell ref="AA144:AA146"/>
    <mergeCell ref="AB144:AB146"/>
    <mergeCell ref="AC144:AC146"/>
    <mergeCell ref="AD144:AD146"/>
    <mergeCell ref="S144:S146"/>
    <mergeCell ref="T144:T146"/>
    <mergeCell ref="U144:U146"/>
    <mergeCell ref="V144:V146"/>
    <mergeCell ref="W144:W146"/>
    <mergeCell ref="X144:X146"/>
    <mergeCell ref="AQ144:AQ146"/>
    <mergeCell ref="D147:G151"/>
    <mergeCell ref="H147:H151"/>
    <mergeCell ref="I147:I151"/>
    <mergeCell ref="J147:J151"/>
    <mergeCell ref="K147:K151"/>
    <mergeCell ref="L147:L151"/>
    <mergeCell ref="M147:M151"/>
    <mergeCell ref="N147:N151"/>
    <mergeCell ref="O147:O151"/>
    <mergeCell ref="AK144:AK146"/>
    <mergeCell ref="AL144:AL146"/>
    <mergeCell ref="AM144:AM146"/>
    <mergeCell ref="AN144:AN146"/>
    <mergeCell ref="AO144:AO146"/>
    <mergeCell ref="AP144:AP146"/>
    <mergeCell ref="AE144:AE146"/>
    <mergeCell ref="AF144:AF146"/>
    <mergeCell ref="AG144:AG146"/>
    <mergeCell ref="AH144:AH146"/>
    <mergeCell ref="AI144:AI146"/>
    <mergeCell ref="AJ144:AJ146"/>
    <mergeCell ref="Y144:Y146"/>
    <mergeCell ref="Z144:Z146"/>
    <mergeCell ref="AQ147:AQ151"/>
    <mergeCell ref="D153:G155"/>
    <mergeCell ref="H153:H155"/>
    <mergeCell ref="I153:I155"/>
    <mergeCell ref="J153:J155"/>
    <mergeCell ref="K153:K155"/>
    <mergeCell ref="L153:L155"/>
    <mergeCell ref="AH147:AH151"/>
    <mergeCell ref="AI147:AI151"/>
    <mergeCell ref="AJ147:AJ151"/>
    <mergeCell ref="AK147:AK151"/>
    <mergeCell ref="AL147:AL151"/>
    <mergeCell ref="AM147:AM151"/>
    <mergeCell ref="AB147:AB151"/>
    <mergeCell ref="AC147:AC151"/>
    <mergeCell ref="AD147:AD151"/>
    <mergeCell ref="AE147:AE151"/>
    <mergeCell ref="AF147:AF151"/>
    <mergeCell ref="AG147:AG151"/>
    <mergeCell ref="V147:V151"/>
    <mergeCell ref="W147:W151"/>
    <mergeCell ref="X147:X151"/>
    <mergeCell ref="Y147:Y151"/>
    <mergeCell ref="Z147:Z151"/>
    <mergeCell ref="O153:O155"/>
    <mergeCell ref="P153:P155"/>
    <mergeCell ref="Q153:Q155"/>
    <mergeCell ref="R153:R155"/>
    <mergeCell ref="AN147:AN151"/>
    <mergeCell ref="AO147:AO151"/>
    <mergeCell ref="AP147:AP151"/>
    <mergeCell ref="AA147:AA151"/>
    <mergeCell ref="P147:P151"/>
    <mergeCell ref="Q147:Q151"/>
    <mergeCell ref="R147:R151"/>
    <mergeCell ref="S147:S151"/>
    <mergeCell ref="T147:T151"/>
    <mergeCell ref="U147:U151"/>
    <mergeCell ref="AA153:AA155"/>
    <mergeCell ref="AB153:AB155"/>
    <mergeCell ref="AC153:AC155"/>
    <mergeCell ref="AD153:AD155"/>
    <mergeCell ref="S153:S155"/>
    <mergeCell ref="T153:T155"/>
    <mergeCell ref="U153:U155"/>
    <mergeCell ref="V153:V155"/>
    <mergeCell ref="Y153:Y155"/>
    <mergeCell ref="Z153:Z155"/>
    <mergeCell ref="AQ153:AQ155"/>
    <mergeCell ref="D156:G160"/>
    <mergeCell ref="H156:H160"/>
    <mergeCell ref="I156:I160"/>
    <mergeCell ref="J156:J160"/>
    <mergeCell ref="K156:K160"/>
    <mergeCell ref="L156:L160"/>
    <mergeCell ref="M156:M160"/>
    <mergeCell ref="N156:N160"/>
    <mergeCell ref="O156:O160"/>
    <mergeCell ref="AK153:AK155"/>
    <mergeCell ref="AL153:AL155"/>
    <mergeCell ref="AM153:AM155"/>
    <mergeCell ref="AN153:AN155"/>
    <mergeCell ref="AO153:AO155"/>
    <mergeCell ref="AP153:AP155"/>
    <mergeCell ref="AE153:AE155"/>
    <mergeCell ref="AF153:AF155"/>
    <mergeCell ref="AG153:AG155"/>
    <mergeCell ref="AH153:AH155"/>
    <mergeCell ref="AI153:AI155"/>
    <mergeCell ref="AJ153:AJ155"/>
    <mergeCell ref="M153:M155"/>
    <mergeCell ref="N153:N155"/>
    <mergeCell ref="Y156:Y160"/>
    <mergeCell ref="Z156:Z160"/>
    <mergeCell ref="AA156:AA160"/>
    <mergeCell ref="P156:P160"/>
    <mergeCell ref="Q156:Q160"/>
    <mergeCell ref="R156:R160"/>
    <mergeCell ref="S156:S160"/>
    <mergeCell ref="T156:T160"/>
    <mergeCell ref="U156:U160"/>
    <mergeCell ref="W156:W160"/>
    <mergeCell ref="X156:X160"/>
    <mergeCell ref="W153:W155"/>
    <mergeCell ref="X153:X155"/>
    <mergeCell ref="AN156:AN160"/>
    <mergeCell ref="AO156:AO160"/>
    <mergeCell ref="AP156:AP160"/>
    <mergeCell ref="AQ156:AQ160"/>
    <mergeCell ref="AK166:AN166"/>
    <mergeCell ref="D168:G169"/>
    <mergeCell ref="H168:AD169"/>
    <mergeCell ref="AE168:AG169"/>
    <mergeCell ref="AH168:AQ169"/>
    <mergeCell ref="AH156:AH160"/>
    <mergeCell ref="AI156:AI160"/>
    <mergeCell ref="AJ156:AJ160"/>
    <mergeCell ref="AK156:AK160"/>
    <mergeCell ref="AL156:AL160"/>
    <mergeCell ref="AM156:AM160"/>
    <mergeCell ref="AB156:AB160"/>
    <mergeCell ref="AC156:AC160"/>
    <mergeCell ref="AD156:AD160"/>
    <mergeCell ref="AE156:AE160"/>
    <mergeCell ref="AF156:AF160"/>
    <mergeCell ref="AG156:AG160"/>
    <mergeCell ref="V156:V160"/>
    <mergeCell ref="D172:G172"/>
    <mergeCell ref="AE172:AG172"/>
    <mergeCell ref="AH172:AQ172"/>
    <mergeCell ref="D173:G173"/>
    <mergeCell ref="AE173:AG173"/>
    <mergeCell ref="AH173:AQ173"/>
    <mergeCell ref="D170:G170"/>
    <mergeCell ref="AE170:AG170"/>
    <mergeCell ref="AH170:AQ170"/>
    <mergeCell ref="D171:G171"/>
    <mergeCell ref="AE171:AG171"/>
    <mergeCell ref="AH171:AQ171"/>
    <mergeCell ref="D176:G176"/>
    <mergeCell ref="AE176:AG176"/>
    <mergeCell ref="AH176:AQ176"/>
    <mergeCell ref="D177:G177"/>
    <mergeCell ref="AE177:AG177"/>
    <mergeCell ref="AH177:AQ177"/>
    <mergeCell ref="D174:G174"/>
    <mergeCell ref="AE174:AG174"/>
    <mergeCell ref="AH174:AQ174"/>
    <mergeCell ref="D175:G175"/>
    <mergeCell ref="AE175:AG175"/>
    <mergeCell ref="AH175:AQ175"/>
    <mergeCell ref="AH183:AQ183"/>
    <mergeCell ref="D180:G180"/>
    <mergeCell ref="AE180:AG180"/>
    <mergeCell ref="AH180:AQ180"/>
    <mergeCell ref="D181:G181"/>
    <mergeCell ref="AE181:AG181"/>
    <mergeCell ref="AH181:AQ181"/>
    <mergeCell ref="D178:G178"/>
    <mergeCell ref="AE178:AG178"/>
    <mergeCell ref="AH178:AQ178"/>
    <mergeCell ref="D179:G179"/>
    <mergeCell ref="AE179:AG179"/>
    <mergeCell ref="AH179:AQ179"/>
    <mergeCell ref="E102:G102"/>
    <mergeCell ref="D189:G189"/>
    <mergeCell ref="AE189:AG189"/>
    <mergeCell ref="AH189:AQ189"/>
    <mergeCell ref="D188:G188"/>
    <mergeCell ref="AE188:AG188"/>
    <mergeCell ref="AH188:AQ188"/>
    <mergeCell ref="D186:G186"/>
    <mergeCell ref="AE186:AG186"/>
    <mergeCell ref="AH186:AQ186"/>
    <mergeCell ref="D187:G187"/>
    <mergeCell ref="AE187:AG187"/>
    <mergeCell ref="AH187:AQ187"/>
    <mergeCell ref="D184:G184"/>
    <mergeCell ref="AE184:AG184"/>
    <mergeCell ref="AH184:AQ184"/>
    <mergeCell ref="D185:G185"/>
    <mergeCell ref="AE185:AG185"/>
    <mergeCell ref="AH185:AQ185"/>
    <mergeCell ref="D182:G182"/>
    <mergeCell ref="AE182:AG182"/>
    <mergeCell ref="AH182:AQ182"/>
    <mergeCell ref="D183:G183"/>
    <mergeCell ref="AE183:AG183"/>
  </mergeCells>
  <phoneticPr fontId="1" type="noConversion"/>
  <dataValidations count="3">
    <dataValidation type="list" allowBlank="1" showInputMessage="1" showErrorMessage="1" sqref="AO9:AQ20" xr:uid="{E3F80A6D-28E7-2D4A-9B4E-3BB0EED69C10}">
      <formula1>"-,大文字,小文字"</formula1>
    </dataValidation>
    <dataValidation type="list" allowBlank="1" showInputMessage="1" showErrorMessage="1" sqref="H144:AQ146 H153:AQ155" xr:uid="{6A990E11-B88A-BA42-AFFE-732342CBBDD7}">
      <formula1>"-,正常,異常,警告"</formula1>
    </dataValidation>
    <dataValidation type="list" allowBlank="1" showInputMessage="1" showErrorMessage="1" sqref="AK166" xr:uid="{C5CC3999-624E-8F45-9FEF-A10B512EF31D}">
      <formula1>"MacOS,GNU(Linux)"</formula1>
    </dataValidation>
  </dataValidations>
  <hyperlinks>
    <hyperlink ref="AL5" location="詳細設計!A1" display="詳細設計" xr:uid="{4C2FEA1F-4365-3543-9F5B-A362903B12B8}"/>
  </hyperlinks>
  <pageMargins left="0.7" right="0.7" top="0.75" bottom="0.75" header="0.3" footer="0.3"/>
  <pageSetup paperSize="9" scale="51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AD28-CBDF-3541-A035-D839110BF2D0}">
  <sheetPr>
    <tabColor theme="5" tint="0.79998168889431442"/>
  </sheetPr>
  <dimension ref="B2:BM174"/>
  <sheetViews>
    <sheetView showGridLines="0" view="pageBreakPreview" topLeftCell="A111" zoomScaleNormal="100" zoomScaleSheetLayoutView="100" workbookViewId="0">
      <selection activeCell="AQ125" sqref="AQ125:AQ129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9" width="2.7109375" style="5" customWidth="1"/>
    <col min="10" max="11" width="2.7109375" style="5"/>
    <col min="12" max="12" width="2.7109375" style="5" customWidth="1"/>
    <col min="13" max="15" width="2.7109375" style="5"/>
    <col min="16" max="17" width="2.7109375" style="5" customWidth="1"/>
    <col min="18" max="18" width="2.7109375" style="5"/>
    <col min="19" max="19" width="2.7109375" style="5" customWidth="1"/>
    <col min="20" max="21" width="2.7109375" style="5"/>
    <col min="22" max="22" width="2.7109375" style="5" customWidth="1"/>
    <col min="23" max="23" width="2.7109375" style="5"/>
    <col min="24" max="24" width="2.7109375" style="5" customWidth="1"/>
    <col min="25" max="25" width="2.7109375" style="5"/>
    <col min="26" max="26" width="2.7109375" style="5" customWidth="1"/>
    <col min="27" max="29" width="2.7109375" style="5"/>
    <col min="30" max="30" width="2.7109375" style="5" customWidth="1"/>
    <col min="31" max="38" width="2.7109375" style="5"/>
    <col min="39" max="39" width="2.7109375" style="5" customWidth="1"/>
    <col min="40" max="46" width="2.7109375" style="5"/>
    <col min="47" max="50" width="2.7109375" style="5" customWidth="1"/>
    <col min="51" max="51" width="2.7109375" style="5"/>
    <col min="52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db_check_file_validate_config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499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'FILE_NAME="testFile"' &gt; `pwd`/config/db_file_config.txt</v>
      </c>
      <c r="H9" s="24"/>
      <c r="M9" s="24"/>
      <c r="AC9" s="5" t="s">
        <v>230</v>
      </c>
      <c r="AD9" s="55" t="str" cm="1">
        <f t="array" ref="AD9">INDEX($E:$E,ROW($E$27)+3*(ROW()-ROW($AC$9)),1)</f>
        <v>FILE_NAME</v>
      </c>
      <c r="AE9" s="56"/>
      <c r="AF9" s="56"/>
      <c r="AG9" s="56"/>
      <c r="AH9" s="56"/>
      <c r="AI9" s="56"/>
      <c r="AJ9" s="57"/>
      <c r="AK9" s="55" t="s">
        <v>1041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16" si="0">"echo '"&amp;$AD10&amp;"="""&amp;$AK10&amp;"""' &gt;&gt; `pwd`/config/"&amp;$K$7</f>
        <v>echo 'FILE_EXTENSION=".csv"' &gt;&gt; `pwd`/config/db_file_config.txt</v>
      </c>
      <c r="H10" s="24"/>
      <c r="M10" s="24"/>
      <c r="AC10" s="5" t="s">
        <v>230</v>
      </c>
      <c r="AD10" s="55" t="str" cm="1">
        <f t="array" ref="AD10">INDEX($E:$E,ROW($E$27)+3*(ROW()-ROW($AC$9)),1)</f>
        <v>FILE_EXTENSION</v>
      </c>
      <c r="AE10" s="56"/>
      <c r="AF10" s="56"/>
      <c r="AG10" s="56"/>
      <c r="AH10" s="56"/>
      <c r="AI10" s="56"/>
      <c r="AJ10" s="57"/>
      <c r="AK10" s="55" t="s">
        <v>1042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'FILE_COMPRESSION=".gz"' &gt;&gt; `pwd`/config/db_file_config.txt</v>
      </c>
      <c r="H11" s="24"/>
      <c r="M11" s="24"/>
      <c r="AC11" s="5" t="s">
        <v>230</v>
      </c>
      <c r="AD11" s="55" t="str" cm="1">
        <f t="array" ref="AD11">INDEX($E:$E,ROW($E$27)+3*(ROW()-ROW($AC$9)),1)</f>
        <v>FILE_COMPRESSION</v>
      </c>
      <c r="AE11" s="56"/>
      <c r="AF11" s="56"/>
      <c r="AG11" s="56"/>
      <c r="AH11" s="56"/>
      <c r="AI11" s="56"/>
      <c r="AJ11" s="57"/>
      <c r="AK11" s="55" t="s">
        <v>236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'FILE_CHARSET="UTF-8"' &gt;&gt; `pwd`/config/db_file_config.txt</v>
      </c>
      <c r="H12" s="24"/>
      <c r="M12" s="24"/>
      <c r="AC12" s="5" t="s">
        <v>230</v>
      </c>
      <c r="AD12" s="55" t="str" cm="1">
        <f t="array" ref="AD12">INDEX($E:$E,ROW($E$27)+3*(ROW()-ROW($AC$9)),1)</f>
        <v>FILE_CHARSET</v>
      </c>
      <c r="AE12" s="56"/>
      <c r="AF12" s="56"/>
      <c r="AG12" s="56"/>
      <c r="AH12" s="56"/>
      <c r="AI12" s="56"/>
      <c r="AJ12" s="57"/>
      <c r="AK12" s="55" t="s">
        <v>66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'FILE_LINE_BREAK="LF"' &gt;&gt; `pwd`/config/db_file_config.txt</v>
      </c>
      <c r="H13" s="24"/>
      <c r="M13" s="24"/>
      <c r="AC13" s="5" t="s">
        <v>230</v>
      </c>
      <c r="AD13" s="55" t="str" cm="1">
        <f t="array" ref="AD13">INDEX($E:$E,ROW($E$27)+3*(ROW()-ROW($AC$9)),1)</f>
        <v>FILE_LINE_BREAK</v>
      </c>
      <c r="AE13" s="56"/>
      <c r="AF13" s="56"/>
      <c r="AG13" s="56"/>
      <c r="AH13" s="56"/>
      <c r="AI13" s="56"/>
      <c r="AJ13" s="57"/>
      <c r="AK13" s="55" t="s">
        <v>63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'FILE_FIELD_SEPARATOR="COMMA"' &gt;&gt; `pwd`/config/db_file_config.txt</v>
      </c>
      <c r="H14" s="24"/>
      <c r="M14" s="24"/>
      <c r="AC14" s="5" t="s">
        <v>230</v>
      </c>
      <c r="AD14" s="55" t="str" cm="1">
        <f t="array" ref="AD14">INDEX($E:$E,ROW($E$27)+3*(ROW()-ROW($AC$9)),1)</f>
        <v>FILE_FIELD_SEPARATOR</v>
      </c>
      <c r="AE14" s="56"/>
      <c r="AF14" s="56"/>
      <c r="AG14" s="56"/>
      <c r="AH14" s="56"/>
      <c r="AI14" s="56"/>
      <c r="AJ14" s="57"/>
      <c r="AK14" s="55" t="s">
        <v>1043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'FILE_ENCLOSING_CHAR="DOUBLE_QUOTE"' &gt;&gt; `pwd`/config/db_file_config.txt</v>
      </c>
      <c r="H15" s="24"/>
      <c r="M15" s="24"/>
      <c r="AC15" s="5" t="s">
        <v>230</v>
      </c>
      <c r="AD15" s="55" t="str" cm="1">
        <f t="array" ref="AD15">INDEX($E:$E,ROW($E$27)+3*(ROW()-ROW($AC$9)),1)</f>
        <v>FILE_ENCLOSING_CHAR</v>
      </c>
      <c r="AE15" s="56"/>
      <c r="AF15" s="56"/>
      <c r="AG15" s="56"/>
      <c r="AH15" s="56"/>
      <c r="AI15" s="56"/>
      <c r="AJ15" s="57"/>
      <c r="AK15" s="55" t="s">
        <v>1044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'ROW_COUNTS="2"' &gt;&gt; `pwd`/config/db_file_config.txt</v>
      </c>
      <c r="H16" s="24"/>
      <c r="M16" s="24"/>
      <c r="AC16" s="5" t="s">
        <v>230</v>
      </c>
      <c r="AD16" s="55" t="str" cm="1">
        <f t="array" ref="AD16">INDEX($E:$E,ROW($E$27)+3*(ROW()-ROW($AC$9)),1)</f>
        <v>ROW_COUNTS</v>
      </c>
      <c r="AE16" s="56"/>
      <c r="AF16" s="56"/>
      <c r="AG16" s="56"/>
      <c r="AH16" s="56"/>
      <c r="AI16" s="56"/>
      <c r="AJ16" s="57"/>
      <c r="AK16" s="55">
        <v>2</v>
      </c>
      <c r="AL16" s="56"/>
      <c r="AM16" s="56"/>
      <c r="AN16" s="57"/>
      <c r="AO16" s="99" t="s">
        <v>234</v>
      </c>
      <c r="AP16" s="100"/>
      <c r="AQ16" s="101"/>
    </row>
    <row r="17" spans="3:13" ht="18" customHeight="1">
      <c r="H17" s="24"/>
      <c r="M17" s="24"/>
    </row>
    <row r="18" spans="3:13" ht="18" customHeight="1">
      <c r="C18" s="5" t="s">
        <v>28</v>
      </c>
      <c r="D18" s="5" t="s">
        <v>425</v>
      </c>
    </row>
    <row r="20" spans="3:13" ht="18" customHeight="1">
      <c r="D20" s="5" t="s">
        <v>24</v>
      </c>
      <c r="E20" s="5" t="s">
        <v>426</v>
      </c>
      <c r="L20" s="5" t="s">
        <v>13</v>
      </c>
      <c r="M20" s="5" t="s">
        <v>400</v>
      </c>
    </row>
    <row r="21" spans="3:13" ht="18" customHeight="1">
      <c r="D21" s="5" t="s">
        <v>24</v>
      </c>
      <c r="E21" s="5" t="s">
        <v>399</v>
      </c>
      <c r="L21" s="5" t="s">
        <v>13</v>
      </c>
      <c r="M21" s="5" t="s">
        <v>401</v>
      </c>
    </row>
    <row r="22" spans="3:13" ht="18" customHeight="1">
      <c r="E22" s="5" t="s">
        <v>290</v>
      </c>
      <c r="F22" s="5" t="s">
        <v>402</v>
      </c>
      <c r="G22" s="5" t="s">
        <v>13</v>
      </c>
      <c r="H22" s="24" t="str">
        <f>IF($E18="","clear; ","")&amp;"mkdir -pv ./output/logs/; export "&amp;$E21&amp;"=""`pwd`/output/logs/"";"</f>
        <v>clear; mkdir -pv ./output/logs/; export LOG_DIR="`pwd`/output/logs/";</v>
      </c>
    </row>
    <row r="23" spans="3:13" ht="18" customHeight="1">
      <c r="H23" s="24" t="str">
        <f>"echo """&amp;$E21&amp;"=${"&amp;$E21&amp;"}""; echo;"</f>
        <v>echo "LOG_DIR=${LOG_DIR}"; echo;</v>
      </c>
    </row>
    <row r="24" spans="3:13" ht="18" customHeight="1">
      <c r="D24" s="5" t="s">
        <v>24</v>
      </c>
      <c r="E24" s="5" t="s">
        <v>502</v>
      </c>
      <c r="L24" s="5" t="s">
        <v>13</v>
      </c>
      <c r="M24" s="5" t="s">
        <v>504</v>
      </c>
    </row>
    <row r="25" spans="3:13" ht="18" customHeight="1">
      <c r="E25" s="5" t="s">
        <v>290</v>
      </c>
      <c r="F25" s="5" t="s">
        <v>402</v>
      </c>
      <c r="G25" s="5" t="s">
        <v>13</v>
      </c>
      <c r="H25" s="24" t="str">
        <f>IF($E21="","clear; ","")&amp;"mkdir -pv ./config/; export "&amp;$E24&amp;"=""`pwd`/config/"";"</f>
        <v>mkdir -pv ./config/; export CONFIG_DIR="`pwd`/config/";</v>
      </c>
    </row>
    <row r="26" spans="3:13" ht="18" customHeight="1">
      <c r="H26" s="24" t="str">
        <f>"echo """&amp;$E24&amp;"=${"&amp;$E24&amp;"}""; echo;"</f>
        <v>echo "CONFIG_DIR=${CONFIG_DIR}"; echo;</v>
      </c>
    </row>
    <row r="27" spans="3:13" ht="18" customHeight="1">
      <c r="D27" s="5" t="s">
        <v>24</v>
      </c>
      <c r="E27" s="5" t="s">
        <v>1038</v>
      </c>
      <c r="L27" s="5" t="s">
        <v>13</v>
      </c>
      <c r="M27" s="5" t="s">
        <v>80</v>
      </c>
    </row>
    <row r="28" spans="3:13" ht="18" customHeight="1">
      <c r="E28" s="5" t="s">
        <v>290</v>
      </c>
      <c r="F28" s="5" t="s">
        <v>402</v>
      </c>
      <c r="G28" s="5" t="s">
        <v>13</v>
      </c>
      <c r="H28" s="24" t="str">
        <f>IF($E24="","clear; ","")&amp;"export "&amp;"$(cat ${CONFIG_DIR}"&amp;$K$7&amp;" | grep "&amp;$E27&amp;" | sed 's/""//g'"&amp;IF(VLOOKUP($E27,$AD$9:$AQ$20,12,FALSE)="大文字"," | tr '[:lower:]' '[:upper:]'",IF(VLOOKUP($E27,$AD$9:$AQ$20,12,FALSE)="小文字"," | tr '[:upper:]' '[:lower:]'",""))&amp;");"</f>
        <v>export $(cat ${CONFIG_DIR}db_file_config.txt | grep FILE_NAME | sed 's/"//g');</v>
      </c>
    </row>
    <row r="29" spans="3:13" ht="18" customHeight="1">
      <c r="H29" s="24" t="str">
        <f>"echo """&amp;$E27&amp;"=${"&amp;$E27&amp;"}""; echo;"</f>
        <v>echo "FILE_NAME=${FILE_NAME}"; echo;</v>
      </c>
    </row>
    <row r="30" spans="3:13" ht="18" customHeight="1">
      <c r="D30" s="5" t="s">
        <v>24</v>
      </c>
      <c r="E30" s="5" t="s">
        <v>1039</v>
      </c>
      <c r="L30" s="5" t="s">
        <v>13</v>
      </c>
      <c r="M30" s="5" t="s">
        <v>590</v>
      </c>
    </row>
    <row r="31" spans="3:13" ht="18" customHeight="1">
      <c r="E31" s="5" t="s">
        <v>290</v>
      </c>
      <c r="F31" s="5" t="s">
        <v>402</v>
      </c>
      <c r="G31" s="5" t="s">
        <v>13</v>
      </c>
      <c r="H31" s="24" t="str">
        <f>IF($E27="","clear; ","")&amp;"export "&amp;"$(cat ${CONFIG_DIR}"&amp;$K$7&amp;" | grep "&amp;$E30&amp;" | sed 's/""//g'"&amp;IF(VLOOKUP($E30,$AD$9:$AQ$20,12,FALSE)="大文字"," | tr '[:lower:]' '[:upper:]'",IF(VLOOKUP($E30,$AD$9:$AQ$20,12,FALSE)="小文字"," | tr '[:upper:]' '[:lower:]'",""))&amp;");"</f>
        <v>export $(cat ${CONFIG_DIR}db_file_config.txt | grep FILE_EXTENSION | sed 's/"//g');</v>
      </c>
      <c r="M31" s="24"/>
    </row>
    <row r="32" spans="3:13" ht="18" customHeight="1">
      <c r="H32" s="24" t="str">
        <f>"echo """&amp;$E30&amp;"=${"&amp;$E30&amp;"}""; echo;"</f>
        <v>echo "FILE_EXTENSION=${FILE_EXTENSION}"; echo;</v>
      </c>
    </row>
    <row r="33" spans="4:13" ht="18" customHeight="1">
      <c r="D33" s="5" t="s">
        <v>24</v>
      </c>
      <c r="E33" s="5" t="s">
        <v>73</v>
      </c>
      <c r="L33" s="5" t="s">
        <v>13</v>
      </c>
      <c r="M33" s="5" t="s">
        <v>591</v>
      </c>
    </row>
    <row r="34" spans="4:13" ht="18" customHeight="1">
      <c r="E34" s="5" t="s">
        <v>290</v>
      </c>
      <c r="F34" s="5" t="s">
        <v>402</v>
      </c>
      <c r="G34" s="5" t="s">
        <v>13</v>
      </c>
      <c r="H34" s="24" t="str">
        <f>IF($E30="","clear; ","")&amp;"export "&amp;"$(cat ${CONFIG_DIR}"&amp;$K$7&amp;" | grep "&amp;$E33&amp;" | sed 's/""//g'"&amp;IF(VLOOKUP($E33,$AD$9:$AQ$20,12,FALSE)="大文字"," | tr '[:lower:]' '[:upper:]'",IF(VLOOKUP($E33,$AD$9:$AQ$20,12,FALSE)="小文字"," | tr '[:upper:]' '[:lower:]'",""))&amp;");"</f>
        <v>export $(cat ${CONFIG_DIR}db_file_config.txt | grep FILE_COMPRESSION | sed 's/"//g');</v>
      </c>
      <c r="M34" s="24"/>
    </row>
    <row r="35" spans="4:13" ht="18" customHeight="1">
      <c r="H35" s="24" t="str">
        <f>"echo """&amp;$E33&amp;"=${"&amp;$E33&amp;"}""; echo;"</f>
        <v>echo "FILE_COMPRESSION=${FILE_COMPRESSION}"; echo;</v>
      </c>
      <c r="M35" s="24"/>
    </row>
    <row r="36" spans="4:13" ht="18" customHeight="1">
      <c r="D36" s="5" t="s">
        <v>24</v>
      </c>
      <c r="E36" s="5" t="s">
        <v>75</v>
      </c>
      <c r="L36" s="5" t="s">
        <v>13</v>
      </c>
      <c r="M36" s="5" t="s">
        <v>592</v>
      </c>
    </row>
    <row r="37" spans="4:13" ht="18" customHeight="1">
      <c r="E37" s="5" t="s">
        <v>290</v>
      </c>
      <c r="F37" s="5" t="s">
        <v>402</v>
      </c>
      <c r="G37" s="5" t="s">
        <v>13</v>
      </c>
      <c r="H37" s="24" t="str">
        <f>IF($E33="","clear; ","")&amp;"export "&amp;"$(cat ${CONFIG_DIR}"&amp;$K$7&amp;" | grep "&amp;$E36&amp;" | sed 's/""//g'"&amp;IF(VLOOKUP($E36,$AD$9:$AQ$20,12,FALSE)="大文字"," | tr '[:lower:]' '[:upper:]'",IF(VLOOKUP($E36,$AD$9:$AQ$20,12,FALSE)="小文字"," | tr '[:upper:]' '[:lower:]'",""))&amp;");"</f>
        <v>export $(cat ${CONFIG_DIR}db_file_config.txt | grep FILE_CHARSET | sed 's/"//g');</v>
      </c>
      <c r="M37" s="24"/>
    </row>
    <row r="38" spans="4:13" ht="18" customHeight="1">
      <c r="H38" s="24" t="str">
        <f>"echo """&amp;$E36&amp;"=${"&amp;$E36&amp;"}""; echo;"</f>
        <v>echo "FILE_CHARSET=${FILE_CHARSET}"; echo;</v>
      </c>
      <c r="M38" s="24"/>
    </row>
    <row r="39" spans="4:13" ht="18" customHeight="1">
      <c r="D39" s="5" t="s">
        <v>24</v>
      </c>
      <c r="E39" s="5" t="s">
        <v>76</v>
      </c>
      <c r="L39" s="5" t="s">
        <v>13</v>
      </c>
      <c r="M39" s="5" t="s">
        <v>593</v>
      </c>
    </row>
    <row r="40" spans="4:13" ht="18" customHeight="1">
      <c r="E40" s="5" t="s">
        <v>290</v>
      </c>
      <c r="F40" s="5" t="s">
        <v>402</v>
      </c>
      <c r="G40" s="5" t="s">
        <v>13</v>
      </c>
      <c r="H40" s="24" t="str">
        <f>IF($E36="","clear; ","")&amp;"export "&amp;"$(cat ${CONFIG_DIR}"&amp;$K$7&amp;" | grep "&amp;$E39&amp;" | sed 's/""//g'"&amp;IF(VLOOKUP($E39,$AD$9:$AQ$20,12,FALSE)="大文字"," | tr '[:lower:]' '[:upper:]'",IF(VLOOKUP($E39,$AD$9:$AQ$20,12,FALSE)="小文字"," | tr '[:upper:]' '[:lower:]'",""))&amp;");"</f>
        <v>export $(cat ${CONFIG_DIR}db_file_config.txt | grep FILE_LINE_BREAK | sed 's/"//g');</v>
      </c>
      <c r="M40" s="24"/>
    </row>
    <row r="41" spans="4:13" ht="18" customHeight="1">
      <c r="H41" s="24" t="str">
        <f>"echo """&amp;$E39&amp;"=${"&amp;$E39&amp;"}""; echo;"</f>
        <v>echo "FILE_LINE_BREAK=${FILE_LINE_BREAK}"; echo;</v>
      </c>
      <c r="M41" s="24"/>
    </row>
    <row r="42" spans="4:13" ht="18" customHeight="1">
      <c r="D42" s="5" t="s">
        <v>24</v>
      </c>
      <c r="E42" s="5" t="s">
        <v>77</v>
      </c>
      <c r="L42" s="5" t="s">
        <v>13</v>
      </c>
      <c r="M42" s="5" t="s">
        <v>594</v>
      </c>
    </row>
    <row r="43" spans="4:13" ht="18" customHeight="1">
      <c r="E43" s="5" t="s">
        <v>290</v>
      </c>
      <c r="F43" s="5" t="s">
        <v>402</v>
      </c>
      <c r="G43" s="5" t="s">
        <v>13</v>
      </c>
      <c r="H43" s="24" t="str">
        <f>IF($E39="","clear; ","")&amp;"export "&amp;"$(cat ${CONFIG_DIR}"&amp;$K$7&amp;" | grep "&amp;$E42&amp;" | sed 's/""//g'"&amp;IF(VLOOKUP($E42,$AD$9:$AQ$20,12,FALSE)="大文字"," | tr '[:lower:]' '[:upper:]'",IF(VLOOKUP($E42,$AD$9:$AQ$20,12,FALSE)="小文字"," | tr '[:upper:]' '[:lower:]'",""))&amp;");"</f>
        <v>export $(cat ${CONFIG_DIR}db_file_config.txt | grep FILE_FIELD_SEPARATOR | sed 's/"//g');</v>
      </c>
      <c r="M43" s="24"/>
    </row>
    <row r="44" spans="4:13" ht="18" customHeight="1">
      <c r="H44" s="24" t="str">
        <f>"echo """&amp;$E42&amp;"=${"&amp;$E42&amp;"}""; echo;"</f>
        <v>echo "FILE_FIELD_SEPARATOR=${FILE_FIELD_SEPARATOR}"; echo;</v>
      </c>
      <c r="M44" s="24"/>
    </row>
    <row r="45" spans="4:13" ht="18" customHeight="1">
      <c r="D45" s="5" t="s">
        <v>24</v>
      </c>
      <c r="E45" s="5" t="s">
        <v>78</v>
      </c>
      <c r="L45" s="5" t="s">
        <v>13</v>
      </c>
      <c r="M45" s="5" t="s">
        <v>595</v>
      </c>
    </row>
    <row r="46" spans="4:13" ht="18" customHeight="1">
      <c r="E46" s="5" t="s">
        <v>290</v>
      </c>
      <c r="F46" s="5" t="s">
        <v>402</v>
      </c>
      <c r="G46" s="5" t="s">
        <v>13</v>
      </c>
      <c r="H46" s="24" t="str">
        <f>IF($E42="","clear; ","")&amp;"export "&amp;"$(cat ${CONFIG_DIR}"&amp;$K$7&amp;" | grep "&amp;$E45&amp;" | sed 's/""//g'"&amp;IF(VLOOKUP($E45,$AD$9:$AQ$20,12,FALSE)="大文字"," | tr '[:lower:]' '[:upper:]'",IF(VLOOKUP($E45,$AD$9:$AQ$20,12,FALSE)="小文字"," | tr '[:upper:]' '[:lower:]'",""))&amp;");"</f>
        <v>export $(cat ${CONFIG_DIR}db_file_config.txt | grep FILE_ENCLOSING_CHAR | sed 's/"//g');</v>
      </c>
      <c r="M46" s="24"/>
    </row>
    <row r="47" spans="4:13" ht="18" customHeight="1">
      <c r="H47" s="24" t="str">
        <f>"echo """&amp;$E45&amp;"=${"&amp;$E45&amp;"}""; echo;"</f>
        <v>echo "FILE_ENCLOSING_CHAR=${FILE_ENCLOSING_CHAR}"; echo;</v>
      </c>
      <c r="M47" s="24"/>
    </row>
    <row r="48" spans="4:13" ht="18" customHeight="1">
      <c r="D48" s="5" t="s">
        <v>24</v>
      </c>
      <c r="E48" s="5" t="s">
        <v>79</v>
      </c>
      <c r="L48" s="5" t="s">
        <v>13</v>
      </c>
      <c r="M48" s="5" t="s">
        <v>596</v>
      </c>
    </row>
    <row r="49" spans="3:60" ht="18" customHeight="1">
      <c r="E49" s="5" t="s">
        <v>290</v>
      </c>
      <c r="F49" s="5" t="s">
        <v>402</v>
      </c>
      <c r="G49" s="5" t="s">
        <v>13</v>
      </c>
      <c r="H49" s="24" t="str">
        <f>IF($E45="","clear; ","")&amp;"export "&amp;"$(cat ${CONFIG_DIR}"&amp;$K$7&amp;" | grep "&amp;$E48&amp;" | sed 's/""//g'"&amp;IF(VLOOKUP($E48,$AD$9:$AQ$20,12,FALSE)="大文字"," | tr '[:lower:]' '[:upper:]'",IF(VLOOKUP($E48,$AD$9:$AQ$20,12,FALSE)="小文字"," | tr '[:upper:]' '[:lower:]'",""))&amp;");"</f>
        <v>export $(cat ${CONFIG_DIR}db_file_config.txt | grep ROW_COUNTS | sed 's/"//g');</v>
      </c>
      <c r="M49" s="24"/>
    </row>
    <row r="50" spans="3:60" ht="18" customHeight="1">
      <c r="H50" s="24" t="str">
        <f>"echo """&amp;$E48&amp;"=${"&amp;$E48&amp;"}""; echo;"</f>
        <v>echo "ROW_COUNTS=${ROW_COUNTS}"; echo;</v>
      </c>
      <c r="M50" s="24"/>
    </row>
    <row r="51" spans="3:60" ht="18" customHeight="1">
      <c r="K51" s="24"/>
    </row>
    <row r="52" spans="3:60" ht="18" customHeight="1">
      <c r="C52" s="5" t="s">
        <v>30</v>
      </c>
      <c r="D52" s="5" t="s">
        <v>404</v>
      </c>
    </row>
    <row r="54" spans="3:60" ht="18" customHeight="1">
      <c r="D54" s="105" t="s">
        <v>404</v>
      </c>
      <c r="E54" s="106"/>
      <c r="F54" s="106"/>
      <c r="G54" s="107"/>
      <c r="H54" s="121">
        <f>G$54+1</f>
        <v>1</v>
      </c>
      <c r="I54" s="121">
        <f>H$54+1</f>
        <v>2</v>
      </c>
      <c r="J54" s="121">
        <f t="shared" ref="J54:AQ54" si="1">I$54+1</f>
        <v>3</v>
      </c>
      <c r="K54" s="121">
        <f t="shared" si="1"/>
        <v>4</v>
      </c>
      <c r="L54" s="121">
        <f t="shared" si="1"/>
        <v>5</v>
      </c>
      <c r="M54" s="121">
        <f t="shared" si="1"/>
        <v>6</v>
      </c>
      <c r="N54" s="121">
        <f t="shared" si="1"/>
        <v>7</v>
      </c>
      <c r="O54" s="121">
        <f t="shared" si="1"/>
        <v>8</v>
      </c>
      <c r="P54" s="121">
        <f t="shared" si="1"/>
        <v>9</v>
      </c>
      <c r="Q54" s="121">
        <f t="shared" si="1"/>
        <v>10</v>
      </c>
      <c r="R54" s="121">
        <f t="shared" si="1"/>
        <v>11</v>
      </c>
      <c r="S54" s="121">
        <f t="shared" si="1"/>
        <v>12</v>
      </c>
      <c r="T54" s="121">
        <f t="shared" si="1"/>
        <v>13</v>
      </c>
      <c r="U54" s="121">
        <f t="shared" si="1"/>
        <v>14</v>
      </c>
      <c r="V54" s="121">
        <f t="shared" si="1"/>
        <v>15</v>
      </c>
      <c r="W54" s="121">
        <f t="shared" si="1"/>
        <v>16</v>
      </c>
      <c r="X54" s="121">
        <f t="shared" si="1"/>
        <v>17</v>
      </c>
      <c r="Y54" s="121">
        <f t="shared" si="1"/>
        <v>18</v>
      </c>
      <c r="Z54" s="121">
        <f t="shared" si="1"/>
        <v>19</v>
      </c>
      <c r="AA54" s="121">
        <f t="shared" si="1"/>
        <v>20</v>
      </c>
      <c r="AB54" s="121">
        <f t="shared" si="1"/>
        <v>21</v>
      </c>
      <c r="AC54" s="121">
        <f t="shared" si="1"/>
        <v>22</v>
      </c>
      <c r="AD54" s="121">
        <f t="shared" si="1"/>
        <v>23</v>
      </c>
      <c r="AE54" s="121">
        <f t="shared" si="1"/>
        <v>24</v>
      </c>
      <c r="AF54" s="121">
        <f t="shared" si="1"/>
        <v>25</v>
      </c>
      <c r="AG54" s="121">
        <f t="shared" si="1"/>
        <v>26</v>
      </c>
      <c r="AH54" s="121">
        <f t="shared" si="1"/>
        <v>27</v>
      </c>
      <c r="AI54" s="121">
        <f t="shared" si="1"/>
        <v>28</v>
      </c>
      <c r="AJ54" s="121">
        <f t="shared" si="1"/>
        <v>29</v>
      </c>
      <c r="AK54" s="121">
        <f t="shared" si="1"/>
        <v>30</v>
      </c>
      <c r="AL54" s="121">
        <f t="shared" si="1"/>
        <v>31</v>
      </c>
      <c r="AM54" s="121">
        <f t="shared" si="1"/>
        <v>32</v>
      </c>
      <c r="AN54" s="121">
        <f t="shared" si="1"/>
        <v>33</v>
      </c>
      <c r="AO54" s="121">
        <f t="shared" si="1"/>
        <v>34</v>
      </c>
      <c r="AP54" s="121">
        <f t="shared" si="1"/>
        <v>35</v>
      </c>
      <c r="AQ54" s="121">
        <f t="shared" si="1"/>
        <v>36</v>
      </c>
    </row>
    <row r="55" spans="3:60" ht="18" customHeight="1">
      <c r="D55" s="118"/>
      <c r="E55" s="119"/>
      <c r="F55" s="119"/>
      <c r="G55" s="120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</row>
    <row r="56" spans="3:60" ht="18" customHeight="1">
      <c r="D56" s="108"/>
      <c r="E56" s="109"/>
      <c r="F56" s="109"/>
      <c r="G56" s="110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</row>
    <row r="57" spans="3:60" ht="18" customHeight="1">
      <c r="D57" s="37" t="s">
        <v>694</v>
      </c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43"/>
    </row>
    <row r="58" spans="3:60" ht="18" customHeight="1">
      <c r="D58" s="33"/>
      <c r="E58" s="140" t="s">
        <v>70</v>
      </c>
      <c r="F58" s="141"/>
      <c r="G58" s="142"/>
      <c r="H58" s="33" t="s">
        <v>24</v>
      </c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U58" s="19"/>
      <c r="AV58" s="19"/>
    </row>
    <row r="59" spans="3:60" ht="18" customHeight="1">
      <c r="D59" s="37" t="str">
        <f>E27</f>
        <v>FILE_NAME</v>
      </c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W59" s="148"/>
      <c r="AX59" s="148"/>
      <c r="AY59" s="148"/>
      <c r="AZ59" s="148"/>
      <c r="BA59" s="60"/>
      <c r="BB59" s="60"/>
      <c r="BC59" s="60"/>
      <c r="BD59" s="60"/>
      <c r="BE59" s="60"/>
      <c r="BF59" s="60"/>
      <c r="BG59" s="60"/>
      <c r="BH59" s="60"/>
    </row>
    <row r="60" spans="3:60" ht="18" customHeight="1">
      <c r="D60" s="33"/>
      <c r="E60" s="140" t="s">
        <v>70</v>
      </c>
      <c r="F60" s="141"/>
      <c r="G60" s="142"/>
      <c r="H60" s="33"/>
      <c r="I60" s="33" t="s">
        <v>24</v>
      </c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</row>
    <row r="61" spans="3:60" ht="18" customHeight="1">
      <c r="D61" s="33"/>
      <c r="E61" s="140" t="s">
        <v>1041</v>
      </c>
      <c r="F61" s="141"/>
      <c r="G61" s="142"/>
      <c r="H61" s="33"/>
      <c r="I61" s="33"/>
      <c r="J61" s="33" t="s">
        <v>24</v>
      </c>
      <c r="K61" s="33" t="s">
        <v>24</v>
      </c>
      <c r="L61" s="33" t="s">
        <v>24</v>
      </c>
      <c r="M61" s="33" t="s">
        <v>24</v>
      </c>
      <c r="N61" s="33" t="s">
        <v>24</v>
      </c>
      <c r="O61" s="33" t="s">
        <v>24</v>
      </c>
      <c r="P61" s="33" t="s">
        <v>24</v>
      </c>
      <c r="Q61" s="33"/>
      <c r="R61" s="33" t="s">
        <v>24</v>
      </c>
      <c r="S61" s="33" t="s">
        <v>24</v>
      </c>
      <c r="T61" s="33" t="s">
        <v>24</v>
      </c>
      <c r="U61" s="33" t="s">
        <v>24</v>
      </c>
      <c r="V61" s="33" t="s">
        <v>24</v>
      </c>
      <c r="W61" s="33" t="s">
        <v>24</v>
      </c>
      <c r="X61" s="33" t="s">
        <v>24</v>
      </c>
      <c r="Y61" s="33" t="s">
        <v>24</v>
      </c>
      <c r="Z61" s="33" t="s">
        <v>24</v>
      </c>
      <c r="AA61" s="33" t="s">
        <v>24</v>
      </c>
      <c r="AB61" s="33" t="s">
        <v>24</v>
      </c>
      <c r="AC61" s="33" t="s">
        <v>24</v>
      </c>
      <c r="AD61" s="33" t="s">
        <v>24</v>
      </c>
      <c r="AE61" s="33" t="s">
        <v>24</v>
      </c>
      <c r="AF61" s="33" t="s">
        <v>24</v>
      </c>
      <c r="AG61" s="33" t="s">
        <v>24</v>
      </c>
      <c r="AH61" s="33" t="s">
        <v>24</v>
      </c>
      <c r="AI61" s="33" t="s">
        <v>24</v>
      </c>
      <c r="AJ61" s="33" t="s">
        <v>24</v>
      </c>
      <c r="AK61" s="33" t="s">
        <v>24</v>
      </c>
      <c r="AL61" s="33" t="s">
        <v>24</v>
      </c>
      <c r="AM61" s="33" t="s">
        <v>24</v>
      </c>
      <c r="AN61" s="33" t="s">
        <v>24</v>
      </c>
      <c r="AO61" s="33" t="s">
        <v>24</v>
      </c>
      <c r="AP61" s="33" t="s">
        <v>24</v>
      </c>
      <c r="AQ61" s="33" t="s">
        <v>24</v>
      </c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</row>
    <row r="62" spans="3:60" ht="18" customHeight="1">
      <c r="D62" s="33"/>
      <c r="E62" s="140" t="s">
        <v>828</v>
      </c>
      <c r="F62" s="141"/>
      <c r="G62" s="142"/>
      <c r="H62" s="33"/>
      <c r="I62" s="33"/>
      <c r="J62" s="33"/>
      <c r="K62" s="33"/>
      <c r="L62" s="33"/>
      <c r="M62" s="33"/>
      <c r="N62" s="33"/>
      <c r="O62" s="33"/>
      <c r="P62" s="33"/>
      <c r="Q62" s="33" t="s">
        <v>24</v>
      </c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</row>
    <row r="63" spans="3:60" ht="18" customHeight="1">
      <c r="D63" s="37" t="str">
        <f>E30</f>
        <v>FILE_EXTENSION</v>
      </c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</row>
    <row r="64" spans="3:60" ht="18" customHeight="1">
      <c r="D64" s="33"/>
      <c r="E64" s="140" t="s">
        <v>70</v>
      </c>
      <c r="F64" s="141"/>
      <c r="G64" s="142"/>
      <c r="H64" s="33"/>
      <c r="I64" s="33"/>
      <c r="J64" s="33" t="s">
        <v>24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</row>
    <row r="65" spans="4:43" ht="18" customHeight="1">
      <c r="D65" s="33"/>
      <c r="E65" s="140" t="s">
        <v>1042</v>
      </c>
      <c r="F65" s="141"/>
      <c r="G65" s="142"/>
      <c r="H65" s="33"/>
      <c r="I65" s="33" t="s">
        <v>24</v>
      </c>
      <c r="J65" s="33"/>
      <c r="K65" s="33" t="s">
        <v>24</v>
      </c>
      <c r="L65" s="33" t="s">
        <v>24</v>
      </c>
      <c r="M65" s="33" t="s">
        <v>24</v>
      </c>
      <c r="N65" s="33" t="s">
        <v>24</v>
      </c>
      <c r="O65" s="33" t="s">
        <v>24</v>
      </c>
      <c r="P65" s="33" t="s">
        <v>24</v>
      </c>
      <c r="Q65" s="33" t="s">
        <v>24</v>
      </c>
      <c r="R65" s="33" t="s">
        <v>24</v>
      </c>
      <c r="S65" s="33"/>
      <c r="T65" s="33"/>
      <c r="U65" s="33"/>
      <c r="V65" s="33"/>
      <c r="W65" s="33" t="s">
        <v>24</v>
      </c>
      <c r="X65" s="33" t="s">
        <v>24</v>
      </c>
      <c r="Y65" s="33" t="s">
        <v>24</v>
      </c>
      <c r="Z65" s="33" t="s">
        <v>24</v>
      </c>
      <c r="AA65" s="33" t="s">
        <v>24</v>
      </c>
      <c r="AB65" s="33" t="s">
        <v>24</v>
      </c>
      <c r="AC65" s="33" t="s">
        <v>24</v>
      </c>
      <c r="AD65" s="33" t="s">
        <v>24</v>
      </c>
      <c r="AE65" s="33" t="s">
        <v>24</v>
      </c>
      <c r="AF65" s="33" t="s">
        <v>24</v>
      </c>
      <c r="AG65" s="33" t="s">
        <v>24</v>
      </c>
      <c r="AH65" s="33" t="s">
        <v>24</v>
      </c>
      <c r="AI65" s="33" t="s">
        <v>24</v>
      </c>
      <c r="AJ65" s="33" t="s">
        <v>24</v>
      </c>
      <c r="AK65" s="33" t="s">
        <v>24</v>
      </c>
      <c r="AL65" s="33" t="s">
        <v>24</v>
      </c>
      <c r="AM65" s="33" t="s">
        <v>24</v>
      </c>
      <c r="AN65" s="33" t="s">
        <v>24</v>
      </c>
      <c r="AO65" s="33" t="s">
        <v>24</v>
      </c>
      <c r="AP65" s="33" t="s">
        <v>24</v>
      </c>
      <c r="AQ65" s="33" t="s">
        <v>24</v>
      </c>
    </row>
    <row r="66" spans="4:43" ht="18" customHeight="1">
      <c r="D66" s="33"/>
      <c r="E66" s="140" t="s">
        <v>1064</v>
      </c>
      <c r="F66" s="141"/>
      <c r="G66" s="142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 t="s">
        <v>24</v>
      </c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</row>
    <row r="67" spans="4:43" ht="18" customHeight="1">
      <c r="D67" s="33"/>
      <c r="E67" s="140" t="s">
        <v>1065</v>
      </c>
      <c r="F67" s="141"/>
      <c r="G67" s="142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 t="s">
        <v>24</v>
      </c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</row>
    <row r="68" spans="4:43" ht="18" customHeight="1">
      <c r="D68" s="33"/>
      <c r="E68" s="140" t="s">
        <v>828</v>
      </c>
      <c r="F68" s="141"/>
      <c r="G68" s="142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 t="s">
        <v>24</v>
      </c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</row>
    <row r="69" spans="4:43" ht="18" customHeight="1">
      <c r="D69" s="33"/>
      <c r="E69" s="140" t="s">
        <v>1095</v>
      </c>
      <c r="F69" s="141"/>
      <c r="G69" s="142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 t="s">
        <v>24</v>
      </c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</row>
    <row r="70" spans="4:43" ht="18" customHeight="1">
      <c r="D70" s="37" t="str">
        <f>E33</f>
        <v>FILE_COMPRESSION</v>
      </c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</row>
    <row r="71" spans="4:43" ht="18" customHeight="1">
      <c r="D71" s="33"/>
      <c r="E71" s="140" t="s">
        <v>70</v>
      </c>
      <c r="F71" s="141"/>
      <c r="G71" s="142"/>
      <c r="H71" s="33"/>
      <c r="I71" s="33"/>
      <c r="J71" s="33"/>
      <c r="K71" s="33" t="s">
        <v>24</v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</row>
    <row r="72" spans="4:43" ht="18" customHeight="1">
      <c r="D72" s="33"/>
      <c r="E72" s="140" t="s">
        <v>236</v>
      </c>
      <c r="F72" s="141"/>
      <c r="G72" s="142"/>
      <c r="H72" s="33"/>
      <c r="I72" s="33" t="s">
        <v>24</v>
      </c>
      <c r="J72" s="33" t="s">
        <v>24</v>
      </c>
      <c r="K72" s="33"/>
      <c r="L72" s="33" t="s">
        <v>24</v>
      </c>
      <c r="M72" s="33" t="s">
        <v>24</v>
      </c>
      <c r="N72" s="33" t="s">
        <v>24</v>
      </c>
      <c r="O72" s="33" t="s">
        <v>24</v>
      </c>
      <c r="P72" s="33" t="s">
        <v>24</v>
      </c>
      <c r="Q72" s="33" t="s">
        <v>24</v>
      </c>
      <c r="R72" s="33" t="s">
        <v>24</v>
      </c>
      <c r="S72" s="33" t="s">
        <v>24</v>
      </c>
      <c r="T72" s="33" t="s">
        <v>24</v>
      </c>
      <c r="U72" s="33" t="s">
        <v>24</v>
      </c>
      <c r="V72" s="33" t="s">
        <v>24</v>
      </c>
      <c r="W72" s="33" t="s">
        <v>24</v>
      </c>
      <c r="X72" s="33"/>
      <c r="Y72" s="33"/>
      <c r="Z72" s="33"/>
      <c r="AA72" s="33"/>
      <c r="AB72" s="33"/>
      <c r="AC72" s="33"/>
      <c r="AD72" s="33" t="s">
        <v>24</v>
      </c>
      <c r="AE72" s="33" t="s">
        <v>24</v>
      </c>
      <c r="AF72" s="33" t="s">
        <v>24</v>
      </c>
      <c r="AG72" s="33" t="s">
        <v>24</v>
      </c>
      <c r="AH72" s="33" t="s">
        <v>24</v>
      </c>
      <c r="AI72" s="33" t="s">
        <v>24</v>
      </c>
      <c r="AJ72" s="33" t="s">
        <v>24</v>
      </c>
      <c r="AK72" s="33" t="s">
        <v>24</v>
      </c>
      <c r="AL72" s="33" t="s">
        <v>24</v>
      </c>
      <c r="AM72" s="33" t="s">
        <v>24</v>
      </c>
      <c r="AN72" s="33" t="s">
        <v>24</v>
      </c>
      <c r="AO72" s="33" t="s">
        <v>24</v>
      </c>
      <c r="AP72" s="33" t="s">
        <v>24</v>
      </c>
      <c r="AQ72" s="33" t="s">
        <v>24</v>
      </c>
    </row>
    <row r="73" spans="4:43" ht="18" customHeight="1">
      <c r="D73" s="33"/>
      <c r="E73" s="140" t="s">
        <v>237</v>
      </c>
      <c r="F73" s="141"/>
      <c r="G73" s="142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 t="s">
        <v>24</v>
      </c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</row>
    <row r="74" spans="4:43" ht="18" customHeight="1">
      <c r="D74" s="33"/>
      <c r="E74" s="140" t="s">
        <v>238</v>
      </c>
      <c r="F74" s="141"/>
      <c r="G74" s="14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 t="s">
        <v>24</v>
      </c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</row>
    <row r="75" spans="4:43" ht="18" customHeight="1">
      <c r="D75" s="33"/>
      <c r="E75" s="140" t="s">
        <v>239</v>
      </c>
      <c r="F75" s="141"/>
      <c r="G75" s="142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 t="s">
        <v>24</v>
      </c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</row>
    <row r="76" spans="4:43" ht="18" customHeight="1">
      <c r="D76" s="33"/>
      <c r="E76" s="140" t="s">
        <v>240</v>
      </c>
      <c r="F76" s="141"/>
      <c r="G76" s="142"/>
      <c r="H76" s="33"/>
      <c r="I76" s="33"/>
      <c r="J76" s="33"/>
      <c r="K76" s="33"/>
      <c r="L76" s="33"/>
      <c r="M76" s="33"/>
      <c r="N76" s="33"/>
      <c r="O76" s="33"/>
      <c r="P76" s="34"/>
      <c r="Q76" s="34"/>
      <c r="R76" s="33"/>
      <c r="S76" s="33"/>
      <c r="T76" s="33"/>
      <c r="U76" s="33"/>
      <c r="V76" s="33"/>
      <c r="W76" s="33"/>
      <c r="X76" s="33"/>
      <c r="Y76" s="33"/>
      <c r="Z76" s="33"/>
      <c r="AA76" s="33" t="s">
        <v>24</v>
      </c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</row>
    <row r="77" spans="4:43" ht="18" customHeight="1">
      <c r="D77" s="33"/>
      <c r="E77" s="140" t="s">
        <v>828</v>
      </c>
      <c r="F77" s="141"/>
      <c r="G77" s="142"/>
      <c r="H77" s="33"/>
      <c r="I77" s="33"/>
      <c r="J77" s="33"/>
      <c r="K77" s="33"/>
      <c r="L77" s="33"/>
      <c r="M77" s="33"/>
      <c r="N77" s="33"/>
      <c r="O77" s="33"/>
      <c r="P77" s="34"/>
      <c r="Q77" s="34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 t="s">
        <v>24</v>
      </c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</row>
    <row r="78" spans="4:43" ht="18" customHeight="1">
      <c r="D78" s="33"/>
      <c r="E78" s="140" t="s">
        <v>1097</v>
      </c>
      <c r="F78" s="141"/>
      <c r="G78" s="142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 t="s">
        <v>24</v>
      </c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</row>
    <row r="79" spans="4:43" ht="18" customHeight="1">
      <c r="D79" s="37" t="str">
        <f>E36</f>
        <v>FILE_CHARSET</v>
      </c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</row>
    <row r="80" spans="4:43" ht="18" customHeight="1">
      <c r="D80" s="33"/>
      <c r="E80" s="140" t="s">
        <v>70</v>
      </c>
      <c r="F80" s="141"/>
      <c r="G80" s="142"/>
      <c r="H80" s="33"/>
      <c r="I80" s="33"/>
      <c r="J80" s="33"/>
      <c r="K80" s="33"/>
      <c r="L80" s="33" t="s">
        <v>24</v>
      </c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4:43" ht="18" customHeight="1">
      <c r="D81" s="33"/>
      <c r="E81" s="140" t="s">
        <v>66</v>
      </c>
      <c r="F81" s="141"/>
      <c r="G81" s="142"/>
      <c r="H81" s="33"/>
      <c r="I81" s="33" t="s">
        <v>24</v>
      </c>
      <c r="J81" s="33" t="s">
        <v>24</v>
      </c>
      <c r="K81" s="33" t="s">
        <v>24</v>
      </c>
      <c r="L81" s="33"/>
      <c r="M81" s="33" t="s">
        <v>24</v>
      </c>
      <c r="N81" s="33" t="s">
        <v>24</v>
      </c>
      <c r="O81" s="33" t="s">
        <v>24</v>
      </c>
      <c r="P81" s="33" t="s">
        <v>24</v>
      </c>
      <c r="Q81" s="33" t="s">
        <v>24</v>
      </c>
      <c r="R81" s="33" t="s">
        <v>24</v>
      </c>
      <c r="S81" s="33" t="s">
        <v>24</v>
      </c>
      <c r="T81" s="33" t="s">
        <v>24</v>
      </c>
      <c r="U81" s="33" t="s">
        <v>24</v>
      </c>
      <c r="V81" s="33" t="s">
        <v>24</v>
      </c>
      <c r="W81" s="33" t="s">
        <v>24</v>
      </c>
      <c r="X81" s="33" t="s">
        <v>24</v>
      </c>
      <c r="Y81" s="33" t="s">
        <v>24</v>
      </c>
      <c r="Z81" s="33" t="s">
        <v>24</v>
      </c>
      <c r="AA81" s="33" t="s">
        <v>24</v>
      </c>
      <c r="AB81" s="33" t="s">
        <v>24</v>
      </c>
      <c r="AC81" s="33" t="s">
        <v>24</v>
      </c>
      <c r="AD81" s="33" t="s">
        <v>24</v>
      </c>
      <c r="AE81" s="33"/>
      <c r="AF81" s="33"/>
      <c r="AG81" s="33"/>
      <c r="AH81" s="33"/>
      <c r="AI81" s="33"/>
      <c r="AJ81" s="33"/>
      <c r="AK81" s="33" t="s">
        <v>24</v>
      </c>
      <c r="AL81" s="33" t="s">
        <v>24</v>
      </c>
      <c r="AM81" s="33" t="s">
        <v>24</v>
      </c>
      <c r="AN81" s="33" t="s">
        <v>24</v>
      </c>
      <c r="AO81" s="33" t="s">
        <v>24</v>
      </c>
      <c r="AP81" s="33" t="s">
        <v>24</v>
      </c>
      <c r="AQ81" s="33" t="s">
        <v>24</v>
      </c>
    </row>
    <row r="82" spans="4:43" ht="18" customHeight="1">
      <c r="D82" s="33"/>
      <c r="E82" s="140" t="s">
        <v>241</v>
      </c>
      <c r="F82" s="141"/>
      <c r="G82" s="142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 t="s">
        <v>24</v>
      </c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</row>
    <row r="83" spans="4:43" ht="18" customHeight="1">
      <c r="D83" s="33"/>
      <c r="E83" s="140" t="s">
        <v>242</v>
      </c>
      <c r="F83" s="141"/>
      <c r="G83" s="142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 t="s">
        <v>24</v>
      </c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4:43" ht="18" customHeight="1">
      <c r="D84" s="33"/>
      <c r="E84" s="140" t="s">
        <v>67</v>
      </c>
      <c r="F84" s="141"/>
      <c r="G84" s="142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 t="s">
        <v>24</v>
      </c>
      <c r="AH84" s="33"/>
      <c r="AI84" s="33"/>
      <c r="AJ84" s="33"/>
      <c r="AK84" s="33"/>
      <c r="AL84" s="33"/>
      <c r="AM84" s="33"/>
      <c r="AN84" s="33"/>
      <c r="AO84" s="33"/>
      <c r="AP84" s="33"/>
      <c r="AQ84" s="33"/>
    </row>
    <row r="85" spans="4:43" ht="18" customHeight="1">
      <c r="D85" s="33"/>
      <c r="E85" s="140" t="s">
        <v>243</v>
      </c>
      <c r="F85" s="141"/>
      <c r="G85" s="142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 t="s">
        <v>24</v>
      </c>
      <c r="AI85" s="33"/>
      <c r="AJ85" s="33"/>
      <c r="AK85" s="33"/>
      <c r="AL85" s="33"/>
      <c r="AM85" s="33"/>
      <c r="AN85" s="33"/>
      <c r="AO85" s="33"/>
      <c r="AP85" s="33"/>
      <c r="AQ85" s="33"/>
    </row>
    <row r="86" spans="4:43" ht="18" customHeight="1">
      <c r="D86" s="33"/>
      <c r="E86" s="140" t="s">
        <v>244</v>
      </c>
      <c r="F86" s="141"/>
      <c r="G86" s="142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 t="s">
        <v>24</v>
      </c>
      <c r="AJ86" s="33"/>
      <c r="AK86" s="33"/>
      <c r="AL86" s="33"/>
      <c r="AM86" s="33"/>
      <c r="AN86" s="33"/>
      <c r="AO86" s="33"/>
      <c r="AP86" s="33"/>
      <c r="AQ86" s="33"/>
    </row>
    <row r="87" spans="4:43" ht="18" customHeight="1">
      <c r="D87" s="33"/>
      <c r="E87" s="140" t="s">
        <v>828</v>
      </c>
      <c r="F87" s="141"/>
      <c r="G87" s="142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 t="s">
        <v>24</v>
      </c>
      <c r="AK87" s="33"/>
      <c r="AL87" s="33"/>
      <c r="AM87" s="33"/>
      <c r="AN87" s="33"/>
      <c r="AO87" s="33"/>
      <c r="AP87" s="33"/>
      <c r="AQ87" s="33"/>
    </row>
    <row r="88" spans="4:43" ht="18" customHeight="1">
      <c r="D88" s="33"/>
      <c r="E88" s="140" t="s">
        <v>1099</v>
      </c>
      <c r="F88" s="141"/>
      <c r="G88" s="142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</row>
    <row r="89" spans="4:43" ht="18" customHeight="1">
      <c r="D89" s="37" t="str">
        <f>E39</f>
        <v>FILE_LINE_BREAK</v>
      </c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</row>
    <row r="90" spans="4:43" ht="18" customHeight="1">
      <c r="D90" s="33"/>
      <c r="E90" s="140" t="s">
        <v>70</v>
      </c>
      <c r="F90" s="141"/>
      <c r="G90" s="142"/>
      <c r="H90" s="33"/>
      <c r="I90" s="33"/>
      <c r="J90" s="33"/>
      <c r="K90" s="33"/>
      <c r="L90" s="33"/>
      <c r="M90" s="33" t="s">
        <v>24</v>
      </c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</row>
    <row r="91" spans="4:43" ht="18" customHeight="1">
      <c r="D91" s="33"/>
      <c r="E91" s="140" t="s">
        <v>64</v>
      </c>
      <c r="F91" s="141"/>
      <c r="G91" s="142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 t="s">
        <v>24</v>
      </c>
      <c r="AL91" s="33"/>
      <c r="AM91" s="33"/>
      <c r="AN91" s="33"/>
      <c r="AO91" s="33"/>
      <c r="AP91" s="33"/>
      <c r="AQ91" s="33"/>
    </row>
    <row r="92" spans="4:43" ht="18" customHeight="1">
      <c r="D92" s="33"/>
      <c r="E92" s="140" t="s">
        <v>63</v>
      </c>
      <c r="F92" s="141"/>
      <c r="G92" s="142"/>
      <c r="H92" s="33"/>
      <c r="I92" s="33" t="s">
        <v>24</v>
      </c>
      <c r="J92" s="33" t="s">
        <v>24</v>
      </c>
      <c r="K92" s="33" t="s">
        <v>24</v>
      </c>
      <c r="L92" s="33" t="s">
        <v>24</v>
      </c>
      <c r="M92" s="33"/>
      <c r="N92" s="33" t="s">
        <v>24</v>
      </c>
      <c r="O92" s="33" t="s">
        <v>24</v>
      </c>
      <c r="P92" s="33" t="s">
        <v>24</v>
      </c>
      <c r="Q92" s="33" t="s">
        <v>24</v>
      </c>
      <c r="R92" s="33" t="s">
        <v>24</v>
      </c>
      <c r="S92" s="33" t="s">
        <v>24</v>
      </c>
      <c r="T92" s="33" t="s">
        <v>24</v>
      </c>
      <c r="U92" s="33" t="s">
        <v>24</v>
      </c>
      <c r="V92" s="33" t="s">
        <v>24</v>
      </c>
      <c r="W92" s="33" t="s">
        <v>24</v>
      </c>
      <c r="X92" s="33" t="s">
        <v>24</v>
      </c>
      <c r="Y92" s="33" t="s">
        <v>24</v>
      </c>
      <c r="Z92" s="33" t="s">
        <v>24</v>
      </c>
      <c r="AA92" s="33" t="s">
        <v>24</v>
      </c>
      <c r="AB92" s="33" t="s">
        <v>24</v>
      </c>
      <c r="AC92" s="33" t="s">
        <v>24</v>
      </c>
      <c r="AD92" s="33" t="s">
        <v>24</v>
      </c>
      <c r="AE92" s="33" t="s">
        <v>24</v>
      </c>
      <c r="AF92" s="33" t="s">
        <v>24</v>
      </c>
      <c r="AG92" s="33" t="s">
        <v>24</v>
      </c>
      <c r="AH92" s="33" t="s">
        <v>24</v>
      </c>
      <c r="AI92" s="33" t="s">
        <v>24</v>
      </c>
      <c r="AJ92" s="33" t="s">
        <v>24</v>
      </c>
      <c r="AK92" s="33"/>
      <c r="AL92" s="33" t="s">
        <v>24</v>
      </c>
      <c r="AM92" s="33"/>
      <c r="AN92" s="33" t="s">
        <v>24</v>
      </c>
      <c r="AO92" s="33" t="s">
        <v>24</v>
      </c>
      <c r="AP92" s="33" t="s">
        <v>24</v>
      </c>
      <c r="AQ92" s="33" t="s">
        <v>24</v>
      </c>
    </row>
    <row r="93" spans="4:43" ht="18" customHeight="1">
      <c r="D93" s="33"/>
      <c r="E93" s="140" t="s">
        <v>828</v>
      </c>
      <c r="F93" s="141"/>
      <c r="G93" s="142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 t="s">
        <v>24</v>
      </c>
      <c r="AN93" s="33"/>
      <c r="AO93" s="33"/>
      <c r="AP93" s="33"/>
      <c r="AQ93" s="33"/>
    </row>
    <row r="94" spans="4:43" ht="18" customHeight="1">
      <c r="D94" s="37" t="str">
        <f>E42</f>
        <v>FILE_FIELD_SEPARATOR</v>
      </c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</row>
    <row r="95" spans="4:43" ht="18" customHeight="1">
      <c r="D95" s="33"/>
      <c r="E95" s="140" t="s">
        <v>70</v>
      </c>
      <c r="F95" s="141"/>
      <c r="G95" s="142"/>
      <c r="H95" s="33"/>
      <c r="I95" s="33"/>
      <c r="J95" s="33"/>
      <c r="K95" s="33"/>
      <c r="L95" s="33"/>
      <c r="M95" s="33"/>
      <c r="N95" s="33" t="s">
        <v>24</v>
      </c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4:43" ht="18" customHeight="1">
      <c r="D96" s="33"/>
      <c r="E96" s="140" t="s">
        <v>1043</v>
      </c>
      <c r="F96" s="141"/>
      <c r="G96" s="142"/>
      <c r="H96" s="33"/>
      <c r="I96" s="33" t="s">
        <v>24</v>
      </c>
      <c r="J96" s="33" t="s">
        <v>24</v>
      </c>
      <c r="K96" s="33" t="s">
        <v>24</v>
      </c>
      <c r="L96" s="33" t="s">
        <v>24</v>
      </c>
      <c r="M96" s="33" t="s">
        <v>24</v>
      </c>
      <c r="N96" s="33"/>
      <c r="O96" s="33" t="s">
        <v>24</v>
      </c>
      <c r="P96" s="33" t="s">
        <v>24</v>
      </c>
      <c r="Q96" s="33" t="s">
        <v>24</v>
      </c>
      <c r="R96" s="33" t="s">
        <v>24</v>
      </c>
      <c r="S96" s="33" t="s">
        <v>24</v>
      </c>
      <c r="T96" s="33" t="s">
        <v>24</v>
      </c>
      <c r="U96" s="33" t="s">
        <v>24</v>
      </c>
      <c r="V96" s="33" t="s">
        <v>24</v>
      </c>
      <c r="W96" s="33" t="s">
        <v>24</v>
      </c>
      <c r="X96" s="33" t="s">
        <v>24</v>
      </c>
      <c r="Y96" s="33" t="s">
        <v>24</v>
      </c>
      <c r="Z96" s="33" t="s">
        <v>24</v>
      </c>
      <c r="AA96" s="33" t="s">
        <v>24</v>
      </c>
      <c r="AB96" s="33" t="s">
        <v>24</v>
      </c>
      <c r="AC96" s="33" t="s">
        <v>24</v>
      </c>
      <c r="AD96" s="33" t="s">
        <v>24</v>
      </c>
      <c r="AE96" s="33" t="s">
        <v>24</v>
      </c>
      <c r="AF96" s="33" t="s">
        <v>24</v>
      </c>
      <c r="AG96" s="33" t="s">
        <v>24</v>
      </c>
      <c r="AH96" s="33" t="s">
        <v>24</v>
      </c>
      <c r="AI96" s="33" t="s">
        <v>24</v>
      </c>
      <c r="AJ96" s="33" t="s">
        <v>24</v>
      </c>
      <c r="AK96" s="33" t="s">
        <v>24</v>
      </c>
      <c r="AL96" s="33" t="s">
        <v>24</v>
      </c>
      <c r="AM96" s="33" t="s">
        <v>24</v>
      </c>
      <c r="AN96" s="33" t="s">
        <v>24</v>
      </c>
      <c r="AO96" s="33"/>
      <c r="AP96" s="33"/>
      <c r="AQ96" s="33"/>
    </row>
    <row r="97" spans="4:43" ht="18" customHeight="1">
      <c r="D97" s="33"/>
      <c r="E97" s="140" t="s">
        <v>1066</v>
      </c>
      <c r="F97" s="141"/>
      <c r="G97" s="142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 t="s">
        <v>24</v>
      </c>
      <c r="AP97" s="33"/>
      <c r="AQ97" s="33"/>
    </row>
    <row r="98" spans="4:43" ht="18" customHeight="1">
      <c r="D98" s="33"/>
      <c r="E98" s="140" t="s">
        <v>828</v>
      </c>
      <c r="F98" s="141"/>
      <c r="G98" s="142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 t="s">
        <v>24</v>
      </c>
      <c r="AQ98" s="33"/>
    </row>
    <row r="99" spans="4:43" ht="18" customHeight="1">
      <c r="D99" s="33"/>
      <c r="E99" s="140" t="s">
        <v>1103</v>
      </c>
      <c r="F99" s="141"/>
      <c r="G99" s="142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 t="s">
        <v>24</v>
      </c>
    </row>
    <row r="100" spans="4:43" ht="18" customHeight="1">
      <c r="D100" s="37" t="str">
        <f>E45</f>
        <v>FILE_ENCLOSING_CHAR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</row>
    <row r="101" spans="4:43" ht="18" customHeight="1">
      <c r="D101" s="33"/>
      <c r="E101" s="140" t="s">
        <v>70</v>
      </c>
      <c r="F101" s="141"/>
      <c r="G101" s="142"/>
      <c r="H101" s="33"/>
      <c r="I101" s="33"/>
      <c r="J101" s="33"/>
      <c r="K101" s="33"/>
      <c r="L101" s="33"/>
      <c r="M101" s="33"/>
      <c r="N101" s="33"/>
      <c r="O101" s="33" t="s">
        <v>24</v>
      </c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</row>
    <row r="102" spans="4:43" ht="18" customHeight="1">
      <c r="D102" s="33"/>
      <c r="E102" s="140" t="s">
        <v>1044</v>
      </c>
      <c r="F102" s="141"/>
      <c r="G102" s="142"/>
      <c r="H102" s="33"/>
      <c r="I102" s="33" t="s">
        <v>24</v>
      </c>
      <c r="J102" s="33" t="s">
        <v>24</v>
      </c>
      <c r="K102" s="33" t="s">
        <v>24</v>
      </c>
      <c r="L102" s="33" t="s">
        <v>24</v>
      </c>
      <c r="M102" s="33" t="s">
        <v>24</v>
      </c>
      <c r="N102" s="33" t="s">
        <v>24</v>
      </c>
      <c r="O102" s="33"/>
      <c r="P102" s="33" t="s">
        <v>24</v>
      </c>
      <c r="Q102" s="33" t="s">
        <v>24</v>
      </c>
      <c r="R102" s="33" t="s">
        <v>24</v>
      </c>
      <c r="S102" s="33" t="s">
        <v>24</v>
      </c>
      <c r="T102" s="33" t="s">
        <v>24</v>
      </c>
      <c r="U102" s="33" t="s">
        <v>24</v>
      </c>
      <c r="V102" s="33" t="s">
        <v>24</v>
      </c>
      <c r="W102" s="33" t="s">
        <v>24</v>
      </c>
      <c r="X102" s="33" t="s">
        <v>24</v>
      </c>
      <c r="Y102" s="33" t="s">
        <v>24</v>
      </c>
      <c r="Z102" s="33" t="s">
        <v>24</v>
      </c>
      <c r="AA102" s="33" t="s">
        <v>24</v>
      </c>
      <c r="AB102" s="33" t="s">
        <v>24</v>
      </c>
      <c r="AC102" s="33" t="s">
        <v>24</v>
      </c>
      <c r="AD102" s="33" t="s">
        <v>24</v>
      </c>
      <c r="AE102" s="33" t="s">
        <v>24</v>
      </c>
      <c r="AF102" s="33" t="s">
        <v>24</v>
      </c>
      <c r="AG102" s="33" t="s">
        <v>24</v>
      </c>
      <c r="AH102" s="33" t="s">
        <v>24</v>
      </c>
      <c r="AI102" s="33" t="s">
        <v>24</v>
      </c>
      <c r="AJ102" s="33" t="s">
        <v>24</v>
      </c>
      <c r="AK102" s="33" t="s">
        <v>24</v>
      </c>
      <c r="AL102" s="33" t="s">
        <v>24</v>
      </c>
      <c r="AM102" s="33" t="s">
        <v>24</v>
      </c>
      <c r="AN102" s="33"/>
      <c r="AO102" s="33"/>
      <c r="AP102" s="33"/>
      <c r="AQ102" s="33"/>
    </row>
    <row r="103" spans="4:43" ht="18" customHeight="1">
      <c r="D103" s="33"/>
      <c r="E103" s="140" t="s">
        <v>1067</v>
      </c>
      <c r="F103" s="141"/>
      <c r="G103" s="142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</row>
    <row r="104" spans="4:43" ht="18" customHeight="1">
      <c r="D104" s="33"/>
      <c r="E104" s="140" t="s">
        <v>828</v>
      </c>
      <c r="F104" s="141"/>
      <c r="G104" s="142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 t="s">
        <v>24</v>
      </c>
      <c r="AO104" s="33" t="s">
        <v>24</v>
      </c>
      <c r="AP104" s="33" t="s">
        <v>24</v>
      </c>
      <c r="AQ104" s="33" t="s">
        <v>24</v>
      </c>
    </row>
    <row r="105" spans="4:43" ht="18" customHeight="1">
      <c r="D105" s="33"/>
      <c r="E105" s="140" t="s">
        <v>1104</v>
      </c>
      <c r="F105" s="141"/>
      <c r="G105" s="142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</row>
    <row r="106" spans="4:43" ht="18" customHeight="1">
      <c r="D106" s="37" t="str">
        <f>E48</f>
        <v>ROW_COUNTS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</row>
    <row r="107" spans="4:43" ht="18" customHeight="1">
      <c r="D107" s="33"/>
      <c r="E107" s="140" t="s">
        <v>70</v>
      </c>
      <c r="F107" s="141"/>
      <c r="G107" s="142"/>
      <c r="H107" s="33"/>
      <c r="I107" s="33"/>
      <c r="J107" s="33"/>
      <c r="K107" s="33"/>
      <c r="L107" s="33"/>
      <c r="M107" s="33"/>
      <c r="N107" s="33"/>
      <c r="O107" s="33"/>
      <c r="P107" s="33" t="s">
        <v>24</v>
      </c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</row>
    <row r="108" spans="4:43" ht="18" customHeight="1">
      <c r="D108" s="33"/>
      <c r="E108" s="140">
        <v>0</v>
      </c>
      <c r="F108" s="141"/>
      <c r="G108" s="142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4:43" ht="18" customHeight="1">
      <c r="D109" s="33"/>
      <c r="E109" s="140">
        <v>1</v>
      </c>
      <c r="F109" s="141"/>
      <c r="G109" s="142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</row>
    <row r="110" spans="4:43" ht="18" customHeight="1">
      <c r="D110" s="33"/>
      <c r="E110" s="140">
        <v>2</v>
      </c>
      <c r="F110" s="141"/>
      <c r="G110" s="142"/>
      <c r="H110" s="33"/>
      <c r="I110" s="33" t="s">
        <v>24</v>
      </c>
      <c r="J110" s="33" t="s">
        <v>24</v>
      </c>
      <c r="K110" s="33" t="s">
        <v>24</v>
      </c>
      <c r="L110" s="33" t="s">
        <v>24</v>
      </c>
      <c r="M110" s="33" t="s">
        <v>24</v>
      </c>
      <c r="N110" s="33" t="s">
        <v>24</v>
      </c>
      <c r="O110" s="33" t="s">
        <v>24</v>
      </c>
      <c r="P110" s="33"/>
      <c r="Q110" s="33" t="s">
        <v>24</v>
      </c>
      <c r="R110" s="33" t="s">
        <v>24</v>
      </c>
      <c r="S110" s="33" t="s">
        <v>24</v>
      </c>
      <c r="T110" s="33" t="s">
        <v>24</v>
      </c>
      <c r="U110" s="33" t="s">
        <v>24</v>
      </c>
      <c r="V110" s="33" t="s">
        <v>24</v>
      </c>
      <c r="W110" s="33" t="s">
        <v>24</v>
      </c>
      <c r="X110" s="33" t="s">
        <v>24</v>
      </c>
      <c r="Y110" s="33" t="s">
        <v>24</v>
      </c>
      <c r="Z110" s="33" t="s">
        <v>24</v>
      </c>
      <c r="AA110" s="33" t="s">
        <v>24</v>
      </c>
      <c r="AB110" s="33" t="s">
        <v>24</v>
      </c>
      <c r="AC110" s="33" t="s">
        <v>24</v>
      </c>
      <c r="AD110" s="33" t="s">
        <v>24</v>
      </c>
      <c r="AE110" s="33" t="s">
        <v>24</v>
      </c>
      <c r="AF110" s="33" t="s">
        <v>24</v>
      </c>
      <c r="AG110" s="33" t="s">
        <v>24</v>
      </c>
      <c r="AH110" s="33" t="s">
        <v>24</v>
      </c>
      <c r="AI110" s="33" t="s">
        <v>24</v>
      </c>
      <c r="AJ110" s="33" t="s">
        <v>24</v>
      </c>
      <c r="AK110" s="33" t="s">
        <v>24</v>
      </c>
      <c r="AL110" s="33" t="s">
        <v>24</v>
      </c>
      <c r="AM110" s="33" t="s">
        <v>24</v>
      </c>
      <c r="AN110" s="33" t="s">
        <v>24</v>
      </c>
      <c r="AO110" s="33" t="s">
        <v>24</v>
      </c>
      <c r="AP110" s="33" t="s">
        <v>24</v>
      </c>
      <c r="AQ110" s="33" t="s">
        <v>24</v>
      </c>
    </row>
    <row r="111" spans="4:43" ht="18" customHeight="1">
      <c r="D111" s="33"/>
      <c r="E111" s="140">
        <v>10</v>
      </c>
      <c r="F111" s="141"/>
      <c r="G111" s="142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</row>
    <row r="112" spans="4:43" ht="18" customHeight="1">
      <c r="D112" s="32" t="s">
        <v>417</v>
      </c>
      <c r="E112" s="29"/>
      <c r="F112" s="29"/>
      <c r="G112" s="29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9"/>
      <c r="AJ112" s="30"/>
      <c r="AK112" s="30"/>
      <c r="AL112" s="30"/>
      <c r="AM112" s="30"/>
      <c r="AN112" s="30"/>
      <c r="AO112" s="30"/>
      <c r="AP112" s="44"/>
      <c r="AQ112" s="30"/>
    </row>
    <row r="113" spans="4:43" ht="18" customHeight="1">
      <c r="D113" s="130" t="s">
        <v>406</v>
      </c>
      <c r="E113" s="106"/>
      <c r="F113" s="106"/>
      <c r="G113" s="107"/>
      <c r="H113" s="124" t="s">
        <v>410</v>
      </c>
      <c r="I113" s="124" t="s">
        <v>410</v>
      </c>
      <c r="J113" s="124" t="s">
        <v>410</v>
      </c>
      <c r="K113" s="124" t="s">
        <v>410</v>
      </c>
      <c r="L113" s="124" t="s">
        <v>410</v>
      </c>
      <c r="M113" s="124" t="s">
        <v>410</v>
      </c>
      <c r="N113" s="124" t="s">
        <v>410</v>
      </c>
      <c r="O113" s="124" t="s">
        <v>410</v>
      </c>
      <c r="P113" s="124" t="s">
        <v>410</v>
      </c>
      <c r="Q113" s="124" t="s">
        <v>407</v>
      </c>
      <c r="R113" s="124" t="s">
        <v>407</v>
      </c>
      <c r="S113" s="124" t="s">
        <v>407</v>
      </c>
      <c r="T113" s="124" t="s">
        <v>407</v>
      </c>
      <c r="U113" s="124" t="s">
        <v>407</v>
      </c>
      <c r="V113" s="124" t="s">
        <v>410</v>
      </c>
      <c r="W113" s="124" t="s">
        <v>407</v>
      </c>
      <c r="X113" s="124" t="s">
        <v>407</v>
      </c>
      <c r="Y113" s="124" t="s">
        <v>407</v>
      </c>
      <c r="Z113" s="124" t="s">
        <v>407</v>
      </c>
      <c r="AA113" s="124" t="s">
        <v>407</v>
      </c>
      <c r="AB113" s="124" t="s">
        <v>407</v>
      </c>
      <c r="AC113" s="124" t="s">
        <v>410</v>
      </c>
      <c r="AD113" s="124" t="s">
        <v>407</v>
      </c>
      <c r="AE113" s="124" t="s">
        <v>407</v>
      </c>
      <c r="AF113" s="124" t="s">
        <v>407</v>
      </c>
      <c r="AG113" s="124" t="s">
        <v>407</v>
      </c>
      <c r="AH113" s="124" t="s">
        <v>407</v>
      </c>
      <c r="AI113" s="124" t="s">
        <v>407</v>
      </c>
      <c r="AJ113" s="124" t="s">
        <v>410</v>
      </c>
      <c r="AK113" s="124" t="s">
        <v>407</v>
      </c>
      <c r="AL113" s="124" t="s">
        <v>407</v>
      </c>
      <c r="AM113" s="124" t="s">
        <v>410</v>
      </c>
      <c r="AN113" s="124" t="s">
        <v>407</v>
      </c>
      <c r="AO113" s="124" t="s">
        <v>371</v>
      </c>
      <c r="AP113" s="124" t="s">
        <v>371</v>
      </c>
      <c r="AQ113" s="124" t="s">
        <v>410</v>
      </c>
    </row>
    <row r="114" spans="4:43" ht="18" customHeight="1">
      <c r="D114" s="118"/>
      <c r="E114" s="119"/>
      <c r="F114" s="119"/>
      <c r="G114" s="120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</row>
    <row r="115" spans="4:43" ht="18" customHeight="1">
      <c r="D115" s="108"/>
      <c r="E115" s="109"/>
      <c r="F115" s="109"/>
      <c r="G115" s="110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</row>
    <row r="116" spans="4:43" ht="18" customHeight="1">
      <c r="D116" s="105" t="s">
        <v>408</v>
      </c>
      <c r="E116" s="106"/>
      <c r="F116" s="106"/>
      <c r="G116" s="107"/>
      <c r="H116" s="127">
        <v>230101</v>
      </c>
      <c r="I116" s="127">
        <v>230102</v>
      </c>
      <c r="J116" s="127">
        <v>230103</v>
      </c>
      <c r="K116" s="127">
        <v>230104</v>
      </c>
      <c r="L116" s="127">
        <v>230105</v>
      </c>
      <c r="M116" s="127">
        <v>230106</v>
      </c>
      <c r="N116" s="127">
        <v>230107</v>
      </c>
      <c r="O116" s="127">
        <v>230108</v>
      </c>
      <c r="P116" s="127">
        <v>230109</v>
      </c>
      <c r="Q116" s="127">
        <v>230001</v>
      </c>
      <c r="R116" s="127">
        <v>230001</v>
      </c>
      <c r="S116" s="127">
        <v>230001</v>
      </c>
      <c r="T116" s="127">
        <v>230001</v>
      </c>
      <c r="U116" s="127">
        <v>230001</v>
      </c>
      <c r="V116" s="127">
        <v>230103</v>
      </c>
      <c r="W116" s="127">
        <v>230001</v>
      </c>
      <c r="X116" s="127">
        <v>230001</v>
      </c>
      <c r="Y116" s="127">
        <v>230001</v>
      </c>
      <c r="Z116" s="127">
        <v>230001</v>
      </c>
      <c r="AA116" s="127">
        <v>230001</v>
      </c>
      <c r="AB116" s="127">
        <v>230001</v>
      </c>
      <c r="AC116" s="127">
        <v>230104</v>
      </c>
      <c r="AD116" s="127">
        <v>230001</v>
      </c>
      <c r="AE116" s="127">
        <v>230001</v>
      </c>
      <c r="AF116" s="127">
        <v>230001</v>
      </c>
      <c r="AG116" s="127">
        <v>230001</v>
      </c>
      <c r="AH116" s="127">
        <v>230001</v>
      </c>
      <c r="AI116" s="127">
        <v>230001</v>
      </c>
      <c r="AJ116" s="127">
        <v>230105</v>
      </c>
      <c r="AK116" s="127">
        <v>230001</v>
      </c>
      <c r="AL116" s="127">
        <v>230001</v>
      </c>
      <c r="AM116" s="127">
        <v>230106</v>
      </c>
      <c r="AN116" s="127">
        <v>230001</v>
      </c>
      <c r="AO116" s="127">
        <v>230201</v>
      </c>
      <c r="AP116" s="127">
        <v>230201</v>
      </c>
      <c r="AQ116" s="127">
        <v>230107</v>
      </c>
    </row>
    <row r="117" spans="4:43" ht="18" customHeight="1">
      <c r="D117" s="118"/>
      <c r="E117" s="119"/>
      <c r="F117" s="119"/>
      <c r="G117" s="120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</row>
    <row r="118" spans="4:43" ht="18" customHeight="1">
      <c r="D118" s="118"/>
      <c r="E118" s="119"/>
      <c r="F118" s="119"/>
      <c r="G118" s="120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</row>
    <row r="119" spans="4:43" ht="18" customHeight="1">
      <c r="D119" s="118"/>
      <c r="E119" s="119"/>
      <c r="F119" s="119"/>
      <c r="G119" s="120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128"/>
    </row>
    <row r="120" spans="4:43" ht="18" customHeight="1">
      <c r="D120" s="108"/>
      <c r="E120" s="109"/>
      <c r="F120" s="109"/>
      <c r="G120" s="110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</row>
    <row r="121" spans="4:43" ht="18" customHeight="1">
      <c r="D121" s="32" t="s">
        <v>418</v>
      </c>
      <c r="E121" s="29"/>
      <c r="F121" s="29"/>
      <c r="G121" s="29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9"/>
      <c r="AJ121" s="30"/>
      <c r="AK121" s="30"/>
      <c r="AL121" s="30"/>
      <c r="AM121" s="30"/>
      <c r="AN121" s="30"/>
      <c r="AO121" s="30"/>
      <c r="AP121" s="30"/>
      <c r="AQ121" s="44"/>
    </row>
    <row r="122" spans="4:43" ht="18" customHeight="1">
      <c r="D122" s="130" t="s">
        <v>409</v>
      </c>
      <c r="E122" s="106"/>
      <c r="F122" s="106"/>
      <c r="G122" s="107"/>
      <c r="H122" s="124" t="s">
        <v>410</v>
      </c>
      <c r="I122" s="124" t="s">
        <v>410</v>
      </c>
      <c r="J122" s="124" t="s">
        <v>410</v>
      </c>
      <c r="K122" s="124" t="s">
        <v>410</v>
      </c>
      <c r="L122" s="124" t="s">
        <v>410</v>
      </c>
      <c r="M122" s="124" t="s">
        <v>410</v>
      </c>
      <c r="N122" s="124" t="s">
        <v>410</v>
      </c>
      <c r="O122" s="124" t="s">
        <v>410</v>
      </c>
      <c r="P122" s="124" t="s">
        <v>410</v>
      </c>
      <c r="Q122" s="124" t="s">
        <v>407</v>
      </c>
      <c r="R122" s="124" t="s">
        <v>407</v>
      </c>
      <c r="S122" s="124" t="s">
        <v>407</v>
      </c>
      <c r="T122" s="124" t="s">
        <v>407</v>
      </c>
      <c r="U122" s="124" t="s">
        <v>407</v>
      </c>
      <c r="V122" s="124" t="s">
        <v>410</v>
      </c>
      <c r="W122" s="124" t="s">
        <v>407</v>
      </c>
      <c r="X122" s="124" t="s">
        <v>407</v>
      </c>
      <c r="Y122" s="124" t="s">
        <v>407</v>
      </c>
      <c r="Z122" s="124" t="s">
        <v>407</v>
      </c>
      <c r="AA122" s="124" t="s">
        <v>407</v>
      </c>
      <c r="AB122" s="124" t="s">
        <v>407</v>
      </c>
      <c r="AC122" s="124" t="s">
        <v>410</v>
      </c>
      <c r="AD122" s="124" t="s">
        <v>407</v>
      </c>
      <c r="AE122" s="124" t="s">
        <v>407</v>
      </c>
      <c r="AF122" s="124" t="s">
        <v>407</v>
      </c>
      <c r="AG122" s="124" t="s">
        <v>407</v>
      </c>
      <c r="AH122" s="124" t="s">
        <v>407</v>
      </c>
      <c r="AI122" s="124" t="s">
        <v>407</v>
      </c>
      <c r="AJ122" s="124" t="s">
        <v>410</v>
      </c>
      <c r="AK122" s="124" t="s">
        <v>407</v>
      </c>
      <c r="AL122" s="124" t="s">
        <v>407</v>
      </c>
      <c r="AM122" s="124" t="s">
        <v>410</v>
      </c>
      <c r="AN122" s="124" t="s">
        <v>407</v>
      </c>
      <c r="AO122" s="124" t="s">
        <v>407</v>
      </c>
      <c r="AP122" s="124" t="s">
        <v>410</v>
      </c>
      <c r="AQ122" s="124" t="s">
        <v>407</v>
      </c>
    </row>
    <row r="123" spans="4:43" ht="18" customHeight="1">
      <c r="D123" s="118"/>
      <c r="E123" s="119"/>
      <c r="F123" s="119"/>
      <c r="G123" s="120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</row>
    <row r="124" spans="4:43" ht="18" customHeight="1">
      <c r="D124" s="108"/>
      <c r="E124" s="109"/>
      <c r="F124" s="109"/>
      <c r="G124" s="110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</row>
    <row r="125" spans="4:43" ht="18" customHeight="1">
      <c r="D125" s="130" t="s">
        <v>421</v>
      </c>
      <c r="E125" s="106"/>
      <c r="F125" s="106"/>
      <c r="G125" s="107"/>
      <c r="H125" s="131">
        <v>45742</v>
      </c>
      <c r="I125" s="131">
        <v>45742</v>
      </c>
      <c r="J125" s="131">
        <v>45742</v>
      </c>
      <c r="K125" s="131">
        <v>45742</v>
      </c>
      <c r="L125" s="131">
        <v>45742</v>
      </c>
      <c r="M125" s="131">
        <v>45742</v>
      </c>
      <c r="N125" s="131">
        <v>45742</v>
      </c>
      <c r="O125" s="131">
        <v>45742</v>
      </c>
      <c r="P125" s="131">
        <v>45742</v>
      </c>
      <c r="Q125" s="131">
        <v>45742</v>
      </c>
      <c r="R125" s="131">
        <v>45742</v>
      </c>
      <c r="S125" s="131">
        <v>45742</v>
      </c>
      <c r="T125" s="131">
        <v>45742</v>
      </c>
      <c r="U125" s="131">
        <v>45742</v>
      </c>
      <c r="V125" s="131">
        <v>45742</v>
      </c>
      <c r="W125" s="131">
        <v>45742</v>
      </c>
      <c r="X125" s="131">
        <v>45742</v>
      </c>
      <c r="Y125" s="131">
        <v>45742</v>
      </c>
      <c r="Z125" s="131">
        <v>45742</v>
      </c>
      <c r="AA125" s="131">
        <v>45742</v>
      </c>
      <c r="AB125" s="131">
        <v>45742</v>
      </c>
      <c r="AC125" s="131">
        <v>45742</v>
      </c>
      <c r="AD125" s="131">
        <v>45742</v>
      </c>
      <c r="AE125" s="131">
        <v>45742</v>
      </c>
      <c r="AF125" s="131">
        <v>45742</v>
      </c>
      <c r="AG125" s="131">
        <v>45742</v>
      </c>
      <c r="AH125" s="131">
        <v>45742</v>
      </c>
      <c r="AI125" s="131">
        <v>45742</v>
      </c>
      <c r="AJ125" s="131">
        <v>45742</v>
      </c>
      <c r="AK125" s="131">
        <v>45742</v>
      </c>
      <c r="AL125" s="131">
        <v>45742</v>
      </c>
      <c r="AM125" s="131">
        <v>45742</v>
      </c>
      <c r="AN125" s="131">
        <v>45742</v>
      </c>
      <c r="AO125" s="131">
        <v>45742</v>
      </c>
      <c r="AP125" s="131">
        <v>45763</v>
      </c>
      <c r="AQ125" s="131">
        <v>45763</v>
      </c>
    </row>
    <row r="126" spans="4:43" ht="18" customHeight="1">
      <c r="D126" s="132"/>
      <c r="E126" s="119"/>
      <c r="F126" s="119"/>
      <c r="G126" s="120"/>
      <c r="H126" s="131"/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1"/>
      <c r="U126" s="131"/>
      <c r="V126" s="131"/>
      <c r="W126" s="131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</row>
    <row r="127" spans="4:43" ht="18" customHeight="1">
      <c r="D127" s="132"/>
      <c r="E127" s="119"/>
      <c r="F127" s="119"/>
      <c r="G127" s="120"/>
      <c r="H127" s="131"/>
      <c r="I127" s="131"/>
      <c r="J127" s="131"/>
      <c r="K127" s="131"/>
      <c r="L127" s="131"/>
      <c r="M127" s="131"/>
      <c r="N127" s="131"/>
      <c r="O127" s="131"/>
      <c r="P127" s="131"/>
      <c r="Q127" s="131"/>
      <c r="R127" s="131"/>
      <c r="S127" s="131"/>
      <c r="T127" s="131"/>
      <c r="U127" s="131"/>
      <c r="V127" s="131"/>
      <c r="W127" s="131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</row>
    <row r="128" spans="4:43" ht="18" customHeight="1">
      <c r="D128" s="118"/>
      <c r="E128" s="119"/>
      <c r="F128" s="119"/>
      <c r="G128" s="120"/>
      <c r="H128" s="131"/>
      <c r="I128" s="131"/>
      <c r="J128" s="131"/>
      <c r="K128" s="131"/>
      <c r="L128" s="131"/>
      <c r="M128" s="131"/>
      <c r="N128" s="131"/>
      <c r="O128" s="131"/>
      <c r="P128" s="131"/>
      <c r="Q128" s="131"/>
      <c r="R128" s="131"/>
      <c r="S128" s="131"/>
      <c r="T128" s="131"/>
      <c r="U128" s="131"/>
      <c r="V128" s="131"/>
      <c r="W128" s="131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131"/>
    </row>
    <row r="129" spans="3:65" ht="18" customHeight="1">
      <c r="D129" s="108"/>
      <c r="E129" s="109"/>
      <c r="F129" s="109"/>
      <c r="G129" s="110"/>
      <c r="H129" s="131"/>
      <c r="I129" s="131"/>
      <c r="J129" s="131"/>
      <c r="K129" s="131"/>
      <c r="L129" s="131"/>
      <c r="M129" s="131"/>
      <c r="N129" s="131"/>
      <c r="O129" s="131"/>
      <c r="P129" s="131"/>
      <c r="Q129" s="131"/>
      <c r="R129" s="131"/>
      <c r="S129" s="131"/>
      <c r="T129" s="131"/>
      <c r="U129" s="131"/>
      <c r="V129" s="131"/>
      <c r="W129" s="131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</row>
    <row r="130" spans="3:65" ht="18" customHeight="1">
      <c r="O130" s="19"/>
      <c r="AJ130" s="36"/>
      <c r="AL130" s="19"/>
    </row>
    <row r="131" spans="3:65" ht="18" customHeight="1">
      <c r="D131" s="5" t="s">
        <v>230</v>
      </c>
      <c r="E131" s="5" t="s">
        <v>406</v>
      </c>
      <c r="I131" s="5" t="s">
        <v>13</v>
      </c>
      <c r="J131" s="5" t="s">
        <v>422</v>
      </c>
      <c r="O131" s="19"/>
      <c r="AJ131" s="36"/>
      <c r="AL131" s="19"/>
    </row>
    <row r="132" spans="3:65" ht="18" customHeight="1">
      <c r="J132" s="5" t="s">
        <v>423</v>
      </c>
      <c r="O132" s="19"/>
      <c r="AJ132" s="36"/>
      <c r="AL132" s="19"/>
    </row>
    <row r="133" spans="3:65" ht="18" customHeight="1">
      <c r="J133" s="5" t="s">
        <v>424</v>
      </c>
      <c r="O133" s="19"/>
      <c r="AJ133" s="36"/>
      <c r="AL133" s="19"/>
    </row>
    <row r="134" spans="3:65" ht="18" customHeight="1">
      <c r="O134" s="19"/>
      <c r="AJ134" s="36"/>
      <c r="AL134" s="19"/>
    </row>
    <row r="135" spans="3:65" ht="18" customHeight="1">
      <c r="C135" s="5" t="s">
        <v>32</v>
      </c>
      <c r="D135" s="5" t="s">
        <v>427</v>
      </c>
      <c r="AE135" s="5" t="s">
        <v>230</v>
      </c>
      <c r="AF135" s="5" t="s">
        <v>714</v>
      </c>
      <c r="AJ135" s="5" t="s">
        <v>307</v>
      </c>
      <c r="AK135" s="119" t="s">
        <v>715</v>
      </c>
      <c r="AL135" s="119"/>
      <c r="AM135" s="119"/>
      <c r="AN135" s="119"/>
    </row>
    <row r="137" spans="3:65" ht="18" customHeight="1">
      <c r="D137" s="105" t="s">
        <v>403</v>
      </c>
      <c r="E137" s="106"/>
      <c r="F137" s="106"/>
      <c r="G137" s="107"/>
      <c r="H137" s="111" t="s">
        <v>730</v>
      </c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3"/>
      <c r="AE137" s="117" t="s">
        <v>434</v>
      </c>
      <c r="AF137" s="112"/>
      <c r="AG137" s="113"/>
      <c r="AH137" s="111" t="s">
        <v>411</v>
      </c>
      <c r="AI137" s="112"/>
      <c r="AJ137" s="112"/>
      <c r="AK137" s="112"/>
      <c r="AL137" s="112"/>
      <c r="AM137" s="112"/>
      <c r="AN137" s="112"/>
      <c r="AO137" s="112"/>
      <c r="AP137" s="112"/>
      <c r="AQ137" s="113"/>
      <c r="AS137" s="62" t="s">
        <v>444</v>
      </c>
      <c r="AT137" s="63"/>
      <c r="AU137" s="64"/>
      <c r="AW137" s="71" t="str">
        <f>$D$59</f>
        <v>FILE_NAME</v>
      </c>
      <c r="AX137" s="71" t="str">
        <f>$D$59</f>
        <v>FILE_NAME</v>
      </c>
      <c r="AY137" s="71" t="str">
        <f>$D$63</f>
        <v>FILE_EXTENSION</v>
      </c>
      <c r="AZ137" s="71" t="str">
        <f>$D$63</f>
        <v>FILE_EXTENSION</v>
      </c>
      <c r="BA137" s="71" t="str">
        <f>$D$70</f>
        <v>FILE_COMPRESSION</v>
      </c>
      <c r="BB137" s="71" t="str">
        <f>$D$70</f>
        <v>FILE_COMPRESSION</v>
      </c>
      <c r="BC137" s="71" t="str">
        <f>$D$79</f>
        <v>FILE_CHARSET</v>
      </c>
      <c r="BD137" s="71" t="str">
        <f>$D$79</f>
        <v>FILE_CHARSET</v>
      </c>
      <c r="BE137" s="71" t="str">
        <f>$D$89</f>
        <v>FILE_LINE_BREAK</v>
      </c>
      <c r="BF137" s="71" t="str">
        <f>$D$89</f>
        <v>FILE_LINE_BREAK</v>
      </c>
      <c r="BG137" s="71" t="str">
        <f>$D$94</f>
        <v>FILE_FIELD_SEPARATOR</v>
      </c>
      <c r="BH137" s="71" t="str">
        <f>$D$94</f>
        <v>FILE_FIELD_SEPARATOR</v>
      </c>
      <c r="BI137" s="71" t="str">
        <f>$D$100</f>
        <v>FILE_ENCLOSING_CHAR</v>
      </c>
      <c r="BJ137" s="71" t="str">
        <f>$D$100</f>
        <v>FILE_ENCLOSING_CHAR</v>
      </c>
      <c r="BK137" s="71" t="str">
        <f>$D$106</f>
        <v>ROW_COUNTS</v>
      </c>
      <c r="BL137" s="71" t="str">
        <f>$D$106</f>
        <v>ROW_COUNTS</v>
      </c>
      <c r="BM137" s="60" t="s">
        <v>1068</v>
      </c>
    </row>
    <row r="138" spans="3:65" ht="18" customHeight="1">
      <c r="D138" s="108"/>
      <c r="E138" s="109"/>
      <c r="F138" s="109"/>
      <c r="G138" s="110"/>
      <c r="H138" s="114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6"/>
      <c r="AE138" s="114"/>
      <c r="AF138" s="115"/>
      <c r="AG138" s="116"/>
      <c r="AH138" s="114"/>
      <c r="AI138" s="115"/>
      <c r="AJ138" s="115"/>
      <c r="AK138" s="115"/>
      <c r="AL138" s="115"/>
      <c r="AM138" s="115"/>
      <c r="AN138" s="115"/>
      <c r="AO138" s="115"/>
      <c r="AP138" s="115"/>
      <c r="AQ138" s="116"/>
      <c r="AS138" s="65" t="s">
        <v>445</v>
      </c>
      <c r="AT138" s="66"/>
      <c r="AU138" s="67"/>
      <c r="AW138" s="71" t="s">
        <v>732</v>
      </c>
      <c r="AX138" s="71" t="s">
        <v>733</v>
      </c>
      <c r="AY138" s="71" t="s">
        <v>732</v>
      </c>
      <c r="AZ138" s="71" t="s">
        <v>733</v>
      </c>
      <c r="BA138" s="71" t="s">
        <v>732</v>
      </c>
      <c r="BB138" s="71" t="s">
        <v>733</v>
      </c>
      <c r="BC138" s="71" t="s">
        <v>732</v>
      </c>
      <c r="BD138" s="71" t="s">
        <v>733</v>
      </c>
      <c r="BE138" s="71" t="s">
        <v>732</v>
      </c>
      <c r="BF138" s="71" t="s">
        <v>733</v>
      </c>
      <c r="BG138" s="71" t="s">
        <v>732</v>
      </c>
      <c r="BH138" s="71" t="s">
        <v>733</v>
      </c>
      <c r="BI138" s="71" t="s">
        <v>732</v>
      </c>
      <c r="BJ138" s="71" t="s">
        <v>733</v>
      </c>
      <c r="BK138" s="71" t="s">
        <v>732</v>
      </c>
      <c r="BL138" s="71" t="s">
        <v>733</v>
      </c>
      <c r="BM138" s="60" t="s">
        <v>1068</v>
      </c>
    </row>
    <row r="139" spans="3:65" ht="36" customHeight="1">
      <c r="D139" s="96">
        <f>$H$54</f>
        <v>1</v>
      </c>
      <c r="E139" s="97"/>
      <c r="F139" s="97"/>
      <c r="G139" s="98"/>
      <c r="H139" s="45" t="str">
        <f ca="1">"clear; echo "&amp;"テストケース"&amp;TEXT($D139,"000")&amp;"; "&amp;IF(INDEX($E$58,MATCH("●",INDEX($H$58:$AQ$58,,MATCH($D139,$54:$54,0)-7),0),1)="なし","mv ${CONFIG_DIR}"&amp;$K$7&amp;" ${CONFIG_DIR}bk_"&amp;$K$7&amp;"; ")&amp;"sh ./script/"&amp;$B$2&amp;".sh; "&amp;IF(INDEX($E$58,MATCH("●",INDEX($H$58:$AQ$58,,MATCH($D139,$54:$54,0)-7),0),1)="なし","mv ${CONFIG_DIR}bk_"&amp;$K$7&amp;" ${CONFIG_DIR}"&amp;$K$7&amp;"; ")</f>
        <v xml:space="preserve">clear; echo テストケース001; mv ${CONFIG_DIR}db_file_config.txt ${CONFIG_DIR}bk_db_file_config.txt; sh ./script/db_check_file_validate_config.sh; mv ${CONFIG_DIR}bk_db_file_config.txt ${CONFIG_DIR}db_file_config.txt; </v>
      </c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7"/>
      <c r="AE139" s="99" t="str" cm="1">
        <f t="array" ref="AE139">SUBSTITUTE(INDEX($H$113:$AQ$113, , MATCH($D139, $54:$54, 0)-7),"-","")</f>
        <v>異常</v>
      </c>
      <c r="AF139" s="100"/>
      <c r="AG139" s="101"/>
      <c r="AH139" s="102" t="s">
        <v>734</v>
      </c>
      <c r="AI139" s="103"/>
      <c r="AJ139" s="103"/>
      <c r="AK139" s="103"/>
      <c r="AL139" s="103"/>
      <c r="AM139" s="103"/>
      <c r="AN139" s="103"/>
      <c r="AO139" s="103"/>
      <c r="AP139" s="103"/>
      <c r="AQ139" s="104"/>
      <c r="AS139" s="68" t="str" cm="1">
        <f t="array" ref="AS139">SUBSTITUTE(TEXT(INDEX($H$116:$AQ$116,1,$D139),"000000"),"-","")</f>
        <v>230101</v>
      </c>
      <c r="AT139" s="69"/>
      <c r="AU139" s="70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60" t="s">
        <v>1068</v>
      </c>
    </row>
    <row r="140" spans="3:65" ht="36" customHeight="1">
      <c r="D140" s="96">
        <f>$D139+1</f>
        <v>2</v>
      </c>
      <c r="E140" s="97"/>
      <c r="F140" s="97"/>
      <c r="G140" s="98"/>
      <c r="H140" s="45" t="str">
        <f ca="1">SUBSTITUTE(SUBSTITUTE("clear; echo "&amp;"テストケース"&amp;TEXT($D140,"000")&amp;"; "&amp;AW140&amp;AY140&amp;BA140&amp;BC140&amp;BE140&amp;BG140&amp;BI140&amp;BK140&amp;"sh ./script/"&amp;$B$2&amp;".sh; "&amp;AX140&amp;AZ140&amp;BB140&amp;BD140&amp;BF140&amp;BH140&amp;BJ140&amp;BL140,"なし",""),""",""",",")</f>
        <v>clear; echo テストケース002; sed -i '' 's#FILE_NAME="testFile"#FILE_NAME=""#g' ${CONFIG_DIR}db_file_config.txt; export FILE_NAME="";sh ./script/db_check_file_validate_config.sh; sed -i '' 's#FILE_NAME=""#FILE_NAME="testFile"#g' ${CONFIG_DIR}db_file_config.txt; export FILE_NAME="testFile";</v>
      </c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7"/>
      <c r="AE140" s="99" t="str" cm="1">
        <f t="array" ref="AE140">SUBSTITUTE(INDEX($H$113:$AQ$113, , MATCH($D140, $54:$54, 0)-7),"-","")</f>
        <v>異常</v>
      </c>
      <c r="AF140" s="100"/>
      <c r="AG140" s="101"/>
      <c r="AH140" s="102" t="s">
        <v>1069</v>
      </c>
      <c r="AI140" s="103"/>
      <c r="AJ140" s="103"/>
      <c r="AK140" s="103"/>
      <c r="AL140" s="103"/>
      <c r="AM140" s="103"/>
      <c r="AN140" s="103"/>
      <c r="AO140" s="103"/>
      <c r="AP140" s="103"/>
      <c r="AQ140" s="104"/>
      <c r="AS140" s="68" t="str" cm="1">
        <f t="array" ref="AS140">SUBSTITUTE(TEXT(INDEX($H$116:$AQ$116,1,$D140),"000000"),"-","")</f>
        <v>230102</v>
      </c>
      <c r="AT140" s="69"/>
      <c r="AU140" s="70"/>
      <c r="AW140" s="71" t="str">
        <f>SUBSTITUTE(IF(VLOOKUP(AW$137,$AD$9:$AN$16,8,FALSE)=INDEX($E$60:$G$62,MATCH("●",INDEX($H$60:$AQ$62,,MATCH($D140,$54:$54,0)-7),0),1),"","sed -i "&amp;IF($AK$135="MacOS","'' ","")&amp;"'s#"&amp;AW$137&amp;"="""&amp;VLOOKUP(AW$137,$AD$9:$AN$16,8,FALSE)&amp;""""&amp;"#"&amp;AW$137&amp;"="&amp;""""&amp;INDEX($E$60:$G$62,MATCH("●",INDEX($H$60:$AQ$62,,MATCH($D140,$54:$54,0)-7),0),1)&amp;""""&amp;"#g'"&amp;" ${CONFIG_DIR}"&amp;$K$7&amp;"; export "&amp;AW$137&amp;"="&amp;""""&amp;INDEX($E$60:$G$62,MATCH("●",INDEX($H$60:$AQ$62,,MATCH($D140,$54:$54,0)-7),0),1)&amp;""";"),",",""",""")</f>
        <v>sed -i '' 's#FILE_NAME="testFile"#FILE_NAME="なし"#g' ${CONFIG_DIR}db_file_config.txt; export FILE_NAME="なし";</v>
      </c>
      <c r="AX140" s="71" t="str">
        <f>SUBSTITUTE(IF(INDEX($E$60:$G$62,MATCH("●",INDEX($H$60:$AQ$62,,MATCH($D140,$54:$54,0)-7),0),1)=VLOOKUP(AX$137,$AD$9:$AN$16,8,FALSE),"","sed -i "&amp;IF($AK$135="MacOS","'' ","")&amp;"'s#"&amp;AX$137&amp;"="""&amp;INDEX($E$60:$G$62,MATCH("●",INDEX($H$60:$AQ$62,,MATCH($D140,$54:$54,0)-7),0),1)&amp;""""&amp;"#"&amp;AX$137&amp;"="&amp;""""&amp;VLOOKUP(AX$137,$AD$9:$AN$16,8,FALSE)&amp;""""&amp;"#g'"&amp;" ${CONFIG_DIR}"&amp;$K$7&amp;"; export "&amp;AX$137&amp;"="&amp;""""&amp;VLOOKUP(AX$137,$AD$9:$AN$16,8,FALSE)&amp;""";"),",",""",""")</f>
        <v>sed -i '' 's#FILE_NAME="なし"#FILE_NAME="testFile"#g' ${CONFIG_DIR}db_file_config.txt; export FILE_NAME="testFile";</v>
      </c>
      <c r="AY140" s="71" t="str">
        <f>SUBSTITUTE(IF(VLOOKUP(AY$137,$AD$9:$AN$16,8,FALSE)=INDEX($E$64:$G$69,MATCH("●",INDEX($H$64:$AQ$69,,MATCH($D140,$54:$54,0)-7),0),1),"","sed -i "&amp;IF($AK$135="MacOS","'' ","")&amp;"'s#"&amp;AY$137&amp;"="""&amp;VLOOKUP(AY$137,$AD$9:$AN$16,8,FALSE)&amp;""""&amp;"#"&amp;AY$137&amp;"="&amp;""""&amp;INDEX($E$64:$G$69,MATCH("●",INDEX($H$64:$AQ$69,,MATCH($D140,$54:$54,0)-7),0),1)&amp;""""&amp;"#g'"&amp;" ${CONFIG_DIR}"&amp;$K$7&amp;"; export "&amp;AY$137&amp;"="&amp;""""&amp;INDEX($E$64:$G$69,MATCH("●",INDEX($H$64:$AQ$69,,MATCH($D140,$54:$54,0)-7),0),1)&amp;""";"),",",""",""")</f>
        <v/>
      </c>
      <c r="AZ140" s="71" t="str">
        <f>SUBSTITUTE(IF(INDEX($E$64:$G$69,MATCH("●",INDEX($H$64:$AQ$69,,MATCH($D140,$54:$54,0)-7),0),1)=VLOOKUP(AZ$137,$AD$9:$AN$16,8,FALSE),"","sed -i "&amp;IF($AK$135="MacOS","'' ","")&amp;"'s#"&amp;AZ$137&amp;"="""&amp;INDEX($E$64:$G$69,MATCH("●",INDEX($H$64:$AQ$69,,MATCH($D140,$54:$54,0)-7),0),1)&amp;""""&amp;"#"&amp;AZ$137&amp;"="&amp;""""&amp;VLOOKUP(AZ$137,$AD$9:$AN$16,8,FALSE)&amp;""""&amp;"#g'"&amp;"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0" s="71" t="str">
        <f>SUBSTITUTE(IF(VLOOKUP(BA$137,$AD$9:$AN$16,8,FALSE)=INDEX($E$71:$G$78,MATCH("●",INDEX($H$71:$AQ$78,,MATCH($D140,$54:$54,0)-7),0),1),"","sed -i "&amp;IF($AK$135="MacOS","'' ","")&amp;"'s#"&amp;BA$137&amp;"="""&amp;VLOOKUP(BA$137,$AD$9:$AN$16,8,FALSE)&amp;""""&amp;"#"&amp;BA$137&amp;"="&amp;""""&amp;INDEX($E$71:$G$78,MATCH("●",INDEX($H$71:$AQ$78,,MATCH($D140,$54:$54,0)-7),0),1)&amp;""""&amp;"#g'"&amp;" ${CONFIG_DIR}"&amp;$K$7&amp;"; export "&amp;BA$137&amp;"="&amp;""""&amp;INDEX($E$71:$G$78,MATCH("●",INDEX($H$71:$AQ$78,,MATCH($D140,$54:$54,0)-7),0),1)&amp;""";"),",",""",""")</f>
        <v/>
      </c>
      <c r="BB140" s="71" t="str">
        <f>SUBSTITUTE(IF(INDEX($E$71:$G$78,MATCH("●",INDEX($H$71:$AQ$78,,MATCH($D140,$54:$54,0)-7),0),1)=VLOOKUP(BB$137,$AD$9:$AN$16,8,FALSE),"","sed -i "&amp;IF($AK$135="MacOS","'' ","")&amp;"'s#"&amp;BB$137&amp;"="""&amp;INDEX($E$71:$G$78,MATCH("●",INDEX($H$71:$AQ$78,,MATCH($D140,$54:$54,0)-7),0),1)&amp;""""&amp;"#"&amp;BB$137&amp;"="&amp;""""&amp;VLOOKUP(BB$137,$AD$9:$AN$16,8,FALSE)&amp;""""&amp;"#g'"&amp;"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0" s="71" t="str">
        <f>SUBSTITUTE(IF(VLOOKUP(BC$137,$AD$9:$AN$16,8,FALSE)=INDEX($E$80:$G$88,MATCH("●",INDEX($H$80:$AQ$88,,MATCH($D140,$54:$54,0)-7),0),1),"","sed -i "&amp;IF($AK$135="MacOS","'' ","")&amp;"'s#"&amp;BC$137&amp;"="""&amp;VLOOKUP(BC$137,$AD$9:$AN$16,8,FALSE)&amp;""""&amp;"#"&amp;BC$137&amp;"="&amp;""""&amp;INDEX($E$80:$G$88,MATCH("●",INDEX($H$80:$AQ$88,,MATCH($D140,$54:$54,0)-7),0),1)&amp;""""&amp;"#g'"&amp;" ${CONFIG_DIR}"&amp;$K$7&amp;"; export "&amp;BC$137&amp;"="&amp;""""&amp;INDEX($E$80:$G$88,MATCH("●",INDEX($H$80:$AQ$88,,MATCH($D140,$54:$54,0)-7),0),1)&amp;""";"),",",""",""")</f>
        <v/>
      </c>
      <c r="BD140" s="71" t="str">
        <f>SUBSTITUTE(IF(INDEX($E$80:$G$88,MATCH("●",INDEX($H$80:$AQ$88,,MATCH($D140,$54:$54,0)-7),0),1)=VLOOKUP(BD$137,$AD$9:$AN$16,8,FALSE),"","sed -i "&amp;IF($AK$135="MacOS","'' ","")&amp;"'s#"&amp;BD$137&amp;"="""&amp;INDEX($E$80:$G$88,MATCH("●",INDEX($H$80:$AQ$88,,MATCH($D140,$54:$54,0)-7),0),1)&amp;""""&amp;"#"&amp;BD$137&amp;"="&amp;""""&amp;VLOOKUP(BD$137,$AD$9:$AN$16,8,FALSE)&amp;""""&amp;"#g'"&amp;"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0" s="71" t="str">
        <f>SUBSTITUTE(IF(VLOOKUP(BE$137,$AD$9:$AN$16,8,FALSE)=INDEX($E$90:$G$93,MATCH("●",INDEX($H$90:$AQ$93,,MATCH($D140,$54:$54,0)-7),0),1),"","sed -i "&amp;IF($AK$135="MacOS","'' ","")&amp;"'s#"&amp;BE$137&amp;"="""&amp;VLOOKUP(BE$137,$AD$9:$AN$16,8,FALSE)&amp;""""&amp;"#"&amp;BE$137&amp;"="&amp;""""&amp;INDEX($E$90:$G$93,MATCH("●",INDEX($H$90:$AQ$93,,MATCH($D140,$54:$54,0)-7),0),1)&amp;""""&amp;"#g'"&amp;" ${CONFIG_DIR}"&amp;$K$7&amp;"; export "&amp;BE$137&amp;"="&amp;""""&amp;INDEX($E$90:$G$93,MATCH("●",INDEX($H$90:$AQ$93,,MATCH($D140,$54:$54,0)-7),0),1)&amp;""";"),",",""",""")</f>
        <v/>
      </c>
      <c r="BF140" s="71" t="str">
        <f>SUBSTITUTE(IF(INDEX($E$90:$G$93,MATCH("●",INDEX($H$90:$AQ$93,,MATCH($D140,$54:$54,0)-7),0),1)=VLOOKUP(BF$137,$AD$9:$AN$16,8,FALSE),"","sed -i "&amp;IF($AK$135="MacOS","'' ","")&amp;"'s#"&amp;BF$137&amp;"="""&amp;INDEX($E$90:$G$93,MATCH("●",INDEX($H$90:$AQ$93,,MATCH($D140,$54:$54,0)-7),0),1)&amp;""""&amp;"#"&amp;BF$137&amp;"="&amp;""""&amp;VLOOKUP(BF$137,$AD$9:$AN$16,8,FALSE)&amp;""""&amp;"#g'"&amp;"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0" s="71" t="str">
        <f>SUBSTITUTE(IF(VLOOKUP(BG$137,$AD$9:$AN$16,8,FALSE)=INDEX($E$95:$G$99,MATCH("●",INDEX($H$95:$AQ$99,,MATCH($D140,$54:$54,0)-7),0),1),"","sed -i "&amp;IF($AK$135="MacOS","'' ","")&amp;"'s#"&amp;BG$137&amp;"="""&amp;VLOOKUP(BG$137,$AD$9:$AN$16,8,FALSE)&amp;""""&amp;"#"&amp;BG$137&amp;"="&amp;""""&amp;INDEX($E$95:$G$99,MATCH("●",INDEX($H$95:$AQ$99,,MATCH($D140,$54:$54,0)-7),0),1)&amp;""""&amp;"#g'"&amp;" ${CONFIG_DIR}"&amp;$K$7&amp;"; export "&amp;BG$137&amp;"="&amp;""""&amp;INDEX($E$95:$G$99,MATCH("●",INDEX($H$95:$AQ$99,,MATCH($D140,$54:$54,0)-7),0),1)&amp;""";"),",",""",""")</f>
        <v/>
      </c>
      <c r="BH140" s="71" t="str">
        <f>SUBSTITUTE(IF(INDEX($E$95:$G$99,MATCH("●",INDEX($H$95:$AQ$99,,MATCH($D140,$54:$54,0)-7),0),1)=VLOOKUP(BH$137,$AD$9:$AN$16,8,FALSE),"","sed -i "&amp;IF($AK$135="MacOS","'' ","")&amp;"'s#"&amp;BH$137&amp;"="""&amp;INDEX($E$95:$G$99,MATCH("●",INDEX($H$95:$AQ$99,,MATCH($D140,$54:$54,0)-7),0),1)&amp;""""&amp;"#"&amp;BH$137&amp;"="&amp;""""&amp;VLOOKUP(BH$137,$AD$9:$AN$16,8,FALSE)&amp;""""&amp;"#g'"&amp;"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0" s="71" t="str">
        <f>SUBSTITUTE(IF(VLOOKUP(BI$137,$AD$9:$AN$16,8,FALSE)=INDEX($E$101:$G$105,MATCH("●",INDEX($H$101:$AQ$105,,MATCH($D140,$54:$54,0)-7),0),1),"","sed -i "&amp;IF($AK$135="MacOS","'' ","")&amp;"'s#"&amp;BI$137&amp;"="""&amp;VLOOKUP(BI$137,$AD$9:$AN$16,8,FALSE)&amp;""""&amp;"#"&amp;BI$137&amp;"="&amp;""""&amp;INDEX($E$101:$G$105,MATCH("●",INDEX($H$101:$AQ$105,,MATCH($D140,$54:$54,0)-7),0),1)&amp;""""&amp;"#g'"&amp;" ${CONFIG_DIR}"&amp;$K$7&amp;"; export "&amp;BI$137&amp;"="&amp;""""&amp;INDEX($E$101:$G$105,MATCH("●",INDEX($H$101:$AQ$105,,MATCH($D140,$54:$54,0)-7),0),1)&amp;""";"),",",""",""")</f>
        <v/>
      </c>
      <c r="BJ140" s="71" t="str">
        <f>SUBSTITUTE(IF(INDEX($E$101:$G$105,MATCH("●",INDEX($H$101:$AQ$105,,MATCH($D140,$54:$54,0)-7),0),1)=VLOOKUP(BJ$137,$AD$9:$AN$16,8,FALSE),"","sed -i "&amp;IF($AK$135="MacOS","'' ","")&amp;"'s#"&amp;BJ$137&amp;"="""&amp;INDEX($E$101:$G$105,MATCH("●",INDEX($H$101:$AQ$105,,MATCH($D140,$54:$54,0)-7),0),1)&amp;""""&amp;"#"&amp;BJ$137&amp;"="&amp;""""&amp;VLOOKUP(BJ$137,$AD$9:$AN$16,8,FALSE)&amp;""""&amp;"#g'"&amp;"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0" s="71" t="str">
        <f>SUBSTITUTE(IF(VLOOKUP(BK$137,$AD$9:$AN$16,8,FALSE)=INDEX($E$107:$G$111,MATCH("●",INDEX($H$107:$AQ$111,,MATCH($D140,$54:$54,0)-7),0),1),"","sed -i "&amp;IF($AK$135="MacOS","'' ","")&amp;"'s#"&amp;BK$137&amp;"="""&amp;VLOOKUP(BK$137,$AD$9:$AN$16,8,FALSE)&amp;""""&amp;"#"&amp;BK$137&amp;"="&amp;""""&amp;INDEX($E$107:$G$111,MATCH("●",INDEX($H$107:$AQ$111,,MATCH($D140,$54:$54,0)-7),0),1)&amp;""""&amp;"#g'"&amp;" ${CONFIG_DIR}"&amp;$K$7&amp;"; export "&amp;BK$137&amp;"="&amp;""""&amp;INDEX($E$107:$G$111,MATCH("●",INDEX($H$107:$AQ$111,,MATCH($D140,$54:$54,0)-7),0),1)&amp;""";"),",",""",""")</f>
        <v/>
      </c>
      <c r="BL140" s="71" t="str">
        <f>SUBSTITUTE(IF(INDEX($E$107:$G$111,MATCH("●",INDEX($H$107:$AQ$111,,MATCH($D140,$54:$54,0)-7),0),1)=VLOOKUP(BL$137,$AD$9:$AN$16,8,FALSE),"","sed -i "&amp;IF($AK$135="MacOS","'' ","")&amp;"'s#"&amp;BL$137&amp;"="""&amp;INDEX($E$107:$G$111,MATCH("●",INDEX($H$107:$AQ$111,,MATCH($D140,$54:$54,0)-7),0),1)&amp;""""&amp;"#"&amp;BL$137&amp;"="&amp;""""&amp;VLOOKUP(BL$137,$AD$9:$AN$16,8,FALSE)&amp;""""&amp;"#g'"&amp;"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0" s="60" t="s">
        <v>1068</v>
      </c>
    </row>
    <row r="141" spans="3:65" ht="36" customHeight="1">
      <c r="D141" s="96">
        <f>$D140+1</f>
        <v>3</v>
      </c>
      <c r="E141" s="97"/>
      <c r="F141" s="97"/>
      <c r="G141" s="98"/>
      <c r="H141" s="45" t="str">
        <f t="shared" ref="H141:H174" ca="1" si="2">SUBSTITUTE(SUBSTITUTE("clear; echo "&amp;"テストケース"&amp;TEXT($D141,"000")&amp;"; "&amp;AW141&amp;AY141&amp;BA141&amp;BC141&amp;BE141&amp;BG141&amp;BI141&amp;BK141&amp;"sh ./script/"&amp;$B$2&amp;".sh; "&amp;AX141&amp;AZ141&amp;BB141&amp;BD141&amp;BF141&amp;BH141&amp;BJ141&amp;BL141,"なし",""),""",""",",")</f>
        <v>clear; echo テストケース003; sed -i '' 's#FILE_EXTENSION=".csv"#FILE_EXTENSION=""#g' ${CONFIG_DIR}db_file_config.txt; export FILE_EXTENSION="";sh ./script/db_check_file_validate_config.sh; sed -i '' 's#FILE_EXTENSION=""#FILE_EXTENSION=".csv"#g' ${CONFIG_DIR}db_file_config.txt; export FILE_EXTENSION=".csv";</v>
      </c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7"/>
      <c r="AE141" s="99" t="str" cm="1">
        <f t="array" ref="AE141">SUBSTITUTE(INDEX($H$113:$AQ$113, , MATCH($D141, $54:$54, 0)-7),"-","")</f>
        <v>異常</v>
      </c>
      <c r="AF141" s="100"/>
      <c r="AG141" s="101"/>
      <c r="AH141" s="102" t="s">
        <v>1070</v>
      </c>
      <c r="AI141" s="103"/>
      <c r="AJ141" s="103"/>
      <c r="AK141" s="103"/>
      <c r="AL141" s="103"/>
      <c r="AM141" s="103"/>
      <c r="AN141" s="103"/>
      <c r="AO141" s="103"/>
      <c r="AP141" s="103"/>
      <c r="AQ141" s="104"/>
      <c r="AS141" s="68" t="str" cm="1">
        <f t="array" ref="AS141">SUBSTITUTE(TEXT(INDEX($H$116:$AQ$116,1,$D141),"000000"),"-","")</f>
        <v>230103</v>
      </c>
      <c r="AT141" s="69"/>
      <c r="AU141" s="70"/>
      <c r="AW141" s="71" t="str">
        <f>SUBSTITUTE(IF(VLOOKUP(AW$137,$AD$9:$AN$16,8,FALSE)=INDEX($E$60:$G$62,MATCH("●",INDEX($H$60:$AQ$62,,MATCH($D141,$54:$54,0)-7),0),1),"","sed -i "&amp;IF($AK$135="MacOS","'' ","")&amp;"'s#"&amp;AW$137&amp;"="""&amp;VLOOKUP(AW$137,$AD$9:$AN$16,8,FALSE)&amp;""""&amp;"#"&amp;AW$137&amp;"="&amp;""""&amp;INDEX($E$60:$G$62,MATCH("●",INDEX($H$60:$AQ$62,,MATCH($D141,$54:$54,0)-7),0),1)&amp;""""&amp;"#g'"&amp;" ${CONFIG_DIR}"&amp;$K$7&amp;"; export "&amp;AW$137&amp;"="&amp;""""&amp;INDEX($E$60:$G$62,MATCH("●",INDEX($H$60:$AQ$62,,MATCH($D141,$54:$54,0)-7),0),1)&amp;""";"),",",""",""")</f>
        <v/>
      </c>
      <c r="AX141" s="71" t="str">
        <f>SUBSTITUTE(IF(INDEX($E$60:$G$62,MATCH("●",INDEX($H$60:$AQ$62,,MATCH($D141,$54:$54,0)-7),0),1)=VLOOKUP(AX$137,$AD$9:$AN$16,8,FALSE),"","sed -i "&amp;IF($AK$135="MacOS","'' ","")&amp;"'s#"&amp;AX$137&amp;"="""&amp;INDEX($E$60:$G$62,MATCH("●",INDEX($H$60:$AQ$62,,MATCH($D141,$54:$54,0)-7),0),1)&amp;""""&amp;"#"&amp;AX$137&amp;"="&amp;""""&amp;VLOOKUP(AX$137,$AD$9:$AN$16,8,FALSE)&amp;""""&amp;"#g'"&amp;"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1" s="71" t="str">
        <f>SUBSTITUTE(IF(VLOOKUP(AY$137,$AD$9:$AN$16,8,FALSE)=INDEX($E$64:$G$69,MATCH("●",INDEX($H$64:$AQ$69,,MATCH($D141,$54:$54,0)-7),0),1),"","sed -i "&amp;IF($AK$135="MacOS","'' ","")&amp;"'s#"&amp;AY$137&amp;"="""&amp;VLOOKUP(AY$137,$AD$9:$AN$16,8,FALSE)&amp;""""&amp;"#"&amp;AY$137&amp;"="&amp;""""&amp;INDEX($E$64:$G$69,MATCH("●",INDEX($H$64:$AQ$69,,MATCH($D141,$54:$54,0)-7),0),1)&amp;""""&amp;"#g'"&amp;" ${CONFIG_DIR}"&amp;$K$7&amp;"; export "&amp;AY$137&amp;"="&amp;""""&amp;INDEX($E$64:$G$69,MATCH("●",INDEX($H$64:$AQ$69,,MATCH($D141,$54:$54,0)-7),0),1)&amp;""";"),",",""",""")</f>
        <v>sed -i '' 's#FILE_EXTENSION=".csv"#FILE_EXTENSION="なし"#g' ${CONFIG_DIR}db_file_config.txt; export FILE_EXTENSION="なし";</v>
      </c>
      <c r="AZ141" s="71" t="str">
        <f>SUBSTITUTE(IF(INDEX($E$64:$G$69,MATCH("●",INDEX($H$64:$AQ$69,,MATCH($D141,$54:$54,0)-7),0),1)=VLOOKUP(AZ$137,$AD$9:$AN$16,8,FALSE),"","sed -i "&amp;IF($AK$135="MacOS","'' ","")&amp;"'s#"&amp;AZ$137&amp;"="""&amp;INDEX($E$64:$G$69,MATCH("●",INDEX($H$64:$AQ$69,,MATCH($D141,$54:$54,0)-7),0),1)&amp;""""&amp;"#"&amp;AZ$137&amp;"="&amp;""""&amp;VLOOKUP(AZ$137,$AD$9:$AN$16,8,FALSE)&amp;""""&amp;"#g'"&amp;"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's#FILE_EXTENSION="なし"#FILE_EXTENSION=".csv"#g' ${CONFIG_DIR}db_file_config.txt; export FILE_EXTENSION=".csv";</v>
      </c>
      <c r="BA141" s="71" t="str">
        <f>SUBSTITUTE(IF(VLOOKUP(BA$137,$AD$9:$AN$16,8,FALSE)=INDEX($E$71:$G$78,MATCH("●",INDEX($H$71:$AQ$78,,MATCH($D141,$54:$54,0)-7),0),1),"","sed -i "&amp;IF($AK$135="MacOS","'' ","")&amp;"'s#"&amp;BA$137&amp;"="""&amp;VLOOKUP(BA$137,$AD$9:$AN$16,8,FALSE)&amp;""""&amp;"#"&amp;BA$137&amp;"="&amp;""""&amp;INDEX($E$71:$G$78,MATCH("●",INDEX($H$71:$AQ$78,,MATCH($D141,$54:$54,0)-7),0),1)&amp;""""&amp;"#g'"&amp;" ${CONFIG_DIR}"&amp;$K$7&amp;"; export "&amp;BA$137&amp;"="&amp;""""&amp;INDEX($E$71:$G$78,MATCH("●",INDEX($H$71:$AQ$78,,MATCH($D141,$54:$54,0)-7),0),1)&amp;""";"),",",""",""")</f>
        <v/>
      </c>
      <c r="BB141" s="71" t="str">
        <f>SUBSTITUTE(IF(INDEX($E$71:$G$78,MATCH("●",INDEX($H$71:$AQ$78,,MATCH($D141,$54:$54,0)-7),0),1)=VLOOKUP(BB$137,$AD$9:$AN$16,8,FALSE),"","sed -i "&amp;IF($AK$135="MacOS","'' ","")&amp;"'s#"&amp;BB$137&amp;"="""&amp;INDEX($E$71:$G$78,MATCH("●",INDEX($H$71:$AQ$78,,MATCH($D141,$54:$54,0)-7),0),1)&amp;""""&amp;"#"&amp;BB$137&amp;"="&amp;""""&amp;VLOOKUP(BB$137,$AD$9:$AN$16,8,FALSE)&amp;""""&amp;"#g'"&amp;"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1" s="71" t="str">
        <f>SUBSTITUTE(IF(VLOOKUP(BC$137,$AD$9:$AN$16,8,FALSE)=INDEX($E$80:$G$88,MATCH("●",INDEX($H$80:$AQ$88,,MATCH($D141,$54:$54,0)-7),0),1),"","sed -i "&amp;IF($AK$135="MacOS","'' ","")&amp;"'s#"&amp;BC$137&amp;"="""&amp;VLOOKUP(BC$137,$AD$9:$AN$16,8,FALSE)&amp;""""&amp;"#"&amp;BC$137&amp;"="&amp;""""&amp;INDEX($E$80:$G$88,MATCH("●",INDEX($H$80:$AQ$88,,MATCH($D141,$54:$54,0)-7),0),1)&amp;""""&amp;"#g'"&amp;" ${CONFIG_DIR}"&amp;$K$7&amp;"; export "&amp;BC$137&amp;"="&amp;""""&amp;INDEX($E$80:$G$88,MATCH("●",INDEX($H$80:$AQ$88,,MATCH($D141,$54:$54,0)-7),0),1)&amp;""";"),",",""",""")</f>
        <v/>
      </c>
      <c r="BD141" s="71" t="str">
        <f>SUBSTITUTE(IF(INDEX($E$80:$G$88,MATCH("●",INDEX($H$80:$AQ$88,,MATCH($D141,$54:$54,0)-7),0),1)=VLOOKUP(BD$137,$AD$9:$AN$16,8,FALSE),"","sed -i "&amp;IF($AK$135="MacOS","'' ","")&amp;"'s#"&amp;BD$137&amp;"="""&amp;INDEX($E$80:$G$88,MATCH("●",INDEX($H$80:$AQ$88,,MATCH($D141,$54:$54,0)-7),0),1)&amp;""""&amp;"#"&amp;BD$137&amp;"="&amp;""""&amp;VLOOKUP(BD$137,$AD$9:$AN$16,8,FALSE)&amp;""""&amp;"#g'"&amp;"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1" s="71" t="str">
        <f>SUBSTITUTE(IF(VLOOKUP(BE$137,$AD$9:$AN$16,8,FALSE)=INDEX($E$90:$G$93,MATCH("●",INDEX($H$90:$AQ$93,,MATCH($D141,$54:$54,0)-7),0),1),"","sed -i "&amp;IF($AK$135="MacOS","'' ","")&amp;"'s#"&amp;BE$137&amp;"="""&amp;VLOOKUP(BE$137,$AD$9:$AN$16,8,FALSE)&amp;""""&amp;"#"&amp;BE$137&amp;"="&amp;""""&amp;INDEX($E$90:$G$93,MATCH("●",INDEX($H$90:$AQ$93,,MATCH($D141,$54:$54,0)-7),0),1)&amp;""""&amp;"#g'"&amp;" ${CONFIG_DIR}"&amp;$K$7&amp;"; export "&amp;BE$137&amp;"="&amp;""""&amp;INDEX($E$90:$G$93,MATCH("●",INDEX($H$90:$AQ$93,,MATCH($D141,$54:$54,0)-7),0),1)&amp;""";"),",",""",""")</f>
        <v/>
      </c>
      <c r="BF141" s="71" t="str">
        <f>SUBSTITUTE(IF(INDEX($E$90:$G$93,MATCH("●",INDEX($H$90:$AQ$93,,MATCH($D141,$54:$54,0)-7),0),1)=VLOOKUP(BF$137,$AD$9:$AN$16,8,FALSE),"","sed -i "&amp;IF($AK$135="MacOS","'' ","")&amp;"'s#"&amp;BF$137&amp;"="""&amp;INDEX($E$90:$G$93,MATCH("●",INDEX($H$90:$AQ$93,,MATCH($D141,$54:$54,0)-7),0),1)&amp;""""&amp;"#"&amp;BF$137&amp;"="&amp;""""&amp;VLOOKUP(BF$137,$AD$9:$AN$16,8,FALSE)&amp;""""&amp;"#g'"&amp;"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1" s="71" t="str">
        <f>SUBSTITUTE(IF(VLOOKUP(BG$137,$AD$9:$AN$16,8,FALSE)=INDEX($E$95:$G$99,MATCH("●",INDEX($H$95:$AQ$99,,MATCH($D141,$54:$54,0)-7),0),1),"","sed -i "&amp;IF($AK$135="MacOS","'' ","")&amp;"'s#"&amp;BG$137&amp;"="""&amp;VLOOKUP(BG$137,$AD$9:$AN$16,8,FALSE)&amp;""""&amp;"#"&amp;BG$137&amp;"="&amp;""""&amp;INDEX($E$95:$G$99,MATCH("●",INDEX($H$95:$AQ$99,,MATCH($D141,$54:$54,0)-7),0),1)&amp;""""&amp;"#g'"&amp;" ${CONFIG_DIR}"&amp;$K$7&amp;"; export "&amp;BG$137&amp;"="&amp;""""&amp;INDEX($E$95:$G$99,MATCH("●",INDEX($H$95:$AQ$99,,MATCH($D141,$54:$54,0)-7),0),1)&amp;""";"),",",""",""")</f>
        <v/>
      </c>
      <c r="BH141" s="71" t="str">
        <f>SUBSTITUTE(IF(INDEX($E$95:$G$99,MATCH("●",INDEX($H$95:$AQ$99,,MATCH($D141,$54:$54,0)-7),0),1)=VLOOKUP(BH$137,$AD$9:$AN$16,8,FALSE),"","sed -i "&amp;IF($AK$135="MacOS","'' ","")&amp;"'s#"&amp;BH$137&amp;"="""&amp;INDEX($E$95:$G$99,MATCH("●",INDEX($H$95:$AQ$99,,MATCH($D141,$54:$54,0)-7),0),1)&amp;""""&amp;"#"&amp;BH$137&amp;"="&amp;""""&amp;VLOOKUP(BH$137,$AD$9:$AN$16,8,FALSE)&amp;""""&amp;"#g'"&amp;"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1" s="71" t="str">
        <f>SUBSTITUTE(IF(VLOOKUP(BI$137,$AD$9:$AN$16,8,FALSE)=INDEX($E$101:$G$105,MATCH("●",INDEX($H$101:$AQ$105,,MATCH($D141,$54:$54,0)-7),0),1),"","sed -i "&amp;IF($AK$135="MacOS","'' ","")&amp;"'s#"&amp;BI$137&amp;"="""&amp;VLOOKUP(BI$137,$AD$9:$AN$16,8,FALSE)&amp;""""&amp;"#"&amp;BI$137&amp;"="&amp;""""&amp;INDEX($E$101:$G$105,MATCH("●",INDEX($H$101:$AQ$105,,MATCH($D141,$54:$54,0)-7),0),1)&amp;""""&amp;"#g'"&amp;" ${CONFIG_DIR}"&amp;$K$7&amp;"; export "&amp;BI$137&amp;"="&amp;""""&amp;INDEX($E$101:$G$105,MATCH("●",INDEX($H$101:$AQ$105,,MATCH($D141,$54:$54,0)-7),0),1)&amp;""";"),",",""",""")</f>
        <v/>
      </c>
      <c r="BJ141" s="71" t="str">
        <f>SUBSTITUTE(IF(INDEX($E$101:$G$105,MATCH("●",INDEX($H$101:$AQ$105,,MATCH($D141,$54:$54,0)-7),0),1)=VLOOKUP(BJ$137,$AD$9:$AN$16,8,FALSE),"","sed -i "&amp;IF($AK$135="MacOS","'' ","")&amp;"'s#"&amp;BJ$137&amp;"="""&amp;INDEX($E$101:$G$105,MATCH("●",INDEX($H$101:$AQ$105,,MATCH($D141,$54:$54,0)-7),0),1)&amp;""""&amp;"#"&amp;BJ$137&amp;"="&amp;""""&amp;VLOOKUP(BJ$137,$AD$9:$AN$16,8,FALSE)&amp;""""&amp;"#g'"&amp;"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1" s="71" t="str">
        <f>SUBSTITUTE(IF(VLOOKUP(BK$137,$AD$9:$AN$16,8,FALSE)=INDEX($E$107:$G$111,MATCH("●",INDEX($H$107:$AQ$111,,MATCH($D141,$54:$54,0)-7),0),1),"","sed -i "&amp;IF($AK$135="MacOS","'' ","")&amp;"'s#"&amp;BK$137&amp;"="""&amp;VLOOKUP(BK$137,$AD$9:$AN$16,8,FALSE)&amp;""""&amp;"#"&amp;BK$137&amp;"="&amp;""""&amp;INDEX($E$107:$G$111,MATCH("●",INDEX($H$107:$AQ$111,,MATCH($D141,$54:$54,0)-7),0),1)&amp;""""&amp;"#g'"&amp;" ${CONFIG_DIR}"&amp;$K$7&amp;"; export "&amp;BK$137&amp;"="&amp;""""&amp;INDEX($E$107:$G$111,MATCH("●",INDEX($H$107:$AQ$111,,MATCH($D141,$54:$54,0)-7),0),1)&amp;""";"),",",""",""")</f>
        <v/>
      </c>
      <c r="BL141" s="71" t="str">
        <f>SUBSTITUTE(IF(INDEX($E$107:$G$111,MATCH("●",INDEX($H$107:$AQ$111,,MATCH($D141,$54:$54,0)-7),0),1)=VLOOKUP(BL$137,$AD$9:$AN$16,8,FALSE),"","sed -i "&amp;IF($AK$135="MacOS","'' ","")&amp;"'s#"&amp;BL$137&amp;"="""&amp;INDEX($E$107:$G$111,MATCH("●",INDEX($H$107:$AQ$111,,MATCH($D141,$54:$54,0)-7),0),1)&amp;""""&amp;"#"&amp;BL$137&amp;"="&amp;""""&amp;VLOOKUP(BL$137,$AD$9:$AN$16,8,FALSE)&amp;""""&amp;"#g'"&amp;"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1" s="60" t="s">
        <v>1068</v>
      </c>
    </row>
    <row r="142" spans="3:65" ht="36" customHeight="1">
      <c r="D142" s="96">
        <f t="shared" ref="D142:D174" si="3">$D141+1</f>
        <v>4</v>
      </c>
      <c r="E142" s="97"/>
      <c r="F142" s="97"/>
      <c r="G142" s="98"/>
      <c r="H142" s="45" t="str">
        <f t="shared" ca="1" si="2"/>
        <v>clear; echo テストケース004; sed -i '' 's#FILE_COMPRESSION=".gz"#FILE_COMPRESSION=""#g' ${CONFIG_DIR}db_file_config.txt; export FILE_COMPRESSION="";sh ./script/db_check_file_validate_config.sh; sed -i '' 's#FILE_COMPRESSION=""#FILE_COMPRESSION=".gz"#g' ${CONFIG_DIR}db_file_config.txt; export FILE_COMPRESSION=".gz";</v>
      </c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7"/>
      <c r="AE142" s="99" t="str" cm="1">
        <f t="array" ref="AE142">SUBSTITUTE(INDEX($H$113:$AQ$113, , MATCH($D142, $54:$54, 0)-7),"-","")</f>
        <v>異常</v>
      </c>
      <c r="AF142" s="100"/>
      <c r="AG142" s="101"/>
      <c r="AH142" s="102" t="s">
        <v>1071</v>
      </c>
      <c r="AI142" s="103"/>
      <c r="AJ142" s="103"/>
      <c r="AK142" s="103"/>
      <c r="AL142" s="103"/>
      <c r="AM142" s="103"/>
      <c r="AN142" s="103"/>
      <c r="AO142" s="103"/>
      <c r="AP142" s="103"/>
      <c r="AQ142" s="104"/>
      <c r="AS142" s="68" t="str" cm="1">
        <f t="array" ref="AS142">SUBSTITUTE(TEXT(INDEX($H$116:$AQ$116,1,$D142),"000000"),"-","")</f>
        <v>230104</v>
      </c>
      <c r="AT142" s="69"/>
      <c r="AU142" s="70"/>
      <c r="AW142" s="71" t="str">
        <f>SUBSTITUTE(IF(VLOOKUP(AW$137,$AD$9:$AN$16,8,FALSE)=INDEX($E$60:$G$62,MATCH("●",INDEX($H$60:$AQ$62,,MATCH($D142,$54:$54,0)-7),0),1),"","sed -i "&amp;IF($AK$135="MacOS","'' ","")&amp;"'s#"&amp;AW$137&amp;"="""&amp;VLOOKUP(AW$137,$AD$9:$AN$16,8,FALSE)&amp;""""&amp;"#"&amp;AW$137&amp;"="&amp;""""&amp;INDEX($E$60:$G$62,MATCH("●",INDEX($H$60:$AQ$62,,MATCH($D142,$54:$54,0)-7),0),1)&amp;""""&amp;"#g'"&amp;" ${CONFIG_DIR}"&amp;$K$7&amp;"; export "&amp;AW$137&amp;"="&amp;""""&amp;INDEX($E$60:$G$62,MATCH("●",INDEX($H$60:$AQ$62,,MATCH($D142,$54:$54,0)-7),0),1)&amp;""";"),",",""",""")</f>
        <v/>
      </c>
      <c r="AX142" s="71" t="str">
        <f>SUBSTITUTE(IF(INDEX($E$60:$G$62,MATCH("●",INDEX($H$60:$AQ$62,,MATCH($D142,$54:$54,0)-7),0),1)=VLOOKUP(AX$137,$AD$9:$AN$16,8,FALSE),"","sed -i "&amp;IF($AK$135="MacOS","'' ","")&amp;"'s#"&amp;AX$137&amp;"="""&amp;INDEX($E$60:$G$62,MATCH("●",INDEX($H$60:$AQ$62,,MATCH($D142,$54:$54,0)-7),0),1)&amp;""""&amp;"#"&amp;AX$137&amp;"="&amp;""""&amp;VLOOKUP(AX$137,$AD$9:$AN$16,8,FALSE)&amp;""""&amp;"#g'"&amp;"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2" s="71" t="str">
        <f>SUBSTITUTE(IF(VLOOKUP(AY$137,$AD$9:$AN$16,8,FALSE)=INDEX($E$64:$G$69,MATCH("●",INDEX($H$64:$AQ$69,,MATCH($D142,$54:$54,0)-7),0),1),"","sed -i "&amp;IF($AK$135="MacOS","'' ","")&amp;"'s#"&amp;AY$137&amp;"="""&amp;VLOOKUP(AY$137,$AD$9:$AN$16,8,FALSE)&amp;""""&amp;"#"&amp;AY$137&amp;"="&amp;""""&amp;INDEX($E$64:$G$69,MATCH("●",INDEX($H$64:$AQ$69,,MATCH($D142,$54:$54,0)-7),0),1)&amp;""""&amp;"#g'"&amp;" ${CONFIG_DIR}"&amp;$K$7&amp;"; export "&amp;AY$137&amp;"="&amp;""""&amp;INDEX($E$64:$G$69,MATCH("●",INDEX($H$64:$AQ$69,,MATCH($D142,$54:$54,0)-7),0),1)&amp;""";"),",",""",""")</f>
        <v/>
      </c>
      <c r="AZ142" s="71" t="str">
        <f>SUBSTITUTE(IF(INDEX($E$64:$G$69,MATCH("●",INDEX($H$64:$AQ$69,,MATCH($D142,$54:$54,0)-7),0),1)=VLOOKUP(AZ$137,$AD$9:$AN$16,8,FALSE),"","sed -i "&amp;IF($AK$135="MacOS","'' ","")&amp;"'s#"&amp;AZ$137&amp;"="""&amp;INDEX($E$64:$G$69,MATCH("●",INDEX($H$64:$AQ$69,,MATCH($D142,$54:$54,0)-7),0),1)&amp;""""&amp;"#"&amp;AZ$137&amp;"="&amp;""""&amp;VLOOKUP(AZ$137,$AD$9:$AN$16,8,FALSE)&amp;""""&amp;"#g'"&amp;"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2" s="71" t="str">
        <f>SUBSTITUTE(IF(VLOOKUP(BA$137,$AD$9:$AN$16,8,FALSE)=INDEX($E$71:$G$78,MATCH("●",INDEX($H$71:$AQ$78,,MATCH($D142,$54:$54,0)-7),0),1),"","sed -i "&amp;IF($AK$135="MacOS","'' ","")&amp;"'s#"&amp;BA$137&amp;"="""&amp;VLOOKUP(BA$137,$AD$9:$AN$16,8,FALSE)&amp;""""&amp;"#"&amp;BA$137&amp;"="&amp;""""&amp;INDEX($E$71:$G$78,MATCH("●",INDEX($H$71:$AQ$78,,MATCH($D142,$54:$54,0)-7),0),1)&amp;""""&amp;"#g'"&amp;" ${CONFIG_DIR}"&amp;$K$7&amp;"; export "&amp;BA$137&amp;"="&amp;""""&amp;INDEX($E$71:$G$78,MATCH("●",INDEX($H$71:$AQ$78,,MATCH($D142,$54:$54,0)-7),0),1)&amp;""";"),",",""",""")</f>
        <v>sed -i '' 's#FILE_COMPRESSION=".gz"#FILE_COMPRESSION="なし"#g' ${CONFIG_DIR}db_file_config.txt; export FILE_COMPRESSION="なし";</v>
      </c>
      <c r="BB142" s="71" t="str">
        <f>SUBSTITUTE(IF(INDEX($E$71:$G$78,MATCH("●",INDEX($H$71:$AQ$78,,MATCH($D142,$54:$54,0)-7),0),1)=VLOOKUP(BB$137,$AD$9:$AN$16,8,FALSE),"","sed -i "&amp;IF($AK$135="MacOS","'' ","")&amp;"'s#"&amp;BB$137&amp;"="""&amp;INDEX($E$71:$G$78,MATCH("●",INDEX($H$71:$AQ$78,,MATCH($D142,$54:$54,0)-7),0),1)&amp;""""&amp;"#"&amp;BB$137&amp;"="&amp;""""&amp;VLOOKUP(BB$137,$AD$9:$AN$16,8,FALSE)&amp;""""&amp;"#g'"&amp;" ${CONFIG_DIR}"&amp;$K$7&amp;"; export "&amp;BB$137&amp;"="&amp;""""&amp;VLOOKUP(BB$137,$AD$9:$AN$16,8,FALSE)&amp;""";"),",",""",""")</f>
        <v>sed -i '' 's#FILE_COMPRESSION="なし"#FILE_COMPRESSION=".gz"#g' ${CONFIG_DIR}db_file_config.txt; export FILE_COMPRESSION=".gz";</v>
      </c>
      <c r="BC142" s="71" t="str">
        <f>SUBSTITUTE(IF(VLOOKUP(BC$137,$AD$9:$AN$16,8,FALSE)=INDEX($E$80:$G$88,MATCH("●",INDEX($H$80:$AQ$88,,MATCH($D142,$54:$54,0)-7),0),1),"","sed -i "&amp;IF($AK$135="MacOS","'' ","")&amp;"'s#"&amp;BC$137&amp;"="""&amp;VLOOKUP(BC$137,$AD$9:$AN$16,8,FALSE)&amp;""""&amp;"#"&amp;BC$137&amp;"="&amp;""""&amp;INDEX($E$80:$G$88,MATCH("●",INDEX($H$80:$AQ$88,,MATCH($D142,$54:$54,0)-7),0),1)&amp;""""&amp;"#g'"&amp;" ${CONFIG_DIR}"&amp;$K$7&amp;"; export "&amp;BC$137&amp;"="&amp;""""&amp;INDEX($E$80:$G$88,MATCH("●",INDEX($H$80:$AQ$88,,MATCH($D142,$54:$54,0)-7),0),1)&amp;""";"),",",""",""")</f>
        <v/>
      </c>
      <c r="BD142" s="71" t="str">
        <f>SUBSTITUTE(IF(INDEX($E$80:$G$88,MATCH("●",INDEX($H$80:$AQ$88,,MATCH($D142,$54:$54,0)-7),0),1)=VLOOKUP(BD$137,$AD$9:$AN$16,8,FALSE),"","sed -i "&amp;IF($AK$135="MacOS","'' ","")&amp;"'s#"&amp;BD$137&amp;"="""&amp;INDEX($E$80:$G$88,MATCH("●",INDEX($H$80:$AQ$88,,MATCH($D142,$54:$54,0)-7),0),1)&amp;""""&amp;"#"&amp;BD$137&amp;"="&amp;""""&amp;VLOOKUP(BD$137,$AD$9:$AN$16,8,FALSE)&amp;""""&amp;"#g'"&amp;"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2" s="71" t="str">
        <f>SUBSTITUTE(IF(VLOOKUP(BE$137,$AD$9:$AN$16,8,FALSE)=INDEX($E$90:$G$93,MATCH("●",INDEX($H$90:$AQ$93,,MATCH($D142,$54:$54,0)-7),0),1),"","sed -i "&amp;IF($AK$135="MacOS","'' ","")&amp;"'s#"&amp;BE$137&amp;"="""&amp;VLOOKUP(BE$137,$AD$9:$AN$16,8,FALSE)&amp;""""&amp;"#"&amp;BE$137&amp;"="&amp;""""&amp;INDEX($E$90:$G$93,MATCH("●",INDEX($H$90:$AQ$93,,MATCH($D142,$54:$54,0)-7),0),1)&amp;""""&amp;"#g'"&amp;" ${CONFIG_DIR}"&amp;$K$7&amp;"; export "&amp;BE$137&amp;"="&amp;""""&amp;INDEX($E$90:$G$93,MATCH("●",INDEX($H$90:$AQ$93,,MATCH($D142,$54:$54,0)-7),0),1)&amp;""";"),",",""",""")</f>
        <v/>
      </c>
      <c r="BF142" s="71" t="str">
        <f>SUBSTITUTE(IF(INDEX($E$90:$G$93,MATCH("●",INDEX($H$90:$AQ$93,,MATCH($D142,$54:$54,0)-7),0),1)=VLOOKUP(BF$137,$AD$9:$AN$16,8,FALSE),"","sed -i "&amp;IF($AK$135="MacOS","'' ","")&amp;"'s#"&amp;BF$137&amp;"="""&amp;INDEX($E$90:$G$93,MATCH("●",INDEX($H$90:$AQ$93,,MATCH($D142,$54:$54,0)-7),0),1)&amp;""""&amp;"#"&amp;BF$137&amp;"="&amp;""""&amp;VLOOKUP(BF$137,$AD$9:$AN$16,8,FALSE)&amp;""""&amp;"#g'"&amp;"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2" s="71" t="str">
        <f>SUBSTITUTE(IF(VLOOKUP(BG$137,$AD$9:$AN$16,8,FALSE)=INDEX($E$95:$G$99,MATCH("●",INDEX($H$95:$AQ$99,,MATCH($D142,$54:$54,0)-7),0),1),"","sed -i "&amp;IF($AK$135="MacOS","'' ","")&amp;"'s#"&amp;BG$137&amp;"="""&amp;VLOOKUP(BG$137,$AD$9:$AN$16,8,FALSE)&amp;""""&amp;"#"&amp;BG$137&amp;"="&amp;""""&amp;INDEX($E$95:$G$99,MATCH("●",INDEX($H$95:$AQ$99,,MATCH($D142,$54:$54,0)-7),0),1)&amp;""""&amp;"#g'"&amp;" ${CONFIG_DIR}"&amp;$K$7&amp;"; export "&amp;BG$137&amp;"="&amp;""""&amp;INDEX($E$95:$G$99,MATCH("●",INDEX($H$95:$AQ$99,,MATCH($D142,$54:$54,0)-7),0),1)&amp;""";"),",",""",""")</f>
        <v/>
      </c>
      <c r="BH142" s="71" t="str">
        <f>SUBSTITUTE(IF(INDEX($E$95:$G$99,MATCH("●",INDEX($H$95:$AQ$99,,MATCH($D142,$54:$54,0)-7),0),1)=VLOOKUP(BH$137,$AD$9:$AN$16,8,FALSE),"","sed -i "&amp;IF($AK$135="MacOS","'' ","")&amp;"'s#"&amp;BH$137&amp;"="""&amp;INDEX($E$95:$G$99,MATCH("●",INDEX($H$95:$AQ$99,,MATCH($D142,$54:$54,0)-7),0),1)&amp;""""&amp;"#"&amp;BH$137&amp;"="&amp;""""&amp;VLOOKUP(BH$137,$AD$9:$AN$16,8,FALSE)&amp;""""&amp;"#g'"&amp;"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2" s="71" t="str">
        <f>SUBSTITUTE(IF(VLOOKUP(BI$137,$AD$9:$AN$16,8,FALSE)=INDEX($E$101:$G$105,MATCH("●",INDEX($H$101:$AQ$105,,MATCH($D142,$54:$54,0)-7),0),1),"","sed -i "&amp;IF($AK$135="MacOS","'' ","")&amp;"'s#"&amp;BI$137&amp;"="""&amp;VLOOKUP(BI$137,$AD$9:$AN$16,8,FALSE)&amp;""""&amp;"#"&amp;BI$137&amp;"="&amp;""""&amp;INDEX($E$101:$G$105,MATCH("●",INDEX($H$101:$AQ$105,,MATCH($D142,$54:$54,0)-7),0),1)&amp;""""&amp;"#g'"&amp;" ${CONFIG_DIR}"&amp;$K$7&amp;"; export "&amp;BI$137&amp;"="&amp;""""&amp;INDEX($E$101:$G$105,MATCH("●",INDEX($H$101:$AQ$105,,MATCH($D142,$54:$54,0)-7),0),1)&amp;""";"),",",""",""")</f>
        <v/>
      </c>
      <c r="BJ142" s="71" t="str">
        <f>SUBSTITUTE(IF(INDEX($E$101:$G$105,MATCH("●",INDEX($H$101:$AQ$105,,MATCH($D142,$54:$54,0)-7),0),1)=VLOOKUP(BJ$137,$AD$9:$AN$16,8,FALSE),"","sed -i "&amp;IF($AK$135="MacOS","'' ","")&amp;"'s#"&amp;BJ$137&amp;"="""&amp;INDEX($E$101:$G$105,MATCH("●",INDEX($H$101:$AQ$105,,MATCH($D142,$54:$54,0)-7),0),1)&amp;""""&amp;"#"&amp;BJ$137&amp;"="&amp;""""&amp;VLOOKUP(BJ$137,$AD$9:$AN$16,8,FALSE)&amp;""""&amp;"#g'"&amp;"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2" s="71" t="str">
        <f>SUBSTITUTE(IF(VLOOKUP(BK$137,$AD$9:$AN$16,8,FALSE)=INDEX($E$107:$G$111,MATCH("●",INDEX($H$107:$AQ$111,,MATCH($D142,$54:$54,0)-7),0),1),"","sed -i "&amp;IF($AK$135="MacOS","'' ","")&amp;"'s#"&amp;BK$137&amp;"="""&amp;VLOOKUP(BK$137,$AD$9:$AN$16,8,FALSE)&amp;""""&amp;"#"&amp;BK$137&amp;"="&amp;""""&amp;INDEX($E$107:$G$111,MATCH("●",INDEX($H$107:$AQ$111,,MATCH($D142,$54:$54,0)-7),0),1)&amp;""""&amp;"#g'"&amp;" ${CONFIG_DIR}"&amp;$K$7&amp;"; export "&amp;BK$137&amp;"="&amp;""""&amp;INDEX($E$107:$G$111,MATCH("●",INDEX($H$107:$AQ$111,,MATCH($D142,$54:$54,0)-7),0),1)&amp;""";"),",",""",""")</f>
        <v/>
      </c>
      <c r="BL142" s="71" t="str">
        <f>SUBSTITUTE(IF(INDEX($E$107:$G$111,MATCH("●",INDEX($H$107:$AQ$111,,MATCH($D142,$54:$54,0)-7),0),1)=VLOOKUP(BL$137,$AD$9:$AN$16,8,FALSE),"","sed -i "&amp;IF($AK$135="MacOS","'' ","")&amp;"'s#"&amp;BL$137&amp;"="""&amp;INDEX($E$107:$G$111,MATCH("●",INDEX($H$107:$AQ$111,,MATCH($D142,$54:$54,0)-7),0),1)&amp;""""&amp;"#"&amp;BL$137&amp;"="&amp;""""&amp;VLOOKUP(BL$137,$AD$9:$AN$16,8,FALSE)&amp;""""&amp;"#g'"&amp;"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2" s="60" t="s">
        <v>1068</v>
      </c>
    </row>
    <row r="143" spans="3:65" ht="36" customHeight="1">
      <c r="D143" s="96">
        <f t="shared" si="3"/>
        <v>5</v>
      </c>
      <c r="E143" s="97"/>
      <c r="F143" s="97"/>
      <c r="G143" s="98"/>
      <c r="H143" s="45" t="str">
        <f t="shared" ca="1" si="2"/>
        <v>clear; echo テストケース005; sed -i '' 's#FILE_CHARSET="UTF-8"#FILE_CHARSET=""#g' ${CONFIG_DIR}db_file_config.txt; export FILE_CHARSET="";sh ./script/db_check_file_validate_config.sh; sed -i '' 's#FILE_CHARSET=""#FILE_CHARSET="UTF-8"#g' ${CONFIG_DIR}db_file_config.txt; export FILE_CHARSET="UTF-8";</v>
      </c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7"/>
      <c r="AE143" s="99" t="str" cm="1">
        <f t="array" ref="AE143">SUBSTITUTE(INDEX($H$113:$AQ$113, , MATCH($D143, $54:$54, 0)-7),"-","")</f>
        <v>異常</v>
      </c>
      <c r="AF143" s="100"/>
      <c r="AG143" s="101"/>
      <c r="AH143" s="102" t="s">
        <v>1072</v>
      </c>
      <c r="AI143" s="103"/>
      <c r="AJ143" s="103"/>
      <c r="AK143" s="103"/>
      <c r="AL143" s="103"/>
      <c r="AM143" s="103"/>
      <c r="AN143" s="103"/>
      <c r="AO143" s="103"/>
      <c r="AP143" s="103"/>
      <c r="AQ143" s="104"/>
      <c r="AS143" s="68" t="str" cm="1">
        <f t="array" ref="AS143">SUBSTITUTE(TEXT(INDEX($H$116:$AQ$116,1,$D143),"000000"),"-","")</f>
        <v>230105</v>
      </c>
      <c r="AT143" s="69"/>
      <c r="AU143" s="70"/>
      <c r="AW143" s="71" t="str">
        <f>SUBSTITUTE(IF(VLOOKUP(AW$137,$AD$9:$AN$16,8,FALSE)=INDEX($E$60:$G$62,MATCH("●",INDEX($H$60:$AQ$62,,MATCH($D143,$54:$54,0)-7),0),1),"","sed -i "&amp;IF($AK$135="MacOS","'' ","")&amp;"'s#"&amp;AW$137&amp;"="""&amp;VLOOKUP(AW$137,$AD$9:$AN$16,8,FALSE)&amp;""""&amp;"#"&amp;AW$137&amp;"="&amp;""""&amp;INDEX($E$60:$G$62,MATCH("●",INDEX($H$60:$AQ$62,,MATCH($D143,$54:$54,0)-7),0),1)&amp;""""&amp;"#g'"&amp;" ${CONFIG_DIR}"&amp;$K$7&amp;"; export "&amp;AW$137&amp;"="&amp;""""&amp;INDEX($E$60:$G$62,MATCH("●",INDEX($H$60:$AQ$62,,MATCH($D143,$54:$54,0)-7),0),1)&amp;""";"),",",""",""")</f>
        <v/>
      </c>
      <c r="AX143" s="71" t="str">
        <f>SUBSTITUTE(IF(INDEX($E$60:$G$62,MATCH("●",INDEX($H$60:$AQ$62,,MATCH($D143,$54:$54,0)-7),0),1)=VLOOKUP(AX$137,$AD$9:$AN$16,8,FALSE),"","sed -i "&amp;IF($AK$135="MacOS","'' ","")&amp;"'s#"&amp;AX$137&amp;"="""&amp;INDEX($E$60:$G$62,MATCH("●",INDEX($H$60:$AQ$62,,MATCH($D143,$54:$54,0)-7),0),1)&amp;""""&amp;"#"&amp;AX$137&amp;"="&amp;""""&amp;VLOOKUP(AX$137,$AD$9:$AN$16,8,FALSE)&amp;""""&amp;"#g'"&amp;"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3" s="71" t="str">
        <f>SUBSTITUTE(IF(VLOOKUP(AY$137,$AD$9:$AN$16,8,FALSE)=INDEX($E$64:$G$69,MATCH("●",INDEX($H$64:$AQ$69,,MATCH($D143,$54:$54,0)-7),0),1),"","sed -i "&amp;IF($AK$135="MacOS","'' ","")&amp;"'s#"&amp;AY$137&amp;"="""&amp;VLOOKUP(AY$137,$AD$9:$AN$16,8,FALSE)&amp;""""&amp;"#"&amp;AY$137&amp;"="&amp;""""&amp;INDEX($E$64:$G$69,MATCH("●",INDEX($H$64:$AQ$69,,MATCH($D143,$54:$54,0)-7),0),1)&amp;""""&amp;"#g'"&amp;" ${CONFIG_DIR}"&amp;$K$7&amp;"; export "&amp;AY$137&amp;"="&amp;""""&amp;INDEX($E$64:$G$69,MATCH("●",INDEX($H$64:$AQ$69,,MATCH($D143,$54:$54,0)-7),0),1)&amp;""";"),",",""",""")</f>
        <v/>
      </c>
      <c r="AZ143" s="71" t="str">
        <f>SUBSTITUTE(IF(INDEX($E$64:$G$69,MATCH("●",INDEX($H$64:$AQ$69,,MATCH($D143,$54:$54,0)-7),0),1)=VLOOKUP(AZ$137,$AD$9:$AN$16,8,FALSE),"","sed -i "&amp;IF($AK$135="MacOS","'' ","")&amp;"'s#"&amp;AZ$137&amp;"="""&amp;INDEX($E$64:$G$69,MATCH("●",INDEX($H$64:$AQ$69,,MATCH($D143,$54:$54,0)-7),0),1)&amp;""""&amp;"#"&amp;AZ$137&amp;"="&amp;""""&amp;VLOOKUP(AZ$137,$AD$9:$AN$16,8,FALSE)&amp;""""&amp;"#g'"&amp;"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3" s="71" t="str">
        <f>SUBSTITUTE(IF(VLOOKUP(BA$137,$AD$9:$AN$16,8,FALSE)=INDEX($E$71:$G$78,MATCH("●",INDEX($H$71:$AQ$78,,MATCH($D143,$54:$54,0)-7),0),1),"","sed -i "&amp;IF($AK$135="MacOS","'' ","")&amp;"'s#"&amp;BA$137&amp;"="""&amp;VLOOKUP(BA$137,$AD$9:$AN$16,8,FALSE)&amp;""""&amp;"#"&amp;BA$137&amp;"="&amp;""""&amp;INDEX($E$71:$G$78,MATCH("●",INDEX($H$71:$AQ$78,,MATCH($D143,$54:$54,0)-7),0),1)&amp;""""&amp;"#g'"&amp;" ${CONFIG_DIR}"&amp;$K$7&amp;"; export "&amp;BA$137&amp;"="&amp;""""&amp;INDEX($E$71:$G$78,MATCH("●",INDEX($H$71:$AQ$78,,MATCH($D143,$54:$54,0)-7),0),1)&amp;""";"),",",""",""")</f>
        <v/>
      </c>
      <c r="BB143" s="71" t="str">
        <f>SUBSTITUTE(IF(INDEX($E$71:$G$78,MATCH("●",INDEX($H$71:$AQ$78,,MATCH($D143,$54:$54,0)-7),0),1)=VLOOKUP(BB$137,$AD$9:$AN$16,8,FALSE),"","sed -i "&amp;IF($AK$135="MacOS","'' ","")&amp;"'s#"&amp;BB$137&amp;"="""&amp;INDEX($E$71:$G$78,MATCH("●",INDEX($H$71:$AQ$78,,MATCH($D143,$54:$54,0)-7),0),1)&amp;""""&amp;"#"&amp;BB$137&amp;"="&amp;""""&amp;VLOOKUP(BB$137,$AD$9:$AN$16,8,FALSE)&amp;""""&amp;"#g'"&amp;"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3" s="71" t="str">
        <f>SUBSTITUTE(IF(VLOOKUP(BC$137,$AD$9:$AN$16,8,FALSE)=INDEX($E$80:$G$88,MATCH("●",INDEX($H$80:$AQ$88,,MATCH($D143,$54:$54,0)-7),0),1),"","sed -i "&amp;IF($AK$135="MacOS","'' ","")&amp;"'s#"&amp;BC$137&amp;"="""&amp;VLOOKUP(BC$137,$AD$9:$AN$16,8,FALSE)&amp;""""&amp;"#"&amp;BC$137&amp;"="&amp;""""&amp;INDEX($E$80:$G$88,MATCH("●",INDEX($H$80:$AQ$88,,MATCH($D143,$54:$54,0)-7),0),1)&amp;""""&amp;"#g'"&amp;" ${CONFIG_DIR}"&amp;$K$7&amp;"; export "&amp;BC$137&amp;"="&amp;""""&amp;INDEX($E$80:$G$88,MATCH("●",INDEX($H$80:$AQ$88,,MATCH($D143,$54:$54,0)-7),0),1)&amp;""";"),",",""",""")</f>
        <v>sed -i '' 's#FILE_CHARSET="UTF-8"#FILE_CHARSET="なし"#g' ${CONFIG_DIR}db_file_config.txt; export FILE_CHARSET="なし";</v>
      </c>
      <c r="BD143" s="71" t="str">
        <f>SUBSTITUTE(IF(INDEX($E$80:$G$88,MATCH("●",INDEX($H$80:$AQ$88,,MATCH($D143,$54:$54,0)-7),0),1)=VLOOKUP(BD$137,$AD$9:$AN$16,8,FALSE),"","sed -i "&amp;IF($AK$135="MacOS","'' ","")&amp;"'s#"&amp;BD$137&amp;"="""&amp;INDEX($E$80:$G$88,MATCH("●",INDEX($H$80:$AQ$88,,MATCH($D143,$54:$54,0)-7),0),1)&amp;""""&amp;"#"&amp;BD$137&amp;"="&amp;""""&amp;VLOOKUP(BD$137,$AD$9:$AN$16,8,FALSE)&amp;""""&amp;"#g'"&amp;" ${CONFIG_DIR}"&amp;$K$7&amp;"; export "&amp;BD$137&amp;"="&amp;""""&amp;VLOOKUP(BD$137,$AD$9:$AN$16,8,FALSE)&amp;""";"),",",""",""")</f>
        <v>sed -i '' 's#FILE_CHARSET="なし"#FILE_CHARSET="UTF-8"#g' ${CONFIG_DIR}db_file_config.txt; export FILE_CHARSET="UTF-8";</v>
      </c>
      <c r="BE143" s="71" t="str">
        <f>SUBSTITUTE(IF(VLOOKUP(BE$137,$AD$9:$AN$16,8,FALSE)=INDEX($E$90:$G$93,MATCH("●",INDEX($H$90:$AQ$93,,MATCH($D143,$54:$54,0)-7),0),1),"","sed -i "&amp;IF($AK$135="MacOS","'' ","")&amp;"'s#"&amp;BE$137&amp;"="""&amp;VLOOKUP(BE$137,$AD$9:$AN$16,8,FALSE)&amp;""""&amp;"#"&amp;BE$137&amp;"="&amp;""""&amp;INDEX($E$90:$G$93,MATCH("●",INDEX($H$90:$AQ$93,,MATCH($D143,$54:$54,0)-7),0),1)&amp;""""&amp;"#g'"&amp;" ${CONFIG_DIR}"&amp;$K$7&amp;"; export "&amp;BE$137&amp;"="&amp;""""&amp;INDEX($E$90:$G$93,MATCH("●",INDEX($H$90:$AQ$93,,MATCH($D143,$54:$54,0)-7),0),1)&amp;""";"),",",""",""")</f>
        <v/>
      </c>
      <c r="BF143" s="71" t="str">
        <f>SUBSTITUTE(IF(INDEX($E$90:$G$93,MATCH("●",INDEX($H$90:$AQ$93,,MATCH($D143,$54:$54,0)-7),0),1)=VLOOKUP(BF$137,$AD$9:$AN$16,8,FALSE),"","sed -i "&amp;IF($AK$135="MacOS","'' ","")&amp;"'s#"&amp;BF$137&amp;"="""&amp;INDEX($E$90:$G$93,MATCH("●",INDEX($H$90:$AQ$93,,MATCH($D143,$54:$54,0)-7),0),1)&amp;""""&amp;"#"&amp;BF$137&amp;"="&amp;""""&amp;VLOOKUP(BF$137,$AD$9:$AN$16,8,FALSE)&amp;""""&amp;"#g'"&amp;"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3" s="71" t="str">
        <f>SUBSTITUTE(IF(VLOOKUP(BG$137,$AD$9:$AN$16,8,FALSE)=INDEX($E$95:$G$99,MATCH("●",INDEX($H$95:$AQ$99,,MATCH($D143,$54:$54,0)-7),0),1),"","sed -i "&amp;IF($AK$135="MacOS","'' ","")&amp;"'s#"&amp;BG$137&amp;"="""&amp;VLOOKUP(BG$137,$AD$9:$AN$16,8,FALSE)&amp;""""&amp;"#"&amp;BG$137&amp;"="&amp;""""&amp;INDEX($E$95:$G$99,MATCH("●",INDEX($H$95:$AQ$99,,MATCH($D143,$54:$54,0)-7),0),1)&amp;""""&amp;"#g'"&amp;" ${CONFIG_DIR}"&amp;$K$7&amp;"; export "&amp;BG$137&amp;"="&amp;""""&amp;INDEX($E$95:$G$99,MATCH("●",INDEX($H$95:$AQ$99,,MATCH($D143,$54:$54,0)-7),0),1)&amp;""";"),",",""",""")</f>
        <v/>
      </c>
      <c r="BH143" s="71" t="str">
        <f>SUBSTITUTE(IF(INDEX($E$95:$G$99,MATCH("●",INDEX($H$95:$AQ$99,,MATCH($D143,$54:$54,0)-7),0),1)=VLOOKUP(BH$137,$AD$9:$AN$16,8,FALSE),"","sed -i "&amp;IF($AK$135="MacOS","'' ","")&amp;"'s#"&amp;BH$137&amp;"="""&amp;INDEX($E$95:$G$99,MATCH("●",INDEX($H$95:$AQ$99,,MATCH($D143,$54:$54,0)-7),0),1)&amp;""""&amp;"#"&amp;BH$137&amp;"="&amp;""""&amp;VLOOKUP(BH$137,$AD$9:$AN$16,8,FALSE)&amp;""""&amp;"#g'"&amp;"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3" s="71" t="str">
        <f>SUBSTITUTE(IF(VLOOKUP(BI$137,$AD$9:$AN$16,8,FALSE)=INDEX($E$101:$G$105,MATCH("●",INDEX($H$101:$AQ$105,,MATCH($D143,$54:$54,0)-7),0),1),"","sed -i "&amp;IF($AK$135="MacOS","'' ","")&amp;"'s#"&amp;BI$137&amp;"="""&amp;VLOOKUP(BI$137,$AD$9:$AN$16,8,FALSE)&amp;""""&amp;"#"&amp;BI$137&amp;"="&amp;""""&amp;INDEX($E$101:$G$105,MATCH("●",INDEX($H$101:$AQ$105,,MATCH($D143,$54:$54,0)-7),0),1)&amp;""""&amp;"#g'"&amp;" ${CONFIG_DIR}"&amp;$K$7&amp;"; export "&amp;BI$137&amp;"="&amp;""""&amp;INDEX($E$101:$G$105,MATCH("●",INDEX($H$101:$AQ$105,,MATCH($D143,$54:$54,0)-7),0),1)&amp;""";"),",",""",""")</f>
        <v/>
      </c>
      <c r="BJ143" s="71" t="str">
        <f>SUBSTITUTE(IF(INDEX($E$101:$G$105,MATCH("●",INDEX($H$101:$AQ$105,,MATCH($D143,$54:$54,0)-7),0),1)=VLOOKUP(BJ$137,$AD$9:$AN$16,8,FALSE),"","sed -i "&amp;IF($AK$135="MacOS","'' ","")&amp;"'s#"&amp;BJ$137&amp;"="""&amp;INDEX($E$101:$G$105,MATCH("●",INDEX($H$101:$AQ$105,,MATCH($D143,$54:$54,0)-7),0),1)&amp;""""&amp;"#"&amp;BJ$137&amp;"="&amp;""""&amp;VLOOKUP(BJ$137,$AD$9:$AN$16,8,FALSE)&amp;""""&amp;"#g'"&amp;"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3" s="71" t="str">
        <f>SUBSTITUTE(IF(VLOOKUP(BK$137,$AD$9:$AN$16,8,FALSE)=INDEX($E$107:$G$111,MATCH("●",INDEX($H$107:$AQ$111,,MATCH($D143,$54:$54,0)-7),0),1),"","sed -i "&amp;IF($AK$135="MacOS","'' ","")&amp;"'s#"&amp;BK$137&amp;"="""&amp;VLOOKUP(BK$137,$AD$9:$AN$16,8,FALSE)&amp;""""&amp;"#"&amp;BK$137&amp;"="&amp;""""&amp;INDEX($E$107:$G$111,MATCH("●",INDEX($H$107:$AQ$111,,MATCH($D143,$54:$54,0)-7),0),1)&amp;""""&amp;"#g'"&amp;" ${CONFIG_DIR}"&amp;$K$7&amp;"; export "&amp;BK$137&amp;"="&amp;""""&amp;INDEX($E$107:$G$111,MATCH("●",INDEX($H$107:$AQ$111,,MATCH($D143,$54:$54,0)-7),0),1)&amp;""";"),",",""",""")</f>
        <v/>
      </c>
      <c r="BL143" s="71" t="str">
        <f>SUBSTITUTE(IF(INDEX($E$107:$G$111,MATCH("●",INDEX($H$107:$AQ$111,,MATCH($D143,$54:$54,0)-7),0),1)=VLOOKUP(BL$137,$AD$9:$AN$16,8,FALSE),"","sed -i "&amp;IF($AK$135="MacOS","'' ","")&amp;"'s#"&amp;BL$137&amp;"="""&amp;INDEX($E$107:$G$111,MATCH("●",INDEX($H$107:$AQ$111,,MATCH($D143,$54:$54,0)-7),0),1)&amp;""""&amp;"#"&amp;BL$137&amp;"="&amp;""""&amp;VLOOKUP(BL$137,$AD$9:$AN$16,8,FALSE)&amp;""""&amp;"#g'"&amp;"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3" s="60" t="s">
        <v>1068</v>
      </c>
    </row>
    <row r="144" spans="3:65" ht="36" customHeight="1">
      <c r="D144" s="96">
        <f t="shared" si="3"/>
        <v>6</v>
      </c>
      <c r="E144" s="97"/>
      <c r="F144" s="97"/>
      <c r="G144" s="98"/>
      <c r="H144" s="45" t="str">
        <f t="shared" ca="1" si="2"/>
        <v>clear; echo テストケース006; sed -i '' 's#FILE_LINE_BREAK="LF"#FILE_LINE_BREAK=""#g' ${CONFIG_DIR}db_file_config.txt; export FILE_LINE_BREAK="";sh ./script/db_check_file_validate_config.sh; sed -i '' 's#FILE_LINE_BREAK=""#FILE_LINE_BREAK="LF"#g' ${CONFIG_DIR}db_file_config.txt; export FILE_LINE_BREAK="LF";</v>
      </c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7"/>
      <c r="AE144" s="99" t="str" cm="1">
        <f t="array" ref="AE144">SUBSTITUTE(INDEX($H$113:$AQ$113, , MATCH($D144, $54:$54, 0)-7),"-","")</f>
        <v>異常</v>
      </c>
      <c r="AF144" s="100"/>
      <c r="AG144" s="101"/>
      <c r="AH144" s="102" t="s">
        <v>1073</v>
      </c>
      <c r="AI144" s="103"/>
      <c r="AJ144" s="103"/>
      <c r="AK144" s="103"/>
      <c r="AL144" s="103"/>
      <c r="AM144" s="103"/>
      <c r="AN144" s="103"/>
      <c r="AO144" s="103"/>
      <c r="AP144" s="103"/>
      <c r="AQ144" s="104"/>
      <c r="AS144" s="68" t="str" cm="1">
        <f t="array" ref="AS144">SUBSTITUTE(TEXT(INDEX($H$116:$AQ$116,1,$D144),"000000"),"-","")</f>
        <v>230106</v>
      </c>
      <c r="AT144" s="69"/>
      <c r="AU144" s="70"/>
      <c r="AW144" s="71" t="str">
        <f>SUBSTITUTE(IF(VLOOKUP(AW$137,$AD$9:$AN$16,8,FALSE)=INDEX($E$60:$G$62,MATCH("●",INDEX($H$60:$AQ$62,,MATCH($D144,$54:$54,0)-7),0),1),"","sed -i "&amp;IF($AK$135="MacOS","'' ","")&amp;"'s#"&amp;AW$137&amp;"="""&amp;VLOOKUP(AW$137,$AD$9:$AN$16,8,FALSE)&amp;""""&amp;"#"&amp;AW$137&amp;"="&amp;""""&amp;INDEX($E$60:$G$62,MATCH("●",INDEX($H$60:$AQ$62,,MATCH($D144,$54:$54,0)-7),0),1)&amp;""""&amp;"#g'"&amp;" ${CONFIG_DIR}"&amp;$K$7&amp;"; export "&amp;AW$137&amp;"="&amp;""""&amp;INDEX($E$60:$G$62,MATCH("●",INDEX($H$60:$AQ$62,,MATCH($D144,$54:$54,0)-7),0),1)&amp;""";"),",",""",""")</f>
        <v/>
      </c>
      <c r="AX144" s="71" t="str">
        <f>SUBSTITUTE(IF(INDEX($E$60:$G$62,MATCH("●",INDEX($H$60:$AQ$62,,MATCH($D144,$54:$54,0)-7),0),1)=VLOOKUP(AX$137,$AD$9:$AN$16,8,FALSE),"","sed -i "&amp;IF($AK$135="MacOS","'' ","")&amp;"'s#"&amp;AX$137&amp;"="""&amp;INDEX($E$60:$G$62,MATCH("●",INDEX($H$60:$AQ$62,,MATCH($D144,$54:$54,0)-7),0),1)&amp;""""&amp;"#"&amp;AX$137&amp;"="&amp;""""&amp;VLOOKUP(AX$137,$AD$9:$AN$16,8,FALSE)&amp;""""&amp;"#g'"&amp;"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4" s="71" t="str">
        <f>SUBSTITUTE(IF(VLOOKUP(AY$137,$AD$9:$AN$16,8,FALSE)=INDEX($E$64:$G$69,MATCH("●",INDEX($H$64:$AQ$69,,MATCH($D144,$54:$54,0)-7),0),1),"","sed -i "&amp;IF($AK$135="MacOS","'' ","")&amp;"'s#"&amp;AY$137&amp;"="""&amp;VLOOKUP(AY$137,$AD$9:$AN$16,8,FALSE)&amp;""""&amp;"#"&amp;AY$137&amp;"="&amp;""""&amp;INDEX($E$64:$G$69,MATCH("●",INDEX($H$64:$AQ$69,,MATCH($D144,$54:$54,0)-7),0),1)&amp;""""&amp;"#g'"&amp;" ${CONFIG_DIR}"&amp;$K$7&amp;"; export "&amp;AY$137&amp;"="&amp;""""&amp;INDEX($E$64:$G$69,MATCH("●",INDEX($H$64:$AQ$69,,MATCH($D144,$54:$54,0)-7),0),1)&amp;""";"),",",""",""")</f>
        <v/>
      </c>
      <c r="AZ144" s="71" t="str">
        <f>SUBSTITUTE(IF(INDEX($E$64:$G$69,MATCH("●",INDEX($H$64:$AQ$69,,MATCH($D144,$54:$54,0)-7),0),1)=VLOOKUP(AZ$137,$AD$9:$AN$16,8,FALSE),"","sed -i "&amp;IF($AK$135="MacOS","'' ","")&amp;"'s#"&amp;AZ$137&amp;"="""&amp;INDEX($E$64:$G$69,MATCH("●",INDEX($H$64:$AQ$69,,MATCH($D144,$54:$54,0)-7),0),1)&amp;""""&amp;"#"&amp;AZ$137&amp;"="&amp;""""&amp;VLOOKUP(AZ$137,$AD$9:$AN$16,8,FALSE)&amp;""""&amp;"#g'"&amp;"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4" s="71" t="str">
        <f>SUBSTITUTE(IF(VLOOKUP(BA$137,$AD$9:$AN$16,8,FALSE)=INDEX($E$71:$G$78,MATCH("●",INDEX($H$71:$AQ$78,,MATCH($D144,$54:$54,0)-7),0),1),"","sed -i "&amp;IF($AK$135="MacOS","'' ","")&amp;"'s#"&amp;BA$137&amp;"="""&amp;VLOOKUP(BA$137,$AD$9:$AN$16,8,FALSE)&amp;""""&amp;"#"&amp;BA$137&amp;"="&amp;""""&amp;INDEX($E$71:$G$78,MATCH("●",INDEX($H$71:$AQ$78,,MATCH($D144,$54:$54,0)-7),0),1)&amp;""""&amp;"#g'"&amp;" ${CONFIG_DIR}"&amp;$K$7&amp;"; export "&amp;BA$137&amp;"="&amp;""""&amp;INDEX($E$71:$G$78,MATCH("●",INDEX($H$71:$AQ$78,,MATCH($D144,$54:$54,0)-7),0),1)&amp;""";"),",",""",""")</f>
        <v/>
      </c>
      <c r="BB144" s="71" t="str">
        <f>SUBSTITUTE(IF(INDEX($E$71:$G$78,MATCH("●",INDEX($H$71:$AQ$78,,MATCH($D144,$54:$54,0)-7),0),1)=VLOOKUP(BB$137,$AD$9:$AN$16,8,FALSE),"","sed -i "&amp;IF($AK$135="MacOS","'' ","")&amp;"'s#"&amp;BB$137&amp;"="""&amp;INDEX($E$71:$G$78,MATCH("●",INDEX($H$71:$AQ$78,,MATCH($D144,$54:$54,0)-7),0),1)&amp;""""&amp;"#"&amp;BB$137&amp;"="&amp;""""&amp;VLOOKUP(BB$137,$AD$9:$AN$16,8,FALSE)&amp;""""&amp;"#g'"&amp;"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4" s="71" t="str">
        <f>SUBSTITUTE(IF(VLOOKUP(BC$137,$AD$9:$AN$16,8,FALSE)=INDEX($E$80:$G$88,MATCH("●",INDEX($H$80:$AQ$88,,MATCH($D144,$54:$54,0)-7),0),1),"","sed -i "&amp;IF($AK$135="MacOS","'' ","")&amp;"'s#"&amp;BC$137&amp;"="""&amp;VLOOKUP(BC$137,$AD$9:$AN$16,8,FALSE)&amp;""""&amp;"#"&amp;BC$137&amp;"="&amp;""""&amp;INDEX($E$80:$G$88,MATCH("●",INDEX($H$80:$AQ$88,,MATCH($D144,$54:$54,0)-7),0),1)&amp;""""&amp;"#g'"&amp;" ${CONFIG_DIR}"&amp;$K$7&amp;"; export "&amp;BC$137&amp;"="&amp;""""&amp;INDEX($E$80:$G$88,MATCH("●",INDEX($H$80:$AQ$88,,MATCH($D144,$54:$54,0)-7),0),1)&amp;""";"),",",""",""")</f>
        <v/>
      </c>
      <c r="BD144" s="71" t="str">
        <f>SUBSTITUTE(IF(INDEX($E$80:$G$88,MATCH("●",INDEX($H$80:$AQ$88,,MATCH($D144,$54:$54,0)-7),0),1)=VLOOKUP(BD$137,$AD$9:$AN$16,8,FALSE),"","sed -i "&amp;IF($AK$135="MacOS","'' ","")&amp;"'s#"&amp;BD$137&amp;"="""&amp;INDEX($E$80:$G$88,MATCH("●",INDEX($H$80:$AQ$88,,MATCH($D144,$54:$54,0)-7),0),1)&amp;""""&amp;"#"&amp;BD$137&amp;"="&amp;""""&amp;VLOOKUP(BD$137,$AD$9:$AN$16,8,FALSE)&amp;""""&amp;"#g'"&amp;"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4" s="71" t="str">
        <f>SUBSTITUTE(IF(VLOOKUP(BE$137,$AD$9:$AN$16,8,FALSE)=INDEX($E$90:$G$93,MATCH("●",INDEX($H$90:$AQ$93,,MATCH($D144,$54:$54,0)-7),0),1),"","sed -i "&amp;IF($AK$135="MacOS","'' ","")&amp;"'s#"&amp;BE$137&amp;"="""&amp;VLOOKUP(BE$137,$AD$9:$AN$16,8,FALSE)&amp;""""&amp;"#"&amp;BE$137&amp;"="&amp;""""&amp;INDEX($E$90:$G$93,MATCH("●",INDEX($H$90:$AQ$93,,MATCH($D144,$54:$54,0)-7),0),1)&amp;""""&amp;"#g'"&amp;" ${CONFIG_DIR}"&amp;$K$7&amp;"; export "&amp;BE$137&amp;"="&amp;""""&amp;INDEX($E$90:$G$93,MATCH("●",INDEX($H$90:$AQ$93,,MATCH($D144,$54:$54,0)-7),0),1)&amp;""";"),",",""",""")</f>
        <v>sed -i '' 's#FILE_LINE_BREAK="LF"#FILE_LINE_BREAK="なし"#g' ${CONFIG_DIR}db_file_config.txt; export FILE_LINE_BREAK="なし";</v>
      </c>
      <c r="BF144" s="71" t="str">
        <f>SUBSTITUTE(IF(INDEX($E$90:$G$93,MATCH("●",INDEX($H$90:$AQ$93,,MATCH($D144,$54:$54,0)-7),0),1)=VLOOKUP(BF$137,$AD$9:$AN$16,8,FALSE),"","sed -i "&amp;IF($AK$135="MacOS","'' ","")&amp;"'s#"&amp;BF$137&amp;"="""&amp;INDEX($E$90:$G$93,MATCH("●",INDEX($H$90:$AQ$93,,MATCH($D144,$54:$54,0)-7),0),1)&amp;""""&amp;"#"&amp;BF$137&amp;"="&amp;""""&amp;VLOOKUP(BF$137,$AD$9:$AN$16,8,FALSE)&amp;""""&amp;"#g'"&amp;" ${CONFIG_DIR}"&amp;$K$7&amp;"; export "&amp;BF$137&amp;"="&amp;""""&amp;VLOOKUP(BF$137,$AD$9:$AN$16,8,FALSE)&amp;""";"),",",""",""")</f>
        <v>sed -i '' 's#FILE_LINE_BREAK="なし"#FILE_LINE_BREAK="LF"#g' ${CONFIG_DIR}db_file_config.txt; export FILE_LINE_BREAK="LF";</v>
      </c>
      <c r="BG144" s="71" t="str">
        <f>SUBSTITUTE(IF(VLOOKUP(BG$137,$AD$9:$AN$16,8,FALSE)=INDEX($E$95:$G$99,MATCH("●",INDEX($H$95:$AQ$99,,MATCH($D144,$54:$54,0)-7),0),1),"","sed -i "&amp;IF($AK$135="MacOS","'' ","")&amp;"'s#"&amp;BG$137&amp;"="""&amp;VLOOKUP(BG$137,$AD$9:$AN$16,8,FALSE)&amp;""""&amp;"#"&amp;BG$137&amp;"="&amp;""""&amp;INDEX($E$95:$G$99,MATCH("●",INDEX($H$95:$AQ$99,,MATCH($D144,$54:$54,0)-7),0),1)&amp;""""&amp;"#g'"&amp;" ${CONFIG_DIR}"&amp;$K$7&amp;"; export "&amp;BG$137&amp;"="&amp;""""&amp;INDEX($E$95:$G$99,MATCH("●",INDEX($H$95:$AQ$99,,MATCH($D144,$54:$54,0)-7),0),1)&amp;""";"),",",""",""")</f>
        <v/>
      </c>
      <c r="BH144" s="71" t="str">
        <f>SUBSTITUTE(IF(INDEX($E$95:$G$99,MATCH("●",INDEX($H$95:$AQ$99,,MATCH($D144,$54:$54,0)-7),0),1)=VLOOKUP(BH$137,$AD$9:$AN$16,8,FALSE),"","sed -i "&amp;IF($AK$135="MacOS","'' ","")&amp;"'s#"&amp;BH$137&amp;"="""&amp;INDEX($E$95:$G$99,MATCH("●",INDEX($H$95:$AQ$99,,MATCH($D144,$54:$54,0)-7),0),1)&amp;""""&amp;"#"&amp;BH$137&amp;"="&amp;""""&amp;VLOOKUP(BH$137,$AD$9:$AN$16,8,FALSE)&amp;""""&amp;"#g'"&amp;"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4" s="71" t="str">
        <f>SUBSTITUTE(IF(VLOOKUP(BI$137,$AD$9:$AN$16,8,FALSE)=INDEX($E$101:$G$105,MATCH("●",INDEX($H$101:$AQ$105,,MATCH($D144,$54:$54,0)-7),0),1),"","sed -i "&amp;IF($AK$135="MacOS","'' ","")&amp;"'s#"&amp;BI$137&amp;"="""&amp;VLOOKUP(BI$137,$AD$9:$AN$16,8,FALSE)&amp;""""&amp;"#"&amp;BI$137&amp;"="&amp;""""&amp;INDEX($E$101:$G$105,MATCH("●",INDEX($H$101:$AQ$105,,MATCH($D144,$54:$54,0)-7),0),1)&amp;""""&amp;"#g'"&amp;" ${CONFIG_DIR}"&amp;$K$7&amp;"; export "&amp;BI$137&amp;"="&amp;""""&amp;INDEX($E$101:$G$105,MATCH("●",INDEX($H$101:$AQ$105,,MATCH($D144,$54:$54,0)-7),0),1)&amp;""";"),",",""",""")</f>
        <v/>
      </c>
      <c r="BJ144" s="71" t="str">
        <f>SUBSTITUTE(IF(INDEX($E$101:$G$105,MATCH("●",INDEX($H$101:$AQ$105,,MATCH($D144,$54:$54,0)-7),0),1)=VLOOKUP(BJ$137,$AD$9:$AN$16,8,FALSE),"","sed -i "&amp;IF($AK$135="MacOS","'' ","")&amp;"'s#"&amp;BJ$137&amp;"="""&amp;INDEX($E$101:$G$105,MATCH("●",INDEX($H$101:$AQ$105,,MATCH($D144,$54:$54,0)-7),0),1)&amp;""""&amp;"#"&amp;BJ$137&amp;"="&amp;""""&amp;VLOOKUP(BJ$137,$AD$9:$AN$16,8,FALSE)&amp;""""&amp;"#g'"&amp;"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4" s="71" t="str">
        <f>SUBSTITUTE(IF(VLOOKUP(BK$137,$AD$9:$AN$16,8,FALSE)=INDEX($E$107:$G$111,MATCH("●",INDEX($H$107:$AQ$111,,MATCH($D144,$54:$54,0)-7),0),1),"","sed -i "&amp;IF($AK$135="MacOS","'' ","")&amp;"'s#"&amp;BK$137&amp;"="""&amp;VLOOKUP(BK$137,$AD$9:$AN$16,8,FALSE)&amp;""""&amp;"#"&amp;BK$137&amp;"="&amp;""""&amp;INDEX($E$107:$G$111,MATCH("●",INDEX($H$107:$AQ$111,,MATCH($D144,$54:$54,0)-7),0),1)&amp;""""&amp;"#g'"&amp;" ${CONFIG_DIR}"&amp;$K$7&amp;"; export "&amp;BK$137&amp;"="&amp;""""&amp;INDEX($E$107:$G$111,MATCH("●",INDEX($H$107:$AQ$111,,MATCH($D144,$54:$54,0)-7),0),1)&amp;""";"),",",""",""")</f>
        <v/>
      </c>
      <c r="BL144" s="71" t="str">
        <f>SUBSTITUTE(IF(INDEX($E$107:$G$111,MATCH("●",INDEX($H$107:$AQ$111,,MATCH($D144,$54:$54,0)-7),0),1)=VLOOKUP(BL$137,$AD$9:$AN$16,8,FALSE),"","sed -i "&amp;IF($AK$135="MacOS","'' ","")&amp;"'s#"&amp;BL$137&amp;"="""&amp;INDEX($E$107:$G$111,MATCH("●",INDEX($H$107:$AQ$111,,MATCH($D144,$54:$54,0)-7),0),1)&amp;""""&amp;"#"&amp;BL$137&amp;"="&amp;""""&amp;VLOOKUP(BL$137,$AD$9:$AN$16,8,FALSE)&amp;""""&amp;"#g'"&amp;"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4" s="60" t="s">
        <v>1068</v>
      </c>
    </row>
    <row r="145" spans="4:65" ht="36" customHeight="1">
      <c r="D145" s="96">
        <f t="shared" si="3"/>
        <v>7</v>
      </c>
      <c r="E145" s="97"/>
      <c r="F145" s="97"/>
      <c r="G145" s="98"/>
      <c r="H145" s="45" t="str">
        <f t="shared" ca="1" si="2"/>
        <v>clear; echo テストケース007; sed -i '' 's#FILE_FIELD_SEPARATOR="COMMA"#FILE_FIELD_SEPARATOR=""#g' ${CONFIG_DIR}db_file_config.txt; export FILE_FIELD_SEPARATOR="";sh ./script/db_check_file_validate_config.sh; sed -i '' 's#FILE_FIELD_SEPARATOR=""#FILE_FIELD_SEPARATOR="COMMA"#g' ${CONFIG_DIR}db_file_config.txt; export FILE_FIELD_SEPARATOR="COMMA";</v>
      </c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7"/>
      <c r="AE145" s="99" t="str" cm="1">
        <f t="array" ref="AE145">SUBSTITUTE(INDEX($H$113:$AQ$113, , MATCH($D145, $54:$54, 0)-7),"-","")</f>
        <v>異常</v>
      </c>
      <c r="AF145" s="100"/>
      <c r="AG145" s="101"/>
      <c r="AH145" s="102" t="s">
        <v>1076</v>
      </c>
      <c r="AI145" s="103"/>
      <c r="AJ145" s="103"/>
      <c r="AK145" s="103"/>
      <c r="AL145" s="103"/>
      <c r="AM145" s="103"/>
      <c r="AN145" s="103"/>
      <c r="AO145" s="103"/>
      <c r="AP145" s="103"/>
      <c r="AQ145" s="104"/>
      <c r="AS145" s="68" t="str" cm="1">
        <f t="array" ref="AS145">SUBSTITUTE(TEXT(INDEX($H$116:$AQ$116,1,$D145),"000000"),"-","")</f>
        <v>230107</v>
      </c>
      <c r="AT145" s="69"/>
      <c r="AU145" s="70"/>
      <c r="AW145" s="71" t="str">
        <f>SUBSTITUTE(IF(VLOOKUP(AW$137,$AD$9:$AN$16,8,FALSE)=INDEX($E$60:$G$62,MATCH("●",INDEX($H$60:$AQ$62,,MATCH($D145,$54:$54,0)-7),0),1),"","sed -i "&amp;IF($AK$135="MacOS","'' ","")&amp;"'s#"&amp;AW$137&amp;"="""&amp;VLOOKUP(AW$137,$AD$9:$AN$16,8,FALSE)&amp;""""&amp;"#"&amp;AW$137&amp;"="&amp;""""&amp;INDEX($E$60:$G$62,MATCH("●",INDEX($H$60:$AQ$62,,MATCH($D145,$54:$54,0)-7),0),1)&amp;""""&amp;"#g'"&amp;" ${CONFIG_DIR}"&amp;$K$7&amp;"; export "&amp;AW$137&amp;"="&amp;""""&amp;INDEX($E$60:$G$62,MATCH("●",INDEX($H$60:$AQ$62,,MATCH($D145,$54:$54,0)-7),0),1)&amp;""";"),",",""",""")</f>
        <v/>
      </c>
      <c r="AX145" s="71" t="str">
        <f>SUBSTITUTE(IF(INDEX($E$60:$G$62,MATCH("●",INDEX($H$60:$AQ$62,,MATCH($D145,$54:$54,0)-7),0),1)=VLOOKUP(AX$137,$AD$9:$AN$16,8,FALSE),"","sed -i "&amp;IF($AK$135="MacOS","'' ","")&amp;"'s#"&amp;AX$137&amp;"="""&amp;INDEX($E$60:$G$62,MATCH("●",INDEX($H$60:$AQ$62,,MATCH($D145,$54:$54,0)-7),0),1)&amp;""""&amp;"#"&amp;AX$137&amp;"="&amp;""""&amp;VLOOKUP(AX$137,$AD$9:$AN$16,8,FALSE)&amp;""""&amp;"#g'"&amp;"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5" s="71" t="str">
        <f>SUBSTITUTE(IF(VLOOKUP(AY$137,$AD$9:$AN$16,8,FALSE)=INDEX($E$64:$G$69,MATCH("●",INDEX($H$64:$AQ$69,,MATCH($D145,$54:$54,0)-7),0),1),"","sed -i "&amp;IF($AK$135="MacOS","'' ","")&amp;"'s#"&amp;AY$137&amp;"="""&amp;VLOOKUP(AY$137,$AD$9:$AN$16,8,FALSE)&amp;""""&amp;"#"&amp;AY$137&amp;"="&amp;""""&amp;INDEX($E$64:$G$69,MATCH("●",INDEX($H$64:$AQ$69,,MATCH($D145,$54:$54,0)-7),0),1)&amp;""""&amp;"#g'"&amp;" ${CONFIG_DIR}"&amp;$K$7&amp;"; export "&amp;AY$137&amp;"="&amp;""""&amp;INDEX($E$64:$G$69,MATCH("●",INDEX($H$64:$AQ$69,,MATCH($D145,$54:$54,0)-7),0),1)&amp;""";"),",",""",""")</f>
        <v/>
      </c>
      <c r="AZ145" s="71" t="str">
        <f>SUBSTITUTE(IF(INDEX($E$64:$G$69,MATCH("●",INDEX($H$64:$AQ$69,,MATCH($D145,$54:$54,0)-7),0),1)=VLOOKUP(AZ$137,$AD$9:$AN$16,8,FALSE),"","sed -i "&amp;IF($AK$135="MacOS","'' ","")&amp;"'s#"&amp;AZ$137&amp;"="""&amp;INDEX($E$64:$G$69,MATCH("●",INDEX($H$64:$AQ$69,,MATCH($D145,$54:$54,0)-7),0),1)&amp;""""&amp;"#"&amp;AZ$137&amp;"="&amp;""""&amp;VLOOKUP(AZ$137,$AD$9:$AN$16,8,FALSE)&amp;""""&amp;"#g'"&amp;"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5" s="71" t="str">
        <f>SUBSTITUTE(IF(VLOOKUP(BA$137,$AD$9:$AN$16,8,FALSE)=INDEX($E$71:$G$78,MATCH("●",INDEX($H$71:$AQ$78,,MATCH($D145,$54:$54,0)-7),0),1),"","sed -i "&amp;IF($AK$135="MacOS","'' ","")&amp;"'s#"&amp;BA$137&amp;"="""&amp;VLOOKUP(BA$137,$AD$9:$AN$16,8,FALSE)&amp;""""&amp;"#"&amp;BA$137&amp;"="&amp;""""&amp;INDEX($E$71:$G$78,MATCH("●",INDEX($H$71:$AQ$78,,MATCH($D145,$54:$54,0)-7),0),1)&amp;""""&amp;"#g'"&amp;" ${CONFIG_DIR}"&amp;$K$7&amp;"; export "&amp;BA$137&amp;"="&amp;""""&amp;INDEX($E$71:$G$78,MATCH("●",INDEX($H$71:$AQ$78,,MATCH($D145,$54:$54,0)-7),0),1)&amp;""";"),",",""",""")</f>
        <v/>
      </c>
      <c r="BB145" s="71" t="str">
        <f>SUBSTITUTE(IF(INDEX($E$71:$G$78,MATCH("●",INDEX($H$71:$AQ$78,,MATCH($D145,$54:$54,0)-7),0),1)=VLOOKUP(BB$137,$AD$9:$AN$16,8,FALSE),"","sed -i "&amp;IF($AK$135="MacOS","'' ","")&amp;"'s#"&amp;BB$137&amp;"="""&amp;INDEX($E$71:$G$78,MATCH("●",INDEX($H$71:$AQ$78,,MATCH($D145,$54:$54,0)-7),0),1)&amp;""""&amp;"#"&amp;BB$137&amp;"="&amp;""""&amp;VLOOKUP(BB$137,$AD$9:$AN$16,8,FALSE)&amp;""""&amp;"#g'"&amp;"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5" s="71" t="str">
        <f>SUBSTITUTE(IF(VLOOKUP(BC$137,$AD$9:$AN$16,8,FALSE)=INDEX($E$80:$G$88,MATCH("●",INDEX($H$80:$AQ$88,,MATCH($D145,$54:$54,0)-7),0),1),"","sed -i "&amp;IF($AK$135="MacOS","'' ","")&amp;"'s#"&amp;BC$137&amp;"="""&amp;VLOOKUP(BC$137,$AD$9:$AN$16,8,FALSE)&amp;""""&amp;"#"&amp;BC$137&amp;"="&amp;""""&amp;INDEX($E$80:$G$88,MATCH("●",INDEX($H$80:$AQ$88,,MATCH($D145,$54:$54,0)-7),0),1)&amp;""""&amp;"#g'"&amp;" ${CONFIG_DIR}"&amp;$K$7&amp;"; export "&amp;BC$137&amp;"="&amp;""""&amp;INDEX($E$80:$G$88,MATCH("●",INDEX($H$80:$AQ$88,,MATCH($D145,$54:$54,0)-7),0),1)&amp;""";"),",",""",""")</f>
        <v/>
      </c>
      <c r="BD145" s="71" t="str">
        <f>SUBSTITUTE(IF(INDEX($E$80:$G$88,MATCH("●",INDEX($H$80:$AQ$88,,MATCH($D145,$54:$54,0)-7),0),1)=VLOOKUP(BD$137,$AD$9:$AN$16,8,FALSE),"","sed -i "&amp;IF($AK$135="MacOS","'' ","")&amp;"'s#"&amp;BD$137&amp;"="""&amp;INDEX($E$80:$G$88,MATCH("●",INDEX($H$80:$AQ$88,,MATCH($D145,$54:$54,0)-7),0),1)&amp;""""&amp;"#"&amp;BD$137&amp;"="&amp;""""&amp;VLOOKUP(BD$137,$AD$9:$AN$16,8,FALSE)&amp;""""&amp;"#g'"&amp;"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5" s="71" t="str">
        <f>SUBSTITUTE(IF(VLOOKUP(BE$137,$AD$9:$AN$16,8,FALSE)=INDEX($E$90:$G$93,MATCH("●",INDEX($H$90:$AQ$93,,MATCH($D145,$54:$54,0)-7),0),1),"","sed -i "&amp;IF($AK$135="MacOS","'' ","")&amp;"'s#"&amp;BE$137&amp;"="""&amp;VLOOKUP(BE$137,$AD$9:$AN$16,8,FALSE)&amp;""""&amp;"#"&amp;BE$137&amp;"="&amp;""""&amp;INDEX($E$90:$G$93,MATCH("●",INDEX($H$90:$AQ$93,,MATCH($D145,$54:$54,0)-7),0),1)&amp;""""&amp;"#g'"&amp;" ${CONFIG_DIR}"&amp;$K$7&amp;"; export "&amp;BE$137&amp;"="&amp;""""&amp;INDEX($E$90:$G$93,MATCH("●",INDEX($H$90:$AQ$93,,MATCH($D145,$54:$54,0)-7),0),1)&amp;""";"),",",""",""")</f>
        <v/>
      </c>
      <c r="BF145" s="71" t="str">
        <f>SUBSTITUTE(IF(INDEX($E$90:$G$93,MATCH("●",INDEX($H$90:$AQ$93,,MATCH($D145,$54:$54,0)-7),0),1)=VLOOKUP(BF$137,$AD$9:$AN$16,8,FALSE),"","sed -i "&amp;IF($AK$135="MacOS","'' ","")&amp;"'s#"&amp;BF$137&amp;"="""&amp;INDEX($E$90:$G$93,MATCH("●",INDEX($H$90:$AQ$93,,MATCH($D145,$54:$54,0)-7),0),1)&amp;""""&amp;"#"&amp;BF$137&amp;"="&amp;""""&amp;VLOOKUP(BF$137,$AD$9:$AN$16,8,FALSE)&amp;""""&amp;"#g'"&amp;"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5" s="71" t="str">
        <f>SUBSTITUTE(IF(VLOOKUP(BG$137,$AD$9:$AN$16,8,FALSE)=INDEX($E$95:$G$99,MATCH("●",INDEX($H$95:$AQ$99,,MATCH($D145,$54:$54,0)-7),0),1),"","sed -i "&amp;IF($AK$135="MacOS","'' ","")&amp;"'s#"&amp;BG$137&amp;"="""&amp;VLOOKUP(BG$137,$AD$9:$AN$16,8,FALSE)&amp;""""&amp;"#"&amp;BG$137&amp;"="&amp;""""&amp;INDEX($E$95:$G$99,MATCH("●",INDEX($H$95:$AQ$99,,MATCH($D145,$54:$54,0)-7),0),1)&amp;""""&amp;"#g'"&amp;" ${CONFIG_DIR}"&amp;$K$7&amp;"; export "&amp;BG$137&amp;"="&amp;""""&amp;INDEX($E$95:$G$99,MATCH("●",INDEX($H$95:$AQ$99,,MATCH($D145,$54:$54,0)-7),0),1)&amp;""";"),",",""",""")</f>
        <v>sed -i '' 's#FILE_FIELD_SEPARATOR="COMMA"#FILE_FIELD_SEPARATOR="なし"#g' ${CONFIG_DIR}db_file_config.txt; export FILE_FIELD_SEPARATOR="なし";</v>
      </c>
      <c r="BH145" s="71" t="str">
        <f>SUBSTITUTE(IF(INDEX($E$95:$G$99,MATCH("●",INDEX($H$95:$AQ$99,,MATCH($D145,$54:$54,0)-7),0),1)=VLOOKUP(BH$137,$AD$9:$AN$16,8,FALSE),"","sed -i "&amp;IF($AK$135="MacOS","'' ","")&amp;"'s#"&amp;BH$137&amp;"="""&amp;INDEX($E$95:$G$99,MATCH("●",INDEX($H$95:$AQ$99,,MATCH($D145,$54:$54,0)-7),0),1)&amp;""""&amp;"#"&amp;BH$137&amp;"="&amp;""""&amp;VLOOKUP(BH$137,$AD$9:$AN$16,8,FALSE)&amp;""""&amp;"#g'"&amp;"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's#FILE_FIELD_SEPARATOR="なし"#FILE_FIELD_SEPARATOR="COMMA"#g' ${CONFIG_DIR}db_file_config.txt; export FILE_FIELD_SEPARATOR="COMMA";</v>
      </c>
      <c r="BI145" s="71" t="str">
        <f>SUBSTITUTE(IF(VLOOKUP(BI$137,$AD$9:$AN$16,8,FALSE)=INDEX($E$101:$G$105,MATCH("●",INDEX($H$101:$AQ$105,,MATCH($D145,$54:$54,0)-7),0),1),"","sed -i "&amp;IF($AK$135="MacOS","'' ","")&amp;"'s#"&amp;BI$137&amp;"="""&amp;VLOOKUP(BI$137,$AD$9:$AN$16,8,FALSE)&amp;""""&amp;"#"&amp;BI$137&amp;"="&amp;""""&amp;INDEX($E$101:$G$105,MATCH("●",INDEX($H$101:$AQ$105,,MATCH($D145,$54:$54,0)-7),0),1)&amp;""""&amp;"#g'"&amp;" ${CONFIG_DIR}"&amp;$K$7&amp;"; export "&amp;BI$137&amp;"="&amp;""""&amp;INDEX($E$101:$G$105,MATCH("●",INDEX($H$101:$AQ$105,,MATCH($D145,$54:$54,0)-7),0),1)&amp;""";"),",",""",""")</f>
        <v/>
      </c>
      <c r="BJ145" s="71" t="str">
        <f>SUBSTITUTE(IF(INDEX($E$101:$G$105,MATCH("●",INDEX($H$101:$AQ$105,,MATCH($D145,$54:$54,0)-7),0),1)=VLOOKUP(BJ$137,$AD$9:$AN$16,8,FALSE),"","sed -i "&amp;IF($AK$135="MacOS","'' ","")&amp;"'s#"&amp;BJ$137&amp;"="""&amp;INDEX($E$101:$G$105,MATCH("●",INDEX($H$101:$AQ$105,,MATCH($D145,$54:$54,0)-7),0),1)&amp;""""&amp;"#"&amp;BJ$137&amp;"="&amp;""""&amp;VLOOKUP(BJ$137,$AD$9:$AN$16,8,FALSE)&amp;""""&amp;"#g'"&amp;"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5" s="71" t="str">
        <f>SUBSTITUTE(IF(VLOOKUP(BK$137,$AD$9:$AN$16,8,FALSE)=INDEX($E$107:$G$111,MATCH("●",INDEX($H$107:$AQ$111,,MATCH($D145,$54:$54,0)-7),0),1),"","sed -i "&amp;IF($AK$135="MacOS","'' ","")&amp;"'s#"&amp;BK$137&amp;"="""&amp;VLOOKUP(BK$137,$AD$9:$AN$16,8,FALSE)&amp;""""&amp;"#"&amp;BK$137&amp;"="&amp;""""&amp;INDEX($E$107:$G$111,MATCH("●",INDEX($H$107:$AQ$111,,MATCH($D145,$54:$54,0)-7),0),1)&amp;""""&amp;"#g'"&amp;" ${CONFIG_DIR}"&amp;$K$7&amp;"; export "&amp;BK$137&amp;"="&amp;""""&amp;INDEX($E$107:$G$111,MATCH("●",INDEX($H$107:$AQ$111,,MATCH($D145,$54:$54,0)-7),0),1)&amp;""";"),",",""",""")</f>
        <v/>
      </c>
      <c r="BL145" s="71" t="str">
        <f>SUBSTITUTE(IF(INDEX($E$107:$G$111,MATCH("●",INDEX($H$107:$AQ$111,,MATCH($D145,$54:$54,0)-7),0),1)=VLOOKUP(BL$137,$AD$9:$AN$16,8,FALSE),"","sed -i "&amp;IF($AK$135="MacOS","'' ","")&amp;"'s#"&amp;BL$137&amp;"="""&amp;INDEX($E$107:$G$111,MATCH("●",INDEX($H$107:$AQ$111,,MATCH($D145,$54:$54,0)-7),0),1)&amp;""""&amp;"#"&amp;BL$137&amp;"="&amp;""""&amp;VLOOKUP(BL$137,$AD$9:$AN$16,8,FALSE)&amp;""""&amp;"#g'"&amp;"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5" s="60" t="s">
        <v>1068</v>
      </c>
    </row>
    <row r="146" spans="4:65" ht="36" customHeight="1">
      <c r="D146" s="96">
        <f t="shared" si="3"/>
        <v>8</v>
      </c>
      <c r="E146" s="97"/>
      <c r="F146" s="97"/>
      <c r="G146" s="98"/>
      <c r="H146" s="45" t="str">
        <f t="shared" ca="1" si="2"/>
        <v>clear; echo テストケース008; sed -i '' 's#FILE_ENCLOSING_CHAR="DOUBLE_QUOTE"#FILE_ENCLOSING_CHAR=""#g' ${CONFIG_DIR}db_file_config.txt; export FILE_ENCLOSING_CHAR="";sh ./script/db_check_file_validate_config.sh; sed -i '' 's#FILE_ENCLOSING_CHAR=""#FILE_ENCLOSING_CHAR="DOUBLE_QUOTE"#g' ${CONFIG_DIR}db_file_config.txt; export FILE_ENCLOSING_CHAR="DOUBLE_QUOTE";</v>
      </c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7"/>
      <c r="AE146" s="99" t="str" cm="1">
        <f t="array" ref="AE146">SUBSTITUTE(INDEX($H$113:$AQ$113, , MATCH($D146, $54:$54, 0)-7),"-","")</f>
        <v>異常</v>
      </c>
      <c r="AF146" s="100"/>
      <c r="AG146" s="101"/>
      <c r="AH146" s="102" t="s">
        <v>1074</v>
      </c>
      <c r="AI146" s="103"/>
      <c r="AJ146" s="103"/>
      <c r="AK146" s="103"/>
      <c r="AL146" s="103"/>
      <c r="AM146" s="103"/>
      <c r="AN146" s="103"/>
      <c r="AO146" s="103"/>
      <c r="AP146" s="103"/>
      <c r="AQ146" s="104"/>
      <c r="AS146" s="68" t="str" cm="1">
        <f t="array" ref="AS146">SUBSTITUTE(TEXT(INDEX($H$116:$AQ$116,1,$D146),"000000"),"-","")</f>
        <v>230108</v>
      </c>
      <c r="AT146" s="69"/>
      <c r="AU146" s="70"/>
      <c r="AW146" s="71" t="str">
        <f>SUBSTITUTE(IF(VLOOKUP(AW$137,$AD$9:$AN$16,8,FALSE)=INDEX($E$60:$G$62,MATCH("●",INDEX($H$60:$AQ$62,,MATCH($D146,$54:$54,0)-7),0),1),"","sed -i "&amp;IF($AK$135="MacOS","'' ","")&amp;"'s#"&amp;AW$137&amp;"="""&amp;VLOOKUP(AW$137,$AD$9:$AN$16,8,FALSE)&amp;""""&amp;"#"&amp;AW$137&amp;"="&amp;""""&amp;INDEX($E$60:$G$62,MATCH("●",INDEX($H$60:$AQ$62,,MATCH($D146,$54:$54,0)-7),0),1)&amp;""""&amp;"#g'"&amp;" ${CONFIG_DIR}"&amp;$K$7&amp;"; export "&amp;AW$137&amp;"="&amp;""""&amp;INDEX($E$60:$G$62,MATCH("●",INDEX($H$60:$AQ$62,,MATCH($D146,$54:$54,0)-7),0),1)&amp;""";"),",",""",""")</f>
        <v/>
      </c>
      <c r="AX146" s="71" t="str">
        <f>SUBSTITUTE(IF(INDEX($E$60:$G$62,MATCH("●",INDEX($H$60:$AQ$62,,MATCH($D146,$54:$54,0)-7),0),1)=VLOOKUP(AX$137,$AD$9:$AN$16,8,FALSE),"","sed -i "&amp;IF($AK$135="MacOS","'' ","")&amp;"'s#"&amp;AX$137&amp;"="""&amp;INDEX($E$60:$G$62,MATCH("●",INDEX($H$60:$AQ$62,,MATCH($D146,$54:$54,0)-7),0),1)&amp;""""&amp;"#"&amp;AX$137&amp;"="&amp;""""&amp;VLOOKUP(AX$137,$AD$9:$AN$16,8,FALSE)&amp;""""&amp;"#g'"&amp;"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6" s="71" t="str">
        <f>SUBSTITUTE(IF(VLOOKUP(AY$137,$AD$9:$AN$16,8,FALSE)=INDEX($E$64:$G$69,MATCH("●",INDEX($H$64:$AQ$69,,MATCH($D146,$54:$54,0)-7),0),1),"","sed -i "&amp;IF($AK$135="MacOS","'' ","")&amp;"'s#"&amp;AY$137&amp;"="""&amp;VLOOKUP(AY$137,$AD$9:$AN$16,8,FALSE)&amp;""""&amp;"#"&amp;AY$137&amp;"="&amp;""""&amp;INDEX($E$64:$G$69,MATCH("●",INDEX($H$64:$AQ$69,,MATCH($D146,$54:$54,0)-7),0),1)&amp;""""&amp;"#g'"&amp;" ${CONFIG_DIR}"&amp;$K$7&amp;"; export "&amp;AY$137&amp;"="&amp;""""&amp;INDEX($E$64:$G$69,MATCH("●",INDEX($H$64:$AQ$69,,MATCH($D146,$54:$54,0)-7),0),1)&amp;""";"),",",""",""")</f>
        <v/>
      </c>
      <c r="AZ146" s="71" t="str">
        <f>SUBSTITUTE(IF(INDEX($E$64:$G$69,MATCH("●",INDEX($H$64:$AQ$69,,MATCH($D146,$54:$54,0)-7),0),1)=VLOOKUP(AZ$137,$AD$9:$AN$16,8,FALSE),"","sed -i "&amp;IF($AK$135="MacOS","'' ","")&amp;"'s#"&amp;AZ$137&amp;"="""&amp;INDEX($E$64:$G$69,MATCH("●",INDEX($H$64:$AQ$69,,MATCH($D146,$54:$54,0)-7),0),1)&amp;""""&amp;"#"&amp;AZ$137&amp;"="&amp;""""&amp;VLOOKUP(AZ$137,$AD$9:$AN$16,8,FALSE)&amp;""""&amp;"#g'"&amp;"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6" s="71" t="str">
        <f>SUBSTITUTE(IF(VLOOKUP(BA$137,$AD$9:$AN$16,8,FALSE)=INDEX($E$71:$G$78,MATCH("●",INDEX($H$71:$AQ$78,,MATCH($D146,$54:$54,0)-7),0),1),"","sed -i "&amp;IF($AK$135="MacOS","'' ","")&amp;"'s#"&amp;BA$137&amp;"="""&amp;VLOOKUP(BA$137,$AD$9:$AN$16,8,FALSE)&amp;""""&amp;"#"&amp;BA$137&amp;"="&amp;""""&amp;INDEX($E$71:$G$78,MATCH("●",INDEX($H$71:$AQ$78,,MATCH($D146,$54:$54,0)-7),0),1)&amp;""""&amp;"#g'"&amp;" ${CONFIG_DIR}"&amp;$K$7&amp;"; export "&amp;BA$137&amp;"="&amp;""""&amp;INDEX($E$71:$G$78,MATCH("●",INDEX($H$71:$AQ$78,,MATCH($D146,$54:$54,0)-7),0),1)&amp;""";"),",",""",""")</f>
        <v/>
      </c>
      <c r="BB146" s="71" t="str">
        <f>SUBSTITUTE(IF(INDEX($E$71:$G$78,MATCH("●",INDEX($H$71:$AQ$78,,MATCH($D146,$54:$54,0)-7),0),1)=VLOOKUP(BB$137,$AD$9:$AN$16,8,FALSE),"","sed -i "&amp;IF($AK$135="MacOS","'' ","")&amp;"'s#"&amp;BB$137&amp;"="""&amp;INDEX($E$71:$G$78,MATCH("●",INDEX($H$71:$AQ$78,,MATCH($D146,$54:$54,0)-7),0),1)&amp;""""&amp;"#"&amp;BB$137&amp;"="&amp;""""&amp;VLOOKUP(BB$137,$AD$9:$AN$16,8,FALSE)&amp;""""&amp;"#g'"&amp;"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6" s="71" t="str">
        <f>SUBSTITUTE(IF(VLOOKUP(BC$137,$AD$9:$AN$16,8,FALSE)=INDEX($E$80:$G$88,MATCH("●",INDEX($H$80:$AQ$88,,MATCH($D146,$54:$54,0)-7),0),1),"","sed -i "&amp;IF($AK$135="MacOS","'' ","")&amp;"'s#"&amp;BC$137&amp;"="""&amp;VLOOKUP(BC$137,$AD$9:$AN$16,8,FALSE)&amp;""""&amp;"#"&amp;BC$137&amp;"="&amp;""""&amp;INDEX($E$80:$G$88,MATCH("●",INDEX($H$80:$AQ$88,,MATCH($D146,$54:$54,0)-7),0),1)&amp;""""&amp;"#g'"&amp;" ${CONFIG_DIR}"&amp;$K$7&amp;"; export "&amp;BC$137&amp;"="&amp;""""&amp;INDEX($E$80:$G$88,MATCH("●",INDEX($H$80:$AQ$88,,MATCH($D146,$54:$54,0)-7),0),1)&amp;""";"),",",""",""")</f>
        <v/>
      </c>
      <c r="BD146" s="71" t="str">
        <f>SUBSTITUTE(IF(INDEX($E$80:$G$88,MATCH("●",INDEX($H$80:$AQ$88,,MATCH($D146,$54:$54,0)-7),0),1)=VLOOKUP(BD$137,$AD$9:$AN$16,8,FALSE),"","sed -i "&amp;IF($AK$135="MacOS","'' ","")&amp;"'s#"&amp;BD$137&amp;"="""&amp;INDEX($E$80:$G$88,MATCH("●",INDEX($H$80:$AQ$88,,MATCH($D146,$54:$54,0)-7),0),1)&amp;""""&amp;"#"&amp;BD$137&amp;"="&amp;""""&amp;VLOOKUP(BD$137,$AD$9:$AN$16,8,FALSE)&amp;""""&amp;"#g'"&amp;"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6" s="71" t="str">
        <f>SUBSTITUTE(IF(VLOOKUP(BE$137,$AD$9:$AN$16,8,FALSE)=INDEX($E$90:$G$93,MATCH("●",INDEX($H$90:$AQ$93,,MATCH($D146,$54:$54,0)-7),0),1),"","sed -i "&amp;IF($AK$135="MacOS","'' ","")&amp;"'s#"&amp;BE$137&amp;"="""&amp;VLOOKUP(BE$137,$AD$9:$AN$16,8,FALSE)&amp;""""&amp;"#"&amp;BE$137&amp;"="&amp;""""&amp;INDEX($E$90:$G$93,MATCH("●",INDEX($H$90:$AQ$93,,MATCH($D146,$54:$54,0)-7),0),1)&amp;""""&amp;"#g'"&amp;" ${CONFIG_DIR}"&amp;$K$7&amp;"; export "&amp;BE$137&amp;"="&amp;""""&amp;INDEX($E$90:$G$93,MATCH("●",INDEX($H$90:$AQ$93,,MATCH($D146,$54:$54,0)-7),0),1)&amp;""";"),",",""",""")</f>
        <v/>
      </c>
      <c r="BF146" s="71" t="str">
        <f>SUBSTITUTE(IF(INDEX($E$90:$G$93,MATCH("●",INDEX($H$90:$AQ$93,,MATCH($D146,$54:$54,0)-7),0),1)=VLOOKUP(BF$137,$AD$9:$AN$16,8,FALSE),"","sed -i "&amp;IF($AK$135="MacOS","'' ","")&amp;"'s#"&amp;BF$137&amp;"="""&amp;INDEX($E$90:$G$93,MATCH("●",INDEX($H$90:$AQ$93,,MATCH($D146,$54:$54,0)-7),0),1)&amp;""""&amp;"#"&amp;BF$137&amp;"="&amp;""""&amp;VLOOKUP(BF$137,$AD$9:$AN$16,8,FALSE)&amp;""""&amp;"#g'"&amp;"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6" s="71" t="str">
        <f>SUBSTITUTE(IF(VLOOKUP(BG$137,$AD$9:$AN$16,8,FALSE)=INDEX($E$95:$G$99,MATCH("●",INDEX($H$95:$AQ$99,,MATCH($D146,$54:$54,0)-7),0),1),"","sed -i "&amp;IF($AK$135="MacOS","'' ","")&amp;"'s#"&amp;BG$137&amp;"="""&amp;VLOOKUP(BG$137,$AD$9:$AN$16,8,FALSE)&amp;""""&amp;"#"&amp;BG$137&amp;"="&amp;""""&amp;INDEX($E$95:$G$99,MATCH("●",INDEX($H$95:$AQ$99,,MATCH($D146,$54:$54,0)-7),0),1)&amp;""""&amp;"#g'"&amp;" ${CONFIG_DIR}"&amp;$K$7&amp;"; export "&amp;BG$137&amp;"="&amp;""""&amp;INDEX($E$95:$G$99,MATCH("●",INDEX($H$95:$AQ$99,,MATCH($D146,$54:$54,0)-7),0),1)&amp;""";"),",",""",""")</f>
        <v/>
      </c>
      <c r="BH146" s="71" t="str">
        <f>SUBSTITUTE(IF(INDEX($E$95:$G$99,MATCH("●",INDEX($H$95:$AQ$99,,MATCH($D146,$54:$54,0)-7),0),1)=VLOOKUP(BH$137,$AD$9:$AN$16,8,FALSE),"","sed -i "&amp;IF($AK$135="MacOS","'' ","")&amp;"'s#"&amp;BH$137&amp;"="""&amp;INDEX($E$95:$G$99,MATCH("●",INDEX($H$95:$AQ$99,,MATCH($D146,$54:$54,0)-7),0),1)&amp;""""&amp;"#"&amp;BH$137&amp;"="&amp;""""&amp;VLOOKUP(BH$137,$AD$9:$AN$16,8,FALSE)&amp;""""&amp;"#g'"&amp;"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6" s="71" t="str">
        <f>SUBSTITUTE(IF(VLOOKUP(BI$137,$AD$9:$AN$16,8,FALSE)=INDEX($E$101:$G$105,MATCH("●",INDEX($H$101:$AQ$105,,MATCH($D146,$54:$54,0)-7),0),1),"","sed -i "&amp;IF($AK$135="MacOS","'' ","")&amp;"'s#"&amp;BI$137&amp;"="""&amp;VLOOKUP(BI$137,$AD$9:$AN$16,8,FALSE)&amp;""""&amp;"#"&amp;BI$137&amp;"="&amp;""""&amp;INDEX($E$101:$G$105,MATCH("●",INDEX($H$101:$AQ$105,,MATCH($D146,$54:$54,0)-7),0),1)&amp;""""&amp;"#g'"&amp;" ${CONFIG_DIR}"&amp;$K$7&amp;"; export "&amp;BI$137&amp;"="&amp;""""&amp;INDEX($E$101:$G$105,MATCH("●",INDEX($H$101:$AQ$105,,MATCH($D146,$54:$54,0)-7),0),1)&amp;""";"),",",""",""")</f>
        <v>sed -i '' 's#FILE_ENCLOSING_CHAR="DOUBLE_QUOTE"#FILE_ENCLOSING_CHAR="なし"#g' ${CONFIG_DIR}db_file_config.txt; export FILE_ENCLOSING_CHAR="なし";</v>
      </c>
      <c r="BJ146" s="71" t="str">
        <f>SUBSTITUTE(IF(INDEX($E$101:$G$105,MATCH("●",INDEX($H$101:$AQ$105,,MATCH($D146,$54:$54,0)-7),0),1)=VLOOKUP(BJ$137,$AD$9:$AN$16,8,FALSE),"","sed -i "&amp;IF($AK$135="MacOS","'' ","")&amp;"'s#"&amp;BJ$137&amp;"="""&amp;INDEX($E$101:$G$105,MATCH("●",INDEX($H$101:$AQ$105,,MATCH($D146,$54:$54,0)-7),0),1)&amp;""""&amp;"#"&amp;BJ$137&amp;"="&amp;""""&amp;VLOOKUP(BJ$137,$AD$9:$AN$16,8,FALSE)&amp;""""&amp;"#g'"&amp;"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's#FILE_ENCLOSING_CHAR="なし"#FILE_ENCLOSING_CHAR="DOUBLE_QUOTE"#g' ${CONFIG_DIR}db_file_config.txt; export FILE_ENCLOSING_CHAR="DOUBLE_QUOTE";</v>
      </c>
      <c r="BK146" s="71" t="str">
        <f>SUBSTITUTE(IF(VLOOKUP(BK$137,$AD$9:$AN$16,8,FALSE)=INDEX($E$107:$G$111,MATCH("●",INDEX($H$107:$AQ$111,,MATCH($D146,$54:$54,0)-7),0),1),"","sed -i "&amp;IF($AK$135="MacOS","'' ","")&amp;"'s#"&amp;BK$137&amp;"="""&amp;VLOOKUP(BK$137,$AD$9:$AN$16,8,FALSE)&amp;""""&amp;"#"&amp;BK$137&amp;"="&amp;""""&amp;INDEX($E$107:$G$111,MATCH("●",INDEX($H$107:$AQ$111,,MATCH($D146,$54:$54,0)-7),0),1)&amp;""""&amp;"#g'"&amp;" ${CONFIG_DIR}"&amp;$K$7&amp;"; export "&amp;BK$137&amp;"="&amp;""""&amp;INDEX($E$107:$G$111,MATCH("●",INDEX($H$107:$AQ$111,,MATCH($D146,$54:$54,0)-7),0),1)&amp;""";"),",",""",""")</f>
        <v/>
      </c>
      <c r="BL146" s="71" t="str">
        <f>SUBSTITUTE(IF(INDEX($E$107:$G$111,MATCH("●",INDEX($H$107:$AQ$111,,MATCH($D146,$54:$54,0)-7),0),1)=VLOOKUP(BL$137,$AD$9:$AN$16,8,FALSE),"","sed -i "&amp;IF($AK$135="MacOS","'' ","")&amp;"'s#"&amp;BL$137&amp;"="""&amp;INDEX($E$107:$G$111,MATCH("●",INDEX($H$107:$AQ$111,,MATCH($D146,$54:$54,0)-7),0),1)&amp;""""&amp;"#"&amp;BL$137&amp;"="&amp;""""&amp;VLOOKUP(BL$137,$AD$9:$AN$16,8,FALSE)&amp;""""&amp;"#g'"&amp;"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6" s="60" t="s">
        <v>1068</v>
      </c>
    </row>
    <row r="147" spans="4:65" ht="36" customHeight="1">
      <c r="D147" s="96">
        <f t="shared" si="3"/>
        <v>9</v>
      </c>
      <c r="E147" s="97"/>
      <c r="F147" s="97"/>
      <c r="G147" s="98"/>
      <c r="H147" s="45" t="str">
        <f t="shared" ca="1" si="2"/>
        <v>clear; echo テストケース009; sed -i '' 's#ROW_COUNTS="2"#ROW_COUNTS=""#g' ${CONFIG_DIR}db_file_config.txt; export ROW_COUNTS="";sh ./script/db_check_file_validate_config.sh; sed -i '' 's#ROW_COUNTS=""#ROW_COUNTS="2"#g' ${CONFIG_DIR}db_file_config.txt; export ROW_COUNTS="2";</v>
      </c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7"/>
      <c r="AE147" s="99" t="str" cm="1">
        <f t="array" ref="AE147">SUBSTITUTE(INDEX($H$113:$AQ$113, , MATCH($D147, $54:$54, 0)-7),"-","")</f>
        <v>異常</v>
      </c>
      <c r="AF147" s="100"/>
      <c r="AG147" s="101"/>
      <c r="AH147" s="102" t="s">
        <v>1075</v>
      </c>
      <c r="AI147" s="103"/>
      <c r="AJ147" s="103"/>
      <c r="AK147" s="103"/>
      <c r="AL147" s="103"/>
      <c r="AM147" s="103"/>
      <c r="AN147" s="103"/>
      <c r="AO147" s="103"/>
      <c r="AP147" s="103"/>
      <c r="AQ147" s="104"/>
      <c r="AS147" s="68" t="str" cm="1">
        <f t="array" ref="AS147">SUBSTITUTE(TEXT(INDEX($H$116:$AQ$116,1,$D147),"000000"),"-","")</f>
        <v>230109</v>
      </c>
      <c r="AT147" s="69"/>
      <c r="AU147" s="70"/>
      <c r="AW147" s="71" t="str">
        <f>SUBSTITUTE(IF(VLOOKUP(AW$137,$AD$9:$AN$16,8,FALSE)=INDEX($E$60:$G$62,MATCH("●",INDEX($H$60:$AQ$62,,MATCH($D147,$54:$54,0)-7),0),1),"","sed -i "&amp;IF($AK$135="MacOS","'' ","")&amp;"'s#"&amp;AW$137&amp;"="""&amp;VLOOKUP(AW$137,$AD$9:$AN$16,8,FALSE)&amp;""""&amp;"#"&amp;AW$137&amp;"="&amp;""""&amp;INDEX($E$60:$G$62,MATCH("●",INDEX($H$60:$AQ$62,,MATCH($D147,$54:$54,0)-7),0),1)&amp;""""&amp;"#g'"&amp;" ${CONFIG_DIR}"&amp;$K$7&amp;"; export "&amp;AW$137&amp;"="&amp;""""&amp;INDEX($E$60:$G$62,MATCH("●",INDEX($H$60:$AQ$62,,MATCH($D147,$54:$54,0)-7),0),1)&amp;""";"),",",""",""")</f>
        <v/>
      </c>
      <c r="AX147" s="71" t="str">
        <f>SUBSTITUTE(IF(INDEX($E$60:$G$62,MATCH("●",INDEX($H$60:$AQ$62,,MATCH($D147,$54:$54,0)-7),0),1)=VLOOKUP(AX$137,$AD$9:$AN$16,8,FALSE),"","sed -i "&amp;IF($AK$135="MacOS","'' ","")&amp;"'s#"&amp;AX$137&amp;"="""&amp;INDEX($E$60:$G$62,MATCH("●",INDEX($H$60:$AQ$62,,MATCH($D147,$54:$54,0)-7),0),1)&amp;""""&amp;"#"&amp;AX$137&amp;"="&amp;""""&amp;VLOOKUP(AX$137,$AD$9:$AN$16,8,FALSE)&amp;""""&amp;"#g'"&amp;"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7" s="71" t="str">
        <f>SUBSTITUTE(IF(VLOOKUP(AY$137,$AD$9:$AN$16,8,FALSE)=INDEX($E$64:$G$69,MATCH("●",INDEX($H$64:$AQ$69,,MATCH($D147,$54:$54,0)-7),0),1),"","sed -i "&amp;IF($AK$135="MacOS","'' ","")&amp;"'s#"&amp;AY$137&amp;"="""&amp;VLOOKUP(AY$137,$AD$9:$AN$16,8,FALSE)&amp;""""&amp;"#"&amp;AY$137&amp;"="&amp;""""&amp;INDEX($E$64:$G$69,MATCH("●",INDEX($H$64:$AQ$69,,MATCH($D147,$54:$54,0)-7),0),1)&amp;""""&amp;"#g'"&amp;" ${CONFIG_DIR}"&amp;$K$7&amp;"; export "&amp;AY$137&amp;"="&amp;""""&amp;INDEX($E$64:$G$69,MATCH("●",INDEX($H$64:$AQ$69,,MATCH($D147,$54:$54,0)-7),0),1)&amp;""";"),",",""",""")</f>
        <v/>
      </c>
      <c r="AZ147" s="71" t="str">
        <f>SUBSTITUTE(IF(INDEX($E$64:$G$69,MATCH("●",INDEX($H$64:$AQ$69,,MATCH($D147,$54:$54,0)-7),0),1)=VLOOKUP(AZ$137,$AD$9:$AN$16,8,FALSE),"","sed -i "&amp;IF($AK$135="MacOS","'' ","")&amp;"'s#"&amp;AZ$137&amp;"="""&amp;INDEX($E$64:$G$69,MATCH("●",INDEX($H$64:$AQ$69,,MATCH($D147,$54:$54,0)-7),0),1)&amp;""""&amp;"#"&amp;AZ$137&amp;"="&amp;""""&amp;VLOOKUP(AZ$137,$AD$9:$AN$16,8,FALSE)&amp;""""&amp;"#g'"&amp;"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7" s="71" t="str">
        <f>SUBSTITUTE(IF(VLOOKUP(BA$137,$AD$9:$AN$16,8,FALSE)=INDEX($E$71:$G$78,MATCH("●",INDEX($H$71:$AQ$78,,MATCH($D147,$54:$54,0)-7),0),1),"","sed -i "&amp;IF($AK$135="MacOS","'' ","")&amp;"'s#"&amp;BA$137&amp;"="""&amp;VLOOKUP(BA$137,$AD$9:$AN$16,8,FALSE)&amp;""""&amp;"#"&amp;BA$137&amp;"="&amp;""""&amp;INDEX($E$71:$G$78,MATCH("●",INDEX($H$71:$AQ$78,,MATCH($D147,$54:$54,0)-7),0),1)&amp;""""&amp;"#g'"&amp;" ${CONFIG_DIR}"&amp;$K$7&amp;"; export "&amp;BA$137&amp;"="&amp;""""&amp;INDEX($E$71:$G$78,MATCH("●",INDEX($H$71:$AQ$78,,MATCH($D147,$54:$54,0)-7),0),1)&amp;""";"),",",""",""")</f>
        <v/>
      </c>
      <c r="BB147" s="71" t="str">
        <f>SUBSTITUTE(IF(INDEX($E$71:$G$78,MATCH("●",INDEX($H$71:$AQ$78,,MATCH($D147,$54:$54,0)-7),0),1)=VLOOKUP(BB$137,$AD$9:$AN$16,8,FALSE),"","sed -i "&amp;IF($AK$135="MacOS","'' ","")&amp;"'s#"&amp;BB$137&amp;"="""&amp;INDEX($E$71:$G$78,MATCH("●",INDEX($H$71:$AQ$78,,MATCH($D147,$54:$54,0)-7),0),1)&amp;""""&amp;"#"&amp;BB$137&amp;"="&amp;""""&amp;VLOOKUP(BB$137,$AD$9:$AN$16,8,FALSE)&amp;""""&amp;"#g'"&amp;"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7" s="71" t="str">
        <f>SUBSTITUTE(IF(VLOOKUP(BC$137,$AD$9:$AN$16,8,FALSE)=INDEX($E$80:$G$88,MATCH("●",INDEX($H$80:$AQ$88,,MATCH($D147,$54:$54,0)-7),0),1),"","sed -i "&amp;IF($AK$135="MacOS","'' ","")&amp;"'s#"&amp;BC$137&amp;"="""&amp;VLOOKUP(BC$137,$AD$9:$AN$16,8,FALSE)&amp;""""&amp;"#"&amp;BC$137&amp;"="&amp;""""&amp;INDEX($E$80:$G$88,MATCH("●",INDEX($H$80:$AQ$88,,MATCH($D147,$54:$54,0)-7),0),1)&amp;""""&amp;"#g'"&amp;" ${CONFIG_DIR}"&amp;$K$7&amp;"; export "&amp;BC$137&amp;"="&amp;""""&amp;INDEX($E$80:$G$88,MATCH("●",INDEX($H$80:$AQ$88,,MATCH($D147,$54:$54,0)-7),0),1)&amp;""";"),",",""",""")</f>
        <v/>
      </c>
      <c r="BD147" s="71" t="str">
        <f>SUBSTITUTE(IF(INDEX($E$80:$G$88,MATCH("●",INDEX($H$80:$AQ$88,,MATCH($D147,$54:$54,0)-7),0),1)=VLOOKUP(BD$137,$AD$9:$AN$16,8,FALSE),"","sed -i "&amp;IF($AK$135="MacOS","'' ","")&amp;"'s#"&amp;BD$137&amp;"="""&amp;INDEX($E$80:$G$88,MATCH("●",INDEX($H$80:$AQ$88,,MATCH($D147,$54:$54,0)-7),0),1)&amp;""""&amp;"#"&amp;BD$137&amp;"="&amp;""""&amp;VLOOKUP(BD$137,$AD$9:$AN$16,8,FALSE)&amp;""""&amp;"#g'"&amp;"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7" s="71" t="str">
        <f>SUBSTITUTE(IF(VLOOKUP(BE$137,$AD$9:$AN$16,8,FALSE)=INDEX($E$90:$G$93,MATCH("●",INDEX($H$90:$AQ$93,,MATCH($D147,$54:$54,0)-7),0),1),"","sed -i "&amp;IF($AK$135="MacOS","'' ","")&amp;"'s#"&amp;BE$137&amp;"="""&amp;VLOOKUP(BE$137,$AD$9:$AN$16,8,FALSE)&amp;""""&amp;"#"&amp;BE$137&amp;"="&amp;""""&amp;INDEX($E$90:$G$93,MATCH("●",INDEX($H$90:$AQ$93,,MATCH($D147,$54:$54,0)-7),0),1)&amp;""""&amp;"#g'"&amp;" ${CONFIG_DIR}"&amp;$K$7&amp;"; export "&amp;BE$137&amp;"="&amp;""""&amp;INDEX($E$90:$G$93,MATCH("●",INDEX($H$90:$AQ$93,,MATCH($D147,$54:$54,0)-7),0),1)&amp;""";"),",",""",""")</f>
        <v/>
      </c>
      <c r="BF147" s="71" t="str">
        <f>SUBSTITUTE(IF(INDEX($E$90:$G$93,MATCH("●",INDEX($H$90:$AQ$93,,MATCH($D147,$54:$54,0)-7),0),1)=VLOOKUP(BF$137,$AD$9:$AN$16,8,FALSE),"","sed -i "&amp;IF($AK$135="MacOS","'' ","")&amp;"'s#"&amp;BF$137&amp;"="""&amp;INDEX($E$90:$G$93,MATCH("●",INDEX($H$90:$AQ$93,,MATCH($D147,$54:$54,0)-7),0),1)&amp;""""&amp;"#"&amp;BF$137&amp;"="&amp;""""&amp;VLOOKUP(BF$137,$AD$9:$AN$16,8,FALSE)&amp;""""&amp;"#g'"&amp;"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7" s="71" t="str">
        <f>SUBSTITUTE(IF(VLOOKUP(BG$137,$AD$9:$AN$16,8,FALSE)=INDEX($E$95:$G$99,MATCH("●",INDEX($H$95:$AQ$99,,MATCH($D147,$54:$54,0)-7),0),1),"","sed -i "&amp;IF($AK$135="MacOS","'' ","")&amp;"'s#"&amp;BG$137&amp;"="""&amp;VLOOKUP(BG$137,$AD$9:$AN$16,8,FALSE)&amp;""""&amp;"#"&amp;BG$137&amp;"="&amp;""""&amp;INDEX($E$95:$G$99,MATCH("●",INDEX($H$95:$AQ$99,,MATCH($D147,$54:$54,0)-7),0),1)&amp;""""&amp;"#g'"&amp;" ${CONFIG_DIR}"&amp;$K$7&amp;"; export "&amp;BG$137&amp;"="&amp;""""&amp;INDEX($E$95:$G$99,MATCH("●",INDEX($H$95:$AQ$99,,MATCH($D147,$54:$54,0)-7),0),1)&amp;""";"),",",""",""")</f>
        <v/>
      </c>
      <c r="BH147" s="71" t="str">
        <f>SUBSTITUTE(IF(INDEX($E$95:$G$99,MATCH("●",INDEX($H$95:$AQ$99,,MATCH($D147,$54:$54,0)-7),0),1)=VLOOKUP(BH$137,$AD$9:$AN$16,8,FALSE),"","sed -i "&amp;IF($AK$135="MacOS","'' ","")&amp;"'s#"&amp;BH$137&amp;"="""&amp;INDEX($E$95:$G$99,MATCH("●",INDEX($H$95:$AQ$99,,MATCH($D147,$54:$54,0)-7),0),1)&amp;""""&amp;"#"&amp;BH$137&amp;"="&amp;""""&amp;VLOOKUP(BH$137,$AD$9:$AN$16,8,FALSE)&amp;""""&amp;"#g'"&amp;"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7" s="71" t="str">
        <f>SUBSTITUTE(IF(VLOOKUP(BI$137,$AD$9:$AN$16,8,FALSE)=INDEX($E$101:$G$105,MATCH("●",INDEX($H$101:$AQ$105,,MATCH($D147,$54:$54,0)-7),0),1),"","sed -i "&amp;IF($AK$135="MacOS","'' ","")&amp;"'s#"&amp;BI$137&amp;"="""&amp;VLOOKUP(BI$137,$AD$9:$AN$16,8,FALSE)&amp;""""&amp;"#"&amp;BI$137&amp;"="&amp;""""&amp;INDEX($E$101:$G$105,MATCH("●",INDEX($H$101:$AQ$105,,MATCH($D147,$54:$54,0)-7),0),1)&amp;""""&amp;"#g'"&amp;" ${CONFIG_DIR}"&amp;$K$7&amp;"; export "&amp;BI$137&amp;"="&amp;""""&amp;INDEX($E$101:$G$105,MATCH("●",INDEX($H$101:$AQ$105,,MATCH($D147,$54:$54,0)-7),0),1)&amp;""";"),",",""",""")</f>
        <v/>
      </c>
      <c r="BJ147" s="71" t="str">
        <f>SUBSTITUTE(IF(INDEX($E$101:$G$105,MATCH("●",INDEX($H$101:$AQ$105,,MATCH($D147,$54:$54,0)-7),0),1)=VLOOKUP(BJ$137,$AD$9:$AN$16,8,FALSE),"","sed -i "&amp;IF($AK$135="MacOS","'' ","")&amp;"'s#"&amp;BJ$137&amp;"="""&amp;INDEX($E$101:$G$105,MATCH("●",INDEX($H$101:$AQ$105,,MATCH($D147,$54:$54,0)-7),0),1)&amp;""""&amp;"#"&amp;BJ$137&amp;"="&amp;""""&amp;VLOOKUP(BJ$137,$AD$9:$AN$16,8,FALSE)&amp;""""&amp;"#g'"&amp;"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7" s="71" t="str">
        <f>SUBSTITUTE(IF(VLOOKUP(BK$137,$AD$9:$AN$16,8,FALSE)=INDEX($E$107:$G$111,MATCH("●",INDEX($H$107:$AQ$111,,MATCH($D147,$54:$54,0)-7),0),1),"","sed -i "&amp;IF($AK$135="MacOS","'' ","")&amp;"'s#"&amp;BK$137&amp;"="""&amp;VLOOKUP(BK$137,$AD$9:$AN$16,8,FALSE)&amp;""""&amp;"#"&amp;BK$137&amp;"="&amp;""""&amp;INDEX($E$107:$G$111,MATCH("●",INDEX($H$107:$AQ$111,,MATCH($D147,$54:$54,0)-7),0),1)&amp;""""&amp;"#g'"&amp;" ${CONFIG_DIR}"&amp;$K$7&amp;"; export "&amp;BK$137&amp;"="&amp;""""&amp;INDEX($E$107:$G$111,MATCH("●",INDEX($H$107:$AQ$111,,MATCH($D147,$54:$54,0)-7),0),1)&amp;""";"),",",""",""")</f>
        <v>sed -i '' 's#ROW_COUNTS="2"#ROW_COUNTS="なし"#g' ${CONFIG_DIR}db_file_config.txt; export ROW_COUNTS="なし";</v>
      </c>
      <c r="BL147" s="71" t="str">
        <f>SUBSTITUTE(IF(INDEX($E$107:$G$111,MATCH("●",INDEX($H$107:$AQ$111,,MATCH($D147,$54:$54,0)-7),0),1)=VLOOKUP(BL$137,$AD$9:$AN$16,8,FALSE),"","sed -i "&amp;IF($AK$135="MacOS","'' ","")&amp;"'s#"&amp;BL$137&amp;"="""&amp;INDEX($E$107:$G$111,MATCH("●",INDEX($H$107:$AQ$111,,MATCH($D147,$54:$54,0)-7),0),1)&amp;""""&amp;"#"&amp;BL$137&amp;"="&amp;""""&amp;VLOOKUP(BL$137,$AD$9:$AN$16,8,FALSE)&amp;""""&amp;"#g'"&amp;" ${CONFIG_DIR}"&amp;$K$7&amp;"; export "&amp;BL$137&amp;"="&amp;""""&amp;VLOOKUP(BL$137,$AD$9:$AN$16,8,FALSE)&amp;""";"),",",""",""")</f>
        <v>sed -i '' 's#ROW_COUNTS="なし"#ROW_COUNTS="2"#g' ${CONFIG_DIR}db_file_config.txt; export ROW_COUNTS="2";</v>
      </c>
      <c r="BM147" s="60" t="s">
        <v>1068</v>
      </c>
    </row>
    <row r="148" spans="4:65" ht="36" customHeight="1">
      <c r="D148" s="96">
        <f t="shared" si="3"/>
        <v>10</v>
      </c>
      <c r="E148" s="97"/>
      <c r="F148" s="97"/>
      <c r="G148" s="98"/>
      <c r="H148" s="45" t="str">
        <f t="shared" ca="1" si="2"/>
        <v>clear; echo テストケース010; sed -i '' 's#FILE_NAME="testFile"#FILE_NAME="NONE"#g' ${CONFIG_DIR}db_file_config.txt; export FILE_NAME="NONE";sh ./script/db_check_file_validate_config.sh; sed -i '' 's#FILE_NAME="NONE"#FILE_NAME="testFile"#g' ${CONFIG_DIR}db_file_config.txt; export FILE_NAME="testFile";</v>
      </c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7"/>
      <c r="AE148" s="99" t="str" cm="1">
        <f t="array" ref="AE148">SUBSTITUTE(INDEX($H$113:$AQ$113, , MATCH($D148, $54:$54, 0)-7),"-","")</f>
        <v>正常</v>
      </c>
      <c r="AF148" s="100"/>
      <c r="AG148" s="101"/>
      <c r="AH148" s="102" t="s">
        <v>1077</v>
      </c>
      <c r="AI148" s="103"/>
      <c r="AJ148" s="103"/>
      <c r="AK148" s="103"/>
      <c r="AL148" s="103"/>
      <c r="AM148" s="103"/>
      <c r="AN148" s="103"/>
      <c r="AO148" s="103"/>
      <c r="AP148" s="103"/>
      <c r="AQ148" s="104"/>
      <c r="AS148" s="68" t="str" cm="1">
        <f t="array" ref="AS148">SUBSTITUTE(TEXT(INDEX($H$116:$AQ$116,1,$D148),"000000"),"-","")</f>
        <v>230001</v>
      </c>
      <c r="AT148" s="69"/>
      <c r="AU148" s="70"/>
      <c r="AW148" s="71" t="str">
        <f>SUBSTITUTE(IF(VLOOKUP(AW$137,$AD$9:$AN$16,8,FALSE)=INDEX($E$60:$G$62,MATCH("●",INDEX($H$60:$AQ$62,,MATCH($D148,$54:$54,0)-7),0),1),"","sed -i "&amp;IF($AK$135="MacOS","'' ","")&amp;"'s#"&amp;AW$137&amp;"="""&amp;VLOOKUP(AW$137,$AD$9:$AN$16,8,FALSE)&amp;""""&amp;"#"&amp;AW$137&amp;"="&amp;""""&amp;INDEX($E$60:$G$62,MATCH("●",INDEX($H$60:$AQ$62,,MATCH($D148,$54:$54,0)-7),0),1)&amp;""""&amp;"#g'"&amp;" ${CONFIG_DIR}"&amp;$K$7&amp;"; export "&amp;AW$137&amp;"="&amp;""""&amp;INDEX($E$60:$G$62,MATCH("●",INDEX($H$60:$AQ$62,,MATCH($D148,$54:$54,0)-7),0),1)&amp;""";"),",",""",""")</f>
        <v>sed -i '' 's#FILE_NAME="testFile"#FILE_NAME="NONE"#g' ${CONFIG_DIR}db_file_config.txt; export FILE_NAME="NONE";</v>
      </c>
      <c r="AX148" s="71" t="str">
        <f>SUBSTITUTE(IF(INDEX($E$60:$G$62,MATCH("●",INDEX($H$60:$AQ$62,,MATCH($D148,$54:$54,0)-7),0),1)=VLOOKUP(AX$137,$AD$9:$AN$16,8,FALSE),"","sed -i "&amp;IF($AK$135="MacOS","'' ","")&amp;"'s#"&amp;AX$137&amp;"="""&amp;INDEX($E$60:$G$62,MATCH("●",INDEX($H$60:$AQ$62,,MATCH($D148,$54:$54,0)-7),0),1)&amp;""""&amp;"#"&amp;AX$137&amp;"="&amp;""""&amp;VLOOKUP(AX$137,$AD$9:$AN$16,8,FALSE)&amp;""""&amp;"#g'"&amp;" ${CONFIG_DIR}"&amp;$K$7&amp;"; export "&amp;AX$137&amp;"="&amp;""""&amp;VLOOKUP(AX$137,$AD$9:$AN$16,8,FALSE)&amp;""";"),",",""",""")</f>
        <v>sed -i '' 's#FILE_NAME="NONE"#FILE_NAME="testFile"#g' ${CONFIG_DIR}db_file_config.txt; export FILE_NAME="testFile";</v>
      </c>
      <c r="AY148" s="71" t="str">
        <f>SUBSTITUTE(IF(VLOOKUP(AY$137,$AD$9:$AN$16,8,FALSE)=INDEX($E$64:$G$69,MATCH("●",INDEX($H$64:$AQ$69,,MATCH($D148,$54:$54,0)-7),0),1),"","sed -i "&amp;IF($AK$135="MacOS","'' ","")&amp;"'s#"&amp;AY$137&amp;"="""&amp;VLOOKUP(AY$137,$AD$9:$AN$16,8,FALSE)&amp;""""&amp;"#"&amp;AY$137&amp;"="&amp;""""&amp;INDEX($E$64:$G$69,MATCH("●",INDEX($H$64:$AQ$69,,MATCH($D148,$54:$54,0)-7),0),1)&amp;""""&amp;"#g'"&amp;" ${CONFIG_DIR}"&amp;$K$7&amp;"; export "&amp;AY$137&amp;"="&amp;""""&amp;INDEX($E$64:$G$69,MATCH("●",INDEX($H$64:$AQ$69,,MATCH($D148,$54:$54,0)-7),0),1)&amp;""";"),",",""",""")</f>
        <v/>
      </c>
      <c r="AZ148" s="71" t="str">
        <f>SUBSTITUTE(IF(INDEX($E$64:$G$69,MATCH("●",INDEX($H$64:$AQ$69,,MATCH($D148,$54:$54,0)-7),0),1)=VLOOKUP(AZ$137,$AD$9:$AN$16,8,FALSE),"","sed -i "&amp;IF($AK$135="MacOS","'' ","")&amp;"'s#"&amp;AZ$137&amp;"="""&amp;INDEX($E$64:$G$69,MATCH("●",INDEX($H$64:$AQ$69,,MATCH($D148,$54:$54,0)-7),0),1)&amp;""""&amp;"#"&amp;AZ$137&amp;"="&amp;""""&amp;VLOOKUP(AZ$137,$AD$9:$AN$16,8,FALSE)&amp;""""&amp;"#g'"&amp;"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8" s="71" t="str">
        <f>SUBSTITUTE(IF(VLOOKUP(BA$137,$AD$9:$AN$16,8,FALSE)=INDEX($E$71:$G$78,MATCH("●",INDEX($H$71:$AQ$78,,MATCH($D148,$54:$54,0)-7),0),1),"","sed -i "&amp;IF($AK$135="MacOS","'' ","")&amp;"'s#"&amp;BA$137&amp;"="""&amp;VLOOKUP(BA$137,$AD$9:$AN$16,8,FALSE)&amp;""""&amp;"#"&amp;BA$137&amp;"="&amp;""""&amp;INDEX($E$71:$G$78,MATCH("●",INDEX($H$71:$AQ$78,,MATCH($D148,$54:$54,0)-7),0),1)&amp;""""&amp;"#g'"&amp;" ${CONFIG_DIR}"&amp;$K$7&amp;"; export "&amp;BA$137&amp;"="&amp;""""&amp;INDEX($E$71:$G$78,MATCH("●",INDEX($H$71:$AQ$78,,MATCH($D148,$54:$54,0)-7),0),1)&amp;""";"),",",""",""")</f>
        <v/>
      </c>
      <c r="BB148" s="71" t="str">
        <f>SUBSTITUTE(IF(INDEX($E$71:$G$78,MATCH("●",INDEX($H$71:$AQ$78,,MATCH($D148,$54:$54,0)-7),0),1)=VLOOKUP(BB$137,$AD$9:$AN$16,8,FALSE),"","sed -i "&amp;IF($AK$135="MacOS","'' ","")&amp;"'s#"&amp;BB$137&amp;"="""&amp;INDEX($E$71:$G$78,MATCH("●",INDEX($H$71:$AQ$78,,MATCH($D148,$54:$54,0)-7),0),1)&amp;""""&amp;"#"&amp;BB$137&amp;"="&amp;""""&amp;VLOOKUP(BB$137,$AD$9:$AN$16,8,FALSE)&amp;""""&amp;"#g'"&amp;"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8" s="71" t="str">
        <f>SUBSTITUTE(IF(VLOOKUP(BC$137,$AD$9:$AN$16,8,FALSE)=INDEX($E$80:$G$88,MATCH("●",INDEX($H$80:$AQ$88,,MATCH($D148,$54:$54,0)-7),0),1),"","sed -i "&amp;IF($AK$135="MacOS","'' ","")&amp;"'s#"&amp;BC$137&amp;"="""&amp;VLOOKUP(BC$137,$AD$9:$AN$16,8,FALSE)&amp;""""&amp;"#"&amp;BC$137&amp;"="&amp;""""&amp;INDEX($E$80:$G$88,MATCH("●",INDEX($H$80:$AQ$88,,MATCH($D148,$54:$54,0)-7),0),1)&amp;""""&amp;"#g'"&amp;" ${CONFIG_DIR}"&amp;$K$7&amp;"; export "&amp;BC$137&amp;"="&amp;""""&amp;INDEX($E$80:$G$88,MATCH("●",INDEX($H$80:$AQ$88,,MATCH($D148,$54:$54,0)-7),0),1)&amp;""";"),",",""",""")</f>
        <v/>
      </c>
      <c r="BD148" s="71" t="str">
        <f>SUBSTITUTE(IF(INDEX($E$80:$G$88,MATCH("●",INDEX($H$80:$AQ$88,,MATCH($D148,$54:$54,0)-7),0),1)=VLOOKUP(BD$137,$AD$9:$AN$16,8,FALSE),"","sed -i "&amp;IF($AK$135="MacOS","'' ","")&amp;"'s#"&amp;BD$137&amp;"="""&amp;INDEX($E$80:$G$88,MATCH("●",INDEX($H$80:$AQ$88,,MATCH($D148,$54:$54,0)-7),0),1)&amp;""""&amp;"#"&amp;BD$137&amp;"="&amp;""""&amp;VLOOKUP(BD$137,$AD$9:$AN$16,8,FALSE)&amp;""""&amp;"#g'"&amp;"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8" s="71" t="str">
        <f>SUBSTITUTE(IF(VLOOKUP(BE$137,$AD$9:$AN$16,8,FALSE)=INDEX($E$90:$G$93,MATCH("●",INDEX($H$90:$AQ$93,,MATCH($D148,$54:$54,0)-7),0),1),"","sed -i "&amp;IF($AK$135="MacOS","'' ","")&amp;"'s#"&amp;BE$137&amp;"="""&amp;VLOOKUP(BE$137,$AD$9:$AN$16,8,FALSE)&amp;""""&amp;"#"&amp;BE$137&amp;"="&amp;""""&amp;INDEX($E$90:$G$93,MATCH("●",INDEX($H$90:$AQ$93,,MATCH($D148,$54:$54,0)-7),0),1)&amp;""""&amp;"#g'"&amp;" ${CONFIG_DIR}"&amp;$K$7&amp;"; export "&amp;BE$137&amp;"="&amp;""""&amp;INDEX($E$90:$G$93,MATCH("●",INDEX($H$90:$AQ$93,,MATCH($D148,$54:$54,0)-7),0),1)&amp;""";"),",",""",""")</f>
        <v/>
      </c>
      <c r="BF148" s="71" t="str">
        <f>SUBSTITUTE(IF(INDEX($E$90:$G$93,MATCH("●",INDEX($H$90:$AQ$93,,MATCH($D148,$54:$54,0)-7),0),1)=VLOOKUP(BF$137,$AD$9:$AN$16,8,FALSE),"","sed -i "&amp;IF($AK$135="MacOS","'' ","")&amp;"'s#"&amp;BF$137&amp;"="""&amp;INDEX($E$90:$G$93,MATCH("●",INDEX($H$90:$AQ$93,,MATCH($D148,$54:$54,0)-7),0),1)&amp;""""&amp;"#"&amp;BF$137&amp;"="&amp;""""&amp;VLOOKUP(BF$137,$AD$9:$AN$16,8,FALSE)&amp;""""&amp;"#g'"&amp;"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8" s="71" t="str">
        <f>SUBSTITUTE(IF(VLOOKUP(BG$137,$AD$9:$AN$16,8,FALSE)=INDEX($E$95:$G$99,MATCH("●",INDEX($H$95:$AQ$99,,MATCH($D148,$54:$54,0)-7),0),1),"","sed -i "&amp;IF($AK$135="MacOS","'' ","")&amp;"'s#"&amp;BG$137&amp;"="""&amp;VLOOKUP(BG$137,$AD$9:$AN$16,8,FALSE)&amp;""""&amp;"#"&amp;BG$137&amp;"="&amp;""""&amp;INDEX($E$95:$G$99,MATCH("●",INDEX($H$95:$AQ$99,,MATCH($D148,$54:$54,0)-7),0),1)&amp;""""&amp;"#g'"&amp;" ${CONFIG_DIR}"&amp;$K$7&amp;"; export "&amp;BG$137&amp;"="&amp;""""&amp;INDEX($E$95:$G$99,MATCH("●",INDEX($H$95:$AQ$99,,MATCH($D148,$54:$54,0)-7),0),1)&amp;""";"),",",""",""")</f>
        <v/>
      </c>
      <c r="BH148" s="71" t="str">
        <f>SUBSTITUTE(IF(INDEX($E$95:$G$99,MATCH("●",INDEX($H$95:$AQ$99,,MATCH($D148,$54:$54,0)-7),0),1)=VLOOKUP(BH$137,$AD$9:$AN$16,8,FALSE),"","sed -i "&amp;IF($AK$135="MacOS","'' ","")&amp;"'s#"&amp;BH$137&amp;"="""&amp;INDEX($E$95:$G$99,MATCH("●",INDEX($H$95:$AQ$99,,MATCH($D148,$54:$54,0)-7),0),1)&amp;""""&amp;"#"&amp;BH$137&amp;"="&amp;""""&amp;VLOOKUP(BH$137,$AD$9:$AN$16,8,FALSE)&amp;""""&amp;"#g'"&amp;"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8" s="71" t="str">
        <f>SUBSTITUTE(IF(VLOOKUP(BI$137,$AD$9:$AN$16,8,FALSE)=INDEX($E$101:$G$105,MATCH("●",INDEX($H$101:$AQ$105,,MATCH($D148,$54:$54,0)-7),0),1),"","sed -i "&amp;IF($AK$135="MacOS","'' ","")&amp;"'s#"&amp;BI$137&amp;"="""&amp;VLOOKUP(BI$137,$AD$9:$AN$16,8,FALSE)&amp;""""&amp;"#"&amp;BI$137&amp;"="&amp;""""&amp;INDEX($E$101:$G$105,MATCH("●",INDEX($H$101:$AQ$105,,MATCH($D148,$54:$54,0)-7),0),1)&amp;""""&amp;"#g'"&amp;" ${CONFIG_DIR}"&amp;$K$7&amp;"; export "&amp;BI$137&amp;"="&amp;""""&amp;INDEX($E$101:$G$105,MATCH("●",INDEX($H$101:$AQ$105,,MATCH($D148,$54:$54,0)-7),0),1)&amp;""";"),",",""",""")</f>
        <v/>
      </c>
      <c r="BJ148" s="71" t="str">
        <f>SUBSTITUTE(IF(INDEX($E$101:$G$105,MATCH("●",INDEX($H$101:$AQ$105,,MATCH($D148,$54:$54,0)-7),0),1)=VLOOKUP(BJ$137,$AD$9:$AN$16,8,FALSE),"","sed -i "&amp;IF($AK$135="MacOS","'' ","")&amp;"'s#"&amp;BJ$137&amp;"="""&amp;INDEX($E$101:$G$105,MATCH("●",INDEX($H$101:$AQ$105,,MATCH($D148,$54:$54,0)-7),0),1)&amp;""""&amp;"#"&amp;BJ$137&amp;"="&amp;""""&amp;VLOOKUP(BJ$137,$AD$9:$AN$16,8,FALSE)&amp;""""&amp;"#g'"&amp;"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8" s="71" t="str">
        <f>SUBSTITUTE(IF(VLOOKUP(BK$137,$AD$9:$AN$16,8,FALSE)=INDEX($E$107:$G$111,MATCH("●",INDEX($H$107:$AQ$111,,MATCH($D148,$54:$54,0)-7),0),1),"","sed -i "&amp;IF($AK$135="MacOS","'' ","")&amp;"'s#"&amp;BK$137&amp;"="""&amp;VLOOKUP(BK$137,$AD$9:$AN$16,8,FALSE)&amp;""""&amp;"#"&amp;BK$137&amp;"="&amp;""""&amp;INDEX($E$107:$G$111,MATCH("●",INDEX($H$107:$AQ$111,,MATCH($D148,$54:$54,0)-7),0),1)&amp;""""&amp;"#g'"&amp;" ${CONFIG_DIR}"&amp;$K$7&amp;"; export "&amp;BK$137&amp;"="&amp;""""&amp;INDEX($E$107:$G$111,MATCH("●",INDEX($H$107:$AQ$111,,MATCH($D148,$54:$54,0)-7),0),1)&amp;""";"),",",""",""")</f>
        <v/>
      </c>
      <c r="BL148" s="71" t="str">
        <f>SUBSTITUTE(IF(INDEX($E$107:$G$111,MATCH("●",INDEX($H$107:$AQ$111,,MATCH($D148,$54:$54,0)-7),0),1)=VLOOKUP(BL$137,$AD$9:$AN$16,8,FALSE),"","sed -i "&amp;IF($AK$135="MacOS","'' ","")&amp;"'s#"&amp;BL$137&amp;"="""&amp;INDEX($E$107:$G$111,MATCH("●",INDEX($H$107:$AQ$111,,MATCH($D148,$54:$54,0)-7),0),1)&amp;""""&amp;"#"&amp;BL$137&amp;"="&amp;""""&amp;VLOOKUP(BL$137,$AD$9:$AN$16,8,FALSE)&amp;""""&amp;"#g'"&amp;"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8" s="60" t="s">
        <v>1068</v>
      </c>
    </row>
    <row r="149" spans="4:65" ht="36" customHeight="1">
      <c r="D149" s="96">
        <f t="shared" si="3"/>
        <v>11</v>
      </c>
      <c r="E149" s="97"/>
      <c r="F149" s="97"/>
      <c r="G149" s="98"/>
      <c r="H149" s="45" t="str">
        <f t="shared" ca="1" si="2"/>
        <v xml:space="preserve">clear; echo テストケース011; sh ./script/db_check_file_validate_config.sh; </v>
      </c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7"/>
      <c r="AE149" s="99" t="str" cm="1">
        <f t="array" ref="AE149">SUBSTITUTE(INDEX($H$113:$AQ$113, , MATCH($D149, $54:$54, 0)-7),"-","")</f>
        <v>正常</v>
      </c>
      <c r="AF149" s="100"/>
      <c r="AG149" s="101"/>
      <c r="AH149" s="102" t="s">
        <v>1078</v>
      </c>
      <c r="AI149" s="103"/>
      <c r="AJ149" s="103"/>
      <c r="AK149" s="103"/>
      <c r="AL149" s="103"/>
      <c r="AM149" s="103"/>
      <c r="AN149" s="103"/>
      <c r="AO149" s="103"/>
      <c r="AP149" s="103"/>
      <c r="AQ149" s="104"/>
      <c r="AS149" s="68" t="str" cm="1">
        <f t="array" ref="AS149">SUBSTITUTE(TEXT(INDEX($H$116:$AQ$116,1,$D149),"000000"),"-","")</f>
        <v>230001</v>
      </c>
      <c r="AT149" s="69"/>
      <c r="AU149" s="70"/>
      <c r="AW149" s="71" t="str">
        <f>SUBSTITUTE(IF(VLOOKUP(AW$137,$AD$9:$AN$16,8,FALSE)=INDEX($E$60:$G$62,MATCH("●",INDEX($H$60:$AQ$62,,MATCH($D149,$54:$54,0)-7),0),1),"","sed -i "&amp;IF($AK$135="MacOS","'' ","")&amp;"'s#"&amp;AW$137&amp;"="""&amp;VLOOKUP(AW$137,$AD$9:$AN$16,8,FALSE)&amp;""""&amp;"#"&amp;AW$137&amp;"="&amp;""""&amp;INDEX($E$60:$G$62,MATCH("●",INDEX($H$60:$AQ$62,,MATCH($D149,$54:$54,0)-7),0),1)&amp;""""&amp;"#g'"&amp;" ${CONFIG_DIR}"&amp;$K$7&amp;"; export "&amp;AW$137&amp;"="&amp;""""&amp;INDEX($E$60:$G$62,MATCH("●",INDEX($H$60:$AQ$62,,MATCH($D149,$54:$54,0)-7),0),1)&amp;""";"),",",""",""")</f>
        <v/>
      </c>
      <c r="AX149" s="71" t="str">
        <f>SUBSTITUTE(IF(INDEX($E$60:$G$62,MATCH("●",INDEX($H$60:$AQ$62,,MATCH($D149,$54:$54,0)-7),0),1)=VLOOKUP(AX$137,$AD$9:$AN$16,8,FALSE),"","sed -i "&amp;IF($AK$135="MacOS","'' ","")&amp;"'s#"&amp;AX$137&amp;"="""&amp;INDEX($E$60:$G$62,MATCH("●",INDEX($H$60:$AQ$62,,MATCH($D149,$54:$54,0)-7),0),1)&amp;""""&amp;"#"&amp;AX$137&amp;"="&amp;""""&amp;VLOOKUP(AX$137,$AD$9:$AN$16,8,FALSE)&amp;""""&amp;"#g'"&amp;"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9" s="71" t="str">
        <f>SUBSTITUTE(IF(VLOOKUP(AY$137,$AD$9:$AN$16,8,FALSE)=INDEX($E$64:$G$69,MATCH("●",INDEX($H$64:$AQ$69,,MATCH($D149,$54:$54,0)-7),0),1),"","sed -i "&amp;IF($AK$135="MacOS","'' ","")&amp;"'s#"&amp;AY$137&amp;"="""&amp;VLOOKUP(AY$137,$AD$9:$AN$16,8,FALSE)&amp;""""&amp;"#"&amp;AY$137&amp;"="&amp;""""&amp;INDEX($E$64:$G$69,MATCH("●",INDEX($H$64:$AQ$69,,MATCH($D149,$54:$54,0)-7),0),1)&amp;""""&amp;"#g'"&amp;" ${CONFIG_DIR}"&amp;$K$7&amp;"; export "&amp;AY$137&amp;"="&amp;""""&amp;INDEX($E$64:$G$69,MATCH("●",INDEX($H$64:$AQ$69,,MATCH($D149,$54:$54,0)-7),0),1)&amp;""";"),",",""",""")</f>
        <v/>
      </c>
      <c r="AZ149" s="71" t="str">
        <f>SUBSTITUTE(IF(INDEX($E$64:$G$69,MATCH("●",INDEX($H$64:$AQ$69,,MATCH($D149,$54:$54,0)-7),0),1)=VLOOKUP(AZ$137,$AD$9:$AN$16,8,FALSE),"","sed -i "&amp;IF($AK$135="MacOS","'' ","")&amp;"'s#"&amp;AZ$137&amp;"="""&amp;INDEX($E$64:$G$69,MATCH("●",INDEX($H$64:$AQ$69,,MATCH($D149,$54:$54,0)-7),0),1)&amp;""""&amp;"#"&amp;AZ$137&amp;"="&amp;""""&amp;VLOOKUP(AZ$137,$AD$9:$AN$16,8,FALSE)&amp;""""&amp;"#g'"&amp;"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9" s="71" t="str">
        <f>SUBSTITUTE(IF(VLOOKUP(BA$137,$AD$9:$AN$16,8,FALSE)=INDEX($E$71:$G$78,MATCH("●",INDEX($H$71:$AQ$78,,MATCH($D149,$54:$54,0)-7),0),1),"","sed -i "&amp;IF($AK$135="MacOS","'' ","")&amp;"'s#"&amp;BA$137&amp;"="""&amp;VLOOKUP(BA$137,$AD$9:$AN$16,8,FALSE)&amp;""""&amp;"#"&amp;BA$137&amp;"="&amp;""""&amp;INDEX($E$71:$G$78,MATCH("●",INDEX($H$71:$AQ$78,,MATCH($D149,$54:$54,0)-7),0),1)&amp;""""&amp;"#g'"&amp;" ${CONFIG_DIR}"&amp;$K$7&amp;"; export "&amp;BA$137&amp;"="&amp;""""&amp;INDEX($E$71:$G$78,MATCH("●",INDEX($H$71:$AQ$78,,MATCH($D149,$54:$54,0)-7),0),1)&amp;""";"),",",""",""")</f>
        <v/>
      </c>
      <c r="BB149" s="71" t="str">
        <f>SUBSTITUTE(IF(INDEX($E$71:$G$78,MATCH("●",INDEX($H$71:$AQ$78,,MATCH($D149,$54:$54,0)-7),0),1)=VLOOKUP(BB$137,$AD$9:$AN$16,8,FALSE),"","sed -i "&amp;IF($AK$135="MacOS","'' ","")&amp;"'s#"&amp;BB$137&amp;"="""&amp;INDEX($E$71:$G$78,MATCH("●",INDEX($H$71:$AQ$78,,MATCH($D149,$54:$54,0)-7),0),1)&amp;""""&amp;"#"&amp;BB$137&amp;"="&amp;""""&amp;VLOOKUP(BB$137,$AD$9:$AN$16,8,FALSE)&amp;""""&amp;"#g'"&amp;"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9" s="71" t="str">
        <f>SUBSTITUTE(IF(VLOOKUP(BC$137,$AD$9:$AN$16,8,FALSE)=INDEX($E$80:$G$88,MATCH("●",INDEX($H$80:$AQ$88,,MATCH($D149,$54:$54,0)-7),0),1),"","sed -i "&amp;IF($AK$135="MacOS","'' ","")&amp;"'s#"&amp;BC$137&amp;"="""&amp;VLOOKUP(BC$137,$AD$9:$AN$16,8,FALSE)&amp;""""&amp;"#"&amp;BC$137&amp;"="&amp;""""&amp;INDEX($E$80:$G$88,MATCH("●",INDEX($H$80:$AQ$88,,MATCH($D149,$54:$54,0)-7),0),1)&amp;""""&amp;"#g'"&amp;" ${CONFIG_DIR}"&amp;$K$7&amp;"; export "&amp;BC$137&amp;"="&amp;""""&amp;INDEX($E$80:$G$88,MATCH("●",INDEX($H$80:$AQ$88,,MATCH($D149,$54:$54,0)-7),0),1)&amp;""";"),",",""",""")</f>
        <v/>
      </c>
      <c r="BD149" s="71" t="str">
        <f>SUBSTITUTE(IF(INDEX($E$80:$G$88,MATCH("●",INDEX($H$80:$AQ$88,,MATCH($D149,$54:$54,0)-7),0),1)=VLOOKUP(BD$137,$AD$9:$AN$16,8,FALSE),"","sed -i "&amp;IF($AK$135="MacOS","'' ","")&amp;"'s#"&amp;BD$137&amp;"="""&amp;INDEX($E$80:$G$88,MATCH("●",INDEX($H$80:$AQ$88,,MATCH($D149,$54:$54,0)-7),0),1)&amp;""""&amp;"#"&amp;BD$137&amp;"="&amp;""""&amp;VLOOKUP(BD$137,$AD$9:$AN$16,8,FALSE)&amp;""""&amp;"#g'"&amp;"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9" s="71" t="str">
        <f>SUBSTITUTE(IF(VLOOKUP(BE$137,$AD$9:$AN$16,8,FALSE)=INDEX($E$90:$G$93,MATCH("●",INDEX($H$90:$AQ$93,,MATCH($D149,$54:$54,0)-7),0),1),"","sed -i "&amp;IF($AK$135="MacOS","'' ","")&amp;"'s#"&amp;BE$137&amp;"="""&amp;VLOOKUP(BE$137,$AD$9:$AN$16,8,FALSE)&amp;""""&amp;"#"&amp;BE$137&amp;"="&amp;""""&amp;INDEX($E$90:$G$93,MATCH("●",INDEX($H$90:$AQ$93,,MATCH($D149,$54:$54,0)-7),0),1)&amp;""""&amp;"#g'"&amp;" ${CONFIG_DIR}"&amp;$K$7&amp;"; export "&amp;BE$137&amp;"="&amp;""""&amp;INDEX($E$90:$G$93,MATCH("●",INDEX($H$90:$AQ$93,,MATCH($D149,$54:$54,0)-7),0),1)&amp;""";"),",",""",""")</f>
        <v/>
      </c>
      <c r="BF149" s="71" t="str">
        <f>SUBSTITUTE(IF(INDEX($E$90:$G$93,MATCH("●",INDEX($H$90:$AQ$93,,MATCH($D149,$54:$54,0)-7),0),1)=VLOOKUP(BF$137,$AD$9:$AN$16,8,FALSE),"","sed -i "&amp;IF($AK$135="MacOS","'' ","")&amp;"'s#"&amp;BF$137&amp;"="""&amp;INDEX($E$90:$G$93,MATCH("●",INDEX($H$90:$AQ$93,,MATCH($D149,$54:$54,0)-7),0),1)&amp;""""&amp;"#"&amp;BF$137&amp;"="&amp;""""&amp;VLOOKUP(BF$137,$AD$9:$AN$16,8,FALSE)&amp;""""&amp;"#g'"&amp;"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9" s="71" t="str">
        <f>SUBSTITUTE(IF(VLOOKUP(BG$137,$AD$9:$AN$16,8,FALSE)=INDEX($E$95:$G$99,MATCH("●",INDEX($H$95:$AQ$99,,MATCH($D149,$54:$54,0)-7),0),1),"","sed -i "&amp;IF($AK$135="MacOS","'' ","")&amp;"'s#"&amp;BG$137&amp;"="""&amp;VLOOKUP(BG$137,$AD$9:$AN$16,8,FALSE)&amp;""""&amp;"#"&amp;BG$137&amp;"="&amp;""""&amp;INDEX($E$95:$G$99,MATCH("●",INDEX($H$95:$AQ$99,,MATCH($D149,$54:$54,0)-7),0),1)&amp;""""&amp;"#g'"&amp;" ${CONFIG_DIR}"&amp;$K$7&amp;"; export "&amp;BG$137&amp;"="&amp;""""&amp;INDEX($E$95:$G$99,MATCH("●",INDEX($H$95:$AQ$99,,MATCH($D149,$54:$54,0)-7),0),1)&amp;""";"),",",""",""")</f>
        <v/>
      </c>
      <c r="BH149" s="71" t="str">
        <f>SUBSTITUTE(IF(INDEX($E$95:$G$99,MATCH("●",INDEX($H$95:$AQ$99,,MATCH($D149,$54:$54,0)-7),0),1)=VLOOKUP(BH$137,$AD$9:$AN$16,8,FALSE),"","sed -i "&amp;IF($AK$135="MacOS","'' ","")&amp;"'s#"&amp;BH$137&amp;"="""&amp;INDEX($E$95:$G$99,MATCH("●",INDEX($H$95:$AQ$99,,MATCH($D149,$54:$54,0)-7),0),1)&amp;""""&amp;"#"&amp;BH$137&amp;"="&amp;""""&amp;VLOOKUP(BH$137,$AD$9:$AN$16,8,FALSE)&amp;""""&amp;"#g'"&amp;"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9" s="71" t="str">
        <f>SUBSTITUTE(IF(VLOOKUP(BI$137,$AD$9:$AN$16,8,FALSE)=INDEX($E$101:$G$105,MATCH("●",INDEX($H$101:$AQ$105,,MATCH($D149,$54:$54,0)-7),0),1),"","sed -i "&amp;IF($AK$135="MacOS","'' ","")&amp;"'s#"&amp;BI$137&amp;"="""&amp;VLOOKUP(BI$137,$AD$9:$AN$16,8,FALSE)&amp;""""&amp;"#"&amp;BI$137&amp;"="&amp;""""&amp;INDEX($E$101:$G$105,MATCH("●",INDEX($H$101:$AQ$105,,MATCH($D149,$54:$54,0)-7),0),1)&amp;""""&amp;"#g'"&amp;" ${CONFIG_DIR}"&amp;$K$7&amp;"; export "&amp;BI$137&amp;"="&amp;""""&amp;INDEX($E$101:$G$105,MATCH("●",INDEX($H$101:$AQ$105,,MATCH($D149,$54:$54,0)-7),0),1)&amp;""";"),",",""",""")</f>
        <v/>
      </c>
      <c r="BJ149" s="71" t="str">
        <f>SUBSTITUTE(IF(INDEX($E$101:$G$105,MATCH("●",INDEX($H$101:$AQ$105,,MATCH($D149,$54:$54,0)-7),0),1)=VLOOKUP(BJ$137,$AD$9:$AN$16,8,FALSE),"","sed -i "&amp;IF($AK$135="MacOS","'' ","")&amp;"'s#"&amp;BJ$137&amp;"="""&amp;INDEX($E$101:$G$105,MATCH("●",INDEX($H$101:$AQ$105,,MATCH($D149,$54:$54,0)-7),0),1)&amp;""""&amp;"#"&amp;BJ$137&amp;"="&amp;""""&amp;VLOOKUP(BJ$137,$AD$9:$AN$16,8,FALSE)&amp;""""&amp;"#g'"&amp;"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9" s="71" t="str">
        <f>SUBSTITUTE(IF(VLOOKUP(BK$137,$AD$9:$AN$16,8,FALSE)=INDEX($E$107:$G$111,MATCH("●",INDEX($H$107:$AQ$111,,MATCH($D149,$54:$54,0)-7),0),1),"","sed -i "&amp;IF($AK$135="MacOS","'' ","")&amp;"'s#"&amp;BK$137&amp;"="""&amp;VLOOKUP(BK$137,$AD$9:$AN$16,8,FALSE)&amp;""""&amp;"#"&amp;BK$137&amp;"="&amp;""""&amp;INDEX($E$107:$G$111,MATCH("●",INDEX($H$107:$AQ$111,,MATCH($D149,$54:$54,0)-7),0),1)&amp;""""&amp;"#g'"&amp;" ${CONFIG_DIR}"&amp;$K$7&amp;"; export "&amp;BK$137&amp;"="&amp;""""&amp;INDEX($E$107:$G$111,MATCH("●",INDEX($H$107:$AQ$111,,MATCH($D149,$54:$54,0)-7),0),1)&amp;""";"),",",""",""")</f>
        <v/>
      </c>
      <c r="BL149" s="71" t="str">
        <f>SUBSTITUTE(IF(INDEX($E$107:$G$111,MATCH("●",INDEX($H$107:$AQ$111,,MATCH($D149,$54:$54,0)-7),0),1)=VLOOKUP(BL$137,$AD$9:$AN$16,8,FALSE),"","sed -i "&amp;IF($AK$135="MacOS","'' ","")&amp;"'s#"&amp;BL$137&amp;"="""&amp;INDEX($E$107:$G$111,MATCH("●",INDEX($H$107:$AQ$111,,MATCH($D149,$54:$54,0)-7),0),1)&amp;""""&amp;"#"&amp;BL$137&amp;"="&amp;""""&amp;VLOOKUP(BL$137,$AD$9:$AN$16,8,FALSE)&amp;""""&amp;"#g'"&amp;"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9" s="60" t="s">
        <v>1068</v>
      </c>
    </row>
    <row r="150" spans="4:65" ht="36" customHeight="1">
      <c r="D150" s="96">
        <f t="shared" si="3"/>
        <v>12</v>
      </c>
      <c r="E150" s="97"/>
      <c r="F150" s="97"/>
      <c r="G150" s="98"/>
      <c r="H150" s="45" t="str">
        <f t="shared" ca="1" si="2"/>
        <v>clear; echo テストケース012; sed -i '' 's#FILE_EXTENSION=".csv"#FILE_EXTENSION=".tsv"#g' ${CONFIG_DIR}db_file_config.txt; export FILE_EXTENSION=".tsv";sh ./script/db_check_file_validate_config.sh; sed -i '' 's#FILE_EXTENSION=".tsv"#FILE_EXTENSION=".csv"#g' ${CONFIG_DIR}db_file_config.txt; export FILE_EXTENSION=".csv";</v>
      </c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7"/>
      <c r="AE150" s="99" t="str" cm="1">
        <f t="array" ref="AE150">SUBSTITUTE(INDEX($H$113:$AQ$113, , MATCH($D150, $54:$54, 0)-7),"-","")</f>
        <v>正常</v>
      </c>
      <c r="AF150" s="100"/>
      <c r="AG150" s="101"/>
      <c r="AH150" s="102" t="s">
        <v>1079</v>
      </c>
      <c r="AI150" s="103"/>
      <c r="AJ150" s="103"/>
      <c r="AK150" s="103"/>
      <c r="AL150" s="103"/>
      <c r="AM150" s="103"/>
      <c r="AN150" s="103"/>
      <c r="AO150" s="103"/>
      <c r="AP150" s="103"/>
      <c r="AQ150" s="104"/>
      <c r="AS150" s="68" t="str" cm="1">
        <f t="array" ref="AS150">SUBSTITUTE(TEXT(INDEX($H$116:$AQ$116,1,$D150),"000000"),"-","")</f>
        <v>230001</v>
      </c>
      <c r="AT150" s="69"/>
      <c r="AU150" s="70"/>
      <c r="AW150" s="71" t="str">
        <f>SUBSTITUTE(IF(VLOOKUP(AW$137,$AD$9:$AN$16,8,FALSE)=INDEX($E$60:$G$62,MATCH("●",INDEX($H$60:$AQ$62,,MATCH($D150,$54:$54,0)-7),0),1),"","sed -i "&amp;IF($AK$135="MacOS","'' ","")&amp;"'s#"&amp;AW$137&amp;"="""&amp;VLOOKUP(AW$137,$AD$9:$AN$16,8,FALSE)&amp;""""&amp;"#"&amp;AW$137&amp;"="&amp;""""&amp;INDEX($E$60:$G$62,MATCH("●",INDEX($H$60:$AQ$62,,MATCH($D150,$54:$54,0)-7),0),1)&amp;""""&amp;"#g'"&amp;" ${CONFIG_DIR}"&amp;$K$7&amp;"; export "&amp;AW$137&amp;"="&amp;""""&amp;INDEX($E$60:$G$62,MATCH("●",INDEX($H$60:$AQ$62,,MATCH($D150,$54:$54,0)-7),0),1)&amp;""";"),",",""",""")</f>
        <v/>
      </c>
      <c r="AX150" s="71" t="str">
        <f>SUBSTITUTE(IF(INDEX($E$60:$G$62,MATCH("●",INDEX($H$60:$AQ$62,,MATCH($D150,$54:$54,0)-7),0),1)=VLOOKUP(AX$137,$AD$9:$AN$16,8,FALSE),"","sed -i "&amp;IF($AK$135="MacOS","'' ","")&amp;"'s#"&amp;AX$137&amp;"="""&amp;INDEX($E$60:$G$62,MATCH("●",INDEX($H$60:$AQ$62,,MATCH($D150,$54:$54,0)-7),0),1)&amp;""""&amp;"#"&amp;AX$137&amp;"="&amp;""""&amp;VLOOKUP(AX$137,$AD$9:$AN$16,8,FALSE)&amp;""""&amp;"#g'"&amp;"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0" s="71" t="str">
        <f>SUBSTITUTE(IF(VLOOKUP(AY$137,$AD$9:$AN$16,8,FALSE)=INDEX($E$64:$G$69,MATCH("●",INDEX($H$64:$AQ$69,,MATCH($D150,$54:$54,0)-7),0),1),"","sed -i "&amp;IF($AK$135="MacOS","'' ","")&amp;"'s#"&amp;AY$137&amp;"="""&amp;VLOOKUP(AY$137,$AD$9:$AN$16,8,FALSE)&amp;""""&amp;"#"&amp;AY$137&amp;"="&amp;""""&amp;INDEX($E$64:$G$69,MATCH("●",INDEX($H$64:$AQ$69,,MATCH($D150,$54:$54,0)-7),0),1)&amp;""""&amp;"#g'"&amp;" ${CONFIG_DIR}"&amp;$K$7&amp;"; export "&amp;AY$137&amp;"="&amp;""""&amp;INDEX($E$64:$G$69,MATCH("●",INDEX($H$64:$AQ$69,,MATCH($D150,$54:$54,0)-7),0),1)&amp;""";"),",",""",""")</f>
        <v>sed -i '' 's#FILE_EXTENSION=".csv"#FILE_EXTENSION=".tsv"#g' ${CONFIG_DIR}db_file_config.txt; export FILE_EXTENSION=".tsv";</v>
      </c>
      <c r="AZ150" s="71" t="str">
        <f>SUBSTITUTE(IF(INDEX($E$64:$G$69,MATCH("●",INDEX($H$64:$AQ$69,,MATCH($D150,$54:$54,0)-7),0),1)=VLOOKUP(AZ$137,$AD$9:$AN$16,8,FALSE),"","sed -i "&amp;IF($AK$135="MacOS","'' ","")&amp;"'s#"&amp;AZ$137&amp;"="""&amp;INDEX($E$64:$G$69,MATCH("●",INDEX($H$64:$AQ$69,,MATCH($D150,$54:$54,0)-7),0),1)&amp;""""&amp;"#"&amp;AZ$137&amp;"="&amp;""""&amp;VLOOKUP(AZ$137,$AD$9:$AN$16,8,FALSE)&amp;""""&amp;"#g'"&amp;"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's#FILE_EXTENSION=".tsv"#FILE_EXTENSION=".csv"#g' ${CONFIG_DIR}db_file_config.txt; export FILE_EXTENSION=".csv";</v>
      </c>
      <c r="BA150" s="71" t="str">
        <f>SUBSTITUTE(IF(VLOOKUP(BA$137,$AD$9:$AN$16,8,FALSE)=INDEX($E$71:$G$78,MATCH("●",INDEX($H$71:$AQ$78,,MATCH($D150,$54:$54,0)-7),0),1),"","sed -i "&amp;IF($AK$135="MacOS","'' ","")&amp;"'s#"&amp;BA$137&amp;"="""&amp;VLOOKUP(BA$137,$AD$9:$AN$16,8,FALSE)&amp;""""&amp;"#"&amp;BA$137&amp;"="&amp;""""&amp;INDEX($E$71:$G$78,MATCH("●",INDEX($H$71:$AQ$78,,MATCH($D150,$54:$54,0)-7),0),1)&amp;""""&amp;"#g'"&amp;" ${CONFIG_DIR}"&amp;$K$7&amp;"; export "&amp;BA$137&amp;"="&amp;""""&amp;INDEX($E$71:$G$78,MATCH("●",INDEX($H$71:$AQ$78,,MATCH($D150,$54:$54,0)-7),0),1)&amp;""";"),",",""",""")</f>
        <v/>
      </c>
      <c r="BB150" s="71" t="str">
        <f>SUBSTITUTE(IF(INDEX($E$71:$G$78,MATCH("●",INDEX($H$71:$AQ$78,,MATCH($D150,$54:$54,0)-7),0),1)=VLOOKUP(BB$137,$AD$9:$AN$16,8,FALSE),"","sed -i "&amp;IF($AK$135="MacOS","'' ","")&amp;"'s#"&amp;BB$137&amp;"="""&amp;INDEX($E$71:$G$78,MATCH("●",INDEX($H$71:$AQ$78,,MATCH($D150,$54:$54,0)-7),0),1)&amp;""""&amp;"#"&amp;BB$137&amp;"="&amp;""""&amp;VLOOKUP(BB$137,$AD$9:$AN$16,8,FALSE)&amp;""""&amp;"#g'"&amp;"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0" s="71" t="str">
        <f>SUBSTITUTE(IF(VLOOKUP(BC$137,$AD$9:$AN$16,8,FALSE)=INDEX($E$80:$G$88,MATCH("●",INDEX($H$80:$AQ$88,,MATCH($D150,$54:$54,0)-7),0),1),"","sed -i "&amp;IF($AK$135="MacOS","'' ","")&amp;"'s#"&amp;BC$137&amp;"="""&amp;VLOOKUP(BC$137,$AD$9:$AN$16,8,FALSE)&amp;""""&amp;"#"&amp;BC$137&amp;"="&amp;""""&amp;INDEX($E$80:$G$88,MATCH("●",INDEX($H$80:$AQ$88,,MATCH($D150,$54:$54,0)-7),0),1)&amp;""""&amp;"#g'"&amp;" ${CONFIG_DIR}"&amp;$K$7&amp;"; export "&amp;BC$137&amp;"="&amp;""""&amp;INDEX($E$80:$G$88,MATCH("●",INDEX($H$80:$AQ$88,,MATCH($D150,$54:$54,0)-7),0),1)&amp;""";"),",",""",""")</f>
        <v/>
      </c>
      <c r="BD150" s="71" t="str">
        <f>SUBSTITUTE(IF(INDEX($E$80:$G$88,MATCH("●",INDEX($H$80:$AQ$88,,MATCH($D150,$54:$54,0)-7),0),1)=VLOOKUP(BD$137,$AD$9:$AN$16,8,FALSE),"","sed -i "&amp;IF($AK$135="MacOS","'' ","")&amp;"'s#"&amp;BD$137&amp;"="""&amp;INDEX($E$80:$G$88,MATCH("●",INDEX($H$80:$AQ$88,,MATCH($D150,$54:$54,0)-7),0),1)&amp;""""&amp;"#"&amp;BD$137&amp;"="&amp;""""&amp;VLOOKUP(BD$137,$AD$9:$AN$16,8,FALSE)&amp;""""&amp;"#g'"&amp;"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0" s="71" t="str">
        <f>SUBSTITUTE(IF(VLOOKUP(BE$137,$AD$9:$AN$16,8,FALSE)=INDEX($E$90:$G$93,MATCH("●",INDEX($H$90:$AQ$93,,MATCH($D150,$54:$54,0)-7),0),1),"","sed -i "&amp;IF($AK$135="MacOS","'' ","")&amp;"'s#"&amp;BE$137&amp;"="""&amp;VLOOKUP(BE$137,$AD$9:$AN$16,8,FALSE)&amp;""""&amp;"#"&amp;BE$137&amp;"="&amp;""""&amp;INDEX($E$90:$G$93,MATCH("●",INDEX($H$90:$AQ$93,,MATCH($D150,$54:$54,0)-7),0),1)&amp;""""&amp;"#g'"&amp;" ${CONFIG_DIR}"&amp;$K$7&amp;"; export "&amp;BE$137&amp;"="&amp;""""&amp;INDEX($E$90:$G$93,MATCH("●",INDEX($H$90:$AQ$93,,MATCH($D150,$54:$54,0)-7),0),1)&amp;""";"),",",""",""")</f>
        <v/>
      </c>
      <c r="BF150" s="71" t="str">
        <f>SUBSTITUTE(IF(INDEX($E$90:$G$93,MATCH("●",INDEX($H$90:$AQ$93,,MATCH($D150,$54:$54,0)-7),0),1)=VLOOKUP(BF$137,$AD$9:$AN$16,8,FALSE),"","sed -i "&amp;IF($AK$135="MacOS","'' ","")&amp;"'s#"&amp;BF$137&amp;"="""&amp;INDEX($E$90:$G$93,MATCH("●",INDEX($H$90:$AQ$93,,MATCH($D150,$54:$54,0)-7),0),1)&amp;""""&amp;"#"&amp;BF$137&amp;"="&amp;""""&amp;VLOOKUP(BF$137,$AD$9:$AN$16,8,FALSE)&amp;""""&amp;"#g'"&amp;"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0" s="71" t="str">
        <f>SUBSTITUTE(IF(VLOOKUP(BG$137,$AD$9:$AN$16,8,FALSE)=INDEX($E$95:$G$99,MATCH("●",INDEX($H$95:$AQ$99,,MATCH($D150,$54:$54,0)-7),0),1),"","sed -i "&amp;IF($AK$135="MacOS","'' ","")&amp;"'s#"&amp;BG$137&amp;"="""&amp;VLOOKUP(BG$137,$AD$9:$AN$16,8,FALSE)&amp;""""&amp;"#"&amp;BG$137&amp;"="&amp;""""&amp;INDEX($E$95:$G$99,MATCH("●",INDEX($H$95:$AQ$99,,MATCH($D150,$54:$54,0)-7),0),1)&amp;""""&amp;"#g'"&amp;" ${CONFIG_DIR}"&amp;$K$7&amp;"; export "&amp;BG$137&amp;"="&amp;""""&amp;INDEX($E$95:$G$99,MATCH("●",INDEX($H$95:$AQ$99,,MATCH($D150,$54:$54,0)-7),0),1)&amp;""";"),",",""",""")</f>
        <v/>
      </c>
      <c r="BH150" s="71" t="str">
        <f>SUBSTITUTE(IF(INDEX($E$95:$G$99,MATCH("●",INDEX($H$95:$AQ$99,,MATCH($D150,$54:$54,0)-7),0),1)=VLOOKUP(BH$137,$AD$9:$AN$16,8,FALSE),"","sed -i "&amp;IF($AK$135="MacOS","'' ","")&amp;"'s#"&amp;BH$137&amp;"="""&amp;INDEX($E$95:$G$99,MATCH("●",INDEX($H$95:$AQ$99,,MATCH($D150,$54:$54,0)-7),0),1)&amp;""""&amp;"#"&amp;BH$137&amp;"="&amp;""""&amp;VLOOKUP(BH$137,$AD$9:$AN$16,8,FALSE)&amp;""""&amp;"#g'"&amp;"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0" s="71" t="str">
        <f>SUBSTITUTE(IF(VLOOKUP(BI$137,$AD$9:$AN$16,8,FALSE)=INDEX($E$101:$G$105,MATCH("●",INDEX($H$101:$AQ$105,,MATCH($D150,$54:$54,0)-7),0),1),"","sed -i "&amp;IF($AK$135="MacOS","'' ","")&amp;"'s#"&amp;BI$137&amp;"="""&amp;VLOOKUP(BI$137,$AD$9:$AN$16,8,FALSE)&amp;""""&amp;"#"&amp;BI$137&amp;"="&amp;""""&amp;INDEX($E$101:$G$105,MATCH("●",INDEX($H$101:$AQ$105,,MATCH($D150,$54:$54,0)-7),0),1)&amp;""""&amp;"#g'"&amp;" ${CONFIG_DIR}"&amp;$K$7&amp;"; export "&amp;BI$137&amp;"="&amp;""""&amp;INDEX($E$101:$G$105,MATCH("●",INDEX($H$101:$AQ$105,,MATCH($D150,$54:$54,0)-7),0),1)&amp;""";"),",",""",""")</f>
        <v/>
      </c>
      <c r="BJ150" s="71" t="str">
        <f>SUBSTITUTE(IF(INDEX($E$101:$G$105,MATCH("●",INDEX($H$101:$AQ$105,,MATCH($D150,$54:$54,0)-7),0),1)=VLOOKUP(BJ$137,$AD$9:$AN$16,8,FALSE),"","sed -i "&amp;IF($AK$135="MacOS","'' ","")&amp;"'s#"&amp;BJ$137&amp;"="""&amp;INDEX($E$101:$G$105,MATCH("●",INDEX($H$101:$AQ$105,,MATCH($D150,$54:$54,0)-7),0),1)&amp;""""&amp;"#"&amp;BJ$137&amp;"="&amp;""""&amp;VLOOKUP(BJ$137,$AD$9:$AN$16,8,FALSE)&amp;""""&amp;"#g'"&amp;"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0" s="71" t="str">
        <f>SUBSTITUTE(IF(VLOOKUP(BK$137,$AD$9:$AN$16,8,FALSE)=INDEX($E$107:$G$111,MATCH("●",INDEX($H$107:$AQ$111,,MATCH($D150,$54:$54,0)-7),0),1),"","sed -i "&amp;IF($AK$135="MacOS","'' ","")&amp;"'s#"&amp;BK$137&amp;"="""&amp;VLOOKUP(BK$137,$AD$9:$AN$16,8,FALSE)&amp;""""&amp;"#"&amp;BK$137&amp;"="&amp;""""&amp;INDEX($E$107:$G$111,MATCH("●",INDEX($H$107:$AQ$111,,MATCH($D150,$54:$54,0)-7),0),1)&amp;""""&amp;"#g'"&amp;" ${CONFIG_DIR}"&amp;$K$7&amp;"; export "&amp;BK$137&amp;"="&amp;""""&amp;INDEX($E$107:$G$111,MATCH("●",INDEX($H$107:$AQ$111,,MATCH($D150,$54:$54,0)-7),0),1)&amp;""";"),",",""",""")</f>
        <v/>
      </c>
      <c r="BL150" s="71" t="str">
        <f>SUBSTITUTE(IF(INDEX($E$107:$G$111,MATCH("●",INDEX($H$107:$AQ$111,,MATCH($D150,$54:$54,0)-7),0),1)=VLOOKUP(BL$137,$AD$9:$AN$16,8,FALSE),"","sed -i "&amp;IF($AK$135="MacOS","'' ","")&amp;"'s#"&amp;BL$137&amp;"="""&amp;INDEX($E$107:$G$111,MATCH("●",INDEX($H$107:$AQ$111,,MATCH($D150,$54:$54,0)-7),0),1)&amp;""""&amp;"#"&amp;BL$137&amp;"="&amp;""""&amp;VLOOKUP(BL$137,$AD$9:$AN$16,8,FALSE)&amp;""""&amp;"#g'"&amp;"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0" s="60" t="s">
        <v>1068</v>
      </c>
    </row>
    <row r="151" spans="4:65" ht="36" customHeight="1">
      <c r="D151" s="96">
        <f t="shared" si="3"/>
        <v>13</v>
      </c>
      <c r="E151" s="97"/>
      <c r="F151" s="97"/>
      <c r="G151" s="98"/>
      <c r="H151" s="45" t="str">
        <f t="shared" ca="1" si="2"/>
        <v>clear; echo テストケース013; sed -i '' 's#FILE_EXTENSION=".csv"#FILE_EXTENSION=".txt"#g' ${CONFIG_DIR}db_file_config.txt; export FILE_EXTENSION=".txt";sh ./script/db_check_file_validate_config.sh; sed -i '' 's#FILE_EXTENSION=".txt"#FILE_EXTENSION=".csv"#g' ${CONFIG_DIR}db_file_config.txt; export FILE_EXTENSION=".csv";</v>
      </c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7"/>
      <c r="AE151" s="99" t="str" cm="1">
        <f t="array" ref="AE151">SUBSTITUTE(INDEX($H$113:$AQ$113, , MATCH($D151, $54:$54, 0)-7),"-","")</f>
        <v>正常</v>
      </c>
      <c r="AF151" s="100"/>
      <c r="AG151" s="101"/>
      <c r="AH151" s="102" t="s">
        <v>1080</v>
      </c>
      <c r="AI151" s="103"/>
      <c r="AJ151" s="103"/>
      <c r="AK151" s="103"/>
      <c r="AL151" s="103"/>
      <c r="AM151" s="103"/>
      <c r="AN151" s="103"/>
      <c r="AO151" s="103"/>
      <c r="AP151" s="103"/>
      <c r="AQ151" s="104"/>
      <c r="AS151" s="68" t="str" cm="1">
        <f t="array" ref="AS151">SUBSTITUTE(TEXT(INDEX($H$116:$AQ$116,1,$D151),"000000"),"-","")</f>
        <v>230001</v>
      </c>
      <c r="AT151" s="69"/>
      <c r="AU151" s="70"/>
      <c r="AW151" s="71" t="str">
        <f>SUBSTITUTE(IF(VLOOKUP(AW$137,$AD$9:$AN$16,8,FALSE)=INDEX($E$60:$G$62,MATCH("●",INDEX($H$60:$AQ$62,,MATCH($D151,$54:$54,0)-7),0),1),"","sed -i "&amp;IF($AK$135="MacOS","'' ","")&amp;"'s#"&amp;AW$137&amp;"="""&amp;VLOOKUP(AW$137,$AD$9:$AN$16,8,FALSE)&amp;""""&amp;"#"&amp;AW$137&amp;"="&amp;""""&amp;INDEX($E$60:$G$62,MATCH("●",INDEX($H$60:$AQ$62,,MATCH($D151,$54:$54,0)-7),0),1)&amp;""""&amp;"#g'"&amp;" ${CONFIG_DIR}"&amp;$K$7&amp;"; export "&amp;AW$137&amp;"="&amp;""""&amp;INDEX($E$60:$G$62,MATCH("●",INDEX($H$60:$AQ$62,,MATCH($D151,$54:$54,0)-7),0),1)&amp;""";"),",",""",""")</f>
        <v/>
      </c>
      <c r="AX151" s="71" t="str">
        <f>SUBSTITUTE(IF(INDEX($E$60:$G$62,MATCH("●",INDEX($H$60:$AQ$62,,MATCH($D151,$54:$54,0)-7),0),1)=VLOOKUP(AX$137,$AD$9:$AN$16,8,FALSE),"","sed -i "&amp;IF($AK$135="MacOS","'' ","")&amp;"'s#"&amp;AX$137&amp;"="""&amp;INDEX($E$60:$G$62,MATCH("●",INDEX($H$60:$AQ$62,,MATCH($D151,$54:$54,0)-7),0),1)&amp;""""&amp;"#"&amp;AX$137&amp;"="&amp;""""&amp;VLOOKUP(AX$137,$AD$9:$AN$16,8,FALSE)&amp;""""&amp;"#g'"&amp;"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1" s="71" t="str">
        <f>SUBSTITUTE(IF(VLOOKUP(AY$137,$AD$9:$AN$16,8,FALSE)=INDEX($E$64:$G$69,MATCH("●",INDEX($H$64:$AQ$69,,MATCH($D151,$54:$54,0)-7),0),1),"","sed -i "&amp;IF($AK$135="MacOS","'' ","")&amp;"'s#"&amp;AY$137&amp;"="""&amp;VLOOKUP(AY$137,$AD$9:$AN$16,8,FALSE)&amp;""""&amp;"#"&amp;AY$137&amp;"="&amp;""""&amp;INDEX($E$64:$G$69,MATCH("●",INDEX($H$64:$AQ$69,,MATCH($D151,$54:$54,0)-7),0),1)&amp;""""&amp;"#g'"&amp;" ${CONFIG_DIR}"&amp;$K$7&amp;"; export "&amp;AY$137&amp;"="&amp;""""&amp;INDEX($E$64:$G$69,MATCH("●",INDEX($H$64:$AQ$69,,MATCH($D151,$54:$54,0)-7),0),1)&amp;""";"),",",""",""")</f>
        <v>sed -i '' 's#FILE_EXTENSION=".csv"#FILE_EXTENSION=".txt"#g' ${CONFIG_DIR}db_file_config.txt; export FILE_EXTENSION=".txt";</v>
      </c>
      <c r="AZ151" s="71" t="str">
        <f>SUBSTITUTE(IF(INDEX($E$64:$G$69,MATCH("●",INDEX($H$64:$AQ$69,,MATCH($D151,$54:$54,0)-7),0),1)=VLOOKUP(AZ$137,$AD$9:$AN$16,8,FALSE),"","sed -i "&amp;IF($AK$135="MacOS","'' ","")&amp;"'s#"&amp;AZ$137&amp;"="""&amp;INDEX($E$64:$G$69,MATCH("●",INDEX($H$64:$AQ$69,,MATCH($D151,$54:$54,0)-7),0),1)&amp;""""&amp;"#"&amp;AZ$137&amp;"="&amp;""""&amp;VLOOKUP(AZ$137,$AD$9:$AN$16,8,FALSE)&amp;""""&amp;"#g'"&amp;"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's#FILE_EXTENSION=".txt"#FILE_EXTENSION=".csv"#g' ${CONFIG_DIR}db_file_config.txt; export FILE_EXTENSION=".csv";</v>
      </c>
      <c r="BA151" s="71" t="str">
        <f>SUBSTITUTE(IF(VLOOKUP(BA$137,$AD$9:$AN$16,8,FALSE)=INDEX($E$71:$G$78,MATCH("●",INDEX($H$71:$AQ$78,,MATCH($D151,$54:$54,0)-7),0),1),"","sed -i "&amp;IF($AK$135="MacOS","'' ","")&amp;"'s#"&amp;BA$137&amp;"="""&amp;VLOOKUP(BA$137,$AD$9:$AN$16,8,FALSE)&amp;""""&amp;"#"&amp;BA$137&amp;"="&amp;""""&amp;INDEX($E$71:$G$78,MATCH("●",INDEX($H$71:$AQ$78,,MATCH($D151,$54:$54,0)-7),0),1)&amp;""""&amp;"#g'"&amp;" ${CONFIG_DIR}"&amp;$K$7&amp;"; export "&amp;BA$137&amp;"="&amp;""""&amp;INDEX($E$71:$G$78,MATCH("●",INDEX($H$71:$AQ$78,,MATCH($D151,$54:$54,0)-7),0),1)&amp;""";"),",",""",""")</f>
        <v/>
      </c>
      <c r="BB151" s="71" t="str">
        <f>SUBSTITUTE(IF(INDEX($E$71:$G$78,MATCH("●",INDEX($H$71:$AQ$78,,MATCH($D151,$54:$54,0)-7),0),1)=VLOOKUP(BB$137,$AD$9:$AN$16,8,FALSE),"","sed -i "&amp;IF($AK$135="MacOS","'' ","")&amp;"'s#"&amp;BB$137&amp;"="""&amp;INDEX($E$71:$G$78,MATCH("●",INDEX($H$71:$AQ$78,,MATCH($D151,$54:$54,0)-7),0),1)&amp;""""&amp;"#"&amp;BB$137&amp;"="&amp;""""&amp;VLOOKUP(BB$137,$AD$9:$AN$16,8,FALSE)&amp;""""&amp;"#g'"&amp;"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1" s="71" t="str">
        <f>SUBSTITUTE(IF(VLOOKUP(BC$137,$AD$9:$AN$16,8,FALSE)=INDEX($E$80:$G$88,MATCH("●",INDEX($H$80:$AQ$88,,MATCH($D151,$54:$54,0)-7),0),1),"","sed -i "&amp;IF($AK$135="MacOS","'' ","")&amp;"'s#"&amp;BC$137&amp;"="""&amp;VLOOKUP(BC$137,$AD$9:$AN$16,8,FALSE)&amp;""""&amp;"#"&amp;BC$137&amp;"="&amp;""""&amp;INDEX($E$80:$G$88,MATCH("●",INDEX($H$80:$AQ$88,,MATCH($D151,$54:$54,0)-7),0),1)&amp;""""&amp;"#g'"&amp;" ${CONFIG_DIR}"&amp;$K$7&amp;"; export "&amp;BC$137&amp;"="&amp;""""&amp;INDEX($E$80:$G$88,MATCH("●",INDEX($H$80:$AQ$88,,MATCH($D151,$54:$54,0)-7),0),1)&amp;""";"),",",""",""")</f>
        <v/>
      </c>
      <c r="BD151" s="71" t="str">
        <f>SUBSTITUTE(IF(INDEX($E$80:$G$88,MATCH("●",INDEX($H$80:$AQ$88,,MATCH($D151,$54:$54,0)-7),0),1)=VLOOKUP(BD$137,$AD$9:$AN$16,8,FALSE),"","sed -i "&amp;IF($AK$135="MacOS","'' ","")&amp;"'s#"&amp;BD$137&amp;"="""&amp;INDEX($E$80:$G$88,MATCH("●",INDEX($H$80:$AQ$88,,MATCH($D151,$54:$54,0)-7),0),1)&amp;""""&amp;"#"&amp;BD$137&amp;"="&amp;""""&amp;VLOOKUP(BD$137,$AD$9:$AN$16,8,FALSE)&amp;""""&amp;"#g'"&amp;"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1" s="71" t="str">
        <f>SUBSTITUTE(IF(VLOOKUP(BE$137,$AD$9:$AN$16,8,FALSE)=INDEX($E$90:$G$93,MATCH("●",INDEX($H$90:$AQ$93,,MATCH($D151,$54:$54,0)-7),0),1),"","sed -i "&amp;IF($AK$135="MacOS","'' ","")&amp;"'s#"&amp;BE$137&amp;"="""&amp;VLOOKUP(BE$137,$AD$9:$AN$16,8,FALSE)&amp;""""&amp;"#"&amp;BE$137&amp;"="&amp;""""&amp;INDEX($E$90:$G$93,MATCH("●",INDEX($H$90:$AQ$93,,MATCH($D151,$54:$54,0)-7),0),1)&amp;""""&amp;"#g'"&amp;" ${CONFIG_DIR}"&amp;$K$7&amp;"; export "&amp;BE$137&amp;"="&amp;""""&amp;INDEX($E$90:$G$93,MATCH("●",INDEX($H$90:$AQ$93,,MATCH($D151,$54:$54,0)-7),0),1)&amp;""";"),",",""",""")</f>
        <v/>
      </c>
      <c r="BF151" s="71" t="str">
        <f>SUBSTITUTE(IF(INDEX($E$90:$G$93,MATCH("●",INDEX($H$90:$AQ$93,,MATCH($D151,$54:$54,0)-7),0),1)=VLOOKUP(BF$137,$AD$9:$AN$16,8,FALSE),"","sed -i "&amp;IF($AK$135="MacOS","'' ","")&amp;"'s#"&amp;BF$137&amp;"="""&amp;INDEX($E$90:$G$93,MATCH("●",INDEX($H$90:$AQ$93,,MATCH($D151,$54:$54,0)-7),0),1)&amp;""""&amp;"#"&amp;BF$137&amp;"="&amp;""""&amp;VLOOKUP(BF$137,$AD$9:$AN$16,8,FALSE)&amp;""""&amp;"#g'"&amp;"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1" s="71" t="str">
        <f>SUBSTITUTE(IF(VLOOKUP(BG$137,$AD$9:$AN$16,8,FALSE)=INDEX($E$95:$G$99,MATCH("●",INDEX($H$95:$AQ$99,,MATCH($D151,$54:$54,0)-7),0),1),"","sed -i "&amp;IF($AK$135="MacOS","'' ","")&amp;"'s#"&amp;BG$137&amp;"="""&amp;VLOOKUP(BG$137,$AD$9:$AN$16,8,FALSE)&amp;""""&amp;"#"&amp;BG$137&amp;"="&amp;""""&amp;INDEX($E$95:$G$99,MATCH("●",INDEX($H$95:$AQ$99,,MATCH($D151,$54:$54,0)-7),0),1)&amp;""""&amp;"#g'"&amp;" ${CONFIG_DIR}"&amp;$K$7&amp;"; export "&amp;BG$137&amp;"="&amp;""""&amp;INDEX($E$95:$G$99,MATCH("●",INDEX($H$95:$AQ$99,,MATCH($D151,$54:$54,0)-7),0),1)&amp;""";"),",",""",""")</f>
        <v/>
      </c>
      <c r="BH151" s="71" t="str">
        <f>SUBSTITUTE(IF(INDEX($E$95:$G$99,MATCH("●",INDEX($H$95:$AQ$99,,MATCH($D151,$54:$54,0)-7),0),1)=VLOOKUP(BH$137,$AD$9:$AN$16,8,FALSE),"","sed -i "&amp;IF($AK$135="MacOS","'' ","")&amp;"'s#"&amp;BH$137&amp;"="""&amp;INDEX($E$95:$G$99,MATCH("●",INDEX($H$95:$AQ$99,,MATCH($D151,$54:$54,0)-7),0),1)&amp;""""&amp;"#"&amp;BH$137&amp;"="&amp;""""&amp;VLOOKUP(BH$137,$AD$9:$AN$16,8,FALSE)&amp;""""&amp;"#g'"&amp;"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1" s="71" t="str">
        <f>SUBSTITUTE(IF(VLOOKUP(BI$137,$AD$9:$AN$16,8,FALSE)=INDEX($E$101:$G$105,MATCH("●",INDEX($H$101:$AQ$105,,MATCH($D151,$54:$54,0)-7),0),1),"","sed -i "&amp;IF($AK$135="MacOS","'' ","")&amp;"'s#"&amp;BI$137&amp;"="""&amp;VLOOKUP(BI$137,$AD$9:$AN$16,8,FALSE)&amp;""""&amp;"#"&amp;BI$137&amp;"="&amp;""""&amp;INDEX($E$101:$G$105,MATCH("●",INDEX($H$101:$AQ$105,,MATCH($D151,$54:$54,0)-7),0),1)&amp;""""&amp;"#g'"&amp;" ${CONFIG_DIR}"&amp;$K$7&amp;"; export "&amp;BI$137&amp;"="&amp;""""&amp;INDEX($E$101:$G$105,MATCH("●",INDEX($H$101:$AQ$105,,MATCH($D151,$54:$54,0)-7),0),1)&amp;""";"),",",""",""")</f>
        <v/>
      </c>
      <c r="BJ151" s="71" t="str">
        <f>SUBSTITUTE(IF(INDEX($E$101:$G$105,MATCH("●",INDEX($H$101:$AQ$105,,MATCH($D151,$54:$54,0)-7),0),1)=VLOOKUP(BJ$137,$AD$9:$AN$16,8,FALSE),"","sed -i "&amp;IF($AK$135="MacOS","'' ","")&amp;"'s#"&amp;BJ$137&amp;"="""&amp;INDEX($E$101:$G$105,MATCH("●",INDEX($H$101:$AQ$105,,MATCH($D151,$54:$54,0)-7),0),1)&amp;""""&amp;"#"&amp;BJ$137&amp;"="&amp;""""&amp;VLOOKUP(BJ$137,$AD$9:$AN$16,8,FALSE)&amp;""""&amp;"#g'"&amp;"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1" s="71" t="str">
        <f>SUBSTITUTE(IF(VLOOKUP(BK$137,$AD$9:$AN$16,8,FALSE)=INDEX($E$107:$G$111,MATCH("●",INDEX($H$107:$AQ$111,,MATCH($D151,$54:$54,0)-7),0),1),"","sed -i "&amp;IF($AK$135="MacOS","'' ","")&amp;"'s#"&amp;BK$137&amp;"="""&amp;VLOOKUP(BK$137,$AD$9:$AN$16,8,FALSE)&amp;""""&amp;"#"&amp;BK$137&amp;"="&amp;""""&amp;INDEX($E$107:$G$111,MATCH("●",INDEX($H$107:$AQ$111,,MATCH($D151,$54:$54,0)-7),0),1)&amp;""""&amp;"#g'"&amp;" ${CONFIG_DIR}"&amp;$K$7&amp;"; export "&amp;BK$137&amp;"="&amp;""""&amp;INDEX($E$107:$G$111,MATCH("●",INDEX($H$107:$AQ$111,,MATCH($D151,$54:$54,0)-7),0),1)&amp;""";"),",",""",""")</f>
        <v/>
      </c>
      <c r="BL151" s="71" t="str">
        <f>SUBSTITUTE(IF(INDEX($E$107:$G$111,MATCH("●",INDEX($H$107:$AQ$111,,MATCH($D151,$54:$54,0)-7),0),1)=VLOOKUP(BL$137,$AD$9:$AN$16,8,FALSE),"","sed -i "&amp;IF($AK$135="MacOS","'' ","")&amp;"'s#"&amp;BL$137&amp;"="""&amp;INDEX($E$107:$G$111,MATCH("●",INDEX($H$107:$AQ$111,,MATCH($D151,$54:$54,0)-7),0),1)&amp;""""&amp;"#"&amp;BL$137&amp;"="&amp;""""&amp;VLOOKUP(BL$137,$AD$9:$AN$16,8,FALSE)&amp;""""&amp;"#g'"&amp;"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1" s="60" t="s">
        <v>1068</v>
      </c>
    </row>
    <row r="152" spans="4:65" ht="36" customHeight="1">
      <c r="D152" s="96">
        <f t="shared" si="3"/>
        <v>14</v>
      </c>
      <c r="E152" s="97"/>
      <c r="F152" s="97"/>
      <c r="G152" s="98"/>
      <c r="H152" s="45" t="str">
        <f t="shared" ca="1" si="2"/>
        <v>clear; echo テストケース014; sed -i '' 's#FILE_EXTENSION=".csv"#FILE_EXTENSION="NONE"#g' ${CONFIG_DIR}db_file_config.txt; export FILE_EXTENSION="NONE";sh ./script/db_check_file_validate_config.sh; sed -i '' 's#FILE_EXTENSION="NONE"#FILE_EXTENSION=".csv"#g' ${CONFIG_DIR}db_file_config.txt; export FILE_EXTENSION=".csv";</v>
      </c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7"/>
      <c r="AE152" s="99" t="str" cm="1">
        <f t="array" ref="AE152">SUBSTITUTE(INDEX($H$113:$AQ$113, , MATCH($D152, $54:$54, 0)-7),"-","")</f>
        <v>正常</v>
      </c>
      <c r="AF152" s="100"/>
      <c r="AG152" s="101"/>
      <c r="AH152" s="102" t="s">
        <v>1081</v>
      </c>
      <c r="AI152" s="103"/>
      <c r="AJ152" s="103"/>
      <c r="AK152" s="103"/>
      <c r="AL152" s="103"/>
      <c r="AM152" s="103"/>
      <c r="AN152" s="103"/>
      <c r="AO152" s="103"/>
      <c r="AP152" s="103"/>
      <c r="AQ152" s="104"/>
      <c r="AS152" s="68" t="str" cm="1">
        <f t="array" ref="AS152">SUBSTITUTE(TEXT(INDEX($H$116:$AQ$116,1,$D152),"000000"),"-","")</f>
        <v>230001</v>
      </c>
      <c r="AT152" s="69"/>
      <c r="AU152" s="70"/>
      <c r="AW152" s="71" t="str">
        <f>SUBSTITUTE(IF(VLOOKUP(AW$137,$AD$9:$AN$16,8,FALSE)=INDEX($E$60:$G$62,MATCH("●",INDEX($H$60:$AQ$62,,MATCH($D152,$54:$54,0)-7),0),1),"","sed -i "&amp;IF($AK$135="MacOS","'' ","")&amp;"'s#"&amp;AW$137&amp;"="""&amp;VLOOKUP(AW$137,$AD$9:$AN$16,8,FALSE)&amp;""""&amp;"#"&amp;AW$137&amp;"="&amp;""""&amp;INDEX($E$60:$G$62,MATCH("●",INDEX($H$60:$AQ$62,,MATCH($D152,$54:$54,0)-7),0),1)&amp;""""&amp;"#g'"&amp;" ${CONFIG_DIR}"&amp;$K$7&amp;"; export "&amp;AW$137&amp;"="&amp;""""&amp;INDEX($E$60:$G$62,MATCH("●",INDEX($H$60:$AQ$62,,MATCH($D152,$54:$54,0)-7),0),1)&amp;""";"),",",""",""")</f>
        <v/>
      </c>
      <c r="AX152" s="71" t="str">
        <f>SUBSTITUTE(IF(INDEX($E$60:$G$62,MATCH("●",INDEX($H$60:$AQ$62,,MATCH($D152,$54:$54,0)-7),0),1)=VLOOKUP(AX$137,$AD$9:$AN$16,8,FALSE),"","sed -i "&amp;IF($AK$135="MacOS","'' ","")&amp;"'s#"&amp;AX$137&amp;"="""&amp;INDEX($E$60:$G$62,MATCH("●",INDEX($H$60:$AQ$62,,MATCH($D152,$54:$54,0)-7),0),1)&amp;""""&amp;"#"&amp;AX$137&amp;"="&amp;""""&amp;VLOOKUP(AX$137,$AD$9:$AN$16,8,FALSE)&amp;""""&amp;"#g'"&amp;"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2" s="71" t="str">
        <f>SUBSTITUTE(IF(VLOOKUP(AY$137,$AD$9:$AN$16,8,FALSE)=INDEX($E$64:$G$69,MATCH("●",INDEX($H$64:$AQ$69,,MATCH($D152,$54:$54,0)-7),0),1),"","sed -i "&amp;IF($AK$135="MacOS","'' ","")&amp;"'s#"&amp;AY$137&amp;"="""&amp;VLOOKUP(AY$137,$AD$9:$AN$16,8,FALSE)&amp;""""&amp;"#"&amp;AY$137&amp;"="&amp;""""&amp;INDEX($E$64:$G$69,MATCH("●",INDEX($H$64:$AQ$69,,MATCH($D152,$54:$54,0)-7),0),1)&amp;""""&amp;"#g'"&amp;" ${CONFIG_DIR}"&amp;$K$7&amp;"; export "&amp;AY$137&amp;"="&amp;""""&amp;INDEX($E$64:$G$69,MATCH("●",INDEX($H$64:$AQ$69,,MATCH($D152,$54:$54,0)-7),0),1)&amp;""";"),",",""",""")</f>
        <v>sed -i '' 's#FILE_EXTENSION=".csv"#FILE_EXTENSION="NONE"#g' ${CONFIG_DIR}db_file_config.txt; export FILE_EXTENSION="NONE";</v>
      </c>
      <c r="AZ152" s="71" t="str">
        <f>SUBSTITUTE(IF(INDEX($E$64:$G$69,MATCH("●",INDEX($H$64:$AQ$69,,MATCH($D152,$54:$54,0)-7),0),1)=VLOOKUP(AZ$137,$AD$9:$AN$16,8,FALSE),"","sed -i "&amp;IF($AK$135="MacOS","'' ","")&amp;"'s#"&amp;AZ$137&amp;"="""&amp;INDEX($E$64:$G$69,MATCH("●",INDEX($H$64:$AQ$69,,MATCH($D152,$54:$54,0)-7),0),1)&amp;""""&amp;"#"&amp;AZ$137&amp;"="&amp;""""&amp;VLOOKUP(AZ$137,$AD$9:$AN$16,8,FALSE)&amp;""""&amp;"#g'"&amp;"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's#FILE_EXTENSION="NONE"#FILE_EXTENSION=".csv"#g' ${CONFIG_DIR}db_file_config.txt; export FILE_EXTENSION=".csv";</v>
      </c>
      <c r="BA152" s="71" t="str">
        <f>SUBSTITUTE(IF(VLOOKUP(BA$137,$AD$9:$AN$16,8,FALSE)=INDEX($E$71:$G$78,MATCH("●",INDEX($H$71:$AQ$78,,MATCH($D152,$54:$54,0)-7),0),1),"","sed -i "&amp;IF($AK$135="MacOS","'' ","")&amp;"'s#"&amp;BA$137&amp;"="""&amp;VLOOKUP(BA$137,$AD$9:$AN$16,8,FALSE)&amp;""""&amp;"#"&amp;BA$137&amp;"="&amp;""""&amp;INDEX($E$71:$G$78,MATCH("●",INDEX($H$71:$AQ$78,,MATCH($D152,$54:$54,0)-7),0),1)&amp;""""&amp;"#g'"&amp;" ${CONFIG_DIR}"&amp;$K$7&amp;"; export "&amp;BA$137&amp;"="&amp;""""&amp;INDEX($E$71:$G$78,MATCH("●",INDEX($H$71:$AQ$78,,MATCH($D152,$54:$54,0)-7),0),1)&amp;""";"),",",""",""")</f>
        <v/>
      </c>
      <c r="BB152" s="71" t="str">
        <f>SUBSTITUTE(IF(INDEX($E$71:$G$78,MATCH("●",INDEX($H$71:$AQ$78,,MATCH($D152,$54:$54,0)-7),0),1)=VLOOKUP(BB$137,$AD$9:$AN$16,8,FALSE),"","sed -i "&amp;IF($AK$135="MacOS","'' ","")&amp;"'s#"&amp;BB$137&amp;"="""&amp;INDEX($E$71:$G$78,MATCH("●",INDEX($H$71:$AQ$78,,MATCH($D152,$54:$54,0)-7),0),1)&amp;""""&amp;"#"&amp;BB$137&amp;"="&amp;""""&amp;VLOOKUP(BB$137,$AD$9:$AN$16,8,FALSE)&amp;""""&amp;"#g'"&amp;"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2" s="71" t="str">
        <f>SUBSTITUTE(IF(VLOOKUP(BC$137,$AD$9:$AN$16,8,FALSE)=INDEX($E$80:$G$88,MATCH("●",INDEX($H$80:$AQ$88,,MATCH($D152,$54:$54,0)-7),0),1),"","sed -i "&amp;IF($AK$135="MacOS","'' ","")&amp;"'s#"&amp;BC$137&amp;"="""&amp;VLOOKUP(BC$137,$AD$9:$AN$16,8,FALSE)&amp;""""&amp;"#"&amp;BC$137&amp;"="&amp;""""&amp;INDEX($E$80:$G$88,MATCH("●",INDEX($H$80:$AQ$88,,MATCH($D152,$54:$54,0)-7),0),1)&amp;""""&amp;"#g'"&amp;" ${CONFIG_DIR}"&amp;$K$7&amp;"; export "&amp;BC$137&amp;"="&amp;""""&amp;INDEX($E$80:$G$88,MATCH("●",INDEX($H$80:$AQ$88,,MATCH($D152,$54:$54,0)-7),0),1)&amp;""";"),",",""",""")</f>
        <v/>
      </c>
      <c r="BD152" s="71" t="str">
        <f>SUBSTITUTE(IF(INDEX($E$80:$G$88,MATCH("●",INDEX($H$80:$AQ$88,,MATCH($D152,$54:$54,0)-7),0),1)=VLOOKUP(BD$137,$AD$9:$AN$16,8,FALSE),"","sed -i "&amp;IF($AK$135="MacOS","'' ","")&amp;"'s#"&amp;BD$137&amp;"="""&amp;INDEX($E$80:$G$88,MATCH("●",INDEX($H$80:$AQ$88,,MATCH($D152,$54:$54,0)-7),0),1)&amp;""""&amp;"#"&amp;BD$137&amp;"="&amp;""""&amp;VLOOKUP(BD$137,$AD$9:$AN$16,8,FALSE)&amp;""""&amp;"#g'"&amp;"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2" s="71" t="str">
        <f>SUBSTITUTE(IF(VLOOKUP(BE$137,$AD$9:$AN$16,8,FALSE)=INDEX($E$90:$G$93,MATCH("●",INDEX($H$90:$AQ$93,,MATCH($D152,$54:$54,0)-7),0),1),"","sed -i "&amp;IF($AK$135="MacOS","'' ","")&amp;"'s#"&amp;BE$137&amp;"="""&amp;VLOOKUP(BE$137,$AD$9:$AN$16,8,FALSE)&amp;""""&amp;"#"&amp;BE$137&amp;"="&amp;""""&amp;INDEX($E$90:$G$93,MATCH("●",INDEX($H$90:$AQ$93,,MATCH($D152,$54:$54,0)-7),0),1)&amp;""""&amp;"#g'"&amp;" ${CONFIG_DIR}"&amp;$K$7&amp;"; export "&amp;BE$137&amp;"="&amp;""""&amp;INDEX($E$90:$G$93,MATCH("●",INDEX($H$90:$AQ$93,,MATCH($D152,$54:$54,0)-7),0),1)&amp;""";"),",",""",""")</f>
        <v/>
      </c>
      <c r="BF152" s="71" t="str">
        <f>SUBSTITUTE(IF(INDEX($E$90:$G$93,MATCH("●",INDEX($H$90:$AQ$93,,MATCH($D152,$54:$54,0)-7),0),1)=VLOOKUP(BF$137,$AD$9:$AN$16,8,FALSE),"","sed -i "&amp;IF($AK$135="MacOS","'' ","")&amp;"'s#"&amp;BF$137&amp;"="""&amp;INDEX($E$90:$G$93,MATCH("●",INDEX($H$90:$AQ$93,,MATCH($D152,$54:$54,0)-7),0),1)&amp;""""&amp;"#"&amp;BF$137&amp;"="&amp;""""&amp;VLOOKUP(BF$137,$AD$9:$AN$16,8,FALSE)&amp;""""&amp;"#g'"&amp;"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2" s="71" t="str">
        <f>SUBSTITUTE(IF(VLOOKUP(BG$137,$AD$9:$AN$16,8,FALSE)=INDEX($E$95:$G$99,MATCH("●",INDEX($H$95:$AQ$99,,MATCH($D152,$54:$54,0)-7),0),1),"","sed -i "&amp;IF($AK$135="MacOS","'' ","")&amp;"'s#"&amp;BG$137&amp;"="""&amp;VLOOKUP(BG$137,$AD$9:$AN$16,8,FALSE)&amp;""""&amp;"#"&amp;BG$137&amp;"="&amp;""""&amp;INDEX($E$95:$G$99,MATCH("●",INDEX($H$95:$AQ$99,,MATCH($D152,$54:$54,0)-7),0),1)&amp;""""&amp;"#g'"&amp;" ${CONFIG_DIR}"&amp;$K$7&amp;"; export "&amp;BG$137&amp;"="&amp;""""&amp;INDEX($E$95:$G$99,MATCH("●",INDEX($H$95:$AQ$99,,MATCH($D152,$54:$54,0)-7),0),1)&amp;""";"),",",""",""")</f>
        <v/>
      </c>
      <c r="BH152" s="71" t="str">
        <f>SUBSTITUTE(IF(INDEX($E$95:$G$99,MATCH("●",INDEX($H$95:$AQ$99,,MATCH($D152,$54:$54,0)-7),0),1)=VLOOKUP(BH$137,$AD$9:$AN$16,8,FALSE),"","sed -i "&amp;IF($AK$135="MacOS","'' ","")&amp;"'s#"&amp;BH$137&amp;"="""&amp;INDEX($E$95:$G$99,MATCH("●",INDEX($H$95:$AQ$99,,MATCH($D152,$54:$54,0)-7),0),1)&amp;""""&amp;"#"&amp;BH$137&amp;"="&amp;""""&amp;VLOOKUP(BH$137,$AD$9:$AN$16,8,FALSE)&amp;""""&amp;"#g'"&amp;"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2" s="71" t="str">
        <f>SUBSTITUTE(IF(VLOOKUP(BI$137,$AD$9:$AN$16,8,FALSE)=INDEX($E$101:$G$105,MATCH("●",INDEX($H$101:$AQ$105,,MATCH($D152,$54:$54,0)-7),0),1),"","sed -i "&amp;IF($AK$135="MacOS","'' ","")&amp;"'s#"&amp;BI$137&amp;"="""&amp;VLOOKUP(BI$137,$AD$9:$AN$16,8,FALSE)&amp;""""&amp;"#"&amp;BI$137&amp;"="&amp;""""&amp;INDEX($E$101:$G$105,MATCH("●",INDEX($H$101:$AQ$105,,MATCH($D152,$54:$54,0)-7),0),1)&amp;""""&amp;"#g'"&amp;" ${CONFIG_DIR}"&amp;$K$7&amp;"; export "&amp;BI$137&amp;"="&amp;""""&amp;INDEX($E$101:$G$105,MATCH("●",INDEX($H$101:$AQ$105,,MATCH($D152,$54:$54,0)-7),0),1)&amp;""";"),",",""",""")</f>
        <v/>
      </c>
      <c r="BJ152" s="71" t="str">
        <f>SUBSTITUTE(IF(INDEX($E$101:$G$105,MATCH("●",INDEX($H$101:$AQ$105,,MATCH($D152,$54:$54,0)-7),0),1)=VLOOKUP(BJ$137,$AD$9:$AN$16,8,FALSE),"","sed -i "&amp;IF($AK$135="MacOS","'' ","")&amp;"'s#"&amp;BJ$137&amp;"="""&amp;INDEX($E$101:$G$105,MATCH("●",INDEX($H$101:$AQ$105,,MATCH($D152,$54:$54,0)-7),0),1)&amp;""""&amp;"#"&amp;BJ$137&amp;"="&amp;""""&amp;VLOOKUP(BJ$137,$AD$9:$AN$16,8,FALSE)&amp;""""&amp;"#g'"&amp;"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2" s="71" t="str">
        <f>SUBSTITUTE(IF(VLOOKUP(BK$137,$AD$9:$AN$16,8,FALSE)=INDEX($E$107:$G$111,MATCH("●",INDEX($H$107:$AQ$111,,MATCH($D152,$54:$54,0)-7),0),1),"","sed -i "&amp;IF($AK$135="MacOS","'' ","")&amp;"'s#"&amp;BK$137&amp;"="""&amp;VLOOKUP(BK$137,$AD$9:$AN$16,8,FALSE)&amp;""""&amp;"#"&amp;BK$137&amp;"="&amp;""""&amp;INDEX($E$107:$G$111,MATCH("●",INDEX($H$107:$AQ$111,,MATCH($D152,$54:$54,0)-7),0),1)&amp;""""&amp;"#g'"&amp;" ${CONFIG_DIR}"&amp;$K$7&amp;"; export "&amp;BK$137&amp;"="&amp;""""&amp;INDEX($E$107:$G$111,MATCH("●",INDEX($H$107:$AQ$111,,MATCH($D152,$54:$54,0)-7),0),1)&amp;""";"),",",""",""")</f>
        <v/>
      </c>
      <c r="BL152" s="71" t="str">
        <f>SUBSTITUTE(IF(INDEX($E$107:$G$111,MATCH("●",INDEX($H$107:$AQ$111,,MATCH($D152,$54:$54,0)-7),0),1)=VLOOKUP(BL$137,$AD$9:$AN$16,8,FALSE),"","sed -i "&amp;IF($AK$135="MacOS","'' ","")&amp;"'s#"&amp;BL$137&amp;"="""&amp;INDEX($E$107:$G$111,MATCH("●",INDEX($H$107:$AQ$111,,MATCH($D152,$54:$54,0)-7),0),1)&amp;""""&amp;"#"&amp;BL$137&amp;"="&amp;""""&amp;VLOOKUP(BL$137,$AD$9:$AN$16,8,FALSE)&amp;""""&amp;"#g'"&amp;"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2" s="60" t="s">
        <v>1068</v>
      </c>
    </row>
    <row r="153" spans="4:65" ht="36" customHeight="1">
      <c r="D153" s="96">
        <f t="shared" si="3"/>
        <v>15</v>
      </c>
      <c r="E153" s="97"/>
      <c r="F153" s="97"/>
      <c r="G153" s="98"/>
      <c r="H153" s="45" t="str">
        <f t="shared" ca="1" si="2"/>
        <v>clear; echo テストケース015; sed -i '' 's#FILE_EXTENSION=".csv"#FILE_EXTENSION=".md"#g' ${CONFIG_DIR}db_file_config.txt; export FILE_EXTENSION=".md";sh ./script/db_check_file_validate_config.sh; sed -i '' 's#FILE_EXTENSION=".md"#FILE_EXTENSION=".csv"#g' ${CONFIG_DIR}db_file_config.txt; export FILE_EXTENSION=".csv";</v>
      </c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7"/>
      <c r="AE153" s="99" t="str" cm="1">
        <f t="array" ref="AE153">SUBSTITUTE(INDEX($H$113:$AQ$113, , MATCH($D153, $54:$54, 0)-7),"-","")</f>
        <v>異常</v>
      </c>
      <c r="AF153" s="100"/>
      <c r="AG153" s="101"/>
      <c r="AH153" s="102" t="s">
        <v>1096</v>
      </c>
      <c r="AI153" s="103"/>
      <c r="AJ153" s="103"/>
      <c r="AK153" s="103"/>
      <c r="AL153" s="103"/>
      <c r="AM153" s="103"/>
      <c r="AN153" s="103"/>
      <c r="AO153" s="103"/>
      <c r="AP153" s="103"/>
      <c r="AQ153" s="104"/>
      <c r="AS153" s="68" t="str" cm="1">
        <f t="array" ref="AS153">SUBSTITUTE(TEXT(INDEX($H$116:$AQ$116,1,$D153),"000000"),"-","")</f>
        <v>230103</v>
      </c>
      <c r="AT153" s="69"/>
      <c r="AU153" s="70"/>
      <c r="AW153" s="71" t="str">
        <f>SUBSTITUTE(IF(VLOOKUP(AW$137,$AD$9:$AN$16,8,FALSE)=INDEX($E$60:$G$62,MATCH("●",INDEX($H$60:$AQ$62,,MATCH($D153,$54:$54,0)-7),0),1),"","sed -i "&amp;IF($AK$135="MacOS","'' ","")&amp;"'s#"&amp;AW$137&amp;"="""&amp;VLOOKUP(AW$137,$AD$9:$AN$16,8,FALSE)&amp;""""&amp;"#"&amp;AW$137&amp;"="&amp;""""&amp;INDEX($E$60:$G$62,MATCH("●",INDEX($H$60:$AQ$62,,MATCH($D153,$54:$54,0)-7),0),1)&amp;""""&amp;"#g'"&amp;" ${CONFIG_DIR}"&amp;$K$7&amp;"; export "&amp;AW$137&amp;"="&amp;""""&amp;INDEX($E$60:$G$62,MATCH("●",INDEX($H$60:$AQ$62,,MATCH($D153,$54:$54,0)-7),0),1)&amp;""";"),",",""",""")</f>
        <v/>
      </c>
      <c r="AX153" s="71" t="str">
        <f>SUBSTITUTE(IF(INDEX($E$60:$G$62,MATCH("●",INDEX($H$60:$AQ$62,,MATCH($D153,$54:$54,0)-7),0),1)=VLOOKUP(AX$137,$AD$9:$AN$16,8,FALSE),"","sed -i "&amp;IF($AK$135="MacOS","'' ","")&amp;"'s#"&amp;AX$137&amp;"="""&amp;INDEX($E$60:$G$62,MATCH("●",INDEX($H$60:$AQ$62,,MATCH($D153,$54:$54,0)-7),0),1)&amp;""""&amp;"#"&amp;AX$137&amp;"="&amp;""""&amp;VLOOKUP(AX$137,$AD$9:$AN$16,8,FALSE)&amp;""""&amp;"#g'"&amp;"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3" s="71" t="str">
        <f>SUBSTITUTE(IF(VLOOKUP(AY$137,$AD$9:$AN$16,8,FALSE)=INDEX($E$64:$G$69,MATCH("●",INDEX($H$64:$AQ$69,,MATCH($D153,$54:$54,0)-7),0),1),"","sed -i "&amp;IF($AK$135="MacOS","'' ","")&amp;"'s#"&amp;AY$137&amp;"="""&amp;VLOOKUP(AY$137,$AD$9:$AN$16,8,FALSE)&amp;""""&amp;"#"&amp;AY$137&amp;"="&amp;""""&amp;INDEX($E$64:$G$69,MATCH("●",INDEX($H$64:$AQ$69,,MATCH($D153,$54:$54,0)-7),0),1)&amp;""""&amp;"#g'"&amp;" ${CONFIG_DIR}"&amp;$K$7&amp;"; export "&amp;AY$137&amp;"="&amp;""""&amp;INDEX($E$64:$G$69,MATCH("●",INDEX($H$64:$AQ$69,,MATCH($D153,$54:$54,0)-7),0),1)&amp;""";"),",",""",""")</f>
        <v>sed -i '' 's#FILE_EXTENSION=".csv"#FILE_EXTENSION=".md"#g' ${CONFIG_DIR}db_file_config.txt; export FILE_EXTENSION=".md";</v>
      </c>
      <c r="AZ153" s="71" t="str">
        <f>SUBSTITUTE(IF(INDEX($E$64:$G$69,MATCH("●",INDEX($H$64:$AQ$69,,MATCH($D153,$54:$54,0)-7),0),1)=VLOOKUP(AZ$137,$AD$9:$AN$16,8,FALSE),"","sed -i "&amp;IF($AK$135="MacOS","'' ","")&amp;"'s#"&amp;AZ$137&amp;"="""&amp;INDEX($E$64:$G$69,MATCH("●",INDEX($H$64:$AQ$69,,MATCH($D153,$54:$54,0)-7),0),1)&amp;""""&amp;"#"&amp;AZ$137&amp;"="&amp;""""&amp;VLOOKUP(AZ$137,$AD$9:$AN$16,8,FALSE)&amp;""""&amp;"#g'"&amp;"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's#FILE_EXTENSION=".md"#FILE_EXTENSION=".csv"#g' ${CONFIG_DIR}db_file_config.txt; export FILE_EXTENSION=".csv";</v>
      </c>
      <c r="BA153" s="71" t="str">
        <f>SUBSTITUTE(IF(VLOOKUP(BA$137,$AD$9:$AN$16,8,FALSE)=INDEX($E$71:$G$78,MATCH("●",INDEX($H$71:$AQ$78,,MATCH($D153,$54:$54,0)-7),0),1),"","sed -i "&amp;IF($AK$135="MacOS","'' ","")&amp;"'s#"&amp;BA$137&amp;"="""&amp;VLOOKUP(BA$137,$AD$9:$AN$16,8,FALSE)&amp;""""&amp;"#"&amp;BA$137&amp;"="&amp;""""&amp;INDEX($E$71:$G$78,MATCH("●",INDEX($H$71:$AQ$78,,MATCH($D153,$54:$54,0)-7),0),1)&amp;""""&amp;"#g'"&amp;" ${CONFIG_DIR}"&amp;$K$7&amp;"; export "&amp;BA$137&amp;"="&amp;""""&amp;INDEX($E$71:$G$78,MATCH("●",INDEX($H$71:$AQ$78,,MATCH($D153,$54:$54,0)-7),0),1)&amp;""";"),",",""",""")</f>
        <v/>
      </c>
      <c r="BB153" s="71" t="str">
        <f>SUBSTITUTE(IF(INDEX($E$71:$G$78,MATCH("●",INDEX($H$71:$AQ$78,,MATCH($D153,$54:$54,0)-7),0),1)=VLOOKUP(BB$137,$AD$9:$AN$16,8,FALSE),"","sed -i "&amp;IF($AK$135="MacOS","'' ","")&amp;"'s#"&amp;BB$137&amp;"="""&amp;INDEX($E$71:$G$78,MATCH("●",INDEX($H$71:$AQ$78,,MATCH($D153,$54:$54,0)-7),0),1)&amp;""""&amp;"#"&amp;BB$137&amp;"="&amp;""""&amp;VLOOKUP(BB$137,$AD$9:$AN$16,8,FALSE)&amp;""""&amp;"#g'"&amp;"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3" s="71" t="str">
        <f>SUBSTITUTE(IF(VLOOKUP(BC$137,$AD$9:$AN$16,8,FALSE)=INDEX($E$80:$G$88,MATCH("●",INDEX($H$80:$AQ$88,,MATCH($D153,$54:$54,0)-7),0),1),"","sed -i "&amp;IF($AK$135="MacOS","'' ","")&amp;"'s#"&amp;BC$137&amp;"="""&amp;VLOOKUP(BC$137,$AD$9:$AN$16,8,FALSE)&amp;""""&amp;"#"&amp;BC$137&amp;"="&amp;""""&amp;INDEX($E$80:$G$88,MATCH("●",INDEX($H$80:$AQ$88,,MATCH($D153,$54:$54,0)-7),0),1)&amp;""""&amp;"#g'"&amp;" ${CONFIG_DIR}"&amp;$K$7&amp;"; export "&amp;BC$137&amp;"="&amp;""""&amp;INDEX($E$80:$G$88,MATCH("●",INDEX($H$80:$AQ$88,,MATCH($D153,$54:$54,0)-7),0),1)&amp;""";"),",",""",""")</f>
        <v/>
      </c>
      <c r="BD153" s="71" t="str">
        <f>SUBSTITUTE(IF(INDEX($E$80:$G$88,MATCH("●",INDEX($H$80:$AQ$88,,MATCH($D153,$54:$54,0)-7),0),1)=VLOOKUP(BD$137,$AD$9:$AN$16,8,FALSE),"","sed -i "&amp;IF($AK$135="MacOS","'' ","")&amp;"'s#"&amp;BD$137&amp;"="""&amp;INDEX($E$80:$G$88,MATCH("●",INDEX($H$80:$AQ$88,,MATCH($D153,$54:$54,0)-7),0),1)&amp;""""&amp;"#"&amp;BD$137&amp;"="&amp;""""&amp;VLOOKUP(BD$137,$AD$9:$AN$16,8,FALSE)&amp;""""&amp;"#g'"&amp;"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3" s="71" t="str">
        <f>SUBSTITUTE(IF(VLOOKUP(BE$137,$AD$9:$AN$16,8,FALSE)=INDEX($E$90:$G$93,MATCH("●",INDEX($H$90:$AQ$93,,MATCH($D153,$54:$54,0)-7),0),1),"","sed -i "&amp;IF($AK$135="MacOS","'' ","")&amp;"'s#"&amp;BE$137&amp;"="""&amp;VLOOKUP(BE$137,$AD$9:$AN$16,8,FALSE)&amp;""""&amp;"#"&amp;BE$137&amp;"="&amp;""""&amp;INDEX($E$90:$G$93,MATCH("●",INDEX($H$90:$AQ$93,,MATCH($D153,$54:$54,0)-7),0),1)&amp;""""&amp;"#g'"&amp;" ${CONFIG_DIR}"&amp;$K$7&amp;"; export "&amp;BE$137&amp;"="&amp;""""&amp;INDEX($E$90:$G$93,MATCH("●",INDEX($H$90:$AQ$93,,MATCH($D153,$54:$54,0)-7),0),1)&amp;""";"),",",""",""")</f>
        <v/>
      </c>
      <c r="BF153" s="71" t="str">
        <f>SUBSTITUTE(IF(INDEX($E$90:$G$93,MATCH("●",INDEX($H$90:$AQ$93,,MATCH($D153,$54:$54,0)-7),0),1)=VLOOKUP(BF$137,$AD$9:$AN$16,8,FALSE),"","sed -i "&amp;IF($AK$135="MacOS","'' ","")&amp;"'s#"&amp;BF$137&amp;"="""&amp;INDEX($E$90:$G$93,MATCH("●",INDEX($H$90:$AQ$93,,MATCH($D153,$54:$54,0)-7),0),1)&amp;""""&amp;"#"&amp;BF$137&amp;"="&amp;""""&amp;VLOOKUP(BF$137,$AD$9:$AN$16,8,FALSE)&amp;""""&amp;"#g'"&amp;"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3" s="71" t="str">
        <f>SUBSTITUTE(IF(VLOOKUP(BG$137,$AD$9:$AN$16,8,FALSE)=INDEX($E$95:$G$99,MATCH("●",INDEX($H$95:$AQ$99,,MATCH($D153,$54:$54,0)-7),0),1),"","sed -i "&amp;IF($AK$135="MacOS","'' ","")&amp;"'s#"&amp;BG$137&amp;"="""&amp;VLOOKUP(BG$137,$AD$9:$AN$16,8,FALSE)&amp;""""&amp;"#"&amp;BG$137&amp;"="&amp;""""&amp;INDEX($E$95:$G$99,MATCH("●",INDEX($H$95:$AQ$99,,MATCH($D153,$54:$54,0)-7),0),1)&amp;""""&amp;"#g'"&amp;" ${CONFIG_DIR}"&amp;$K$7&amp;"; export "&amp;BG$137&amp;"="&amp;""""&amp;INDEX($E$95:$G$99,MATCH("●",INDEX($H$95:$AQ$99,,MATCH($D153,$54:$54,0)-7),0),1)&amp;""";"),",",""",""")</f>
        <v/>
      </c>
      <c r="BH153" s="71" t="str">
        <f>SUBSTITUTE(IF(INDEX($E$95:$G$99,MATCH("●",INDEX($H$95:$AQ$99,,MATCH($D153,$54:$54,0)-7),0),1)=VLOOKUP(BH$137,$AD$9:$AN$16,8,FALSE),"","sed -i "&amp;IF($AK$135="MacOS","'' ","")&amp;"'s#"&amp;BH$137&amp;"="""&amp;INDEX($E$95:$G$99,MATCH("●",INDEX($H$95:$AQ$99,,MATCH($D153,$54:$54,0)-7),0),1)&amp;""""&amp;"#"&amp;BH$137&amp;"="&amp;""""&amp;VLOOKUP(BH$137,$AD$9:$AN$16,8,FALSE)&amp;""""&amp;"#g'"&amp;"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3" s="71" t="str">
        <f>SUBSTITUTE(IF(VLOOKUP(BI$137,$AD$9:$AN$16,8,FALSE)=INDEX($E$101:$G$105,MATCH("●",INDEX($H$101:$AQ$105,,MATCH($D153,$54:$54,0)-7),0),1),"","sed -i "&amp;IF($AK$135="MacOS","'' ","")&amp;"'s#"&amp;BI$137&amp;"="""&amp;VLOOKUP(BI$137,$AD$9:$AN$16,8,FALSE)&amp;""""&amp;"#"&amp;BI$137&amp;"="&amp;""""&amp;INDEX($E$101:$G$105,MATCH("●",INDEX($H$101:$AQ$105,,MATCH($D153,$54:$54,0)-7),0),1)&amp;""""&amp;"#g'"&amp;" ${CONFIG_DIR}"&amp;$K$7&amp;"; export "&amp;BI$137&amp;"="&amp;""""&amp;INDEX($E$101:$G$105,MATCH("●",INDEX($H$101:$AQ$105,,MATCH($D153,$54:$54,0)-7),0),1)&amp;""";"),",",""",""")</f>
        <v/>
      </c>
      <c r="BJ153" s="71" t="str">
        <f>SUBSTITUTE(IF(INDEX($E$101:$G$105,MATCH("●",INDEX($H$101:$AQ$105,,MATCH($D153,$54:$54,0)-7),0),1)=VLOOKUP(BJ$137,$AD$9:$AN$16,8,FALSE),"","sed -i "&amp;IF($AK$135="MacOS","'' ","")&amp;"'s#"&amp;BJ$137&amp;"="""&amp;INDEX($E$101:$G$105,MATCH("●",INDEX($H$101:$AQ$105,,MATCH($D153,$54:$54,0)-7),0),1)&amp;""""&amp;"#"&amp;BJ$137&amp;"="&amp;""""&amp;VLOOKUP(BJ$137,$AD$9:$AN$16,8,FALSE)&amp;""""&amp;"#g'"&amp;"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3" s="71" t="str">
        <f>SUBSTITUTE(IF(VLOOKUP(BK$137,$AD$9:$AN$16,8,FALSE)=INDEX($E$107:$G$111,MATCH("●",INDEX($H$107:$AQ$111,,MATCH($D153,$54:$54,0)-7),0),1),"","sed -i "&amp;IF($AK$135="MacOS","'' ","")&amp;"'s#"&amp;BK$137&amp;"="""&amp;VLOOKUP(BK$137,$AD$9:$AN$16,8,FALSE)&amp;""""&amp;"#"&amp;BK$137&amp;"="&amp;""""&amp;INDEX($E$107:$G$111,MATCH("●",INDEX($H$107:$AQ$111,,MATCH($D153,$54:$54,0)-7),0),1)&amp;""""&amp;"#g'"&amp;" ${CONFIG_DIR}"&amp;$K$7&amp;"; export "&amp;BK$137&amp;"="&amp;""""&amp;INDEX($E$107:$G$111,MATCH("●",INDEX($H$107:$AQ$111,,MATCH($D153,$54:$54,0)-7),0),1)&amp;""";"),",",""",""")</f>
        <v/>
      </c>
      <c r="BL153" s="71" t="str">
        <f>SUBSTITUTE(IF(INDEX($E$107:$G$111,MATCH("●",INDEX($H$107:$AQ$111,,MATCH($D153,$54:$54,0)-7),0),1)=VLOOKUP(BL$137,$AD$9:$AN$16,8,FALSE),"","sed -i "&amp;IF($AK$135="MacOS","'' ","")&amp;"'s#"&amp;BL$137&amp;"="""&amp;INDEX($E$107:$G$111,MATCH("●",INDEX($H$107:$AQ$111,,MATCH($D153,$54:$54,0)-7),0),1)&amp;""""&amp;"#"&amp;BL$137&amp;"="&amp;""""&amp;VLOOKUP(BL$137,$AD$9:$AN$16,8,FALSE)&amp;""""&amp;"#g'"&amp;"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3" s="60" t="s">
        <v>1068</v>
      </c>
    </row>
    <row r="154" spans="4:65" ht="36" customHeight="1">
      <c r="D154" s="96">
        <f t="shared" si="3"/>
        <v>16</v>
      </c>
      <c r="E154" s="97"/>
      <c r="F154" s="97"/>
      <c r="G154" s="98"/>
      <c r="H154" s="45" t="str">
        <f t="shared" ca="1" si="2"/>
        <v xml:space="preserve">clear; echo テストケース016; sh ./script/db_check_file_validate_config.sh; </v>
      </c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7"/>
      <c r="AE154" s="99" t="str" cm="1">
        <f t="array" ref="AE154">SUBSTITUTE(INDEX($H$113:$AQ$113, , MATCH($D154, $54:$54, 0)-7),"-","")</f>
        <v>正常</v>
      </c>
      <c r="AF154" s="100"/>
      <c r="AG154" s="101"/>
      <c r="AH154" s="102" t="s">
        <v>1082</v>
      </c>
      <c r="AI154" s="103"/>
      <c r="AJ154" s="103"/>
      <c r="AK154" s="103"/>
      <c r="AL154" s="103"/>
      <c r="AM154" s="103"/>
      <c r="AN154" s="103"/>
      <c r="AO154" s="103"/>
      <c r="AP154" s="103"/>
      <c r="AQ154" s="104"/>
      <c r="AS154" s="68" t="str" cm="1">
        <f t="array" ref="AS154">SUBSTITUTE(TEXT(INDEX($H$116:$AQ$116,1,$D154),"000000"),"-","")</f>
        <v>230001</v>
      </c>
      <c r="AT154" s="69"/>
      <c r="AU154" s="70"/>
      <c r="AW154" s="71" t="str">
        <f>SUBSTITUTE(IF(VLOOKUP(AW$137,$AD$9:$AN$16,8,FALSE)=INDEX($E$60:$G$62,MATCH("●",INDEX($H$60:$AQ$62,,MATCH($D154,$54:$54,0)-7),0),1),"","sed -i "&amp;IF($AK$135="MacOS","'' ","")&amp;"'s#"&amp;AW$137&amp;"="""&amp;VLOOKUP(AW$137,$AD$9:$AN$16,8,FALSE)&amp;""""&amp;"#"&amp;AW$137&amp;"="&amp;""""&amp;INDEX($E$60:$G$62,MATCH("●",INDEX($H$60:$AQ$62,,MATCH($D154,$54:$54,0)-7),0),1)&amp;""""&amp;"#g'"&amp;" ${CONFIG_DIR}"&amp;$K$7&amp;"; export "&amp;AW$137&amp;"="&amp;""""&amp;INDEX($E$60:$G$62,MATCH("●",INDEX($H$60:$AQ$62,,MATCH($D154,$54:$54,0)-7),0),1)&amp;""";"),",",""",""")</f>
        <v/>
      </c>
      <c r="AX154" s="71" t="str">
        <f>SUBSTITUTE(IF(INDEX($E$60:$G$62,MATCH("●",INDEX($H$60:$AQ$62,,MATCH($D154,$54:$54,0)-7),0),1)=VLOOKUP(AX$137,$AD$9:$AN$16,8,FALSE),"","sed -i "&amp;IF($AK$135="MacOS","'' ","")&amp;"'s#"&amp;AX$137&amp;"="""&amp;INDEX($E$60:$G$62,MATCH("●",INDEX($H$60:$AQ$62,,MATCH($D154,$54:$54,0)-7),0),1)&amp;""""&amp;"#"&amp;AX$137&amp;"="&amp;""""&amp;VLOOKUP(AX$137,$AD$9:$AN$16,8,FALSE)&amp;""""&amp;"#g'"&amp;"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4" s="71" t="str">
        <f>SUBSTITUTE(IF(VLOOKUP(AY$137,$AD$9:$AN$16,8,FALSE)=INDEX($E$64:$G$69,MATCH("●",INDEX($H$64:$AQ$69,,MATCH($D154,$54:$54,0)-7),0),1),"","sed -i "&amp;IF($AK$135="MacOS","'' ","")&amp;"'s#"&amp;AY$137&amp;"="""&amp;VLOOKUP(AY$137,$AD$9:$AN$16,8,FALSE)&amp;""""&amp;"#"&amp;AY$137&amp;"="&amp;""""&amp;INDEX($E$64:$G$69,MATCH("●",INDEX($H$64:$AQ$69,,MATCH($D154,$54:$54,0)-7),0),1)&amp;""""&amp;"#g'"&amp;" ${CONFIG_DIR}"&amp;$K$7&amp;"; export "&amp;AY$137&amp;"="&amp;""""&amp;INDEX($E$64:$G$69,MATCH("●",INDEX($H$64:$AQ$69,,MATCH($D154,$54:$54,0)-7),0),1)&amp;""";"),",",""",""")</f>
        <v/>
      </c>
      <c r="AZ154" s="71" t="str">
        <f>SUBSTITUTE(IF(INDEX($E$64:$G$69,MATCH("●",INDEX($H$64:$AQ$69,,MATCH($D154,$54:$54,0)-7),0),1)=VLOOKUP(AZ$137,$AD$9:$AN$16,8,FALSE),"","sed -i "&amp;IF($AK$135="MacOS","'' ","")&amp;"'s#"&amp;AZ$137&amp;"="""&amp;INDEX($E$64:$G$69,MATCH("●",INDEX($H$64:$AQ$69,,MATCH($D154,$54:$54,0)-7),0),1)&amp;""""&amp;"#"&amp;AZ$137&amp;"="&amp;""""&amp;VLOOKUP(AZ$137,$AD$9:$AN$16,8,FALSE)&amp;""""&amp;"#g'"&amp;"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54" s="71" t="str">
        <f>SUBSTITUTE(IF(VLOOKUP(BA$137,$AD$9:$AN$16,8,FALSE)=INDEX($E$71:$G$78,MATCH("●",INDEX($H$71:$AQ$78,,MATCH($D154,$54:$54,0)-7),0),1),"","sed -i "&amp;IF($AK$135="MacOS","'' ","")&amp;"'s#"&amp;BA$137&amp;"="""&amp;VLOOKUP(BA$137,$AD$9:$AN$16,8,FALSE)&amp;""""&amp;"#"&amp;BA$137&amp;"="&amp;""""&amp;INDEX($E$71:$G$78,MATCH("●",INDEX($H$71:$AQ$78,,MATCH($D154,$54:$54,0)-7),0),1)&amp;""""&amp;"#g'"&amp;" ${CONFIG_DIR}"&amp;$K$7&amp;"; export "&amp;BA$137&amp;"="&amp;""""&amp;INDEX($E$71:$G$78,MATCH("●",INDEX($H$71:$AQ$78,,MATCH($D154,$54:$54,0)-7),0),1)&amp;""";"),",",""",""")</f>
        <v/>
      </c>
      <c r="BB154" s="71" t="str">
        <f>SUBSTITUTE(IF(INDEX($E$71:$G$78,MATCH("●",INDEX($H$71:$AQ$78,,MATCH($D154,$54:$54,0)-7),0),1)=VLOOKUP(BB$137,$AD$9:$AN$16,8,FALSE),"","sed -i "&amp;IF($AK$135="MacOS","'' ","")&amp;"'s#"&amp;BB$137&amp;"="""&amp;INDEX($E$71:$G$78,MATCH("●",INDEX($H$71:$AQ$78,,MATCH($D154,$54:$54,0)-7),0),1)&amp;""""&amp;"#"&amp;BB$137&amp;"="&amp;""""&amp;VLOOKUP(BB$137,$AD$9:$AN$16,8,FALSE)&amp;""""&amp;"#g'"&amp;"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4" s="71" t="str">
        <f>SUBSTITUTE(IF(VLOOKUP(BC$137,$AD$9:$AN$16,8,FALSE)=INDEX($E$80:$G$88,MATCH("●",INDEX($H$80:$AQ$88,,MATCH($D154,$54:$54,0)-7),0),1),"","sed -i "&amp;IF($AK$135="MacOS","'' ","")&amp;"'s#"&amp;BC$137&amp;"="""&amp;VLOOKUP(BC$137,$AD$9:$AN$16,8,FALSE)&amp;""""&amp;"#"&amp;BC$137&amp;"="&amp;""""&amp;INDEX($E$80:$G$88,MATCH("●",INDEX($H$80:$AQ$88,,MATCH($D154,$54:$54,0)-7),0),1)&amp;""""&amp;"#g'"&amp;" ${CONFIG_DIR}"&amp;$K$7&amp;"; export "&amp;BC$137&amp;"="&amp;""""&amp;INDEX($E$80:$G$88,MATCH("●",INDEX($H$80:$AQ$88,,MATCH($D154,$54:$54,0)-7),0),1)&amp;""";"),",",""",""")</f>
        <v/>
      </c>
      <c r="BD154" s="71" t="str">
        <f>SUBSTITUTE(IF(INDEX($E$80:$G$88,MATCH("●",INDEX($H$80:$AQ$88,,MATCH($D154,$54:$54,0)-7),0),1)=VLOOKUP(BD$137,$AD$9:$AN$16,8,FALSE),"","sed -i "&amp;IF($AK$135="MacOS","'' ","")&amp;"'s#"&amp;BD$137&amp;"="""&amp;INDEX($E$80:$G$88,MATCH("●",INDEX($H$80:$AQ$88,,MATCH($D154,$54:$54,0)-7),0),1)&amp;""""&amp;"#"&amp;BD$137&amp;"="&amp;""""&amp;VLOOKUP(BD$137,$AD$9:$AN$16,8,FALSE)&amp;""""&amp;"#g'"&amp;"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4" s="71" t="str">
        <f>SUBSTITUTE(IF(VLOOKUP(BE$137,$AD$9:$AN$16,8,FALSE)=INDEX($E$90:$G$93,MATCH("●",INDEX($H$90:$AQ$93,,MATCH($D154,$54:$54,0)-7),0),1),"","sed -i "&amp;IF($AK$135="MacOS","'' ","")&amp;"'s#"&amp;BE$137&amp;"="""&amp;VLOOKUP(BE$137,$AD$9:$AN$16,8,FALSE)&amp;""""&amp;"#"&amp;BE$137&amp;"="&amp;""""&amp;INDEX($E$90:$G$93,MATCH("●",INDEX($H$90:$AQ$93,,MATCH($D154,$54:$54,0)-7),0),1)&amp;""""&amp;"#g'"&amp;" ${CONFIG_DIR}"&amp;$K$7&amp;"; export "&amp;BE$137&amp;"="&amp;""""&amp;INDEX($E$90:$G$93,MATCH("●",INDEX($H$90:$AQ$93,,MATCH($D154,$54:$54,0)-7),0),1)&amp;""";"),",",""",""")</f>
        <v/>
      </c>
      <c r="BF154" s="71" t="str">
        <f>SUBSTITUTE(IF(INDEX($E$90:$G$93,MATCH("●",INDEX($H$90:$AQ$93,,MATCH($D154,$54:$54,0)-7),0),1)=VLOOKUP(BF$137,$AD$9:$AN$16,8,FALSE),"","sed -i "&amp;IF($AK$135="MacOS","'' ","")&amp;"'s#"&amp;BF$137&amp;"="""&amp;INDEX($E$90:$G$93,MATCH("●",INDEX($H$90:$AQ$93,,MATCH($D154,$54:$54,0)-7),0),1)&amp;""""&amp;"#"&amp;BF$137&amp;"="&amp;""""&amp;VLOOKUP(BF$137,$AD$9:$AN$16,8,FALSE)&amp;""""&amp;"#g'"&amp;"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4" s="71" t="str">
        <f>SUBSTITUTE(IF(VLOOKUP(BG$137,$AD$9:$AN$16,8,FALSE)=INDEX($E$95:$G$99,MATCH("●",INDEX($H$95:$AQ$99,,MATCH($D154,$54:$54,0)-7),0),1),"","sed -i "&amp;IF($AK$135="MacOS","'' ","")&amp;"'s#"&amp;BG$137&amp;"="""&amp;VLOOKUP(BG$137,$AD$9:$AN$16,8,FALSE)&amp;""""&amp;"#"&amp;BG$137&amp;"="&amp;""""&amp;INDEX($E$95:$G$99,MATCH("●",INDEX($H$95:$AQ$99,,MATCH($D154,$54:$54,0)-7),0),1)&amp;""""&amp;"#g'"&amp;" ${CONFIG_DIR}"&amp;$K$7&amp;"; export "&amp;BG$137&amp;"="&amp;""""&amp;INDEX($E$95:$G$99,MATCH("●",INDEX($H$95:$AQ$99,,MATCH($D154,$54:$54,0)-7),0),1)&amp;""";"),",",""",""")</f>
        <v/>
      </c>
      <c r="BH154" s="71" t="str">
        <f>SUBSTITUTE(IF(INDEX($E$95:$G$99,MATCH("●",INDEX($H$95:$AQ$99,,MATCH($D154,$54:$54,0)-7),0),1)=VLOOKUP(BH$137,$AD$9:$AN$16,8,FALSE),"","sed -i "&amp;IF($AK$135="MacOS","'' ","")&amp;"'s#"&amp;BH$137&amp;"="""&amp;INDEX($E$95:$G$99,MATCH("●",INDEX($H$95:$AQ$99,,MATCH($D154,$54:$54,0)-7),0),1)&amp;""""&amp;"#"&amp;BH$137&amp;"="&amp;""""&amp;VLOOKUP(BH$137,$AD$9:$AN$16,8,FALSE)&amp;""""&amp;"#g'"&amp;"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4" s="71" t="str">
        <f>SUBSTITUTE(IF(VLOOKUP(BI$137,$AD$9:$AN$16,8,FALSE)=INDEX($E$101:$G$105,MATCH("●",INDEX($H$101:$AQ$105,,MATCH($D154,$54:$54,0)-7),0),1),"","sed -i "&amp;IF($AK$135="MacOS","'' ","")&amp;"'s#"&amp;BI$137&amp;"="""&amp;VLOOKUP(BI$137,$AD$9:$AN$16,8,FALSE)&amp;""""&amp;"#"&amp;BI$137&amp;"="&amp;""""&amp;INDEX($E$101:$G$105,MATCH("●",INDEX($H$101:$AQ$105,,MATCH($D154,$54:$54,0)-7),0),1)&amp;""""&amp;"#g'"&amp;" ${CONFIG_DIR}"&amp;$K$7&amp;"; export "&amp;BI$137&amp;"="&amp;""""&amp;INDEX($E$101:$G$105,MATCH("●",INDEX($H$101:$AQ$105,,MATCH($D154,$54:$54,0)-7),0),1)&amp;""";"),",",""",""")</f>
        <v/>
      </c>
      <c r="BJ154" s="71" t="str">
        <f>SUBSTITUTE(IF(INDEX($E$101:$G$105,MATCH("●",INDEX($H$101:$AQ$105,,MATCH($D154,$54:$54,0)-7),0),1)=VLOOKUP(BJ$137,$AD$9:$AN$16,8,FALSE),"","sed -i "&amp;IF($AK$135="MacOS","'' ","")&amp;"'s#"&amp;BJ$137&amp;"="""&amp;INDEX($E$101:$G$105,MATCH("●",INDEX($H$101:$AQ$105,,MATCH($D154,$54:$54,0)-7),0),1)&amp;""""&amp;"#"&amp;BJ$137&amp;"="&amp;""""&amp;VLOOKUP(BJ$137,$AD$9:$AN$16,8,FALSE)&amp;""""&amp;"#g'"&amp;"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4" s="71" t="str">
        <f>SUBSTITUTE(IF(VLOOKUP(BK$137,$AD$9:$AN$16,8,FALSE)=INDEX($E$107:$G$111,MATCH("●",INDEX($H$107:$AQ$111,,MATCH($D154,$54:$54,0)-7),0),1),"","sed -i "&amp;IF($AK$135="MacOS","'' ","")&amp;"'s#"&amp;BK$137&amp;"="""&amp;VLOOKUP(BK$137,$AD$9:$AN$16,8,FALSE)&amp;""""&amp;"#"&amp;BK$137&amp;"="&amp;""""&amp;INDEX($E$107:$G$111,MATCH("●",INDEX($H$107:$AQ$111,,MATCH($D154,$54:$54,0)-7),0),1)&amp;""""&amp;"#g'"&amp;" ${CONFIG_DIR}"&amp;$K$7&amp;"; export "&amp;BK$137&amp;"="&amp;""""&amp;INDEX($E$107:$G$111,MATCH("●",INDEX($H$107:$AQ$111,,MATCH($D154,$54:$54,0)-7),0),1)&amp;""";"),",",""",""")</f>
        <v/>
      </c>
      <c r="BL154" s="71" t="str">
        <f>SUBSTITUTE(IF(INDEX($E$107:$G$111,MATCH("●",INDEX($H$107:$AQ$111,,MATCH($D154,$54:$54,0)-7),0),1)=VLOOKUP(BL$137,$AD$9:$AN$16,8,FALSE),"","sed -i "&amp;IF($AK$135="MacOS","'' ","")&amp;"'s#"&amp;BL$137&amp;"="""&amp;INDEX($E$107:$G$111,MATCH("●",INDEX($H$107:$AQ$111,,MATCH($D154,$54:$54,0)-7),0),1)&amp;""""&amp;"#"&amp;BL$137&amp;"="&amp;""""&amp;VLOOKUP(BL$137,$AD$9:$AN$16,8,FALSE)&amp;""""&amp;"#g'"&amp;"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4" s="60" t="s">
        <v>1068</v>
      </c>
    </row>
    <row r="155" spans="4:65" ht="36" customHeight="1">
      <c r="D155" s="96">
        <f t="shared" si="3"/>
        <v>17</v>
      </c>
      <c r="E155" s="97"/>
      <c r="F155" s="97"/>
      <c r="G155" s="98"/>
      <c r="H155" s="45" t="str">
        <f t="shared" ca="1" si="2"/>
        <v>clear; echo テストケース017; sed -i '' 's#FILE_COMPRESSION=".gz"#FILE_COMPRESSION=".zip"#g' ${CONFIG_DIR}db_file_config.txt; export FILE_COMPRESSION=".zip";sh ./script/db_check_file_validate_config.sh; sed -i '' 's#FILE_COMPRESSION=".zip"#FILE_COMPRESSION=".gz"#g' ${CONFIG_DIR}db_file_config.txt; export FILE_COMPRESSION=".gz";</v>
      </c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7"/>
      <c r="AE155" s="99" t="str" cm="1">
        <f t="array" ref="AE155">SUBSTITUTE(INDEX($H$113:$AQ$113, , MATCH($D155, $54:$54, 0)-7),"-","")</f>
        <v>正常</v>
      </c>
      <c r="AF155" s="100"/>
      <c r="AG155" s="101"/>
      <c r="AH155" s="102" t="s">
        <v>1083</v>
      </c>
      <c r="AI155" s="103"/>
      <c r="AJ155" s="103"/>
      <c r="AK155" s="103"/>
      <c r="AL155" s="103"/>
      <c r="AM155" s="103"/>
      <c r="AN155" s="103"/>
      <c r="AO155" s="103"/>
      <c r="AP155" s="103"/>
      <c r="AQ155" s="104"/>
      <c r="AS155" s="68" t="str" cm="1">
        <f t="array" ref="AS155">SUBSTITUTE(TEXT(INDEX($H$116:$AQ$116,1,$D155),"000000"),"-","")</f>
        <v>230001</v>
      </c>
      <c r="AT155" s="69"/>
      <c r="AU155" s="70"/>
      <c r="AW155" s="71" t="str">
        <f>SUBSTITUTE(IF(VLOOKUP(AW$137,$AD$9:$AN$16,8,FALSE)=INDEX($E$60:$G$62,MATCH("●",INDEX($H$60:$AQ$62,,MATCH($D155,$54:$54,0)-7),0),1),"","sed -i "&amp;IF($AK$135="MacOS","'' ","")&amp;"'s#"&amp;AW$137&amp;"="""&amp;VLOOKUP(AW$137,$AD$9:$AN$16,8,FALSE)&amp;""""&amp;"#"&amp;AW$137&amp;"="&amp;""""&amp;INDEX($E$60:$G$62,MATCH("●",INDEX($H$60:$AQ$62,,MATCH($D155,$54:$54,0)-7),0),1)&amp;""""&amp;"#g'"&amp;" ${CONFIG_DIR}"&amp;$K$7&amp;"; export "&amp;AW$137&amp;"="&amp;""""&amp;INDEX($E$60:$G$62,MATCH("●",INDEX($H$60:$AQ$62,,MATCH($D155,$54:$54,0)-7),0),1)&amp;""";"),",",""",""")</f>
        <v/>
      </c>
      <c r="AX155" s="71" t="str">
        <f>SUBSTITUTE(IF(INDEX($E$60:$G$62,MATCH("●",INDEX($H$60:$AQ$62,,MATCH($D155,$54:$54,0)-7),0),1)=VLOOKUP(AX$137,$AD$9:$AN$16,8,FALSE),"","sed -i "&amp;IF($AK$135="MacOS","'' ","")&amp;"'s#"&amp;AX$137&amp;"="""&amp;INDEX($E$60:$G$62,MATCH("●",INDEX($H$60:$AQ$62,,MATCH($D155,$54:$54,0)-7),0),1)&amp;""""&amp;"#"&amp;AX$137&amp;"="&amp;""""&amp;VLOOKUP(AX$137,$AD$9:$AN$16,8,FALSE)&amp;""""&amp;"#g'"&amp;"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5" s="71" t="str">
        <f>SUBSTITUTE(IF(VLOOKUP(AY$137,$AD$9:$AN$16,8,FALSE)=INDEX($E$64:$G$69,MATCH("●",INDEX($H$64:$AQ$69,,MATCH($D155,$54:$54,0)-7),0),1),"","sed -i "&amp;IF($AK$135="MacOS","'' ","")&amp;"'s#"&amp;AY$137&amp;"="""&amp;VLOOKUP(AY$137,$AD$9:$AN$16,8,FALSE)&amp;""""&amp;"#"&amp;AY$137&amp;"="&amp;""""&amp;INDEX($E$64:$G$69,MATCH("●",INDEX($H$64:$AQ$69,,MATCH($D155,$54:$54,0)-7),0),1)&amp;""""&amp;"#g'"&amp;" ${CONFIG_DIR}"&amp;$K$7&amp;"; export "&amp;AY$137&amp;"="&amp;""""&amp;INDEX($E$64:$G$69,MATCH("●",INDEX($H$64:$AQ$69,,MATCH($D155,$54:$54,0)-7),0),1)&amp;""";"),",",""",""")</f>
        <v/>
      </c>
      <c r="AZ155" s="71" t="str">
        <f>SUBSTITUTE(IF(INDEX($E$64:$G$69,MATCH("●",INDEX($H$64:$AQ$69,,MATCH($D155,$54:$54,0)-7),0),1)=VLOOKUP(AZ$137,$AD$9:$AN$16,8,FALSE),"","sed -i "&amp;IF($AK$135="MacOS","'' ","")&amp;"'s#"&amp;AZ$137&amp;"="""&amp;INDEX($E$64:$G$69,MATCH("●",INDEX($H$64:$AQ$69,,MATCH($D155,$54:$54,0)-7),0),1)&amp;""""&amp;"#"&amp;AZ$137&amp;"="&amp;""""&amp;VLOOKUP(AZ$137,$AD$9:$AN$16,8,FALSE)&amp;""""&amp;"#g'"&amp;"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55" s="71" t="str">
        <f>SUBSTITUTE(IF(VLOOKUP(BA$137,$AD$9:$AN$16,8,FALSE)=INDEX($E$71:$G$78,MATCH("●",INDEX($H$71:$AQ$78,,MATCH($D155,$54:$54,0)-7),0),1),"","sed -i "&amp;IF($AK$135="MacOS","'' ","")&amp;"'s#"&amp;BA$137&amp;"="""&amp;VLOOKUP(BA$137,$AD$9:$AN$16,8,FALSE)&amp;""""&amp;"#"&amp;BA$137&amp;"="&amp;""""&amp;INDEX($E$71:$G$78,MATCH("●",INDEX($H$71:$AQ$78,,MATCH($D155,$54:$54,0)-7),0),1)&amp;""""&amp;"#g'"&amp;" ${CONFIG_DIR}"&amp;$K$7&amp;"; export "&amp;BA$137&amp;"="&amp;""""&amp;INDEX($E$71:$G$78,MATCH("●",INDEX($H$71:$AQ$78,,MATCH($D155,$54:$54,0)-7),0),1)&amp;""";"),",",""",""")</f>
        <v>sed -i '' 's#FILE_COMPRESSION=".gz"#FILE_COMPRESSION=".zip"#g' ${CONFIG_DIR}db_file_config.txt; export FILE_COMPRESSION=".zip";</v>
      </c>
      <c r="BB155" s="71" t="str">
        <f>SUBSTITUTE(IF(INDEX($E$71:$G$78,MATCH("●",INDEX($H$71:$AQ$78,,MATCH($D155,$54:$54,0)-7),0),1)=VLOOKUP(BB$137,$AD$9:$AN$16,8,FALSE),"","sed -i "&amp;IF($AK$135="MacOS","'' ","")&amp;"'s#"&amp;BB$137&amp;"="""&amp;INDEX($E$71:$G$78,MATCH("●",INDEX($H$71:$AQ$78,,MATCH($D155,$54:$54,0)-7),0),1)&amp;""""&amp;"#"&amp;BB$137&amp;"="&amp;""""&amp;VLOOKUP(BB$137,$AD$9:$AN$16,8,FALSE)&amp;""""&amp;"#g'"&amp;" ${CONFIG_DIR}"&amp;$K$7&amp;"; export "&amp;BB$137&amp;"="&amp;""""&amp;VLOOKUP(BB$137,$AD$9:$AN$16,8,FALSE)&amp;""";"),",",""",""")</f>
        <v>sed -i '' 's#FILE_COMPRESSION=".zip"#FILE_COMPRESSION=".gz"#g' ${CONFIG_DIR}db_file_config.txt; export FILE_COMPRESSION=".gz";</v>
      </c>
      <c r="BC155" s="71" t="str">
        <f>SUBSTITUTE(IF(VLOOKUP(BC$137,$AD$9:$AN$16,8,FALSE)=INDEX($E$80:$G$88,MATCH("●",INDEX($H$80:$AQ$88,,MATCH($D155,$54:$54,0)-7),0),1),"","sed -i "&amp;IF($AK$135="MacOS","'' ","")&amp;"'s#"&amp;BC$137&amp;"="""&amp;VLOOKUP(BC$137,$AD$9:$AN$16,8,FALSE)&amp;""""&amp;"#"&amp;BC$137&amp;"="&amp;""""&amp;INDEX($E$80:$G$88,MATCH("●",INDEX($H$80:$AQ$88,,MATCH($D155,$54:$54,0)-7),0),1)&amp;""""&amp;"#g'"&amp;" ${CONFIG_DIR}"&amp;$K$7&amp;"; export "&amp;BC$137&amp;"="&amp;""""&amp;INDEX($E$80:$G$88,MATCH("●",INDEX($H$80:$AQ$88,,MATCH($D155,$54:$54,0)-7),0),1)&amp;""";"),",",""",""")</f>
        <v/>
      </c>
      <c r="BD155" s="71" t="str">
        <f>SUBSTITUTE(IF(INDEX($E$80:$G$88,MATCH("●",INDEX($H$80:$AQ$88,,MATCH($D155,$54:$54,0)-7),0),1)=VLOOKUP(BD$137,$AD$9:$AN$16,8,FALSE),"","sed -i "&amp;IF($AK$135="MacOS","'' ","")&amp;"'s#"&amp;BD$137&amp;"="""&amp;INDEX($E$80:$G$88,MATCH("●",INDEX($H$80:$AQ$88,,MATCH($D155,$54:$54,0)-7),0),1)&amp;""""&amp;"#"&amp;BD$137&amp;"="&amp;""""&amp;VLOOKUP(BD$137,$AD$9:$AN$16,8,FALSE)&amp;""""&amp;"#g'"&amp;"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5" s="71" t="str">
        <f>SUBSTITUTE(IF(VLOOKUP(BE$137,$AD$9:$AN$16,8,FALSE)=INDEX($E$90:$G$93,MATCH("●",INDEX($H$90:$AQ$93,,MATCH($D155,$54:$54,0)-7),0),1),"","sed -i "&amp;IF($AK$135="MacOS","'' ","")&amp;"'s#"&amp;BE$137&amp;"="""&amp;VLOOKUP(BE$137,$AD$9:$AN$16,8,FALSE)&amp;""""&amp;"#"&amp;BE$137&amp;"="&amp;""""&amp;INDEX($E$90:$G$93,MATCH("●",INDEX($H$90:$AQ$93,,MATCH($D155,$54:$54,0)-7),0),1)&amp;""""&amp;"#g'"&amp;" ${CONFIG_DIR}"&amp;$K$7&amp;"; export "&amp;BE$137&amp;"="&amp;""""&amp;INDEX($E$90:$G$93,MATCH("●",INDEX($H$90:$AQ$93,,MATCH($D155,$54:$54,0)-7),0),1)&amp;""";"),",",""",""")</f>
        <v/>
      </c>
      <c r="BF155" s="71" t="str">
        <f>SUBSTITUTE(IF(INDEX($E$90:$G$93,MATCH("●",INDEX($H$90:$AQ$93,,MATCH($D155,$54:$54,0)-7),0),1)=VLOOKUP(BF$137,$AD$9:$AN$16,8,FALSE),"","sed -i "&amp;IF($AK$135="MacOS","'' ","")&amp;"'s#"&amp;BF$137&amp;"="""&amp;INDEX($E$90:$G$93,MATCH("●",INDEX($H$90:$AQ$93,,MATCH($D155,$54:$54,0)-7),0),1)&amp;""""&amp;"#"&amp;BF$137&amp;"="&amp;""""&amp;VLOOKUP(BF$137,$AD$9:$AN$16,8,FALSE)&amp;""""&amp;"#g'"&amp;"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5" s="71" t="str">
        <f>SUBSTITUTE(IF(VLOOKUP(BG$137,$AD$9:$AN$16,8,FALSE)=INDEX($E$95:$G$99,MATCH("●",INDEX($H$95:$AQ$99,,MATCH($D155,$54:$54,0)-7),0),1),"","sed -i "&amp;IF($AK$135="MacOS","'' ","")&amp;"'s#"&amp;BG$137&amp;"="""&amp;VLOOKUP(BG$137,$AD$9:$AN$16,8,FALSE)&amp;""""&amp;"#"&amp;BG$137&amp;"="&amp;""""&amp;INDEX($E$95:$G$99,MATCH("●",INDEX($H$95:$AQ$99,,MATCH($D155,$54:$54,0)-7),0),1)&amp;""""&amp;"#g'"&amp;" ${CONFIG_DIR}"&amp;$K$7&amp;"; export "&amp;BG$137&amp;"="&amp;""""&amp;INDEX($E$95:$G$99,MATCH("●",INDEX($H$95:$AQ$99,,MATCH($D155,$54:$54,0)-7),0),1)&amp;""";"),",",""",""")</f>
        <v/>
      </c>
      <c r="BH155" s="71" t="str">
        <f>SUBSTITUTE(IF(INDEX($E$95:$G$99,MATCH("●",INDEX($H$95:$AQ$99,,MATCH($D155,$54:$54,0)-7),0),1)=VLOOKUP(BH$137,$AD$9:$AN$16,8,FALSE),"","sed -i "&amp;IF($AK$135="MacOS","'' ","")&amp;"'s#"&amp;BH$137&amp;"="""&amp;INDEX($E$95:$G$99,MATCH("●",INDEX($H$95:$AQ$99,,MATCH($D155,$54:$54,0)-7),0),1)&amp;""""&amp;"#"&amp;BH$137&amp;"="&amp;""""&amp;VLOOKUP(BH$137,$AD$9:$AN$16,8,FALSE)&amp;""""&amp;"#g'"&amp;"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5" s="71" t="str">
        <f>SUBSTITUTE(IF(VLOOKUP(BI$137,$AD$9:$AN$16,8,FALSE)=INDEX($E$101:$G$105,MATCH("●",INDEX($H$101:$AQ$105,,MATCH($D155,$54:$54,0)-7),0),1),"","sed -i "&amp;IF($AK$135="MacOS","'' ","")&amp;"'s#"&amp;BI$137&amp;"="""&amp;VLOOKUP(BI$137,$AD$9:$AN$16,8,FALSE)&amp;""""&amp;"#"&amp;BI$137&amp;"="&amp;""""&amp;INDEX($E$101:$G$105,MATCH("●",INDEX($H$101:$AQ$105,,MATCH($D155,$54:$54,0)-7),0),1)&amp;""""&amp;"#g'"&amp;" ${CONFIG_DIR}"&amp;$K$7&amp;"; export "&amp;BI$137&amp;"="&amp;""""&amp;INDEX($E$101:$G$105,MATCH("●",INDEX($H$101:$AQ$105,,MATCH($D155,$54:$54,0)-7),0),1)&amp;""";"),",",""",""")</f>
        <v/>
      </c>
      <c r="BJ155" s="71" t="str">
        <f>SUBSTITUTE(IF(INDEX($E$101:$G$105,MATCH("●",INDEX($H$101:$AQ$105,,MATCH($D155,$54:$54,0)-7),0),1)=VLOOKUP(BJ$137,$AD$9:$AN$16,8,FALSE),"","sed -i "&amp;IF($AK$135="MacOS","'' ","")&amp;"'s#"&amp;BJ$137&amp;"="""&amp;INDEX($E$101:$G$105,MATCH("●",INDEX($H$101:$AQ$105,,MATCH($D155,$54:$54,0)-7),0),1)&amp;""""&amp;"#"&amp;BJ$137&amp;"="&amp;""""&amp;VLOOKUP(BJ$137,$AD$9:$AN$16,8,FALSE)&amp;""""&amp;"#g'"&amp;"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5" s="71" t="str">
        <f>SUBSTITUTE(IF(VLOOKUP(BK$137,$AD$9:$AN$16,8,FALSE)=INDEX($E$107:$G$111,MATCH("●",INDEX($H$107:$AQ$111,,MATCH($D155,$54:$54,0)-7),0),1),"","sed -i "&amp;IF($AK$135="MacOS","'' ","")&amp;"'s#"&amp;BK$137&amp;"="""&amp;VLOOKUP(BK$137,$AD$9:$AN$16,8,FALSE)&amp;""""&amp;"#"&amp;BK$137&amp;"="&amp;""""&amp;INDEX($E$107:$G$111,MATCH("●",INDEX($H$107:$AQ$111,,MATCH($D155,$54:$54,0)-7),0),1)&amp;""""&amp;"#g'"&amp;" ${CONFIG_DIR}"&amp;$K$7&amp;"; export "&amp;BK$137&amp;"="&amp;""""&amp;INDEX($E$107:$G$111,MATCH("●",INDEX($H$107:$AQ$111,,MATCH($D155,$54:$54,0)-7),0),1)&amp;""";"),",",""",""")</f>
        <v/>
      </c>
      <c r="BL155" s="71" t="str">
        <f>SUBSTITUTE(IF(INDEX($E$107:$G$111,MATCH("●",INDEX($H$107:$AQ$111,,MATCH($D155,$54:$54,0)-7),0),1)=VLOOKUP(BL$137,$AD$9:$AN$16,8,FALSE),"","sed -i "&amp;IF($AK$135="MacOS","'' ","")&amp;"'s#"&amp;BL$137&amp;"="""&amp;INDEX($E$107:$G$111,MATCH("●",INDEX($H$107:$AQ$111,,MATCH($D155,$54:$54,0)-7),0),1)&amp;""""&amp;"#"&amp;BL$137&amp;"="&amp;""""&amp;VLOOKUP(BL$137,$AD$9:$AN$16,8,FALSE)&amp;""""&amp;"#g'"&amp;"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5" s="60" t="s">
        <v>1068</v>
      </c>
    </row>
    <row r="156" spans="4:65" ht="36" customHeight="1">
      <c r="D156" s="96">
        <f t="shared" si="3"/>
        <v>18</v>
      </c>
      <c r="E156" s="97"/>
      <c r="F156" s="97"/>
      <c r="G156" s="98"/>
      <c r="H156" s="45" t="str">
        <f t="shared" ca="1" si="2"/>
        <v>clear; echo テストケース018; sed -i '' 's#FILE_COMPRESSION=".gz"#FILE_COMPRESSION=".Z"#g' ${CONFIG_DIR}db_file_config.txt; export FILE_COMPRESSION=".Z";sh ./script/db_check_file_validate_config.sh; sed -i '' 's#FILE_COMPRESSION=".Z"#FILE_COMPRESSION=".gz"#g' ${CONFIG_DIR}db_file_config.txt; export FILE_COMPRESSION=".gz";</v>
      </c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7"/>
      <c r="AE156" s="99" t="str" cm="1">
        <f t="array" ref="AE156">SUBSTITUTE(INDEX($H$113:$AQ$113, , MATCH($D156, $54:$54, 0)-7),"-","")</f>
        <v>正常</v>
      </c>
      <c r="AF156" s="100"/>
      <c r="AG156" s="101"/>
      <c r="AH156" s="102" t="s">
        <v>1084</v>
      </c>
      <c r="AI156" s="103"/>
      <c r="AJ156" s="103"/>
      <c r="AK156" s="103"/>
      <c r="AL156" s="103"/>
      <c r="AM156" s="103"/>
      <c r="AN156" s="103"/>
      <c r="AO156" s="103"/>
      <c r="AP156" s="103"/>
      <c r="AQ156" s="104"/>
      <c r="AS156" s="68" t="str" cm="1">
        <f t="array" ref="AS156">SUBSTITUTE(TEXT(INDEX($H$116:$AQ$116,1,$D156),"000000"),"-","")</f>
        <v>230001</v>
      </c>
      <c r="AT156" s="69"/>
      <c r="AU156" s="70"/>
      <c r="AW156" s="71" t="str">
        <f>SUBSTITUTE(IF(VLOOKUP(AW$137,$AD$9:$AN$16,8,FALSE)=INDEX($E$60:$G$62,MATCH("●",INDEX($H$60:$AQ$62,,MATCH($D156,$54:$54,0)-7),0),1),"","sed -i "&amp;IF($AK$135="MacOS","'' ","")&amp;"'s#"&amp;AW$137&amp;"="""&amp;VLOOKUP(AW$137,$AD$9:$AN$16,8,FALSE)&amp;""""&amp;"#"&amp;AW$137&amp;"="&amp;""""&amp;INDEX($E$60:$G$62,MATCH("●",INDEX($H$60:$AQ$62,,MATCH($D156,$54:$54,0)-7),0),1)&amp;""""&amp;"#g'"&amp;" ${CONFIG_DIR}"&amp;$K$7&amp;"; export "&amp;AW$137&amp;"="&amp;""""&amp;INDEX($E$60:$G$62,MATCH("●",INDEX($H$60:$AQ$62,,MATCH($D156,$54:$54,0)-7),0),1)&amp;""";"),",",""",""")</f>
        <v/>
      </c>
      <c r="AX156" s="71" t="str">
        <f>SUBSTITUTE(IF(INDEX($E$60:$G$62,MATCH("●",INDEX($H$60:$AQ$62,,MATCH($D156,$54:$54,0)-7),0),1)=VLOOKUP(AX$137,$AD$9:$AN$16,8,FALSE),"","sed -i "&amp;IF($AK$135="MacOS","'' ","")&amp;"'s#"&amp;AX$137&amp;"="""&amp;INDEX($E$60:$G$62,MATCH("●",INDEX($H$60:$AQ$62,,MATCH($D156,$54:$54,0)-7),0),1)&amp;""""&amp;"#"&amp;AX$137&amp;"="&amp;""""&amp;VLOOKUP(AX$137,$AD$9:$AN$16,8,FALSE)&amp;""""&amp;"#g'"&amp;"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6" s="71" t="str">
        <f>SUBSTITUTE(IF(VLOOKUP(AY$137,$AD$9:$AN$16,8,FALSE)=INDEX($E$64:$G$69,MATCH("●",INDEX($H$64:$AQ$69,,MATCH($D156,$54:$54,0)-7),0),1),"","sed -i "&amp;IF($AK$135="MacOS","'' ","")&amp;"'s#"&amp;AY$137&amp;"="""&amp;VLOOKUP(AY$137,$AD$9:$AN$16,8,FALSE)&amp;""""&amp;"#"&amp;AY$137&amp;"="&amp;""""&amp;INDEX($E$64:$G$69,MATCH("●",INDEX($H$64:$AQ$69,,MATCH($D156,$54:$54,0)-7),0),1)&amp;""""&amp;"#g'"&amp;" ${CONFIG_DIR}"&amp;$K$7&amp;"; export "&amp;AY$137&amp;"="&amp;""""&amp;INDEX($E$64:$G$69,MATCH("●",INDEX($H$64:$AQ$69,,MATCH($D156,$54:$54,0)-7),0),1)&amp;""";"),",",""",""")</f>
        <v/>
      </c>
      <c r="AZ156" s="71" t="str">
        <f>SUBSTITUTE(IF(INDEX($E$64:$G$69,MATCH("●",INDEX($H$64:$AQ$69,,MATCH($D156,$54:$54,0)-7),0),1)=VLOOKUP(AZ$137,$AD$9:$AN$16,8,FALSE),"","sed -i "&amp;IF($AK$135="MacOS","'' ","")&amp;"'s#"&amp;AZ$137&amp;"="""&amp;INDEX($E$64:$G$69,MATCH("●",INDEX($H$64:$AQ$69,,MATCH($D156,$54:$54,0)-7),0),1)&amp;""""&amp;"#"&amp;AZ$137&amp;"="&amp;""""&amp;VLOOKUP(AZ$137,$AD$9:$AN$16,8,FALSE)&amp;""""&amp;"#g'"&amp;"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56" s="71" t="str">
        <f>SUBSTITUTE(IF(VLOOKUP(BA$137,$AD$9:$AN$16,8,FALSE)=INDEX($E$71:$G$78,MATCH("●",INDEX($H$71:$AQ$78,,MATCH($D156,$54:$54,0)-7),0),1),"","sed -i "&amp;IF($AK$135="MacOS","'' ","")&amp;"'s#"&amp;BA$137&amp;"="""&amp;VLOOKUP(BA$137,$AD$9:$AN$16,8,FALSE)&amp;""""&amp;"#"&amp;BA$137&amp;"="&amp;""""&amp;INDEX($E$71:$G$78,MATCH("●",INDEX($H$71:$AQ$78,,MATCH($D156,$54:$54,0)-7),0),1)&amp;""""&amp;"#g'"&amp;" ${CONFIG_DIR}"&amp;$K$7&amp;"; export "&amp;BA$137&amp;"="&amp;""""&amp;INDEX($E$71:$G$78,MATCH("●",INDEX($H$71:$AQ$78,,MATCH($D156,$54:$54,0)-7),0),1)&amp;""";"),",",""",""")</f>
        <v>sed -i '' 's#FILE_COMPRESSION=".gz"#FILE_COMPRESSION=".Z"#g' ${CONFIG_DIR}db_file_config.txt; export FILE_COMPRESSION=".Z";</v>
      </c>
      <c r="BB156" s="71" t="str">
        <f>SUBSTITUTE(IF(INDEX($E$71:$G$78,MATCH("●",INDEX($H$71:$AQ$78,,MATCH($D156,$54:$54,0)-7),0),1)=VLOOKUP(BB$137,$AD$9:$AN$16,8,FALSE),"","sed -i "&amp;IF($AK$135="MacOS","'' ","")&amp;"'s#"&amp;BB$137&amp;"="""&amp;INDEX($E$71:$G$78,MATCH("●",INDEX($H$71:$AQ$78,,MATCH($D156,$54:$54,0)-7),0),1)&amp;""""&amp;"#"&amp;BB$137&amp;"="&amp;""""&amp;VLOOKUP(BB$137,$AD$9:$AN$16,8,FALSE)&amp;""""&amp;"#g'"&amp;" ${CONFIG_DIR}"&amp;$K$7&amp;"; export "&amp;BB$137&amp;"="&amp;""""&amp;VLOOKUP(BB$137,$AD$9:$AN$16,8,FALSE)&amp;""";"),",",""",""")</f>
        <v>sed -i '' 's#FILE_COMPRESSION=".Z"#FILE_COMPRESSION=".gz"#g' ${CONFIG_DIR}db_file_config.txt; export FILE_COMPRESSION=".gz";</v>
      </c>
      <c r="BC156" s="71" t="str">
        <f>SUBSTITUTE(IF(VLOOKUP(BC$137,$AD$9:$AN$16,8,FALSE)=INDEX($E$80:$G$88,MATCH("●",INDEX($H$80:$AQ$88,,MATCH($D156,$54:$54,0)-7),0),1),"","sed -i "&amp;IF($AK$135="MacOS","'' ","")&amp;"'s#"&amp;BC$137&amp;"="""&amp;VLOOKUP(BC$137,$AD$9:$AN$16,8,FALSE)&amp;""""&amp;"#"&amp;BC$137&amp;"="&amp;""""&amp;INDEX($E$80:$G$88,MATCH("●",INDEX($H$80:$AQ$88,,MATCH($D156,$54:$54,0)-7),0),1)&amp;""""&amp;"#g'"&amp;" ${CONFIG_DIR}"&amp;$K$7&amp;"; export "&amp;BC$137&amp;"="&amp;""""&amp;INDEX($E$80:$G$88,MATCH("●",INDEX($H$80:$AQ$88,,MATCH($D156,$54:$54,0)-7),0),1)&amp;""";"),",",""",""")</f>
        <v/>
      </c>
      <c r="BD156" s="71" t="str">
        <f>SUBSTITUTE(IF(INDEX($E$80:$G$88,MATCH("●",INDEX($H$80:$AQ$88,,MATCH($D156,$54:$54,0)-7),0),1)=VLOOKUP(BD$137,$AD$9:$AN$16,8,FALSE),"","sed -i "&amp;IF($AK$135="MacOS","'' ","")&amp;"'s#"&amp;BD$137&amp;"="""&amp;INDEX($E$80:$G$88,MATCH("●",INDEX($H$80:$AQ$88,,MATCH($D156,$54:$54,0)-7),0),1)&amp;""""&amp;"#"&amp;BD$137&amp;"="&amp;""""&amp;VLOOKUP(BD$137,$AD$9:$AN$16,8,FALSE)&amp;""""&amp;"#g'"&amp;"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6" s="71" t="str">
        <f>SUBSTITUTE(IF(VLOOKUP(BE$137,$AD$9:$AN$16,8,FALSE)=INDEX($E$90:$G$93,MATCH("●",INDEX($H$90:$AQ$93,,MATCH($D156,$54:$54,0)-7),0),1),"","sed -i "&amp;IF($AK$135="MacOS","'' ","")&amp;"'s#"&amp;BE$137&amp;"="""&amp;VLOOKUP(BE$137,$AD$9:$AN$16,8,FALSE)&amp;""""&amp;"#"&amp;BE$137&amp;"="&amp;""""&amp;INDEX($E$90:$G$93,MATCH("●",INDEX($H$90:$AQ$93,,MATCH($D156,$54:$54,0)-7),0),1)&amp;""""&amp;"#g'"&amp;" ${CONFIG_DIR}"&amp;$K$7&amp;"; export "&amp;BE$137&amp;"="&amp;""""&amp;INDEX($E$90:$G$93,MATCH("●",INDEX($H$90:$AQ$93,,MATCH($D156,$54:$54,0)-7),0),1)&amp;""";"),",",""",""")</f>
        <v/>
      </c>
      <c r="BF156" s="71" t="str">
        <f>SUBSTITUTE(IF(INDEX($E$90:$G$93,MATCH("●",INDEX($H$90:$AQ$93,,MATCH($D156,$54:$54,0)-7),0),1)=VLOOKUP(BF$137,$AD$9:$AN$16,8,FALSE),"","sed -i "&amp;IF($AK$135="MacOS","'' ","")&amp;"'s#"&amp;BF$137&amp;"="""&amp;INDEX($E$90:$G$93,MATCH("●",INDEX($H$90:$AQ$93,,MATCH($D156,$54:$54,0)-7),0),1)&amp;""""&amp;"#"&amp;BF$137&amp;"="&amp;""""&amp;VLOOKUP(BF$137,$AD$9:$AN$16,8,FALSE)&amp;""""&amp;"#g'"&amp;"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6" s="71" t="str">
        <f>SUBSTITUTE(IF(VLOOKUP(BG$137,$AD$9:$AN$16,8,FALSE)=INDEX($E$95:$G$99,MATCH("●",INDEX($H$95:$AQ$99,,MATCH($D156,$54:$54,0)-7),0),1),"","sed -i "&amp;IF($AK$135="MacOS","'' ","")&amp;"'s#"&amp;BG$137&amp;"="""&amp;VLOOKUP(BG$137,$AD$9:$AN$16,8,FALSE)&amp;""""&amp;"#"&amp;BG$137&amp;"="&amp;""""&amp;INDEX($E$95:$G$99,MATCH("●",INDEX($H$95:$AQ$99,,MATCH($D156,$54:$54,0)-7),0),1)&amp;""""&amp;"#g'"&amp;" ${CONFIG_DIR}"&amp;$K$7&amp;"; export "&amp;BG$137&amp;"="&amp;""""&amp;INDEX($E$95:$G$99,MATCH("●",INDEX($H$95:$AQ$99,,MATCH($D156,$54:$54,0)-7),0),1)&amp;""";"),",",""",""")</f>
        <v/>
      </c>
      <c r="BH156" s="71" t="str">
        <f>SUBSTITUTE(IF(INDEX($E$95:$G$99,MATCH("●",INDEX($H$95:$AQ$99,,MATCH($D156,$54:$54,0)-7),0),1)=VLOOKUP(BH$137,$AD$9:$AN$16,8,FALSE),"","sed -i "&amp;IF($AK$135="MacOS","'' ","")&amp;"'s#"&amp;BH$137&amp;"="""&amp;INDEX($E$95:$G$99,MATCH("●",INDEX($H$95:$AQ$99,,MATCH($D156,$54:$54,0)-7),0),1)&amp;""""&amp;"#"&amp;BH$137&amp;"="&amp;""""&amp;VLOOKUP(BH$137,$AD$9:$AN$16,8,FALSE)&amp;""""&amp;"#g'"&amp;"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6" s="71" t="str">
        <f>SUBSTITUTE(IF(VLOOKUP(BI$137,$AD$9:$AN$16,8,FALSE)=INDEX($E$101:$G$105,MATCH("●",INDEX($H$101:$AQ$105,,MATCH($D156,$54:$54,0)-7),0),1),"","sed -i "&amp;IF($AK$135="MacOS","'' ","")&amp;"'s#"&amp;BI$137&amp;"="""&amp;VLOOKUP(BI$137,$AD$9:$AN$16,8,FALSE)&amp;""""&amp;"#"&amp;BI$137&amp;"="&amp;""""&amp;INDEX($E$101:$G$105,MATCH("●",INDEX($H$101:$AQ$105,,MATCH($D156,$54:$54,0)-7),0),1)&amp;""""&amp;"#g'"&amp;" ${CONFIG_DIR}"&amp;$K$7&amp;"; export "&amp;BI$137&amp;"="&amp;""""&amp;INDEX($E$101:$G$105,MATCH("●",INDEX($H$101:$AQ$105,,MATCH($D156,$54:$54,0)-7),0),1)&amp;""";"),",",""",""")</f>
        <v/>
      </c>
      <c r="BJ156" s="71" t="str">
        <f>SUBSTITUTE(IF(INDEX($E$101:$G$105,MATCH("●",INDEX($H$101:$AQ$105,,MATCH($D156,$54:$54,0)-7),0),1)=VLOOKUP(BJ$137,$AD$9:$AN$16,8,FALSE),"","sed -i "&amp;IF($AK$135="MacOS","'' ","")&amp;"'s#"&amp;BJ$137&amp;"="""&amp;INDEX($E$101:$G$105,MATCH("●",INDEX($H$101:$AQ$105,,MATCH($D156,$54:$54,0)-7),0),1)&amp;""""&amp;"#"&amp;BJ$137&amp;"="&amp;""""&amp;VLOOKUP(BJ$137,$AD$9:$AN$16,8,FALSE)&amp;""""&amp;"#g'"&amp;"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6" s="71" t="str">
        <f>SUBSTITUTE(IF(VLOOKUP(BK$137,$AD$9:$AN$16,8,FALSE)=INDEX($E$107:$G$111,MATCH("●",INDEX($H$107:$AQ$111,,MATCH($D156,$54:$54,0)-7),0),1),"","sed -i "&amp;IF($AK$135="MacOS","'' ","")&amp;"'s#"&amp;BK$137&amp;"="""&amp;VLOOKUP(BK$137,$AD$9:$AN$16,8,FALSE)&amp;""""&amp;"#"&amp;BK$137&amp;"="&amp;""""&amp;INDEX($E$107:$G$111,MATCH("●",INDEX($H$107:$AQ$111,,MATCH($D156,$54:$54,0)-7),0),1)&amp;""""&amp;"#g'"&amp;" ${CONFIG_DIR}"&amp;$K$7&amp;"; export "&amp;BK$137&amp;"="&amp;""""&amp;INDEX($E$107:$G$111,MATCH("●",INDEX($H$107:$AQ$111,,MATCH($D156,$54:$54,0)-7),0),1)&amp;""";"),",",""",""")</f>
        <v/>
      </c>
      <c r="BL156" s="71" t="str">
        <f>SUBSTITUTE(IF(INDEX($E$107:$G$111,MATCH("●",INDEX($H$107:$AQ$111,,MATCH($D156,$54:$54,0)-7),0),1)=VLOOKUP(BL$137,$AD$9:$AN$16,8,FALSE),"","sed -i "&amp;IF($AK$135="MacOS","'' ","")&amp;"'s#"&amp;BL$137&amp;"="""&amp;INDEX($E$107:$G$111,MATCH("●",INDEX($H$107:$AQ$111,,MATCH($D156,$54:$54,0)-7),0),1)&amp;""""&amp;"#"&amp;BL$137&amp;"="&amp;""""&amp;VLOOKUP(BL$137,$AD$9:$AN$16,8,FALSE)&amp;""""&amp;"#g'"&amp;"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6" s="60" t="s">
        <v>1068</v>
      </c>
    </row>
    <row r="157" spans="4:65" ht="36" customHeight="1">
      <c r="D157" s="96">
        <f t="shared" si="3"/>
        <v>19</v>
      </c>
      <c r="E157" s="97"/>
      <c r="F157" s="97"/>
      <c r="G157" s="98"/>
      <c r="H157" s="45" t="str">
        <f t="shared" ca="1" si="2"/>
        <v>clear; echo テストケース019; sed -i '' 's#FILE_COMPRESSION=".gz"#FILE_COMPRESSION=".tar"#g' ${CONFIG_DIR}db_file_config.txt; export FILE_COMPRESSION=".tar";sh ./script/db_check_file_validate_config.sh; sed -i '' 's#FILE_COMPRESSION=".tar"#FILE_COMPRESSION=".gz"#g' ${CONFIG_DIR}db_file_config.txt; export FILE_COMPRESSION=".gz";</v>
      </c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7"/>
      <c r="AE157" s="99" t="str" cm="1">
        <f t="array" ref="AE157">SUBSTITUTE(INDEX($H$113:$AQ$113, , MATCH($D157, $54:$54, 0)-7),"-","")</f>
        <v>正常</v>
      </c>
      <c r="AF157" s="100"/>
      <c r="AG157" s="101"/>
      <c r="AH157" s="102" t="s">
        <v>1085</v>
      </c>
      <c r="AI157" s="103"/>
      <c r="AJ157" s="103"/>
      <c r="AK157" s="103"/>
      <c r="AL157" s="103"/>
      <c r="AM157" s="103"/>
      <c r="AN157" s="103"/>
      <c r="AO157" s="103"/>
      <c r="AP157" s="103"/>
      <c r="AQ157" s="104"/>
      <c r="AS157" s="68" t="str" cm="1">
        <f t="array" ref="AS157">SUBSTITUTE(TEXT(INDEX($H$116:$AQ$116,1,$D157),"000000"),"-","")</f>
        <v>230001</v>
      </c>
      <c r="AT157" s="69"/>
      <c r="AU157" s="70"/>
      <c r="AW157" s="71" t="str">
        <f>SUBSTITUTE(IF(VLOOKUP(AW$137,$AD$9:$AN$16,8,FALSE)=INDEX($E$60:$G$62,MATCH("●",INDEX($H$60:$AQ$62,,MATCH($D157,$54:$54,0)-7),0),1),"","sed -i "&amp;IF($AK$135="MacOS","'' ","")&amp;"'s#"&amp;AW$137&amp;"="""&amp;VLOOKUP(AW$137,$AD$9:$AN$16,8,FALSE)&amp;""""&amp;"#"&amp;AW$137&amp;"="&amp;""""&amp;INDEX($E$60:$G$62,MATCH("●",INDEX($H$60:$AQ$62,,MATCH($D157,$54:$54,0)-7),0),1)&amp;""""&amp;"#g'"&amp;" ${CONFIG_DIR}"&amp;$K$7&amp;"; export "&amp;AW$137&amp;"="&amp;""""&amp;INDEX($E$60:$G$62,MATCH("●",INDEX($H$60:$AQ$62,,MATCH($D157,$54:$54,0)-7),0),1)&amp;""";"),",",""",""")</f>
        <v/>
      </c>
      <c r="AX157" s="71" t="str">
        <f>SUBSTITUTE(IF(INDEX($E$60:$G$62,MATCH("●",INDEX($H$60:$AQ$62,,MATCH($D157,$54:$54,0)-7),0),1)=VLOOKUP(AX$137,$AD$9:$AN$16,8,FALSE),"","sed -i "&amp;IF($AK$135="MacOS","'' ","")&amp;"'s#"&amp;AX$137&amp;"="""&amp;INDEX($E$60:$G$62,MATCH("●",INDEX($H$60:$AQ$62,,MATCH($D157,$54:$54,0)-7),0),1)&amp;""""&amp;"#"&amp;AX$137&amp;"="&amp;""""&amp;VLOOKUP(AX$137,$AD$9:$AN$16,8,FALSE)&amp;""""&amp;"#g'"&amp;"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7" s="71" t="str">
        <f>SUBSTITUTE(IF(VLOOKUP(AY$137,$AD$9:$AN$16,8,FALSE)=INDEX($E$64:$G$69,MATCH("●",INDEX($H$64:$AQ$69,,MATCH($D157,$54:$54,0)-7),0),1),"","sed -i "&amp;IF($AK$135="MacOS","'' ","")&amp;"'s#"&amp;AY$137&amp;"="""&amp;VLOOKUP(AY$137,$AD$9:$AN$16,8,FALSE)&amp;""""&amp;"#"&amp;AY$137&amp;"="&amp;""""&amp;INDEX($E$64:$G$69,MATCH("●",INDEX($H$64:$AQ$69,,MATCH($D157,$54:$54,0)-7),0),1)&amp;""""&amp;"#g'"&amp;" ${CONFIG_DIR}"&amp;$K$7&amp;"; export "&amp;AY$137&amp;"="&amp;""""&amp;INDEX($E$64:$G$69,MATCH("●",INDEX($H$64:$AQ$69,,MATCH($D157,$54:$54,0)-7),0),1)&amp;""";"),",",""",""")</f>
        <v/>
      </c>
      <c r="AZ157" s="71" t="str">
        <f>SUBSTITUTE(IF(INDEX($E$64:$G$69,MATCH("●",INDEX($H$64:$AQ$69,,MATCH($D157,$54:$54,0)-7),0),1)=VLOOKUP(AZ$137,$AD$9:$AN$16,8,FALSE),"","sed -i "&amp;IF($AK$135="MacOS","'' ","")&amp;"'s#"&amp;AZ$137&amp;"="""&amp;INDEX($E$64:$G$69,MATCH("●",INDEX($H$64:$AQ$69,,MATCH($D157,$54:$54,0)-7),0),1)&amp;""""&amp;"#"&amp;AZ$137&amp;"="&amp;""""&amp;VLOOKUP(AZ$137,$AD$9:$AN$16,8,FALSE)&amp;""""&amp;"#g'"&amp;"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57" s="71" t="str">
        <f>SUBSTITUTE(IF(VLOOKUP(BA$137,$AD$9:$AN$16,8,FALSE)=INDEX($E$71:$G$78,MATCH("●",INDEX($H$71:$AQ$78,,MATCH($D157,$54:$54,0)-7),0),1),"","sed -i "&amp;IF($AK$135="MacOS","'' ","")&amp;"'s#"&amp;BA$137&amp;"="""&amp;VLOOKUP(BA$137,$AD$9:$AN$16,8,FALSE)&amp;""""&amp;"#"&amp;BA$137&amp;"="&amp;""""&amp;INDEX($E$71:$G$78,MATCH("●",INDEX($H$71:$AQ$78,,MATCH($D157,$54:$54,0)-7),0),1)&amp;""""&amp;"#g'"&amp;" ${CONFIG_DIR}"&amp;$K$7&amp;"; export "&amp;BA$137&amp;"="&amp;""""&amp;INDEX($E$71:$G$78,MATCH("●",INDEX($H$71:$AQ$78,,MATCH($D157,$54:$54,0)-7),0),1)&amp;""";"),",",""",""")</f>
        <v>sed -i '' 's#FILE_COMPRESSION=".gz"#FILE_COMPRESSION=".tar"#g' ${CONFIG_DIR}db_file_config.txt; export FILE_COMPRESSION=".tar";</v>
      </c>
      <c r="BB157" s="71" t="str">
        <f>SUBSTITUTE(IF(INDEX($E$71:$G$78,MATCH("●",INDEX($H$71:$AQ$78,,MATCH($D157,$54:$54,0)-7),0),1)=VLOOKUP(BB$137,$AD$9:$AN$16,8,FALSE),"","sed -i "&amp;IF($AK$135="MacOS","'' ","")&amp;"'s#"&amp;BB$137&amp;"="""&amp;INDEX($E$71:$G$78,MATCH("●",INDEX($H$71:$AQ$78,,MATCH($D157,$54:$54,0)-7),0),1)&amp;""""&amp;"#"&amp;BB$137&amp;"="&amp;""""&amp;VLOOKUP(BB$137,$AD$9:$AN$16,8,FALSE)&amp;""""&amp;"#g'"&amp;" ${CONFIG_DIR}"&amp;$K$7&amp;"; export "&amp;BB$137&amp;"="&amp;""""&amp;VLOOKUP(BB$137,$AD$9:$AN$16,8,FALSE)&amp;""";"),",",""",""")</f>
        <v>sed -i '' 's#FILE_COMPRESSION=".tar"#FILE_COMPRESSION=".gz"#g' ${CONFIG_DIR}db_file_config.txt; export FILE_COMPRESSION=".gz";</v>
      </c>
      <c r="BC157" s="71" t="str">
        <f>SUBSTITUTE(IF(VLOOKUP(BC$137,$AD$9:$AN$16,8,FALSE)=INDEX($E$80:$G$88,MATCH("●",INDEX($H$80:$AQ$88,,MATCH($D157,$54:$54,0)-7),0),1),"","sed -i "&amp;IF($AK$135="MacOS","'' ","")&amp;"'s#"&amp;BC$137&amp;"="""&amp;VLOOKUP(BC$137,$AD$9:$AN$16,8,FALSE)&amp;""""&amp;"#"&amp;BC$137&amp;"="&amp;""""&amp;INDEX($E$80:$G$88,MATCH("●",INDEX($H$80:$AQ$88,,MATCH($D157,$54:$54,0)-7),0),1)&amp;""""&amp;"#g'"&amp;" ${CONFIG_DIR}"&amp;$K$7&amp;"; export "&amp;BC$137&amp;"="&amp;""""&amp;INDEX($E$80:$G$88,MATCH("●",INDEX($H$80:$AQ$88,,MATCH($D157,$54:$54,0)-7),0),1)&amp;""";"),",",""",""")</f>
        <v/>
      </c>
      <c r="BD157" s="71" t="str">
        <f>SUBSTITUTE(IF(INDEX($E$80:$G$88,MATCH("●",INDEX($H$80:$AQ$88,,MATCH($D157,$54:$54,0)-7),0),1)=VLOOKUP(BD$137,$AD$9:$AN$16,8,FALSE),"","sed -i "&amp;IF($AK$135="MacOS","'' ","")&amp;"'s#"&amp;BD$137&amp;"="""&amp;INDEX($E$80:$G$88,MATCH("●",INDEX($H$80:$AQ$88,,MATCH($D157,$54:$54,0)-7),0),1)&amp;""""&amp;"#"&amp;BD$137&amp;"="&amp;""""&amp;VLOOKUP(BD$137,$AD$9:$AN$16,8,FALSE)&amp;""""&amp;"#g'"&amp;"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7" s="71" t="str">
        <f>SUBSTITUTE(IF(VLOOKUP(BE$137,$AD$9:$AN$16,8,FALSE)=INDEX($E$90:$G$93,MATCH("●",INDEX($H$90:$AQ$93,,MATCH($D157,$54:$54,0)-7),0),1),"","sed -i "&amp;IF($AK$135="MacOS","'' ","")&amp;"'s#"&amp;BE$137&amp;"="""&amp;VLOOKUP(BE$137,$AD$9:$AN$16,8,FALSE)&amp;""""&amp;"#"&amp;BE$137&amp;"="&amp;""""&amp;INDEX($E$90:$G$93,MATCH("●",INDEX($H$90:$AQ$93,,MATCH($D157,$54:$54,0)-7),0),1)&amp;""""&amp;"#g'"&amp;" ${CONFIG_DIR}"&amp;$K$7&amp;"; export "&amp;BE$137&amp;"="&amp;""""&amp;INDEX($E$90:$G$93,MATCH("●",INDEX($H$90:$AQ$93,,MATCH($D157,$54:$54,0)-7),0),1)&amp;""";"),",",""",""")</f>
        <v/>
      </c>
      <c r="BF157" s="71" t="str">
        <f>SUBSTITUTE(IF(INDEX($E$90:$G$93,MATCH("●",INDEX($H$90:$AQ$93,,MATCH($D157,$54:$54,0)-7),0),1)=VLOOKUP(BF$137,$AD$9:$AN$16,8,FALSE),"","sed -i "&amp;IF($AK$135="MacOS","'' ","")&amp;"'s#"&amp;BF$137&amp;"="""&amp;INDEX($E$90:$G$93,MATCH("●",INDEX($H$90:$AQ$93,,MATCH($D157,$54:$54,0)-7),0),1)&amp;""""&amp;"#"&amp;BF$137&amp;"="&amp;""""&amp;VLOOKUP(BF$137,$AD$9:$AN$16,8,FALSE)&amp;""""&amp;"#g'"&amp;"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7" s="71" t="str">
        <f>SUBSTITUTE(IF(VLOOKUP(BG$137,$AD$9:$AN$16,8,FALSE)=INDEX($E$95:$G$99,MATCH("●",INDEX($H$95:$AQ$99,,MATCH($D157,$54:$54,0)-7),0),1),"","sed -i "&amp;IF($AK$135="MacOS","'' ","")&amp;"'s#"&amp;BG$137&amp;"="""&amp;VLOOKUP(BG$137,$AD$9:$AN$16,8,FALSE)&amp;""""&amp;"#"&amp;BG$137&amp;"="&amp;""""&amp;INDEX($E$95:$G$99,MATCH("●",INDEX($H$95:$AQ$99,,MATCH($D157,$54:$54,0)-7),0),1)&amp;""""&amp;"#g'"&amp;" ${CONFIG_DIR}"&amp;$K$7&amp;"; export "&amp;BG$137&amp;"="&amp;""""&amp;INDEX($E$95:$G$99,MATCH("●",INDEX($H$95:$AQ$99,,MATCH($D157,$54:$54,0)-7),0),1)&amp;""";"),",",""",""")</f>
        <v/>
      </c>
      <c r="BH157" s="71" t="str">
        <f>SUBSTITUTE(IF(INDEX($E$95:$G$99,MATCH("●",INDEX($H$95:$AQ$99,,MATCH($D157,$54:$54,0)-7),0),1)=VLOOKUP(BH$137,$AD$9:$AN$16,8,FALSE),"","sed -i "&amp;IF($AK$135="MacOS","'' ","")&amp;"'s#"&amp;BH$137&amp;"="""&amp;INDEX($E$95:$G$99,MATCH("●",INDEX($H$95:$AQ$99,,MATCH($D157,$54:$54,0)-7),0),1)&amp;""""&amp;"#"&amp;BH$137&amp;"="&amp;""""&amp;VLOOKUP(BH$137,$AD$9:$AN$16,8,FALSE)&amp;""""&amp;"#g'"&amp;"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7" s="71" t="str">
        <f>SUBSTITUTE(IF(VLOOKUP(BI$137,$AD$9:$AN$16,8,FALSE)=INDEX($E$101:$G$105,MATCH("●",INDEX($H$101:$AQ$105,,MATCH($D157,$54:$54,0)-7),0),1),"","sed -i "&amp;IF($AK$135="MacOS","'' ","")&amp;"'s#"&amp;BI$137&amp;"="""&amp;VLOOKUP(BI$137,$AD$9:$AN$16,8,FALSE)&amp;""""&amp;"#"&amp;BI$137&amp;"="&amp;""""&amp;INDEX($E$101:$G$105,MATCH("●",INDEX($H$101:$AQ$105,,MATCH($D157,$54:$54,0)-7),0),1)&amp;""""&amp;"#g'"&amp;" ${CONFIG_DIR}"&amp;$K$7&amp;"; export "&amp;BI$137&amp;"="&amp;""""&amp;INDEX($E$101:$G$105,MATCH("●",INDEX($H$101:$AQ$105,,MATCH($D157,$54:$54,0)-7),0),1)&amp;""";"),",",""",""")</f>
        <v/>
      </c>
      <c r="BJ157" s="71" t="str">
        <f>SUBSTITUTE(IF(INDEX($E$101:$G$105,MATCH("●",INDEX($H$101:$AQ$105,,MATCH($D157,$54:$54,0)-7),0),1)=VLOOKUP(BJ$137,$AD$9:$AN$16,8,FALSE),"","sed -i "&amp;IF($AK$135="MacOS","'' ","")&amp;"'s#"&amp;BJ$137&amp;"="""&amp;INDEX($E$101:$G$105,MATCH("●",INDEX($H$101:$AQ$105,,MATCH($D157,$54:$54,0)-7),0),1)&amp;""""&amp;"#"&amp;BJ$137&amp;"="&amp;""""&amp;VLOOKUP(BJ$137,$AD$9:$AN$16,8,FALSE)&amp;""""&amp;"#g'"&amp;"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7" s="71" t="str">
        <f>SUBSTITUTE(IF(VLOOKUP(BK$137,$AD$9:$AN$16,8,FALSE)=INDEX($E$107:$G$111,MATCH("●",INDEX($H$107:$AQ$111,,MATCH($D157,$54:$54,0)-7),0),1),"","sed -i "&amp;IF($AK$135="MacOS","'' ","")&amp;"'s#"&amp;BK$137&amp;"="""&amp;VLOOKUP(BK$137,$AD$9:$AN$16,8,FALSE)&amp;""""&amp;"#"&amp;BK$137&amp;"="&amp;""""&amp;INDEX($E$107:$G$111,MATCH("●",INDEX($H$107:$AQ$111,,MATCH($D157,$54:$54,0)-7),0),1)&amp;""""&amp;"#g'"&amp;" ${CONFIG_DIR}"&amp;$K$7&amp;"; export "&amp;BK$137&amp;"="&amp;""""&amp;INDEX($E$107:$G$111,MATCH("●",INDEX($H$107:$AQ$111,,MATCH($D157,$54:$54,0)-7),0),1)&amp;""";"),",",""",""")</f>
        <v/>
      </c>
      <c r="BL157" s="71" t="str">
        <f>SUBSTITUTE(IF(INDEX($E$107:$G$111,MATCH("●",INDEX($H$107:$AQ$111,,MATCH($D157,$54:$54,0)-7),0),1)=VLOOKUP(BL$137,$AD$9:$AN$16,8,FALSE),"","sed -i "&amp;IF($AK$135="MacOS","'' ","")&amp;"'s#"&amp;BL$137&amp;"="""&amp;INDEX($E$107:$G$111,MATCH("●",INDEX($H$107:$AQ$111,,MATCH($D157,$54:$54,0)-7),0),1)&amp;""""&amp;"#"&amp;BL$137&amp;"="&amp;""""&amp;VLOOKUP(BL$137,$AD$9:$AN$16,8,FALSE)&amp;""""&amp;"#g'"&amp;"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7" s="60" t="s">
        <v>1068</v>
      </c>
    </row>
    <row r="158" spans="4:65" ht="36" customHeight="1">
      <c r="D158" s="96">
        <f t="shared" si="3"/>
        <v>20</v>
      </c>
      <c r="E158" s="97"/>
      <c r="F158" s="97"/>
      <c r="G158" s="98"/>
      <c r="H158" s="45" t="str">
        <f t="shared" ca="1" si="2"/>
        <v>clear; echo テストケース020; sed -i '' 's#FILE_COMPRESSION=".gz"#FILE_COMPRESSION=".7z"#g' ${CONFIG_DIR}db_file_config.txt; export FILE_COMPRESSION=".7z";sh ./script/db_check_file_validate_config.sh; sed -i '' 's#FILE_COMPRESSION=".7z"#FILE_COMPRESSION=".gz"#g' ${CONFIG_DIR}db_file_config.txt; export FILE_COMPRESSION=".gz";</v>
      </c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7"/>
      <c r="AE158" s="99" t="str" cm="1">
        <f t="array" ref="AE158">SUBSTITUTE(INDEX($H$113:$AQ$113, , MATCH($D158, $54:$54, 0)-7),"-","")</f>
        <v>正常</v>
      </c>
      <c r="AF158" s="100"/>
      <c r="AG158" s="101"/>
      <c r="AH158" s="102" t="s">
        <v>1086</v>
      </c>
      <c r="AI158" s="103"/>
      <c r="AJ158" s="103"/>
      <c r="AK158" s="103"/>
      <c r="AL158" s="103"/>
      <c r="AM158" s="103"/>
      <c r="AN158" s="103"/>
      <c r="AO158" s="103"/>
      <c r="AP158" s="103"/>
      <c r="AQ158" s="104"/>
      <c r="AS158" s="68" t="str" cm="1">
        <f t="array" ref="AS158">SUBSTITUTE(TEXT(INDEX($H$116:$AQ$116,1,$D158),"000000"),"-","")</f>
        <v>230001</v>
      </c>
      <c r="AT158" s="69"/>
      <c r="AU158" s="70"/>
      <c r="AW158" s="71" t="str">
        <f>SUBSTITUTE(IF(VLOOKUP(AW$137,$AD$9:$AN$16,8,FALSE)=INDEX($E$60:$G$62,MATCH("●",INDEX($H$60:$AQ$62,,MATCH($D158,$54:$54,0)-7),0),1),"","sed -i "&amp;IF($AK$135="MacOS","'' ","")&amp;"'s#"&amp;AW$137&amp;"="""&amp;VLOOKUP(AW$137,$AD$9:$AN$16,8,FALSE)&amp;""""&amp;"#"&amp;AW$137&amp;"="&amp;""""&amp;INDEX($E$60:$G$62,MATCH("●",INDEX($H$60:$AQ$62,,MATCH($D158,$54:$54,0)-7),0),1)&amp;""""&amp;"#g'"&amp;" ${CONFIG_DIR}"&amp;$K$7&amp;"; export "&amp;AW$137&amp;"="&amp;""""&amp;INDEX($E$60:$G$62,MATCH("●",INDEX($H$60:$AQ$62,,MATCH($D158,$54:$54,0)-7),0),1)&amp;""";"),",",""",""")</f>
        <v/>
      </c>
      <c r="AX158" s="71" t="str">
        <f>SUBSTITUTE(IF(INDEX($E$60:$G$62,MATCH("●",INDEX($H$60:$AQ$62,,MATCH($D158,$54:$54,0)-7),0),1)=VLOOKUP(AX$137,$AD$9:$AN$16,8,FALSE),"","sed -i "&amp;IF($AK$135="MacOS","'' ","")&amp;"'s#"&amp;AX$137&amp;"="""&amp;INDEX($E$60:$G$62,MATCH("●",INDEX($H$60:$AQ$62,,MATCH($D158,$54:$54,0)-7),0),1)&amp;""""&amp;"#"&amp;AX$137&amp;"="&amp;""""&amp;VLOOKUP(AX$137,$AD$9:$AN$16,8,FALSE)&amp;""""&amp;"#g'"&amp;"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8" s="71" t="str">
        <f>SUBSTITUTE(IF(VLOOKUP(AY$137,$AD$9:$AN$16,8,FALSE)=INDEX($E$64:$G$69,MATCH("●",INDEX($H$64:$AQ$69,,MATCH($D158,$54:$54,0)-7),0),1),"","sed -i "&amp;IF($AK$135="MacOS","'' ","")&amp;"'s#"&amp;AY$137&amp;"="""&amp;VLOOKUP(AY$137,$AD$9:$AN$16,8,FALSE)&amp;""""&amp;"#"&amp;AY$137&amp;"="&amp;""""&amp;INDEX($E$64:$G$69,MATCH("●",INDEX($H$64:$AQ$69,,MATCH($D158,$54:$54,0)-7),0),1)&amp;""""&amp;"#g'"&amp;" ${CONFIG_DIR}"&amp;$K$7&amp;"; export "&amp;AY$137&amp;"="&amp;""""&amp;INDEX($E$64:$G$69,MATCH("●",INDEX($H$64:$AQ$69,,MATCH($D158,$54:$54,0)-7),0),1)&amp;""";"),",",""",""")</f>
        <v/>
      </c>
      <c r="AZ158" s="71" t="str">
        <f>SUBSTITUTE(IF(INDEX($E$64:$G$69,MATCH("●",INDEX($H$64:$AQ$69,,MATCH($D158,$54:$54,0)-7),0),1)=VLOOKUP(AZ$137,$AD$9:$AN$16,8,FALSE),"","sed -i "&amp;IF($AK$135="MacOS","'' ","")&amp;"'s#"&amp;AZ$137&amp;"="""&amp;INDEX($E$64:$G$69,MATCH("●",INDEX($H$64:$AQ$69,,MATCH($D158,$54:$54,0)-7),0),1)&amp;""""&amp;"#"&amp;AZ$137&amp;"="&amp;""""&amp;VLOOKUP(AZ$137,$AD$9:$AN$16,8,FALSE)&amp;""""&amp;"#g'"&amp;"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58" s="71" t="str">
        <f>SUBSTITUTE(IF(VLOOKUP(BA$137,$AD$9:$AN$16,8,FALSE)=INDEX($E$71:$G$78,MATCH("●",INDEX($H$71:$AQ$78,,MATCH($D158,$54:$54,0)-7),0),1),"","sed -i "&amp;IF($AK$135="MacOS","'' ","")&amp;"'s#"&amp;BA$137&amp;"="""&amp;VLOOKUP(BA$137,$AD$9:$AN$16,8,FALSE)&amp;""""&amp;"#"&amp;BA$137&amp;"="&amp;""""&amp;INDEX($E$71:$G$78,MATCH("●",INDEX($H$71:$AQ$78,,MATCH($D158,$54:$54,0)-7),0),1)&amp;""""&amp;"#g'"&amp;" ${CONFIG_DIR}"&amp;$K$7&amp;"; export "&amp;BA$137&amp;"="&amp;""""&amp;INDEX($E$71:$G$78,MATCH("●",INDEX($H$71:$AQ$78,,MATCH($D158,$54:$54,0)-7),0),1)&amp;""";"),",",""",""")</f>
        <v>sed -i '' 's#FILE_COMPRESSION=".gz"#FILE_COMPRESSION=".7z"#g' ${CONFIG_DIR}db_file_config.txt; export FILE_COMPRESSION=".7z";</v>
      </c>
      <c r="BB158" s="71" t="str">
        <f>SUBSTITUTE(IF(INDEX($E$71:$G$78,MATCH("●",INDEX($H$71:$AQ$78,,MATCH($D158,$54:$54,0)-7),0),1)=VLOOKUP(BB$137,$AD$9:$AN$16,8,FALSE),"","sed -i "&amp;IF($AK$135="MacOS","'' ","")&amp;"'s#"&amp;BB$137&amp;"="""&amp;INDEX($E$71:$G$78,MATCH("●",INDEX($H$71:$AQ$78,,MATCH($D158,$54:$54,0)-7),0),1)&amp;""""&amp;"#"&amp;BB$137&amp;"="&amp;""""&amp;VLOOKUP(BB$137,$AD$9:$AN$16,8,FALSE)&amp;""""&amp;"#g'"&amp;" ${CONFIG_DIR}"&amp;$K$7&amp;"; export "&amp;BB$137&amp;"="&amp;""""&amp;VLOOKUP(BB$137,$AD$9:$AN$16,8,FALSE)&amp;""";"),",",""",""")</f>
        <v>sed -i '' 's#FILE_COMPRESSION=".7z"#FILE_COMPRESSION=".gz"#g' ${CONFIG_DIR}db_file_config.txt; export FILE_COMPRESSION=".gz";</v>
      </c>
      <c r="BC158" s="71" t="str">
        <f>SUBSTITUTE(IF(VLOOKUP(BC$137,$AD$9:$AN$16,8,FALSE)=INDEX($E$80:$G$88,MATCH("●",INDEX($H$80:$AQ$88,,MATCH($D158,$54:$54,0)-7),0),1),"","sed -i "&amp;IF($AK$135="MacOS","'' ","")&amp;"'s#"&amp;BC$137&amp;"="""&amp;VLOOKUP(BC$137,$AD$9:$AN$16,8,FALSE)&amp;""""&amp;"#"&amp;BC$137&amp;"="&amp;""""&amp;INDEX($E$80:$G$88,MATCH("●",INDEX($H$80:$AQ$88,,MATCH($D158,$54:$54,0)-7),0),1)&amp;""""&amp;"#g'"&amp;" ${CONFIG_DIR}"&amp;$K$7&amp;"; export "&amp;BC$137&amp;"="&amp;""""&amp;INDEX($E$80:$G$88,MATCH("●",INDEX($H$80:$AQ$88,,MATCH($D158,$54:$54,0)-7),0),1)&amp;""";"),",",""",""")</f>
        <v/>
      </c>
      <c r="BD158" s="71" t="str">
        <f>SUBSTITUTE(IF(INDEX($E$80:$G$88,MATCH("●",INDEX($H$80:$AQ$88,,MATCH($D158,$54:$54,0)-7),0),1)=VLOOKUP(BD$137,$AD$9:$AN$16,8,FALSE),"","sed -i "&amp;IF($AK$135="MacOS","'' ","")&amp;"'s#"&amp;BD$137&amp;"="""&amp;INDEX($E$80:$G$88,MATCH("●",INDEX($H$80:$AQ$88,,MATCH($D158,$54:$54,0)-7),0),1)&amp;""""&amp;"#"&amp;BD$137&amp;"="&amp;""""&amp;VLOOKUP(BD$137,$AD$9:$AN$16,8,FALSE)&amp;""""&amp;"#g'"&amp;"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8" s="71" t="str">
        <f>SUBSTITUTE(IF(VLOOKUP(BE$137,$AD$9:$AN$16,8,FALSE)=INDEX($E$90:$G$93,MATCH("●",INDEX($H$90:$AQ$93,,MATCH($D158,$54:$54,0)-7),0),1),"","sed -i "&amp;IF($AK$135="MacOS","'' ","")&amp;"'s#"&amp;BE$137&amp;"="""&amp;VLOOKUP(BE$137,$AD$9:$AN$16,8,FALSE)&amp;""""&amp;"#"&amp;BE$137&amp;"="&amp;""""&amp;INDEX($E$90:$G$93,MATCH("●",INDEX($H$90:$AQ$93,,MATCH($D158,$54:$54,0)-7),0),1)&amp;""""&amp;"#g'"&amp;" ${CONFIG_DIR}"&amp;$K$7&amp;"; export "&amp;BE$137&amp;"="&amp;""""&amp;INDEX($E$90:$G$93,MATCH("●",INDEX($H$90:$AQ$93,,MATCH($D158,$54:$54,0)-7),0),1)&amp;""";"),",",""",""")</f>
        <v/>
      </c>
      <c r="BF158" s="71" t="str">
        <f>SUBSTITUTE(IF(INDEX($E$90:$G$93,MATCH("●",INDEX($H$90:$AQ$93,,MATCH($D158,$54:$54,0)-7),0),1)=VLOOKUP(BF$137,$AD$9:$AN$16,8,FALSE),"","sed -i "&amp;IF($AK$135="MacOS","'' ","")&amp;"'s#"&amp;BF$137&amp;"="""&amp;INDEX($E$90:$G$93,MATCH("●",INDEX($H$90:$AQ$93,,MATCH($D158,$54:$54,0)-7),0),1)&amp;""""&amp;"#"&amp;BF$137&amp;"="&amp;""""&amp;VLOOKUP(BF$137,$AD$9:$AN$16,8,FALSE)&amp;""""&amp;"#g'"&amp;"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8" s="71" t="str">
        <f>SUBSTITUTE(IF(VLOOKUP(BG$137,$AD$9:$AN$16,8,FALSE)=INDEX($E$95:$G$99,MATCH("●",INDEX($H$95:$AQ$99,,MATCH($D158,$54:$54,0)-7),0),1),"","sed -i "&amp;IF($AK$135="MacOS","'' ","")&amp;"'s#"&amp;BG$137&amp;"="""&amp;VLOOKUP(BG$137,$AD$9:$AN$16,8,FALSE)&amp;""""&amp;"#"&amp;BG$137&amp;"="&amp;""""&amp;INDEX($E$95:$G$99,MATCH("●",INDEX($H$95:$AQ$99,,MATCH($D158,$54:$54,0)-7),0),1)&amp;""""&amp;"#g'"&amp;" ${CONFIG_DIR}"&amp;$K$7&amp;"; export "&amp;BG$137&amp;"="&amp;""""&amp;INDEX($E$95:$G$99,MATCH("●",INDEX($H$95:$AQ$99,,MATCH($D158,$54:$54,0)-7),0),1)&amp;""";"),",",""",""")</f>
        <v/>
      </c>
      <c r="BH158" s="71" t="str">
        <f>SUBSTITUTE(IF(INDEX($E$95:$G$99,MATCH("●",INDEX($H$95:$AQ$99,,MATCH($D158,$54:$54,0)-7),0),1)=VLOOKUP(BH$137,$AD$9:$AN$16,8,FALSE),"","sed -i "&amp;IF($AK$135="MacOS","'' ","")&amp;"'s#"&amp;BH$137&amp;"="""&amp;INDEX($E$95:$G$99,MATCH("●",INDEX($H$95:$AQ$99,,MATCH($D158,$54:$54,0)-7),0),1)&amp;""""&amp;"#"&amp;BH$137&amp;"="&amp;""""&amp;VLOOKUP(BH$137,$AD$9:$AN$16,8,FALSE)&amp;""""&amp;"#g'"&amp;"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8" s="71" t="str">
        <f>SUBSTITUTE(IF(VLOOKUP(BI$137,$AD$9:$AN$16,8,FALSE)=INDEX($E$101:$G$105,MATCH("●",INDEX($H$101:$AQ$105,,MATCH($D158,$54:$54,0)-7),0),1),"","sed -i "&amp;IF($AK$135="MacOS","'' ","")&amp;"'s#"&amp;BI$137&amp;"="""&amp;VLOOKUP(BI$137,$AD$9:$AN$16,8,FALSE)&amp;""""&amp;"#"&amp;BI$137&amp;"="&amp;""""&amp;INDEX($E$101:$G$105,MATCH("●",INDEX($H$101:$AQ$105,,MATCH($D158,$54:$54,0)-7),0),1)&amp;""""&amp;"#g'"&amp;" ${CONFIG_DIR}"&amp;$K$7&amp;"; export "&amp;BI$137&amp;"="&amp;""""&amp;INDEX($E$101:$G$105,MATCH("●",INDEX($H$101:$AQ$105,,MATCH($D158,$54:$54,0)-7),0),1)&amp;""";"),",",""",""")</f>
        <v/>
      </c>
      <c r="BJ158" s="71" t="str">
        <f>SUBSTITUTE(IF(INDEX($E$101:$G$105,MATCH("●",INDEX($H$101:$AQ$105,,MATCH($D158,$54:$54,0)-7),0),1)=VLOOKUP(BJ$137,$AD$9:$AN$16,8,FALSE),"","sed -i "&amp;IF($AK$135="MacOS","'' ","")&amp;"'s#"&amp;BJ$137&amp;"="""&amp;INDEX($E$101:$G$105,MATCH("●",INDEX($H$101:$AQ$105,,MATCH($D158,$54:$54,0)-7),0),1)&amp;""""&amp;"#"&amp;BJ$137&amp;"="&amp;""""&amp;VLOOKUP(BJ$137,$AD$9:$AN$16,8,FALSE)&amp;""""&amp;"#g'"&amp;"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8" s="71" t="str">
        <f>SUBSTITUTE(IF(VLOOKUP(BK$137,$AD$9:$AN$16,8,FALSE)=INDEX($E$107:$G$111,MATCH("●",INDEX($H$107:$AQ$111,,MATCH($D158,$54:$54,0)-7),0),1),"","sed -i "&amp;IF($AK$135="MacOS","'' ","")&amp;"'s#"&amp;BK$137&amp;"="""&amp;VLOOKUP(BK$137,$AD$9:$AN$16,8,FALSE)&amp;""""&amp;"#"&amp;BK$137&amp;"="&amp;""""&amp;INDEX($E$107:$G$111,MATCH("●",INDEX($H$107:$AQ$111,,MATCH($D158,$54:$54,0)-7),0),1)&amp;""""&amp;"#g'"&amp;" ${CONFIG_DIR}"&amp;$K$7&amp;"; export "&amp;BK$137&amp;"="&amp;""""&amp;INDEX($E$107:$G$111,MATCH("●",INDEX($H$107:$AQ$111,,MATCH($D158,$54:$54,0)-7),0),1)&amp;""";"),",",""",""")</f>
        <v/>
      </c>
      <c r="BL158" s="71" t="str">
        <f>SUBSTITUTE(IF(INDEX($E$107:$G$111,MATCH("●",INDEX($H$107:$AQ$111,,MATCH($D158,$54:$54,0)-7),0),1)=VLOOKUP(BL$137,$AD$9:$AN$16,8,FALSE),"","sed -i "&amp;IF($AK$135="MacOS","'' ","")&amp;"'s#"&amp;BL$137&amp;"="""&amp;INDEX($E$107:$G$111,MATCH("●",INDEX($H$107:$AQ$111,,MATCH($D158,$54:$54,0)-7),0),1)&amp;""""&amp;"#"&amp;BL$137&amp;"="&amp;""""&amp;VLOOKUP(BL$137,$AD$9:$AN$16,8,FALSE)&amp;""""&amp;"#g'"&amp;"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8" s="60" t="s">
        <v>1068</v>
      </c>
    </row>
    <row r="159" spans="4:65" ht="36" customHeight="1">
      <c r="D159" s="96">
        <f t="shared" si="3"/>
        <v>21</v>
      </c>
      <c r="E159" s="97"/>
      <c r="F159" s="97"/>
      <c r="G159" s="98"/>
      <c r="H159" s="45" t="str">
        <f t="shared" ca="1" si="2"/>
        <v>clear; echo テストケース021; sed -i '' 's#FILE_COMPRESSION=".gz"#FILE_COMPRESSION="NONE"#g' ${CONFIG_DIR}db_file_config.txt; export FILE_COMPRESSION="NONE";sh ./script/db_check_file_validate_config.sh; sed -i '' 's#FILE_COMPRESSION="NONE"#FILE_COMPRESSION=".gz"#g' ${CONFIG_DIR}db_file_config.txt; export FILE_COMPRESSION=".gz";</v>
      </c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7"/>
      <c r="AE159" s="99" t="str" cm="1">
        <f t="array" ref="AE159">SUBSTITUTE(INDEX($H$113:$AQ$113, , MATCH($D159, $54:$54, 0)-7),"-","")</f>
        <v>正常</v>
      </c>
      <c r="AF159" s="100"/>
      <c r="AG159" s="101"/>
      <c r="AH159" s="102" t="s">
        <v>1087</v>
      </c>
      <c r="AI159" s="103"/>
      <c r="AJ159" s="103"/>
      <c r="AK159" s="103"/>
      <c r="AL159" s="103"/>
      <c r="AM159" s="103"/>
      <c r="AN159" s="103"/>
      <c r="AO159" s="103"/>
      <c r="AP159" s="103"/>
      <c r="AQ159" s="104"/>
      <c r="AS159" s="68" t="str" cm="1">
        <f t="array" ref="AS159">SUBSTITUTE(TEXT(INDEX($H$116:$AQ$116,1,$D159),"000000"),"-","")</f>
        <v>230001</v>
      </c>
      <c r="AT159" s="69"/>
      <c r="AU159" s="70"/>
      <c r="AW159" s="71" t="str">
        <f>SUBSTITUTE(IF(VLOOKUP(AW$137,$AD$9:$AN$16,8,FALSE)=INDEX($E$60:$G$62,MATCH("●",INDEX($H$60:$AQ$62,,MATCH($D159,$54:$54,0)-7),0),1),"","sed -i "&amp;IF($AK$135="MacOS","'' ","")&amp;"'s#"&amp;AW$137&amp;"="""&amp;VLOOKUP(AW$137,$AD$9:$AN$16,8,FALSE)&amp;""""&amp;"#"&amp;AW$137&amp;"="&amp;""""&amp;INDEX($E$60:$G$62,MATCH("●",INDEX($H$60:$AQ$62,,MATCH($D159,$54:$54,0)-7),0),1)&amp;""""&amp;"#g'"&amp;" ${CONFIG_DIR}"&amp;$K$7&amp;"; export "&amp;AW$137&amp;"="&amp;""""&amp;INDEX($E$60:$G$62,MATCH("●",INDEX($H$60:$AQ$62,,MATCH($D159,$54:$54,0)-7),0),1)&amp;""";"),",",""",""")</f>
        <v/>
      </c>
      <c r="AX159" s="71" t="str">
        <f>SUBSTITUTE(IF(INDEX($E$60:$G$62,MATCH("●",INDEX($H$60:$AQ$62,,MATCH($D159,$54:$54,0)-7),0),1)=VLOOKUP(AX$137,$AD$9:$AN$16,8,FALSE),"","sed -i "&amp;IF($AK$135="MacOS","'' ","")&amp;"'s#"&amp;AX$137&amp;"="""&amp;INDEX($E$60:$G$62,MATCH("●",INDEX($H$60:$AQ$62,,MATCH($D159,$54:$54,0)-7),0),1)&amp;""""&amp;"#"&amp;AX$137&amp;"="&amp;""""&amp;VLOOKUP(AX$137,$AD$9:$AN$16,8,FALSE)&amp;""""&amp;"#g'"&amp;"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9" s="71" t="str">
        <f>SUBSTITUTE(IF(VLOOKUP(AY$137,$AD$9:$AN$16,8,FALSE)=INDEX($E$64:$G$69,MATCH("●",INDEX($H$64:$AQ$69,,MATCH($D159,$54:$54,0)-7),0),1),"","sed -i "&amp;IF($AK$135="MacOS","'' ","")&amp;"'s#"&amp;AY$137&amp;"="""&amp;VLOOKUP(AY$137,$AD$9:$AN$16,8,FALSE)&amp;""""&amp;"#"&amp;AY$137&amp;"="&amp;""""&amp;INDEX($E$64:$G$69,MATCH("●",INDEX($H$64:$AQ$69,,MATCH($D159,$54:$54,0)-7),0),1)&amp;""""&amp;"#g'"&amp;" ${CONFIG_DIR}"&amp;$K$7&amp;"; export "&amp;AY$137&amp;"="&amp;""""&amp;INDEX($E$64:$G$69,MATCH("●",INDEX($H$64:$AQ$69,,MATCH($D159,$54:$54,0)-7),0),1)&amp;""";"),",",""",""")</f>
        <v/>
      </c>
      <c r="AZ159" s="71" t="str">
        <f>SUBSTITUTE(IF(INDEX($E$64:$G$69,MATCH("●",INDEX($H$64:$AQ$69,,MATCH($D159,$54:$54,0)-7),0),1)=VLOOKUP(AZ$137,$AD$9:$AN$16,8,FALSE),"","sed -i "&amp;IF($AK$135="MacOS","'' ","")&amp;"'s#"&amp;AZ$137&amp;"="""&amp;INDEX($E$64:$G$69,MATCH("●",INDEX($H$64:$AQ$69,,MATCH($D159,$54:$54,0)-7),0),1)&amp;""""&amp;"#"&amp;AZ$137&amp;"="&amp;""""&amp;VLOOKUP(AZ$137,$AD$9:$AN$16,8,FALSE)&amp;""""&amp;"#g'"&amp;"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59" s="71" t="str">
        <f>SUBSTITUTE(IF(VLOOKUP(BA$137,$AD$9:$AN$16,8,FALSE)=INDEX($E$71:$G$78,MATCH("●",INDEX($H$71:$AQ$78,,MATCH($D159,$54:$54,0)-7),0),1),"","sed -i "&amp;IF($AK$135="MacOS","'' ","")&amp;"'s#"&amp;BA$137&amp;"="""&amp;VLOOKUP(BA$137,$AD$9:$AN$16,8,FALSE)&amp;""""&amp;"#"&amp;BA$137&amp;"="&amp;""""&amp;INDEX($E$71:$G$78,MATCH("●",INDEX($H$71:$AQ$78,,MATCH($D159,$54:$54,0)-7),0),1)&amp;""""&amp;"#g'"&amp;" ${CONFIG_DIR}"&amp;$K$7&amp;"; export "&amp;BA$137&amp;"="&amp;""""&amp;INDEX($E$71:$G$78,MATCH("●",INDEX($H$71:$AQ$78,,MATCH($D159,$54:$54,0)-7),0),1)&amp;""";"),",",""",""")</f>
        <v>sed -i '' 's#FILE_COMPRESSION=".gz"#FILE_COMPRESSION="NONE"#g' ${CONFIG_DIR}db_file_config.txt; export FILE_COMPRESSION="NONE";</v>
      </c>
      <c r="BB159" s="71" t="str">
        <f>SUBSTITUTE(IF(INDEX($E$71:$G$78,MATCH("●",INDEX($H$71:$AQ$78,,MATCH($D159,$54:$54,0)-7),0),1)=VLOOKUP(BB$137,$AD$9:$AN$16,8,FALSE),"","sed -i "&amp;IF($AK$135="MacOS","'' ","")&amp;"'s#"&amp;BB$137&amp;"="""&amp;INDEX($E$71:$G$78,MATCH("●",INDEX($H$71:$AQ$78,,MATCH($D159,$54:$54,0)-7),0),1)&amp;""""&amp;"#"&amp;BB$137&amp;"="&amp;""""&amp;VLOOKUP(BB$137,$AD$9:$AN$16,8,FALSE)&amp;""""&amp;"#g'"&amp;" ${CONFIG_DIR}"&amp;$K$7&amp;"; export "&amp;BB$137&amp;"="&amp;""""&amp;VLOOKUP(BB$137,$AD$9:$AN$16,8,FALSE)&amp;""";"),",",""",""")</f>
        <v>sed -i '' 's#FILE_COMPRESSION="NONE"#FILE_COMPRESSION=".gz"#g' ${CONFIG_DIR}db_file_config.txt; export FILE_COMPRESSION=".gz";</v>
      </c>
      <c r="BC159" s="71" t="str">
        <f>SUBSTITUTE(IF(VLOOKUP(BC$137,$AD$9:$AN$16,8,FALSE)=INDEX($E$80:$G$88,MATCH("●",INDEX($H$80:$AQ$88,,MATCH($D159,$54:$54,0)-7),0),1),"","sed -i "&amp;IF($AK$135="MacOS","'' ","")&amp;"'s#"&amp;BC$137&amp;"="""&amp;VLOOKUP(BC$137,$AD$9:$AN$16,8,FALSE)&amp;""""&amp;"#"&amp;BC$137&amp;"="&amp;""""&amp;INDEX($E$80:$G$88,MATCH("●",INDEX($H$80:$AQ$88,,MATCH($D159,$54:$54,0)-7),0),1)&amp;""""&amp;"#g'"&amp;" ${CONFIG_DIR}"&amp;$K$7&amp;"; export "&amp;BC$137&amp;"="&amp;""""&amp;INDEX($E$80:$G$88,MATCH("●",INDEX($H$80:$AQ$88,,MATCH($D159,$54:$54,0)-7),0),1)&amp;""";"),",",""",""")</f>
        <v/>
      </c>
      <c r="BD159" s="71" t="str">
        <f>SUBSTITUTE(IF(INDEX($E$80:$G$88,MATCH("●",INDEX($H$80:$AQ$88,,MATCH($D159,$54:$54,0)-7),0),1)=VLOOKUP(BD$137,$AD$9:$AN$16,8,FALSE),"","sed -i "&amp;IF($AK$135="MacOS","'' ","")&amp;"'s#"&amp;BD$137&amp;"="""&amp;INDEX($E$80:$G$88,MATCH("●",INDEX($H$80:$AQ$88,,MATCH($D159,$54:$54,0)-7),0),1)&amp;""""&amp;"#"&amp;BD$137&amp;"="&amp;""""&amp;VLOOKUP(BD$137,$AD$9:$AN$16,8,FALSE)&amp;""""&amp;"#g'"&amp;"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9" s="71" t="str">
        <f>SUBSTITUTE(IF(VLOOKUP(BE$137,$AD$9:$AN$16,8,FALSE)=INDEX($E$90:$G$93,MATCH("●",INDEX($H$90:$AQ$93,,MATCH($D159,$54:$54,0)-7),0),1),"","sed -i "&amp;IF($AK$135="MacOS","'' ","")&amp;"'s#"&amp;BE$137&amp;"="""&amp;VLOOKUP(BE$137,$AD$9:$AN$16,8,FALSE)&amp;""""&amp;"#"&amp;BE$137&amp;"="&amp;""""&amp;INDEX($E$90:$G$93,MATCH("●",INDEX($H$90:$AQ$93,,MATCH($D159,$54:$54,0)-7),0),1)&amp;""""&amp;"#g'"&amp;" ${CONFIG_DIR}"&amp;$K$7&amp;"; export "&amp;BE$137&amp;"="&amp;""""&amp;INDEX($E$90:$G$93,MATCH("●",INDEX($H$90:$AQ$93,,MATCH($D159,$54:$54,0)-7),0),1)&amp;""";"),",",""",""")</f>
        <v/>
      </c>
      <c r="BF159" s="71" t="str">
        <f>SUBSTITUTE(IF(INDEX($E$90:$G$93,MATCH("●",INDEX($H$90:$AQ$93,,MATCH($D159,$54:$54,0)-7),0),1)=VLOOKUP(BF$137,$AD$9:$AN$16,8,FALSE),"","sed -i "&amp;IF($AK$135="MacOS","'' ","")&amp;"'s#"&amp;BF$137&amp;"="""&amp;INDEX($E$90:$G$93,MATCH("●",INDEX($H$90:$AQ$93,,MATCH($D159,$54:$54,0)-7),0),1)&amp;""""&amp;"#"&amp;BF$137&amp;"="&amp;""""&amp;VLOOKUP(BF$137,$AD$9:$AN$16,8,FALSE)&amp;""""&amp;"#g'"&amp;"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9" s="71" t="str">
        <f>SUBSTITUTE(IF(VLOOKUP(BG$137,$AD$9:$AN$16,8,FALSE)=INDEX($E$95:$G$99,MATCH("●",INDEX($H$95:$AQ$99,,MATCH($D159,$54:$54,0)-7),0),1),"","sed -i "&amp;IF($AK$135="MacOS","'' ","")&amp;"'s#"&amp;BG$137&amp;"="""&amp;VLOOKUP(BG$137,$AD$9:$AN$16,8,FALSE)&amp;""""&amp;"#"&amp;BG$137&amp;"="&amp;""""&amp;INDEX($E$95:$G$99,MATCH("●",INDEX($H$95:$AQ$99,,MATCH($D159,$54:$54,0)-7),0),1)&amp;""""&amp;"#g'"&amp;" ${CONFIG_DIR}"&amp;$K$7&amp;"; export "&amp;BG$137&amp;"="&amp;""""&amp;INDEX($E$95:$G$99,MATCH("●",INDEX($H$95:$AQ$99,,MATCH($D159,$54:$54,0)-7),0),1)&amp;""";"),",",""",""")</f>
        <v/>
      </c>
      <c r="BH159" s="71" t="str">
        <f>SUBSTITUTE(IF(INDEX($E$95:$G$99,MATCH("●",INDEX($H$95:$AQ$99,,MATCH($D159,$54:$54,0)-7),0),1)=VLOOKUP(BH$137,$AD$9:$AN$16,8,FALSE),"","sed -i "&amp;IF($AK$135="MacOS","'' ","")&amp;"'s#"&amp;BH$137&amp;"="""&amp;INDEX($E$95:$G$99,MATCH("●",INDEX($H$95:$AQ$99,,MATCH($D159,$54:$54,0)-7),0),1)&amp;""""&amp;"#"&amp;BH$137&amp;"="&amp;""""&amp;VLOOKUP(BH$137,$AD$9:$AN$16,8,FALSE)&amp;""""&amp;"#g'"&amp;"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9" s="71" t="str">
        <f>SUBSTITUTE(IF(VLOOKUP(BI$137,$AD$9:$AN$16,8,FALSE)=INDEX($E$101:$G$105,MATCH("●",INDEX($H$101:$AQ$105,,MATCH($D159,$54:$54,0)-7),0),1),"","sed -i "&amp;IF($AK$135="MacOS","'' ","")&amp;"'s#"&amp;BI$137&amp;"="""&amp;VLOOKUP(BI$137,$AD$9:$AN$16,8,FALSE)&amp;""""&amp;"#"&amp;BI$137&amp;"="&amp;""""&amp;INDEX($E$101:$G$105,MATCH("●",INDEX($H$101:$AQ$105,,MATCH($D159,$54:$54,0)-7),0),1)&amp;""""&amp;"#g'"&amp;" ${CONFIG_DIR}"&amp;$K$7&amp;"; export "&amp;BI$137&amp;"="&amp;""""&amp;INDEX($E$101:$G$105,MATCH("●",INDEX($H$101:$AQ$105,,MATCH($D159,$54:$54,0)-7),0),1)&amp;""";"),",",""",""")</f>
        <v/>
      </c>
      <c r="BJ159" s="71" t="str">
        <f>SUBSTITUTE(IF(INDEX($E$101:$G$105,MATCH("●",INDEX($H$101:$AQ$105,,MATCH($D159,$54:$54,0)-7),0),1)=VLOOKUP(BJ$137,$AD$9:$AN$16,8,FALSE),"","sed -i "&amp;IF($AK$135="MacOS","'' ","")&amp;"'s#"&amp;BJ$137&amp;"="""&amp;INDEX($E$101:$G$105,MATCH("●",INDEX($H$101:$AQ$105,,MATCH($D159,$54:$54,0)-7),0),1)&amp;""""&amp;"#"&amp;BJ$137&amp;"="&amp;""""&amp;VLOOKUP(BJ$137,$AD$9:$AN$16,8,FALSE)&amp;""""&amp;"#g'"&amp;"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9" s="71" t="str">
        <f>SUBSTITUTE(IF(VLOOKUP(BK$137,$AD$9:$AN$16,8,FALSE)=INDEX($E$107:$G$111,MATCH("●",INDEX($H$107:$AQ$111,,MATCH($D159,$54:$54,0)-7),0),1),"","sed -i "&amp;IF($AK$135="MacOS","'' ","")&amp;"'s#"&amp;BK$137&amp;"="""&amp;VLOOKUP(BK$137,$AD$9:$AN$16,8,FALSE)&amp;""""&amp;"#"&amp;BK$137&amp;"="&amp;""""&amp;INDEX($E$107:$G$111,MATCH("●",INDEX($H$107:$AQ$111,,MATCH($D159,$54:$54,0)-7),0),1)&amp;""""&amp;"#g'"&amp;" ${CONFIG_DIR}"&amp;$K$7&amp;"; export "&amp;BK$137&amp;"="&amp;""""&amp;INDEX($E$107:$G$111,MATCH("●",INDEX($H$107:$AQ$111,,MATCH($D159,$54:$54,0)-7),0),1)&amp;""";"),",",""",""")</f>
        <v/>
      </c>
      <c r="BL159" s="71" t="str">
        <f>SUBSTITUTE(IF(INDEX($E$107:$G$111,MATCH("●",INDEX($H$107:$AQ$111,,MATCH($D159,$54:$54,0)-7),0),1)=VLOOKUP(BL$137,$AD$9:$AN$16,8,FALSE),"","sed -i "&amp;IF($AK$135="MacOS","'' ","")&amp;"'s#"&amp;BL$137&amp;"="""&amp;INDEX($E$107:$G$111,MATCH("●",INDEX($H$107:$AQ$111,,MATCH($D159,$54:$54,0)-7),0),1)&amp;""""&amp;"#"&amp;BL$137&amp;"="&amp;""""&amp;VLOOKUP(BL$137,$AD$9:$AN$16,8,FALSE)&amp;""""&amp;"#g'"&amp;"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9" s="60" t="s">
        <v>1068</v>
      </c>
    </row>
    <row r="160" spans="4:65" ht="36" customHeight="1">
      <c r="D160" s="96">
        <f t="shared" si="3"/>
        <v>22</v>
      </c>
      <c r="E160" s="97"/>
      <c r="F160" s="97"/>
      <c r="G160" s="98"/>
      <c r="H160" s="45" t="str">
        <f t="shared" ca="1" si="2"/>
        <v>clear; echo テストケース022; sed -i '' 's#FILE_COMPRESSION=".gz"#FILE_COMPRESSION=".iso"#g' ${CONFIG_DIR}db_file_config.txt; export FILE_COMPRESSION=".iso";sh ./script/db_check_file_validate_config.sh; sed -i '' 's#FILE_COMPRESSION=".iso"#FILE_COMPRESSION=".gz"#g' ${CONFIG_DIR}db_file_config.txt; export FILE_COMPRESSION=".gz";</v>
      </c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7"/>
      <c r="AE160" s="99" t="str" cm="1">
        <f t="array" ref="AE160">SUBSTITUTE(INDEX($H$113:$AQ$113, , MATCH($D160, $54:$54, 0)-7),"-","")</f>
        <v>異常</v>
      </c>
      <c r="AF160" s="100"/>
      <c r="AG160" s="101"/>
      <c r="AH160" s="102" t="s">
        <v>1098</v>
      </c>
      <c r="AI160" s="103"/>
      <c r="AJ160" s="103"/>
      <c r="AK160" s="103"/>
      <c r="AL160" s="103"/>
      <c r="AM160" s="103"/>
      <c r="AN160" s="103"/>
      <c r="AO160" s="103"/>
      <c r="AP160" s="103"/>
      <c r="AQ160" s="104"/>
      <c r="AS160" s="68" t="str" cm="1">
        <f t="array" ref="AS160">SUBSTITUTE(TEXT(INDEX($H$116:$AQ$116,1,$D160),"000000"),"-","")</f>
        <v>230104</v>
      </c>
      <c r="AT160" s="69"/>
      <c r="AU160" s="70"/>
      <c r="AW160" s="71" t="str">
        <f>SUBSTITUTE(IF(VLOOKUP(AW$137,$AD$9:$AN$16,8,FALSE)=INDEX($E$60:$G$62,MATCH("●",INDEX($H$60:$AQ$62,,MATCH($D160,$54:$54,0)-7),0),1),"","sed -i "&amp;IF($AK$135="MacOS","'' ","")&amp;"'s#"&amp;AW$137&amp;"="""&amp;VLOOKUP(AW$137,$AD$9:$AN$16,8,FALSE)&amp;""""&amp;"#"&amp;AW$137&amp;"="&amp;""""&amp;INDEX($E$60:$G$62,MATCH("●",INDEX($H$60:$AQ$62,,MATCH($D160,$54:$54,0)-7),0),1)&amp;""""&amp;"#g'"&amp;" ${CONFIG_DIR}"&amp;$K$7&amp;"; export "&amp;AW$137&amp;"="&amp;""""&amp;INDEX($E$60:$G$62,MATCH("●",INDEX($H$60:$AQ$62,,MATCH($D160,$54:$54,0)-7),0),1)&amp;""";"),",",""",""")</f>
        <v/>
      </c>
      <c r="AX160" s="71" t="str">
        <f>SUBSTITUTE(IF(INDEX($E$60:$G$62,MATCH("●",INDEX($H$60:$AQ$62,,MATCH($D160,$54:$54,0)-7),0),1)=VLOOKUP(AX$137,$AD$9:$AN$16,8,FALSE),"","sed -i "&amp;IF($AK$135="MacOS","'' ","")&amp;"'s#"&amp;AX$137&amp;"="""&amp;INDEX($E$60:$G$62,MATCH("●",INDEX($H$60:$AQ$62,,MATCH($D160,$54:$54,0)-7),0),1)&amp;""""&amp;"#"&amp;AX$137&amp;"="&amp;""""&amp;VLOOKUP(AX$137,$AD$9:$AN$16,8,FALSE)&amp;""""&amp;"#g'"&amp;"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0" s="71" t="str">
        <f>SUBSTITUTE(IF(VLOOKUP(AY$137,$AD$9:$AN$16,8,FALSE)=INDEX($E$64:$G$69,MATCH("●",INDEX($H$64:$AQ$69,,MATCH($D160,$54:$54,0)-7),0),1),"","sed -i "&amp;IF($AK$135="MacOS","'' ","")&amp;"'s#"&amp;AY$137&amp;"="""&amp;VLOOKUP(AY$137,$AD$9:$AN$16,8,FALSE)&amp;""""&amp;"#"&amp;AY$137&amp;"="&amp;""""&amp;INDEX($E$64:$G$69,MATCH("●",INDEX($H$64:$AQ$69,,MATCH($D160,$54:$54,0)-7),0),1)&amp;""""&amp;"#g'"&amp;" ${CONFIG_DIR}"&amp;$K$7&amp;"; export "&amp;AY$137&amp;"="&amp;""""&amp;INDEX($E$64:$G$69,MATCH("●",INDEX($H$64:$AQ$69,,MATCH($D160,$54:$54,0)-7),0),1)&amp;""";"),",",""",""")</f>
        <v/>
      </c>
      <c r="AZ160" s="71" t="str">
        <f>SUBSTITUTE(IF(INDEX($E$64:$G$69,MATCH("●",INDEX($H$64:$AQ$69,,MATCH($D160,$54:$54,0)-7),0),1)=VLOOKUP(AZ$137,$AD$9:$AN$16,8,FALSE),"","sed -i "&amp;IF($AK$135="MacOS","'' ","")&amp;"'s#"&amp;AZ$137&amp;"="""&amp;INDEX($E$64:$G$69,MATCH("●",INDEX($H$64:$AQ$69,,MATCH($D160,$54:$54,0)-7),0),1)&amp;""""&amp;"#"&amp;AZ$137&amp;"="&amp;""""&amp;VLOOKUP(AZ$137,$AD$9:$AN$16,8,FALSE)&amp;""""&amp;"#g'"&amp;"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0" s="71" t="str">
        <f>SUBSTITUTE(IF(VLOOKUP(BA$137,$AD$9:$AN$16,8,FALSE)=INDEX($E$71:$G$78,MATCH("●",INDEX($H$71:$AQ$78,,MATCH($D160,$54:$54,0)-7),0),1),"","sed -i "&amp;IF($AK$135="MacOS","'' ","")&amp;"'s#"&amp;BA$137&amp;"="""&amp;VLOOKUP(BA$137,$AD$9:$AN$16,8,FALSE)&amp;""""&amp;"#"&amp;BA$137&amp;"="&amp;""""&amp;INDEX($E$71:$G$78,MATCH("●",INDEX($H$71:$AQ$78,,MATCH($D160,$54:$54,0)-7),0),1)&amp;""""&amp;"#g'"&amp;" ${CONFIG_DIR}"&amp;$K$7&amp;"; export "&amp;BA$137&amp;"="&amp;""""&amp;INDEX($E$71:$G$78,MATCH("●",INDEX($H$71:$AQ$78,,MATCH($D160,$54:$54,0)-7),0),1)&amp;""";"),",",""",""")</f>
        <v>sed -i '' 's#FILE_COMPRESSION=".gz"#FILE_COMPRESSION=".iso"#g' ${CONFIG_DIR}db_file_config.txt; export FILE_COMPRESSION=".iso";</v>
      </c>
      <c r="BB160" s="71" t="str">
        <f>SUBSTITUTE(IF(INDEX($E$71:$G$78,MATCH("●",INDEX($H$71:$AQ$78,,MATCH($D160,$54:$54,0)-7),0),1)=VLOOKUP(BB$137,$AD$9:$AN$16,8,FALSE),"","sed -i "&amp;IF($AK$135="MacOS","'' ","")&amp;"'s#"&amp;BB$137&amp;"="""&amp;INDEX($E$71:$G$78,MATCH("●",INDEX($H$71:$AQ$78,,MATCH($D160,$54:$54,0)-7),0),1)&amp;""""&amp;"#"&amp;BB$137&amp;"="&amp;""""&amp;VLOOKUP(BB$137,$AD$9:$AN$16,8,FALSE)&amp;""""&amp;"#g'"&amp;" ${CONFIG_DIR}"&amp;$K$7&amp;"; export "&amp;BB$137&amp;"="&amp;""""&amp;VLOOKUP(BB$137,$AD$9:$AN$16,8,FALSE)&amp;""";"),",",""",""")</f>
        <v>sed -i '' 's#FILE_COMPRESSION=".iso"#FILE_COMPRESSION=".gz"#g' ${CONFIG_DIR}db_file_config.txt; export FILE_COMPRESSION=".gz";</v>
      </c>
      <c r="BC160" s="71" t="str">
        <f>SUBSTITUTE(IF(VLOOKUP(BC$137,$AD$9:$AN$16,8,FALSE)=INDEX($E$80:$G$88,MATCH("●",INDEX($H$80:$AQ$88,,MATCH($D160,$54:$54,0)-7),0),1),"","sed -i "&amp;IF($AK$135="MacOS","'' ","")&amp;"'s#"&amp;BC$137&amp;"="""&amp;VLOOKUP(BC$137,$AD$9:$AN$16,8,FALSE)&amp;""""&amp;"#"&amp;BC$137&amp;"="&amp;""""&amp;INDEX($E$80:$G$88,MATCH("●",INDEX($H$80:$AQ$88,,MATCH($D160,$54:$54,0)-7),0),1)&amp;""""&amp;"#g'"&amp;" ${CONFIG_DIR}"&amp;$K$7&amp;"; export "&amp;BC$137&amp;"="&amp;""""&amp;INDEX($E$80:$G$88,MATCH("●",INDEX($H$80:$AQ$88,,MATCH($D160,$54:$54,0)-7),0),1)&amp;""";"),",",""",""")</f>
        <v/>
      </c>
      <c r="BD160" s="71" t="str">
        <f>SUBSTITUTE(IF(INDEX($E$80:$G$88,MATCH("●",INDEX($H$80:$AQ$88,,MATCH($D160,$54:$54,0)-7),0),1)=VLOOKUP(BD$137,$AD$9:$AN$16,8,FALSE),"","sed -i "&amp;IF($AK$135="MacOS","'' ","")&amp;"'s#"&amp;BD$137&amp;"="""&amp;INDEX($E$80:$G$88,MATCH("●",INDEX($H$80:$AQ$88,,MATCH($D160,$54:$54,0)-7),0),1)&amp;""""&amp;"#"&amp;BD$137&amp;"="&amp;""""&amp;VLOOKUP(BD$137,$AD$9:$AN$16,8,FALSE)&amp;""""&amp;"#g'"&amp;"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60" s="71" t="str">
        <f>SUBSTITUTE(IF(VLOOKUP(BE$137,$AD$9:$AN$16,8,FALSE)=INDEX($E$90:$G$93,MATCH("●",INDEX($H$90:$AQ$93,,MATCH($D160,$54:$54,0)-7),0),1),"","sed -i "&amp;IF($AK$135="MacOS","'' ","")&amp;"'s#"&amp;BE$137&amp;"="""&amp;VLOOKUP(BE$137,$AD$9:$AN$16,8,FALSE)&amp;""""&amp;"#"&amp;BE$137&amp;"="&amp;""""&amp;INDEX($E$90:$G$93,MATCH("●",INDEX($H$90:$AQ$93,,MATCH($D160,$54:$54,0)-7),0),1)&amp;""""&amp;"#g'"&amp;" ${CONFIG_DIR}"&amp;$K$7&amp;"; export "&amp;BE$137&amp;"="&amp;""""&amp;INDEX($E$90:$G$93,MATCH("●",INDEX($H$90:$AQ$93,,MATCH($D160,$54:$54,0)-7),0),1)&amp;""";"),",",""",""")</f>
        <v/>
      </c>
      <c r="BF160" s="71" t="str">
        <f>SUBSTITUTE(IF(INDEX($E$90:$G$93,MATCH("●",INDEX($H$90:$AQ$93,,MATCH($D160,$54:$54,0)-7),0),1)=VLOOKUP(BF$137,$AD$9:$AN$16,8,FALSE),"","sed -i "&amp;IF($AK$135="MacOS","'' ","")&amp;"'s#"&amp;BF$137&amp;"="""&amp;INDEX($E$90:$G$93,MATCH("●",INDEX($H$90:$AQ$93,,MATCH($D160,$54:$54,0)-7),0),1)&amp;""""&amp;"#"&amp;BF$137&amp;"="&amp;""""&amp;VLOOKUP(BF$137,$AD$9:$AN$16,8,FALSE)&amp;""""&amp;"#g'"&amp;"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60" s="71" t="str">
        <f>SUBSTITUTE(IF(VLOOKUP(BG$137,$AD$9:$AN$16,8,FALSE)=INDEX($E$95:$G$99,MATCH("●",INDEX($H$95:$AQ$99,,MATCH($D160,$54:$54,0)-7),0),1),"","sed -i "&amp;IF($AK$135="MacOS","'' ","")&amp;"'s#"&amp;BG$137&amp;"="""&amp;VLOOKUP(BG$137,$AD$9:$AN$16,8,FALSE)&amp;""""&amp;"#"&amp;BG$137&amp;"="&amp;""""&amp;INDEX($E$95:$G$99,MATCH("●",INDEX($H$95:$AQ$99,,MATCH($D160,$54:$54,0)-7),0),1)&amp;""""&amp;"#g'"&amp;" ${CONFIG_DIR}"&amp;$K$7&amp;"; export "&amp;BG$137&amp;"="&amp;""""&amp;INDEX($E$95:$G$99,MATCH("●",INDEX($H$95:$AQ$99,,MATCH($D160,$54:$54,0)-7),0),1)&amp;""";"),",",""",""")</f>
        <v/>
      </c>
      <c r="BH160" s="71" t="str">
        <f>SUBSTITUTE(IF(INDEX($E$95:$G$99,MATCH("●",INDEX($H$95:$AQ$99,,MATCH($D160,$54:$54,0)-7),0),1)=VLOOKUP(BH$137,$AD$9:$AN$16,8,FALSE),"","sed -i "&amp;IF($AK$135="MacOS","'' ","")&amp;"'s#"&amp;BH$137&amp;"="""&amp;INDEX($E$95:$G$99,MATCH("●",INDEX($H$95:$AQ$99,,MATCH($D160,$54:$54,0)-7),0),1)&amp;""""&amp;"#"&amp;BH$137&amp;"="&amp;""""&amp;VLOOKUP(BH$137,$AD$9:$AN$16,8,FALSE)&amp;""""&amp;"#g'"&amp;"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0" s="71" t="str">
        <f>SUBSTITUTE(IF(VLOOKUP(BI$137,$AD$9:$AN$16,8,FALSE)=INDEX($E$101:$G$105,MATCH("●",INDEX($H$101:$AQ$105,,MATCH($D160,$54:$54,0)-7),0),1),"","sed -i "&amp;IF($AK$135="MacOS","'' ","")&amp;"'s#"&amp;BI$137&amp;"="""&amp;VLOOKUP(BI$137,$AD$9:$AN$16,8,FALSE)&amp;""""&amp;"#"&amp;BI$137&amp;"="&amp;""""&amp;INDEX($E$101:$G$105,MATCH("●",INDEX($H$101:$AQ$105,,MATCH($D160,$54:$54,0)-7),0),1)&amp;""""&amp;"#g'"&amp;" ${CONFIG_DIR}"&amp;$K$7&amp;"; export "&amp;BI$137&amp;"="&amp;""""&amp;INDEX($E$101:$G$105,MATCH("●",INDEX($H$101:$AQ$105,,MATCH($D160,$54:$54,0)-7),0),1)&amp;""";"),",",""",""")</f>
        <v/>
      </c>
      <c r="BJ160" s="71" t="str">
        <f>SUBSTITUTE(IF(INDEX($E$101:$G$105,MATCH("●",INDEX($H$101:$AQ$105,,MATCH($D160,$54:$54,0)-7),0),1)=VLOOKUP(BJ$137,$AD$9:$AN$16,8,FALSE),"","sed -i "&amp;IF($AK$135="MacOS","'' ","")&amp;"'s#"&amp;BJ$137&amp;"="""&amp;INDEX($E$101:$G$105,MATCH("●",INDEX($H$101:$AQ$105,,MATCH($D160,$54:$54,0)-7),0),1)&amp;""""&amp;"#"&amp;BJ$137&amp;"="&amp;""""&amp;VLOOKUP(BJ$137,$AD$9:$AN$16,8,FALSE)&amp;""""&amp;"#g'"&amp;"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0" s="71" t="str">
        <f>SUBSTITUTE(IF(VLOOKUP(BK$137,$AD$9:$AN$16,8,FALSE)=INDEX($E$107:$G$111,MATCH("●",INDEX($H$107:$AQ$111,,MATCH($D160,$54:$54,0)-7),0),1),"","sed -i "&amp;IF($AK$135="MacOS","'' ","")&amp;"'s#"&amp;BK$137&amp;"="""&amp;VLOOKUP(BK$137,$AD$9:$AN$16,8,FALSE)&amp;""""&amp;"#"&amp;BK$137&amp;"="&amp;""""&amp;INDEX($E$107:$G$111,MATCH("●",INDEX($H$107:$AQ$111,,MATCH($D160,$54:$54,0)-7),0),1)&amp;""""&amp;"#g'"&amp;" ${CONFIG_DIR}"&amp;$K$7&amp;"; export "&amp;BK$137&amp;"="&amp;""""&amp;INDEX($E$107:$G$111,MATCH("●",INDEX($H$107:$AQ$111,,MATCH($D160,$54:$54,0)-7),0),1)&amp;""";"),",",""",""")</f>
        <v/>
      </c>
      <c r="BL160" s="71" t="str">
        <f>SUBSTITUTE(IF(INDEX($E$107:$G$111,MATCH("●",INDEX($H$107:$AQ$111,,MATCH($D160,$54:$54,0)-7),0),1)=VLOOKUP(BL$137,$AD$9:$AN$16,8,FALSE),"","sed -i "&amp;IF($AK$135="MacOS","'' ","")&amp;"'s#"&amp;BL$137&amp;"="""&amp;INDEX($E$107:$G$111,MATCH("●",INDEX($H$107:$AQ$111,,MATCH($D160,$54:$54,0)-7),0),1)&amp;""""&amp;"#"&amp;BL$137&amp;"="&amp;""""&amp;VLOOKUP(BL$137,$AD$9:$AN$16,8,FALSE)&amp;""""&amp;"#g'"&amp;"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0" s="60" t="s">
        <v>1068</v>
      </c>
    </row>
    <row r="161" spans="4:65" ht="36" customHeight="1">
      <c r="D161" s="96">
        <f t="shared" si="3"/>
        <v>23</v>
      </c>
      <c r="E161" s="97"/>
      <c r="F161" s="97"/>
      <c r="G161" s="98"/>
      <c r="H161" s="45" t="str">
        <f t="shared" ca="1" si="2"/>
        <v xml:space="preserve">clear; echo テストケース023; sh ./script/db_check_file_validate_config.sh; </v>
      </c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7"/>
      <c r="AE161" s="99" t="str" cm="1">
        <f t="array" ref="AE161">SUBSTITUTE(INDEX($H$113:$AQ$113, , MATCH($D161, $54:$54, 0)-7),"-","")</f>
        <v>正常</v>
      </c>
      <c r="AF161" s="100"/>
      <c r="AG161" s="101"/>
      <c r="AH161" s="102" t="s">
        <v>1088</v>
      </c>
      <c r="AI161" s="103"/>
      <c r="AJ161" s="103"/>
      <c r="AK161" s="103"/>
      <c r="AL161" s="103"/>
      <c r="AM161" s="103"/>
      <c r="AN161" s="103"/>
      <c r="AO161" s="103"/>
      <c r="AP161" s="103"/>
      <c r="AQ161" s="104"/>
      <c r="AS161" s="68" t="str" cm="1">
        <f t="array" ref="AS161">SUBSTITUTE(TEXT(INDEX($H$116:$AQ$116,1,$D161),"000000"),"-","")</f>
        <v>230001</v>
      </c>
      <c r="AT161" s="69"/>
      <c r="AU161" s="70"/>
      <c r="AW161" s="71" t="str">
        <f>SUBSTITUTE(IF(VLOOKUP(AW$137,$AD$9:$AN$16,8,FALSE)=INDEX($E$60:$G$62,MATCH("●",INDEX($H$60:$AQ$62,,MATCH($D161,$54:$54,0)-7),0),1),"","sed -i "&amp;IF($AK$135="MacOS","'' ","")&amp;"'s#"&amp;AW$137&amp;"="""&amp;VLOOKUP(AW$137,$AD$9:$AN$16,8,FALSE)&amp;""""&amp;"#"&amp;AW$137&amp;"="&amp;""""&amp;INDEX($E$60:$G$62,MATCH("●",INDEX($H$60:$AQ$62,,MATCH($D161,$54:$54,0)-7),0),1)&amp;""""&amp;"#g'"&amp;" ${CONFIG_DIR}"&amp;$K$7&amp;"; export "&amp;AW$137&amp;"="&amp;""""&amp;INDEX($E$60:$G$62,MATCH("●",INDEX($H$60:$AQ$62,,MATCH($D161,$54:$54,0)-7),0),1)&amp;""";"),",",""",""")</f>
        <v/>
      </c>
      <c r="AX161" s="71" t="str">
        <f>SUBSTITUTE(IF(INDEX($E$60:$G$62,MATCH("●",INDEX($H$60:$AQ$62,,MATCH($D161,$54:$54,0)-7),0),1)=VLOOKUP(AX$137,$AD$9:$AN$16,8,FALSE),"","sed -i "&amp;IF($AK$135="MacOS","'' ","")&amp;"'s#"&amp;AX$137&amp;"="""&amp;INDEX($E$60:$G$62,MATCH("●",INDEX($H$60:$AQ$62,,MATCH($D161,$54:$54,0)-7),0),1)&amp;""""&amp;"#"&amp;AX$137&amp;"="&amp;""""&amp;VLOOKUP(AX$137,$AD$9:$AN$16,8,FALSE)&amp;""""&amp;"#g'"&amp;"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1" s="71" t="str">
        <f>SUBSTITUTE(IF(VLOOKUP(AY$137,$AD$9:$AN$16,8,FALSE)=INDEX($E$64:$G$69,MATCH("●",INDEX($H$64:$AQ$69,,MATCH($D161,$54:$54,0)-7),0),1),"","sed -i "&amp;IF($AK$135="MacOS","'' ","")&amp;"'s#"&amp;AY$137&amp;"="""&amp;VLOOKUP(AY$137,$AD$9:$AN$16,8,FALSE)&amp;""""&amp;"#"&amp;AY$137&amp;"="&amp;""""&amp;INDEX($E$64:$G$69,MATCH("●",INDEX($H$64:$AQ$69,,MATCH($D161,$54:$54,0)-7),0),1)&amp;""""&amp;"#g'"&amp;" ${CONFIG_DIR}"&amp;$K$7&amp;"; export "&amp;AY$137&amp;"="&amp;""""&amp;INDEX($E$64:$G$69,MATCH("●",INDEX($H$64:$AQ$69,,MATCH($D161,$54:$54,0)-7),0),1)&amp;""";"),",",""",""")</f>
        <v/>
      </c>
      <c r="AZ161" s="71" t="str">
        <f>SUBSTITUTE(IF(INDEX($E$64:$G$69,MATCH("●",INDEX($H$64:$AQ$69,,MATCH($D161,$54:$54,0)-7),0),1)=VLOOKUP(AZ$137,$AD$9:$AN$16,8,FALSE),"","sed -i "&amp;IF($AK$135="MacOS","'' ","")&amp;"'s#"&amp;AZ$137&amp;"="""&amp;INDEX($E$64:$G$69,MATCH("●",INDEX($H$64:$AQ$69,,MATCH($D161,$54:$54,0)-7),0),1)&amp;""""&amp;"#"&amp;AZ$137&amp;"="&amp;""""&amp;VLOOKUP(AZ$137,$AD$9:$AN$16,8,FALSE)&amp;""""&amp;"#g'"&amp;"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1" s="71" t="str">
        <f>SUBSTITUTE(IF(VLOOKUP(BA$137,$AD$9:$AN$16,8,FALSE)=INDEX($E$71:$G$78,MATCH("●",INDEX($H$71:$AQ$78,,MATCH($D161,$54:$54,0)-7),0),1),"","sed -i "&amp;IF($AK$135="MacOS","'' ","")&amp;"'s#"&amp;BA$137&amp;"="""&amp;VLOOKUP(BA$137,$AD$9:$AN$16,8,FALSE)&amp;""""&amp;"#"&amp;BA$137&amp;"="&amp;""""&amp;INDEX($E$71:$G$78,MATCH("●",INDEX($H$71:$AQ$78,,MATCH($D161,$54:$54,0)-7),0),1)&amp;""""&amp;"#g'"&amp;" ${CONFIG_DIR}"&amp;$K$7&amp;"; export "&amp;BA$137&amp;"="&amp;""""&amp;INDEX($E$71:$G$78,MATCH("●",INDEX($H$71:$AQ$78,,MATCH($D161,$54:$54,0)-7),0),1)&amp;""";"),",",""",""")</f>
        <v/>
      </c>
      <c r="BB161" s="71" t="str">
        <f>SUBSTITUTE(IF(INDEX($E$71:$G$78,MATCH("●",INDEX($H$71:$AQ$78,,MATCH($D161,$54:$54,0)-7),0),1)=VLOOKUP(BB$137,$AD$9:$AN$16,8,FALSE),"","sed -i "&amp;IF($AK$135="MacOS","'' ","")&amp;"'s#"&amp;BB$137&amp;"="""&amp;INDEX($E$71:$G$78,MATCH("●",INDEX($H$71:$AQ$78,,MATCH($D161,$54:$54,0)-7),0),1)&amp;""""&amp;"#"&amp;BB$137&amp;"="&amp;""""&amp;VLOOKUP(BB$137,$AD$9:$AN$16,8,FALSE)&amp;""""&amp;"#g'"&amp;"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61" s="71" t="str">
        <f>SUBSTITUTE(IF(VLOOKUP(BC$137,$AD$9:$AN$16,8,FALSE)=INDEX($E$80:$G$88,MATCH("●",INDEX($H$80:$AQ$88,,MATCH($D161,$54:$54,0)-7),0),1),"","sed -i "&amp;IF($AK$135="MacOS","'' ","")&amp;"'s#"&amp;BC$137&amp;"="""&amp;VLOOKUP(BC$137,$AD$9:$AN$16,8,FALSE)&amp;""""&amp;"#"&amp;BC$137&amp;"="&amp;""""&amp;INDEX($E$80:$G$88,MATCH("●",INDEX($H$80:$AQ$88,,MATCH($D161,$54:$54,0)-7),0),1)&amp;""""&amp;"#g'"&amp;" ${CONFIG_DIR}"&amp;$K$7&amp;"; export "&amp;BC$137&amp;"="&amp;""""&amp;INDEX($E$80:$G$88,MATCH("●",INDEX($H$80:$AQ$88,,MATCH($D161,$54:$54,0)-7),0),1)&amp;""";"),",",""",""")</f>
        <v/>
      </c>
      <c r="BD161" s="71" t="str">
        <f>SUBSTITUTE(IF(INDEX($E$80:$G$88,MATCH("●",INDEX($H$80:$AQ$88,,MATCH($D161,$54:$54,0)-7),0),1)=VLOOKUP(BD$137,$AD$9:$AN$16,8,FALSE),"","sed -i "&amp;IF($AK$135="MacOS","'' ","")&amp;"'s#"&amp;BD$137&amp;"="""&amp;INDEX($E$80:$G$88,MATCH("●",INDEX($H$80:$AQ$88,,MATCH($D161,$54:$54,0)-7),0),1)&amp;""""&amp;"#"&amp;BD$137&amp;"="&amp;""""&amp;VLOOKUP(BD$137,$AD$9:$AN$16,8,FALSE)&amp;""""&amp;"#g'"&amp;"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61" s="71" t="str">
        <f>SUBSTITUTE(IF(VLOOKUP(BE$137,$AD$9:$AN$16,8,FALSE)=INDEX($E$90:$G$93,MATCH("●",INDEX($H$90:$AQ$93,,MATCH($D161,$54:$54,0)-7),0),1),"","sed -i "&amp;IF($AK$135="MacOS","'' ","")&amp;"'s#"&amp;BE$137&amp;"="""&amp;VLOOKUP(BE$137,$AD$9:$AN$16,8,FALSE)&amp;""""&amp;"#"&amp;BE$137&amp;"="&amp;""""&amp;INDEX($E$90:$G$93,MATCH("●",INDEX($H$90:$AQ$93,,MATCH($D161,$54:$54,0)-7),0),1)&amp;""""&amp;"#g'"&amp;" ${CONFIG_DIR}"&amp;$K$7&amp;"; export "&amp;BE$137&amp;"="&amp;""""&amp;INDEX($E$90:$G$93,MATCH("●",INDEX($H$90:$AQ$93,,MATCH($D161,$54:$54,0)-7),0),1)&amp;""";"),",",""",""")</f>
        <v/>
      </c>
      <c r="BF161" s="71" t="str">
        <f>SUBSTITUTE(IF(INDEX($E$90:$G$93,MATCH("●",INDEX($H$90:$AQ$93,,MATCH($D161,$54:$54,0)-7),0),1)=VLOOKUP(BF$137,$AD$9:$AN$16,8,FALSE),"","sed -i "&amp;IF($AK$135="MacOS","'' ","")&amp;"'s#"&amp;BF$137&amp;"="""&amp;INDEX($E$90:$G$93,MATCH("●",INDEX($H$90:$AQ$93,,MATCH($D161,$54:$54,0)-7),0),1)&amp;""""&amp;"#"&amp;BF$137&amp;"="&amp;""""&amp;VLOOKUP(BF$137,$AD$9:$AN$16,8,FALSE)&amp;""""&amp;"#g'"&amp;"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61" s="71" t="str">
        <f>SUBSTITUTE(IF(VLOOKUP(BG$137,$AD$9:$AN$16,8,FALSE)=INDEX($E$95:$G$99,MATCH("●",INDEX($H$95:$AQ$99,,MATCH($D161,$54:$54,0)-7),0),1),"","sed -i "&amp;IF($AK$135="MacOS","'' ","")&amp;"'s#"&amp;BG$137&amp;"="""&amp;VLOOKUP(BG$137,$AD$9:$AN$16,8,FALSE)&amp;""""&amp;"#"&amp;BG$137&amp;"="&amp;""""&amp;INDEX($E$95:$G$99,MATCH("●",INDEX($H$95:$AQ$99,,MATCH($D161,$54:$54,0)-7),0),1)&amp;""""&amp;"#g'"&amp;" ${CONFIG_DIR}"&amp;$K$7&amp;"; export "&amp;BG$137&amp;"="&amp;""""&amp;INDEX($E$95:$G$99,MATCH("●",INDEX($H$95:$AQ$99,,MATCH($D161,$54:$54,0)-7),0),1)&amp;""";"),",",""",""")</f>
        <v/>
      </c>
      <c r="BH161" s="71" t="str">
        <f>SUBSTITUTE(IF(INDEX($E$95:$G$99,MATCH("●",INDEX($H$95:$AQ$99,,MATCH($D161,$54:$54,0)-7),0),1)=VLOOKUP(BH$137,$AD$9:$AN$16,8,FALSE),"","sed -i "&amp;IF($AK$135="MacOS","'' ","")&amp;"'s#"&amp;BH$137&amp;"="""&amp;INDEX($E$95:$G$99,MATCH("●",INDEX($H$95:$AQ$99,,MATCH($D161,$54:$54,0)-7),0),1)&amp;""""&amp;"#"&amp;BH$137&amp;"="&amp;""""&amp;VLOOKUP(BH$137,$AD$9:$AN$16,8,FALSE)&amp;""""&amp;"#g'"&amp;"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1" s="71" t="str">
        <f>SUBSTITUTE(IF(VLOOKUP(BI$137,$AD$9:$AN$16,8,FALSE)=INDEX($E$101:$G$105,MATCH("●",INDEX($H$101:$AQ$105,,MATCH($D161,$54:$54,0)-7),0),1),"","sed -i "&amp;IF($AK$135="MacOS","'' ","")&amp;"'s#"&amp;BI$137&amp;"="""&amp;VLOOKUP(BI$137,$AD$9:$AN$16,8,FALSE)&amp;""""&amp;"#"&amp;BI$137&amp;"="&amp;""""&amp;INDEX($E$101:$G$105,MATCH("●",INDEX($H$101:$AQ$105,,MATCH($D161,$54:$54,0)-7),0),1)&amp;""""&amp;"#g'"&amp;" ${CONFIG_DIR}"&amp;$K$7&amp;"; export "&amp;BI$137&amp;"="&amp;""""&amp;INDEX($E$101:$G$105,MATCH("●",INDEX($H$101:$AQ$105,,MATCH($D161,$54:$54,0)-7),0),1)&amp;""";"),",",""",""")</f>
        <v/>
      </c>
      <c r="BJ161" s="71" t="str">
        <f>SUBSTITUTE(IF(INDEX($E$101:$G$105,MATCH("●",INDEX($H$101:$AQ$105,,MATCH($D161,$54:$54,0)-7),0),1)=VLOOKUP(BJ$137,$AD$9:$AN$16,8,FALSE),"","sed -i "&amp;IF($AK$135="MacOS","'' ","")&amp;"'s#"&amp;BJ$137&amp;"="""&amp;INDEX($E$101:$G$105,MATCH("●",INDEX($H$101:$AQ$105,,MATCH($D161,$54:$54,0)-7),0),1)&amp;""""&amp;"#"&amp;BJ$137&amp;"="&amp;""""&amp;VLOOKUP(BJ$137,$AD$9:$AN$16,8,FALSE)&amp;""""&amp;"#g'"&amp;"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1" s="71" t="str">
        <f>SUBSTITUTE(IF(VLOOKUP(BK$137,$AD$9:$AN$16,8,FALSE)=INDEX($E$107:$G$111,MATCH("●",INDEX($H$107:$AQ$111,,MATCH($D161,$54:$54,0)-7),0),1),"","sed -i "&amp;IF($AK$135="MacOS","'' ","")&amp;"'s#"&amp;BK$137&amp;"="""&amp;VLOOKUP(BK$137,$AD$9:$AN$16,8,FALSE)&amp;""""&amp;"#"&amp;BK$137&amp;"="&amp;""""&amp;INDEX($E$107:$G$111,MATCH("●",INDEX($H$107:$AQ$111,,MATCH($D161,$54:$54,0)-7),0),1)&amp;""""&amp;"#g'"&amp;" ${CONFIG_DIR}"&amp;$K$7&amp;"; export "&amp;BK$137&amp;"="&amp;""""&amp;INDEX($E$107:$G$111,MATCH("●",INDEX($H$107:$AQ$111,,MATCH($D161,$54:$54,0)-7),0),1)&amp;""";"),",",""",""")</f>
        <v/>
      </c>
      <c r="BL161" s="71" t="str">
        <f>SUBSTITUTE(IF(INDEX($E$107:$G$111,MATCH("●",INDEX($H$107:$AQ$111,,MATCH($D161,$54:$54,0)-7),0),1)=VLOOKUP(BL$137,$AD$9:$AN$16,8,FALSE),"","sed -i "&amp;IF($AK$135="MacOS","'' ","")&amp;"'s#"&amp;BL$137&amp;"="""&amp;INDEX($E$107:$G$111,MATCH("●",INDEX($H$107:$AQ$111,,MATCH($D161,$54:$54,0)-7),0),1)&amp;""""&amp;"#"&amp;BL$137&amp;"="&amp;""""&amp;VLOOKUP(BL$137,$AD$9:$AN$16,8,FALSE)&amp;""""&amp;"#g'"&amp;"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1" s="60" t="s">
        <v>1068</v>
      </c>
    </row>
    <row r="162" spans="4:65" ht="36" customHeight="1">
      <c r="D162" s="96">
        <f t="shared" si="3"/>
        <v>24</v>
      </c>
      <c r="E162" s="97"/>
      <c r="F162" s="97"/>
      <c r="G162" s="98"/>
      <c r="H162" s="45" t="str">
        <f t="shared" ca="1" si="2"/>
        <v>clear; echo テストケース024; sed -i '' 's#FILE_CHARSET="UTF-8"#FILE_CHARSET="UTF-16"#g' ${CONFIG_DIR}db_file_config.txt; export FILE_CHARSET="UTF-16";sh ./script/db_check_file_validate_config.sh; sed -i '' 's#FILE_CHARSET="UTF-16"#FILE_CHARSET="UTF-8"#g' ${CONFIG_DIR}db_file_config.txt; export FILE_CHARSET="UTF-8";</v>
      </c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7"/>
      <c r="AE162" s="99" t="str" cm="1">
        <f t="array" ref="AE162">SUBSTITUTE(INDEX($H$113:$AQ$113, , MATCH($D162, $54:$54, 0)-7),"-","")</f>
        <v>正常</v>
      </c>
      <c r="AF162" s="100"/>
      <c r="AG162" s="101"/>
      <c r="AH162" s="102" t="s">
        <v>1089</v>
      </c>
      <c r="AI162" s="103"/>
      <c r="AJ162" s="103"/>
      <c r="AK162" s="103"/>
      <c r="AL162" s="103"/>
      <c r="AM162" s="103"/>
      <c r="AN162" s="103"/>
      <c r="AO162" s="103"/>
      <c r="AP162" s="103"/>
      <c r="AQ162" s="104"/>
      <c r="AS162" s="68" t="str" cm="1">
        <f t="array" ref="AS162">SUBSTITUTE(TEXT(INDEX($H$116:$AQ$116,1,$D162),"000000"),"-","")</f>
        <v>230001</v>
      </c>
      <c r="AT162" s="69"/>
      <c r="AU162" s="70"/>
      <c r="AW162" s="71" t="str">
        <f>SUBSTITUTE(IF(VLOOKUP(AW$137,$AD$9:$AN$16,8,FALSE)=INDEX($E$60:$G$62,MATCH("●",INDEX($H$60:$AQ$62,,MATCH($D162,$54:$54,0)-7),0),1),"","sed -i "&amp;IF($AK$135="MacOS","'' ","")&amp;"'s#"&amp;AW$137&amp;"="""&amp;VLOOKUP(AW$137,$AD$9:$AN$16,8,FALSE)&amp;""""&amp;"#"&amp;AW$137&amp;"="&amp;""""&amp;INDEX($E$60:$G$62,MATCH("●",INDEX($H$60:$AQ$62,,MATCH($D162,$54:$54,0)-7),0),1)&amp;""""&amp;"#g'"&amp;" ${CONFIG_DIR}"&amp;$K$7&amp;"; export "&amp;AW$137&amp;"="&amp;""""&amp;INDEX($E$60:$G$62,MATCH("●",INDEX($H$60:$AQ$62,,MATCH($D162,$54:$54,0)-7),0),1)&amp;""";"),",",""",""")</f>
        <v/>
      </c>
      <c r="AX162" s="71" t="str">
        <f>SUBSTITUTE(IF(INDEX($E$60:$G$62,MATCH("●",INDEX($H$60:$AQ$62,,MATCH($D162,$54:$54,0)-7),0),1)=VLOOKUP(AX$137,$AD$9:$AN$16,8,FALSE),"","sed -i "&amp;IF($AK$135="MacOS","'' ","")&amp;"'s#"&amp;AX$137&amp;"="""&amp;INDEX($E$60:$G$62,MATCH("●",INDEX($H$60:$AQ$62,,MATCH($D162,$54:$54,0)-7),0),1)&amp;""""&amp;"#"&amp;AX$137&amp;"="&amp;""""&amp;VLOOKUP(AX$137,$AD$9:$AN$16,8,FALSE)&amp;""""&amp;"#g'"&amp;"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2" s="71" t="str">
        <f>SUBSTITUTE(IF(VLOOKUP(AY$137,$AD$9:$AN$16,8,FALSE)=INDEX($E$64:$G$69,MATCH("●",INDEX($H$64:$AQ$69,,MATCH($D162,$54:$54,0)-7),0),1),"","sed -i "&amp;IF($AK$135="MacOS","'' ","")&amp;"'s#"&amp;AY$137&amp;"="""&amp;VLOOKUP(AY$137,$AD$9:$AN$16,8,FALSE)&amp;""""&amp;"#"&amp;AY$137&amp;"="&amp;""""&amp;INDEX($E$64:$G$69,MATCH("●",INDEX($H$64:$AQ$69,,MATCH($D162,$54:$54,0)-7),0),1)&amp;""""&amp;"#g'"&amp;" ${CONFIG_DIR}"&amp;$K$7&amp;"; export "&amp;AY$137&amp;"="&amp;""""&amp;INDEX($E$64:$G$69,MATCH("●",INDEX($H$64:$AQ$69,,MATCH($D162,$54:$54,0)-7),0),1)&amp;""";"),",",""",""")</f>
        <v/>
      </c>
      <c r="AZ162" s="71" t="str">
        <f>SUBSTITUTE(IF(INDEX($E$64:$G$69,MATCH("●",INDEX($H$64:$AQ$69,,MATCH($D162,$54:$54,0)-7),0),1)=VLOOKUP(AZ$137,$AD$9:$AN$16,8,FALSE),"","sed -i "&amp;IF($AK$135="MacOS","'' ","")&amp;"'s#"&amp;AZ$137&amp;"="""&amp;INDEX($E$64:$G$69,MATCH("●",INDEX($H$64:$AQ$69,,MATCH($D162,$54:$54,0)-7),0),1)&amp;""""&amp;"#"&amp;AZ$137&amp;"="&amp;""""&amp;VLOOKUP(AZ$137,$AD$9:$AN$16,8,FALSE)&amp;""""&amp;"#g'"&amp;"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2" s="71" t="str">
        <f>SUBSTITUTE(IF(VLOOKUP(BA$137,$AD$9:$AN$16,8,FALSE)=INDEX($E$71:$G$78,MATCH("●",INDEX($H$71:$AQ$78,,MATCH($D162,$54:$54,0)-7),0),1),"","sed -i "&amp;IF($AK$135="MacOS","'' ","")&amp;"'s#"&amp;BA$137&amp;"="""&amp;VLOOKUP(BA$137,$AD$9:$AN$16,8,FALSE)&amp;""""&amp;"#"&amp;BA$137&amp;"="&amp;""""&amp;INDEX($E$71:$G$78,MATCH("●",INDEX($H$71:$AQ$78,,MATCH($D162,$54:$54,0)-7),0),1)&amp;""""&amp;"#g'"&amp;" ${CONFIG_DIR}"&amp;$K$7&amp;"; export "&amp;BA$137&amp;"="&amp;""""&amp;INDEX($E$71:$G$78,MATCH("●",INDEX($H$71:$AQ$78,,MATCH($D162,$54:$54,0)-7),0),1)&amp;""";"),",",""",""")</f>
        <v/>
      </c>
      <c r="BB162" s="71" t="str">
        <f>SUBSTITUTE(IF(INDEX($E$71:$G$78,MATCH("●",INDEX($H$71:$AQ$78,,MATCH($D162,$54:$54,0)-7),0),1)=VLOOKUP(BB$137,$AD$9:$AN$16,8,FALSE),"","sed -i "&amp;IF($AK$135="MacOS","'' ","")&amp;"'s#"&amp;BB$137&amp;"="""&amp;INDEX($E$71:$G$78,MATCH("●",INDEX($H$71:$AQ$78,,MATCH($D162,$54:$54,0)-7),0),1)&amp;""""&amp;"#"&amp;BB$137&amp;"="&amp;""""&amp;VLOOKUP(BB$137,$AD$9:$AN$16,8,FALSE)&amp;""""&amp;"#g'"&amp;"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62" s="71" t="str">
        <f>SUBSTITUTE(IF(VLOOKUP(BC$137,$AD$9:$AN$16,8,FALSE)=INDEX($E$80:$G$88,MATCH("●",INDEX($H$80:$AQ$88,,MATCH($D162,$54:$54,0)-7),0),1),"","sed -i "&amp;IF($AK$135="MacOS","'' ","")&amp;"'s#"&amp;BC$137&amp;"="""&amp;VLOOKUP(BC$137,$AD$9:$AN$16,8,FALSE)&amp;""""&amp;"#"&amp;BC$137&amp;"="&amp;""""&amp;INDEX($E$80:$G$88,MATCH("●",INDEX($H$80:$AQ$88,,MATCH($D162,$54:$54,0)-7),0),1)&amp;""""&amp;"#g'"&amp;" ${CONFIG_DIR}"&amp;$K$7&amp;"; export "&amp;BC$137&amp;"="&amp;""""&amp;INDEX($E$80:$G$88,MATCH("●",INDEX($H$80:$AQ$88,,MATCH($D162,$54:$54,0)-7),0),1)&amp;""";"),",",""",""")</f>
        <v>sed -i '' 's#FILE_CHARSET="UTF-8"#FILE_CHARSET="UTF-16"#g' ${CONFIG_DIR}db_file_config.txt; export FILE_CHARSET="UTF-16";</v>
      </c>
      <c r="BD162" s="71" t="str">
        <f>SUBSTITUTE(IF(INDEX($E$80:$G$88,MATCH("●",INDEX($H$80:$AQ$88,,MATCH($D162,$54:$54,0)-7),0),1)=VLOOKUP(BD$137,$AD$9:$AN$16,8,FALSE),"","sed -i "&amp;IF($AK$135="MacOS","'' ","")&amp;"'s#"&amp;BD$137&amp;"="""&amp;INDEX($E$80:$G$88,MATCH("●",INDEX($H$80:$AQ$88,,MATCH($D162,$54:$54,0)-7),0),1)&amp;""""&amp;"#"&amp;BD$137&amp;"="&amp;""""&amp;VLOOKUP(BD$137,$AD$9:$AN$16,8,FALSE)&amp;""""&amp;"#g'"&amp;" ${CONFIG_DIR}"&amp;$K$7&amp;"; export "&amp;BD$137&amp;"="&amp;""""&amp;VLOOKUP(BD$137,$AD$9:$AN$16,8,FALSE)&amp;""";"),",",""",""")</f>
        <v>sed -i '' 's#FILE_CHARSET="UTF-16"#FILE_CHARSET="UTF-8"#g' ${CONFIG_DIR}db_file_config.txt; export FILE_CHARSET="UTF-8";</v>
      </c>
      <c r="BE162" s="71" t="str">
        <f>SUBSTITUTE(IF(VLOOKUP(BE$137,$AD$9:$AN$16,8,FALSE)=INDEX($E$90:$G$93,MATCH("●",INDEX($H$90:$AQ$93,,MATCH($D162,$54:$54,0)-7),0),1),"","sed -i "&amp;IF($AK$135="MacOS","'' ","")&amp;"'s#"&amp;BE$137&amp;"="""&amp;VLOOKUP(BE$137,$AD$9:$AN$16,8,FALSE)&amp;""""&amp;"#"&amp;BE$137&amp;"="&amp;""""&amp;INDEX($E$90:$G$93,MATCH("●",INDEX($H$90:$AQ$93,,MATCH($D162,$54:$54,0)-7),0),1)&amp;""""&amp;"#g'"&amp;" ${CONFIG_DIR}"&amp;$K$7&amp;"; export "&amp;BE$137&amp;"="&amp;""""&amp;INDEX($E$90:$G$93,MATCH("●",INDEX($H$90:$AQ$93,,MATCH($D162,$54:$54,0)-7),0),1)&amp;""";"),",",""",""")</f>
        <v/>
      </c>
      <c r="BF162" s="71" t="str">
        <f>SUBSTITUTE(IF(INDEX($E$90:$G$93,MATCH("●",INDEX($H$90:$AQ$93,,MATCH($D162,$54:$54,0)-7),0),1)=VLOOKUP(BF$137,$AD$9:$AN$16,8,FALSE),"","sed -i "&amp;IF($AK$135="MacOS","'' ","")&amp;"'s#"&amp;BF$137&amp;"="""&amp;INDEX($E$90:$G$93,MATCH("●",INDEX($H$90:$AQ$93,,MATCH($D162,$54:$54,0)-7),0),1)&amp;""""&amp;"#"&amp;BF$137&amp;"="&amp;""""&amp;VLOOKUP(BF$137,$AD$9:$AN$16,8,FALSE)&amp;""""&amp;"#g'"&amp;"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62" s="71" t="str">
        <f>SUBSTITUTE(IF(VLOOKUP(BG$137,$AD$9:$AN$16,8,FALSE)=INDEX($E$95:$G$99,MATCH("●",INDEX($H$95:$AQ$99,,MATCH($D162,$54:$54,0)-7),0),1),"","sed -i "&amp;IF($AK$135="MacOS","'' ","")&amp;"'s#"&amp;BG$137&amp;"="""&amp;VLOOKUP(BG$137,$AD$9:$AN$16,8,FALSE)&amp;""""&amp;"#"&amp;BG$137&amp;"="&amp;""""&amp;INDEX($E$95:$G$99,MATCH("●",INDEX($H$95:$AQ$99,,MATCH($D162,$54:$54,0)-7),0),1)&amp;""""&amp;"#g'"&amp;" ${CONFIG_DIR}"&amp;$K$7&amp;"; export "&amp;BG$137&amp;"="&amp;""""&amp;INDEX($E$95:$G$99,MATCH("●",INDEX($H$95:$AQ$99,,MATCH($D162,$54:$54,0)-7),0),1)&amp;""";"),",",""",""")</f>
        <v/>
      </c>
      <c r="BH162" s="71" t="str">
        <f>SUBSTITUTE(IF(INDEX($E$95:$G$99,MATCH("●",INDEX($H$95:$AQ$99,,MATCH($D162,$54:$54,0)-7),0),1)=VLOOKUP(BH$137,$AD$9:$AN$16,8,FALSE),"","sed -i "&amp;IF($AK$135="MacOS","'' ","")&amp;"'s#"&amp;BH$137&amp;"="""&amp;INDEX($E$95:$G$99,MATCH("●",INDEX($H$95:$AQ$99,,MATCH($D162,$54:$54,0)-7),0),1)&amp;""""&amp;"#"&amp;BH$137&amp;"="&amp;""""&amp;VLOOKUP(BH$137,$AD$9:$AN$16,8,FALSE)&amp;""""&amp;"#g'"&amp;"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2" s="71" t="str">
        <f>SUBSTITUTE(IF(VLOOKUP(BI$137,$AD$9:$AN$16,8,FALSE)=INDEX($E$101:$G$105,MATCH("●",INDEX($H$101:$AQ$105,,MATCH($D162,$54:$54,0)-7),0),1),"","sed -i "&amp;IF($AK$135="MacOS","'' ","")&amp;"'s#"&amp;BI$137&amp;"="""&amp;VLOOKUP(BI$137,$AD$9:$AN$16,8,FALSE)&amp;""""&amp;"#"&amp;BI$137&amp;"="&amp;""""&amp;INDEX($E$101:$G$105,MATCH("●",INDEX($H$101:$AQ$105,,MATCH($D162,$54:$54,0)-7),0),1)&amp;""""&amp;"#g'"&amp;" ${CONFIG_DIR}"&amp;$K$7&amp;"; export "&amp;BI$137&amp;"="&amp;""""&amp;INDEX($E$101:$G$105,MATCH("●",INDEX($H$101:$AQ$105,,MATCH($D162,$54:$54,0)-7),0),1)&amp;""";"),",",""",""")</f>
        <v/>
      </c>
      <c r="BJ162" s="71" t="str">
        <f>SUBSTITUTE(IF(INDEX($E$101:$G$105,MATCH("●",INDEX($H$101:$AQ$105,,MATCH($D162,$54:$54,0)-7),0),1)=VLOOKUP(BJ$137,$AD$9:$AN$16,8,FALSE),"","sed -i "&amp;IF($AK$135="MacOS","'' ","")&amp;"'s#"&amp;BJ$137&amp;"="""&amp;INDEX($E$101:$G$105,MATCH("●",INDEX($H$101:$AQ$105,,MATCH($D162,$54:$54,0)-7),0),1)&amp;""""&amp;"#"&amp;BJ$137&amp;"="&amp;""""&amp;VLOOKUP(BJ$137,$AD$9:$AN$16,8,FALSE)&amp;""""&amp;"#g'"&amp;"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2" s="71" t="str">
        <f>SUBSTITUTE(IF(VLOOKUP(BK$137,$AD$9:$AN$16,8,FALSE)=INDEX($E$107:$G$111,MATCH("●",INDEX($H$107:$AQ$111,,MATCH($D162,$54:$54,0)-7),0),1),"","sed -i "&amp;IF($AK$135="MacOS","'' ","")&amp;"'s#"&amp;BK$137&amp;"="""&amp;VLOOKUP(BK$137,$AD$9:$AN$16,8,FALSE)&amp;""""&amp;"#"&amp;BK$137&amp;"="&amp;""""&amp;INDEX($E$107:$G$111,MATCH("●",INDEX($H$107:$AQ$111,,MATCH($D162,$54:$54,0)-7),0),1)&amp;""""&amp;"#g'"&amp;" ${CONFIG_DIR}"&amp;$K$7&amp;"; export "&amp;BK$137&amp;"="&amp;""""&amp;INDEX($E$107:$G$111,MATCH("●",INDEX($H$107:$AQ$111,,MATCH($D162,$54:$54,0)-7),0),1)&amp;""";"),",",""",""")</f>
        <v/>
      </c>
      <c r="BL162" s="71" t="str">
        <f>SUBSTITUTE(IF(INDEX($E$107:$G$111,MATCH("●",INDEX($H$107:$AQ$111,,MATCH($D162,$54:$54,0)-7),0),1)=VLOOKUP(BL$137,$AD$9:$AN$16,8,FALSE),"","sed -i "&amp;IF($AK$135="MacOS","'' ","")&amp;"'s#"&amp;BL$137&amp;"="""&amp;INDEX($E$107:$G$111,MATCH("●",INDEX($H$107:$AQ$111,,MATCH($D162,$54:$54,0)-7),0),1)&amp;""""&amp;"#"&amp;BL$137&amp;"="&amp;""""&amp;VLOOKUP(BL$137,$AD$9:$AN$16,8,FALSE)&amp;""""&amp;"#g'"&amp;"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2" s="60" t="s">
        <v>1068</v>
      </c>
    </row>
    <row r="163" spans="4:65" ht="36" customHeight="1">
      <c r="D163" s="96">
        <f t="shared" si="3"/>
        <v>25</v>
      </c>
      <c r="E163" s="97"/>
      <c r="F163" s="97"/>
      <c r="G163" s="98"/>
      <c r="H163" s="45" t="str">
        <f t="shared" ca="1" si="2"/>
        <v>clear; echo テストケース025; sed -i '' 's#FILE_CHARSET="UTF-8"#FILE_CHARSET="EUC-JP"#g' ${CONFIG_DIR}db_file_config.txt; export FILE_CHARSET="EUC-JP";sh ./script/db_check_file_validate_config.sh; sed -i '' 's#FILE_CHARSET="EUC-JP"#FILE_CHARSET="UTF-8"#g' ${CONFIG_DIR}db_file_config.txt; export FILE_CHARSET="UTF-8";</v>
      </c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  <c r="AE163" s="99" t="str" cm="1">
        <f t="array" ref="AE163">SUBSTITUTE(INDEX($H$113:$AQ$113, , MATCH($D163, $54:$54, 0)-7),"-","")</f>
        <v>正常</v>
      </c>
      <c r="AF163" s="100"/>
      <c r="AG163" s="101"/>
      <c r="AH163" s="102" t="s">
        <v>1090</v>
      </c>
      <c r="AI163" s="103"/>
      <c r="AJ163" s="103"/>
      <c r="AK163" s="103"/>
      <c r="AL163" s="103"/>
      <c r="AM163" s="103"/>
      <c r="AN163" s="103"/>
      <c r="AO163" s="103"/>
      <c r="AP163" s="103"/>
      <c r="AQ163" s="104"/>
      <c r="AS163" s="68" t="str" cm="1">
        <f t="array" ref="AS163">SUBSTITUTE(TEXT(INDEX($H$116:$AQ$116,1,$D163),"000000"),"-","")</f>
        <v>230001</v>
      </c>
      <c r="AT163" s="69"/>
      <c r="AU163" s="70"/>
      <c r="AW163" s="71" t="str">
        <f>SUBSTITUTE(IF(VLOOKUP(AW$137,$AD$9:$AN$16,8,FALSE)=INDEX($E$60:$G$62,MATCH("●",INDEX($H$60:$AQ$62,,MATCH($D163,$54:$54,0)-7),0),1),"","sed -i "&amp;IF($AK$135="MacOS","'' ","")&amp;"'s#"&amp;AW$137&amp;"="""&amp;VLOOKUP(AW$137,$AD$9:$AN$16,8,FALSE)&amp;""""&amp;"#"&amp;AW$137&amp;"="&amp;""""&amp;INDEX($E$60:$G$62,MATCH("●",INDEX($H$60:$AQ$62,,MATCH($D163,$54:$54,0)-7),0),1)&amp;""""&amp;"#g'"&amp;" ${CONFIG_DIR}"&amp;$K$7&amp;"; export "&amp;AW$137&amp;"="&amp;""""&amp;INDEX($E$60:$G$62,MATCH("●",INDEX($H$60:$AQ$62,,MATCH($D163,$54:$54,0)-7),0),1)&amp;""";"),",",""",""")</f>
        <v/>
      </c>
      <c r="AX163" s="71" t="str">
        <f>SUBSTITUTE(IF(INDEX($E$60:$G$62,MATCH("●",INDEX($H$60:$AQ$62,,MATCH($D163,$54:$54,0)-7),0),1)=VLOOKUP(AX$137,$AD$9:$AN$16,8,FALSE),"","sed -i "&amp;IF($AK$135="MacOS","'' ","")&amp;"'s#"&amp;AX$137&amp;"="""&amp;INDEX($E$60:$G$62,MATCH("●",INDEX($H$60:$AQ$62,,MATCH($D163,$54:$54,0)-7),0),1)&amp;""""&amp;"#"&amp;AX$137&amp;"="&amp;""""&amp;VLOOKUP(AX$137,$AD$9:$AN$16,8,FALSE)&amp;""""&amp;"#g'"&amp;"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3" s="71" t="str">
        <f>SUBSTITUTE(IF(VLOOKUP(AY$137,$AD$9:$AN$16,8,FALSE)=INDEX($E$64:$G$69,MATCH("●",INDEX($H$64:$AQ$69,,MATCH($D163,$54:$54,0)-7),0),1),"","sed -i "&amp;IF($AK$135="MacOS","'' ","")&amp;"'s#"&amp;AY$137&amp;"="""&amp;VLOOKUP(AY$137,$AD$9:$AN$16,8,FALSE)&amp;""""&amp;"#"&amp;AY$137&amp;"="&amp;""""&amp;INDEX($E$64:$G$69,MATCH("●",INDEX($H$64:$AQ$69,,MATCH($D163,$54:$54,0)-7),0),1)&amp;""""&amp;"#g'"&amp;" ${CONFIG_DIR}"&amp;$K$7&amp;"; export "&amp;AY$137&amp;"="&amp;""""&amp;INDEX($E$64:$G$69,MATCH("●",INDEX($H$64:$AQ$69,,MATCH($D163,$54:$54,0)-7),0),1)&amp;""";"),",",""",""")</f>
        <v/>
      </c>
      <c r="AZ163" s="71" t="str">
        <f>SUBSTITUTE(IF(INDEX($E$64:$G$69,MATCH("●",INDEX($H$64:$AQ$69,,MATCH($D163,$54:$54,0)-7),0),1)=VLOOKUP(AZ$137,$AD$9:$AN$16,8,FALSE),"","sed -i "&amp;IF($AK$135="MacOS","'' ","")&amp;"'s#"&amp;AZ$137&amp;"="""&amp;INDEX($E$64:$G$69,MATCH("●",INDEX($H$64:$AQ$69,,MATCH($D163,$54:$54,0)-7),0),1)&amp;""""&amp;"#"&amp;AZ$137&amp;"="&amp;""""&amp;VLOOKUP(AZ$137,$AD$9:$AN$16,8,FALSE)&amp;""""&amp;"#g'"&amp;"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3" s="71" t="str">
        <f>SUBSTITUTE(IF(VLOOKUP(BA$137,$AD$9:$AN$16,8,FALSE)=INDEX($E$71:$G$78,MATCH("●",INDEX($H$71:$AQ$78,,MATCH($D163,$54:$54,0)-7),0),1),"","sed -i "&amp;IF($AK$135="MacOS","'' ","")&amp;"'s#"&amp;BA$137&amp;"="""&amp;VLOOKUP(BA$137,$AD$9:$AN$16,8,FALSE)&amp;""""&amp;"#"&amp;BA$137&amp;"="&amp;""""&amp;INDEX($E$71:$G$78,MATCH("●",INDEX($H$71:$AQ$78,,MATCH($D163,$54:$54,0)-7),0),1)&amp;""""&amp;"#g'"&amp;" ${CONFIG_DIR}"&amp;$K$7&amp;"; export "&amp;BA$137&amp;"="&amp;""""&amp;INDEX($E$71:$G$78,MATCH("●",INDEX($H$71:$AQ$78,,MATCH($D163,$54:$54,0)-7),0),1)&amp;""";"),",",""",""")</f>
        <v/>
      </c>
      <c r="BB163" s="71" t="str">
        <f>SUBSTITUTE(IF(INDEX($E$71:$G$78,MATCH("●",INDEX($H$71:$AQ$78,,MATCH($D163,$54:$54,0)-7),0),1)=VLOOKUP(BB$137,$AD$9:$AN$16,8,FALSE),"","sed -i "&amp;IF($AK$135="MacOS","'' ","")&amp;"'s#"&amp;BB$137&amp;"="""&amp;INDEX($E$71:$G$78,MATCH("●",INDEX($H$71:$AQ$78,,MATCH($D163,$54:$54,0)-7),0),1)&amp;""""&amp;"#"&amp;BB$137&amp;"="&amp;""""&amp;VLOOKUP(BB$137,$AD$9:$AN$16,8,FALSE)&amp;""""&amp;"#g'"&amp;"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63" s="71" t="str">
        <f>SUBSTITUTE(IF(VLOOKUP(BC$137,$AD$9:$AN$16,8,FALSE)=INDEX($E$80:$G$88,MATCH("●",INDEX($H$80:$AQ$88,,MATCH($D163,$54:$54,0)-7),0),1),"","sed -i "&amp;IF($AK$135="MacOS","'' ","")&amp;"'s#"&amp;BC$137&amp;"="""&amp;VLOOKUP(BC$137,$AD$9:$AN$16,8,FALSE)&amp;""""&amp;"#"&amp;BC$137&amp;"="&amp;""""&amp;INDEX($E$80:$G$88,MATCH("●",INDEX($H$80:$AQ$88,,MATCH($D163,$54:$54,0)-7),0),1)&amp;""""&amp;"#g'"&amp;" ${CONFIG_DIR}"&amp;$K$7&amp;"; export "&amp;BC$137&amp;"="&amp;""""&amp;INDEX($E$80:$G$88,MATCH("●",INDEX($H$80:$AQ$88,,MATCH($D163,$54:$54,0)-7),0),1)&amp;""";"),",",""",""")</f>
        <v>sed -i '' 's#FILE_CHARSET="UTF-8"#FILE_CHARSET="EUC-JP"#g' ${CONFIG_DIR}db_file_config.txt; export FILE_CHARSET="EUC-JP";</v>
      </c>
      <c r="BD163" s="71" t="str">
        <f>SUBSTITUTE(IF(INDEX($E$80:$G$88,MATCH("●",INDEX($H$80:$AQ$88,,MATCH($D163,$54:$54,0)-7),0),1)=VLOOKUP(BD$137,$AD$9:$AN$16,8,FALSE),"","sed -i "&amp;IF($AK$135="MacOS","'' ","")&amp;"'s#"&amp;BD$137&amp;"="""&amp;INDEX($E$80:$G$88,MATCH("●",INDEX($H$80:$AQ$88,,MATCH($D163,$54:$54,0)-7),0),1)&amp;""""&amp;"#"&amp;BD$137&amp;"="&amp;""""&amp;VLOOKUP(BD$137,$AD$9:$AN$16,8,FALSE)&amp;""""&amp;"#g'"&amp;" ${CONFIG_DIR}"&amp;$K$7&amp;"; export "&amp;BD$137&amp;"="&amp;""""&amp;VLOOKUP(BD$137,$AD$9:$AN$16,8,FALSE)&amp;""";"),",",""",""")</f>
        <v>sed -i '' 's#FILE_CHARSET="EUC-JP"#FILE_CHARSET="UTF-8"#g' ${CONFIG_DIR}db_file_config.txt; export FILE_CHARSET="UTF-8";</v>
      </c>
      <c r="BE163" s="71" t="str">
        <f>SUBSTITUTE(IF(VLOOKUP(BE$137,$AD$9:$AN$16,8,FALSE)=INDEX($E$90:$G$93,MATCH("●",INDEX($H$90:$AQ$93,,MATCH($D163,$54:$54,0)-7),0),1),"","sed -i "&amp;IF($AK$135="MacOS","'' ","")&amp;"'s#"&amp;BE$137&amp;"="""&amp;VLOOKUP(BE$137,$AD$9:$AN$16,8,FALSE)&amp;""""&amp;"#"&amp;BE$137&amp;"="&amp;""""&amp;INDEX($E$90:$G$93,MATCH("●",INDEX($H$90:$AQ$93,,MATCH($D163,$54:$54,0)-7),0),1)&amp;""""&amp;"#g'"&amp;" ${CONFIG_DIR}"&amp;$K$7&amp;"; export "&amp;BE$137&amp;"="&amp;""""&amp;INDEX($E$90:$G$93,MATCH("●",INDEX($H$90:$AQ$93,,MATCH($D163,$54:$54,0)-7),0),1)&amp;""";"),",",""",""")</f>
        <v/>
      </c>
      <c r="BF163" s="71" t="str">
        <f>SUBSTITUTE(IF(INDEX($E$90:$G$93,MATCH("●",INDEX($H$90:$AQ$93,,MATCH($D163,$54:$54,0)-7),0),1)=VLOOKUP(BF$137,$AD$9:$AN$16,8,FALSE),"","sed -i "&amp;IF($AK$135="MacOS","'' ","")&amp;"'s#"&amp;BF$137&amp;"="""&amp;INDEX($E$90:$G$93,MATCH("●",INDEX($H$90:$AQ$93,,MATCH($D163,$54:$54,0)-7),0),1)&amp;""""&amp;"#"&amp;BF$137&amp;"="&amp;""""&amp;VLOOKUP(BF$137,$AD$9:$AN$16,8,FALSE)&amp;""""&amp;"#g'"&amp;"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63" s="71" t="str">
        <f>SUBSTITUTE(IF(VLOOKUP(BG$137,$AD$9:$AN$16,8,FALSE)=INDEX($E$95:$G$99,MATCH("●",INDEX($H$95:$AQ$99,,MATCH($D163,$54:$54,0)-7),0),1),"","sed -i "&amp;IF($AK$135="MacOS","'' ","")&amp;"'s#"&amp;BG$137&amp;"="""&amp;VLOOKUP(BG$137,$AD$9:$AN$16,8,FALSE)&amp;""""&amp;"#"&amp;BG$137&amp;"="&amp;""""&amp;INDEX($E$95:$G$99,MATCH("●",INDEX($H$95:$AQ$99,,MATCH($D163,$54:$54,0)-7),0),1)&amp;""""&amp;"#g'"&amp;" ${CONFIG_DIR}"&amp;$K$7&amp;"; export "&amp;BG$137&amp;"="&amp;""""&amp;INDEX($E$95:$G$99,MATCH("●",INDEX($H$95:$AQ$99,,MATCH($D163,$54:$54,0)-7),0),1)&amp;""";"),",",""",""")</f>
        <v/>
      </c>
      <c r="BH163" s="71" t="str">
        <f>SUBSTITUTE(IF(INDEX($E$95:$G$99,MATCH("●",INDEX($H$95:$AQ$99,,MATCH($D163,$54:$54,0)-7),0),1)=VLOOKUP(BH$137,$AD$9:$AN$16,8,FALSE),"","sed -i "&amp;IF($AK$135="MacOS","'' ","")&amp;"'s#"&amp;BH$137&amp;"="""&amp;INDEX($E$95:$G$99,MATCH("●",INDEX($H$95:$AQ$99,,MATCH($D163,$54:$54,0)-7),0),1)&amp;""""&amp;"#"&amp;BH$137&amp;"="&amp;""""&amp;VLOOKUP(BH$137,$AD$9:$AN$16,8,FALSE)&amp;""""&amp;"#g'"&amp;"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3" s="71" t="str">
        <f>SUBSTITUTE(IF(VLOOKUP(BI$137,$AD$9:$AN$16,8,FALSE)=INDEX($E$101:$G$105,MATCH("●",INDEX($H$101:$AQ$105,,MATCH($D163,$54:$54,0)-7),0),1),"","sed -i "&amp;IF($AK$135="MacOS","'' ","")&amp;"'s#"&amp;BI$137&amp;"="""&amp;VLOOKUP(BI$137,$AD$9:$AN$16,8,FALSE)&amp;""""&amp;"#"&amp;BI$137&amp;"="&amp;""""&amp;INDEX($E$101:$G$105,MATCH("●",INDEX($H$101:$AQ$105,,MATCH($D163,$54:$54,0)-7),0),1)&amp;""""&amp;"#g'"&amp;" ${CONFIG_DIR}"&amp;$K$7&amp;"; export "&amp;BI$137&amp;"="&amp;""""&amp;INDEX($E$101:$G$105,MATCH("●",INDEX($H$101:$AQ$105,,MATCH($D163,$54:$54,0)-7),0),1)&amp;""";"),",",""",""")</f>
        <v/>
      </c>
      <c r="BJ163" s="71" t="str">
        <f>SUBSTITUTE(IF(INDEX($E$101:$G$105,MATCH("●",INDEX($H$101:$AQ$105,,MATCH($D163,$54:$54,0)-7),0),1)=VLOOKUP(BJ$137,$AD$9:$AN$16,8,FALSE),"","sed -i "&amp;IF($AK$135="MacOS","'' ","")&amp;"'s#"&amp;BJ$137&amp;"="""&amp;INDEX($E$101:$G$105,MATCH("●",INDEX($H$101:$AQ$105,,MATCH($D163,$54:$54,0)-7),0),1)&amp;""""&amp;"#"&amp;BJ$137&amp;"="&amp;""""&amp;VLOOKUP(BJ$137,$AD$9:$AN$16,8,FALSE)&amp;""""&amp;"#g'"&amp;"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3" s="71" t="str">
        <f>SUBSTITUTE(IF(VLOOKUP(BK$137,$AD$9:$AN$16,8,FALSE)=INDEX($E$107:$G$111,MATCH("●",INDEX($H$107:$AQ$111,,MATCH($D163,$54:$54,0)-7),0),1),"","sed -i "&amp;IF($AK$135="MacOS","'' ","")&amp;"'s#"&amp;BK$137&amp;"="""&amp;VLOOKUP(BK$137,$AD$9:$AN$16,8,FALSE)&amp;""""&amp;"#"&amp;BK$137&amp;"="&amp;""""&amp;INDEX($E$107:$G$111,MATCH("●",INDEX($H$107:$AQ$111,,MATCH($D163,$54:$54,0)-7),0),1)&amp;""""&amp;"#g'"&amp;" ${CONFIG_DIR}"&amp;$K$7&amp;"; export "&amp;BK$137&amp;"="&amp;""""&amp;INDEX($E$107:$G$111,MATCH("●",INDEX($H$107:$AQ$111,,MATCH($D163,$54:$54,0)-7),0),1)&amp;""";"),",",""",""")</f>
        <v/>
      </c>
      <c r="BL163" s="71" t="str">
        <f>SUBSTITUTE(IF(INDEX($E$107:$G$111,MATCH("●",INDEX($H$107:$AQ$111,,MATCH($D163,$54:$54,0)-7),0),1)=VLOOKUP(BL$137,$AD$9:$AN$16,8,FALSE),"","sed -i "&amp;IF($AK$135="MacOS","'' ","")&amp;"'s#"&amp;BL$137&amp;"="""&amp;INDEX($E$107:$G$111,MATCH("●",INDEX($H$107:$AQ$111,,MATCH($D163,$54:$54,0)-7),0),1)&amp;""""&amp;"#"&amp;BL$137&amp;"="&amp;""""&amp;VLOOKUP(BL$137,$AD$9:$AN$16,8,FALSE)&amp;""""&amp;"#g'"&amp;"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3" s="60" t="s">
        <v>1068</v>
      </c>
    </row>
    <row r="164" spans="4:65" ht="36" customHeight="1">
      <c r="D164" s="96">
        <f t="shared" si="3"/>
        <v>26</v>
      </c>
      <c r="E164" s="97"/>
      <c r="F164" s="97"/>
      <c r="G164" s="98"/>
      <c r="H164" s="45" t="str">
        <f t="shared" ca="1" si="2"/>
        <v>clear; echo テストケース026; sed -i '' 's#FILE_CHARSET="UTF-8"#FILE_CHARSET="SJIS"#g' ${CONFIG_DIR}db_file_config.txt; export FILE_CHARSET="SJIS";sh ./script/db_check_file_validate_config.sh; sed -i '' 's#FILE_CHARSET="SJIS"#FILE_CHARSET="UTF-8"#g' ${CONFIG_DIR}db_file_config.txt; export FILE_CHARSET="UTF-8";</v>
      </c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7"/>
      <c r="AE164" s="99" t="str" cm="1">
        <f t="array" ref="AE164">SUBSTITUTE(INDEX($H$113:$AQ$113, , MATCH($D164, $54:$54, 0)-7),"-","")</f>
        <v>正常</v>
      </c>
      <c r="AF164" s="100"/>
      <c r="AG164" s="101"/>
      <c r="AH164" s="102" t="s">
        <v>1091</v>
      </c>
      <c r="AI164" s="103"/>
      <c r="AJ164" s="103"/>
      <c r="AK164" s="103"/>
      <c r="AL164" s="103"/>
      <c r="AM164" s="103"/>
      <c r="AN164" s="103"/>
      <c r="AO164" s="103"/>
      <c r="AP164" s="103"/>
      <c r="AQ164" s="104"/>
      <c r="AS164" s="68" t="str" cm="1">
        <f t="array" ref="AS164">SUBSTITUTE(TEXT(INDEX($H$116:$AQ$116,1,$D164),"000000"),"-","")</f>
        <v>230001</v>
      </c>
      <c r="AT164" s="69"/>
      <c r="AU164" s="70"/>
      <c r="AW164" s="71" t="str">
        <f>SUBSTITUTE(IF(VLOOKUP(AW$137,$AD$9:$AN$16,8,FALSE)=INDEX($E$60:$G$62,MATCH("●",INDEX($H$60:$AQ$62,,MATCH($D164,$54:$54,0)-7),0),1),"","sed -i "&amp;IF($AK$135="MacOS","'' ","")&amp;"'s#"&amp;AW$137&amp;"="""&amp;VLOOKUP(AW$137,$AD$9:$AN$16,8,FALSE)&amp;""""&amp;"#"&amp;AW$137&amp;"="&amp;""""&amp;INDEX($E$60:$G$62,MATCH("●",INDEX($H$60:$AQ$62,,MATCH($D164,$54:$54,0)-7),0),1)&amp;""""&amp;"#g'"&amp;" ${CONFIG_DIR}"&amp;$K$7&amp;"; export "&amp;AW$137&amp;"="&amp;""""&amp;INDEX($E$60:$G$62,MATCH("●",INDEX($H$60:$AQ$62,,MATCH($D164,$54:$54,0)-7),0),1)&amp;""";"),",",""",""")</f>
        <v/>
      </c>
      <c r="AX164" s="71" t="str">
        <f>SUBSTITUTE(IF(INDEX($E$60:$G$62,MATCH("●",INDEX($H$60:$AQ$62,,MATCH($D164,$54:$54,0)-7),0),1)=VLOOKUP(AX$137,$AD$9:$AN$16,8,FALSE),"","sed -i "&amp;IF($AK$135="MacOS","'' ","")&amp;"'s#"&amp;AX$137&amp;"="""&amp;INDEX($E$60:$G$62,MATCH("●",INDEX($H$60:$AQ$62,,MATCH($D164,$54:$54,0)-7),0),1)&amp;""""&amp;"#"&amp;AX$137&amp;"="&amp;""""&amp;VLOOKUP(AX$137,$AD$9:$AN$16,8,FALSE)&amp;""""&amp;"#g'"&amp;"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4" s="71" t="str">
        <f>SUBSTITUTE(IF(VLOOKUP(AY$137,$AD$9:$AN$16,8,FALSE)=INDEX($E$64:$G$69,MATCH("●",INDEX($H$64:$AQ$69,,MATCH($D164,$54:$54,0)-7),0),1),"","sed -i "&amp;IF($AK$135="MacOS","'' ","")&amp;"'s#"&amp;AY$137&amp;"="""&amp;VLOOKUP(AY$137,$AD$9:$AN$16,8,FALSE)&amp;""""&amp;"#"&amp;AY$137&amp;"="&amp;""""&amp;INDEX($E$64:$G$69,MATCH("●",INDEX($H$64:$AQ$69,,MATCH($D164,$54:$54,0)-7),0),1)&amp;""""&amp;"#g'"&amp;" ${CONFIG_DIR}"&amp;$K$7&amp;"; export "&amp;AY$137&amp;"="&amp;""""&amp;INDEX($E$64:$G$69,MATCH("●",INDEX($H$64:$AQ$69,,MATCH($D164,$54:$54,0)-7),0),1)&amp;""";"),",",""",""")</f>
        <v/>
      </c>
      <c r="AZ164" s="71" t="str">
        <f>SUBSTITUTE(IF(INDEX($E$64:$G$69,MATCH("●",INDEX($H$64:$AQ$69,,MATCH($D164,$54:$54,0)-7),0),1)=VLOOKUP(AZ$137,$AD$9:$AN$16,8,FALSE),"","sed -i "&amp;IF($AK$135="MacOS","'' ","")&amp;"'s#"&amp;AZ$137&amp;"="""&amp;INDEX($E$64:$G$69,MATCH("●",INDEX($H$64:$AQ$69,,MATCH($D164,$54:$54,0)-7),0),1)&amp;""""&amp;"#"&amp;AZ$137&amp;"="&amp;""""&amp;VLOOKUP(AZ$137,$AD$9:$AN$16,8,FALSE)&amp;""""&amp;"#g'"&amp;"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4" s="71" t="str">
        <f>SUBSTITUTE(IF(VLOOKUP(BA$137,$AD$9:$AN$16,8,FALSE)=INDEX($E$71:$G$78,MATCH("●",INDEX($H$71:$AQ$78,,MATCH($D164,$54:$54,0)-7),0),1),"","sed -i "&amp;IF($AK$135="MacOS","'' ","")&amp;"'s#"&amp;BA$137&amp;"="""&amp;VLOOKUP(BA$137,$AD$9:$AN$16,8,FALSE)&amp;""""&amp;"#"&amp;BA$137&amp;"="&amp;""""&amp;INDEX($E$71:$G$78,MATCH("●",INDEX($H$71:$AQ$78,,MATCH($D164,$54:$54,0)-7),0),1)&amp;""""&amp;"#g'"&amp;" ${CONFIG_DIR}"&amp;$K$7&amp;"; export "&amp;BA$137&amp;"="&amp;""""&amp;INDEX($E$71:$G$78,MATCH("●",INDEX($H$71:$AQ$78,,MATCH($D164,$54:$54,0)-7),0),1)&amp;""";"),",",""",""")</f>
        <v/>
      </c>
      <c r="BB164" s="71" t="str">
        <f>SUBSTITUTE(IF(INDEX($E$71:$G$78,MATCH("●",INDEX($H$71:$AQ$78,,MATCH($D164,$54:$54,0)-7),0),1)=VLOOKUP(BB$137,$AD$9:$AN$16,8,FALSE),"","sed -i "&amp;IF($AK$135="MacOS","'' ","")&amp;"'s#"&amp;BB$137&amp;"="""&amp;INDEX($E$71:$G$78,MATCH("●",INDEX($H$71:$AQ$78,,MATCH($D164,$54:$54,0)-7),0),1)&amp;""""&amp;"#"&amp;BB$137&amp;"="&amp;""""&amp;VLOOKUP(BB$137,$AD$9:$AN$16,8,FALSE)&amp;""""&amp;"#g'"&amp;"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64" s="71" t="str">
        <f>SUBSTITUTE(IF(VLOOKUP(BC$137,$AD$9:$AN$16,8,FALSE)=INDEX($E$80:$G$88,MATCH("●",INDEX($H$80:$AQ$88,,MATCH($D164,$54:$54,0)-7),0),1),"","sed -i "&amp;IF($AK$135="MacOS","'' ","")&amp;"'s#"&amp;BC$137&amp;"="""&amp;VLOOKUP(BC$137,$AD$9:$AN$16,8,FALSE)&amp;""""&amp;"#"&amp;BC$137&amp;"="&amp;""""&amp;INDEX($E$80:$G$88,MATCH("●",INDEX($H$80:$AQ$88,,MATCH($D164,$54:$54,0)-7),0),1)&amp;""""&amp;"#g'"&amp;" ${CONFIG_DIR}"&amp;$K$7&amp;"; export "&amp;BC$137&amp;"="&amp;""""&amp;INDEX($E$80:$G$88,MATCH("●",INDEX($H$80:$AQ$88,,MATCH($D164,$54:$54,0)-7),0),1)&amp;""";"),",",""",""")</f>
        <v>sed -i '' 's#FILE_CHARSET="UTF-8"#FILE_CHARSET="SJIS"#g' ${CONFIG_DIR}db_file_config.txt; export FILE_CHARSET="SJIS";</v>
      </c>
      <c r="BD164" s="71" t="str">
        <f>SUBSTITUTE(IF(INDEX($E$80:$G$88,MATCH("●",INDEX($H$80:$AQ$88,,MATCH($D164,$54:$54,0)-7),0),1)=VLOOKUP(BD$137,$AD$9:$AN$16,8,FALSE),"","sed -i "&amp;IF($AK$135="MacOS","'' ","")&amp;"'s#"&amp;BD$137&amp;"="""&amp;INDEX($E$80:$G$88,MATCH("●",INDEX($H$80:$AQ$88,,MATCH($D164,$54:$54,0)-7),0),1)&amp;""""&amp;"#"&amp;BD$137&amp;"="&amp;""""&amp;VLOOKUP(BD$137,$AD$9:$AN$16,8,FALSE)&amp;""""&amp;"#g'"&amp;" ${CONFIG_DIR}"&amp;$K$7&amp;"; export "&amp;BD$137&amp;"="&amp;""""&amp;VLOOKUP(BD$137,$AD$9:$AN$16,8,FALSE)&amp;""";"),",",""",""")</f>
        <v>sed -i '' 's#FILE_CHARSET="SJIS"#FILE_CHARSET="UTF-8"#g' ${CONFIG_DIR}db_file_config.txt; export FILE_CHARSET="UTF-8";</v>
      </c>
      <c r="BE164" s="71" t="str">
        <f>SUBSTITUTE(IF(VLOOKUP(BE$137,$AD$9:$AN$16,8,FALSE)=INDEX($E$90:$G$93,MATCH("●",INDEX($H$90:$AQ$93,,MATCH($D164,$54:$54,0)-7),0),1),"","sed -i "&amp;IF($AK$135="MacOS","'' ","")&amp;"'s#"&amp;BE$137&amp;"="""&amp;VLOOKUP(BE$137,$AD$9:$AN$16,8,FALSE)&amp;""""&amp;"#"&amp;BE$137&amp;"="&amp;""""&amp;INDEX($E$90:$G$93,MATCH("●",INDEX($H$90:$AQ$93,,MATCH($D164,$54:$54,0)-7),0),1)&amp;""""&amp;"#g'"&amp;" ${CONFIG_DIR}"&amp;$K$7&amp;"; export "&amp;BE$137&amp;"="&amp;""""&amp;INDEX($E$90:$G$93,MATCH("●",INDEX($H$90:$AQ$93,,MATCH($D164,$54:$54,0)-7),0),1)&amp;""";"),",",""",""")</f>
        <v/>
      </c>
      <c r="BF164" s="71" t="str">
        <f>SUBSTITUTE(IF(INDEX($E$90:$G$93,MATCH("●",INDEX($H$90:$AQ$93,,MATCH($D164,$54:$54,0)-7),0),1)=VLOOKUP(BF$137,$AD$9:$AN$16,8,FALSE),"","sed -i "&amp;IF($AK$135="MacOS","'' ","")&amp;"'s#"&amp;BF$137&amp;"="""&amp;INDEX($E$90:$G$93,MATCH("●",INDEX($H$90:$AQ$93,,MATCH($D164,$54:$54,0)-7),0),1)&amp;""""&amp;"#"&amp;BF$137&amp;"="&amp;""""&amp;VLOOKUP(BF$137,$AD$9:$AN$16,8,FALSE)&amp;""""&amp;"#g'"&amp;"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64" s="71" t="str">
        <f>SUBSTITUTE(IF(VLOOKUP(BG$137,$AD$9:$AN$16,8,FALSE)=INDEX($E$95:$G$99,MATCH("●",INDEX($H$95:$AQ$99,,MATCH($D164,$54:$54,0)-7),0),1),"","sed -i "&amp;IF($AK$135="MacOS","'' ","")&amp;"'s#"&amp;BG$137&amp;"="""&amp;VLOOKUP(BG$137,$AD$9:$AN$16,8,FALSE)&amp;""""&amp;"#"&amp;BG$137&amp;"="&amp;""""&amp;INDEX($E$95:$G$99,MATCH("●",INDEX($H$95:$AQ$99,,MATCH($D164,$54:$54,0)-7),0),1)&amp;""""&amp;"#g'"&amp;" ${CONFIG_DIR}"&amp;$K$7&amp;"; export "&amp;BG$137&amp;"="&amp;""""&amp;INDEX($E$95:$G$99,MATCH("●",INDEX($H$95:$AQ$99,,MATCH($D164,$54:$54,0)-7),0),1)&amp;""";"),",",""",""")</f>
        <v/>
      </c>
      <c r="BH164" s="71" t="str">
        <f>SUBSTITUTE(IF(INDEX($E$95:$G$99,MATCH("●",INDEX($H$95:$AQ$99,,MATCH($D164,$54:$54,0)-7),0),1)=VLOOKUP(BH$137,$AD$9:$AN$16,8,FALSE),"","sed -i "&amp;IF($AK$135="MacOS","'' ","")&amp;"'s#"&amp;BH$137&amp;"="""&amp;INDEX($E$95:$G$99,MATCH("●",INDEX($H$95:$AQ$99,,MATCH($D164,$54:$54,0)-7),0),1)&amp;""""&amp;"#"&amp;BH$137&amp;"="&amp;""""&amp;VLOOKUP(BH$137,$AD$9:$AN$16,8,FALSE)&amp;""""&amp;"#g'"&amp;"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4" s="71" t="str">
        <f>SUBSTITUTE(IF(VLOOKUP(BI$137,$AD$9:$AN$16,8,FALSE)=INDEX($E$101:$G$105,MATCH("●",INDEX($H$101:$AQ$105,,MATCH($D164,$54:$54,0)-7),0),1),"","sed -i "&amp;IF($AK$135="MacOS","'' ","")&amp;"'s#"&amp;BI$137&amp;"="""&amp;VLOOKUP(BI$137,$AD$9:$AN$16,8,FALSE)&amp;""""&amp;"#"&amp;BI$137&amp;"="&amp;""""&amp;INDEX($E$101:$G$105,MATCH("●",INDEX($H$101:$AQ$105,,MATCH($D164,$54:$54,0)-7),0),1)&amp;""""&amp;"#g'"&amp;" ${CONFIG_DIR}"&amp;$K$7&amp;"; export "&amp;BI$137&amp;"="&amp;""""&amp;INDEX($E$101:$G$105,MATCH("●",INDEX($H$101:$AQ$105,,MATCH($D164,$54:$54,0)-7),0),1)&amp;""";"),",",""",""")</f>
        <v/>
      </c>
      <c r="BJ164" s="71" t="str">
        <f>SUBSTITUTE(IF(INDEX($E$101:$G$105,MATCH("●",INDEX($H$101:$AQ$105,,MATCH($D164,$54:$54,0)-7),0),1)=VLOOKUP(BJ$137,$AD$9:$AN$16,8,FALSE),"","sed -i "&amp;IF($AK$135="MacOS","'' ","")&amp;"'s#"&amp;BJ$137&amp;"="""&amp;INDEX($E$101:$G$105,MATCH("●",INDEX($H$101:$AQ$105,,MATCH($D164,$54:$54,0)-7),0),1)&amp;""""&amp;"#"&amp;BJ$137&amp;"="&amp;""""&amp;VLOOKUP(BJ$137,$AD$9:$AN$16,8,FALSE)&amp;""""&amp;"#g'"&amp;"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4" s="71" t="str">
        <f>SUBSTITUTE(IF(VLOOKUP(BK$137,$AD$9:$AN$16,8,FALSE)=INDEX($E$107:$G$111,MATCH("●",INDEX($H$107:$AQ$111,,MATCH($D164,$54:$54,0)-7),0),1),"","sed -i "&amp;IF($AK$135="MacOS","'' ","")&amp;"'s#"&amp;BK$137&amp;"="""&amp;VLOOKUP(BK$137,$AD$9:$AN$16,8,FALSE)&amp;""""&amp;"#"&amp;BK$137&amp;"="&amp;""""&amp;INDEX($E$107:$G$111,MATCH("●",INDEX($H$107:$AQ$111,,MATCH($D164,$54:$54,0)-7),0),1)&amp;""""&amp;"#g'"&amp;" ${CONFIG_DIR}"&amp;$K$7&amp;"; export "&amp;BK$137&amp;"="&amp;""""&amp;INDEX($E$107:$G$111,MATCH("●",INDEX($H$107:$AQ$111,,MATCH($D164,$54:$54,0)-7),0),1)&amp;""";"),",",""",""")</f>
        <v/>
      </c>
      <c r="BL164" s="71" t="str">
        <f>SUBSTITUTE(IF(INDEX($E$107:$G$111,MATCH("●",INDEX($H$107:$AQ$111,,MATCH($D164,$54:$54,0)-7),0),1)=VLOOKUP(BL$137,$AD$9:$AN$16,8,FALSE),"","sed -i "&amp;IF($AK$135="MacOS","'' ","")&amp;"'s#"&amp;BL$137&amp;"="""&amp;INDEX($E$107:$G$111,MATCH("●",INDEX($H$107:$AQ$111,,MATCH($D164,$54:$54,0)-7),0),1)&amp;""""&amp;"#"&amp;BL$137&amp;"="&amp;""""&amp;VLOOKUP(BL$137,$AD$9:$AN$16,8,FALSE)&amp;""""&amp;"#g'"&amp;"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4" s="60" t="s">
        <v>1068</v>
      </c>
    </row>
    <row r="165" spans="4:65" ht="36" customHeight="1">
      <c r="D165" s="96">
        <f t="shared" si="3"/>
        <v>27</v>
      </c>
      <c r="E165" s="97"/>
      <c r="F165" s="97"/>
      <c r="G165" s="98"/>
      <c r="H165" s="45" t="str">
        <f t="shared" ca="1" si="2"/>
        <v>clear; echo テストケース027; sed -i '' 's#FILE_CHARSET="UTF-8"#FILE_CHARSET="CP932"#g' ${CONFIG_DIR}db_file_config.txt; export FILE_CHARSET="CP932";sh ./script/db_check_file_validate_config.sh; sed -i '' 's#FILE_CHARSET="CP932"#FILE_CHARSET="UTF-8"#g' ${CONFIG_DIR}db_file_config.txt; export FILE_CHARSET="UTF-8";</v>
      </c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  <c r="AE165" s="99" t="str" cm="1">
        <f t="array" ref="AE165">SUBSTITUTE(INDEX($H$113:$AQ$113, , MATCH($D165, $54:$54, 0)-7),"-","")</f>
        <v>正常</v>
      </c>
      <c r="AF165" s="100"/>
      <c r="AG165" s="101"/>
      <c r="AH165" s="102" t="s">
        <v>1092</v>
      </c>
      <c r="AI165" s="103"/>
      <c r="AJ165" s="103"/>
      <c r="AK165" s="103"/>
      <c r="AL165" s="103"/>
      <c r="AM165" s="103"/>
      <c r="AN165" s="103"/>
      <c r="AO165" s="103"/>
      <c r="AP165" s="103"/>
      <c r="AQ165" s="104"/>
      <c r="AS165" s="68" t="str" cm="1">
        <f t="array" ref="AS165">SUBSTITUTE(TEXT(INDEX($H$116:$AQ$116,1,$D165),"000000"),"-","")</f>
        <v>230001</v>
      </c>
      <c r="AT165" s="69"/>
      <c r="AU165" s="70"/>
      <c r="AW165" s="71" t="str">
        <f>SUBSTITUTE(IF(VLOOKUP(AW$137,$AD$9:$AN$16,8,FALSE)=INDEX($E$60:$G$62,MATCH("●",INDEX($H$60:$AQ$62,,MATCH($D165,$54:$54,0)-7),0),1),"","sed -i "&amp;IF($AK$135="MacOS","'' ","")&amp;"'s#"&amp;AW$137&amp;"="""&amp;VLOOKUP(AW$137,$AD$9:$AN$16,8,FALSE)&amp;""""&amp;"#"&amp;AW$137&amp;"="&amp;""""&amp;INDEX($E$60:$G$62,MATCH("●",INDEX($H$60:$AQ$62,,MATCH($D165,$54:$54,0)-7),0),1)&amp;""""&amp;"#g'"&amp;" ${CONFIG_DIR}"&amp;$K$7&amp;"; export "&amp;AW$137&amp;"="&amp;""""&amp;INDEX($E$60:$G$62,MATCH("●",INDEX($H$60:$AQ$62,,MATCH($D165,$54:$54,0)-7),0),1)&amp;""";"),",",""",""")</f>
        <v/>
      </c>
      <c r="AX165" s="71" t="str">
        <f>SUBSTITUTE(IF(INDEX($E$60:$G$62,MATCH("●",INDEX($H$60:$AQ$62,,MATCH($D165,$54:$54,0)-7),0),1)=VLOOKUP(AX$137,$AD$9:$AN$16,8,FALSE),"","sed -i "&amp;IF($AK$135="MacOS","'' ","")&amp;"'s#"&amp;AX$137&amp;"="""&amp;INDEX($E$60:$G$62,MATCH("●",INDEX($H$60:$AQ$62,,MATCH($D165,$54:$54,0)-7),0),1)&amp;""""&amp;"#"&amp;AX$137&amp;"="&amp;""""&amp;VLOOKUP(AX$137,$AD$9:$AN$16,8,FALSE)&amp;""""&amp;"#g'"&amp;"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5" s="71" t="str">
        <f>SUBSTITUTE(IF(VLOOKUP(AY$137,$AD$9:$AN$16,8,FALSE)=INDEX($E$64:$G$69,MATCH("●",INDEX($H$64:$AQ$69,,MATCH($D165,$54:$54,0)-7),0),1),"","sed -i "&amp;IF($AK$135="MacOS","'' ","")&amp;"'s#"&amp;AY$137&amp;"="""&amp;VLOOKUP(AY$137,$AD$9:$AN$16,8,FALSE)&amp;""""&amp;"#"&amp;AY$137&amp;"="&amp;""""&amp;INDEX($E$64:$G$69,MATCH("●",INDEX($H$64:$AQ$69,,MATCH($D165,$54:$54,0)-7),0),1)&amp;""""&amp;"#g'"&amp;" ${CONFIG_DIR}"&amp;$K$7&amp;"; export "&amp;AY$137&amp;"="&amp;""""&amp;INDEX($E$64:$G$69,MATCH("●",INDEX($H$64:$AQ$69,,MATCH($D165,$54:$54,0)-7),0),1)&amp;""";"),",",""",""")</f>
        <v/>
      </c>
      <c r="AZ165" s="71" t="str">
        <f>SUBSTITUTE(IF(INDEX($E$64:$G$69,MATCH("●",INDEX($H$64:$AQ$69,,MATCH($D165,$54:$54,0)-7),0),1)=VLOOKUP(AZ$137,$AD$9:$AN$16,8,FALSE),"","sed -i "&amp;IF($AK$135="MacOS","'' ","")&amp;"'s#"&amp;AZ$137&amp;"="""&amp;INDEX($E$64:$G$69,MATCH("●",INDEX($H$64:$AQ$69,,MATCH($D165,$54:$54,0)-7),0),1)&amp;""""&amp;"#"&amp;AZ$137&amp;"="&amp;""""&amp;VLOOKUP(AZ$137,$AD$9:$AN$16,8,FALSE)&amp;""""&amp;"#g'"&amp;"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5" s="71" t="str">
        <f>SUBSTITUTE(IF(VLOOKUP(BA$137,$AD$9:$AN$16,8,FALSE)=INDEX($E$71:$G$78,MATCH("●",INDEX($H$71:$AQ$78,,MATCH($D165,$54:$54,0)-7),0),1),"","sed -i "&amp;IF($AK$135="MacOS","'' ","")&amp;"'s#"&amp;BA$137&amp;"="""&amp;VLOOKUP(BA$137,$AD$9:$AN$16,8,FALSE)&amp;""""&amp;"#"&amp;BA$137&amp;"="&amp;""""&amp;INDEX($E$71:$G$78,MATCH("●",INDEX($H$71:$AQ$78,,MATCH($D165,$54:$54,0)-7),0),1)&amp;""""&amp;"#g'"&amp;" ${CONFIG_DIR}"&amp;$K$7&amp;"; export "&amp;BA$137&amp;"="&amp;""""&amp;INDEX($E$71:$G$78,MATCH("●",INDEX($H$71:$AQ$78,,MATCH($D165,$54:$54,0)-7),0),1)&amp;""";"),",",""",""")</f>
        <v/>
      </c>
      <c r="BB165" s="71" t="str">
        <f>SUBSTITUTE(IF(INDEX($E$71:$G$78,MATCH("●",INDEX($H$71:$AQ$78,,MATCH($D165,$54:$54,0)-7),0),1)=VLOOKUP(BB$137,$AD$9:$AN$16,8,FALSE),"","sed -i "&amp;IF($AK$135="MacOS","'' ","")&amp;"'s#"&amp;BB$137&amp;"="""&amp;INDEX($E$71:$G$78,MATCH("●",INDEX($H$71:$AQ$78,,MATCH($D165,$54:$54,0)-7),0),1)&amp;""""&amp;"#"&amp;BB$137&amp;"="&amp;""""&amp;VLOOKUP(BB$137,$AD$9:$AN$16,8,FALSE)&amp;""""&amp;"#g'"&amp;"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65" s="71" t="str">
        <f>SUBSTITUTE(IF(VLOOKUP(BC$137,$AD$9:$AN$16,8,FALSE)=INDEX($E$80:$G$88,MATCH("●",INDEX($H$80:$AQ$88,,MATCH($D165,$54:$54,0)-7),0),1),"","sed -i "&amp;IF($AK$135="MacOS","'' ","")&amp;"'s#"&amp;BC$137&amp;"="""&amp;VLOOKUP(BC$137,$AD$9:$AN$16,8,FALSE)&amp;""""&amp;"#"&amp;BC$137&amp;"="&amp;""""&amp;INDEX($E$80:$G$88,MATCH("●",INDEX($H$80:$AQ$88,,MATCH($D165,$54:$54,0)-7),0),1)&amp;""""&amp;"#g'"&amp;" ${CONFIG_DIR}"&amp;$K$7&amp;"; export "&amp;BC$137&amp;"="&amp;""""&amp;INDEX($E$80:$G$88,MATCH("●",INDEX($H$80:$AQ$88,,MATCH($D165,$54:$54,0)-7),0),1)&amp;""";"),",",""",""")</f>
        <v>sed -i '' 's#FILE_CHARSET="UTF-8"#FILE_CHARSET="CP932"#g' ${CONFIG_DIR}db_file_config.txt; export FILE_CHARSET="CP932";</v>
      </c>
      <c r="BD165" s="71" t="str">
        <f>SUBSTITUTE(IF(INDEX($E$80:$G$88,MATCH("●",INDEX($H$80:$AQ$88,,MATCH($D165,$54:$54,0)-7),0),1)=VLOOKUP(BD$137,$AD$9:$AN$16,8,FALSE),"","sed -i "&amp;IF($AK$135="MacOS","'' ","")&amp;"'s#"&amp;BD$137&amp;"="""&amp;INDEX($E$80:$G$88,MATCH("●",INDEX($H$80:$AQ$88,,MATCH($D165,$54:$54,0)-7),0),1)&amp;""""&amp;"#"&amp;BD$137&amp;"="&amp;""""&amp;VLOOKUP(BD$137,$AD$9:$AN$16,8,FALSE)&amp;""""&amp;"#g'"&amp;" ${CONFIG_DIR}"&amp;$K$7&amp;"; export "&amp;BD$137&amp;"="&amp;""""&amp;VLOOKUP(BD$137,$AD$9:$AN$16,8,FALSE)&amp;""";"),",",""",""")</f>
        <v>sed -i '' 's#FILE_CHARSET="CP932"#FILE_CHARSET="UTF-8"#g' ${CONFIG_DIR}db_file_config.txt; export FILE_CHARSET="UTF-8";</v>
      </c>
      <c r="BE165" s="71" t="str">
        <f>SUBSTITUTE(IF(VLOOKUP(BE$137,$AD$9:$AN$16,8,FALSE)=INDEX($E$90:$G$93,MATCH("●",INDEX($H$90:$AQ$93,,MATCH($D165,$54:$54,0)-7),0),1),"","sed -i "&amp;IF($AK$135="MacOS","'' ","")&amp;"'s#"&amp;BE$137&amp;"="""&amp;VLOOKUP(BE$137,$AD$9:$AN$16,8,FALSE)&amp;""""&amp;"#"&amp;BE$137&amp;"="&amp;""""&amp;INDEX($E$90:$G$93,MATCH("●",INDEX($H$90:$AQ$93,,MATCH($D165,$54:$54,0)-7),0),1)&amp;""""&amp;"#g'"&amp;" ${CONFIG_DIR}"&amp;$K$7&amp;"; export "&amp;BE$137&amp;"="&amp;""""&amp;INDEX($E$90:$G$93,MATCH("●",INDEX($H$90:$AQ$93,,MATCH($D165,$54:$54,0)-7),0),1)&amp;""";"),",",""",""")</f>
        <v/>
      </c>
      <c r="BF165" s="71" t="str">
        <f>SUBSTITUTE(IF(INDEX($E$90:$G$93,MATCH("●",INDEX($H$90:$AQ$93,,MATCH($D165,$54:$54,0)-7),0),1)=VLOOKUP(BF$137,$AD$9:$AN$16,8,FALSE),"","sed -i "&amp;IF($AK$135="MacOS","'' ","")&amp;"'s#"&amp;BF$137&amp;"="""&amp;INDEX($E$90:$G$93,MATCH("●",INDEX($H$90:$AQ$93,,MATCH($D165,$54:$54,0)-7),0),1)&amp;""""&amp;"#"&amp;BF$137&amp;"="&amp;""""&amp;VLOOKUP(BF$137,$AD$9:$AN$16,8,FALSE)&amp;""""&amp;"#g'"&amp;"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65" s="71" t="str">
        <f>SUBSTITUTE(IF(VLOOKUP(BG$137,$AD$9:$AN$16,8,FALSE)=INDEX($E$95:$G$99,MATCH("●",INDEX($H$95:$AQ$99,,MATCH($D165,$54:$54,0)-7),0),1),"","sed -i "&amp;IF($AK$135="MacOS","'' ","")&amp;"'s#"&amp;BG$137&amp;"="""&amp;VLOOKUP(BG$137,$AD$9:$AN$16,8,FALSE)&amp;""""&amp;"#"&amp;BG$137&amp;"="&amp;""""&amp;INDEX($E$95:$G$99,MATCH("●",INDEX($H$95:$AQ$99,,MATCH($D165,$54:$54,0)-7),0),1)&amp;""""&amp;"#g'"&amp;" ${CONFIG_DIR}"&amp;$K$7&amp;"; export "&amp;BG$137&amp;"="&amp;""""&amp;INDEX($E$95:$G$99,MATCH("●",INDEX($H$95:$AQ$99,,MATCH($D165,$54:$54,0)-7),0),1)&amp;""";"),",",""",""")</f>
        <v/>
      </c>
      <c r="BH165" s="71" t="str">
        <f>SUBSTITUTE(IF(INDEX($E$95:$G$99,MATCH("●",INDEX($H$95:$AQ$99,,MATCH($D165,$54:$54,0)-7),0),1)=VLOOKUP(BH$137,$AD$9:$AN$16,8,FALSE),"","sed -i "&amp;IF($AK$135="MacOS","'' ","")&amp;"'s#"&amp;BH$137&amp;"="""&amp;INDEX($E$95:$G$99,MATCH("●",INDEX($H$95:$AQ$99,,MATCH($D165,$54:$54,0)-7),0),1)&amp;""""&amp;"#"&amp;BH$137&amp;"="&amp;""""&amp;VLOOKUP(BH$137,$AD$9:$AN$16,8,FALSE)&amp;""""&amp;"#g'"&amp;"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5" s="71" t="str">
        <f>SUBSTITUTE(IF(VLOOKUP(BI$137,$AD$9:$AN$16,8,FALSE)=INDEX($E$101:$G$105,MATCH("●",INDEX($H$101:$AQ$105,,MATCH($D165,$54:$54,0)-7),0),1),"","sed -i "&amp;IF($AK$135="MacOS","'' ","")&amp;"'s#"&amp;BI$137&amp;"="""&amp;VLOOKUP(BI$137,$AD$9:$AN$16,8,FALSE)&amp;""""&amp;"#"&amp;BI$137&amp;"="&amp;""""&amp;INDEX($E$101:$G$105,MATCH("●",INDEX($H$101:$AQ$105,,MATCH($D165,$54:$54,0)-7),0),1)&amp;""""&amp;"#g'"&amp;" ${CONFIG_DIR}"&amp;$K$7&amp;"; export "&amp;BI$137&amp;"="&amp;""""&amp;INDEX($E$101:$G$105,MATCH("●",INDEX($H$101:$AQ$105,,MATCH($D165,$54:$54,0)-7),0),1)&amp;""";"),",",""",""")</f>
        <v/>
      </c>
      <c r="BJ165" s="71" t="str">
        <f>SUBSTITUTE(IF(INDEX($E$101:$G$105,MATCH("●",INDEX($H$101:$AQ$105,,MATCH($D165,$54:$54,0)-7),0),1)=VLOOKUP(BJ$137,$AD$9:$AN$16,8,FALSE),"","sed -i "&amp;IF($AK$135="MacOS","'' ","")&amp;"'s#"&amp;BJ$137&amp;"="""&amp;INDEX($E$101:$G$105,MATCH("●",INDEX($H$101:$AQ$105,,MATCH($D165,$54:$54,0)-7),0),1)&amp;""""&amp;"#"&amp;BJ$137&amp;"="&amp;""""&amp;VLOOKUP(BJ$137,$AD$9:$AN$16,8,FALSE)&amp;""""&amp;"#g'"&amp;"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5" s="71" t="str">
        <f>SUBSTITUTE(IF(VLOOKUP(BK$137,$AD$9:$AN$16,8,FALSE)=INDEX($E$107:$G$111,MATCH("●",INDEX($H$107:$AQ$111,,MATCH($D165,$54:$54,0)-7),0),1),"","sed -i "&amp;IF($AK$135="MacOS","'' ","")&amp;"'s#"&amp;BK$137&amp;"="""&amp;VLOOKUP(BK$137,$AD$9:$AN$16,8,FALSE)&amp;""""&amp;"#"&amp;BK$137&amp;"="&amp;""""&amp;INDEX($E$107:$G$111,MATCH("●",INDEX($H$107:$AQ$111,,MATCH($D165,$54:$54,0)-7),0),1)&amp;""""&amp;"#g'"&amp;" ${CONFIG_DIR}"&amp;$K$7&amp;"; export "&amp;BK$137&amp;"="&amp;""""&amp;INDEX($E$107:$G$111,MATCH("●",INDEX($H$107:$AQ$111,,MATCH($D165,$54:$54,0)-7),0),1)&amp;""";"),",",""",""")</f>
        <v/>
      </c>
      <c r="BL165" s="71" t="str">
        <f>SUBSTITUTE(IF(INDEX($E$107:$G$111,MATCH("●",INDEX($H$107:$AQ$111,,MATCH($D165,$54:$54,0)-7),0),1)=VLOOKUP(BL$137,$AD$9:$AN$16,8,FALSE),"","sed -i "&amp;IF($AK$135="MacOS","'' ","")&amp;"'s#"&amp;BL$137&amp;"="""&amp;INDEX($E$107:$G$111,MATCH("●",INDEX($H$107:$AQ$111,,MATCH($D165,$54:$54,0)-7),0),1)&amp;""""&amp;"#"&amp;BL$137&amp;"="&amp;""""&amp;VLOOKUP(BL$137,$AD$9:$AN$16,8,FALSE)&amp;""""&amp;"#g'"&amp;"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5" s="60" t="s">
        <v>1068</v>
      </c>
    </row>
    <row r="166" spans="4:65" ht="36" customHeight="1">
      <c r="D166" s="96">
        <f t="shared" si="3"/>
        <v>28</v>
      </c>
      <c r="E166" s="97"/>
      <c r="F166" s="97"/>
      <c r="G166" s="98"/>
      <c r="H166" s="45" t="str">
        <f t="shared" ca="1" si="2"/>
        <v>clear; echo テストケース028; sed -i '' 's#FILE_CHARSET="UTF-8"#FILE_CHARSET="EUC-KR"#g' ${CONFIG_DIR}db_file_config.txt; export FILE_CHARSET="EUC-KR";sh ./script/db_check_file_validate_config.sh; sed -i '' 's#FILE_CHARSET="EUC-KR"#FILE_CHARSET="UTF-8"#g' ${CONFIG_DIR}db_file_config.txt; export FILE_CHARSET="UTF-8";</v>
      </c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7"/>
      <c r="AE166" s="99" t="str" cm="1">
        <f t="array" ref="AE166">SUBSTITUTE(INDEX($H$113:$AQ$113, , MATCH($D166, $54:$54, 0)-7),"-","")</f>
        <v>正常</v>
      </c>
      <c r="AF166" s="100"/>
      <c r="AG166" s="101"/>
      <c r="AH166" s="102" t="s">
        <v>1093</v>
      </c>
      <c r="AI166" s="103"/>
      <c r="AJ166" s="103"/>
      <c r="AK166" s="103"/>
      <c r="AL166" s="103"/>
      <c r="AM166" s="103"/>
      <c r="AN166" s="103"/>
      <c r="AO166" s="103"/>
      <c r="AP166" s="103"/>
      <c r="AQ166" s="104"/>
      <c r="AS166" s="68" t="str" cm="1">
        <f t="array" ref="AS166">SUBSTITUTE(TEXT(INDEX($H$116:$AQ$116,1,$D166),"000000"),"-","")</f>
        <v>230001</v>
      </c>
      <c r="AT166" s="69"/>
      <c r="AU166" s="70"/>
      <c r="AW166" s="71" t="str">
        <f>SUBSTITUTE(IF(VLOOKUP(AW$137,$AD$9:$AN$16,8,FALSE)=INDEX($E$60:$G$62,MATCH("●",INDEX($H$60:$AQ$62,,MATCH($D166,$54:$54,0)-7),0),1),"","sed -i "&amp;IF($AK$135="MacOS","'' ","")&amp;"'s#"&amp;AW$137&amp;"="""&amp;VLOOKUP(AW$137,$AD$9:$AN$16,8,FALSE)&amp;""""&amp;"#"&amp;AW$137&amp;"="&amp;""""&amp;INDEX($E$60:$G$62,MATCH("●",INDEX($H$60:$AQ$62,,MATCH($D166,$54:$54,0)-7),0),1)&amp;""""&amp;"#g'"&amp;" ${CONFIG_DIR}"&amp;$K$7&amp;"; export "&amp;AW$137&amp;"="&amp;""""&amp;INDEX($E$60:$G$62,MATCH("●",INDEX($H$60:$AQ$62,,MATCH($D166,$54:$54,0)-7),0),1)&amp;""";"),",",""",""")</f>
        <v/>
      </c>
      <c r="AX166" s="71" t="str">
        <f>SUBSTITUTE(IF(INDEX($E$60:$G$62,MATCH("●",INDEX($H$60:$AQ$62,,MATCH($D166,$54:$54,0)-7),0),1)=VLOOKUP(AX$137,$AD$9:$AN$16,8,FALSE),"","sed -i "&amp;IF($AK$135="MacOS","'' ","")&amp;"'s#"&amp;AX$137&amp;"="""&amp;INDEX($E$60:$G$62,MATCH("●",INDEX($H$60:$AQ$62,,MATCH($D166,$54:$54,0)-7),0),1)&amp;""""&amp;"#"&amp;AX$137&amp;"="&amp;""""&amp;VLOOKUP(AX$137,$AD$9:$AN$16,8,FALSE)&amp;""""&amp;"#g'"&amp;"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6" s="71" t="str">
        <f>SUBSTITUTE(IF(VLOOKUP(AY$137,$AD$9:$AN$16,8,FALSE)=INDEX($E$64:$G$69,MATCH("●",INDEX($H$64:$AQ$69,,MATCH($D166,$54:$54,0)-7),0),1),"","sed -i "&amp;IF($AK$135="MacOS","'' ","")&amp;"'s#"&amp;AY$137&amp;"="""&amp;VLOOKUP(AY$137,$AD$9:$AN$16,8,FALSE)&amp;""""&amp;"#"&amp;AY$137&amp;"="&amp;""""&amp;INDEX($E$64:$G$69,MATCH("●",INDEX($H$64:$AQ$69,,MATCH($D166,$54:$54,0)-7),0),1)&amp;""""&amp;"#g'"&amp;" ${CONFIG_DIR}"&amp;$K$7&amp;"; export "&amp;AY$137&amp;"="&amp;""""&amp;INDEX($E$64:$G$69,MATCH("●",INDEX($H$64:$AQ$69,,MATCH($D166,$54:$54,0)-7),0),1)&amp;""";"),",",""",""")</f>
        <v/>
      </c>
      <c r="AZ166" s="71" t="str">
        <f>SUBSTITUTE(IF(INDEX($E$64:$G$69,MATCH("●",INDEX($H$64:$AQ$69,,MATCH($D166,$54:$54,0)-7),0),1)=VLOOKUP(AZ$137,$AD$9:$AN$16,8,FALSE),"","sed -i "&amp;IF($AK$135="MacOS","'' ","")&amp;"'s#"&amp;AZ$137&amp;"="""&amp;INDEX($E$64:$G$69,MATCH("●",INDEX($H$64:$AQ$69,,MATCH($D166,$54:$54,0)-7),0),1)&amp;""""&amp;"#"&amp;AZ$137&amp;"="&amp;""""&amp;VLOOKUP(AZ$137,$AD$9:$AN$16,8,FALSE)&amp;""""&amp;"#g'"&amp;"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6" s="71" t="str">
        <f>SUBSTITUTE(IF(VLOOKUP(BA$137,$AD$9:$AN$16,8,FALSE)=INDEX($E$71:$G$78,MATCH("●",INDEX($H$71:$AQ$78,,MATCH($D166,$54:$54,0)-7),0),1),"","sed -i "&amp;IF($AK$135="MacOS","'' ","")&amp;"'s#"&amp;BA$137&amp;"="""&amp;VLOOKUP(BA$137,$AD$9:$AN$16,8,FALSE)&amp;""""&amp;"#"&amp;BA$137&amp;"="&amp;""""&amp;INDEX($E$71:$G$78,MATCH("●",INDEX($H$71:$AQ$78,,MATCH($D166,$54:$54,0)-7),0),1)&amp;""""&amp;"#g'"&amp;" ${CONFIG_DIR}"&amp;$K$7&amp;"; export "&amp;BA$137&amp;"="&amp;""""&amp;INDEX($E$71:$G$78,MATCH("●",INDEX($H$71:$AQ$78,,MATCH($D166,$54:$54,0)-7),0),1)&amp;""";"),",",""",""")</f>
        <v/>
      </c>
      <c r="BB166" s="71" t="str">
        <f>SUBSTITUTE(IF(INDEX($E$71:$G$78,MATCH("●",INDEX($H$71:$AQ$78,,MATCH($D166,$54:$54,0)-7),0),1)=VLOOKUP(BB$137,$AD$9:$AN$16,8,FALSE),"","sed -i "&amp;IF($AK$135="MacOS","'' ","")&amp;"'s#"&amp;BB$137&amp;"="""&amp;INDEX($E$71:$G$78,MATCH("●",INDEX($H$71:$AQ$78,,MATCH($D166,$54:$54,0)-7),0),1)&amp;""""&amp;"#"&amp;BB$137&amp;"="&amp;""""&amp;VLOOKUP(BB$137,$AD$9:$AN$16,8,FALSE)&amp;""""&amp;"#g'"&amp;"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66" s="71" t="str">
        <f>SUBSTITUTE(IF(VLOOKUP(BC$137,$AD$9:$AN$16,8,FALSE)=INDEX($E$80:$G$88,MATCH("●",INDEX($H$80:$AQ$88,,MATCH($D166,$54:$54,0)-7),0),1),"","sed -i "&amp;IF($AK$135="MacOS","'' ","")&amp;"'s#"&amp;BC$137&amp;"="""&amp;VLOOKUP(BC$137,$AD$9:$AN$16,8,FALSE)&amp;""""&amp;"#"&amp;BC$137&amp;"="&amp;""""&amp;INDEX($E$80:$G$88,MATCH("●",INDEX($H$80:$AQ$88,,MATCH($D166,$54:$54,0)-7),0),1)&amp;""""&amp;"#g'"&amp;" ${CONFIG_DIR}"&amp;$K$7&amp;"; export "&amp;BC$137&amp;"="&amp;""""&amp;INDEX($E$80:$G$88,MATCH("●",INDEX($H$80:$AQ$88,,MATCH($D166,$54:$54,0)-7),0),1)&amp;""";"),",",""",""")</f>
        <v>sed -i '' 's#FILE_CHARSET="UTF-8"#FILE_CHARSET="EUC-KR"#g' ${CONFIG_DIR}db_file_config.txt; export FILE_CHARSET="EUC-KR";</v>
      </c>
      <c r="BD166" s="71" t="str">
        <f>SUBSTITUTE(IF(INDEX($E$80:$G$88,MATCH("●",INDEX($H$80:$AQ$88,,MATCH($D166,$54:$54,0)-7),0),1)=VLOOKUP(BD$137,$AD$9:$AN$16,8,FALSE),"","sed -i "&amp;IF($AK$135="MacOS","'' ","")&amp;"'s#"&amp;BD$137&amp;"="""&amp;INDEX($E$80:$G$88,MATCH("●",INDEX($H$80:$AQ$88,,MATCH($D166,$54:$54,0)-7),0),1)&amp;""""&amp;"#"&amp;BD$137&amp;"="&amp;""""&amp;VLOOKUP(BD$137,$AD$9:$AN$16,8,FALSE)&amp;""""&amp;"#g'"&amp;" ${CONFIG_DIR}"&amp;$K$7&amp;"; export "&amp;BD$137&amp;"="&amp;""""&amp;VLOOKUP(BD$137,$AD$9:$AN$16,8,FALSE)&amp;""";"),",",""",""")</f>
        <v>sed -i '' 's#FILE_CHARSET="EUC-KR"#FILE_CHARSET="UTF-8"#g' ${CONFIG_DIR}db_file_config.txt; export FILE_CHARSET="UTF-8";</v>
      </c>
      <c r="BE166" s="71" t="str">
        <f>SUBSTITUTE(IF(VLOOKUP(BE$137,$AD$9:$AN$16,8,FALSE)=INDEX($E$90:$G$93,MATCH("●",INDEX($H$90:$AQ$93,,MATCH($D166,$54:$54,0)-7),0),1),"","sed -i "&amp;IF($AK$135="MacOS","'' ","")&amp;"'s#"&amp;BE$137&amp;"="""&amp;VLOOKUP(BE$137,$AD$9:$AN$16,8,FALSE)&amp;""""&amp;"#"&amp;BE$137&amp;"="&amp;""""&amp;INDEX($E$90:$G$93,MATCH("●",INDEX($H$90:$AQ$93,,MATCH($D166,$54:$54,0)-7),0),1)&amp;""""&amp;"#g'"&amp;" ${CONFIG_DIR}"&amp;$K$7&amp;"; export "&amp;BE$137&amp;"="&amp;""""&amp;INDEX($E$90:$G$93,MATCH("●",INDEX($H$90:$AQ$93,,MATCH($D166,$54:$54,0)-7),0),1)&amp;""";"),",",""",""")</f>
        <v/>
      </c>
      <c r="BF166" s="71" t="str">
        <f>SUBSTITUTE(IF(INDEX($E$90:$G$93,MATCH("●",INDEX($H$90:$AQ$93,,MATCH($D166,$54:$54,0)-7),0),1)=VLOOKUP(BF$137,$AD$9:$AN$16,8,FALSE),"","sed -i "&amp;IF($AK$135="MacOS","'' ","")&amp;"'s#"&amp;BF$137&amp;"="""&amp;INDEX($E$90:$G$93,MATCH("●",INDEX($H$90:$AQ$93,,MATCH($D166,$54:$54,0)-7),0),1)&amp;""""&amp;"#"&amp;BF$137&amp;"="&amp;""""&amp;VLOOKUP(BF$137,$AD$9:$AN$16,8,FALSE)&amp;""""&amp;"#g'"&amp;"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66" s="71" t="str">
        <f>SUBSTITUTE(IF(VLOOKUP(BG$137,$AD$9:$AN$16,8,FALSE)=INDEX($E$95:$G$99,MATCH("●",INDEX($H$95:$AQ$99,,MATCH($D166,$54:$54,0)-7),0),1),"","sed -i "&amp;IF($AK$135="MacOS","'' ","")&amp;"'s#"&amp;BG$137&amp;"="""&amp;VLOOKUP(BG$137,$AD$9:$AN$16,8,FALSE)&amp;""""&amp;"#"&amp;BG$137&amp;"="&amp;""""&amp;INDEX($E$95:$G$99,MATCH("●",INDEX($H$95:$AQ$99,,MATCH($D166,$54:$54,0)-7),0),1)&amp;""""&amp;"#g'"&amp;" ${CONFIG_DIR}"&amp;$K$7&amp;"; export "&amp;BG$137&amp;"="&amp;""""&amp;INDEX($E$95:$G$99,MATCH("●",INDEX($H$95:$AQ$99,,MATCH($D166,$54:$54,0)-7),0),1)&amp;""";"),",",""",""")</f>
        <v/>
      </c>
      <c r="BH166" s="71" t="str">
        <f>SUBSTITUTE(IF(INDEX($E$95:$G$99,MATCH("●",INDEX($H$95:$AQ$99,,MATCH($D166,$54:$54,0)-7),0),1)=VLOOKUP(BH$137,$AD$9:$AN$16,8,FALSE),"","sed -i "&amp;IF($AK$135="MacOS","'' ","")&amp;"'s#"&amp;BH$137&amp;"="""&amp;INDEX($E$95:$G$99,MATCH("●",INDEX($H$95:$AQ$99,,MATCH($D166,$54:$54,0)-7),0),1)&amp;""""&amp;"#"&amp;BH$137&amp;"="&amp;""""&amp;VLOOKUP(BH$137,$AD$9:$AN$16,8,FALSE)&amp;""""&amp;"#g'"&amp;"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6" s="71" t="str">
        <f>SUBSTITUTE(IF(VLOOKUP(BI$137,$AD$9:$AN$16,8,FALSE)=INDEX($E$101:$G$105,MATCH("●",INDEX($H$101:$AQ$105,,MATCH($D166,$54:$54,0)-7),0),1),"","sed -i "&amp;IF($AK$135="MacOS","'' ","")&amp;"'s#"&amp;BI$137&amp;"="""&amp;VLOOKUP(BI$137,$AD$9:$AN$16,8,FALSE)&amp;""""&amp;"#"&amp;BI$137&amp;"="&amp;""""&amp;INDEX($E$101:$G$105,MATCH("●",INDEX($H$101:$AQ$105,,MATCH($D166,$54:$54,0)-7),0),1)&amp;""""&amp;"#g'"&amp;" ${CONFIG_DIR}"&amp;$K$7&amp;"; export "&amp;BI$137&amp;"="&amp;""""&amp;INDEX($E$101:$G$105,MATCH("●",INDEX($H$101:$AQ$105,,MATCH($D166,$54:$54,0)-7),0),1)&amp;""";"),",",""",""")</f>
        <v/>
      </c>
      <c r="BJ166" s="71" t="str">
        <f>SUBSTITUTE(IF(INDEX($E$101:$G$105,MATCH("●",INDEX($H$101:$AQ$105,,MATCH($D166,$54:$54,0)-7),0),1)=VLOOKUP(BJ$137,$AD$9:$AN$16,8,FALSE),"","sed -i "&amp;IF($AK$135="MacOS","'' ","")&amp;"'s#"&amp;BJ$137&amp;"="""&amp;INDEX($E$101:$G$105,MATCH("●",INDEX($H$101:$AQ$105,,MATCH($D166,$54:$54,0)-7),0),1)&amp;""""&amp;"#"&amp;BJ$137&amp;"="&amp;""""&amp;VLOOKUP(BJ$137,$AD$9:$AN$16,8,FALSE)&amp;""""&amp;"#g'"&amp;"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6" s="71" t="str">
        <f>SUBSTITUTE(IF(VLOOKUP(BK$137,$AD$9:$AN$16,8,FALSE)=INDEX($E$107:$G$111,MATCH("●",INDEX($H$107:$AQ$111,,MATCH($D166,$54:$54,0)-7),0),1),"","sed -i "&amp;IF($AK$135="MacOS","'' ","")&amp;"'s#"&amp;BK$137&amp;"="""&amp;VLOOKUP(BK$137,$AD$9:$AN$16,8,FALSE)&amp;""""&amp;"#"&amp;BK$137&amp;"="&amp;""""&amp;INDEX($E$107:$G$111,MATCH("●",INDEX($H$107:$AQ$111,,MATCH($D166,$54:$54,0)-7),0),1)&amp;""""&amp;"#g'"&amp;" ${CONFIG_DIR}"&amp;$K$7&amp;"; export "&amp;BK$137&amp;"="&amp;""""&amp;INDEX($E$107:$G$111,MATCH("●",INDEX($H$107:$AQ$111,,MATCH($D166,$54:$54,0)-7),0),1)&amp;""";"),",",""",""")</f>
        <v/>
      </c>
      <c r="BL166" s="71" t="str">
        <f>SUBSTITUTE(IF(INDEX($E$107:$G$111,MATCH("●",INDEX($H$107:$AQ$111,,MATCH($D166,$54:$54,0)-7),0),1)=VLOOKUP(BL$137,$AD$9:$AN$16,8,FALSE),"","sed -i "&amp;IF($AK$135="MacOS","'' ","")&amp;"'s#"&amp;BL$137&amp;"="""&amp;INDEX($E$107:$G$111,MATCH("●",INDEX($H$107:$AQ$111,,MATCH($D166,$54:$54,0)-7),0),1)&amp;""""&amp;"#"&amp;BL$137&amp;"="&amp;""""&amp;VLOOKUP(BL$137,$AD$9:$AN$16,8,FALSE)&amp;""""&amp;"#g'"&amp;"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6" s="60" t="s">
        <v>1068</v>
      </c>
    </row>
    <row r="167" spans="4:65" ht="36" customHeight="1">
      <c r="D167" s="96">
        <f t="shared" si="3"/>
        <v>29</v>
      </c>
      <c r="E167" s="97"/>
      <c r="F167" s="97"/>
      <c r="G167" s="98"/>
      <c r="H167" s="45" t="str">
        <f t="shared" ca="1" si="2"/>
        <v>clear; echo テストケース029; sed -i '' 's#FILE_CHARSET="UTF-8"#FILE_CHARSET="NONE"#g' ${CONFIG_DIR}db_file_config.txt; export FILE_CHARSET="NONE";sh ./script/db_check_file_validate_config.sh; sed -i '' 's#FILE_CHARSET="NONE"#FILE_CHARSET="UTF-8"#g' ${CONFIG_DIR}db_file_config.txt; export FILE_CHARSET="UTF-8";</v>
      </c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  <c r="AE167" s="99" t="str" cm="1">
        <f t="array" ref="AE167">SUBSTITUTE(INDEX($H$113:$AQ$113, , MATCH($D167, $54:$54, 0)-7),"-","")</f>
        <v>異常</v>
      </c>
      <c r="AF167" s="100"/>
      <c r="AG167" s="101"/>
      <c r="AH167" s="102" t="s">
        <v>1094</v>
      </c>
      <c r="AI167" s="103"/>
      <c r="AJ167" s="103"/>
      <c r="AK167" s="103"/>
      <c r="AL167" s="103"/>
      <c r="AM167" s="103"/>
      <c r="AN167" s="103"/>
      <c r="AO167" s="103"/>
      <c r="AP167" s="103"/>
      <c r="AQ167" s="104"/>
      <c r="AS167" s="68" t="str" cm="1">
        <f t="array" ref="AS167">SUBSTITUTE(TEXT(INDEX($H$116:$AQ$116,1,$D167),"000000"),"-","")</f>
        <v>230105</v>
      </c>
      <c r="AT167" s="69"/>
      <c r="AU167" s="70"/>
      <c r="AW167" s="71" t="str">
        <f>SUBSTITUTE(IF(VLOOKUP(AW$137,$AD$9:$AN$16,8,FALSE)=INDEX($E$60:$G$62,MATCH("●",INDEX($H$60:$AQ$62,,MATCH($D167,$54:$54,0)-7),0),1),"","sed -i "&amp;IF($AK$135="MacOS","'' ","")&amp;"'s#"&amp;AW$137&amp;"="""&amp;VLOOKUP(AW$137,$AD$9:$AN$16,8,FALSE)&amp;""""&amp;"#"&amp;AW$137&amp;"="&amp;""""&amp;INDEX($E$60:$G$62,MATCH("●",INDEX($H$60:$AQ$62,,MATCH($D167,$54:$54,0)-7),0),1)&amp;""""&amp;"#g'"&amp;" ${CONFIG_DIR}"&amp;$K$7&amp;"; export "&amp;AW$137&amp;"="&amp;""""&amp;INDEX($E$60:$G$62,MATCH("●",INDEX($H$60:$AQ$62,,MATCH($D167,$54:$54,0)-7),0),1)&amp;""";"),",",""",""")</f>
        <v/>
      </c>
      <c r="AX167" s="71" t="str">
        <f>SUBSTITUTE(IF(INDEX($E$60:$G$62,MATCH("●",INDEX($H$60:$AQ$62,,MATCH($D167,$54:$54,0)-7),0),1)=VLOOKUP(AX$137,$AD$9:$AN$16,8,FALSE),"","sed -i "&amp;IF($AK$135="MacOS","'' ","")&amp;"'s#"&amp;AX$137&amp;"="""&amp;INDEX($E$60:$G$62,MATCH("●",INDEX($H$60:$AQ$62,,MATCH($D167,$54:$54,0)-7),0),1)&amp;""""&amp;"#"&amp;AX$137&amp;"="&amp;""""&amp;VLOOKUP(AX$137,$AD$9:$AN$16,8,FALSE)&amp;""""&amp;"#g'"&amp;"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7" s="71" t="str">
        <f>SUBSTITUTE(IF(VLOOKUP(AY$137,$AD$9:$AN$16,8,FALSE)=INDEX($E$64:$G$69,MATCH("●",INDEX($H$64:$AQ$69,,MATCH($D167,$54:$54,0)-7),0),1),"","sed -i "&amp;IF($AK$135="MacOS","'' ","")&amp;"'s#"&amp;AY$137&amp;"="""&amp;VLOOKUP(AY$137,$AD$9:$AN$16,8,FALSE)&amp;""""&amp;"#"&amp;AY$137&amp;"="&amp;""""&amp;INDEX($E$64:$G$69,MATCH("●",INDEX($H$64:$AQ$69,,MATCH($D167,$54:$54,0)-7),0),1)&amp;""""&amp;"#g'"&amp;" ${CONFIG_DIR}"&amp;$K$7&amp;"; export "&amp;AY$137&amp;"="&amp;""""&amp;INDEX($E$64:$G$69,MATCH("●",INDEX($H$64:$AQ$69,,MATCH($D167,$54:$54,0)-7),0),1)&amp;""";"),",",""",""")</f>
        <v/>
      </c>
      <c r="AZ167" s="71" t="str">
        <f>SUBSTITUTE(IF(INDEX($E$64:$G$69,MATCH("●",INDEX($H$64:$AQ$69,,MATCH($D167,$54:$54,0)-7),0),1)=VLOOKUP(AZ$137,$AD$9:$AN$16,8,FALSE),"","sed -i "&amp;IF($AK$135="MacOS","'' ","")&amp;"'s#"&amp;AZ$137&amp;"="""&amp;INDEX($E$64:$G$69,MATCH("●",INDEX($H$64:$AQ$69,,MATCH($D167,$54:$54,0)-7),0),1)&amp;""""&amp;"#"&amp;AZ$137&amp;"="&amp;""""&amp;VLOOKUP(AZ$137,$AD$9:$AN$16,8,FALSE)&amp;""""&amp;"#g'"&amp;"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7" s="71" t="str">
        <f>SUBSTITUTE(IF(VLOOKUP(BA$137,$AD$9:$AN$16,8,FALSE)=INDEX($E$71:$G$78,MATCH("●",INDEX($H$71:$AQ$78,,MATCH($D167,$54:$54,0)-7),0),1),"","sed -i "&amp;IF($AK$135="MacOS","'' ","")&amp;"'s#"&amp;BA$137&amp;"="""&amp;VLOOKUP(BA$137,$AD$9:$AN$16,8,FALSE)&amp;""""&amp;"#"&amp;BA$137&amp;"="&amp;""""&amp;INDEX($E$71:$G$78,MATCH("●",INDEX($H$71:$AQ$78,,MATCH($D167,$54:$54,0)-7),0),1)&amp;""""&amp;"#g'"&amp;" ${CONFIG_DIR}"&amp;$K$7&amp;"; export "&amp;BA$137&amp;"="&amp;""""&amp;INDEX($E$71:$G$78,MATCH("●",INDEX($H$71:$AQ$78,,MATCH($D167,$54:$54,0)-7),0),1)&amp;""";"),",",""",""")</f>
        <v/>
      </c>
      <c r="BB167" s="71" t="str">
        <f>SUBSTITUTE(IF(INDEX($E$71:$G$78,MATCH("●",INDEX($H$71:$AQ$78,,MATCH($D167,$54:$54,0)-7),0),1)=VLOOKUP(BB$137,$AD$9:$AN$16,8,FALSE),"","sed -i "&amp;IF($AK$135="MacOS","'' ","")&amp;"'s#"&amp;BB$137&amp;"="""&amp;INDEX($E$71:$G$78,MATCH("●",INDEX($H$71:$AQ$78,,MATCH($D167,$54:$54,0)-7),0),1)&amp;""""&amp;"#"&amp;BB$137&amp;"="&amp;""""&amp;VLOOKUP(BB$137,$AD$9:$AN$16,8,FALSE)&amp;""""&amp;"#g'"&amp;"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67" s="71" t="str">
        <f>SUBSTITUTE(IF(VLOOKUP(BC$137,$AD$9:$AN$16,8,FALSE)=INDEX($E$80:$G$88,MATCH("●",INDEX($H$80:$AQ$88,,MATCH($D167,$54:$54,0)-7),0),1),"","sed -i "&amp;IF($AK$135="MacOS","'' ","")&amp;"'s#"&amp;BC$137&amp;"="""&amp;VLOOKUP(BC$137,$AD$9:$AN$16,8,FALSE)&amp;""""&amp;"#"&amp;BC$137&amp;"="&amp;""""&amp;INDEX($E$80:$G$88,MATCH("●",INDEX($H$80:$AQ$88,,MATCH($D167,$54:$54,0)-7),0),1)&amp;""""&amp;"#g'"&amp;" ${CONFIG_DIR}"&amp;$K$7&amp;"; export "&amp;BC$137&amp;"="&amp;""""&amp;INDEX($E$80:$G$88,MATCH("●",INDEX($H$80:$AQ$88,,MATCH($D167,$54:$54,0)-7),0),1)&amp;""";"),",",""",""")</f>
        <v>sed -i '' 's#FILE_CHARSET="UTF-8"#FILE_CHARSET="NONE"#g' ${CONFIG_DIR}db_file_config.txt; export FILE_CHARSET="NONE";</v>
      </c>
      <c r="BD167" s="71" t="str">
        <f>SUBSTITUTE(IF(INDEX($E$80:$G$88,MATCH("●",INDEX($H$80:$AQ$88,,MATCH($D167,$54:$54,0)-7),0),1)=VLOOKUP(BD$137,$AD$9:$AN$16,8,FALSE),"","sed -i "&amp;IF($AK$135="MacOS","'' ","")&amp;"'s#"&amp;BD$137&amp;"="""&amp;INDEX($E$80:$G$88,MATCH("●",INDEX($H$80:$AQ$88,,MATCH($D167,$54:$54,0)-7),0),1)&amp;""""&amp;"#"&amp;BD$137&amp;"="&amp;""""&amp;VLOOKUP(BD$137,$AD$9:$AN$16,8,FALSE)&amp;""""&amp;"#g'"&amp;" ${CONFIG_DIR}"&amp;$K$7&amp;"; export "&amp;BD$137&amp;"="&amp;""""&amp;VLOOKUP(BD$137,$AD$9:$AN$16,8,FALSE)&amp;""";"),",",""",""")</f>
        <v>sed -i '' 's#FILE_CHARSET="NONE"#FILE_CHARSET="UTF-8"#g' ${CONFIG_DIR}db_file_config.txt; export FILE_CHARSET="UTF-8";</v>
      </c>
      <c r="BE167" s="71" t="str">
        <f>SUBSTITUTE(IF(VLOOKUP(BE$137,$AD$9:$AN$16,8,FALSE)=INDEX($E$90:$G$93,MATCH("●",INDEX($H$90:$AQ$93,,MATCH($D167,$54:$54,0)-7),0),1),"","sed -i "&amp;IF($AK$135="MacOS","'' ","")&amp;"'s#"&amp;BE$137&amp;"="""&amp;VLOOKUP(BE$137,$AD$9:$AN$16,8,FALSE)&amp;""""&amp;"#"&amp;BE$137&amp;"="&amp;""""&amp;INDEX($E$90:$G$93,MATCH("●",INDEX($H$90:$AQ$93,,MATCH($D167,$54:$54,0)-7),0),1)&amp;""""&amp;"#g'"&amp;" ${CONFIG_DIR}"&amp;$K$7&amp;"; export "&amp;BE$137&amp;"="&amp;""""&amp;INDEX($E$90:$G$93,MATCH("●",INDEX($H$90:$AQ$93,,MATCH($D167,$54:$54,0)-7),0),1)&amp;""";"),",",""",""")</f>
        <v/>
      </c>
      <c r="BF167" s="71" t="str">
        <f>SUBSTITUTE(IF(INDEX($E$90:$G$93,MATCH("●",INDEX($H$90:$AQ$93,,MATCH($D167,$54:$54,0)-7),0),1)=VLOOKUP(BF$137,$AD$9:$AN$16,8,FALSE),"","sed -i "&amp;IF($AK$135="MacOS","'' ","")&amp;"'s#"&amp;BF$137&amp;"="""&amp;INDEX($E$90:$G$93,MATCH("●",INDEX($H$90:$AQ$93,,MATCH($D167,$54:$54,0)-7),0),1)&amp;""""&amp;"#"&amp;BF$137&amp;"="&amp;""""&amp;VLOOKUP(BF$137,$AD$9:$AN$16,8,FALSE)&amp;""""&amp;"#g'"&amp;"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67" s="71" t="str">
        <f>SUBSTITUTE(IF(VLOOKUP(BG$137,$AD$9:$AN$16,8,FALSE)=INDEX($E$95:$G$99,MATCH("●",INDEX($H$95:$AQ$99,,MATCH($D167,$54:$54,0)-7),0),1),"","sed -i "&amp;IF($AK$135="MacOS","'' ","")&amp;"'s#"&amp;BG$137&amp;"="""&amp;VLOOKUP(BG$137,$AD$9:$AN$16,8,FALSE)&amp;""""&amp;"#"&amp;BG$137&amp;"="&amp;""""&amp;INDEX($E$95:$G$99,MATCH("●",INDEX($H$95:$AQ$99,,MATCH($D167,$54:$54,0)-7),0),1)&amp;""""&amp;"#g'"&amp;" ${CONFIG_DIR}"&amp;$K$7&amp;"; export "&amp;BG$137&amp;"="&amp;""""&amp;INDEX($E$95:$G$99,MATCH("●",INDEX($H$95:$AQ$99,,MATCH($D167,$54:$54,0)-7),0),1)&amp;""";"),",",""",""")</f>
        <v/>
      </c>
      <c r="BH167" s="71" t="str">
        <f>SUBSTITUTE(IF(INDEX($E$95:$G$99,MATCH("●",INDEX($H$95:$AQ$99,,MATCH($D167,$54:$54,0)-7),0),1)=VLOOKUP(BH$137,$AD$9:$AN$16,8,FALSE),"","sed -i "&amp;IF($AK$135="MacOS","'' ","")&amp;"'s#"&amp;BH$137&amp;"="""&amp;INDEX($E$95:$G$99,MATCH("●",INDEX($H$95:$AQ$99,,MATCH($D167,$54:$54,0)-7),0),1)&amp;""""&amp;"#"&amp;BH$137&amp;"="&amp;""""&amp;VLOOKUP(BH$137,$AD$9:$AN$16,8,FALSE)&amp;""""&amp;"#g'"&amp;"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7" s="71" t="str">
        <f>SUBSTITUTE(IF(VLOOKUP(BI$137,$AD$9:$AN$16,8,FALSE)=INDEX($E$101:$G$105,MATCH("●",INDEX($H$101:$AQ$105,,MATCH($D167,$54:$54,0)-7),0),1),"","sed -i "&amp;IF($AK$135="MacOS","'' ","")&amp;"'s#"&amp;BI$137&amp;"="""&amp;VLOOKUP(BI$137,$AD$9:$AN$16,8,FALSE)&amp;""""&amp;"#"&amp;BI$137&amp;"="&amp;""""&amp;INDEX($E$101:$G$105,MATCH("●",INDEX($H$101:$AQ$105,,MATCH($D167,$54:$54,0)-7),0),1)&amp;""""&amp;"#g'"&amp;" ${CONFIG_DIR}"&amp;$K$7&amp;"; export "&amp;BI$137&amp;"="&amp;""""&amp;INDEX($E$101:$G$105,MATCH("●",INDEX($H$101:$AQ$105,,MATCH($D167,$54:$54,0)-7),0),1)&amp;""";"),",",""",""")</f>
        <v/>
      </c>
      <c r="BJ167" s="71" t="str">
        <f>SUBSTITUTE(IF(INDEX($E$101:$G$105,MATCH("●",INDEX($H$101:$AQ$105,,MATCH($D167,$54:$54,0)-7),0),1)=VLOOKUP(BJ$137,$AD$9:$AN$16,8,FALSE),"","sed -i "&amp;IF($AK$135="MacOS","'' ","")&amp;"'s#"&amp;BJ$137&amp;"="""&amp;INDEX($E$101:$G$105,MATCH("●",INDEX($H$101:$AQ$105,,MATCH($D167,$54:$54,0)-7),0),1)&amp;""""&amp;"#"&amp;BJ$137&amp;"="&amp;""""&amp;VLOOKUP(BJ$137,$AD$9:$AN$16,8,FALSE)&amp;""""&amp;"#g'"&amp;"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7" s="71" t="str">
        <f>SUBSTITUTE(IF(VLOOKUP(BK$137,$AD$9:$AN$16,8,FALSE)=INDEX($E$107:$G$111,MATCH("●",INDEX($H$107:$AQ$111,,MATCH($D167,$54:$54,0)-7),0),1),"","sed -i "&amp;IF($AK$135="MacOS","'' ","")&amp;"'s#"&amp;BK$137&amp;"="""&amp;VLOOKUP(BK$137,$AD$9:$AN$16,8,FALSE)&amp;""""&amp;"#"&amp;BK$137&amp;"="&amp;""""&amp;INDEX($E$107:$G$111,MATCH("●",INDEX($H$107:$AQ$111,,MATCH($D167,$54:$54,0)-7),0),1)&amp;""""&amp;"#g'"&amp;" ${CONFIG_DIR}"&amp;$K$7&amp;"; export "&amp;BK$137&amp;"="&amp;""""&amp;INDEX($E$107:$G$111,MATCH("●",INDEX($H$107:$AQ$111,,MATCH($D167,$54:$54,0)-7),0),1)&amp;""";"),",",""",""")</f>
        <v/>
      </c>
      <c r="BL167" s="71" t="str">
        <f>SUBSTITUTE(IF(INDEX($E$107:$G$111,MATCH("●",INDEX($H$107:$AQ$111,,MATCH($D167,$54:$54,0)-7),0),1)=VLOOKUP(BL$137,$AD$9:$AN$16,8,FALSE),"","sed -i "&amp;IF($AK$135="MacOS","'' ","")&amp;"'s#"&amp;BL$137&amp;"="""&amp;INDEX($E$107:$G$111,MATCH("●",INDEX($H$107:$AQ$111,,MATCH($D167,$54:$54,0)-7),0),1)&amp;""""&amp;"#"&amp;BL$137&amp;"="&amp;""""&amp;VLOOKUP(BL$137,$AD$9:$AN$16,8,FALSE)&amp;""""&amp;"#g'"&amp;"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7" s="60" t="s">
        <v>1068</v>
      </c>
    </row>
    <row r="168" spans="4:65" ht="36" customHeight="1">
      <c r="D168" s="96">
        <f t="shared" si="3"/>
        <v>30</v>
      </c>
      <c r="E168" s="97"/>
      <c r="F168" s="97"/>
      <c r="G168" s="98"/>
      <c r="H168" s="45" t="str">
        <f t="shared" ca="1" si="2"/>
        <v>clear; echo テストケース030; sed -i '' 's#FILE_LINE_BREAK="LF"#FILE_LINE_BREAK="CRLF"#g' ${CONFIG_DIR}db_file_config.txt; export FILE_LINE_BREAK="CRLF";sh ./script/db_check_file_validate_config.sh; sed -i '' 's#FILE_LINE_BREAK="CRLF"#FILE_LINE_BREAK="LF"#g' ${CONFIG_DIR}db_file_config.txt; export FILE_LINE_BREAK="LF";</v>
      </c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7"/>
      <c r="AE168" s="99" t="str" cm="1">
        <f t="array" ref="AE168">SUBSTITUTE(INDEX($H$113:$AQ$113, , MATCH($D168, $54:$54, 0)-7),"-","")</f>
        <v>正常</v>
      </c>
      <c r="AF168" s="100"/>
      <c r="AG168" s="101"/>
      <c r="AH168" s="102" t="s">
        <v>1100</v>
      </c>
      <c r="AI168" s="103"/>
      <c r="AJ168" s="103"/>
      <c r="AK168" s="103"/>
      <c r="AL168" s="103"/>
      <c r="AM168" s="103"/>
      <c r="AN168" s="103"/>
      <c r="AO168" s="103"/>
      <c r="AP168" s="103"/>
      <c r="AQ168" s="104"/>
      <c r="AS168" s="68" t="str" cm="1">
        <f t="array" ref="AS168">SUBSTITUTE(TEXT(INDEX($H$116:$AQ$116,1,$D168),"000000"),"-","")</f>
        <v>230001</v>
      </c>
      <c r="AT168" s="69"/>
      <c r="AU168" s="70"/>
      <c r="AW168" s="71" t="str">
        <f>SUBSTITUTE(IF(VLOOKUP(AW$137,$AD$9:$AN$16,8,FALSE)=INDEX($E$60:$G$62,MATCH("●",INDEX($H$60:$AQ$62,,MATCH($D168,$54:$54,0)-7),0),1),"","sed -i "&amp;IF($AK$135="MacOS","'' ","")&amp;"'s#"&amp;AW$137&amp;"="""&amp;VLOOKUP(AW$137,$AD$9:$AN$16,8,FALSE)&amp;""""&amp;"#"&amp;AW$137&amp;"="&amp;""""&amp;INDEX($E$60:$G$62,MATCH("●",INDEX($H$60:$AQ$62,,MATCH($D168,$54:$54,0)-7),0),1)&amp;""""&amp;"#g'"&amp;" ${CONFIG_DIR}"&amp;$K$7&amp;"; export "&amp;AW$137&amp;"="&amp;""""&amp;INDEX($E$60:$G$62,MATCH("●",INDEX($H$60:$AQ$62,,MATCH($D168,$54:$54,0)-7),0),1)&amp;""";"),",",""",""")</f>
        <v/>
      </c>
      <c r="AX168" s="71" t="str">
        <f>SUBSTITUTE(IF(INDEX($E$60:$G$62,MATCH("●",INDEX($H$60:$AQ$62,,MATCH($D168,$54:$54,0)-7),0),1)=VLOOKUP(AX$137,$AD$9:$AN$16,8,FALSE),"","sed -i "&amp;IF($AK$135="MacOS","'' ","")&amp;"'s#"&amp;AX$137&amp;"="""&amp;INDEX($E$60:$G$62,MATCH("●",INDEX($H$60:$AQ$62,,MATCH($D168,$54:$54,0)-7),0),1)&amp;""""&amp;"#"&amp;AX$137&amp;"="&amp;""""&amp;VLOOKUP(AX$137,$AD$9:$AN$16,8,FALSE)&amp;""""&amp;"#g'"&amp;"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8" s="71" t="str">
        <f>SUBSTITUTE(IF(VLOOKUP(AY$137,$AD$9:$AN$16,8,FALSE)=INDEX($E$64:$G$69,MATCH("●",INDEX($H$64:$AQ$69,,MATCH($D168,$54:$54,0)-7),0),1),"","sed -i "&amp;IF($AK$135="MacOS","'' ","")&amp;"'s#"&amp;AY$137&amp;"="""&amp;VLOOKUP(AY$137,$AD$9:$AN$16,8,FALSE)&amp;""""&amp;"#"&amp;AY$137&amp;"="&amp;""""&amp;INDEX($E$64:$G$69,MATCH("●",INDEX($H$64:$AQ$69,,MATCH($D168,$54:$54,0)-7),0),1)&amp;""""&amp;"#g'"&amp;" ${CONFIG_DIR}"&amp;$K$7&amp;"; export "&amp;AY$137&amp;"="&amp;""""&amp;INDEX($E$64:$G$69,MATCH("●",INDEX($H$64:$AQ$69,,MATCH($D168,$54:$54,0)-7),0),1)&amp;""";"),",",""",""")</f>
        <v/>
      </c>
      <c r="AZ168" s="71" t="str">
        <f>SUBSTITUTE(IF(INDEX($E$64:$G$69,MATCH("●",INDEX($H$64:$AQ$69,,MATCH($D168,$54:$54,0)-7),0),1)=VLOOKUP(AZ$137,$AD$9:$AN$16,8,FALSE),"","sed -i "&amp;IF($AK$135="MacOS","'' ","")&amp;"'s#"&amp;AZ$137&amp;"="""&amp;INDEX($E$64:$G$69,MATCH("●",INDEX($H$64:$AQ$69,,MATCH($D168,$54:$54,0)-7),0),1)&amp;""""&amp;"#"&amp;AZ$137&amp;"="&amp;""""&amp;VLOOKUP(AZ$137,$AD$9:$AN$16,8,FALSE)&amp;""""&amp;"#g'"&amp;"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8" s="71" t="str">
        <f>SUBSTITUTE(IF(VLOOKUP(BA$137,$AD$9:$AN$16,8,FALSE)=INDEX($E$71:$G$78,MATCH("●",INDEX($H$71:$AQ$78,,MATCH($D168,$54:$54,0)-7),0),1),"","sed -i "&amp;IF($AK$135="MacOS","'' ","")&amp;"'s#"&amp;BA$137&amp;"="""&amp;VLOOKUP(BA$137,$AD$9:$AN$16,8,FALSE)&amp;""""&amp;"#"&amp;BA$137&amp;"="&amp;""""&amp;INDEX($E$71:$G$78,MATCH("●",INDEX($H$71:$AQ$78,,MATCH($D168,$54:$54,0)-7),0),1)&amp;""""&amp;"#g'"&amp;" ${CONFIG_DIR}"&amp;$K$7&amp;"; export "&amp;BA$137&amp;"="&amp;""""&amp;INDEX($E$71:$G$78,MATCH("●",INDEX($H$71:$AQ$78,,MATCH($D168,$54:$54,0)-7),0),1)&amp;""";"),",",""",""")</f>
        <v/>
      </c>
      <c r="BB168" s="71" t="str">
        <f>SUBSTITUTE(IF(INDEX($E$71:$G$78,MATCH("●",INDEX($H$71:$AQ$78,,MATCH($D168,$54:$54,0)-7),0),1)=VLOOKUP(BB$137,$AD$9:$AN$16,8,FALSE),"","sed -i "&amp;IF($AK$135="MacOS","'' ","")&amp;"'s#"&amp;BB$137&amp;"="""&amp;INDEX($E$71:$G$78,MATCH("●",INDEX($H$71:$AQ$78,,MATCH($D168,$54:$54,0)-7),0),1)&amp;""""&amp;"#"&amp;BB$137&amp;"="&amp;""""&amp;VLOOKUP(BB$137,$AD$9:$AN$16,8,FALSE)&amp;""""&amp;"#g'"&amp;"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68" s="71" t="str">
        <f>SUBSTITUTE(IF(VLOOKUP(BC$137,$AD$9:$AN$16,8,FALSE)=INDEX($E$80:$G$88,MATCH("●",INDEX($H$80:$AQ$88,,MATCH($D168,$54:$54,0)-7),0),1),"","sed -i "&amp;IF($AK$135="MacOS","'' ","")&amp;"'s#"&amp;BC$137&amp;"="""&amp;VLOOKUP(BC$137,$AD$9:$AN$16,8,FALSE)&amp;""""&amp;"#"&amp;BC$137&amp;"="&amp;""""&amp;INDEX($E$80:$G$88,MATCH("●",INDEX($H$80:$AQ$88,,MATCH($D168,$54:$54,0)-7),0),1)&amp;""""&amp;"#g'"&amp;" ${CONFIG_DIR}"&amp;$K$7&amp;"; export "&amp;BC$137&amp;"="&amp;""""&amp;INDEX($E$80:$G$88,MATCH("●",INDEX($H$80:$AQ$88,,MATCH($D168,$54:$54,0)-7),0),1)&amp;""";"),",",""",""")</f>
        <v/>
      </c>
      <c r="BD168" s="71" t="str">
        <f>SUBSTITUTE(IF(INDEX($E$80:$G$88,MATCH("●",INDEX($H$80:$AQ$88,,MATCH($D168,$54:$54,0)-7),0),1)=VLOOKUP(BD$137,$AD$9:$AN$16,8,FALSE),"","sed -i "&amp;IF($AK$135="MacOS","'' ","")&amp;"'s#"&amp;BD$137&amp;"="""&amp;INDEX($E$80:$G$88,MATCH("●",INDEX($H$80:$AQ$88,,MATCH($D168,$54:$54,0)-7),0),1)&amp;""""&amp;"#"&amp;BD$137&amp;"="&amp;""""&amp;VLOOKUP(BD$137,$AD$9:$AN$16,8,FALSE)&amp;""""&amp;"#g'"&amp;"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68" s="71" t="str">
        <f>SUBSTITUTE(IF(VLOOKUP(BE$137,$AD$9:$AN$16,8,FALSE)=INDEX($E$90:$G$93,MATCH("●",INDEX($H$90:$AQ$93,,MATCH($D168,$54:$54,0)-7),0),1),"","sed -i "&amp;IF($AK$135="MacOS","'' ","")&amp;"'s#"&amp;BE$137&amp;"="""&amp;VLOOKUP(BE$137,$AD$9:$AN$16,8,FALSE)&amp;""""&amp;"#"&amp;BE$137&amp;"="&amp;""""&amp;INDEX($E$90:$G$93,MATCH("●",INDEX($H$90:$AQ$93,,MATCH($D168,$54:$54,0)-7),0),1)&amp;""""&amp;"#g'"&amp;" ${CONFIG_DIR}"&amp;$K$7&amp;"; export "&amp;BE$137&amp;"="&amp;""""&amp;INDEX($E$90:$G$93,MATCH("●",INDEX($H$90:$AQ$93,,MATCH($D168,$54:$54,0)-7),0),1)&amp;""";"),",",""",""")</f>
        <v>sed -i '' 's#FILE_LINE_BREAK="LF"#FILE_LINE_BREAK="CRLF"#g' ${CONFIG_DIR}db_file_config.txt; export FILE_LINE_BREAK="CRLF";</v>
      </c>
      <c r="BF168" s="71" t="str">
        <f>SUBSTITUTE(IF(INDEX($E$90:$G$93,MATCH("●",INDEX($H$90:$AQ$93,,MATCH($D168,$54:$54,0)-7),0),1)=VLOOKUP(BF$137,$AD$9:$AN$16,8,FALSE),"","sed -i "&amp;IF($AK$135="MacOS","'' ","")&amp;"'s#"&amp;BF$137&amp;"="""&amp;INDEX($E$90:$G$93,MATCH("●",INDEX($H$90:$AQ$93,,MATCH($D168,$54:$54,0)-7),0),1)&amp;""""&amp;"#"&amp;BF$137&amp;"="&amp;""""&amp;VLOOKUP(BF$137,$AD$9:$AN$16,8,FALSE)&amp;""""&amp;"#g'"&amp;" ${CONFIG_DIR}"&amp;$K$7&amp;"; export "&amp;BF$137&amp;"="&amp;""""&amp;VLOOKUP(BF$137,$AD$9:$AN$16,8,FALSE)&amp;""";"),",",""",""")</f>
        <v>sed -i '' 's#FILE_LINE_BREAK="CRLF"#FILE_LINE_BREAK="LF"#g' ${CONFIG_DIR}db_file_config.txt; export FILE_LINE_BREAK="LF";</v>
      </c>
      <c r="BG168" s="71" t="str">
        <f>SUBSTITUTE(IF(VLOOKUP(BG$137,$AD$9:$AN$16,8,FALSE)=INDEX($E$95:$G$99,MATCH("●",INDEX($H$95:$AQ$99,,MATCH($D168,$54:$54,0)-7),0),1),"","sed -i "&amp;IF($AK$135="MacOS","'' ","")&amp;"'s#"&amp;BG$137&amp;"="""&amp;VLOOKUP(BG$137,$AD$9:$AN$16,8,FALSE)&amp;""""&amp;"#"&amp;BG$137&amp;"="&amp;""""&amp;INDEX($E$95:$G$99,MATCH("●",INDEX($H$95:$AQ$99,,MATCH($D168,$54:$54,0)-7),0),1)&amp;""""&amp;"#g'"&amp;" ${CONFIG_DIR}"&amp;$K$7&amp;"; export "&amp;BG$137&amp;"="&amp;""""&amp;INDEX($E$95:$G$99,MATCH("●",INDEX($H$95:$AQ$99,,MATCH($D168,$54:$54,0)-7),0),1)&amp;""";"),",",""",""")</f>
        <v/>
      </c>
      <c r="BH168" s="71" t="str">
        <f>SUBSTITUTE(IF(INDEX($E$95:$G$99,MATCH("●",INDEX($H$95:$AQ$99,,MATCH($D168,$54:$54,0)-7),0),1)=VLOOKUP(BH$137,$AD$9:$AN$16,8,FALSE),"","sed -i "&amp;IF($AK$135="MacOS","'' ","")&amp;"'s#"&amp;BH$137&amp;"="""&amp;INDEX($E$95:$G$99,MATCH("●",INDEX($H$95:$AQ$99,,MATCH($D168,$54:$54,0)-7),0),1)&amp;""""&amp;"#"&amp;BH$137&amp;"="&amp;""""&amp;VLOOKUP(BH$137,$AD$9:$AN$16,8,FALSE)&amp;""""&amp;"#g'"&amp;"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8" s="71" t="str">
        <f>SUBSTITUTE(IF(VLOOKUP(BI$137,$AD$9:$AN$16,8,FALSE)=INDEX($E$101:$G$105,MATCH("●",INDEX($H$101:$AQ$105,,MATCH($D168,$54:$54,0)-7),0),1),"","sed -i "&amp;IF($AK$135="MacOS","'' ","")&amp;"'s#"&amp;BI$137&amp;"="""&amp;VLOOKUP(BI$137,$AD$9:$AN$16,8,FALSE)&amp;""""&amp;"#"&amp;BI$137&amp;"="&amp;""""&amp;INDEX($E$101:$G$105,MATCH("●",INDEX($H$101:$AQ$105,,MATCH($D168,$54:$54,0)-7),0),1)&amp;""""&amp;"#g'"&amp;" ${CONFIG_DIR}"&amp;$K$7&amp;"; export "&amp;BI$137&amp;"="&amp;""""&amp;INDEX($E$101:$G$105,MATCH("●",INDEX($H$101:$AQ$105,,MATCH($D168,$54:$54,0)-7),0),1)&amp;""";"),",",""",""")</f>
        <v/>
      </c>
      <c r="BJ168" s="71" t="str">
        <f>SUBSTITUTE(IF(INDEX($E$101:$G$105,MATCH("●",INDEX($H$101:$AQ$105,,MATCH($D168,$54:$54,0)-7),0),1)=VLOOKUP(BJ$137,$AD$9:$AN$16,8,FALSE),"","sed -i "&amp;IF($AK$135="MacOS","'' ","")&amp;"'s#"&amp;BJ$137&amp;"="""&amp;INDEX($E$101:$G$105,MATCH("●",INDEX($H$101:$AQ$105,,MATCH($D168,$54:$54,0)-7),0),1)&amp;""""&amp;"#"&amp;BJ$137&amp;"="&amp;""""&amp;VLOOKUP(BJ$137,$AD$9:$AN$16,8,FALSE)&amp;""""&amp;"#g'"&amp;"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8" s="71" t="str">
        <f>SUBSTITUTE(IF(VLOOKUP(BK$137,$AD$9:$AN$16,8,FALSE)=INDEX($E$107:$G$111,MATCH("●",INDEX($H$107:$AQ$111,,MATCH($D168,$54:$54,0)-7),0),1),"","sed -i "&amp;IF($AK$135="MacOS","'' ","")&amp;"'s#"&amp;BK$137&amp;"="""&amp;VLOOKUP(BK$137,$AD$9:$AN$16,8,FALSE)&amp;""""&amp;"#"&amp;BK$137&amp;"="&amp;""""&amp;INDEX($E$107:$G$111,MATCH("●",INDEX($H$107:$AQ$111,,MATCH($D168,$54:$54,0)-7),0),1)&amp;""""&amp;"#g'"&amp;" ${CONFIG_DIR}"&amp;$K$7&amp;"; export "&amp;BK$137&amp;"="&amp;""""&amp;INDEX($E$107:$G$111,MATCH("●",INDEX($H$107:$AQ$111,,MATCH($D168,$54:$54,0)-7),0),1)&amp;""";"),",",""",""")</f>
        <v/>
      </c>
      <c r="BL168" s="71" t="str">
        <f>SUBSTITUTE(IF(INDEX($E$107:$G$111,MATCH("●",INDEX($H$107:$AQ$111,,MATCH($D168,$54:$54,0)-7),0),1)=VLOOKUP(BL$137,$AD$9:$AN$16,8,FALSE),"","sed -i "&amp;IF($AK$135="MacOS","'' ","")&amp;"'s#"&amp;BL$137&amp;"="""&amp;INDEX($E$107:$G$111,MATCH("●",INDEX($H$107:$AQ$111,,MATCH($D168,$54:$54,0)-7),0),1)&amp;""""&amp;"#"&amp;BL$137&amp;"="&amp;""""&amp;VLOOKUP(BL$137,$AD$9:$AN$16,8,FALSE)&amp;""""&amp;"#g'"&amp;"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8" s="60" t="s">
        <v>1068</v>
      </c>
    </row>
    <row r="169" spans="4:65" ht="36" customHeight="1">
      <c r="D169" s="96">
        <f t="shared" si="3"/>
        <v>31</v>
      </c>
      <c r="E169" s="97"/>
      <c r="F169" s="97"/>
      <c r="G169" s="98"/>
      <c r="H169" s="45" t="str">
        <f t="shared" ca="1" si="2"/>
        <v xml:space="preserve">clear; echo テストケース031; sh ./script/db_check_file_validate_config.sh; </v>
      </c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  <c r="AE169" s="99" t="str" cm="1">
        <f t="array" ref="AE169">SUBSTITUTE(INDEX($H$113:$AQ$113, , MATCH($D169, $54:$54, 0)-7),"-","")</f>
        <v>正常</v>
      </c>
      <c r="AF169" s="100"/>
      <c r="AG169" s="101"/>
      <c r="AH169" s="102" t="s">
        <v>1101</v>
      </c>
      <c r="AI169" s="103"/>
      <c r="AJ169" s="103"/>
      <c r="AK169" s="103"/>
      <c r="AL169" s="103"/>
      <c r="AM169" s="103"/>
      <c r="AN169" s="103"/>
      <c r="AO169" s="103"/>
      <c r="AP169" s="103"/>
      <c r="AQ169" s="104"/>
      <c r="AS169" s="68" t="str" cm="1">
        <f t="array" ref="AS169">SUBSTITUTE(TEXT(INDEX($H$116:$AQ$116,1,$D169),"000000"),"-","")</f>
        <v>230001</v>
      </c>
      <c r="AT169" s="69"/>
      <c r="AU169" s="70"/>
      <c r="AW169" s="71" t="str">
        <f>SUBSTITUTE(IF(VLOOKUP(AW$137,$AD$9:$AN$16,8,FALSE)=INDEX($E$60:$G$62,MATCH("●",INDEX($H$60:$AQ$62,,MATCH($D169,$54:$54,0)-7),0),1),"","sed -i "&amp;IF($AK$135="MacOS","'' ","")&amp;"'s#"&amp;AW$137&amp;"="""&amp;VLOOKUP(AW$137,$AD$9:$AN$16,8,FALSE)&amp;""""&amp;"#"&amp;AW$137&amp;"="&amp;""""&amp;INDEX($E$60:$G$62,MATCH("●",INDEX($H$60:$AQ$62,,MATCH($D169,$54:$54,0)-7),0),1)&amp;""""&amp;"#g'"&amp;" ${CONFIG_DIR}"&amp;$K$7&amp;"; export "&amp;AW$137&amp;"="&amp;""""&amp;INDEX($E$60:$G$62,MATCH("●",INDEX($H$60:$AQ$62,,MATCH($D169,$54:$54,0)-7),0),1)&amp;""";"),",",""",""")</f>
        <v/>
      </c>
      <c r="AX169" s="71" t="str">
        <f>SUBSTITUTE(IF(INDEX($E$60:$G$62,MATCH("●",INDEX($H$60:$AQ$62,,MATCH($D169,$54:$54,0)-7),0),1)=VLOOKUP(AX$137,$AD$9:$AN$16,8,FALSE),"","sed -i "&amp;IF($AK$135="MacOS","'' ","")&amp;"'s#"&amp;AX$137&amp;"="""&amp;INDEX($E$60:$G$62,MATCH("●",INDEX($H$60:$AQ$62,,MATCH($D169,$54:$54,0)-7),0),1)&amp;""""&amp;"#"&amp;AX$137&amp;"="&amp;""""&amp;VLOOKUP(AX$137,$AD$9:$AN$16,8,FALSE)&amp;""""&amp;"#g'"&amp;"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69" s="71" t="str">
        <f>SUBSTITUTE(IF(VLOOKUP(AY$137,$AD$9:$AN$16,8,FALSE)=INDEX($E$64:$G$69,MATCH("●",INDEX($H$64:$AQ$69,,MATCH($D169,$54:$54,0)-7),0),1),"","sed -i "&amp;IF($AK$135="MacOS","'' ","")&amp;"'s#"&amp;AY$137&amp;"="""&amp;VLOOKUP(AY$137,$AD$9:$AN$16,8,FALSE)&amp;""""&amp;"#"&amp;AY$137&amp;"="&amp;""""&amp;INDEX($E$64:$G$69,MATCH("●",INDEX($H$64:$AQ$69,,MATCH($D169,$54:$54,0)-7),0),1)&amp;""""&amp;"#g'"&amp;" ${CONFIG_DIR}"&amp;$K$7&amp;"; export "&amp;AY$137&amp;"="&amp;""""&amp;INDEX($E$64:$G$69,MATCH("●",INDEX($H$64:$AQ$69,,MATCH($D169,$54:$54,0)-7),0),1)&amp;""";"),",",""",""")</f>
        <v/>
      </c>
      <c r="AZ169" s="71" t="str">
        <f>SUBSTITUTE(IF(INDEX($E$64:$G$69,MATCH("●",INDEX($H$64:$AQ$69,,MATCH($D169,$54:$54,0)-7),0),1)=VLOOKUP(AZ$137,$AD$9:$AN$16,8,FALSE),"","sed -i "&amp;IF($AK$135="MacOS","'' ","")&amp;"'s#"&amp;AZ$137&amp;"="""&amp;INDEX($E$64:$G$69,MATCH("●",INDEX($H$64:$AQ$69,,MATCH($D169,$54:$54,0)-7),0),1)&amp;""""&amp;"#"&amp;AZ$137&amp;"="&amp;""""&amp;VLOOKUP(AZ$137,$AD$9:$AN$16,8,FALSE)&amp;""""&amp;"#g'"&amp;"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69" s="71" t="str">
        <f>SUBSTITUTE(IF(VLOOKUP(BA$137,$AD$9:$AN$16,8,FALSE)=INDEX($E$71:$G$78,MATCH("●",INDEX($H$71:$AQ$78,,MATCH($D169,$54:$54,0)-7),0),1),"","sed -i "&amp;IF($AK$135="MacOS","'' ","")&amp;"'s#"&amp;BA$137&amp;"="""&amp;VLOOKUP(BA$137,$AD$9:$AN$16,8,FALSE)&amp;""""&amp;"#"&amp;BA$137&amp;"="&amp;""""&amp;INDEX($E$71:$G$78,MATCH("●",INDEX($H$71:$AQ$78,,MATCH($D169,$54:$54,0)-7),0),1)&amp;""""&amp;"#g'"&amp;" ${CONFIG_DIR}"&amp;$K$7&amp;"; export "&amp;BA$137&amp;"="&amp;""""&amp;INDEX($E$71:$G$78,MATCH("●",INDEX($H$71:$AQ$78,,MATCH($D169,$54:$54,0)-7),0),1)&amp;""";"),",",""",""")</f>
        <v/>
      </c>
      <c r="BB169" s="71" t="str">
        <f>SUBSTITUTE(IF(INDEX($E$71:$G$78,MATCH("●",INDEX($H$71:$AQ$78,,MATCH($D169,$54:$54,0)-7),0),1)=VLOOKUP(BB$137,$AD$9:$AN$16,8,FALSE),"","sed -i "&amp;IF($AK$135="MacOS","'' ","")&amp;"'s#"&amp;BB$137&amp;"="""&amp;INDEX($E$71:$G$78,MATCH("●",INDEX($H$71:$AQ$78,,MATCH($D169,$54:$54,0)-7),0),1)&amp;""""&amp;"#"&amp;BB$137&amp;"="&amp;""""&amp;VLOOKUP(BB$137,$AD$9:$AN$16,8,FALSE)&amp;""""&amp;"#g'"&amp;"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69" s="71" t="str">
        <f>SUBSTITUTE(IF(VLOOKUP(BC$137,$AD$9:$AN$16,8,FALSE)=INDEX($E$80:$G$88,MATCH("●",INDEX($H$80:$AQ$88,,MATCH($D169,$54:$54,0)-7),0),1),"","sed -i "&amp;IF($AK$135="MacOS","'' ","")&amp;"'s#"&amp;BC$137&amp;"="""&amp;VLOOKUP(BC$137,$AD$9:$AN$16,8,FALSE)&amp;""""&amp;"#"&amp;BC$137&amp;"="&amp;""""&amp;INDEX($E$80:$G$88,MATCH("●",INDEX($H$80:$AQ$88,,MATCH($D169,$54:$54,0)-7),0),1)&amp;""""&amp;"#g'"&amp;" ${CONFIG_DIR}"&amp;$K$7&amp;"; export "&amp;BC$137&amp;"="&amp;""""&amp;INDEX($E$80:$G$88,MATCH("●",INDEX($H$80:$AQ$88,,MATCH($D169,$54:$54,0)-7),0),1)&amp;""";"),",",""",""")</f>
        <v/>
      </c>
      <c r="BD169" s="71" t="str">
        <f>SUBSTITUTE(IF(INDEX($E$80:$G$88,MATCH("●",INDEX($H$80:$AQ$88,,MATCH($D169,$54:$54,0)-7),0),1)=VLOOKUP(BD$137,$AD$9:$AN$16,8,FALSE),"","sed -i "&amp;IF($AK$135="MacOS","'' ","")&amp;"'s#"&amp;BD$137&amp;"="""&amp;INDEX($E$80:$G$88,MATCH("●",INDEX($H$80:$AQ$88,,MATCH($D169,$54:$54,0)-7),0),1)&amp;""""&amp;"#"&amp;BD$137&amp;"="&amp;""""&amp;VLOOKUP(BD$137,$AD$9:$AN$16,8,FALSE)&amp;""""&amp;"#g'"&amp;"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69" s="71" t="str">
        <f>SUBSTITUTE(IF(VLOOKUP(BE$137,$AD$9:$AN$16,8,FALSE)=INDEX($E$90:$G$93,MATCH("●",INDEX($H$90:$AQ$93,,MATCH($D169,$54:$54,0)-7),0),1),"","sed -i "&amp;IF($AK$135="MacOS","'' ","")&amp;"'s#"&amp;BE$137&amp;"="""&amp;VLOOKUP(BE$137,$AD$9:$AN$16,8,FALSE)&amp;""""&amp;"#"&amp;BE$137&amp;"="&amp;""""&amp;INDEX($E$90:$G$93,MATCH("●",INDEX($H$90:$AQ$93,,MATCH($D169,$54:$54,0)-7),0),1)&amp;""""&amp;"#g'"&amp;" ${CONFIG_DIR}"&amp;$K$7&amp;"; export "&amp;BE$137&amp;"="&amp;""""&amp;INDEX($E$90:$G$93,MATCH("●",INDEX($H$90:$AQ$93,,MATCH($D169,$54:$54,0)-7),0),1)&amp;""";"),",",""",""")</f>
        <v/>
      </c>
      <c r="BF169" s="71" t="str">
        <f>SUBSTITUTE(IF(INDEX($E$90:$G$93,MATCH("●",INDEX($H$90:$AQ$93,,MATCH($D169,$54:$54,0)-7),0),1)=VLOOKUP(BF$137,$AD$9:$AN$16,8,FALSE),"","sed -i "&amp;IF($AK$135="MacOS","'' ","")&amp;"'s#"&amp;BF$137&amp;"="""&amp;INDEX($E$90:$G$93,MATCH("●",INDEX($H$90:$AQ$93,,MATCH($D169,$54:$54,0)-7),0),1)&amp;""""&amp;"#"&amp;BF$137&amp;"="&amp;""""&amp;VLOOKUP(BF$137,$AD$9:$AN$16,8,FALSE)&amp;""""&amp;"#g'"&amp;"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69" s="71" t="str">
        <f>SUBSTITUTE(IF(VLOOKUP(BG$137,$AD$9:$AN$16,8,FALSE)=INDEX($E$95:$G$99,MATCH("●",INDEX($H$95:$AQ$99,,MATCH($D169,$54:$54,0)-7),0),1),"","sed -i "&amp;IF($AK$135="MacOS","'' ","")&amp;"'s#"&amp;BG$137&amp;"="""&amp;VLOOKUP(BG$137,$AD$9:$AN$16,8,FALSE)&amp;""""&amp;"#"&amp;BG$137&amp;"="&amp;""""&amp;INDEX($E$95:$G$99,MATCH("●",INDEX($H$95:$AQ$99,,MATCH($D169,$54:$54,0)-7),0),1)&amp;""""&amp;"#g'"&amp;" ${CONFIG_DIR}"&amp;$K$7&amp;"; export "&amp;BG$137&amp;"="&amp;""""&amp;INDEX($E$95:$G$99,MATCH("●",INDEX($H$95:$AQ$99,,MATCH($D169,$54:$54,0)-7),0),1)&amp;""";"),",",""",""")</f>
        <v/>
      </c>
      <c r="BH169" s="71" t="str">
        <f>SUBSTITUTE(IF(INDEX($E$95:$G$99,MATCH("●",INDEX($H$95:$AQ$99,,MATCH($D169,$54:$54,0)-7),0),1)=VLOOKUP(BH$137,$AD$9:$AN$16,8,FALSE),"","sed -i "&amp;IF($AK$135="MacOS","'' ","")&amp;"'s#"&amp;BH$137&amp;"="""&amp;INDEX($E$95:$G$99,MATCH("●",INDEX($H$95:$AQ$99,,MATCH($D169,$54:$54,0)-7),0),1)&amp;""""&amp;"#"&amp;BH$137&amp;"="&amp;""""&amp;VLOOKUP(BH$137,$AD$9:$AN$16,8,FALSE)&amp;""""&amp;"#g'"&amp;"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69" s="71" t="str">
        <f>SUBSTITUTE(IF(VLOOKUP(BI$137,$AD$9:$AN$16,8,FALSE)=INDEX($E$101:$G$105,MATCH("●",INDEX($H$101:$AQ$105,,MATCH($D169,$54:$54,0)-7),0),1),"","sed -i "&amp;IF($AK$135="MacOS","'' ","")&amp;"'s#"&amp;BI$137&amp;"="""&amp;VLOOKUP(BI$137,$AD$9:$AN$16,8,FALSE)&amp;""""&amp;"#"&amp;BI$137&amp;"="&amp;""""&amp;INDEX($E$101:$G$105,MATCH("●",INDEX($H$101:$AQ$105,,MATCH($D169,$54:$54,0)-7),0),1)&amp;""""&amp;"#g'"&amp;" ${CONFIG_DIR}"&amp;$K$7&amp;"; export "&amp;BI$137&amp;"="&amp;""""&amp;INDEX($E$101:$G$105,MATCH("●",INDEX($H$101:$AQ$105,,MATCH($D169,$54:$54,0)-7),0),1)&amp;""";"),",",""",""")</f>
        <v/>
      </c>
      <c r="BJ169" s="71" t="str">
        <f>SUBSTITUTE(IF(INDEX($E$101:$G$105,MATCH("●",INDEX($H$101:$AQ$105,,MATCH($D169,$54:$54,0)-7),0),1)=VLOOKUP(BJ$137,$AD$9:$AN$16,8,FALSE),"","sed -i "&amp;IF($AK$135="MacOS","'' ","")&amp;"'s#"&amp;BJ$137&amp;"="""&amp;INDEX($E$101:$G$105,MATCH("●",INDEX($H$101:$AQ$105,,MATCH($D169,$54:$54,0)-7),0),1)&amp;""""&amp;"#"&amp;BJ$137&amp;"="&amp;""""&amp;VLOOKUP(BJ$137,$AD$9:$AN$16,8,FALSE)&amp;""""&amp;"#g'"&amp;"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69" s="71" t="str">
        <f>SUBSTITUTE(IF(VLOOKUP(BK$137,$AD$9:$AN$16,8,FALSE)=INDEX($E$107:$G$111,MATCH("●",INDEX($H$107:$AQ$111,,MATCH($D169,$54:$54,0)-7),0),1),"","sed -i "&amp;IF($AK$135="MacOS","'' ","")&amp;"'s#"&amp;BK$137&amp;"="""&amp;VLOOKUP(BK$137,$AD$9:$AN$16,8,FALSE)&amp;""""&amp;"#"&amp;BK$137&amp;"="&amp;""""&amp;INDEX($E$107:$G$111,MATCH("●",INDEX($H$107:$AQ$111,,MATCH($D169,$54:$54,0)-7),0),1)&amp;""""&amp;"#g'"&amp;" ${CONFIG_DIR}"&amp;$K$7&amp;"; export "&amp;BK$137&amp;"="&amp;""""&amp;INDEX($E$107:$G$111,MATCH("●",INDEX($H$107:$AQ$111,,MATCH($D169,$54:$54,0)-7),0),1)&amp;""";"),",",""",""")</f>
        <v/>
      </c>
      <c r="BL169" s="71" t="str">
        <f>SUBSTITUTE(IF(INDEX($E$107:$G$111,MATCH("●",INDEX($H$107:$AQ$111,,MATCH($D169,$54:$54,0)-7),0),1)=VLOOKUP(BL$137,$AD$9:$AN$16,8,FALSE),"","sed -i "&amp;IF($AK$135="MacOS","'' ","")&amp;"'s#"&amp;BL$137&amp;"="""&amp;INDEX($E$107:$G$111,MATCH("●",INDEX($H$107:$AQ$111,,MATCH($D169,$54:$54,0)-7),0),1)&amp;""""&amp;"#"&amp;BL$137&amp;"="&amp;""""&amp;VLOOKUP(BL$137,$AD$9:$AN$16,8,FALSE)&amp;""""&amp;"#g'"&amp;"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69" s="60" t="s">
        <v>1068</v>
      </c>
    </row>
    <row r="170" spans="4:65" ht="36" customHeight="1">
      <c r="D170" s="96">
        <f t="shared" si="3"/>
        <v>32</v>
      </c>
      <c r="E170" s="97"/>
      <c r="F170" s="97"/>
      <c r="G170" s="98"/>
      <c r="H170" s="45" t="str">
        <f t="shared" ca="1" si="2"/>
        <v>clear; echo テストケース032; sed -i '' 's#FILE_LINE_BREAK="LF"#FILE_LINE_BREAK="NONE"#g' ${CONFIG_DIR}db_file_config.txt; export FILE_LINE_BREAK="NONE";sh ./script/db_check_file_validate_config.sh; sed -i '' 's#FILE_LINE_BREAK="NONE"#FILE_LINE_BREAK="LF"#g' ${CONFIG_DIR}db_file_config.txt; export FILE_LINE_BREAK="LF";</v>
      </c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7"/>
      <c r="AE170" s="99" t="str" cm="1">
        <f t="array" ref="AE170">SUBSTITUTE(INDEX($H$113:$AQ$113, , MATCH($D170, $54:$54, 0)-7),"-","")</f>
        <v>異常</v>
      </c>
      <c r="AF170" s="100"/>
      <c r="AG170" s="101"/>
      <c r="AH170" s="102" t="s">
        <v>1102</v>
      </c>
      <c r="AI170" s="103"/>
      <c r="AJ170" s="103"/>
      <c r="AK170" s="103"/>
      <c r="AL170" s="103"/>
      <c r="AM170" s="103"/>
      <c r="AN170" s="103"/>
      <c r="AO170" s="103"/>
      <c r="AP170" s="103"/>
      <c r="AQ170" s="104"/>
      <c r="AS170" s="68" t="str" cm="1">
        <f t="array" ref="AS170">SUBSTITUTE(TEXT(INDEX($H$116:$AQ$116,1,$D170),"000000"),"-","")</f>
        <v>230106</v>
      </c>
      <c r="AT170" s="69"/>
      <c r="AU170" s="70"/>
      <c r="AW170" s="71" t="str">
        <f>SUBSTITUTE(IF(VLOOKUP(AW$137,$AD$9:$AN$16,8,FALSE)=INDEX($E$60:$G$62,MATCH("●",INDEX($H$60:$AQ$62,,MATCH($D170,$54:$54,0)-7),0),1),"","sed -i "&amp;IF($AK$135="MacOS","'' ","")&amp;"'s#"&amp;AW$137&amp;"="""&amp;VLOOKUP(AW$137,$AD$9:$AN$16,8,FALSE)&amp;""""&amp;"#"&amp;AW$137&amp;"="&amp;""""&amp;INDEX($E$60:$G$62,MATCH("●",INDEX($H$60:$AQ$62,,MATCH($D170,$54:$54,0)-7),0),1)&amp;""""&amp;"#g'"&amp;" ${CONFIG_DIR}"&amp;$K$7&amp;"; export "&amp;AW$137&amp;"="&amp;""""&amp;INDEX($E$60:$G$62,MATCH("●",INDEX($H$60:$AQ$62,,MATCH($D170,$54:$54,0)-7),0),1)&amp;""";"),",",""",""")</f>
        <v/>
      </c>
      <c r="AX170" s="71" t="str">
        <f>SUBSTITUTE(IF(INDEX($E$60:$G$62,MATCH("●",INDEX($H$60:$AQ$62,,MATCH($D170,$54:$54,0)-7),0),1)=VLOOKUP(AX$137,$AD$9:$AN$16,8,FALSE),"","sed -i "&amp;IF($AK$135="MacOS","'' ","")&amp;"'s#"&amp;AX$137&amp;"="""&amp;INDEX($E$60:$G$62,MATCH("●",INDEX($H$60:$AQ$62,,MATCH($D170,$54:$54,0)-7),0),1)&amp;""""&amp;"#"&amp;AX$137&amp;"="&amp;""""&amp;VLOOKUP(AX$137,$AD$9:$AN$16,8,FALSE)&amp;""""&amp;"#g'"&amp;"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70" s="71" t="str">
        <f>SUBSTITUTE(IF(VLOOKUP(AY$137,$AD$9:$AN$16,8,FALSE)=INDEX($E$64:$G$69,MATCH("●",INDEX($H$64:$AQ$69,,MATCH($D170,$54:$54,0)-7),0),1),"","sed -i "&amp;IF($AK$135="MacOS","'' ","")&amp;"'s#"&amp;AY$137&amp;"="""&amp;VLOOKUP(AY$137,$AD$9:$AN$16,8,FALSE)&amp;""""&amp;"#"&amp;AY$137&amp;"="&amp;""""&amp;INDEX($E$64:$G$69,MATCH("●",INDEX($H$64:$AQ$69,,MATCH($D170,$54:$54,0)-7),0),1)&amp;""""&amp;"#g'"&amp;" ${CONFIG_DIR}"&amp;$K$7&amp;"; export "&amp;AY$137&amp;"="&amp;""""&amp;INDEX($E$64:$G$69,MATCH("●",INDEX($H$64:$AQ$69,,MATCH($D170,$54:$54,0)-7),0),1)&amp;""";"),",",""",""")</f>
        <v/>
      </c>
      <c r="AZ170" s="71" t="str">
        <f>SUBSTITUTE(IF(INDEX($E$64:$G$69,MATCH("●",INDEX($H$64:$AQ$69,,MATCH($D170,$54:$54,0)-7),0),1)=VLOOKUP(AZ$137,$AD$9:$AN$16,8,FALSE),"","sed -i "&amp;IF($AK$135="MacOS","'' ","")&amp;"'s#"&amp;AZ$137&amp;"="""&amp;INDEX($E$64:$G$69,MATCH("●",INDEX($H$64:$AQ$69,,MATCH($D170,$54:$54,0)-7),0),1)&amp;""""&amp;"#"&amp;AZ$137&amp;"="&amp;""""&amp;VLOOKUP(AZ$137,$AD$9:$AN$16,8,FALSE)&amp;""""&amp;"#g'"&amp;"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70" s="71" t="str">
        <f>SUBSTITUTE(IF(VLOOKUP(BA$137,$AD$9:$AN$16,8,FALSE)=INDEX($E$71:$G$78,MATCH("●",INDEX($H$71:$AQ$78,,MATCH($D170,$54:$54,0)-7),0),1),"","sed -i "&amp;IF($AK$135="MacOS","'' ","")&amp;"'s#"&amp;BA$137&amp;"="""&amp;VLOOKUP(BA$137,$AD$9:$AN$16,8,FALSE)&amp;""""&amp;"#"&amp;BA$137&amp;"="&amp;""""&amp;INDEX($E$71:$G$78,MATCH("●",INDEX($H$71:$AQ$78,,MATCH($D170,$54:$54,0)-7),0),1)&amp;""""&amp;"#g'"&amp;" ${CONFIG_DIR}"&amp;$K$7&amp;"; export "&amp;BA$137&amp;"="&amp;""""&amp;INDEX($E$71:$G$78,MATCH("●",INDEX($H$71:$AQ$78,,MATCH($D170,$54:$54,0)-7),0),1)&amp;""";"),",",""",""")</f>
        <v/>
      </c>
      <c r="BB170" s="71" t="str">
        <f>SUBSTITUTE(IF(INDEX($E$71:$G$78,MATCH("●",INDEX($H$71:$AQ$78,,MATCH($D170,$54:$54,0)-7),0),1)=VLOOKUP(BB$137,$AD$9:$AN$16,8,FALSE),"","sed -i "&amp;IF($AK$135="MacOS","'' ","")&amp;"'s#"&amp;BB$137&amp;"="""&amp;INDEX($E$71:$G$78,MATCH("●",INDEX($H$71:$AQ$78,,MATCH($D170,$54:$54,0)-7),0),1)&amp;""""&amp;"#"&amp;BB$137&amp;"="&amp;""""&amp;VLOOKUP(BB$137,$AD$9:$AN$16,8,FALSE)&amp;""""&amp;"#g'"&amp;"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70" s="71" t="str">
        <f>SUBSTITUTE(IF(VLOOKUP(BC$137,$AD$9:$AN$16,8,FALSE)=INDEX($E$80:$G$88,MATCH("●",INDEX($H$80:$AQ$88,,MATCH($D170,$54:$54,0)-7),0),1),"","sed -i "&amp;IF($AK$135="MacOS","'' ","")&amp;"'s#"&amp;BC$137&amp;"="""&amp;VLOOKUP(BC$137,$AD$9:$AN$16,8,FALSE)&amp;""""&amp;"#"&amp;BC$137&amp;"="&amp;""""&amp;INDEX($E$80:$G$88,MATCH("●",INDEX($H$80:$AQ$88,,MATCH($D170,$54:$54,0)-7),0),1)&amp;""""&amp;"#g'"&amp;" ${CONFIG_DIR}"&amp;$K$7&amp;"; export "&amp;BC$137&amp;"="&amp;""""&amp;INDEX($E$80:$G$88,MATCH("●",INDEX($H$80:$AQ$88,,MATCH($D170,$54:$54,0)-7),0),1)&amp;""";"),",",""",""")</f>
        <v/>
      </c>
      <c r="BD170" s="71" t="str">
        <f>SUBSTITUTE(IF(INDEX($E$80:$G$88,MATCH("●",INDEX($H$80:$AQ$88,,MATCH($D170,$54:$54,0)-7),0),1)=VLOOKUP(BD$137,$AD$9:$AN$16,8,FALSE),"","sed -i "&amp;IF($AK$135="MacOS","'' ","")&amp;"'s#"&amp;BD$137&amp;"="""&amp;INDEX($E$80:$G$88,MATCH("●",INDEX($H$80:$AQ$88,,MATCH($D170,$54:$54,0)-7),0),1)&amp;""""&amp;"#"&amp;BD$137&amp;"="&amp;""""&amp;VLOOKUP(BD$137,$AD$9:$AN$16,8,FALSE)&amp;""""&amp;"#g'"&amp;"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70" s="71" t="str">
        <f>SUBSTITUTE(IF(VLOOKUP(BE$137,$AD$9:$AN$16,8,FALSE)=INDEX($E$90:$G$93,MATCH("●",INDEX($H$90:$AQ$93,,MATCH($D170,$54:$54,0)-7),0),1),"","sed -i "&amp;IF($AK$135="MacOS","'' ","")&amp;"'s#"&amp;BE$137&amp;"="""&amp;VLOOKUP(BE$137,$AD$9:$AN$16,8,FALSE)&amp;""""&amp;"#"&amp;BE$137&amp;"="&amp;""""&amp;INDEX($E$90:$G$93,MATCH("●",INDEX($H$90:$AQ$93,,MATCH($D170,$54:$54,0)-7),0),1)&amp;""""&amp;"#g'"&amp;" ${CONFIG_DIR}"&amp;$K$7&amp;"; export "&amp;BE$137&amp;"="&amp;""""&amp;INDEX($E$90:$G$93,MATCH("●",INDEX($H$90:$AQ$93,,MATCH($D170,$54:$54,0)-7),0),1)&amp;""";"),",",""",""")</f>
        <v>sed -i '' 's#FILE_LINE_BREAK="LF"#FILE_LINE_BREAK="NONE"#g' ${CONFIG_DIR}db_file_config.txt; export FILE_LINE_BREAK="NONE";</v>
      </c>
      <c r="BF170" s="71" t="str">
        <f>SUBSTITUTE(IF(INDEX($E$90:$G$93,MATCH("●",INDEX($H$90:$AQ$93,,MATCH($D170,$54:$54,0)-7),0),1)=VLOOKUP(BF$137,$AD$9:$AN$16,8,FALSE),"","sed -i "&amp;IF($AK$135="MacOS","'' ","")&amp;"'s#"&amp;BF$137&amp;"="""&amp;INDEX($E$90:$G$93,MATCH("●",INDEX($H$90:$AQ$93,,MATCH($D170,$54:$54,0)-7),0),1)&amp;""""&amp;"#"&amp;BF$137&amp;"="&amp;""""&amp;VLOOKUP(BF$137,$AD$9:$AN$16,8,FALSE)&amp;""""&amp;"#g'"&amp;" ${CONFIG_DIR}"&amp;$K$7&amp;"; export "&amp;BF$137&amp;"="&amp;""""&amp;VLOOKUP(BF$137,$AD$9:$AN$16,8,FALSE)&amp;""";"),",",""",""")</f>
        <v>sed -i '' 's#FILE_LINE_BREAK="NONE"#FILE_LINE_BREAK="LF"#g' ${CONFIG_DIR}db_file_config.txt; export FILE_LINE_BREAK="LF";</v>
      </c>
      <c r="BG170" s="71" t="str">
        <f>SUBSTITUTE(IF(VLOOKUP(BG$137,$AD$9:$AN$16,8,FALSE)=INDEX($E$95:$G$99,MATCH("●",INDEX($H$95:$AQ$99,,MATCH($D170,$54:$54,0)-7),0),1),"","sed -i "&amp;IF($AK$135="MacOS","'' ","")&amp;"'s#"&amp;BG$137&amp;"="""&amp;VLOOKUP(BG$137,$AD$9:$AN$16,8,FALSE)&amp;""""&amp;"#"&amp;BG$137&amp;"="&amp;""""&amp;INDEX($E$95:$G$99,MATCH("●",INDEX($H$95:$AQ$99,,MATCH($D170,$54:$54,0)-7),0),1)&amp;""""&amp;"#g'"&amp;" ${CONFIG_DIR}"&amp;$K$7&amp;"; export "&amp;BG$137&amp;"="&amp;""""&amp;INDEX($E$95:$G$99,MATCH("●",INDEX($H$95:$AQ$99,,MATCH($D170,$54:$54,0)-7),0),1)&amp;""";"),",",""",""")</f>
        <v/>
      </c>
      <c r="BH170" s="71" t="str">
        <f>SUBSTITUTE(IF(INDEX($E$95:$G$99,MATCH("●",INDEX($H$95:$AQ$99,,MATCH($D170,$54:$54,0)-7),0),1)=VLOOKUP(BH$137,$AD$9:$AN$16,8,FALSE),"","sed -i "&amp;IF($AK$135="MacOS","'' ","")&amp;"'s#"&amp;BH$137&amp;"="""&amp;INDEX($E$95:$G$99,MATCH("●",INDEX($H$95:$AQ$99,,MATCH($D170,$54:$54,0)-7),0),1)&amp;""""&amp;"#"&amp;BH$137&amp;"="&amp;""""&amp;VLOOKUP(BH$137,$AD$9:$AN$16,8,FALSE)&amp;""""&amp;"#g'"&amp;"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70" s="71" t="str">
        <f>SUBSTITUTE(IF(VLOOKUP(BI$137,$AD$9:$AN$16,8,FALSE)=INDEX($E$101:$G$105,MATCH("●",INDEX($H$101:$AQ$105,,MATCH($D170,$54:$54,0)-7),0),1),"","sed -i "&amp;IF($AK$135="MacOS","'' ","")&amp;"'s#"&amp;BI$137&amp;"="""&amp;VLOOKUP(BI$137,$AD$9:$AN$16,8,FALSE)&amp;""""&amp;"#"&amp;BI$137&amp;"="&amp;""""&amp;INDEX($E$101:$G$105,MATCH("●",INDEX($H$101:$AQ$105,,MATCH($D170,$54:$54,0)-7),0),1)&amp;""""&amp;"#g'"&amp;" ${CONFIG_DIR}"&amp;$K$7&amp;"; export "&amp;BI$137&amp;"="&amp;""""&amp;INDEX($E$101:$G$105,MATCH("●",INDEX($H$101:$AQ$105,,MATCH($D170,$54:$54,0)-7),0),1)&amp;""";"),",",""",""")</f>
        <v/>
      </c>
      <c r="BJ170" s="71" t="str">
        <f>SUBSTITUTE(IF(INDEX($E$101:$G$105,MATCH("●",INDEX($H$101:$AQ$105,,MATCH($D170,$54:$54,0)-7),0),1)=VLOOKUP(BJ$137,$AD$9:$AN$16,8,FALSE),"","sed -i "&amp;IF($AK$135="MacOS","'' ","")&amp;"'s#"&amp;BJ$137&amp;"="""&amp;INDEX($E$101:$G$105,MATCH("●",INDEX($H$101:$AQ$105,,MATCH($D170,$54:$54,0)-7),0),1)&amp;""""&amp;"#"&amp;BJ$137&amp;"="&amp;""""&amp;VLOOKUP(BJ$137,$AD$9:$AN$16,8,FALSE)&amp;""""&amp;"#g'"&amp;"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70" s="71" t="str">
        <f>SUBSTITUTE(IF(VLOOKUP(BK$137,$AD$9:$AN$16,8,FALSE)=INDEX($E$107:$G$111,MATCH("●",INDEX($H$107:$AQ$111,,MATCH($D170,$54:$54,0)-7),0),1),"","sed -i "&amp;IF($AK$135="MacOS","'' ","")&amp;"'s#"&amp;BK$137&amp;"="""&amp;VLOOKUP(BK$137,$AD$9:$AN$16,8,FALSE)&amp;""""&amp;"#"&amp;BK$137&amp;"="&amp;""""&amp;INDEX($E$107:$G$111,MATCH("●",INDEX($H$107:$AQ$111,,MATCH($D170,$54:$54,0)-7),0),1)&amp;""""&amp;"#g'"&amp;" ${CONFIG_DIR}"&amp;$K$7&amp;"; export "&amp;BK$137&amp;"="&amp;""""&amp;INDEX($E$107:$G$111,MATCH("●",INDEX($H$107:$AQ$111,,MATCH($D170,$54:$54,0)-7),0),1)&amp;""";"),",",""",""")</f>
        <v/>
      </c>
      <c r="BL170" s="71" t="str">
        <f>SUBSTITUTE(IF(INDEX($E$107:$G$111,MATCH("●",INDEX($H$107:$AQ$111,,MATCH($D170,$54:$54,0)-7),0),1)=VLOOKUP(BL$137,$AD$9:$AN$16,8,FALSE),"","sed -i "&amp;IF($AK$135="MacOS","'' ","")&amp;"'s#"&amp;BL$137&amp;"="""&amp;INDEX($E$107:$G$111,MATCH("●",INDEX($H$107:$AQ$111,,MATCH($D170,$54:$54,0)-7),0),1)&amp;""""&amp;"#"&amp;BL$137&amp;"="&amp;""""&amp;VLOOKUP(BL$137,$AD$9:$AN$16,8,FALSE)&amp;""""&amp;"#g'"&amp;"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70" s="60" t="s">
        <v>1068</v>
      </c>
    </row>
    <row r="171" spans="4:65" ht="72" customHeight="1">
      <c r="D171" s="96">
        <f t="shared" si="3"/>
        <v>33</v>
      </c>
      <c r="E171" s="97"/>
      <c r="F171" s="97"/>
      <c r="G171" s="98"/>
      <c r="H171" s="45" t="str">
        <f t="shared" ca="1" si="2"/>
        <v>clear; echo テストケース033; sed -i '' 's#FILE_ENCLOSING_CHAR="DOUBLE_QUOTE"#FILE_ENCLOSING_CHAR="NONE"#g' ${CONFIG_DIR}db_file_config.txt; export FILE_ENCLOSING_CHAR="NONE";sh ./script/db_check_file_validate_config.sh; sed -i '' 's#FILE_ENCLOSING_CHAR="NONE"#FILE_ENCLOSING_CHAR="DOUBLE_QUOTE"#g' ${CONFIG_DIR}db_file_config.txt; export FILE_ENCLOSING_CHAR="DOUBLE_QUOTE";</v>
      </c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  <c r="AE171" s="99" t="str" cm="1">
        <f t="array" ref="AE171">SUBSTITUTE(INDEX($H$113:$AQ$113, , MATCH($D171, $54:$54, 0)-7),"-","")</f>
        <v>正常</v>
      </c>
      <c r="AF171" s="100"/>
      <c r="AG171" s="101"/>
      <c r="AH171" s="102" t="s">
        <v>1719</v>
      </c>
      <c r="AI171" s="103"/>
      <c r="AJ171" s="103"/>
      <c r="AK171" s="103"/>
      <c r="AL171" s="103"/>
      <c r="AM171" s="103"/>
      <c r="AN171" s="103"/>
      <c r="AO171" s="103"/>
      <c r="AP171" s="103"/>
      <c r="AQ171" s="104"/>
      <c r="AS171" s="68" t="str" cm="1">
        <f t="array" ref="AS171">SUBSTITUTE(TEXT(INDEX($H$116:$AQ$116,1,$D171),"000000"),"-","")</f>
        <v>230001</v>
      </c>
      <c r="AT171" s="69"/>
      <c r="AU171" s="70"/>
      <c r="AW171" s="71" t="str">
        <f>SUBSTITUTE(IF(VLOOKUP(AW$137,$AD$9:$AN$16,8,FALSE)=INDEX($E$60:$G$62,MATCH("●",INDEX($H$60:$AQ$62,,MATCH($D171,$54:$54,0)-7),0),1),"","sed -i "&amp;IF($AK$135="MacOS","'' ","")&amp;"'s#"&amp;AW$137&amp;"="""&amp;VLOOKUP(AW$137,$AD$9:$AN$16,8,FALSE)&amp;""""&amp;"#"&amp;AW$137&amp;"="&amp;""""&amp;INDEX($E$60:$G$62,MATCH("●",INDEX($H$60:$AQ$62,,MATCH($D171,$54:$54,0)-7),0),1)&amp;""""&amp;"#g'"&amp;" ${CONFIG_DIR}"&amp;$K$7&amp;"; export "&amp;AW$137&amp;"="&amp;""""&amp;INDEX($E$60:$G$62,MATCH("●",INDEX($H$60:$AQ$62,,MATCH($D171,$54:$54,0)-7),0),1)&amp;""";"),",",""",""")</f>
        <v/>
      </c>
      <c r="AX171" s="71" t="str">
        <f>SUBSTITUTE(IF(INDEX($E$60:$G$62,MATCH("●",INDEX($H$60:$AQ$62,,MATCH($D171,$54:$54,0)-7),0),1)=VLOOKUP(AX$137,$AD$9:$AN$16,8,FALSE),"","sed -i "&amp;IF($AK$135="MacOS","'' ","")&amp;"'s#"&amp;AX$137&amp;"="""&amp;INDEX($E$60:$G$62,MATCH("●",INDEX($H$60:$AQ$62,,MATCH($D171,$54:$54,0)-7),0),1)&amp;""""&amp;"#"&amp;AX$137&amp;"="&amp;""""&amp;VLOOKUP(AX$137,$AD$9:$AN$16,8,FALSE)&amp;""""&amp;"#g'"&amp;"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71" s="71" t="str">
        <f>SUBSTITUTE(IF(VLOOKUP(AY$137,$AD$9:$AN$16,8,FALSE)=INDEX($E$64:$G$69,MATCH("●",INDEX($H$64:$AQ$69,,MATCH($D171,$54:$54,0)-7),0),1),"","sed -i "&amp;IF($AK$135="MacOS","'' ","")&amp;"'s#"&amp;AY$137&amp;"="""&amp;VLOOKUP(AY$137,$AD$9:$AN$16,8,FALSE)&amp;""""&amp;"#"&amp;AY$137&amp;"="&amp;""""&amp;INDEX($E$64:$G$69,MATCH("●",INDEX($H$64:$AQ$69,,MATCH($D171,$54:$54,0)-7),0),1)&amp;""""&amp;"#g'"&amp;" ${CONFIG_DIR}"&amp;$K$7&amp;"; export "&amp;AY$137&amp;"="&amp;""""&amp;INDEX($E$64:$G$69,MATCH("●",INDEX($H$64:$AQ$69,,MATCH($D171,$54:$54,0)-7),0),1)&amp;""";"),",",""",""")</f>
        <v/>
      </c>
      <c r="AZ171" s="71" t="str">
        <f>SUBSTITUTE(IF(INDEX($E$64:$G$69,MATCH("●",INDEX($H$64:$AQ$69,,MATCH($D171,$54:$54,0)-7),0),1)=VLOOKUP(AZ$137,$AD$9:$AN$16,8,FALSE),"","sed -i "&amp;IF($AK$135="MacOS","'' ","")&amp;"'s#"&amp;AZ$137&amp;"="""&amp;INDEX($E$64:$G$69,MATCH("●",INDEX($H$64:$AQ$69,,MATCH($D171,$54:$54,0)-7),0),1)&amp;""""&amp;"#"&amp;AZ$137&amp;"="&amp;""""&amp;VLOOKUP(AZ$137,$AD$9:$AN$16,8,FALSE)&amp;""""&amp;"#g'"&amp;"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71" s="71" t="str">
        <f>SUBSTITUTE(IF(VLOOKUP(BA$137,$AD$9:$AN$16,8,FALSE)=INDEX($E$71:$G$78,MATCH("●",INDEX($H$71:$AQ$78,,MATCH($D171,$54:$54,0)-7),0),1),"","sed -i "&amp;IF($AK$135="MacOS","'' ","")&amp;"'s#"&amp;BA$137&amp;"="""&amp;VLOOKUP(BA$137,$AD$9:$AN$16,8,FALSE)&amp;""""&amp;"#"&amp;BA$137&amp;"="&amp;""""&amp;INDEX($E$71:$G$78,MATCH("●",INDEX($H$71:$AQ$78,,MATCH($D171,$54:$54,0)-7),0),1)&amp;""""&amp;"#g'"&amp;" ${CONFIG_DIR}"&amp;$K$7&amp;"; export "&amp;BA$137&amp;"="&amp;""""&amp;INDEX($E$71:$G$78,MATCH("●",INDEX($H$71:$AQ$78,,MATCH($D171,$54:$54,0)-7),0),1)&amp;""";"),",",""",""")</f>
        <v/>
      </c>
      <c r="BB171" s="71" t="str">
        <f>SUBSTITUTE(IF(INDEX($E$71:$G$78,MATCH("●",INDEX($H$71:$AQ$78,,MATCH($D171,$54:$54,0)-7),0),1)=VLOOKUP(BB$137,$AD$9:$AN$16,8,FALSE),"","sed -i "&amp;IF($AK$135="MacOS","'' ","")&amp;"'s#"&amp;BB$137&amp;"="""&amp;INDEX($E$71:$G$78,MATCH("●",INDEX($H$71:$AQ$78,,MATCH($D171,$54:$54,0)-7),0),1)&amp;""""&amp;"#"&amp;BB$137&amp;"="&amp;""""&amp;VLOOKUP(BB$137,$AD$9:$AN$16,8,FALSE)&amp;""""&amp;"#g'"&amp;"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71" s="71" t="str">
        <f>SUBSTITUTE(IF(VLOOKUP(BC$137,$AD$9:$AN$16,8,FALSE)=INDEX($E$80:$G$88,MATCH("●",INDEX($H$80:$AQ$88,,MATCH($D171,$54:$54,0)-7),0),1),"","sed -i "&amp;IF($AK$135="MacOS","'' ","")&amp;"'s#"&amp;BC$137&amp;"="""&amp;VLOOKUP(BC$137,$AD$9:$AN$16,8,FALSE)&amp;""""&amp;"#"&amp;BC$137&amp;"="&amp;""""&amp;INDEX($E$80:$G$88,MATCH("●",INDEX($H$80:$AQ$88,,MATCH($D171,$54:$54,0)-7),0),1)&amp;""""&amp;"#g'"&amp;" ${CONFIG_DIR}"&amp;$K$7&amp;"; export "&amp;BC$137&amp;"="&amp;""""&amp;INDEX($E$80:$G$88,MATCH("●",INDEX($H$80:$AQ$88,,MATCH($D171,$54:$54,0)-7),0),1)&amp;""";"),",",""",""")</f>
        <v/>
      </c>
      <c r="BD171" s="71" t="str">
        <f>SUBSTITUTE(IF(INDEX($E$80:$G$88,MATCH("●",INDEX($H$80:$AQ$88,,MATCH($D171,$54:$54,0)-7),0),1)=VLOOKUP(BD$137,$AD$9:$AN$16,8,FALSE),"","sed -i "&amp;IF($AK$135="MacOS","'' ","")&amp;"'s#"&amp;BD$137&amp;"="""&amp;INDEX($E$80:$G$88,MATCH("●",INDEX($H$80:$AQ$88,,MATCH($D171,$54:$54,0)-7),0),1)&amp;""""&amp;"#"&amp;BD$137&amp;"="&amp;""""&amp;VLOOKUP(BD$137,$AD$9:$AN$16,8,FALSE)&amp;""""&amp;"#g'"&amp;"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71" s="71" t="str">
        <f>SUBSTITUTE(IF(VLOOKUP(BE$137,$AD$9:$AN$16,8,FALSE)=INDEX($E$90:$G$93,MATCH("●",INDEX($H$90:$AQ$93,,MATCH($D171,$54:$54,0)-7),0),1),"","sed -i "&amp;IF($AK$135="MacOS","'' ","")&amp;"'s#"&amp;BE$137&amp;"="""&amp;VLOOKUP(BE$137,$AD$9:$AN$16,8,FALSE)&amp;""""&amp;"#"&amp;BE$137&amp;"="&amp;""""&amp;INDEX($E$90:$G$93,MATCH("●",INDEX($H$90:$AQ$93,,MATCH($D171,$54:$54,0)-7),0),1)&amp;""""&amp;"#g'"&amp;" ${CONFIG_DIR}"&amp;$K$7&amp;"; export "&amp;BE$137&amp;"="&amp;""""&amp;INDEX($E$90:$G$93,MATCH("●",INDEX($H$90:$AQ$93,,MATCH($D171,$54:$54,0)-7),0),1)&amp;""";"),",",""",""")</f>
        <v/>
      </c>
      <c r="BF171" s="71" t="str">
        <f>SUBSTITUTE(IF(INDEX($E$90:$G$93,MATCH("●",INDEX($H$90:$AQ$93,,MATCH($D171,$54:$54,0)-7),0),1)=VLOOKUP(BF$137,$AD$9:$AN$16,8,FALSE),"","sed -i "&amp;IF($AK$135="MacOS","'' ","")&amp;"'s#"&amp;BF$137&amp;"="""&amp;INDEX($E$90:$G$93,MATCH("●",INDEX($H$90:$AQ$93,,MATCH($D171,$54:$54,0)-7),0),1)&amp;""""&amp;"#"&amp;BF$137&amp;"="&amp;""""&amp;VLOOKUP(BF$137,$AD$9:$AN$16,8,FALSE)&amp;""""&amp;"#g'"&amp;"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71" s="71" t="str">
        <f>SUBSTITUTE(IF(VLOOKUP(BG$137,$AD$9:$AN$16,8,FALSE)=INDEX($E$95:$G$99,MATCH("●",INDEX($H$95:$AQ$99,,MATCH($D171,$54:$54,0)-7),0),1),"","sed -i "&amp;IF($AK$135="MacOS","'' ","")&amp;"'s#"&amp;BG$137&amp;"="""&amp;VLOOKUP(BG$137,$AD$9:$AN$16,8,FALSE)&amp;""""&amp;"#"&amp;BG$137&amp;"="&amp;""""&amp;INDEX($E$95:$G$99,MATCH("●",INDEX($H$95:$AQ$99,,MATCH($D171,$54:$54,0)-7),0),1)&amp;""""&amp;"#g'"&amp;" ${CONFIG_DIR}"&amp;$K$7&amp;"; export "&amp;BG$137&amp;"="&amp;""""&amp;INDEX($E$95:$G$99,MATCH("●",INDEX($H$95:$AQ$99,,MATCH($D171,$54:$54,0)-7),0),1)&amp;""";"),",",""",""")</f>
        <v/>
      </c>
      <c r="BH171" s="71" t="str">
        <f>SUBSTITUTE(IF(INDEX($E$95:$G$99,MATCH("●",INDEX($H$95:$AQ$99,,MATCH($D171,$54:$54,0)-7),0),1)=VLOOKUP(BH$137,$AD$9:$AN$16,8,FALSE),"","sed -i "&amp;IF($AK$135="MacOS","'' ","")&amp;"'s#"&amp;BH$137&amp;"="""&amp;INDEX($E$95:$G$99,MATCH("●",INDEX($H$95:$AQ$99,,MATCH($D171,$54:$54,0)-7),0),1)&amp;""""&amp;"#"&amp;BH$137&amp;"="&amp;""""&amp;VLOOKUP(BH$137,$AD$9:$AN$16,8,FALSE)&amp;""""&amp;"#g'"&amp;"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71" s="71" t="str">
        <f>SUBSTITUTE(IF(VLOOKUP(BI$137,$AD$9:$AN$16,8,FALSE)=INDEX($E$101:$G$105,MATCH("●",INDEX($H$101:$AQ$105,,MATCH($D171,$54:$54,0)-7),0),1),"","sed -i "&amp;IF($AK$135="MacOS","'' ","")&amp;"'s#"&amp;BI$137&amp;"="""&amp;VLOOKUP(BI$137,$AD$9:$AN$16,8,FALSE)&amp;""""&amp;"#"&amp;BI$137&amp;"="&amp;""""&amp;INDEX($E$101:$G$105,MATCH("●",INDEX($H$101:$AQ$105,,MATCH($D171,$54:$54,0)-7),0),1)&amp;""""&amp;"#g'"&amp;" ${CONFIG_DIR}"&amp;$K$7&amp;"; export "&amp;BI$137&amp;"="&amp;""""&amp;INDEX($E$101:$G$105,MATCH("●",INDEX($H$101:$AQ$105,,MATCH($D171,$54:$54,0)-7),0),1)&amp;""";"),",",""",""")</f>
        <v>sed -i '' 's#FILE_ENCLOSING_CHAR="DOUBLE_QUOTE"#FILE_ENCLOSING_CHAR="NONE"#g' ${CONFIG_DIR}db_file_config.txt; export FILE_ENCLOSING_CHAR="NONE";</v>
      </c>
      <c r="BJ171" s="71" t="str">
        <f>SUBSTITUTE(IF(INDEX($E$101:$G$105,MATCH("●",INDEX($H$101:$AQ$105,,MATCH($D171,$54:$54,0)-7),0),1)=VLOOKUP(BJ$137,$AD$9:$AN$16,8,FALSE),"","sed -i "&amp;IF($AK$135="MacOS","'' ","")&amp;"'s#"&amp;BJ$137&amp;"="""&amp;INDEX($E$101:$G$105,MATCH("●",INDEX($H$101:$AQ$105,,MATCH($D171,$54:$54,0)-7),0),1)&amp;""""&amp;"#"&amp;BJ$137&amp;"="&amp;""""&amp;VLOOKUP(BJ$137,$AD$9:$AN$16,8,FALSE)&amp;""""&amp;"#g'"&amp;"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's#FILE_ENCLOSING_CHAR="NONE"#FILE_ENCLOSING_CHAR="DOUBLE_QUOTE"#g' ${CONFIG_DIR}db_file_config.txt; export FILE_ENCLOSING_CHAR="DOUBLE_QUOTE";</v>
      </c>
      <c r="BK171" s="71" t="str">
        <f>SUBSTITUTE(IF(VLOOKUP(BK$137,$AD$9:$AN$16,8,FALSE)=INDEX($E$107:$G$111,MATCH("●",INDEX($H$107:$AQ$111,,MATCH($D171,$54:$54,0)-7),0),1),"","sed -i "&amp;IF($AK$135="MacOS","'' ","")&amp;"'s#"&amp;BK$137&amp;"="""&amp;VLOOKUP(BK$137,$AD$9:$AN$16,8,FALSE)&amp;""""&amp;"#"&amp;BK$137&amp;"="&amp;""""&amp;INDEX($E$107:$G$111,MATCH("●",INDEX($H$107:$AQ$111,,MATCH($D171,$54:$54,0)-7),0),1)&amp;""""&amp;"#g'"&amp;" ${CONFIG_DIR}"&amp;$K$7&amp;"; export "&amp;BK$137&amp;"="&amp;""""&amp;INDEX($E$107:$G$111,MATCH("●",INDEX($H$107:$AQ$111,,MATCH($D171,$54:$54,0)-7),0),1)&amp;""";"),",",""",""")</f>
        <v/>
      </c>
      <c r="BL171" s="71" t="str">
        <f>SUBSTITUTE(IF(INDEX($E$107:$G$111,MATCH("●",INDEX($H$107:$AQ$111,,MATCH($D171,$54:$54,0)-7),0),1)=VLOOKUP(BL$137,$AD$9:$AN$16,8,FALSE),"","sed -i "&amp;IF($AK$135="MacOS","'' ","")&amp;"'s#"&amp;BL$137&amp;"="""&amp;INDEX($E$107:$G$111,MATCH("●",INDEX($H$107:$AQ$111,,MATCH($D171,$54:$54,0)-7),0),1)&amp;""""&amp;"#"&amp;BL$137&amp;"="&amp;""""&amp;VLOOKUP(BL$137,$AD$9:$AN$16,8,FALSE)&amp;""""&amp;"#g'"&amp;"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71" s="60" t="s">
        <v>1068</v>
      </c>
    </row>
    <row r="172" spans="4:65" ht="72" customHeight="1">
      <c r="D172" s="96">
        <f t="shared" si="3"/>
        <v>34</v>
      </c>
      <c r="E172" s="97"/>
      <c r="F172" s="97"/>
      <c r="G172" s="98"/>
      <c r="H172" s="45" t="str">
        <f t="shared" ca="1" si="2"/>
        <v>clear; echo テストケース034; sed -i '' 's#FILE_FIELD_SEPARATOR="COMMA"#FILE_FIELD_SEPARATOR="TAB"#g' ${CONFIG_DIR}db_file_config.txt; export FILE_FIELD_SEPARATOR="TAB";sed -i '' 's#FILE_ENCLOSING_CHAR="DOUBLE_QUOTE"#FILE_ENCLOSING_CHAR="NONE"#g' ${CONFIG_DIR}db_file_config.txt; export FILE_ENCLOSING_CHAR="NONE";sh ./script/db_check_file_validate_config.sh; sed -i '' 's#FILE_FIELD_SEPARATOR="TAB"#FILE_FIELD_SEPARATOR="COMMA"#g' ${CONFIG_DIR}db_file_config.txt; export FILE_FIELD_SEPARATOR="COMMA";sed -i '' 's#FILE_ENCLOSING_CHAR="NONE"#FILE_ENCLOSING_CHAR="DOUBLE_QUOTE"#g' ${CONFIG_DIR}db_file_config.txt; export FILE_ENCLOSING_CHAR="DOUBLE_QUOTE";</v>
      </c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7"/>
      <c r="AE172" s="99" t="str" cm="1">
        <f t="array" ref="AE172">SUBSTITUTE(INDEX($H$113:$AQ$113, , MATCH($D172, $54:$54, 0)-7),"-","")</f>
        <v>警告</v>
      </c>
      <c r="AF172" s="100"/>
      <c r="AG172" s="101"/>
      <c r="AH172" s="102" t="s">
        <v>1718</v>
      </c>
      <c r="AI172" s="103"/>
      <c r="AJ172" s="103"/>
      <c r="AK172" s="103"/>
      <c r="AL172" s="103"/>
      <c r="AM172" s="103"/>
      <c r="AN172" s="103"/>
      <c r="AO172" s="103"/>
      <c r="AP172" s="103"/>
      <c r="AQ172" s="104"/>
      <c r="AS172" s="68" t="str" cm="1">
        <f t="array" ref="AS172">SUBSTITUTE(TEXT(INDEX($H$116:$AQ$116,1,$D172),"000000"),"-","")</f>
        <v>230201</v>
      </c>
      <c r="AT172" s="69"/>
      <c r="AU172" s="70"/>
      <c r="AW172" s="71" t="str">
        <f>SUBSTITUTE(IF(VLOOKUP(AW$137,$AD$9:$AN$16,8,FALSE)=INDEX($E$60:$G$62,MATCH("●",INDEX($H$60:$AQ$62,,MATCH($D172,$54:$54,0)-7),0),1),"","sed -i "&amp;IF($AK$135="MacOS","'' ","")&amp;"'s#"&amp;AW$137&amp;"="""&amp;VLOOKUP(AW$137,$AD$9:$AN$16,8,FALSE)&amp;""""&amp;"#"&amp;AW$137&amp;"="&amp;""""&amp;INDEX($E$60:$G$62,MATCH("●",INDEX($H$60:$AQ$62,,MATCH($D172,$54:$54,0)-7),0),1)&amp;""""&amp;"#g'"&amp;" ${CONFIG_DIR}"&amp;$K$7&amp;"; export "&amp;AW$137&amp;"="&amp;""""&amp;INDEX($E$60:$G$62,MATCH("●",INDEX($H$60:$AQ$62,,MATCH($D172,$54:$54,0)-7),0),1)&amp;""";"),",",""",""")</f>
        <v/>
      </c>
      <c r="AX172" s="71" t="str">
        <f>SUBSTITUTE(IF(INDEX($E$60:$G$62,MATCH("●",INDEX($H$60:$AQ$62,,MATCH($D172,$54:$54,0)-7),0),1)=VLOOKUP(AX$137,$AD$9:$AN$16,8,FALSE),"","sed -i "&amp;IF($AK$135="MacOS","'' ","")&amp;"'s#"&amp;AX$137&amp;"="""&amp;INDEX($E$60:$G$62,MATCH("●",INDEX($H$60:$AQ$62,,MATCH($D172,$54:$54,0)-7),0),1)&amp;""""&amp;"#"&amp;AX$137&amp;"="&amp;""""&amp;VLOOKUP(AX$137,$AD$9:$AN$16,8,FALSE)&amp;""""&amp;"#g'"&amp;"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72" s="71" t="str">
        <f>SUBSTITUTE(IF(VLOOKUP(AY$137,$AD$9:$AN$16,8,FALSE)=INDEX($E$64:$G$69,MATCH("●",INDEX($H$64:$AQ$69,,MATCH($D172,$54:$54,0)-7),0),1),"","sed -i "&amp;IF($AK$135="MacOS","'' ","")&amp;"'s#"&amp;AY$137&amp;"="""&amp;VLOOKUP(AY$137,$AD$9:$AN$16,8,FALSE)&amp;""""&amp;"#"&amp;AY$137&amp;"="&amp;""""&amp;INDEX($E$64:$G$69,MATCH("●",INDEX($H$64:$AQ$69,,MATCH($D172,$54:$54,0)-7),0),1)&amp;""""&amp;"#g'"&amp;" ${CONFIG_DIR}"&amp;$K$7&amp;"; export "&amp;AY$137&amp;"="&amp;""""&amp;INDEX($E$64:$G$69,MATCH("●",INDEX($H$64:$AQ$69,,MATCH($D172,$54:$54,0)-7),0),1)&amp;""";"),",",""",""")</f>
        <v/>
      </c>
      <c r="AZ172" s="71" t="str">
        <f>SUBSTITUTE(IF(INDEX($E$64:$G$69,MATCH("●",INDEX($H$64:$AQ$69,,MATCH($D172,$54:$54,0)-7),0),1)=VLOOKUP(AZ$137,$AD$9:$AN$16,8,FALSE),"","sed -i "&amp;IF($AK$135="MacOS","'' ","")&amp;"'s#"&amp;AZ$137&amp;"="""&amp;INDEX($E$64:$G$69,MATCH("●",INDEX($H$64:$AQ$69,,MATCH($D172,$54:$54,0)-7),0),1)&amp;""""&amp;"#"&amp;AZ$137&amp;"="&amp;""""&amp;VLOOKUP(AZ$137,$AD$9:$AN$16,8,FALSE)&amp;""""&amp;"#g'"&amp;"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72" s="71" t="str">
        <f>SUBSTITUTE(IF(VLOOKUP(BA$137,$AD$9:$AN$16,8,FALSE)=INDEX($E$71:$G$78,MATCH("●",INDEX($H$71:$AQ$78,,MATCH($D172,$54:$54,0)-7),0),1),"","sed -i "&amp;IF($AK$135="MacOS","'' ","")&amp;"'s#"&amp;BA$137&amp;"="""&amp;VLOOKUP(BA$137,$AD$9:$AN$16,8,FALSE)&amp;""""&amp;"#"&amp;BA$137&amp;"="&amp;""""&amp;INDEX($E$71:$G$78,MATCH("●",INDEX($H$71:$AQ$78,,MATCH($D172,$54:$54,0)-7),0),1)&amp;""""&amp;"#g'"&amp;" ${CONFIG_DIR}"&amp;$K$7&amp;"; export "&amp;BA$137&amp;"="&amp;""""&amp;INDEX($E$71:$G$78,MATCH("●",INDEX($H$71:$AQ$78,,MATCH($D172,$54:$54,0)-7),0),1)&amp;""";"),",",""",""")</f>
        <v/>
      </c>
      <c r="BB172" s="71" t="str">
        <f>SUBSTITUTE(IF(INDEX($E$71:$G$78,MATCH("●",INDEX($H$71:$AQ$78,,MATCH($D172,$54:$54,0)-7),0),1)=VLOOKUP(BB$137,$AD$9:$AN$16,8,FALSE),"","sed -i "&amp;IF($AK$135="MacOS","'' ","")&amp;"'s#"&amp;BB$137&amp;"="""&amp;INDEX($E$71:$G$78,MATCH("●",INDEX($H$71:$AQ$78,,MATCH($D172,$54:$54,0)-7),0),1)&amp;""""&amp;"#"&amp;BB$137&amp;"="&amp;""""&amp;VLOOKUP(BB$137,$AD$9:$AN$16,8,FALSE)&amp;""""&amp;"#g'"&amp;"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72" s="71" t="str">
        <f>SUBSTITUTE(IF(VLOOKUP(BC$137,$AD$9:$AN$16,8,FALSE)=INDEX($E$80:$G$88,MATCH("●",INDEX($H$80:$AQ$88,,MATCH($D172,$54:$54,0)-7),0),1),"","sed -i "&amp;IF($AK$135="MacOS","'' ","")&amp;"'s#"&amp;BC$137&amp;"="""&amp;VLOOKUP(BC$137,$AD$9:$AN$16,8,FALSE)&amp;""""&amp;"#"&amp;BC$137&amp;"="&amp;""""&amp;INDEX($E$80:$G$88,MATCH("●",INDEX($H$80:$AQ$88,,MATCH($D172,$54:$54,0)-7),0),1)&amp;""""&amp;"#g'"&amp;" ${CONFIG_DIR}"&amp;$K$7&amp;"; export "&amp;BC$137&amp;"="&amp;""""&amp;INDEX($E$80:$G$88,MATCH("●",INDEX($H$80:$AQ$88,,MATCH($D172,$54:$54,0)-7),0),1)&amp;""";"),",",""",""")</f>
        <v/>
      </c>
      <c r="BD172" s="71" t="str">
        <f>SUBSTITUTE(IF(INDEX($E$80:$G$88,MATCH("●",INDEX($H$80:$AQ$88,,MATCH($D172,$54:$54,0)-7),0),1)=VLOOKUP(BD$137,$AD$9:$AN$16,8,FALSE),"","sed -i "&amp;IF($AK$135="MacOS","'' ","")&amp;"'s#"&amp;BD$137&amp;"="""&amp;INDEX($E$80:$G$88,MATCH("●",INDEX($H$80:$AQ$88,,MATCH($D172,$54:$54,0)-7),0),1)&amp;""""&amp;"#"&amp;BD$137&amp;"="&amp;""""&amp;VLOOKUP(BD$137,$AD$9:$AN$16,8,FALSE)&amp;""""&amp;"#g'"&amp;"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72" s="71" t="str">
        <f>SUBSTITUTE(IF(VLOOKUP(BE$137,$AD$9:$AN$16,8,FALSE)=INDEX($E$90:$G$93,MATCH("●",INDEX($H$90:$AQ$93,,MATCH($D172,$54:$54,0)-7),0),1),"","sed -i "&amp;IF($AK$135="MacOS","'' ","")&amp;"'s#"&amp;BE$137&amp;"="""&amp;VLOOKUP(BE$137,$AD$9:$AN$16,8,FALSE)&amp;""""&amp;"#"&amp;BE$137&amp;"="&amp;""""&amp;INDEX($E$90:$G$93,MATCH("●",INDEX($H$90:$AQ$93,,MATCH($D172,$54:$54,0)-7),0),1)&amp;""""&amp;"#g'"&amp;" ${CONFIG_DIR}"&amp;$K$7&amp;"; export "&amp;BE$137&amp;"="&amp;""""&amp;INDEX($E$90:$G$93,MATCH("●",INDEX($H$90:$AQ$93,,MATCH($D172,$54:$54,0)-7),0),1)&amp;""";"),",",""",""")</f>
        <v/>
      </c>
      <c r="BF172" s="71" t="str">
        <f>SUBSTITUTE(IF(INDEX($E$90:$G$93,MATCH("●",INDEX($H$90:$AQ$93,,MATCH($D172,$54:$54,0)-7),0),1)=VLOOKUP(BF$137,$AD$9:$AN$16,8,FALSE),"","sed -i "&amp;IF($AK$135="MacOS","'' ","")&amp;"'s#"&amp;BF$137&amp;"="""&amp;INDEX($E$90:$G$93,MATCH("●",INDEX($H$90:$AQ$93,,MATCH($D172,$54:$54,0)-7),0),1)&amp;""""&amp;"#"&amp;BF$137&amp;"="&amp;""""&amp;VLOOKUP(BF$137,$AD$9:$AN$16,8,FALSE)&amp;""""&amp;"#g'"&amp;"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72" s="71" t="str">
        <f>SUBSTITUTE(IF(VLOOKUP(BG$137,$AD$9:$AN$16,8,FALSE)=INDEX($E$95:$G$99,MATCH("●",INDEX($H$95:$AQ$99,,MATCH($D172,$54:$54,0)-7),0),1),"","sed -i "&amp;IF($AK$135="MacOS","'' ","")&amp;"'s#"&amp;BG$137&amp;"="""&amp;VLOOKUP(BG$137,$AD$9:$AN$16,8,FALSE)&amp;""""&amp;"#"&amp;BG$137&amp;"="&amp;""""&amp;INDEX($E$95:$G$99,MATCH("●",INDEX($H$95:$AQ$99,,MATCH($D172,$54:$54,0)-7),0),1)&amp;""""&amp;"#g'"&amp;" ${CONFIG_DIR}"&amp;$K$7&amp;"; export "&amp;BG$137&amp;"="&amp;""""&amp;INDEX($E$95:$G$99,MATCH("●",INDEX($H$95:$AQ$99,,MATCH($D172,$54:$54,0)-7),0),1)&amp;""";"),",",""",""")</f>
        <v>sed -i '' 's#FILE_FIELD_SEPARATOR="COMMA"#FILE_FIELD_SEPARATOR="TAB"#g' ${CONFIG_DIR}db_file_config.txt; export FILE_FIELD_SEPARATOR="TAB";</v>
      </c>
      <c r="BH172" s="71" t="str">
        <f>SUBSTITUTE(IF(INDEX($E$95:$G$99,MATCH("●",INDEX($H$95:$AQ$99,,MATCH($D172,$54:$54,0)-7),0),1)=VLOOKUP(BH$137,$AD$9:$AN$16,8,FALSE),"","sed -i "&amp;IF($AK$135="MacOS","'' ","")&amp;"'s#"&amp;BH$137&amp;"="""&amp;INDEX($E$95:$G$99,MATCH("●",INDEX($H$95:$AQ$99,,MATCH($D172,$54:$54,0)-7),0),1)&amp;""""&amp;"#"&amp;BH$137&amp;"="&amp;""""&amp;VLOOKUP(BH$137,$AD$9:$AN$16,8,FALSE)&amp;""""&amp;"#g'"&amp;"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's#FILE_FIELD_SEPARATOR="TAB"#FILE_FIELD_SEPARATOR="COMMA"#g' ${CONFIG_DIR}db_file_config.txt; export FILE_FIELD_SEPARATOR="COMMA";</v>
      </c>
      <c r="BI172" s="71" t="str">
        <f>SUBSTITUTE(IF(VLOOKUP(BI$137,$AD$9:$AN$16,8,FALSE)=INDEX($E$101:$G$105,MATCH("●",INDEX($H$101:$AQ$105,,MATCH($D172,$54:$54,0)-7),0),1),"","sed -i "&amp;IF($AK$135="MacOS","'' ","")&amp;"'s#"&amp;BI$137&amp;"="""&amp;VLOOKUP(BI$137,$AD$9:$AN$16,8,FALSE)&amp;""""&amp;"#"&amp;BI$137&amp;"="&amp;""""&amp;INDEX($E$101:$G$105,MATCH("●",INDEX($H$101:$AQ$105,,MATCH($D172,$54:$54,0)-7),0),1)&amp;""""&amp;"#g'"&amp;" ${CONFIG_DIR}"&amp;$K$7&amp;"; export "&amp;BI$137&amp;"="&amp;""""&amp;INDEX($E$101:$G$105,MATCH("●",INDEX($H$101:$AQ$105,,MATCH($D172,$54:$54,0)-7),0),1)&amp;""";"),",",""",""")</f>
        <v>sed -i '' 's#FILE_ENCLOSING_CHAR="DOUBLE_QUOTE"#FILE_ENCLOSING_CHAR="NONE"#g' ${CONFIG_DIR}db_file_config.txt; export FILE_ENCLOSING_CHAR="NONE";</v>
      </c>
      <c r="BJ172" s="71" t="str">
        <f>SUBSTITUTE(IF(INDEX($E$101:$G$105,MATCH("●",INDEX($H$101:$AQ$105,,MATCH($D172,$54:$54,0)-7),0),1)=VLOOKUP(BJ$137,$AD$9:$AN$16,8,FALSE),"","sed -i "&amp;IF($AK$135="MacOS","'' ","")&amp;"'s#"&amp;BJ$137&amp;"="""&amp;INDEX($E$101:$G$105,MATCH("●",INDEX($H$101:$AQ$105,,MATCH($D172,$54:$54,0)-7),0),1)&amp;""""&amp;"#"&amp;BJ$137&amp;"="&amp;""""&amp;VLOOKUP(BJ$137,$AD$9:$AN$16,8,FALSE)&amp;""""&amp;"#g'"&amp;"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's#FILE_ENCLOSING_CHAR="NONE"#FILE_ENCLOSING_CHAR="DOUBLE_QUOTE"#g' ${CONFIG_DIR}db_file_config.txt; export FILE_ENCLOSING_CHAR="DOUBLE_QUOTE";</v>
      </c>
      <c r="BK172" s="71" t="str">
        <f>SUBSTITUTE(IF(VLOOKUP(BK$137,$AD$9:$AN$16,8,FALSE)=INDEX($E$107:$G$111,MATCH("●",INDEX($H$107:$AQ$111,,MATCH($D172,$54:$54,0)-7),0),1),"","sed -i "&amp;IF($AK$135="MacOS","'' ","")&amp;"'s#"&amp;BK$137&amp;"="""&amp;VLOOKUP(BK$137,$AD$9:$AN$16,8,FALSE)&amp;""""&amp;"#"&amp;BK$137&amp;"="&amp;""""&amp;INDEX($E$107:$G$111,MATCH("●",INDEX($H$107:$AQ$111,,MATCH($D172,$54:$54,0)-7),0),1)&amp;""""&amp;"#g'"&amp;" ${CONFIG_DIR}"&amp;$K$7&amp;"; export "&amp;BK$137&amp;"="&amp;""""&amp;INDEX($E$107:$G$111,MATCH("●",INDEX($H$107:$AQ$111,,MATCH($D172,$54:$54,0)-7),0),1)&amp;""";"),",",""",""")</f>
        <v/>
      </c>
      <c r="BL172" s="71" t="str">
        <f>SUBSTITUTE(IF(INDEX($E$107:$G$111,MATCH("●",INDEX($H$107:$AQ$111,,MATCH($D172,$54:$54,0)-7),0),1)=VLOOKUP(BL$137,$AD$9:$AN$16,8,FALSE),"","sed -i "&amp;IF($AK$135="MacOS","'' ","")&amp;"'s#"&amp;BL$137&amp;"="""&amp;INDEX($E$107:$G$111,MATCH("●",INDEX($H$107:$AQ$111,,MATCH($D172,$54:$54,0)-7),0),1)&amp;""""&amp;"#"&amp;BL$137&amp;"="&amp;""""&amp;VLOOKUP(BL$137,$AD$9:$AN$16,8,FALSE)&amp;""""&amp;"#g'"&amp;"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72" s="60" t="s">
        <v>1068</v>
      </c>
    </row>
    <row r="173" spans="4:65" ht="72" customHeight="1">
      <c r="D173" s="96">
        <f t="shared" si="3"/>
        <v>35</v>
      </c>
      <c r="E173" s="97"/>
      <c r="F173" s="97"/>
      <c r="G173" s="98"/>
      <c r="H173" s="45" t="str">
        <f t="shared" ca="1" si="2"/>
        <v>clear; echo テストケース035; sed -i '' 's#FILE_FIELD_SEPARATOR="COMMA"#FILE_FIELD_SEPARATOR="NONE"#g' ${CONFIG_DIR}db_file_config.txt; export FILE_FIELD_SEPARATOR="NONE";sed -i '' 's#FILE_ENCLOSING_CHAR="DOUBLE_QUOTE"#FILE_ENCLOSING_CHAR="NONE"#g' ${CONFIG_DIR}db_file_config.txt; export FILE_ENCLOSING_CHAR="NONE";sh ./script/db_check_file_validate_config.sh; sed -i '' 's#FILE_FIELD_SEPARATOR="NONE"#FILE_FIELD_SEPARATOR="COMMA"#g' ${CONFIG_DIR}db_file_config.txt; export FILE_FIELD_SEPARATOR="COMMA";sed -i '' 's#FILE_ENCLOSING_CHAR="NONE"#FILE_ENCLOSING_CHAR="DOUBLE_QUOTE"#g' ${CONFIG_DIR}db_file_config.txt; export FILE_ENCLOSING_CHAR="DOUBLE_QUOTE";</v>
      </c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  <c r="AE173" s="99" t="str" cm="1">
        <f t="array" ref="AE173">SUBSTITUTE(INDEX($H$113:$AQ$113, , MATCH($D173, $54:$54, 0)-7),"-","")</f>
        <v>警告</v>
      </c>
      <c r="AF173" s="100"/>
      <c r="AG173" s="101"/>
      <c r="AH173" s="102" t="s">
        <v>1720</v>
      </c>
      <c r="AI173" s="103"/>
      <c r="AJ173" s="103"/>
      <c r="AK173" s="103"/>
      <c r="AL173" s="103"/>
      <c r="AM173" s="103"/>
      <c r="AN173" s="103"/>
      <c r="AO173" s="103"/>
      <c r="AP173" s="103"/>
      <c r="AQ173" s="104"/>
      <c r="AS173" s="68" t="str" cm="1">
        <f t="array" ref="AS173">SUBSTITUTE(TEXT(INDEX($H$116:$AQ$116,1,$D173),"000000"),"-","")</f>
        <v>230201</v>
      </c>
      <c r="AT173" s="69"/>
      <c r="AU173" s="70"/>
      <c r="AW173" s="71" t="str">
        <f>SUBSTITUTE(IF(VLOOKUP(AW$137,$AD$9:$AN$16,8,FALSE)=INDEX($E$60:$G$62,MATCH("●",INDEX($H$60:$AQ$62,,MATCH($D173,$54:$54,0)-7),0),1),"","sed -i "&amp;IF($AK$135="MacOS","'' ","")&amp;"'s#"&amp;AW$137&amp;"="""&amp;VLOOKUP(AW$137,$AD$9:$AN$16,8,FALSE)&amp;""""&amp;"#"&amp;AW$137&amp;"="&amp;""""&amp;INDEX($E$60:$G$62,MATCH("●",INDEX($H$60:$AQ$62,,MATCH($D173,$54:$54,0)-7),0),1)&amp;""""&amp;"#g'"&amp;" ${CONFIG_DIR}"&amp;$K$7&amp;"; export "&amp;AW$137&amp;"="&amp;""""&amp;INDEX($E$60:$G$62,MATCH("●",INDEX($H$60:$AQ$62,,MATCH($D173,$54:$54,0)-7),0),1)&amp;""";"),",",""",""")</f>
        <v/>
      </c>
      <c r="AX173" s="71" t="str">
        <f>SUBSTITUTE(IF(INDEX($E$60:$G$62,MATCH("●",INDEX($H$60:$AQ$62,,MATCH($D173,$54:$54,0)-7),0),1)=VLOOKUP(AX$137,$AD$9:$AN$16,8,FALSE),"","sed -i "&amp;IF($AK$135="MacOS","'' ","")&amp;"'s#"&amp;AX$137&amp;"="""&amp;INDEX($E$60:$G$62,MATCH("●",INDEX($H$60:$AQ$62,,MATCH($D173,$54:$54,0)-7),0),1)&amp;""""&amp;"#"&amp;AX$137&amp;"="&amp;""""&amp;VLOOKUP(AX$137,$AD$9:$AN$16,8,FALSE)&amp;""""&amp;"#g'"&amp;"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73" s="71" t="str">
        <f>SUBSTITUTE(IF(VLOOKUP(AY$137,$AD$9:$AN$16,8,FALSE)=INDEX($E$64:$G$69,MATCH("●",INDEX($H$64:$AQ$69,,MATCH($D173,$54:$54,0)-7),0),1),"","sed -i "&amp;IF($AK$135="MacOS","'' ","")&amp;"'s#"&amp;AY$137&amp;"="""&amp;VLOOKUP(AY$137,$AD$9:$AN$16,8,FALSE)&amp;""""&amp;"#"&amp;AY$137&amp;"="&amp;""""&amp;INDEX($E$64:$G$69,MATCH("●",INDEX($H$64:$AQ$69,,MATCH($D173,$54:$54,0)-7),0),1)&amp;""""&amp;"#g'"&amp;" ${CONFIG_DIR}"&amp;$K$7&amp;"; export "&amp;AY$137&amp;"="&amp;""""&amp;INDEX($E$64:$G$69,MATCH("●",INDEX($H$64:$AQ$69,,MATCH($D173,$54:$54,0)-7),0),1)&amp;""";"),",",""",""")</f>
        <v/>
      </c>
      <c r="AZ173" s="71" t="str">
        <f>SUBSTITUTE(IF(INDEX($E$64:$G$69,MATCH("●",INDEX($H$64:$AQ$69,,MATCH($D173,$54:$54,0)-7),0),1)=VLOOKUP(AZ$137,$AD$9:$AN$16,8,FALSE),"","sed -i "&amp;IF($AK$135="MacOS","'' ","")&amp;"'s#"&amp;AZ$137&amp;"="""&amp;INDEX($E$64:$G$69,MATCH("●",INDEX($H$64:$AQ$69,,MATCH($D173,$54:$54,0)-7),0),1)&amp;""""&amp;"#"&amp;AZ$137&amp;"="&amp;""""&amp;VLOOKUP(AZ$137,$AD$9:$AN$16,8,FALSE)&amp;""""&amp;"#g'"&amp;"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73" s="71" t="str">
        <f>SUBSTITUTE(IF(VLOOKUP(BA$137,$AD$9:$AN$16,8,FALSE)=INDEX($E$71:$G$78,MATCH("●",INDEX($H$71:$AQ$78,,MATCH($D173,$54:$54,0)-7),0),1),"","sed -i "&amp;IF($AK$135="MacOS","'' ","")&amp;"'s#"&amp;BA$137&amp;"="""&amp;VLOOKUP(BA$137,$AD$9:$AN$16,8,FALSE)&amp;""""&amp;"#"&amp;BA$137&amp;"="&amp;""""&amp;INDEX($E$71:$G$78,MATCH("●",INDEX($H$71:$AQ$78,,MATCH($D173,$54:$54,0)-7),0),1)&amp;""""&amp;"#g'"&amp;" ${CONFIG_DIR}"&amp;$K$7&amp;"; export "&amp;BA$137&amp;"="&amp;""""&amp;INDEX($E$71:$G$78,MATCH("●",INDEX($H$71:$AQ$78,,MATCH($D173,$54:$54,0)-7),0),1)&amp;""";"),",",""",""")</f>
        <v/>
      </c>
      <c r="BB173" s="71" t="str">
        <f>SUBSTITUTE(IF(INDEX($E$71:$G$78,MATCH("●",INDEX($H$71:$AQ$78,,MATCH($D173,$54:$54,0)-7),0),1)=VLOOKUP(BB$137,$AD$9:$AN$16,8,FALSE),"","sed -i "&amp;IF($AK$135="MacOS","'' ","")&amp;"'s#"&amp;BB$137&amp;"="""&amp;INDEX($E$71:$G$78,MATCH("●",INDEX($H$71:$AQ$78,,MATCH($D173,$54:$54,0)-7),0),1)&amp;""""&amp;"#"&amp;BB$137&amp;"="&amp;""""&amp;VLOOKUP(BB$137,$AD$9:$AN$16,8,FALSE)&amp;""""&amp;"#g'"&amp;"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73" s="71" t="str">
        <f>SUBSTITUTE(IF(VLOOKUP(BC$137,$AD$9:$AN$16,8,FALSE)=INDEX($E$80:$G$88,MATCH("●",INDEX($H$80:$AQ$88,,MATCH($D173,$54:$54,0)-7),0),1),"","sed -i "&amp;IF($AK$135="MacOS","'' ","")&amp;"'s#"&amp;BC$137&amp;"="""&amp;VLOOKUP(BC$137,$AD$9:$AN$16,8,FALSE)&amp;""""&amp;"#"&amp;BC$137&amp;"="&amp;""""&amp;INDEX($E$80:$G$88,MATCH("●",INDEX($H$80:$AQ$88,,MATCH($D173,$54:$54,0)-7),0),1)&amp;""""&amp;"#g'"&amp;" ${CONFIG_DIR}"&amp;$K$7&amp;"; export "&amp;BC$137&amp;"="&amp;""""&amp;INDEX($E$80:$G$88,MATCH("●",INDEX($H$80:$AQ$88,,MATCH($D173,$54:$54,0)-7),0),1)&amp;""";"),",",""",""")</f>
        <v/>
      </c>
      <c r="BD173" s="71" t="str">
        <f>SUBSTITUTE(IF(INDEX($E$80:$G$88,MATCH("●",INDEX($H$80:$AQ$88,,MATCH($D173,$54:$54,0)-7),0),1)=VLOOKUP(BD$137,$AD$9:$AN$16,8,FALSE),"","sed -i "&amp;IF($AK$135="MacOS","'' ","")&amp;"'s#"&amp;BD$137&amp;"="""&amp;INDEX($E$80:$G$88,MATCH("●",INDEX($H$80:$AQ$88,,MATCH($D173,$54:$54,0)-7),0),1)&amp;""""&amp;"#"&amp;BD$137&amp;"="&amp;""""&amp;VLOOKUP(BD$137,$AD$9:$AN$16,8,FALSE)&amp;""""&amp;"#g'"&amp;"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73" s="71" t="str">
        <f>SUBSTITUTE(IF(VLOOKUP(BE$137,$AD$9:$AN$16,8,FALSE)=INDEX($E$90:$G$93,MATCH("●",INDEX($H$90:$AQ$93,,MATCH($D173,$54:$54,0)-7),0),1),"","sed -i "&amp;IF($AK$135="MacOS","'' ","")&amp;"'s#"&amp;BE$137&amp;"="""&amp;VLOOKUP(BE$137,$AD$9:$AN$16,8,FALSE)&amp;""""&amp;"#"&amp;BE$137&amp;"="&amp;""""&amp;INDEX($E$90:$G$93,MATCH("●",INDEX($H$90:$AQ$93,,MATCH($D173,$54:$54,0)-7),0),1)&amp;""""&amp;"#g'"&amp;" ${CONFIG_DIR}"&amp;$K$7&amp;"; export "&amp;BE$137&amp;"="&amp;""""&amp;INDEX($E$90:$G$93,MATCH("●",INDEX($H$90:$AQ$93,,MATCH($D173,$54:$54,0)-7),0),1)&amp;""";"),",",""",""")</f>
        <v/>
      </c>
      <c r="BF173" s="71" t="str">
        <f>SUBSTITUTE(IF(INDEX($E$90:$G$93,MATCH("●",INDEX($H$90:$AQ$93,,MATCH($D173,$54:$54,0)-7),0),1)=VLOOKUP(BF$137,$AD$9:$AN$16,8,FALSE),"","sed -i "&amp;IF($AK$135="MacOS","'' ","")&amp;"'s#"&amp;BF$137&amp;"="""&amp;INDEX($E$90:$G$93,MATCH("●",INDEX($H$90:$AQ$93,,MATCH($D173,$54:$54,0)-7),0),1)&amp;""""&amp;"#"&amp;BF$137&amp;"="&amp;""""&amp;VLOOKUP(BF$137,$AD$9:$AN$16,8,FALSE)&amp;""""&amp;"#g'"&amp;"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73" s="71" t="str">
        <f>SUBSTITUTE(IF(VLOOKUP(BG$137,$AD$9:$AN$16,8,FALSE)=INDEX($E$95:$G$99,MATCH("●",INDEX($H$95:$AQ$99,,MATCH($D173,$54:$54,0)-7),0),1),"","sed -i "&amp;IF($AK$135="MacOS","'' ","")&amp;"'s#"&amp;BG$137&amp;"="""&amp;VLOOKUP(BG$137,$AD$9:$AN$16,8,FALSE)&amp;""""&amp;"#"&amp;BG$137&amp;"="&amp;""""&amp;INDEX($E$95:$G$99,MATCH("●",INDEX($H$95:$AQ$99,,MATCH($D173,$54:$54,0)-7),0),1)&amp;""""&amp;"#g'"&amp;" ${CONFIG_DIR}"&amp;$K$7&amp;"; export "&amp;BG$137&amp;"="&amp;""""&amp;INDEX($E$95:$G$99,MATCH("●",INDEX($H$95:$AQ$99,,MATCH($D173,$54:$54,0)-7),0),1)&amp;""";"),",",""",""")</f>
        <v>sed -i '' 's#FILE_FIELD_SEPARATOR="COMMA"#FILE_FIELD_SEPARATOR="NONE"#g' ${CONFIG_DIR}db_file_config.txt; export FILE_FIELD_SEPARATOR="NONE";</v>
      </c>
      <c r="BH173" s="71" t="str">
        <f>SUBSTITUTE(IF(INDEX($E$95:$G$99,MATCH("●",INDEX($H$95:$AQ$99,,MATCH($D173,$54:$54,0)-7),0),1)=VLOOKUP(BH$137,$AD$9:$AN$16,8,FALSE),"","sed -i "&amp;IF($AK$135="MacOS","'' ","")&amp;"'s#"&amp;BH$137&amp;"="""&amp;INDEX($E$95:$G$99,MATCH("●",INDEX($H$95:$AQ$99,,MATCH($D173,$54:$54,0)-7),0),1)&amp;""""&amp;"#"&amp;BH$137&amp;"="&amp;""""&amp;VLOOKUP(BH$137,$AD$9:$AN$16,8,FALSE)&amp;""""&amp;"#g'"&amp;"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's#FILE_FIELD_SEPARATOR="NONE"#FILE_FIELD_SEPARATOR="COMMA"#g' ${CONFIG_DIR}db_file_config.txt; export FILE_FIELD_SEPARATOR="COMMA";</v>
      </c>
      <c r="BI173" s="71" t="str">
        <f>SUBSTITUTE(IF(VLOOKUP(BI$137,$AD$9:$AN$16,8,FALSE)=INDEX($E$101:$G$105,MATCH("●",INDEX($H$101:$AQ$105,,MATCH($D173,$54:$54,0)-7),0),1),"","sed -i "&amp;IF($AK$135="MacOS","'' ","")&amp;"'s#"&amp;BI$137&amp;"="""&amp;VLOOKUP(BI$137,$AD$9:$AN$16,8,FALSE)&amp;""""&amp;"#"&amp;BI$137&amp;"="&amp;""""&amp;INDEX($E$101:$G$105,MATCH("●",INDEX($H$101:$AQ$105,,MATCH($D173,$54:$54,0)-7),0),1)&amp;""""&amp;"#g'"&amp;" ${CONFIG_DIR}"&amp;$K$7&amp;"; export "&amp;BI$137&amp;"="&amp;""""&amp;INDEX($E$101:$G$105,MATCH("●",INDEX($H$101:$AQ$105,,MATCH($D173,$54:$54,0)-7),0),1)&amp;""";"),",",""",""")</f>
        <v>sed -i '' 's#FILE_ENCLOSING_CHAR="DOUBLE_QUOTE"#FILE_ENCLOSING_CHAR="NONE"#g' ${CONFIG_DIR}db_file_config.txt; export FILE_ENCLOSING_CHAR="NONE";</v>
      </c>
      <c r="BJ173" s="71" t="str">
        <f>SUBSTITUTE(IF(INDEX($E$101:$G$105,MATCH("●",INDEX($H$101:$AQ$105,,MATCH($D173,$54:$54,0)-7),0),1)=VLOOKUP(BJ$137,$AD$9:$AN$16,8,FALSE),"","sed -i "&amp;IF($AK$135="MacOS","'' ","")&amp;"'s#"&amp;BJ$137&amp;"="""&amp;INDEX($E$101:$G$105,MATCH("●",INDEX($H$101:$AQ$105,,MATCH($D173,$54:$54,0)-7),0),1)&amp;""""&amp;"#"&amp;BJ$137&amp;"="&amp;""""&amp;VLOOKUP(BJ$137,$AD$9:$AN$16,8,FALSE)&amp;""""&amp;"#g'"&amp;"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's#FILE_ENCLOSING_CHAR="NONE"#FILE_ENCLOSING_CHAR="DOUBLE_QUOTE"#g' ${CONFIG_DIR}db_file_config.txt; export FILE_ENCLOSING_CHAR="DOUBLE_QUOTE";</v>
      </c>
      <c r="BK173" s="71" t="str">
        <f>SUBSTITUTE(IF(VLOOKUP(BK$137,$AD$9:$AN$16,8,FALSE)=INDEX($E$107:$G$111,MATCH("●",INDEX($H$107:$AQ$111,,MATCH($D173,$54:$54,0)-7),0),1),"","sed -i "&amp;IF($AK$135="MacOS","'' ","")&amp;"'s#"&amp;BK$137&amp;"="""&amp;VLOOKUP(BK$137,$AD$9:$AN$16,8,FALSE)&amp;""""&amp;"#"&amp;BK$137&amp;"="&amp;""""&amp;INDEX($E$107:$G$111,MATCH("●",INDEX($H$107:$AQ$111,,MATCH($D173,$54:$54,0)-7),0),1)&amp;""""&amp;"#g'"&amp;" ${CONFIG_DIR}"&amp;$K$7&amp;"; export "&amp;BK$137&amp;"="&amp;""""&amp;INDEX($E$107:$G$111,MATCH("●",INDEX($H$107:$AQ$111,,MATCH($D173,$54:$54,0)-7),0),1)&amp;""";"),",",""",""")</f>
        <v/>
      </c>
      <c r="BL173" s="71" t="str">
        <f>SUBSTITUTE(IF(INDEX($E$107:$G$111,MATCH("●",INDEX($H$107:$AQ$111,,MATCH($D173,$54:$54,0)-7),0),1)=VLOOKUP(BL$137,$AD$9:$AN$16,8,FALSE),"","sed -i "&amp;IF($AK$135="MacOS","'' ","")&amp;"'s#"&amp;BL$137&amp;"="""&amp;INDEX($E$107:$G$111,MATCH("●",INDEX($H$107:$AQ$111,,MATCH($D173,$54:$54,0)-7),0),1)&amp;""""&amp;"#"&amp;BL$137&amp;"="&amp;""""&amp;VLOOKUP(BL$137,$AD$9:$AN$16,8,FALSE)&amp;""""&amp;"#g'"&amp;"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73" s="60" t="s">
        <v>1068</v>
      </c>
    </row>
    <row r="174" spans="4:65" ht="72" customHeight="1">
      <c r="D174" s="96">
        <f t="shared" si="3"/>
        <v>36</v>
      </c>
      <c r="E174" s="97"/>
      <c r="F174" s="97"/>
      <c r="G174" s="98"/>
      <c r="H174" s="45" t="str">
        <f t="shared" ca="1" si="2"/>
        <v>clear; echo テストケース036; sed -i '' 's#FILE_FIELD_SEPARATOR="COMMA"#FILE_FIELD_SEPARATOR="COLON"#g' ${CONFIG_DIR}db_file_config.txt; export FILE_FIELD_SEPARATOR="COLON";sed -i '' 's#FILE_ENCLOSING_CHAR="DOUBLE_QUOTE"#FILE_ENCLOSING_CHAR="NONE"#g' ${CONFIG_DIR}db_file_config.txt; export FILE_ENCLOSING_CHAR="NONE";sh ./script/db_check_file_validate_config.sh; sed -i '' 's#FILE_FIELD_SEPARATOR="COLON"#FILE_FIELD_SEPARATOR="COMMA"#g' ${CONFIG_DIR}db_file_config.txt; export FILE_FIELD_SEPARATOR="COMMA";sed -i '' 's#FILE_ENCLOSING_CHAR="NONE"#FILE_ENCLOSING_CHAR="DOUBLE_QUOTE"#g' ${CONFIG_DIR}db_file_config.txt; export FILE_ENCLOSING_CHAR="DOUBLE_QUOTE";</v>
      </c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7"/>
      <c r="AE174" s="99" t="str" cm="1">
        <f t="array" ref="AE174">SUBSTITUTE(INDEX($H$113:$AQ$113, , MATCH($D174, $54:$54, 0)-7),"-","")</f>
        <v>異常</v>
      </c>
      <c r="AF174" s="100"/>
      <c r="AG174" s="101"/>
      <c r="AH174" s="102" t="s">
        <v>1721</v>
      </c>
      <c r="AI174" s="103"/>
      <c r="AJ174" s="103"/>
      <c r="AK174" s="103"/>
      <c r="AL174" s="103"/>
      <c r="AM174" s="103"/>
      <c r="AN174" s="103"/>
      <c r="AO174" s="103"/>
      <c r="AP174" s="103"/>
      <c r="AQ174" s="104"/>
      <c r="AS174" s="68" t="str" cm="1">
        <f t="array" ref="AS174">SUBSTITUTE(TEXT(INDEX($H$116:$AQ$116,1,$D174),"000000"),"-","")</f>
        <v>230107</v>
      </c>
      <c r="AT174" s="69"/>
      <c r="AU174" s="70"/>
      <c r="AW174" s="71" t="str">
        <f>SUBSTITUTE(IF(VLOOKUP(AW$137,$AD$9:$AN$16,8,FALSE)=INDEX($E$60:$G$62,MATCH("●",INDEX($H$60:$AQ$62,,MATCH($D174,$54:$54,0)-7),0),1),"","sed -i "&amp;IF($AK$135="MacOS","'' ","")&amp;"'s#"&amp;AW$137&amp;"="""&amp;VLOOKUP(AW$137,$AD$9:$AN$16,8,FALSE)&amp;""""&amp;"#"&amp;AW$137&amp;"="&amp;""""&amp;INDEX($E$60:$G$62,MATCH("●",INDEX($H$60:$AQ$62,,MATCH($D174,$54:$54,0)-7),0),1)&amp;""""&amp;"#g'"&amp;" ${CONFIG_DIR}"&amp;$K$7&amp;"; export "&amp;AW$137&amp;"="&amp;""""&amp;INDEX($E$60:$G$62,MATCH("●",INDEX($H$60:$AQ$62,,MATCH($D174,$54:$54,0)-7),0),1)&amp;""";"),",",""",""")</f>
        <v/>
      </c>
      <c r="AX174" s="71" t="str">
        <f>SUBSTITUTE(IF(INDEX($E$60:$G$62,MATCH("●",INDEX($H$60:$AQ$62,,MATCH($D174,$54:$54,0)-7),0),1)=VLOOKUP(AX$137,$AD$9:$AN$16,8,FALSE),"","sed -i "&amp;IF($AK$135="MacOS","'' ","")&amp;"'s#"&amp;AX$137&amp;"="""&amp;INDEX($E$60:$G$62,MATCH("●",INDEX($H$60:$AQ$62,,MATCH($D174,$54:$54,0)-7),0),1)&amp;""""&amp;"#"&amp;AX$137&amp;"="&amp;""""&amp;VLOOKUP(AX$137,$AD$9:$AN$16,8,FALSE)&amp;""""&amp;"#g'"&amp;"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74" s="71" t="str">
        <f>SUBSTITUTE(IF(VLOOKUP(AY$137,$AD$9:$AN$16,8,FALSE)=INDEX($E$64:$G$69,MATCH("●",INDEX($H$64:$AQ$69,,MATCH($D174,$54:$54,0)-7),0),1),"","sed -i "&amp;IF($AK$135="MacOS","'' ","")&amp;"'s#"&amp;AY$137&amp;"="""&amp;VLOOKUP(AY$137,$AD$9:$AN$16,8,FALSE)&amp;""""&amp;"#"&amp;AY$137&amp;"="&amp;""""&amp;INDEX($E$64:$G$69,MATCH("●",INDEX($H$64:$AQ$69,,MATCH($D174,$54:$54,0)-7),0),1)&amp;""""&amp;"#g'"&amp;" ${CONFIG_DIR}"&amp;$K$7&amp;"; export "&amp;AY$137&amp;"="&amp;""""&amp;INDEX($E$64:$G$69,MATCH("●",INDEX($H$64:$AQ$69,,MATCH($D174,$54:$54,0)-7),0),1)&amp;""";"),",",""",""")</f>
        <v/>
      </c>
      <c r="AZ174" s="71" t="str">
        <f>SUBSTITUTE(IF(INDEX($E$64:$G$69,MATCH("●",INDEX($H$64:$AQ$69,,MATCH($D174,$54:$54,0)-7),0),1)=VLOOKUP(AZ$137,$AD$9:$AN$16,8,FALSE),"","sed -i "&amp;IF($AK$135="MacOS","'' ","")&amp;"'s#"&amp;AZ$137&amp;"="""&amp;INDEX($E$64:$G$69,MATCH("●",INDEX($H$64:$AQ$69,,MATCH($D174,$54:$54,0)-7),0),1)&amp;""""&amp;"#"&amp;AZ$137&amp;"="&amp;""""&amp;VLOOKUP(AZ$137,$AD$9:$AN$16,8,FALSE)&amp;""""&amp;"#g'"&amp;"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74" s="71" t="str">
        <f>SUBSTITUTE(IF(VLOOKUP(BA$137,$AD$9:$AN$16,8,FALSE)=INDEX($E$71:$G$78,MATCH("●",INDEX($H$71:$AQ$78,,MATCH($D174,$54:$54,0)-7),0),1),"","sed -i "&amp;IF($AK$135="MacOS","'' ","")&amp;"'s#"&amp;BA$137&amp;"="""&amp;VLOOKUP(BA$137,$AD$9:$AN$16,8,FALSE)&amp;""""&amp;"#"&amp;BA$137&amp;"="&amp;""""&amp;INDEX($E$71:$G$78,MATCH("●",INDEX($H$71:$AQ$78,,MATCH($D174,$54:$54,0)-7),0),1)&amp;""""&amp;"#g'"&amp;" ${CONFIG_DIR}"&amp;$K$7&amp;"; export "&amp;BA$137&amp;"="&amp;""""&amp;INDEX($E$71:$G$78,MATCH("●",INDEX($H$71:$AQ$78,,MATCH($D174,$54:$54,0)-7),0),1)&amp;""";"),",",""",""")</f>
        <v/>
      </c>
      <c r="BB174" s="71" t="str">
        <f>SUBSTITUTE(IF(INDEX($E$71:$G$78,MATCH("●",INDEX($H$71:$AQ$78,,MATCH($D174,$54:$54,0)-7),0),1)=VLOOKUP(BB$137,$AD$9:$AN$16,8,FALSE),"","sed -i "&amp;IF($AK$135="MacOS","'' ","")&amp;"'s#"&amp;BB$137&amp;"="""&amp;INDEX($E$71:$G$78,MATCH("●",INDEX($H$71:$AQ$78,,MATCH($D174,$54:$54,0)-7),0),1)&amp;""""&amp;"#"&amp;BB$137&amp;"="&amp;""""&amp;VLOOKUP(BB$137,$AD$9:$AN$16,8,FALSE)&amp;""""&amp;"#g'"&amp;"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74" s="71" t="str">
        <f>SUBSTITUTE(IF(VLOOKUP(BC$137,$AD$9:$AN$16,8,FALSE)=INDEX($E$80:$G$88,MATCH("●",INDEX($H$80:$AQ$88,,MATCH($D174,$54:$54,0)-7),0),1),"","sed -i "&amp;IF($AK$135="MacOS","'' ","")&amp;"'s#"&amp;BC$137&amp;"="""&amp;VLOOKUP(BC$137,$AD$9:$AN$16,8,FALSE)&amp;""""&amp;"#"&amp;BC$137&amp;"="&amp;""""&amp;INDEX($E$80:$G$88,MATCH("●",INDEX($H$80:$AQ$88,,MATCH($D174,$54:$54,0)-7),0),1)&amp;""""&amp;"#g'"&amp;" ${CONFIG_DIR}"&amp;$K$7&amp;"; export "&amp;BC$137&amp;"="&amp;""""&amp;INDEX($E$80:$G$88,MATCH("●",INDEX($H$80:$AQ$88,,MATCH($D174,$54:$54,0)-7),0),1)&amp;""";"),",",""",""")</f>
        <v/>
      </c>
      <c r="BD174" s="71" t="str">
        <f>SUBSTITUTE(IF(INDEX($E$80:$G$88,MATCH("●",INDEX($H$80:$AQ$88,,MATCH($D174,$54:$54,0)-7),0),1)=VLOOKUP(BD$137,$AD$9:$AN$16,8,FALSE),"","sed -i "&amp;IF($AK$135="MacOS","'' ","")&amp;"'s#"&amp;BD$137&amp;"="""&amp;INDEX($E$80:$G$88,MATCH("●",INDEX($H$80:$AQ$88,,MATCH($D174,$54:$54,0)-7),0),1)&amp;""""&amp;"#"&amp;BD$137&amp;"="&amp;""""&amp;VLOOKUP(BD$137,$AD$9:$AN$16,8,FALSE)&amp;""""&amp;"#g'"&amp;"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74" s="71" t="str">
        <f>SUBSTITUTE(IF(VLOOKUP(BE$137,$AD$9:$AN$16,8,FALSE)=INDEX($E$90:$G$93,MATCH("●",INDEX($H$90:$AQ$93,,MATCH($D174,$54:$54,0)-7),0),1),"","sed -i "&amp;IF($AK$135="MacOS","'' ","")&amp;"'s#"&amp;BE$137&amp;"="""&amp;VLOOKUP(BE$137,$AD$9:$AN$16,8,FALSE)&amp;""""&amp;"#"&amp;BE$137&amp;"="&amp;""""&amp;INDEX($E$90:$G$93,MATCH("●",INDEX($H$90:$AQ$93,,MATCH($D174,$54:$54,0)-7),0),1)&amp;""""&amp;"#g'"&amp;" ${CONFIG_DIR}"&amp;$K$7&amp;"; export "&amp;BE$137&amp;"="&amp;""""&amp;INDEX($E$90:$G$93,MATCH("●",INDEX($H$90:$AQ$93,,MATCH($D174,$54:$54,0)-7),0),1)&amp;""";"),",",""",""")</f>
        <v/>
      </c>
      <c r="BF174" s="71" t="str">
        <f>SUBSTITUTE(IF(INDEX($E$90:$G$93,MATCH("●",INDEX($H$90:$AQ$93,,MATCH($D174,$54:$54,0)-7),0),1)=VLOOKUP(BF$137,$AD$9:$AN$16,8,FALSE),"","sed -i "&amp;IF($AK$135="MacOS","'' ","")&amp;"'s#"&amp;BF$137&amp;"="""&amp;INDEX($E$90:$G$93,MATCH("●",INDEX($H$90:$AQ$93,,MATCH($D174,$54:$54,0)-7),0),1)&amp;""""&amp;"#"&amp;BF$137&amp;"="&amp;""""&amp;VLOOKUP(BF$137,$AD$9:$AN$16,8,FALSE)&amp;""""&amp;"#g'"&amp;"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74" s="71" t="str">
        <f>SUBSTITUTE(IF(VLOOKUP(BG$137,$AD$9:$AN$16,8,FALSE)=INDEX($E$95:$G$99,MATCH("●",INDEX($H$95:$AQ$99,,MATCH($D174,$54:$54,0)-7),0),1),"","sed -i "&amp;IF($AK$135="MacOS","'' ","")&amp;"'s#"&amp;BG$137&amp;"="""&amp;VLOOKUP(BG$137,$AD$9:$AN$16,8,FALSE)&amp;""""&amp;"#"&amp;BG$137&amp;"="&amp;""""&amp;INDEX($E$95:$G$99,MATCH("●",INDEX($H$95:$AQ$99,,MATCH($D174,$54:$54,0)-7),0),1)&amp;""""&amp;"#g'"&amp;" ${CONFIG_DIR}"&amp;$K$7&amp;"; export "&amp;BG$137&amp;"="&amp;""""&amp;INDEX($E$95:$G$99,MATCH("●",INDEX($H$95:$AQ$99,,MATCH($D174,$54:$54,0)-7),0),1)&amp;""";"),",",""",""")</f>
        <v>sed -i '' 's#FILE_FIELD_SEPARATOR="COMMA"#FILE_FIELD_SEPARATOR="COLON"#g' ${CONFIG_DIR}db_file_config.txt; export FILE_FIELD_SEPARATOR="COLON";</v>
      </c>
      <c r="BH174" s="71" t="str">
        <f>SUBSTITUTE(IF(INDEX($E$95:$G$99,MATCH("●",INDEX($H$95:$AQ$99,,MATCH($D174,$54:$54,0)-7),0),1)=VLOOKUP(BH$137,$AD$9:$AN$16,8,FALSE),"","sed -i "&amp;IF($AK$135="MacOS","'' ","")&amp;"'s#"&amp;BH$137&amp;"="""&amp;INDEX($E$95:$G$99,MATCH("●",INDEX($H$95:$AQ$99,,MATCH($D174,$54:$54,0)-7),0),1)&amp;""""&amp;"#"&amp;BH$137&amp;"="&amp;""""&amp;VLOOKUP(BH$137,$AD$9:$AN$16,8,FALSE)&amp;""""&amp;"#g'"&amp;"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's#FILE_FIELD_SEPARATOR="COLON"#FILE_FIELD_SEPARATOR="COMMA"#g' ${CONFIG_DIR}db_file_config.txt; export FILE_FIELD_SEPARATOR="COMMA";</v>
      </c>
      <c r="BI174" s="71" t="str">
        <f>SUBSTITUTE(IF(VLOOKUP(BI$137,$AD$9:$AN$16,8,FALSE)=INDEX($E$101:$G$105,MATCH("●",INDEX($H$101:$AQ$105,,MATCH($D174,$54:$54,0)-7),0),1),"","sed -i "&amp;IF($AK$135="MacOS","'' ","")&amp;"'s#"&amp;BI$137&amp;"="""&amp;VLOOKUP(BI$137,$AD$9:$AN$16,8,FALSE)&amp;""""&amp;"#"&amp;BI$137&amp;"="&amp;""""&amp;INDEX($E$101:$G$105,MATCH("●",INDEX($H$101:$AQ$105,,MATCH($D174,$54:$54,0)-7),0),1)&amp;""""&amp;"#g'"&amp;" ${CONFIG_DIR}"&amp;$K$7&amp;"; export "&amp;BI$137&amp;"="&amp;""""&amp;INDEX($E$101:$G$105,MATCH("●",INDEX($H$101:$AQ$105,,MATCH($D174,$54:$54,0)-7),0),1)&amp;""";"),",",""",""")</f>
        <v>sed -i '' 's#FILE_ENCLOSING_CHAR="DOUBLE_QUOTE"#FILE_ENCLOSING_CHAR="NONE"#g' ${CONFIG_DIR}db_file_config.txt; export FILE_ENCLOSING_CHAR="NONE";</v>
      </c>
      <c r="BJ174" s="71" t="str">
        <f>SUBSTITUTE(IF(INDEX($E$101:$G$105,MATCH("●",INDEX($H$101:$AQ$105,,MATCH($D174,$54:$54,0)-7),0),1)=VLOOKUP(BJ$137,$AD$9:$AN$16,8,FALSE),"","sed -i "&amp;IF($AK$135="MacOS","'' ","")&amp;"'s#"&amp;BJ$137&amp;"="""&amp;INDEX($E$101:$G$105,MATCH("●",INDEX($H$101:$AQ$105,,MATCH($D174,$54:$54,0)-7),0),1)&amp;""""&amp;"#"&amp;BJ$137&amp;"="&amp;""""&amp;VLOOKUP(BJ$137,$AD$9:$AN$16,8,FALSE)&amp;""""&amp;"#g'"&amp;"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's#FILE_ENCLOSING_CHAR="NONE"#FILE_ENCLOSING_CHAR="DOUBLE_QUOTE"#g' ${CONFIG_DIR}db_file_config.txt; export FILE_ENCLOSING_CHAR="DOUBLE_QUOTE";</v>
      </c>
      <c r="BK174" s="71" t="str">
        <f>SUBSTITUTE(IF(VLOOKUP(BK$137,$AD$9:$AN$16,8,FALSE)=INDEX($E$107:$G$111,MATCH("●",INDEX($H$107:$AQ$111,,MATCH($D174,$54:$54,0)-7),0),1),"","sed -i "&amp;IF($AK$135="MacOS","'' ","")&amp;"'s#"&amp;BK$137&amp;"="""&amp;VLOOKUP(BK$137,$AD$9:$AN$16,8,FALSE)&amp;""""&amp;"#"&amp;BK$137&amp;"="&amp;""""&amp;INDEX($E$107:$G$111,MATCH("●",INDEX($H$107:$AQ$111,,MATCH($D174,$54:$54,0)-7),0),1)&amp;""""&amp;"#g'"&amp;" ${CONFIG_DIR}"&amp;$K$7&amp;"; export "&amp;BK$137&amp;"="&amp;""""&amp;INDEX($E$107:$G$111,MATCH("●",INDEX($H$107:$AQ$111,,MATCH($D174,$54:$54,0)-7),0),1)&amp;""";"),",",""",""")</f>
        <v/>
      </c>
      <c r="BL174" s="71" t="str">
        <f>SUBSTITUTE(IF(INDEX($E$107:$G$111,MATCH("●",INDEX($H$107:$AQ$111,,MATCH($D174,$54:$54,0)-7),0),1)=VLOOKUP(BL$137,$AD$9:$AN$16,8,FALSE),"","sed -i "&amp;IF($AK$135="MacOS","'' ","")&amp;"'s#"&amp;BL$137&amp;"="""&amp;INDEX($E$107:$G$111,MATCH("●",INDEX($H$107:$AQ$111,,MATCH($D174,$54:$54,0)-7),0),1)&amp;""""&amp;"#"&amp;BL$137&amp;"="&amp;""""&amp;VLOOKUP(BL$137,$AD$9:$AN$16,8,FALSE)&amp;""""&amp;"#g'"&amp;"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74" s="60" t="s">
        <v>1068</v>
      </c>
    </row>
  </sheetData>
  <mergeCells count="367">
    <mergeCell ref="AO9:AQ9"/>
    <mergeCell ref="AO10:AQ10"/>
    <mergeCell ref="AO11:AQ11"/>
    <mergeCell ref="AO12:AQ12"/>
    <mergeCell ref="AO13:AQ13"/>
    <mergeCell ref="AO14:AQ14"/>
    <mergeCell ref="AO15:AQ15"/>
    <mergeCell ref="AO16:AQ16"/>
    <mergeCell ref="E76:G76"/>
    <mergeCell ref="E65:G65"/>
    <mergeCell ref="E66:G66"/>
    <mergeCell ref="E67:G67"/>
    <mergeCell ref="E68:G68"/>
    <mergeCell ref="I54:I56"/>
    <mergeCell ref="J54:J56"/>
    <mergeCell ref="K54:K56"/>
    <mergeCell ref="L54:L56"/>
    <mergeCell ref="E62:G62"/>
    <mergeCell ref="E64:G64"/>
    <mergeCell ref="E69:G69"/>
    <mergeCell ref="E71:G71"/>
    <mergeCell ref="AQ54:AQ56"/>
    <mergeCell ref="E58:G58"/>
    <mergeCell ref="D54:G56"/>
    <mergeCell ref="E107:G107"/>
    <mergeCell ref="E108:G108"/>
    <mergeCell ref="E111:G111"/>
    <mergeCell ref="E109:G109"/>
    <mergeCell ref="E110:G110"/>
    <mergeCell ref="D113:G115"/>
    <mergeCell ref="N113:N115"/>
    <mergeCell ref="O113:O115"/>
    <mergeCell ref="P113:P115"/>
    <mergeCell ref="AH155:AQ155"/>
    <mergeCell ref="AH158:AQ158"/>
    <mergeCell ref="AH157:AQ157"/>
    <mergeCell ref="AH164:AQ164"/>
    <mergeCell ref="AH163:AQ163"/>
    <mergeCell ref="AH166:AQ166"/>
    <mergeCell ref="AH165:AQ165"/>
    <mergeCell ref="AH160:AQ160"/>
    <mergeCell ref="AH159:AQ159"/>
    <mergeCell ref="AH162:AQ162"/>
    <mergeCell ref="AH161:AQ161"/>
    <mergeCell ref="AH156:AQ156"/>
    <mergeCell ref="H54:H56"/>
    <mergeCell ref="E104:G104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E80:G80"/>
    <mergeCell ref="E87:G87"/>
    <mergeCell ref="E90:G90"/>
    <mergeCell ref="E91:G91"/>
    <mergeCell ref="E93:G93"/>
    <mergeCell ref="E72:G72"/>
    <mergeCell ref="E73:G73"/>
    <mergeCell ref="E74:G74"/>
    <mergeCell ref="E75:G75"/>
    <mergeCell ref="AY59:AZ59"/>
    <mergeCell ref="E60:G60"/>
    <mergeCell ref="E61:G61"/>
    <mergeCell ref="AK54:AK56"/>
    <mergeCell ref="AL54:AL56"/>
    <mergeCell ref="AM54:AM56"/>
    <mergeCell ref="AN54:AN56"/>
    <mergeCell ref="AO54:AO56"/>
    <mergeCell ref="AP54:AP56"/>
    <mergeCell ref="AE54:AE56"/>
    <mergeCell ref="AF54:AF56"/>
    <mergeCell ref="AG54:AG56"/>
    <mergeCell ref="AH54:AH56"/>
    <mergeCell ref="AI54:AI56"/>
    <mergeCell ref="AJ54:AJ56"/>
    <mergeCell ref="Y54:Y56"/>
    <mergeCell ref="Z54:Z56"/>
    <mergeCell ref="AA54:AA56"/>
    <mergeCell ref="AB54:AB56"/>
    <mergeCell ref="AC54:AC56"/>
    <mergeCell ref="AD54:AD56"/>
    <mergeCell ref="S54:S56"/>
    <mergeCell ref="T54:T56"/>
    <mergeCell ref="U54:U56"/>
    <mergeCell ref="AW59:AX59"/>
    <mergeCell ref="V54:V56"/>
    <mergeCell ref="W54:W56"/>
    <mergeCell ref="X54:X56"/>
    <mergeCell ref="M54:M56"/>
    <mergeCell ref="N54:N56"/>
    <mergeCell ref="O54:O56"/>
    <mergeCell ref="P54:P56"/>
    <mergeCell ref="Q54:Q56"/>
    <mergeCell ref="R54:R56"/>
    <mergeCell ref="E77:G77"/>
    <mergeCell ref="E78:G78"/>
    <mergeCell ref="E84:G84"/>
    <mergeCell ref="E86:G86"/>
    <mergeCell ref="E88:G88"/>
    <mergeCell ref="E92:G92"/>
    <mergeCell ref="E85:G85"/>
    <mergeCell ref="E81:G81"/>
    <mergeCell ref="E82:G82"/>
    <mergeCell ref="E83:G83"/>
    <mergeCell ref="E99:G99"/>
    <mergeCell ref="E101:G101"/>
    <mergeCell ref="E102:G102"/>
    <mergeCell ref="E103:G103"/>
    <mergeCell ref="E98:G98"/>
    <mergeCell ref="E105:G105"/>
    <mergeCell ref="E95:G95"/>
    <mergeCell ref="E96:G96"/>
    <mergeCell ref="E97:G97"/>
    <mergeCell ref="S113:S115"/>
    <mergeCell ref="H113:H115"/>
    <mergeCell ref="I113:I115"/>
    <mergeCell ref="J113:J115"/>
    <mergeCell ref="K113:K115"/>
    <mergeCell ref="L113:L115"/>
    <mergeCell ref="M113:M115"/>
    <mergeCell ref="Z113:Z115"/>
    <mergeCell ref="AA113:AA115"/>
    <mergeCell ref="Q113:Q115"/>
    <mergeCell ref="R113:R115"/>
    <mergeCell ref="AB113:AB115"/>
    <mergeCell ref="AC113:AC115"/>
    <mergeCell ref="AD113:AD115"/>
    <mergeCell ref="AE113:AE115"/>
    <mergeCell ref="T113:T115"/>
    <mergeCell ref="U113:U115"/>
    <mergeCell ref="V113:V115"/>
    <mergeCell ref="W113:W115"/>
    <mergeCell ref="X113:X115"/>
    <mergeCell ref="Y113:Y115"/>
    <mergeCell ref="AL113:AL115"/>
    <mergeCell ref="AM113:AM115"/>
    <mergeCell ref="AN113:AN115"/>
    <mergeCell ref="AO113:AO115"/>
    <mergeCell ref="AP113:AP115"/>
    <mergeCell ref="AQ113:AQ115"/>
    <mergeCell ref="AF113:AF115"/>
    <mergeCell ref="AG113:AG115"/>
    <mergeCell ref="AH113:AH115"/>
    <mergeCell ref="AI113:AI115"/>
    <mergeCell ref="AJ113:AJ115"/>
    <mergeCell ref="AK113:AK115"/>
    <mergeCell ref="M116:M120"/>
    <mergeCell ref="N116:N120"/>
    <mergeCell ref="O116:O120"/>
    <mergeCell ref="P116:P120"/>
    <mergeCell ref="Q116:Q120"/>
    <mergeCell ref="R116:R120"/>
    <mergeCell ref="D116:G120"/>
    <mergeCell ref="H116:H120"/>
    <mergeCell ref="I116:I120"/>
    <mergeCell ref="J116:J120"/>
    <mergeCell ref="K116:K120"/>
    <mergeCell ref="L116:L120"/>
    <mergeCell ref="AA116:AA120"/>
    <mergeCell ref="AB116:AB120"/>
    <mergeCell ref="AC116:AC120"/>
    <mergeCell ref="AD116:AD120"/>
    <mergeCell ref="S116:S120"/>
    <mergeCell ref="T116:T120"/>
    <mergeCell ref="U116:U120"/>
    <mergeCell ref="V116:V120"/>
    <mergeCell ref="W116:W120"/>
    <mergeCell ref="X116:X120"/>
    <mergeCell ref="AQ116:AQ120"/>
    <mergeCell ref="D122:G124"/>
    <mergeCell ref="H122:H124"/>
    <mergeCell ref="I122:I124"/>
    <mergeCell ref="J122:J124"/>
    <mergeCell ref="K122:K124"/>
    <mergeCell ref="L122:L124"/>
    <mergeCell ref="M122:M124"/>
    <mergeCell ref="N122:N124"/>
    <mergeCell ref="O122:O124"/>
    <mergeCell ref="AK116:AK120"/>
    <mergeCell ref="AL116:AL120"/>
    <mergeCell ref="AM116:AM120"/>
    <mergeCell ref="AN116:AN120"/>
    <mergeCell ref="AO116:AO120"/>
    <mergeCell ref="AP116:AP120"/>
    <mergeCell ref="AE116:AE120"/>
    <mergeCell ref="AF116:AF120"/>
    <mergeCell ref="AG116:AG120"/>
    <mergeCell ref="AH116:AH120"/>
    <mergeCell ref="AI116:AI120"/>
    <mergeCell ref="AJ116:AJ120"/>
    <mergeCell ref="Y116:Y120"/>
    <mergeCell ref="Z116:Z120"/>
    <mergeCell ref="X122:X124"/>
    <mergeCell ref="Y122:Y124"/>
    <mergeCell ref="Z122:Z124"/>
    <mergeCell ref="AA122:AA124"/>
    <mergeCell ref="P122:P124"/>
    <mergeCell ref="Q122:Q124"/>
    <mergeCell ref="R122:R124"/>
    <mergeCell ref="S122:S124"/>
    <mergeCell ref="T122:T124"/>
    <mergeCell ref="U122:U124"/>
    <mergeCell ref="AN122:AN124"/>
    <mergeCell ref="AO122:AO124"/>
    <mergeCell ref="AP122:AP124"/>
    <mergeCell ref="AQ122:AQ124"/>
    <mergeCell ref="D125:G129"/>
    <mergeCell ref="H125:H129"/>
    <mergeCell ref="I125:I129"/>
    <mergeCell ref="J125:J129"/>
    <mergeCell ref="K125:K129"/>
    <mergeCell ref="L125:L129"/>
    <mergeCell ref="AH122:AH124"/>
    <mergeCell ref="AI122:AI124"/>
    <mergeCell ref="AJ122:AJ124"/>
    <mergeCell ref="AK122:AK124"/>
    <mergeCell ref="AL122:AL124"/>
    <mergeCell ref="AM122:AM124"/>
    <mergeCell ref="AB122:AB124"/>
    <mergeCell ref="AC122:AC124"/>
    <mergeCell ref="AD122:AD124"/>
    <mergeCell ref="AE122:AE124"/>
    <mergeCell ref="AF122:AF124"/>
    <mergeCell ref="AG122:AG124"/>
    <mergeCell ref="V122:V124"/>
    <mergeCell ref="W122:W124"/>
    <mergeCell ref="S125:S129"/>
    <mergeCell ref="T125:T129"/>
    <mergeCell ref="U125:U129"/>
    <mergeCell ref="V125:V129"/>
    <mergeCell ref="W125:W129"/>
    <mergeCell ref="X125:X129"/>
    <mergeCell ref="M125:M129"/>
    <mergeCell ref="N125:N129"/>
    <mergeCell ref="O125:O129"/>
    <mergeCell ref="P125:P129"/>
    <mergeCell ref="Q125:Q129"/>
    <mergeCell ref="R125:R129"/>
    <mergeCell ref="AQ125:AQ129"/>
    <mergeCell ref="AK135:AN135"/>
    <mergeCell ref="D137:G138"/>
    <mergeCell ref="H137:AD138"/>
    <mergeCell ref="AE137:AG138"/>
    <mergeCell ref="AH137:AQ138"/>
    <mergeCell ref="AK125:AK129"/>
    <mergeCell ref="AL125:AL129"/>
    <mergeCell ref="AM125:AM129"/>
    <mergeCell ref="AN125:AN129"/>
    <mergeCell ref="AO125:AO129"/>
    <mergeCell ref="AP125:AP129"/>
    <mergeCell ref="AE125:AE129"/>
    <mergeCell ref="AF125:AF129"/>
    <mergeCell ref="AG125:AG129"/>
    <mergeCell ref="AH125:AH129"/>
    <mergeCell ref="AI125:AI129"/>
    <mergeCell ref="AJ125:AJ129"/>
    <mergeCell ref="Y125:Y129"/>
    <mergeCell ref="Z125:Z129"/>
    <mergeCell ref="AA125:AA129"/>
    <mergeCell ref="AB125:AB129"/>
    <mergeCell ref="AC125:AC129"/>
    <mergeCell ref="AD125:AD129"/>
    <mergeCell ref="D141:G141"/>
    <mergeCell ref="AE141:AG141"/>
    <mergeCell ref="AH141:AQ141"/>
    <mergeCell ref="D142:G142"/>
    <mergeCell ref="AE142:AG142"/>
    <mergeCell ref="AH142:AQ142"/>
    <mergeCell ref="D139:G139"/>
    <mergeCell ref="AE139:AG139"/>
    <mergeCell ref="AH139:AQ139"/>
    <mergeCell ref="D140:G140"/>
    <mergeCell ref="AE140:AG140"/>
    <mergeCell ref="AH140:AQ140"/>
    <mergeCell ref="D145:G145"/>
    <mergeCell ref="AE145:AG145"/>
    <mergeCell ref="AH145:AQ145"/>
    <mergeCell ref="D146:G146"/>
    <mergeCell ref="AE146:AG146"/>
    <mergeCell ref="AH146:AQ146"/>
    <mergeCell ref="D143:G143"/>
    <mergeCell ref="AE143:AG143"/>
    <mergeCell ref="AH143:AQ143"/>
    <mergeCell ref="D144:G144"/>
    <mergeCell ref="AE144:AG144"/>
    <mergeCell ref="AH144:AQ144"/>
    <mergeCell ref="D149:G149"/>
    <mergeCell ref="AE149:AG149"/>
    <mergeCell ref="AH149:AQ149"/>
    <mergeCell ref="D150:G150"/>
    <mergeCell ref="AE150:AG150"/>
    <mergeCell ref="AH150:AQ150"/>
    <mergeCell ref="D147:G147"/>
    <mergeCell ref="AE147:AG147"/>
    <mergeCell ref="AH147:AQ147"/>
    <mergeCell ref="D148:G148"/>
    <mergeCell ref="AE148:AG148"/>
    <mergeCell ref="AH148:AQ148"/>
    <mergeCell ref="D153:G153"/>
    <mergeCell ref="AE153:AG153"/>
    <mergeCell ref="AH153:AQ153"/>
    <mergeCell ref="D154:G154"/>
    <mergeCell ref="AE154:AG154"/>
    <mergeCell ref="AH154:AQ154"/>
    <mergeCell ref="D151:G151"/>
    <mergeCell ref="AE151:AG151"/>
    <mergeCell ref="AH151:AQ151"/>
    <mergeCell ref="D152:G152"/>
    <mergeCell ref="AE152:AG152"/>
    <mergeCell ref="AH152:AQ152"/>
    <mergeCell ref="D157:G157"/>
    <mergeCell ref="AE157:AG157"/>
    <mergeCell ref="D158:G158"/>
    <mergeCell ref="AE158:AG158"/>
    <mergeCell ref="D155:G155"/>
    <mergeCell ref="AE155:AG155"/>
    <mergeCell ref="D156:G156"/>
    <mergeCell ref="AE156:AG156"/>
    <mergeCell ref="D161:G161"/>
    <mergeCell ref="AE161:AG161"/>
    <mergeCell ref="D162:G162"/>
    <mergeCell ref="AE162:AG162"/>
    <mergeCell ref="D159:G159"/>
    <mergeCell ref="AE159:AG159"/>
    <mergeCell ref="D160:G160"/>
    <mergeCell ref="AE160:AG160"/>
    <mergeCell ref="D165:G165"/>
    <mergeCell ref="AE165:AG165"/>
    <mergeCell ref="D166:G166"/>
    <mergeCell ref="AE166:AG166"/>
    <mergeCell ref="D163:G163"/>
    <mergeCell ref="AE163:AG163"/>
    <mergeCell ref="D164:G164"/>
    <mergeCell ref="AE164:AG164"/>
    <mergeCell ref="D169:G169"/>
    <mergeCell ref="AE169:AG169"/>
    <mergeCell ref="AH169:AQ169"/>
    <mergeCell ref="D170:G170"/>
    <mergeCell ref="AE170:AG170"/>
    <mergeCell ref="AH170:AQ170"/>
    <mergeCell ref="D167:G167"/>
    <mergeCell ref="AE167:AG167"/>
    <mergeCell ref="AH167:AQ167"/>
    <mergeCell ref="D168:G168"/>
    <mergeCell ref="AE168:AG168"/>
    <mergeCell ref="AH168:AQ168"/>
    <mergeCell ref="D173:G173"/>
    <mergeCell ref="AE173:AG173"/>
    <mergeCell ref="AH173:AQ173"/>
    <mergeCell ref="D174:G174"/>
    <mergeCell ref="AE174:AG174"/>
    <mergeCell ref="AH174:AQ174"/>
    <mergeCell ref="D171:G171"/>
    <mergeCell ref="AE171:AG171"/>
    <mergeCell ref="AH171:AQ171"/>
    <mergeCell ref="D172:G172"/>
    <mergeCell ref="AE172:AG172"/>
    <mergeCell ref="AH172:AQ172"/>
  </mergeCells>
  <phoneticPr fontId="1" type="noConversion"/>
  <dataValidations count="3">
    <dataValidation type="list" allowBlank="1" showInputMessage="1" showErrorMessage="1" sqref="H122:AQ124 H113:AQ115" xr:uid="{A7D2E7B2-1998-B740-8131-2805ADCFC652}">
      <formula1>"-,正常,異常,警告"</formula1>
    </dataValidation>
    <dataValidation type="list" allowBlank="1" showInputMessage="1" showErrorMessage="1" sqref="AK135" xr:uid="{735F2FF5-0497-854D-9A3A-ACE019679E12}">
      <formula1>"MacOS,GNU(Linux)"</formula1>
    </dataValidation>
    <dataValidation type="list" allowBlank="1" showInputMessage="1" showErrorMessage="1" sqref="AO9:AQ16" xr:uid="{67C226ED-2A2B-B84A-AEDE-20798C3B0A7B}">
      <formula1>"-,大文字,小文字"</formula1>
    </dataValidation>
  </dataValidations>
  <hyperlinks>
    <hyperlink ref="AL5" location="詳細設計!A1" display="詳細設計" xr:uid="{990D24C2-DCD3-0E4E-9020-DFEBFC83BBDE}"/>
  </hyperlinks>
  <pageMargins left="0.7" right="0.7" top="0.75" bottom="0.75" header="0.3" footer="0.3"/>
  <pageSetup paperSize="9" scale="51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8E003-261F-1649-A710-ED462791124E}">
  <sheetPr>
    <tabColor theme="5" tint="0.79998168889431442"/>
  </sheetPr>
  <dimension ref="B2:BM156"/>
  <sheetViews>
    <sheetView showGridLines="0" view="pageBreakPreview" topLeftCell="A103" zoomScaleNormal="100" zoomScaleSheetLayoutView="100" workbookViewId="0">
      <selection activeCell="AI125" sqref="AI125:AI129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9" width="2.7109375" style="5" customWidth="1"/>
    <col min="10" max="11" width="2.7109375" style="5"/>
    <col min="12" max="12" width="2.7109375" style="5" customWidth="1"/>
    <col min="13" max="15" width="2.7109375" style="5"/>
    <col min="16" max="17" width="2.7109375" style="5" customWidth="1"/>
    <col min="18" max="18" width="2.7109375" style="5"/>
    <col min="19" max="19" width="2.7109375" style="5" customWidth="1"/>
    <col min="20" max="21" width="2.7109375" style="5"/>
    <col min="22" max="22" width="2.7109375" style="5" customWidth="1"/>
    <col min="23" max="23" width="2.7109375" style="5"/>
    <col min="24" max="24" width="2.7109375" style="5" customWidth="1"/>
    <col min="25" max="25" width="2.7109375" style="5"/>
    <col min="26" max="26" width="2.7109375" style="5" customWidth="1"/>
    <col min="27" max="29" width="2.7109375" style="5"/>
    <col min="30" max="30" width="2.7109375" style="5" customWidth="1"/>
    <col min="31" max="38" width="2.7109375" style="5"/>
    <col min="39" max="39" width="2.7109375" style="5" customWidth="1"/>
    <col min="40" max="46" width="2.7109375" style="5"/>
    <col min="47" max="50" width="2.7109375" style="5" customWidth="1"/>
    <col min="51" max="51" width="2.7109375" style="5"/>
    <col min="52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db_check_file_validate_config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499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'FILE_NAME="testFile"' &gt; `pwd`/config/db_file_config.txt</v>
      </c>
      <c r="H9" s="24"/>
      <c r="M9" s="24"/>
      <c r="AC9" s="5" t="s">
        <v>230</v>
      </c>
      <c r="AD9" s="55" t="str" cm="1">
        <f t="array" ref="AD9">INDEX($E:$E,ROW($E$27)+3*(ROW()-ROW($AC$9)),1)</f>
        <v>FILE_NAME</v>
      </c>
      <c r="AE9" s="56"/>
      <c r="AF9" s="56"/>
      <c r="AG9" s="56"/>
      <c r="AH9" s="56"/>
      <c r="AI9" s="56"/>
      <c r="AJ9" s="57"/>
      <c r="AK9" s="55" t="s">
        <v>1041</v>
      </c>
      <c r="AL9" s="56"/>
      <c r="AM9" s="56"/>
      <c r="AN9" s="57"/>
      <c r="AO9" s="55" t="s">
        <v>234</v>
      </c>
      <c r="AP9" s="56"/>
      <c r="AQ9" s="57"/>
    </row>
    <row r="10" spans="2:43" ht="18" customHeight="1">
      <c r="D10" s="5" t="s">
        <v>290</v>
      </c>
      <c r="E10" s="24" t="str">
        <f t="shared" ref="E10:E16" si="0">"echo '"&amp;$AD10&amp;"="""&amp;$AK10&amp;"""' &gt;&gt; `pwd`/config/"&amp;$K$7</f>
        <v>echo 'FILE_EXTENSION=".csv"' &gt;&gt; `pwd`/config/db_file_config.txt</v>
      </c>
      <c r="H10" s="24"/>
      <c r="M10" s="24"/>
      <c r="AC10" s="5" t="s">
        <v>230</v>
      </c>
      <c r="AD10" s="55" t="str" cm="1">
        <f t="array" ref="AD10">INDEX($E:$E,ROW($E$27)+3*(ROW()-ROW($AC$9)),1)</f>
        <v>FILE_EXTENSION</v>
      </c>
      <c r="AE10" s="56"/>
      <c r="AF10" s="56"/>
      <c r="AG10" s="56"/>
      <c r="AH10" s="56"/>
      <c r="AI10" s="56"/>
      <c r="AJ10" s="57"/>
      <c r="AK10" s="55" t="s">
        <v>1042</v>
      </c>
      <c r="AL10" s="56"/>
      <c r="AM10" s="56"/>
      <c r="AN10" s="57"/>
      <c r="AO10" s="55" t="s">
        <v>234</v>
      </c>
      <c r="AP10" s="56"/>
      <c r="AQ10" s="57"/>
    </row>
    <row r="11" spans="2:43" ht="18" customHeight="1">
      <c r="D11" s="5" t="s">
        <v>290</v>
      </c>
      <c r="E11" s="24" t="str">
        <f t="shared" si="0"/>
        <v>echo 'FILE_COMPRESSION=".gz"' &gt;&gt; `pwd`/config/db_file_config.txt</v>
      </c>
      <c r="H11" s="24"/>
      <c r="M11" s="24"/>
      <c r="AC11" s="5" t="s">
        <v>230</v>
      </c>
      <c r="AD11" s="55" t="str" cm="1">
        <f t="array" ref="AD11">INDEX($E:$E,ROW($E$27)+3*(ROW()-ROW($AC$9)),1)</f>
        <v>FILE_COMPRESSION</v>
      </c>
      <c r="AE11" s="56"/>
      <c r="AF11" s="56"/>
      <c r="AG11" s="56"/>
      <c r="AH11" s="56"/>
      <c r="AI11" s="56"/>
      <c r="AJ11" s="57"/>
      <c r="AK11" s="55" t="s">
        <v>236</v>
      </c>
      <c r="AL11" s="56"/>
      <c r="AM11" s="56"/>
      <c r="AN11" s="57"/>
      <c r="AO11" s="55" t="s">
        <v>234</v>
      </c>
      <c r="AP11" s="56"/>
      <c r="AQ11" s="57"/>
    </row>
    <row r="12" spans="2:43" ht="18" customHeight="1">
      <c r="D12" s="5" t="s">
        <v>290</v>
      </c>
      <c r="E12" s="24" t="str">
        <f t="shared" si="0"/>
        <v>echo 'FILE_CHARSET="UTF-8"' &gt;&gt; `pwd`/config/db_file_config.txt</v>
      </c>
      <c r="H12" s="24"/>
      <c r="M12" s="24"/>
      <c r="AC12" s="5" t="s">
        <v>230</v>
      </c>
      <c r="AD12" s="55" t="str" cm="1">
        <f t="array" ref="AD12">INDEX($E:$E,ROW($E$27)+3*(ROW()-ROW($AC$9)),1)</f>
        <v>FILE_CHARSET</v>
      </c>
      <c r="AE12" s="56"/>
      <c r="AF12" s="56"/>
      <c r="AG12" s="56"/>
      <c r="AH12" s="56"/>
      <c r="AI12" s="56"/>
      <c r="AJ12" s="57"/>
      <c r="AK12" s="55" t="s">
        <v>66</v>
      </c>
      <c r="AL12" s="56"/>
      <c r="AM12" s="56"/>
      <c r="AN12" s="57"/>
      <c r="AO12" s="55" t="s">
        <v>234</v>
      </c>
      <c r="AP12" s="56"/>
      <c r="AQ12" s="57"/>
    </row>
    <row r="13" spans="2:43" ht="18" customHeight="1">
      <c r="D13" s="5" t="s">
        <v>290</v>
      </c>
      <c r="E13" s="24" t="str">
        <f t="shared" si="0"/>
        <v>echo 'FILE_LINE_BREAK="LF"' &gt;&gt; `pwd`/config/db_file_config.txt</v>
      </c>
      <c r="H13" s="24"/>
      <c r="M13" s="24"/>
      <c r="AC13" s="5" t="s">
        <v>230</v>
      </c>
      <c r="AD13" s="55" t="str" cm="1">
        <f t="array" ref="AD13">INDEX($E:$E,ROW($E$27)+3*(ROW()-ROW($AC$9)),1)</f>
        <v>FILE_LINE_BREAK</v>
      </c>
      <c r="AE13" s="56"/>
      <c r="AF13" s="56"/>
      <c r="AG13" s="56"/>
      <c r="AH13" s="56"/>
      <c r="AI13" s="56"/>
      <c r="AJ13" s="57"/>
      <c r="AK13" s="55" t="s">
        <v>63</v>
      </c>
      <c r="AL13" s="56"/>
      <c r="AM13" s="56"/>
      <c r="AN13" s="57"/>
      <c r="AO13" s="55" t="s">
        <v>234</v>
      </c>
      <c r="AP13" s="56"/>
      <c r="AQ13" s="57"/>
    </row>
    <row r="14" spans="2:43" ht="18" customHeight="1">
      <c r="D14" s="5" t="s">
        <v>290</v>
      </c>
      <c r="E14" s="24" t="str">
        <f t="shared" si="0"/>
        <v>echo 'FILE_FIELD_SEPARATOR="COMMA"' &gt;&gt; `pwd`/config/db_file_config.txt</v>
      </c>
      <c r="H14" s="24"/>
      <c r="M14" s="24"/>
      <c r="AC14" s="5" t="s">
        <v>230</v>
      </c>
      <c r="AD14" s="55" t="str" cm="1">
        <f t="array" ref="AD14">INDEX($E:$E,ROW($E$27)+3*(ROW()-ROW($AC$9)),1)</f>
        <v>FILE_FIELD_SEPARATOR</v>
      </c>
      <c r="AE14" s="56"/>
      <c r="AF14" s="56"/>
      <c r="AG14" s="56"/>
      <c r="AH14" s="56"/>
      <c r="AI14" s="56"/>
      <c r="AJ14" s="57"/>
      <c r="AK14" s="55" t="s">
        <v>1043</v>
      </c>
      <c r="AL14" s="56"/>
      <c r="AM14" s="56"/>
      <c r="AN14" s="57"/>
      <c r="AO14" s="55" t="s">
        <v>234</v>
      </c>
      <c r="AP14" s="56"/>
      <c r="AQ14" s="57"/>
    </row>
    <row r="15" spans="2:43" ht="18" customHeight="1">
      <c r="D15" s="5" t="s">
        <v>290</v>
      </c>
      <c r="E15" s="24" t="str">
        <f t="shared" si="0"/>
        <v>echo 'FILE_ENCLOSING_CHAR="DOUBLE_QUOTE"' &gt;&gt; `pwd`/config/db_file_config.txt</v>
      </c>
      <c r="H15" s="24"/>
      <c r="M15" s="24"/>
      <c r="AC15" s="5" t="s">
        <v>230</v>
      </c>
      <c r="AD15" s="55" t="str" cm="1">
        <f t="array" ref="AD15">INDEX($E:$E,ROW($E$27)+3*(ROW()-ROW($AC$9)),1)</f>
        <v>FILE_ENCLOSING_CHAR</v>
      </c>
      <c r="AE15" s="56"/>
      <c r="AF15" s="56"/>
      <c r="AG15" s="56"/>
      <c r="AH15" s="56"/>
      <c r="AI15" s="56"/>
      <c r="AJ15" s="57"/>
      <c r="AK15" s="55" t="s">
        <v>1044</v>
      </c>
      <c r="AL15" s="56"/>
      <c r="AM15" s="56"/>
      <c r="AN15" s="57"/>
      <c r="AO15" s="55" t="s">
        <v>234</v>
      </c>
      <c r="AP15" s="56"/>
      <c r="AQ15" s="57"/>
    </row>
    <row r="16" spans="2:43" ht="18" customHeight="1">
      <c r="D16" s="5" t="s">
        <v>290</v>
      </c>
      <c r="E16" s="24" t="str">
        <f t="shared" si="0"/>
        <v>echo 'ROW_COUNTS="2"' &gt;&gt; `pwd`/config/db_file_config.txt</v>
      </c>
      <c r="H16" s="24"/>
      <c r="M16" s="24"/>
      <c r="AC16" s="5" t="s">
        <v>230</v>
      </c>
      <c r="AD16" s="55" t="str" cm="1">
        <f t="array" ref="AD16">INDEX($E:$E,ROW($E$27)+3*(ROW()-ROW($AC$9)),1)</f>
        <v>ROW_COUNTS</v>
      </c>
      <c r="AE16" s="56"/>
      <c r="AF16" s="56"/>
      <c r="AG16" s="56"/>
      <c r="AH16" s="56"/>
      <c r="AI16" s="56"/>
      <c r="AJ16" s="57"/>
      <c r="AK16" s="55">
        <v>2</v>
      </c>
      <c r="AL16" s="56"/>
      <c r="AM16" s="56"/>
      <c r="AN16" s="57"/>
      <c r="AO16" s="55" t="s">
        <v>234</v>
      </c>
      <c r="AP16" s="56"/>
      <c r="AQ16" s="57"/>
    </row>
    <row r="17" spans="3:13" ht="18" customHeight="1">
      <c r="H17" s="24"/>
      <c r="M17" s="24"/>
    </row>
    <row r="18" spans="3:13" ht="18" customHeight="1">
      <c r="C18" s="5" t="s">
        <v>28</v>
      </c>
      <c r="D18" s="5" t="s">
        <v>425</v>
      </c>
    </row>
    <row r="20" spans="3:13" ht="18" customHeight="1">
      <c r="D20" s="5" t="s">
        <v>24</v>
      </c>
      <c r="E20" s="5" t="s">
        <v>426</v>
      </c>
      <c r="L20" s="5" t="s">
        <v>13</v>
      </c>
      <c r="M20" s="5" t="s">
        <v>400</v>
      </c>
    </row>
    <row r="21" spans="3:13" ht="18" customHeight="1">
      <c r="D21" s="5" t="s">
        <v>24</v>
      </c>
      <c r="E21" s="5" t="s">
        <v>399</v>
      </c>
      <c r="L21" s="5" t="s">
        <v>13</v>
      </c>
      <c r="M21" s="5" t="s">
        <v>401</v>
      </c>
    </row>
    <row r="22" spans="3:13" ht="18" customHeight="1">
      <c r="E22" s="5" t="s">
        <v>290</v>
      </c>
      <c r="F22" s="5" t="s">
        <v>402</v>
      </c>
      <c r="G22" s="5" t="s">
        <v>13</v>
      </c>
      <c r="H22" s="24" t="str">
        <f>IF($E18="","clear; ","")&amp;"mkdir -pv ./output/logs/; export "&amp;$E21&amp;"=""`pwd`/output/logs/"";"</f>
        <v>clear; mkdir -pv ./output/logs/; export LOG_DIR="`pwd`/output/logs/";</v>
      </c>
    </row>
    <row r="23" spans="3:13" ht="18" customHeight="1">
      <c r="H23" s="24" t="str">
        <f>"echo """&amp;$E21&amp;"=${"&amp;$E21&amp;"}""; echo;"</f>
        <v>echo "LOG_DIR=${LOG_DIR}"; echo;</v>
      </c>
    </row>
    <row r="24" spans="3:13" ht="18" customHeight="1">
      <c r="D24" s="5" t="s">
        <v>24</v>
      </c>
      <c r="E24" s="5" t="s">
        <v>502</v>
      </c>
      <c r="L24" s="5" t="s">
        <v>13</v>
      </c>
      <c r="M24" s="5" t="s">
        <v>504</v>
      </c>
    </row>
    <row r="25" spans="3:13" ht="18" customHeight="1">
      <c r="E25" s="5" t="s">
        <v>290</v>
      </c>
      <c r="F25" s="5" t="s">
        <v>402</v>
      </c>
      <c r="G25" s="5" t="s">
        <v>13</v>
      </c>
      <c r="H25" s="24" t="str">
        <f>IF($E21="","clear; ","")&amp;"mkdir -pv ./config/; export "&amp;$E24&amp;"=""`pwd`/config/"";"</f>
        <v>mkdir -pv ./config/; export CONFIG_DIR="`pwd`/config/";</v>
      </c>
    </row>
    <row r="26" spans="3:13" ht="18" customHeight="1">
      <c r="H26" s="24" t="str">
        <f>"echo """&amp;$E24&amp;"=${"&amp;$E24&amp;"}""; echo;"</f>
        <v>echo "CONFIG_DIR=${CONFIG_DIR}"; echo;</v>
      </c>
    </row>
    <row r="27" spans="3:13" ht="18" customHeight="1">
      <c r="D27" s="5" t="s">
        <v>24</v>
      </c>
      <c r="E27" s="5" t="s">
        <v>1038</v>
      </c>
      <c r="L27" s="5" t="s">
        <v>13</v>
      </c>
      <c r="M27" s="5" t="s">
        <v>80</v>
      </c>
    </row>
    <row r="28" spans="3:13" ht="18" customHeight="1">
      <c r="E28" s="5" t="s">
        <v>290</v>
      </c>
      <c r="F28" s="5" t="s">
        <v>402</v>
      </c>
      <c r="G28" s="5" t="s">
        <v>13</v>
      </c>
      <c r="H28" s="24" t="str">
        <f>IF($E24="","clear; ","")&amp;"export "&amp;"$(cat ${CONFIG_DIR}"&amp;$K$7&amp;" | grep "&amp;$E27&amp;" | sed 's/""//g'"&amp;IF(VLOOKUP($E27,$AD$9:$AQ$20,12,FALSE)="大文字"," | tr '[:lower:]' '[:upper:]'",IF(VLOOKUP($E27,$AD$9:$AQ$20,12,FALSE)="小文字"," | tr '[:upper:]' '[:lower:]'",""))&amp;");"</f>
        <v>export $(cat ${CONFIG_DIR}db_file_config.txt | grep FILE_NAME | sed 's/"//g');</v>
      </c>
    </row>
    <row r="29" spans="3:13" ht="18" customHeight="1">
      <c r="H29" s="24" t="str">
        <f>"echo """&amp;$E27&amp;"=${"&amp;$E27&amp;"}""; echo;"</f>
        <v>echo "FILE_NAME=${FILE_NAME}"; echo;</v>
      </c>
    </row>
    <row r="30" spans="3:13" ht="18" customHeight="1">
      <c r="D30" s="5" t="s">
        <v>24</v>
      </c>
      <c r="E30" s="5" t="s">
        <v>1039</v>
      </c>
      <c r="L30" s="5" t="s">
        <v>13</v>
      </c>
      <c r="M30" s="5" t="s">
        <v>590</v>
      </c>
    </row>
    <row r="31" spans="3:13" ht="18" customHeight="1">
      <c r="E31" s="5" t="s">
        <v>290</v>
      </c>
      <c r="F31" s="5" t="s">
        <v>402</v>
      </c>
      <c r="G31" s="5" t="s">
        <v>13</v>
      </c>
      <c r="H31" s="24" t="str">
        <f>IF($E27="","clear; ","")&amp;"export "&amp;"$(cat ${CONFIG_DIR}"&amp;$K$7&amp;" | grep "&amp;$E30&amp;" | sed 's/""//g'"&amp;IF(VLOOKUP($E30,$AD$9:$AQ$20,12,FALSE)="大文字"," | tr '[:lower:]' '[:upper:]'",IF(VLOOKUP($E30,$AD$9:$AQ$20,12,FALSE)="小文字"," | tr '[:upper:]' '[:lower:]'",""))&amp;");"</f>
        <v>export $(cat ${CONFIG_DIR}db_file_config.txt | grep FILE_EXTENSION | sed 's/"//g');</v>
      </c>
      <c r="M31" s="24"/>
    </row>
    <row r="32" spans="3:13" ht="18" customHeight="1">
      <c r="H32" s="24" t="str">
        <f>"echo """&amp;$E30&amp;"=${"&amp;$E30&amp;"}""; echo;"</f>
        <v>echo "FILE_EXTENSION=${FILE_EXTENSION}"; echo;</v>
      </c>
    </row>
    <row r="33" spans="4:13" ht="18" customHeight="1">
      <c r="D33" s="5" t="s">
        <v>24</v>
      </c>
      <c r="E33" s="5" t="s">
        <v>73</v>
      </c>
      <c r="L33" s="5" t="s">
        <v>13</v>
      </c>
      <c r="M33" s="5" t="s">
        <v>591</v>
      </c>
    </row>
    <row r="34" spans="4:13" ht="18" customHeight="1">
      <c r="E34" s="5" t="s">
        <v>290</v>
      </c>
      <c r="F34" s="5" t="s">
        <v>402</v>
      </c>
      <c r="G34" s="5" t="s">
        <v>13</v>
      </c>
      <c r="H34" s="24" t="str">
        <f>IF($E30="","clear; ","")&amp;"export "&amp;"$(cat ${CONFIG_DIR}"&amp;$K$7&amp;" | grep "&amp;$E33&amp;" | sed 's/""//g'"&amp;IF(VLOOKUP($E33,$AD$9:$AQ$20,12,FALSE)="大文字"," | tr '[:lower:]' '[:upper:]'",IF(VLOOKUP($E33,$AD$9:$AQ$20,12,FALSE)="小文字"," | tr '[:upper:]' '[:lower:]'",""))&amp;");"</f>
        <v>export $(cat ${CONFIG_DIR}db_file_config.txt | grep FILE_COMPRESSION | sed 's/"//g');</v>
      </c>
      <c r="M34" s="24"/>
    </row>
    <row r="35" spans="4:13" ht="18" customHeight="1">
      <c r="H35" s="24" t="str">
        <f>"echo """&amp;$E33&amp;"=${"&amp;$E33&amp;"}""; echo;"</f>
        <v>echo "FILE_COMPRESSION=${FILE_COMPRESSION}"; echo;</v>
      </c>
      <c r="M35" s="24"/>
    </row>
    <row r="36" spans="4:13" ht="18" customHeight="1">
      <c r="D36" s="5" t="s">
        <v>24</v>
      </c>
      <c r="E36" s="5" t="s">
        <v>75</v>
      </c>
      <c r="L36" s="5" t="s">
        <v>13</v>
      </c>
      <c r="M36" s="5" t="s">
        <v>592</v>
      </c>
    </row>
    <row r="37" spans="4:13" ht="18" customHeight="1">
      <c r="E37" s="5" t="s">
        <v>290</v>
      </c>
      <c r="F37" s="5" t="s">
        <v>402</v>
      </c>
      <c r="G37" s="5" t="s">
        <v>13</v>
      </c>
      <c r="H37" s="24" t="str">
        <f>IF($E33="","clear; ","")&amp;"export "&amp;"$(cat ${CONFIG_DIR}"&amp;$K$7&amp;" | grep "&amp;$E36&amp;" | sed 's/""//g'"&amp;IF(VLOOKUP($E36,$AD$9:$AQ$20,12,FALSE)="大文字"," | tr '[:lower:]' '[:upper:]'",IF(VLOOKUP($E36,$AD$9:$AQ$20,12,FALSE)="小文字"," | tr '[:upper:]' '[:lower:]'",""))&amp;");"</f>
        <v>export $(cat ${CONFIG_DIR}db_file_config.txt | grep FILE_CHARSET | sed 's/"//g');</v>
      </c>
      <c r="M37" s="24"/>
    </row>
    <row r="38" spans="4:13" ht="18" customHeight="1">
      <c r="H38" s="24" t="str">
        <f>"echo """&amp;$E36&amp;"=${"&amp;$E36&amp;"}""; echo;"</f>
        <v>echo "FILE_CHARSET=${FILE_CHARSET}"; echo;</v>
      </c>
      <c r="M38" s="24"/>
    </row>
    <row r="39" spans="4:13" ht="18" customHeight="1">
      <c r="D39" s="5" t="s">
        <v>24</v>
      </c>
      <c r="E39" s="5" t="s">
        <v>76</v>
      </c>
      <c r="L39" s="5" t="s">
        <v>13</v>
      </c>
      <c r="M39" s="5" t="s">
        <v>593</v>
      </c>
    </row>
    <row r="40" spans="4:13" ht="18" customHeight="1">
      <c r="E40" s="5" t="s">
        <v>290</v>
      </c>
      <c r="F40" s="5" t="s">
        <v>402</v>
      </c>
      <c r="G40" s="5" t="s">
        <v>13</v>
      </c>
      <c r="H40" s="24" t="str">
        <f>IF($E36="","clear; ","")&amp;"export "&amp;"$(cat ${CONFIG_DIR}"&amp;$K$7&amp;" | grep "&amp;$E39&amp;" | sed 's/""//g'"&amp;IF(VLOOKUP($E39,$AD$9:$AQ$20,12,FALSE)="大文字"," | tr '[:lower:]' '[:upper:]'",IF(VLOOKUP($E39,$AD$9:$AQ$20,12,FALSE)="小文字"," | tr '[:upper:]' '[:lower:]'",""))&amp;");"</f>
        <v>export $(cat ${CONFIG_DIR}db_file_config.txt | grep FILE_LINE_BREAK | sed 's/"//g');</v>
      </c>
      <c r="M40" s="24"/>
    </row>
    <row r="41" spans="4:13" ht="18" customHeight="1">
      <c r="H41" s="24" t="str">
        <f>"echo """&amp;$E39&amp;"=${"&amp;$E39&amp;"}""; echo;"</f>
        <v>echo "FILE_LINE_BREAK=${FILE_LINE_BREAK}"; echo;</v>
      </c>
      <c r="M41" s="24"/>
    </row>
    <row r="42" spans="4:13" ht="18" customHeight="1">
      <c r="D42" s="5" t="s">
        <v>24</v>
      </c>
      <c r="E42" s="5" t="s">
        <v>77</v>
      </c>
      <c r="L42" s="5" t="s">
        <v>13</v>
      </c>
      <c r="M42" s="5" t="s">
        <v>594</v>
      </c>
    </row>
    <row r="43" spans="4:13" ht="18" customHeight="1">
      <c r="E43" s="5" t="s">
        <v>290</v>
      </c>
      <c r="F43" s="5" t="s">
        <v>402</v>
      </c>
      <c r="G43" s="5" t="s">
        <v>13</v>
      </c>
      <c r="H43" s="24" t="str">
        <f>IF($E39="","clear; ","")&amp;"export "&amp;"$(cat ${CONFIG_DIR}"&amp;$K$7&amp;" | grep "&amp;$E42&amp;" | sed 's/""//g'"&amp;IF(VLOOKUP($E42,$AD$9:$AQ$20,12,FALSE)="大文字"," | tr '[:lower:]' '[:upper:]'",IF(VLOOKUP($E42,$AD$9:$AQ$20,12,FALSE)="小文字"," | tr '[:upper:]' '[:lower:]'",""))&amp;");"</f>
        <v>export $(cat ${CONFIG_DIR}db_file_config.txt | grep FILE_FIELD_SEPARATOR | sed 's/"//g');</v>
      </c>
      <c r="M43" s="24"/>
    </row>
    <row r="44" spans="4:13" ht="18" customHeight="1">
      <c r="H44" s="24" t="str">
        <f>"echo """&amp;$E42&amp;"=${"&amp;$E42&amp;"}""; echo;"</f>
        <v>echo "FILE_FIELD_SEPARATOR=${FILE_FIELD_SEPARATOR}"; echo;</v>
      </c>
      <c r="M44" s="24"/>
    </row>
    <row r="45" spans="4:13" ht="18" customHeight="1">
      <c r="D45" s="5" t="s">
        <v>24</v>
      </c>
      <c r="E45" s="5" t="s">
        <v>78</v>
      </c>
      <c r="L45" s="5" t="s">
        <v>13</v>
      </c>
      <c r="M45" s="5" t="s">
        <v>595</v>
      </c>
    </row>
    <row r="46" spans="4:13" ht="18" customHeight="1">
      <c r="E46" s="5" t="s">
        <v>290</v>
      </c>
      <c r="F46" s="5" t="s">
        <v>402</v>
      </c>
      <c r="G46" s="5" t="s">
        <v>13</v>
      </c>
      <c r="H46" s="24" t="str">
        <f>IF($E42="","clear; ","")&amp;"export "&amp;"$(cat ${CONFIG_DIR}"&amp;$K$7&amp;" | grep "&amp;$E45&amp;" | sed 's/""//g'"&amp;IF(VLOOKUP($E45,$AD$9:$AQ$20,12,FALSE)="大文字"," | tr '[:lower:]' '[:upper:]'",IF(VLOOKUP($E45,$AD$9:$AQ$20,12,FALSE)="小文字"," | tr '[:upper:]' '[:lower:]'",""))&amp;");"</f>
        <v>export $(cat ${CONFIG_DIR}db_file_config.txt | grep FILE_ENCLOSING_CHAR | sed 's/"//g');</v>
      </c>
      <c r="M46" s="24"/>
    </row>
    <row r="47" spans="4:13" ht="18" customHeight="1">
      <c r="H47" s="24" t="str">
        <f>"echo """&amp;$E45&amp;"=${"&amp;$E45&amp;"}""; echo;"</f>
        <v>echo "FILE_ENCLOSING_CHAR=${FILE_ENCLOSING_CHAR}"; echo;</v>
      </c>
      <c r="M47" s="24"/>
    </row>
    <row r="48" spans="4:13" ht="18" customHeight="1">
      <c r="D48" s="5" t="s">
        <v>24</v>
      </c>
      <c r="E48" s="5" t="s">
        <v>79</v>
      </c>
      <c r="L48" s="5" t="s">
        <v>13</v>
      </c>
      <c r="M48" s="5" t="s">
        <v>596</v>
      </c>
    </row>
    <row r="49" spans="3:60" ht="18" customHeight="1">
      <c r="E49" s="5" t="s">
        <v>290</v>
      </c>
      <c r="F49" s="5" t="s">
        <v>402</v>
      </c>
      <c r="G49" s="5" t="s">
        <v>13</v>
      </c>
      <c r="H49" s="24" t="str">
        <f>IF($E45="","clear; ","")&amp;"export "&amp;"$(cat ${CONFIG_DIR}"&amp;$K$7&amp;" | grep "&amp;$E48&amp;" | sed 's/""//g'"&amp;IF(VLOOKUP($E48,$AD$9:$AQ$20,12,FALSE)="大文字"," | tr '[:lower:]' '[:upper:]'",IF(VLOOKUP($E48,$AD$9:$AQ$20,12,FALSE)="小文字"," | tr '[:upper:]' '[:lower:]'",""))&amp;");"</f>
        <v>export $(cat ${CONFIG_DIR}db_file_config.txt | grep ROW_COUNTS | sed 's/"//g');</v>
      </c>
      <c r="M49" s="24"/>
    </row>
    <row r="50" spans="3:60" ht="18" customHeight="1">
      <c r="H50" s="24" t="str">
        <f>"echo """&amp;$E48&amp;"=${"&amp;$E48&amp;"}""; echo;"</f>
        <v>echo "ROW_COUNTS=${ROW_COUNTS}"; echo;</v>
      </c>
      <c r="M50" s="24"/>
    </row>
    <row r="51" spans="3:60" ht="18" customHeight="1">
      <c r="K51" s="24"/>
    </row>
    <row r="52" spans="3:60" ht="18" customHeight="1">
      <c r="C52" s="5" t="s">
        <v>30</v>
      </c>
      <c r="D52" s="5" t="s">
        <v>404</v>
      </c>
    </row>
    <row r="54" spans="3:60" ht="18" customHeight="1">
      <c r="D54" s="105" t="s">
        <v>404</v>
      </c>
      <c r="E54" s="106"/>
      <c r="F54" s="106"/>
      <c r="G54" s="107"/>
      <c r="H54" s="121">
        <f>db_check_file_validate_config1!AQ$54+1</f>
        <v>37</v>
      </c>
      <c r="I54" s="121">
        <f>H$54+1</f>
        <v>38</v>
      </c>
      <c r="J54" s="121">
        <f t="shared" ref="J54:AQ54" si="1">I$54+1</f>
        <v>39</v>
      </c>
      <c r="K54" s="121">
        <f t="shared" si="1"/>
        <v>40</v>
      </c>
      <c r="L54" s="121">
        <f t="shared" si="1"/>
        <v>41</v>
      </c>
      <c r="M54" s="121">
        <f t="shared" si="1"/>
        <v>42</v>
      </c>
      <c r="N54" s="121">
        <f t="shared" si="1"/>
        <v>43</v>
      </c>
      <c r="O54" s="121">
        <f t="shared" si="1"/>
        <v>44</v>
      </c>
      <c r="P54" s="121">
        <f t="shared" si="1"/>
        <v>45</v>
      </c>
      <c r="Q54" s="121">
        <f t="shared" si="1"/>
        <v>46</v>
      </c>
      <c r="R54" s="121">
        <f t="shared" si="1"/>
        <v>47</v>
      </c>
      <c r="S54" s="121">
        <f t="shared" si="1"/>
        <v>48</v>
      </c>
      <c r="T54" s="121">
        <f t="shared" si="1"/>
        <v>49</v>
      </c>
      <c r="U54" s="121">
        <f t="shared" si="1"/>
        <v>50</v>
      </c>
      <c r="V54" s="121">
        <f t="shared" si="1"/>
        <v>51</v>
      </c>
      <c r="W54" s="121">
        <f t="shared" si="1"/>
        <v>52</v>
      </c>
      <c r="X54" s="121">
        <f t="shared" si="1"/>
        <v>53</v>
      </c>
      <c r="Y54" s="121">
        <f t="shared" si="1"/>
        <v>54</v>
      </c>
      <c r="Z54" s="121">
        <f t="shared" si="1"/>
        <v>55</v>
      </c>
      <c r="AA54" s="121">
        <f t="shared" si="1"/>
        <v>56</v>
      </c>
      <c r="AB54" s="121">
        <f t="shared" si="1"/>
        <v>57</v>
      </c>
      <c r="AC54" s="121">
        <f t="shared" si="1"/>
        <v>58</v>
      </c>
      <c r="AD54" s="121">
        <f t="shared" si="1"/>
        <v>59</v>
      </c>
      <c r="AE54" s="121">
        <f t="shared" si="1"/>
        <v>60</v>
      </c>
      <c r="AF54" s="121">
        <f t="shared" si="1"/>
        <v>61</v>
      </c>
      <c r="AG54" s="121">
        <f t="shared" si="1"/>
        <v>62</v>
      </c>
      <c r="AH54" s="121">
        <f t="shared" si="1"/>
        <v>63</v>
      </c>
      <c r="AI54" s="121">
        <f t="shared" si="1"/>
        <v>64</v>
      </c>
      <c r="AJ54" s="121">
        <f t="shared" si="1"/>
        <v>65</v>
      </c>
      <c r="AK54" s="121">
        <f t="shared" si="1"/>
        <v>66</v>
      </c>
      <c r="AL54" s="121">
        <f t="shared" si="1"/>
        <v>67</v>
      </c>
      <c r="AM54" s="121">
        <f t="shared" si="1"/>
        <v>68</v>
      </c>
      <c r="AN54" s="121">
        <f t="shared" si="1"/>
        <v>69</v>
      </c>
      <c r="AO54" s="121">
        <f t="shared" si="1"/>
        <v>70</v>
      </c>
      <c r="AP54" s="121">
        <f t="shared" si="1"/>
        <v>71</v>
      </c>
      <c r="AQ54" s="121">
        <f t="shared" si="1"/>
        <v>72</v>
      </c>
    </row>
    <row r="55" spans="3:60" ht="18" customHeight="1">
      <c r="D55" s="118"/>
      <c r="E55" s="119"/>
      <c r="F55" s="119"/>
      <c r="G55" s="120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</row>
    <row r="56" spans="3:60" ht="18" customHeight="1">
      <c r="D56" s="108"/>
      <c r="E56" s="109"/>
      <c r="F56" s="109"/>
      <c r="G56" s="110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</row>
    <row r="57" spans="3:60" ht="18" customHeight="1">
      <c r="D57" s="37" t="s">
        <v>694</v>
      </c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43"/>
    </row>
    <row r="58" spans="3:60" ht="18" customHeight="1">
      <c r="D58" s="33"/>
      <c r="E58" s="140" t="s">
        <v>70</v>
      </c>
      <c r="F58" s="141"/>
      <c r="G58" s="142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U58" s="19"/>
      <c r="AV58" s="19"/>
    </row>
    <row r="59" spans="3:60" ht="18" customHeight="1">
      <c r="D59" s="37" t="str">
        <f>E27</f>
        <v>FILE_NAME</v>
      </c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43"/>
      <c r="AW59" s="148"/>
      <c r="AX59" s="148"/>
      <c r="AY59" s="148"/>
      <c r="AZ59" s="148"/>
      <c r="BA59" s="60"/>
      <c r="BB59" s="60"/>
      <c r="BC59" s="60"/>
      <c r="BD59" s="60"/>
      <c r="BE59" s="60"/>
      <c r="BF59" s="60"/>
      <c r="BG59" s="60"/>
      <c r="BH59" s="60"/>
    </row>
    <row r="60" spans="3:60" ht="18" customHeight="1">
      <c r="D60" s="33"/>
      <c r="E60" s="140" t="s">
        <v>70</v>
      </c>
      <c r="F60" s="141"/>
      <c r="G60" s="142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</row>
    <row r="61" spans="3:60" ht="18" customHeight="1">
      <c r="D61" s="33"/>
      <c r="E61" s="140" t="s">
        <v>1041</v>
      </c>
      <c r="F61" s="141"/>
      <c r="G61" s="142"/>
      <c r="H61" s="33" t="s">
        <v>24</v>
      </c>
      <c r="I61" s="33" t="s">
        <v>24</v>
      </c>
      <c r="J61" s="33" t="s">
        <v>24</v>
      </c>
      <c r="K61" s="33" t="s">
        <v>24</v>
      </c>
      <c r="L61" s="33" t="s">
        <v>24</v>
      </c>
      <c r="M61" s="33" t="s">
        <v>24</v>
      </c>
      <c r="N61" s="33" t="s">
        <v>24</v>
      </c>
      <c r="O61" s="33" t="s">
        <v>24</v>
      </c>
      <c r="P61" s="33" t="s">
        <v>24</v>
      </c>
      <c r="Q61" s="33" t="s">
        <v>24</v>
      </c>
      <c r="R61" s="33" t="s">
        <v>24</v>
      </c>
      <c r="S61" s="33" t="s">
        <v>24</v>
      </c>
      <c r="T61" s="33" t="s">
        <v>24</v>
      </c>
      <c r="U61" s="33" t="s">
        <v>24</v>
      </c>
      <c r="V61" s="33" t="s">
        <v>24</v>
      </c>
      <c r="W61" s="33" t="s">
        <v>24</v>
      </c>
      <c r="X61" s="33" t="s">
        <v>24</v>
      </c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</row>
    <row r="62" spans="3:60" ht="18" customHeight="1">
      <c r="D62" s="33"/>
      <c r="E62" s="140" t="s">
        <v>828</v>
      </c>
      <c r="F62" s="141"/>
      <c r="G62" s="142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</row>
    <row r="63" spans="3:60" ht="18" customHeight="1">
      <c r="D63" s="37" t="str">
        <f>E30</f>
        <v>FILE_EXTENSION</v>
      </c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43"/>
    </row>
    <row r="64" spans="3:60" ht="18" customHeight="1">
      <c r="D64" s="33"/>
      <c r="E64" s="140" t="s">
        <v>70</v>
      </c>
      <c r="F64" s="141"/>
      <c r="G64" s="142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</row>
    <row r="65" spans="4:43" ht="18" customHeight="1">
      <c r="D65" s="33"/>
      <c r="E65" s="140" t="s">
        <v>1042</v>
      </c>
      <c r="F65" s="141"/>
      <c r="G65" s="142"/>
      <c r="H65" s="33" t="s">
        <v>24</v>
      </c>
      <c r="I65" s="33" t="s">
        <v>24</v>
      </c>
      <c r="J65" s="33" t="s">
        <v>24</v>
      </c>
      <c r="K65" s="33" t="s">
        <v>24</v>
      </c>
      <c r="L65" s="33" t="s">
        <v>24</v>
      </c>
      <c r="M65" s="33" t="s">
        <v>24</v>
      </c>
      <c r="N65" s="33" t="s">
        <v>24</v>
      </c>
      <c r="O65" s="33" t="s">
        <v>24</v>
      </c>
      <c r="P65" s="33" t="s">
        <v>24</v>
      </c>
      <c r="Q65" s="33"/>
      <c r="R65" s="33"/>
      <c r="S65" s="33" t="s">
        <v>24</v>
      </c>
      <c r="T65" s="33" t="s">
        <v>24</v>
      </c>
      <c r="U65" s="33" t="s">
        <v>24</v>
      </c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</row>
    <row r="66" spans="4:43" ht="18" customHeight="1">
      <c r="D66" s="33"/>
      <c r="E66" s="140" t="s">
        <v>1064</v>
      </c>
      <c r="F66" s="141"/>
      <c r="G66" s="142"/>
      <c r="H66" s="33"/>
      <c r="I66" s="33"/>
      <c r="J66" s="33"/>
      <c r="K66" s="33"/>
      <c r="L66" s="33"/>
      <c r="M66" s="33"/>
      <c r="N66" s="33"/>
      <c r="O66" s="33"/>
      <c r="P66" s="33"/>
      <c r="Q66" s="33" t="s">
        <v>24</v>
      </c>
      <c r="R66" s="33" t="s">
        <v>24</v>
      </c>
      <c r="S66" s="33"/>
      <c r="T66" s="33"/>
      <c r="U66" s="33"/>
      <c r="V66" s="33" t="s">
        <v>24</v>
      </c>
      <c r="W66" s="33" t="s">
        <v>24</v>
      </c>
      <c r="X66" s="33" t="s">
        <v>24</v>
      </c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</row>
    <row r="67" spans="4:43" ht="18" customHeight="1">
      <c r="D67" s="33"/>
      <c r="E67" s="140" t="s">
        <v>1065</v>
      </c>
      <c r="F67" s="141"/>
      <c r="G67" s="142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</row>
    <row r="68" spans="4:43" ht="18" customHeight="1">
      <c r="D68" s="33"/>
      <c r="E68" s="140" t="s">
        <v>828</v>
      </c>
      <c r="F68" s="141"/>
      <c r="G68" s="142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</row>
    <row r="69" spans="4:43" ht="18" customHeight="1">
      <c r="D69" s="33"/>
      <c r="E69" s="140" t="s">
        <v>1095</v>
      </c>
      <c r="F69" s="141"/>
      <c r="G69" s="142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</row>
    <row r="70" spans="4:43" ht="18" customHeight="1">
      <c r="D70" s="37" t="str">
        <f>E33</f>
        <v>FILE_COMPRESSION</v>
      </c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43"/>
    </row>
    <row r="71" spans="4:43" ht="18" customHeight="1">
      <c r="D71" s="33"/>
      <c r="E71" s="140" t="s">
        <v>70</v>
      </c>
      <c r="F71" s="141"/>
      <c r="G71" s="142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</row>
    <row r="72" spans="4:43" ht="18" customHeight="1">
      <c r="D72" s="33"/>
      <c r="E72" s="140" t="s">
        <v>236</v>
      </c>
      <c r="F72" s="141"/>
      <c r="G72" s="142"/>
      <c r="H72" s="33" t="s">
        <v>24</v>
      </c>
      <c r="I72" s="33" t="s">
        <v>24</v>
      </c>
      <c r="J72" s="33" t="s">
        <v>24</v>
      </c>
      <c r="K72" s="33" t="s">
        <v>24</v>
      </c>
      <c r="L72" s="33" t="s">
        <v>24</v>
      </c>
      <c r="M72" s="33" t="s">
        <v>24</v>
      </c>
      <c r="N72" s="33" t="s">
        <v>24</v>
      </c>
      <c r="O72" s="33" t="s">
        <v>24</v>
      </c>
      <c r="P72" s="33" t="s">
        <v>24</v>
      </c>
      <c r="Q72" s="33" t="s">
        <v>24</v>
      </c>
      <c r="R72" s="33" t="s">
        <v>24</v>
      </c>
      <c r="S72" s="33" t="s">
        <v>24</v>
      </c>
      <c r="T72" s="33" t="s">
        <v>24</v>
      </c>
      <c r="U72" s="33" t="s">
        <v>24</v>
      </c>
      <c r="V72" s="33" t="s">
        <v>24</v>
      </c>
      <c r="W72" s="33" t="s">
        <v>24</v>
      </c>
      <c r="X72" s="33" t="s">
        <v>24</v>
      </c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</row>
    <row r="73" spans="4:43" ht="18" customHeight="1">
      <c r="D73" s="33"/>
      <c r="E73" s="140" t="s">
        <v>237</v>
      </c>
      <c r="F73" s="141"/>
      <c r="G73" s="142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</row>
    <row r="74" spans="4:43" ht="18" customHeight="1">
      <c r="D74" s="33"/>
      <c r="E74" s="140" t="s">
        <v>238</v>
      </c>
      <c r="F74" s="141"/>
      <c r="G74" s="14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</row>
    <row r="75" spans="4:43" ht="18" customHeight="1">
      <c r="D75" s="33"/>
      <c r="E75" s="140" t="s">
        <v>239</v>
      </c>
      <c r="F75" s="141"/>
      <c r="G75" s="142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</row>
    <row r="76" spans="4:43" ht="18" customHeight="1">
      <c r="D76" s="33"/>
      <c r="E76" s="140" t="s">
        <v>240</v>
      </c>
      <c r="F76" s="141"/>
      <c r="G76" s="142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</row>
    <row r="77" spans="4:43" ht="18" customHeight="1">
      <c r="D77" s="33"/>
      <c r="E77" s="140" t="s">
        <v>828</v>
      </c>
      <c r="F77" s="141"/>
      <c r="G77" s="142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</row>
    <row r="78" spans="4:43" ht="18" customHeight="1">
      <c r="D78" s="33"/>
      <c r="E78" s="140" t="s">
        <v>1097</v>
      </c>
      <c r="F78" s="141"/>
      <c r="G78" s="142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</row>
    <row r="79" spans="4:43" ht="18" customHeight="1">
      <c r="D79" s="37" t="str">
        <f>E36</f>
        <v>FILE_CHARSET</v>
      </c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43"/>
    </row>
    <row r="80" spans="4:43" ht="18" customHeight="1">
      <c r="D80" s="33"/>
      <c r="E80" s="140" t="s">
        <v>70</v>
      </c>
      <c r="F80" s="141"/>
      <c r="G80" s="142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4:43" ht="18" customHeight="1">
      <c r="D81" s="33"/>
      <c r="E81" s="140" t="s">
        <v>66</v>
      </c>
      <c r="F81" s="141"/>
      <c r="G81" s="142"/>
      <c r="H81" s="33" t="s">
        <v>24</v>
      </c>
      <c r="I81" s="33" t="s">
        <v>24</v>
      </c>
      <c r="J81" s="33" t="s">
        <v>24</v>
      </c>
      <c r="K81" s="33" t="s">
        <v>24</v>
      </c>
      <c r="L81" s="33" t="s">
        <v>24</v>
      </c>
      <c r="M81" s="33" t="s">
        <v>24</v>
      </c>
      <c r="N81" s="33" t="s">
        <v>24</v>
      </c>
      <c r="O81" s="33" t="s">
        <v>24</v>
      </c>
      <c r="P81" s="33" t="s">
        <v>24</v>
      </c>
      <c r="Q81" s="33" t="s">
        <v>24</v>
      </c>
      <c r="R81" s="33" t="s">
        <v>24</v>
      </c>
      <c r="S81" s="33" t="s">
        <v>24</v>
      </c>
      <c r="T81" s="33" t="s">
        <v>24</v>
      </c>
      <c r="U81" s="33" t="s">
        <v>24</v>
      </c>
      <c r="V81" s="33" t="s">
        <v>24</v>
      </c>
      <c r="W81" s="33" t="s">
        <v>24</v>
      </c>
      <c r="X81" s="33" t="s">
        <v>24</v>
      </c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</row>
    <row r="82" spans="4:43" ht="18" customHeight="1">
      <c r="D82" s="33"/>
      <c r="E82" s="140" t="s">
        <v>241</v>
      </c>
      <c r="F82" s="141"/>
      <c r="G82" s="142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</row>
    <row r="83" spans="4:43" ht="18" customHeight="1">
      <c r="D83" s="33"/>
      <c r="E83" s="140" t="s">
        <v>242</v>
      </c>
      <c r="F83" s="141"/>
      <c r="G83" s="142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4:43" ht="18" customHeight="1">
      <c r="D84" s="33"/>
      <c r="E84" s="140" t="s">
        <v>67</v>
      </c>
      <c r="F84" s="141"/>
      <c r="G84" s="142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</row>
    <row r="85" spans="4:43" ht="18" customHeight="1">
      <c r="D85" s="33"/>
      <c r="E85" s="140" t="s">
        <v>243</v>
      </c>
      <c r="F85" s="141"/>
      <c r="G85" s="142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</row>
    <row r="86" spans="4:43" ht="18" customHeight="1">
      <c r="D86" s="33"/>
      <c r="E86" s="140" t="s">
        <v>244</v>
      </c>
      <c r="F86" s="141"/>
      <c r="G86" s="142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</row>
    <row r="87" spans="4:43" ht="18" customHeight="1">
      <c r="D87" s="33"/>
      <c r="E87" s="140" t="s">
        <v>828</v>
      </c>
      <c r="F87" s="141"/>
      <c r="G87" s="142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</row>
    <row r="88" spans="4:43" ht="18" customHeight="1">
      <c r="D88" s="33"/>
      <c r="E88" s="140" t="s">
        <v>1099</v>
      </c>
      <c r="F88" s="141"/>
      <c r="G88" s="142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</row>
    <row r="89" spans="4:43" ht="18" customHeight="1">
      <c r="D89" s="37" t="str">
        <f>E39</f>
        <v>FILE_LINE_BREAK</v>
      </c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43"/>
    </row>
    <row r="90" spans="4:43" ht="18" customHeight="1">
      <c r="D90" s="33"/>
      <c r="E90" s="140" t="s">
        <v>70</v>
      </c>
      <c r="F90" s="141"/>
      <c r="G90" s="142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</row>
    <row r="91" spans="4:43" ht="18" customHeight="1">
      <c r="D91" s="33"/>
      <c r="E91" s="140" t="s">
        <v>64</v>
      </c>
      <c r="F91" s="141"/>
      <c r="G91" s="142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</row>
    <row r="92" spans="4:43" ht="18" customHeight="1">
      <c r="D92" s="33"/>
      <c r="E92" s="140" t="s">
        <v>63</v>
      </c>
      <c r="F92" s="141"/>
      <c r="G92" s="142"/>
      <c r="H92" s="33" t="s">
        <v>24</v>
      </c>
      <c r="I92" s="33" t="s">
        <v>24</v>
      </c>
      <c r="J92" s="33" t="s">
        <v>24</v>
      </c>
      <c r="K92" s="33" t="s">
        <v>24</v>
      </c>
      <c r="L92" s="33" t="s">
        <v>24</v>
      </c>
      <c r="M92" s="33" t="s">
        <v>24</v>
      </c>
      <c r="N92" s="33" t="s">
        <v>24</v>
      </c>
      <c r="O92" s="33" t="s">
        <v>24</v>
      </c>
      <c r="P92" s="33" t="s">
        <v>24</v>
      </c>
      <c r="Q92" s="33" t="s">
        <v>24</v>
      </c>
      <c r="R92" s="33" t="s">
        <v>24</v>
      </c>
      <c r="S92" s="33" t="s">
        <v>24</v>
      </c>
      <c r="T92" s="33" t="s">
        <v>24</v>
      </c>
      <c r="U92" s="33" t="s">
        <v>24</v>
      </c>
      <c r="V92" s="33" t="s">
        <v>24</v>
      </c>
      <c r="W92" s="33" t="s">
        <v>24</v>
      </c>
      <c r="X92" s="33" t="s">
        <v>24</v>
      </c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4:43" ht="18" customHeight="1">
      <c r="D93" s="33"/>
      <c r="E93" s="140" t="s">
        <v>828</v>
      </c>
      <c r="F93" s="141"/>
      <c r="G93" s="142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</row>
    <row r="94" spans="4:43" ht="18" customHeight="1">
      <c r="D94" s="37" t="str">
        <f>E42</f>
        <v>FILE_FIELD_SEPARATOR</v>
      </c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43"/>
    </row>
    <row r="95" spans="4:43" ht="18" customHeight="1">
      <c r="D95" s="33"/>
      <c r="E95" s="140" t="s">
        <v>70</v>
      </c>
      <c r="F95" s="141"/>
      <c r="G95" s="142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4:43" ht="18" customHeight="1">
      <c r="D96" s="33"/>
      <c r="E96" s="140" t="s">
        <v>1043</v>
      </c>
      <c r="F96" s="141"/>
      <c r="G96" s="142"/>
      <c r="H96" s="33" t="s">
        <v>24</v>
      </c>
      <c r="I96" s="33" t="s">
        <v>24</v>
      </c>
      <c r="J96" s="33" t="s">
        <v>24</v>
      </c>
      <c r="K96" s="33" t="s">
        <v>24</v>
      </c>
      <c r="L96" s="33" t="s">
        <v>24</v>
      </c>
      <c r="M96" s="33" t="s">
        <v>24</v>
      </c>
      <c r="N96" s="33" t="s">
        <v>24</v>
      </c>
      <c r="O96" s="33" t="s">
        <v>24</v>
      </c>
      <c r="P96" s="33" t="s">
        <v>24</v>
      </c>
      <c r="Q96" s="33"/>
      <c r="R96" s="33"/>
      <c r="S96" s="33"/>
      <c r="T96" s="33" t="s">
        <v>24</v>
      </c>
      <c r="U96" s="33"/>
      <c r="V96" s="33" t="s">
        <v>24</v>
      </c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</row>
    <row r="97" spans="4:43" ht="18" customHeight="1">
      <c r="D97" s="33"/>
      <c r="E97" s="140" t="s">
        <v>1066</v>
      </c>
      <c r="F97" s="141"/>
      <c r="G97" s="142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 t="s">
        <v>24</v>
      </c>
      <c r="V97" s="33"/>
      <c r="W97" s="33" t="s">
        <v>24</v>
      </c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</row>
    <row r="98" spans="4:43" ht="18" customHeight="1">
      <c r="D98" s="33"/>
      <c r="E98" s="140" t="s">
        <v>828</v>
      </c>
      <c r="F98" s="141"/>
      <c r="G98" s="142"/>
      <c r="H98" s="33"/>
      <c r="I98" s="33"/>
      <c r="J98" s="33"/>
      <c r="K98" s="33"/>
      <c r="L98" s="33"/>
      <c r="M98" s="33"/>
      <c r="N98" s="33"/>
      <c r="O98" s="33"/>
      <c r="P98" s="33"/>
      <c r="Q98" s="33" t="s">
        <v>24</v>
      </c>
      <c r="R98" s="33" t="s">
        <v>24</v>
      </c>
      <c r="S98" s="33" t="s">
        <v>24</v>
      </c>
      <c r="T98" s="33"/>
      <c r="U98" s="33"/>
      <c r="V98" s="33"/>
      <c r="W98" s="33"/>
      <c r="X98" s="33" t="s">
        <v>24</v>
      </c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</row>
    <row r="99" spans="4:43" ht="18" customHeight="1">
      <c r="D99" s="33"/>
      <c r="E99" s="140" t="s">
        <v>1103</v>
      </c>
      <c r="F99" s="141"/>
      <c r="G99" s="142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</row>
    <row r="100" spans="4:43" ht="18" customHeight="1">
      <c r="D100" s="37" t="str">
        <f>E45</f>
        <v>FILE_ENCLOSING_CHAR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43"/>
    </row>
    <row r="101" spans="4:43" ht="18" customHeight="1">
      <c r="D101" s="33"/>
      <c r="E101" s="140" t="s">
        <v>70</v>
      </c>
      <c r="F101" s="141"/>
      <c r="G101" s="142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</row>
    <row r="102" spans="4:43" ht="18" customHeight="1">
      <c r="D102" s="33"/>
      <c r="E102" s="140" t="s">
        <v>1044</v>
      </c>
      <c r="F102" s="141"/>
      <c r="G102" s="142"/>
      <c r="H102" s="33" t="s">
        <v>24</v>
      </c>
      <c r="I102" s="33"/>
      <c r="J102" s="33"/>
      <c r="K102" s="33"/>
      <c r="L102" s="33" t="s">
        <v>24</v>
      </c>
      <c r="M102" s="33" t="s">
        <v>24</v>
      </c>
      <c r="N102" s="33" t="s">
        <v>24</v>
      </c>
      <c r="O102" s="33" t="s">
        <v>24</v>
      </c>
      <c r="P102" s="33" t="s">
        <v>24</v>
      </c>
      <c r="Q102" s="33" t="s">
        <v>24</v>
      </c>
      <c r="R102" s="33"/>
      <c r="S102" s="33"/>
      <c r="T102" s="33" t="s">
        <v>24</v>
      </c>
      <c r="U102" s="33" t="s">
        <v>24</v>
      </c>
      <c r="V102" s="33" t="s">
        <v>24</v>
      </c>
      <c r="W102" s="33" t="s">
        <v>24</v>
      </c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</row>
    <row r="103" spans="4:43" ht="18" customHeight="1">
      <c r="D103" s="33"/>
      <c r="E103" s="140" t="s">
        <v>1067</v>
      </c>
      <c r="F103" s="141"/>
      <c r="G103" s="142"/>
      <c r="H103" s="33"/>
      <c r="I103" s="33" t="s">
        <v>24</v>
      </c>
      <c r="J103" s="33"/>
      <c r="K103" s="33"/>
      <c r="L103" s="33"/>
      <c r="M103" s="33"/>
      <c r="N103" s="33"/>
      <c r="O103" s="33"/>
      <c r="P103" s="33"/>
      <c r="Q103" s="33"/>
      <c r="R103" s="33" t="s">
        <v>24</v>
      </c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</row>
    <row r="104" spans="4:43" ht="18" customHeight="1">
      <c r="D104" s="33"/>
      <c r="E104" s="140" t="s">
        <v>828</v>
      </c>
      <c r="F104" s="141"/>
      <c r="G104" s="142"/>
      <c r="H104" s="33"/>
      <c r="I104" s="33"/>
      <c r="J104" s="33" t="s">
        <v>24</v>
      </c>
      <c r="K104" s="33"/>
      <c r="L104" s="33"/>
      <c r="M104" s="33"/>
      <c r="N104" s="33"/>
      <c r="O104" s="33"/>
      <c r="P104" s="33"/>
      <c r="Q104" s="33"/>
      <c r="R104" s="33"/>
      <c r="S104" s="33" t="s">
        <v>24</v>
      </c>
      <c r="T104" s="33"/>
      <c r="U104" s="33"/>
      <c r="V104" s="33"/>
      <c r="W104" s="33"/>
      <c r="X104" s="33" t="s">
        <v>24</v>
      </c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</row>
    <row r="105" spans="4:43" ht="18" customHeight="1">
      <c r="D105" s="33"/>
      <c r="E105" s="140" t="s">
        <v>1104</v>
      </c>
      <c r="F105" s="141"/>
      <c r="G105" s="142"/>
      <c r="H105" s="33"/>
      <c r="I105" s="33"/>
      <c r="J105" s="33"/>
      <c r="K105" s="33" t="s">
        <v>24</v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</row>
    <row r="106" spans="4:43" ht="18" customHeight="1">
      <c r="D106" s="37" t="str">
        <f>E48</f>
        <v>ROW_COUNTS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43"/>
    </row>
    <row r="107" spans="4:43" ht="18" customHeight="1">
      <c r="D107" s="33"/>
      <c r="E107" s="140" t="s">
        <v>70</v>
      </c>
      <c r="F107" s="141"/>
      <c r="G107" s="142"/>
      <c r="H107" s="33"/>
      <c r="I107" s="33"/>
      <c r="J107" s="33"/>
      <c r="K107" s="33"/>
      <c r="L107" s="33" t="s">
        <v>24</v>
      </c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</row>
    <row r="108" spans="4:43" ht="18" customHeight="1">
      <c r="D108" s="33"/>
      <c r="E108" s="140">
        <v>0</v>
      </c>
      <c r="F108" s="141"/>
      <c r="G108" s="142"/>
      <c r="H108" s="33"/>
      <c r="I108" s="33"/>
      <c r="J108" s="33"/>
      <c r="K108" s="33"/>
      <c r="L108" s="33"/>
      <c r="M108" s="33" t="s">
        <v>24</v>
      </c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4:43" ht="18" customHeight="1">
      <c r="D109" s="33"/>
      <c r="E109" s="140">
        <v>1</v>
      </c>
      <c r="F109" s="141"/>
      <c r="G109" s="142"/>
      <c r="H109" s="33"/>
      <c r="I109" s="33"/>
      <c r="J109" s="33"/>
      <c r="K109" s="33"/>
      <c r="L109" s="33"/>
      <c r="M109" s="33"/>
      <c r="N109" s="33" t="s">
        <v>24</v>
      </c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</row>
    <row r="110" spans="4:43" ht="18" customHeight="1">
      <c r="D110" s="33"/>
      <c r="E110" s="140">
        <v>2</v>
      </c>
      <c r="F110" s="141"/>
      <c r="G110" s="142"/>
      <c r="H110" s="33" t="s">
        <v>24</v>
      </c>
      <c r="I110" s="33" t="s">
        <v>24</v>
      </c>
      <c r="J110" s="33" t="s">
        <v>24</v>
      </c>
      <c r="K110" s="33" t="s">
        <v>24</v>
      </c>
      <c r="L110" s="33"/>
      <c r="M110" s="33"/>
      <c r="N110" s="33"/>
      <c r="O110" s="33" t="s">
        <v>24</v>
      </c>
      <c r="P110" s="33"/>
      <c r="Q110" s="33" t="s">
        <v>24</v>
      </c>
      <c r="R110" s="33" t="s">
        <v>24</v>
      </c>
      <c r="S110" s="33" t="s">
        <v>24</v>
      </c>
      <c r="T110" s="33" t="s">
        <v>24</v>
      </c>
      <c r="U110" s="33" t="s">
        <v>24</v>
      </c>
      <c r="V110" s="33" t="s">
        <v>24</v>
      </c>
      <c r="W110" s="33" t="s">
        <v>24</v>
      </c>
      <c r="X110" s="33" t="s">
        <v>24</v>
      </c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</row>
    <row r="111" spans="4:43" ht="18" customHeight="1">
      <c r="D111" s="33"/>
      <c r="E111" s="140" t="s">
        <v>811</v>
      </c>
      <c r="F111" s="141"/>
      <c r="G111" s="142"/>
      <c r="H111" s="33"/>
      <c r="I111" s="33"/>
      <c r="J111" s="33"/>
      <c r="K111" s="33"/>
      <c r="L111" s="33"/>
      <c r="M111" s="33"/>
      <c r="N111" s="33"/>
      <c r="O111" s="33"/>
      <c r="P111" s="33" t="s">
        <v>24</v>
      </c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</row>
    <row r="112" spans="4:43" ht="18" customHeight="1">
      <c r="D112" s="32" t="s">
        <v>417</v>
      </c>
      <c r="E112" s="29"/>
      <c r="F112" s="29"/>
      <c r="G112" s="29"/>
      <c r="H112" s="30"/>
      <c r="I112" s="30"/>
      <c r="J112" s="44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9"/>
      <c r="AJ112" s="30"/>
      <c r="AK112" s="30"/>
      <c r="AL112" s="30"/>
      <c r="AM112" s="30"/>
      <c r="AN112" s="30"/>
      <c r="AO112" s="30"/>
      <c r="AP112" s="30"/>
      <c r="AQ112" s="44"/>
    </row>
    <row r="113" spans="4:43" ht="18" customHeight="1">
      <c r="D113" s="130" t="s">
        <v>406</v>
      </c>
      <c r="E113" s="106"/>
      <c r="F113" s="106"/>
      <c r="G113" s="107"/>
      <c r="H113" s="124" t="s">
        <v>407</v>
      </c>
      <c r="I113" s="124" t="s">
        <v>407</v>
      </c>
      <c r="J113" s="124" t="s">
        <v>407</v>
      </c>
      <c r="K113" s="124" t="s">
        <v>410</v>
      </c>
      <c r="L113" s="124" t="s">
        <v>410</v>
      </c>
      <c r="M113" s="124" t="s">
        <v>410</v>
      </c>
      <c r="N113" s="124" t="s">
        <v>407</v>
      </c>
      <c r="O113" s="124" t="s">
        <v>407</v>
      </c>
      <c r="P113" s="124" t="s">
        <v>410</v>
      </c>
      <c r="Q113" s="124" t="s">
        <v>410</v>
      </c>
      <c r="R113" s="124" t="s">
        <v>410</v>
      </c>
      <c r="S113" s="124" t="s">
        <v>371</v>
      </c>
      <c r="T113" s="124" t="s">
        <v>407</v>
      </c>
      <c r="U113" s="124" t="s">
        <v>371</v>
      </c>
      <c r="V113" s="124" t="s">
        <v>371</v>
      </c>
      <c r="W113" s="124" t="s">
        <v>407</v>
      </c>
      <c r="X113" s="124" t="s">
        <v>371</v>
      </c>
      <c r="Y113" s="124" t="s">
        <v>233</v>
      </c>
      <c r="Z113" s="124" t="s">
        <v>233</v>
      </c>
      <c r="AA113" s="124" t="s">
        <v>233</v>
      </c>
      <c r="AB113" s="124" t="s">
        <v>233</v>
      </c>
      <c r="AC113" s="124" t="s">
        <v>233</v>
      </c>
      <c r="AD113" s="124" t="s">
        <v>233</v>
      </c>
      <c r="AE113" s="124" t="s">
        <v>233</v>
      </c>
      <c r="AF113" s="124" t="s">
        <v>233</v>
      </c>
      <c r="AG113" s="124" t="s">
        <v>233</v>
      </c>
      <c r="AH113" s="124" t="s">
        <v>233</v>
      </c>
      <c r="AI113" s="124" t="s">
        <v>233</v>
      </c>
      <c r="AJ113" s="124" t="s">
        <v>233</v>
      </c>
      <c r="AK113" s="124" t="s">
        <v>233</v>
      </c>
      <c r="AL113" s="124" t="s">
        <v>233</v>
      </c>
      <c r="AM113" s="124" t="s">
        <v>233</v>
      </c>
      <c r="AN113" s="124" t="s">
        <v>233</v>
      </c>
      <c r="AO113" s="124" t="s">
        <v>233</v>
      </c>
      <c r="AP113" s="124" t="s">
        <v>233</v>
      </c>
      <c r="AQ113" s="124" t="s">
        <v>233</v>
      </c>
    </row>
    <row r="114" spans="4:43" ht="18" customHeight="1">
      <c r="D114" s="118"/>
      <c r="E114" s="119"/>
      <c r="F114" s="119"/>
      <c r="G114" s="120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</row>
    <row r="115" spans="4:43" ht="18" customHeight="1">
      <c r="D115" s="108"/>
      <c r="E115" s="109"/>
      <c r="F115" s="109"/>
      <c r="G115" s="110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</row>
    <row r="116" spans="4:43" ht="18" customHeight="1">
      <c r="D116" s="105" t="s">
        <v>408</v>
      </c>
      <c r="E116" s="106"/>
      <c r="F116" s="106"/>
      <c r="G116" s="107"/>
      <c r="H116" s="127">
        <v>230001</v>
      </c>
      <c r="I116" s="127">
        <v>230001</v>
      </c>
      <c r="J116" s="127">
        <v>230001</v>
      </c>
      <c r="K116" s="127">
        <v>230108</v>
      </c>
      <c r="L116" s="127">
        <v>230109</v>
      </c>
      <c r="M116" s="127">
        <v>230109</v>
      </c>
      <c r="N116" s="127">
        <v>230001</v>
      </c>
      <c r="O116" s="127">
        <v>230001</v>
      </c>
      <c r="P116" s="127">
        <v>230109</v>
      </c>
      <c r="Q116" s="127">
        <v>230110</v>
      </c>
      <c r="R116" s="127">
        <v>230110</v>
      </c>
      <c r="S116" s="127">
        <v>230201</v>
      </c>
      <c r="T116" s="127">
        <v>230001</v>
      </c>
      <c r="U116" s="127">
        <v>230201</v>
      </c>
      <c r="V116" s="127">
        <v>230202</v>
      </c>
      <c r="W116" s="127">
        <v>230001</v>
      </c>
      <c r="X116" s="127">
        <v>230202</v>
      </c>
      <c r="Y116" s="127" t="s">
        <v>234</v>
      </c>
      <c r="Z116" s="127" t="s">
        <v>234</v>
      </c>
      <c r="AA116" s="127" t="s">
        <v>234</v>
      </c>
      <c r="AB116" s="127" t="s">
        <v>234</v>
      </c>
      <c r="AC116" s="127" t="s">
        <v>234</v>
      </c>
      <c r="AD116" s="127" t="s">
        <v>234</v>
      </c>
      <c r="AE116" s="127" t="s">
        <v>234</v>
      </c>
      <c r="AF116" s="127" t="s">
        <v>234</v>
      </c>
      <c r="AG116" s="127" t="s">
        <v>234</v>
      </c>
      <c r="AH116" s="127" t="s">
        <v>234</v>
      </c>
      <c r="AI116" s="127" t="s">
        <v>234</v>
      </c>
      <c r="AJ116" s="127" t="s">
        <v>234</v>
      </c>
      <c r="AK116" s="127" t="s">
        <v>234</v>
      </c>
      <c r="AL116" s="127" t="s">
        <v>234</v>
      </c>
      <c r="AM116" s="127" t="s">
        <v>234</v>
      </c>
      <c r="AN116" s="127" t="s">
        <v>234</v>
      </c>
      <c r="AO116" s="127" t="s">
        <v>234</v>
      </c>
      <c r="AP116" s="127" t="s">
        <v>234</v>
      </c>
      <c r="AQ116" s="127" t="s">
        <v>234</v>
      </c>
    </row>
    <row r="117" spans="4:43" ht="18" customHeight="1">
      <c r="D117" s="118"/>
      <c r="E117" s="119"/>
      <c r="F117" s="119"/>
      <c r="G117" s="120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</row>
    <row r="118" spans="4:43" ht="18" customHeight="1">
      <c r="D118" s="118"/>
      <c r="E118" s="119"/>
      <c r="F118" s="119"/>
      <c r="G118" s="120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</row>
    <row r="119" spans="4:43" ht="18" customHeight="1">
      <c r="D119" s="118"/>
      <c r="E119" s="119"/>
      <c r="F119" s="119"/>
      <c r="G119" s="120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128"/>
    </row>
    <row r="120" spans="4:43" ht="18" customHeight="1">
      <c r="D120" s="108"/>
      <c r="E120" s="109"/>
      <c r="F120" s="109"/>
      <c r="G120" s="110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</row>
    <row r="121" spans="4:43" ht="18" customHeight="1">
      <c r="D121" s="32" t="s">
        <v>418</v>
      </c>
      <c r="E121" s="29"/>
      <c r="F121" s="29"/>
      <c r="G121" s="29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9"/>
      <c r="AJ121" s="30"/>
      <c r="AK121" s="30"/>
      <c r="AL121" s="30"/>
      <c r="AM121" s="30"/>
      <c r="AN121" s="30"/>
      <c r="AO121" s="30"/>
      <c r="AP121" s="30"/>
      <c r="AQ121" s="44"/>
    </row>
    <row r="122" spans="4:43" ht="18" customHeight="1">
      <c r="D122" s="130" t="s">
        <v>409</v>
      </c>
      <c r="E122" s="106"/>
      <c r="F122" s="106"/>
      <c r="G122" s="107"/>
      <c r="H122" s="124" t="s">
        <v>407</v>
      </c>
      <c r="I122" s="124" t="s">
        <v>407</v>
      </c>
      <c r="J122" s="124" t="s">
        <v>407</v>
      </c>
      <c r="K122" s="124" t="s">
        <v>410</v>
      </c>
      <c r="L122" s="124" t="s">
        <v>410</v>
      </c>
      <c r="M122" s="124" t="s">
        <v>410</v>
      </c>
      <c r="N122" s="124" t="s">
        <v>407</v>
      </c>
      <c r="O122" s="124" t="s">
        <v>407</v>
      </c>
      <c r="P122" s="124" t="s">
        <v>410</v>
      </c>
      <c r="Q122" s="124" t="s">
        <v>410</v>
      </c>
      <c r="R122" s="124" t="s">
        <v>410</v>
      </c>
      <c r="S122" s="124" t="s">
        <v>371</v>
      </c>
      <c r="T122" s="124" t="s">
        <v>407</v>
      </c>
      <c r="U122" s="124" t="s">
        <v>371</v>
      </c>
      <c r="V122" s="124" t="s">
        <v>371</v>
      </c>
      <c r="W122" s="124" t="s">
        <v>407</v>
      </c>
      <c r="X122" s="124" t="s">
        <v>371</v>
      </c>
      <c r="Y122" s="124" t="s">
        <v>233</v>
      </c>
      <c r="Z122" s="124" t="s">
        <v>233</v>
      </c>
      <c r="AA122" s="124" t="s">
        <v>233</v>
      </c>
      <c r="AB122" s="124" t="s">
        <v>233</v>
      </c>
      <c r="AC122" s="124" t="s">
        <v>233</v>
      </c>
      <c r="AD122" s="124" t="s">
        <v>233</v>
      </c>
      <c r="AE122" s="124" t="s">
        <v>233</v>
      </c>
      <c r="AF122" s="124" t="s">
        <v>233</v>
      </c>
      <c r="AG122" s="124" t="s">
        <v>233</v>
      </c>
      <c r="AH122" s="124" t="s">
        <v>233</v>
      </c>
      <c r="AI122" s="124" t="s">
        <v>233</v>
      </c>
      <c r="AJ122" s="124" t="s">
        <v>233</v>
      </c>
      <c r="AK122" s="124" t="s">
        <v>233</v>
      </c>
      <c r="AL122" s="124" t="s">
        <v>233</v>
      </c>
      <c r="AM122" s="124" t="s">
        <v>233</v>
      </c>
      <c r="AN122" s="124" t="s">
        <v>233</v>
      </c>
      <c r="AO122" s="124" t="s">
        <v>233</v>
      </c>
      <c r="AP122" s="124" t="s">
        <v>233</v>
      </c>
      <c r="AQ122" s="124" t="s">
        <v>233</v>
      </c>
    </row>
    <row r="123" spans="4:43" ht="18" customHeight="1">
      <c r="D123" s="118"/>
      <c r="E123" s="119"/>
      <c r="F123" s="119"/>
      <c r="G123" s="120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</row>
    <row r="124" spans="4:43" ht="18" customHeight="1">
      <c r="D124" s="108"/>
      <c r="E124" s="109"/>
      <c r="F124" s="109"/>
      <c r="G124" s="110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</row>
    <row r="125" spans="4:43" ht="18" customHeight="1">
      <c r="D125" s="130" t="s">
        <v>421</v>
      </c>
      <c r="E125" s="106"/>
      <c r="F125" s="106"/>
      <c r="G125" s="107"/>
      <c r="H125" s="131">
        <v>45764</v>
      </c>
      <c r="I125" s="131">
        <v>45764</v>
      </c>
      <c r="J125" s="131">
        <v>45764</v>
      </c>
      <c r="K125" s="131">
        <v>45764</v>
      </c>
      <c r="L125" s="131">
        <v>45764</v>
      </c>
      <c r="M125" s="131">
        <v>45764</v>
      </c>
      <c r="N125" s="131">
        <v>45764</v>
      </c>
      <c r="O125" s="131">
        <v>45764</v>
      </c>
      <c r="P125" s="131">
        <v>45764</v>
      </c>
      <c r="Q125" s="131">
        <v>45764</v>
      </c>
      <c r="R125" s="131">
        <v>45764</v>
      </c>
      <c r="S125" s="131">
        <v>45764</v>
      </c>
      <c r="T125" s="131">
        <v>45764</v>
      </c>
      <c r="U125" s="131">
        <v>45764</v>
      </c>
      <c r="V125" s="131">
        <v>45764</v>
      </c>
      <c r="W125" s="131">
        <v>45764</v>
      </c>
      <c r="X125" s="131">
        <v>45764</v>
      </c>
      <c r="Y125" s="127" t="s">
        <v>234</v>
      </c>
      <c r="Z125" s="127" t="s">
        <v>234</v>
      </c>
      <c r="AA125" s="127" t="s">
        <v>234</v>
      </c>
      <c r="AB125" s="127" t="s">
        <v>234</v>
      </c>
      <c r="AC125" s="127" t="s">
        <v>234</v>
      </c>
      <c r="AD125" s="127" t="s">
        <v>234</v>
      </c>
      <c r="AE125" s="127" t="s">
        <v>234</v>
      </c>
      <c r="AF125" s="127" t="s">
        <v>234</v>
      </c>
      <c r="AG125" s="127" t="s">
        <v>234</v>
      </c>
      <c r="AH125" s="127" t="s">
        <v>234</v>
      </c>
      <c r="AI125" s="127" t="s">
        <v>234</v>
      </c>
      <c r="AJ125" s="127" t="s">
        <v>234</v>
      </c>
      <c r="AK125" s="127" t="s">
        <v>234</v>
      </c>
      <c r="AL125" s="127" t="s">
        <v>234</v>
      </c>
      <c r="AM125" s="127" t="s">
        <v>234</v>
      </c>
      <c r="AN125" s="127" t="s">
        <v>234</v>
      </c>
      <c r="AO125" s="127" t="s">
        <v>234</v>
      </c>
      <c r="AP125" s="127" t="s">
        <v>234</v>
      </c>
      <c r="AQ125" s="127" t="s">
        <v>234</v>
      </c>
    </row>
    <row r="126" spans="4:43" ht="18" customHeight="1">
      <c r="D126" s="132"/>
      <c r="E126" s="119"/>
      <c r="F126" s="119"/>
      <c r="G126" s="120"/>
      <c r="H126" s="131"/>
      <c r="I126" s="131"/>
      <c r="J126" s="131"/>
      <c r="K126" s="131"/>
      <c r="L126" s="131"/>
      <c r="M126" s="131"/>
      <c r="N126" s="131"/>
      <c r="O126" s="131"/>
      <c r="P126" s="131"/>
      <c r="Q126" s="131"/>
      <c r="R126" s="131"/>
      <c r="S126" s="131"/>
      <c r="T126" s="131"/>
      <c r="U126" s="131"/>
      <c r="V126" s="131"/>
      <c r="W126" s="131"/>
      <c r="X126" s="131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</row>
    <row r="127" spans="4:43" ht="18" customHeight="1">
      <c r="D127" s="132"/>
      <c r="E127" s="119"/>
      <c r="F127" s="119"/>
      <c r="G127" s="120"/>
      <c r="H127" s="131"/>
      <c r="I127" s="131"/>
      <c r="J127" s="131"/>
      <c r="K127" s="131"/>
      <c r="L127" s="131"/>
      <c r="M127" s="131"/>
      <c r="N127" s="131"/>
      <c r="O127" s="131"/>
      <c r="P127" s="131"/>
      <c r="Q127" s="131"/>
      <c r="R127" s="131"/>
      <c r="S127" s="131"/>
      <c r="T127" s="131"/>
      <c r="U127" s="131"/>
      <c r="V127" s="131"/>
      <c r="W127" s="131"/>
      <c r="X127" s="131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</row>
    <row r="128" spans="4:43" ht="18" customHeight="1">
      <c r="D128" s="118"/>
      <c r="E128" s="119"/>
      <c r="F128" s="119"/>
      <c r="G128" s="120"/>
      <c r="H128" s="131"/>
      <c r="I128" s="131"/>
      <c r="J128" s="131"/>
      <c r="K128" s="131"/>
      <c r="L128" s="131"/>
      <c r="M128" s="131"/>
      <c r="N128" s="131"/>
      <c r="O128" s="131"/>
      <c r="P128" s="131"/>
      <c r="Q128" s="131"/>
      <c r="R128" s="131"/>
      <c r="S128" s="131"/>
      <c r="T128" s="131"/>
      <c r="U128" s="131"/>
      <c r="V128" s="131"/>
      <c r="W128" s="131"/>
      <c r="X128" s="131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128"/>
      <c r="AQ128" s="128"/>
    </row>
    <row r="129" spans="3:65" ht="18" customHeight="1">
      <c r="D129" s="108"/>
      <c r="E129" s="109"/>
      <c r="F129" s="109"/>
      <c r="G129" s="110"/>
      <c r="H129" s="131"/>
      <c r="I129" s="131"/>
      <c r="J129" s="131"/>
      <c r="K129" s="131"/>
      <c r="L129" s="131"/>
      <c r="M129" s="131"/>
      <c r="N129" s="131"/>
      <c r="O129" s="131"/>
      <c r="P129" s="131"/>
      <c r="Q129" s="131"/>
      <c r="R129" s="131"/>
      <c r="S129" s="131"/>
      <c r="T129" s="131"/>
      <c r="U129" s="131"/>
      <c r="V129" s="131"/>
      <c r="W129" s="131"/>
      <c r="X129" s="131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</row>
    <row r="130" spans="3:65" ht="18" customHeight="1">
      <c r="O130" s="19"/>
      <c r="AJ130" s="36"/>
      <c r="AL130" s="19"/>
    </row>
    <row r="131" spans="3:65" ht="18" customHeight="1">
      <c r="D131" s="5" t="s">
        <v>230</v>
      </c>
      <c r="E131" s="5" t="s">
        <v>406</v>
      </c>
      <c r="I131" s="5" t="s">
        <v>13</v>
      </c>
      <c r="J131" s="5" t="s">
        <v>422</v>
      </c>
      <c r="O131" s="19"/>
      <c r="AJ131" s="36"/>
      <c r="AL131" s="19"/>
    </row>
    <row r="132" spans="3:65" ht="18" customHeight="1">
      <c r="J132" s="5" t="s">
        <v>423</v>
      </c>
      <c r="O132" s="19"/>
      <c r="AJ132" s="36"/>
      <c r="AL132" s="19"/>
    </row>
    <row r="133" spans="3:65" ht="18" customHeight="1">
      <c r="J133" s="5" t="s">
        <v>424</v>
      </c>
      <c r="O133" s="19"/>
      <c r="AJ133" s="36"/>
      <c r="AL133" s="19"/>
    </row>
    <row r="134" spans="3:65" ht="18" customHeight="1">
      <c r="O134" s="19"/>
      <c r="AJ134" s="36"/>
      <c r="AL134" s="19"/>
    </row>
    <row r="135" spans="3:65" ht="18" customHeight="1">
      <c r="C135" s="5" t="s">
        <v>32</v>
      </c>
      <c r="D135" s="5" t="s">
        <v>427</v>
      </c>
      <c r="AE135" s="5" t="s">
        <v>230</v>
      </c>
      <c r="AF135" s="5" t="s">
        <v>714</v>
      </c>
      <c r="AJ135" s="5" t="s">
        <v>307</v>
      </c>
      <c r="AK135" s="119" t="s">
        <v>715</v>
      </c>
      <c r="AL135" s="119"/>
      <c r="AM135" s="119"/>
      <c r="AN135" s="119"/>
    </row>
    <row r="137" spans="3:65" ht="18" customHeight="1">
      <c r="D137" s="105" t="s">
        <v>403</v>
      </c>
      <c r="E137" s="106"/>
      <c r="F137" s="106"/>
      <c r="G137" s="107"/>
      <c r="H137" s="111" t="s">
        <v>730</v>
      </c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3"/>
      <c r="AE137" s="117" t="s">
        <v>434</v>
      </c>
      <c r="AF137" s="112"/>
      <c r="AG137" s="113"/>
      <c r="AH137" s="111" t="s">
        <v>411</v>
      </c>
      <c r="AI137" s="112"/>
      <c r="AJ137" s="112"/>
      <c r="AK137" s="112"/>
      <c r="AL137" s="112"/>
      <c r="AM137" s="112"/>
      <c r="AN137" s="112"/>
      <c r="AO137" s="112"/>
      <c r="AP137" s="112"/>
      <c r="AQ137" s="113"/>
      <c r="AS137" s="62" t="s">
        <v>444</v>
      </c>
      <c r="AT137" s="63"/>
      <c r="AU137" s="64"/>
      <c r="AW137" s="71" t="str">
        <f>$D$59</f>
        <v>FILE_NAME</v>
      </c>
      <c r="AX137" s="71" t="str">
        <f>$D$59</f>
        <v>FILE_NAME</v>
      </c>
      <c r="AY137" s="71" t="str">
        <f>$D$63</f>
        <v>FILE_EXTENSION</v>
      </c>
      <c r="AZ137" s="71" t="str">
        <f>$D$63</f>
        <v>FILE_EXTENSION</v>
      </c>
      <c r="BA137" s="71" t="str">
        <f>$D$70</f>
        <v>FILE_COMPRESSION</v>
      </c>
      <c r="BB137" s="71" t="str">
        <f>$D$70</f>
        <v>FILE_COMPRESSION</v>
      </c>
      <c r="BC137" s="71" t="str">
        <f>$D$79</f>
        <v>FILE_CHARSET</v>
      </c>
      <c r="BD137" s="71" t="str">
        <f>$D$79</f>
        <v>FILE_CHARSET</v>
      </c>
      <c r="BE137" s="71" t="str">
        <f>$D$89</f>
        <v>FILE_LINE_BREAK</v>
      </c>
      <c r="BF137" s="71" t="str">
        <f>$D$89</f>
        <v>FILE_LINE_BREAK</v>
      </c>
      <c r="BG137" s="71" t="str">
        <f>$D$94</f>
        <v>FILE_FIELD_SEPARATOR</v>
      </c>
      <c r="BH137" s="71" t="str">
        <f>$D$94</f>
        <v>FILE_FIELD_SEPARATOR</v>
      </c>
      <c r="BI137" s="71" t="str">
        <f>$D$100</f>
        <v>FILE_ENCLOSING_CHAR</v>
      </c>
      <c r="BJ137" s="71" t="str">
        <f>$D$100</f>
        <v>FILE_ENCLOSING_CHAR</v>
      </c>
      <c r="BK137" s="71" t="str">
        <f>$D$106</f>
        <v>ROW_COUNTS</v>
      </c>
      <c r="BL137" s="71" t="str">
        <f>$D$106</f>
        <v>ROW_COUNTS</v>
      </c>
      <c r="BM137" s="60" t="s">
        <v>1068</v>
      </c>
    </row>
    <row r="138" spans="3:65" ht="18" customHeight="1">
      <c r="D138" s="108"/>
      <c r="E138" s="109"/>
      <c r="F138" s="109"/>
      <c r="G138" s="110"/>
      <c r="H138" s="114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6"/>
      <c r="AE138" s="114"/>
      <c r="AF138" s="115"/>
      <c r="AG138" s="116"/>
      <c r="AH138" s="114"/>
      <c r="AI138" s="115"/>
      <c r="AJ138" s="115"/>
      <c r="AK138" s="115"/>
      <c r="AL138" s="115"/>
      <c r="AM138" s="115"/>
      <c r="AN138" s="115"/>
      <c r="AO138" s="115"/>
      <c r="AP138" s="115"/>
      <c r="AQ138" s="116"/>
      <c r="AS138" s="65" t="s">
        <v>445</v>
      </c>
      <c r="AT138" s="66"/>
      <c r="AU138" s="67"/>
      <c r="AW138" s="71" t="s">
        <v>732</v>
      </c>
      <c r="AX138" s="71" t="s">
        <v>733</v>
      </c>
      <c r="AY138" s="71" t="s">
        <v>732</v>
      </c>
      <c r="AZ138" s="71" t="s">
        <v>733</v>
      </c>
      <c r="BA138" s="71" t="s">
        <v>732</v>
      </c>
      <c r="BB138" s="71" t="s">
        <v>733</v>
      </c>
      <c r="BC138" s="71" t="s">
        <v>732</v>
      </c>
      <c r="BD138" s="71" t="s">
        <v>733</v>
      </c>
      <c r="BE138" s="71" t="s">
        <v>732</v>
      </c>
      <c r="BF138" s="71" t="s">
        <v>733</v>
      </c>
      <c r="BG138" s="71" t="s">
        <v>732</v>
      </c>
      <c r="BH138" s="71" t="s">
        <v>733</v>
      </c>
      <c r="BI138" s="71" t="s">
        <v>732</v>
      </c>
      <c r="BJ138" s="71" t="s">
        <v>733</v>
      </c>
      <c r="BK138" s="71" t="s">
        <v>732</v>
      </c>
      <c r="BL138" s="71" t="s">
        <v>733</v>
      </c>
      <c r="BM138" s="60" t="s">
        <v>1068</v>
      </c>
    </row>
    <row r="139" spans="3:65" ht="72" customHeight="1">
      <c r="D139" s="96">
        <f>$H$54</f>
        <v>37</v>
      </c>
      <c r="E139" s="97"/>
      <c r="F139" s="97"/>
      <c r="G139" s="98"/>
      <c r="H139" s="45" t="str">
        <f ca="1">SUBSTITUTE(SUBSTITUTE("clear; echo "&amp;"テストケース"&amp;TEXT($D139,"000")&amp;"; "&amp;AW139&amp;AY139&amp;BA139&amp;BC139&amp;BE139&amp;BG139&amp;BI139&amp;BK139&amp;"sh ./script/"&amp;$B$2&amp;".sh; "&amp;AX139&amp;AZ139&amp;BB139&amp;BD139&amp;BF139&amp;BH139&amp;BJ139&amp;BL139,"なし",""),""",""",",")</f>
        <v xml:space="preserve">clear; echo テストケース037; sh ./script/db_check_file_validate_config.sh; </v>
      </c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7"/>
      <c r="AE139" s="99" t="str" cm="1">
        <f t="array" ref="AE139">SUBSTITUTE(INDEX($H$113:$AQ$113, , MATCH($D139, $54:$54, 0)-7),"-","")</f>
        <v>正常</v>
      </c>
      <c r="AF139" s="100"/>
      <c r="AG139" s="101"/>
      <c r="AH139" s="102" t="s">
        <v>1722</v>
      </c>
      <c r="AI139" s="103"/>
      <c r="AJ139" s="103"/>
      <c r="AK139" s="103"/>
      <c r="AL139" s="103"/>
      <c r="AM139" s="103"/>
      <c r="AN139" s="103"/>
      <c r="AO139" s="103"/>
      <c r="AP139" s="103"/>
      <c r="AQ139" s="104"/>
      <c r="AS139" s="68" t="str" cm="1">
        <f t="array" ref="AS139">SUBSTITUTE(TEXT(INDEX($H$116:$AQ$116,1,$D139-36),"000000"),"-","")</f>
        <v>230001</v>
      </c>
      <c r="AT139" s="69"/>
      <c r="AU139" s="70"/>
      <c r="AW139" s="71" t="str">
        <f>SUBSTITUTE(IF(VLOOKUP(AW$137,$AD$9:$AN$16,8,FALSE)=INDEX($E$60:$G$62,MATCH("●",INDEX($H$60:$AQ$62,,MATCH($D139,$54:$54,0)-7),0),1),"","sed -i "&amp;IF($AK$135="MacOS","'' ","")&amp;"'s#"&amp;AW$137&amp;"="""&amp;VLOOKUP(AW$137,$AD$9:$AN$16,8,FALSE)&amp;""""&amp;"#"&amp;AW$137&amp;"="&amp;""""&amp;INDEX($E$60:$G$62,MATCH("●",INDEX($H$60:$AQ$62,,MATCH($D139,$54:$54,0)-7),0),1)&amp;""""&amp;"#g'"&amp;" ${CONFIG_DIR}"&amp;$K$7&amp;"; export "&amp;AW$137&amp;"="&amp;""""&amp;INDEX($E$60:$G$62,MATCH("●",INDEX($H$60:$AQ$62,,MATCH($D139,$54:$54,0)-7),0),1)&amp;""";"),",",""",""")</f>
        <v/>
      </c>
      <c r="AX139" s="71" t="str">
        <f>SUBSTITUTE(IF(INDEX($E$60:$G$62,MATCH("●",INDEX($H$60:$AQ$62,,MATCH($D139,$54:$54,0)-7),0),1)=VLOOKUP(AX$137,$AD$9:$AN$16,8,FALSE),"","sed -i "&amp;IF($AK$135="MacOS","'' ","")&amp;"'s#"&amp;AX$137&amp;"="""&amp;INDEX($E$60:$G$62,MATCH("●",INDEX($H$60:$AQ$62,,MATCH($D139,$54:$54,0)-7),0),1)&amp;""""&amp;"#"&amp;AX$137&amp;"="&amp;""""&amp;VLOOKUP(AX$137,$AD$9:$AN$16,8,FALSE)&amp;""""&amp;"#g'"&amp;"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39" s="71" t="str">
        <f>SUBSTITUTE(IF(VLOOKUP(AY$137,$AD$9:$AN$16,8,FALSE)=INDEX($E$64:$G$69,MATCH("●",INDEX($H$64:$AQ$69,,MATCH($D139,$54:$54,0)-7),0),1),"","sed -i "&amp;IF($AK$135="MacOS","'' ","")&amp;"'s#"&amp;AY$137&amp;"="""&amp;VLOOKUP(AY$137,$AD$9:$AN$16,8,FALSE)&amp;""""&amp;"#"&amp;AY$137&amp;"="&amp;""""&amp;INDEX($E$64:$G$69,MATCH("●",INDEX($H$64:$AQ$69,,MATCH($D139,$54:$54,0)-7),0),1)&amp;""""&amp;"#g'"&amp;" ${CONFIG_DIR}"&amp;$K$7&amp;"; export "&amp;AY$137&amp;"="&amp;""""&amp;INDEX($E$64:$G$69,MATCH("●",INDEX($H$64:$AQ$69,,MATCH($D139,$54:$54,0)-7),0),1)&amp;""";"),",",""",""")</f>
        <v/>
      </c>
      <c r="AZ139" s="71" t="str">
        <f>SUBSTITUTE(IF(INDEX($E$64:$G$69,MATCH("●",INDEX($H$64:$AQ$69,,MATCH($D139,$54:$54,0)-7),0),1)=VLOOKUP(AZ$137,$AD$9:$AN$16,8,FALSE),"","sed -i "&amp;IF($AK$135="MacOS","'' ","")&amp;"'s#"&amp;AZ$137&amp;"="""&amp;INDEX($E$64:$G$69,MATCH("●",INDEX($H$64:$AQ$69,,MATCH($D139,$54:$54,0)-7),0),1)&amp;""""&amp;"#"&amp;AZ$137&amp;"="&amp;""""&amp;VLOOKUP(AZ$137,$AD$9:$AN$16,8,FALSE)&amp;""""&amp;"#g'"&amp;"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39" s="71" t="str">
        <f>SUBSTITUTE(IF(VLOOKUP(BA$137,$AD$9:$AN$16,8,FALSE)=INDEX($E$71:$G$78,MATCH("●",INDEX($H$71:$AQ$78,,MATCH($D139,$54:$54,0)-7),0),1),"","sed -i "&amp;IF($AK$135="MacOS","'' ","")&amp;"'s#"&amp;BA$137&amp;"="""&amp;VLOOKUP(BA$137,$AD$9:$AN$16,8,FALSE)&amp;""""&amp;"#"&amp;BA$137&amp;"="&amp;""""&amp;INDEX($E$71:$G$78,MATCH("●",INDEX($H$71:$AQ$78,,MATCH($D139,$54:$54,0)-7),0),1)&amp;""""&amp;"#g'"&amp;" ${CONFIG_DIR}"&amp;$K$7&amp;"; export "&amp;BA$137&amp;"="&amp;""""&amp;INDEX($E$71:$G$78,MATCH("●",INDEX($H$71:$AQ$78,,MATCH($D139,$54:$54,0)-7),0),1)&amp;""";"),",",""",""")</f>
        <v/>
      </c>
      <c r="BB139" s="71" t="str">
        <f>SUBSTITUTE(IF(INDEX($E$71:$G$78,MATCH("●",INDEX($H$71:$AQ$78,,MATCH($D139,$54:$54,0)-7),0),1)=VLOOKUP(BB$137,$AD$9:$AN$16,8,FALSE),"","sed -i "&amp;IF($AK$135="MacOS","'' ","")&amp;"'s#"&amp;BB$137&amp;"="""&amp;INDEX($E$71:$G$78,MATCH("●",INDEX($H$71:$AQ$78,,MATCH($D139,$54:$54,0)-7),0),1)&amp;""""&amp;"#"&amp;BB$137&amp;"="&amp;""""&amp;VLOOKUP(BB$137,$AD$9:$AN$16,8,FALSE)&amp;""""&amp;"#g'"&amp;"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39" s="71" t="str">
        <f>SUBSTITUTE(IF(VLOOKUP(BC$137,$AD$9:$AN$16,8,FALSE)=INDEX($E$80:$G$88,MATCH("●",INDEX($H$80:$AQ$88,,MATCH($D139,$54:$54,0)-7),0),1),"","sed -i "&amp;IF($AK$135="MacOS","'' ","")&amp;"'s#"&amp;BC$137&amp;"="""&amp;VLOOKUP(BC$137,$AD$9:$AN$16,8,FALSE)&amp;""""&amp;"#"&amp;BC$137&amp;"="&amp;""""&amp;INDEX($E$80:$G$88,MATCH("●",INDEX($H$80:$AQ$88,,MATCH($D139,$54:$54,0)-7),0),1)&amp;""""&amp;"#g'"&amp;" ${CONFIG_DIR}"&amp;$K$7&amp;"; export "&amp;BC$137&amp;"="&amp;""""&amp;INDEX($E$80:$G$88,MATCH("●",INDEX($H$80:$AQ$88,,MATCH($D139,$54:$54,0)-7),0),1)&amp;""";"),",",""",""")</f>
        <v/>
      </c>
      <c r="BD139" s="71" t="str">
        <f>SUBSTITUTE(IF(INDEX($E$80:$G$88,MATCH("●",INDEX($H$80:$AQ$88,,MATCH($D139,$54:$54,0)-7),0),1)=VLOOKUP(BD$137,$AD$9:$AN$16,8,FALSE),"","sed -i "&amp;IF($AK$135="MacOS","'' ","")&amp;"'s#"&amp;BD$137&amp;"="""&amp;INDEX($E$80:$G$88,MATCH("●",INDEX($H$80:$AQ$88,,MATCH($D139,$54:$54,0)-7),0),1)&amp;""""&amp;"#"&amp;BD$137&amp;"="&amp;""""&amp;VLOOKUP(BD$137,$AD$9:$AN$16,8,FALSE)&amp;""""&amp;"#g'"&amp;"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39" s="71" t="str">
        <f>SUBSTITUTE(IF(VLOOKUP(BE$137,$AD$9:$AN$16,8,FALSE)=INDEX($E$90:$G$93,MATCH("●",INDEX($H$90:$AQ$93,,MATCH($D139,$54:$54,0)-7),0),1),"","sed -i "&amp;IF($AK$135="MacOS","'' ","")&amp;"'s#"&amp;BE$137&amp;"="""&amp;VLOOKUP(BE$137,$AD$9:$AN$16,8,FALSE)&amp;""""&amp;"#"&amp;BE$137&amp;"="&amp;""""&amp;INDEX($E$90:$G$93,MATCH("●",INDEX($H$90:$AQ$93,,MATCH($D139,$54:$54,0)-7),0),1)&amp;""""&amp;"#g'"&amp;" ${CONFIG_DIR}"&amp;$K$7&amp;"; export "&amp;BE$137&amp;"="&amp;""""&amp;INDEX($E$90:$G$93,MATCH("●",INDEX($H$90:$AQ$93,,MATCH($D139,$54:$54,0)-7),0),1)&amp;""";"),",",""",""")</f>
        <v/>
      </c>
      <c r="BF139" s="71" t="str">
        <f>SUBSTITUTE(IF(INDEX($E$90:$G$93,MATCH("●",INDEX($H$90:$AQ$93,,MATCH($D139,$54:$54,0)-7),0),1)=VLOOKUP(BF$137,$AD$9:$AN$16,8,FALSE),"","sed -i "&amp;IF($AK$135="MacOS","'' ","")&amp;"'s#"&amp;BF$137&amp;"="""&amp;INDEX($E$90:$G$93,MATCH("●",INDEX($H$90:$AQ$93,,MATCH($D139,$54:$54,0)-7),0),1)&amp;""""&amp;"#"&amp;BF$137&amp;"="&amp;""""&amp;VLOOKUP(BF$137,$AD$9:$AN$16,8,FALSE)&amp;""""&amp;"#g'"&amp;"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39" s="71" t="str">
        <f>SUBSTITUTE(IF(VLOOKUP(BG$137,$AD$9:$AN$16,8,FALSE)=INDEX($E$95:$G$99,MATCH("●",INDEX($H$95:$AQ$99,,MATCH($D139,$54:$54,0)-7),0),1),"","sed -i "&amp;IF($AK$135="MacOS","'' ","")&amp;"'s#"&amp;BG$137&amp;"="""&amp;VLOOKUP(BG$137,$AD$9:$AN$16,8,FALSE)&amp;""""&amp;"#"&amp;BG$137&amp;"="&amp;""""&amp;INDEX($E$95:$G$99,MATCH("●",INDEX($H$95:$AQ$99,,MATCH($D139,$54:$54,0)-7),0),1)&amp;""""&amp;"#g'"&amp;" ${CONFIG_DIR}"&amp;$K$7&amp;"; export "&amp;BG$137&amp;"="&amp;""""&amp;INDEX($E$95:$G$99,MATCH("●",INDEX($H$95:$AQ$99,,MATCH($D139,$54:$54,0)-7),0),1)&amp;""";"),",",""",""")</f>
        <v/>
      </c>
      <c r="BH139" s="71" t="str">
        <f>SUBSTITUTE(IF(INDEX($E$95:$G$99,MATCH("●",INDEX($H$95:$AQ$99,,MATCH($D139,$54:$54,0)-7),0),1)=VLOOKUP(BH$137,$AD$9:$AN$16,8,FALSE),"","sed -i "&amp;IF($AK$135="MacOS","'' ","")&amp;"'s#"&amp;BH$137&amp;"="""&amp;INDEX($E$95:$G$99,MATCH("●",INDEX($H$95:$AQ$99,,MATCH($D139,$54:$54,0)-7),0),1)&amp;""""&amp;"#"&amp;BH$137&amp;"="&amp;""""&amp;VLOOKUP(BH$137,$AD$9:$AN$16,8,FALSE)&amp;""""&amp;"#g'"&amp;"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39" s="71" t="str">
        <f>SUBSTITUTE(IF(VLOOKUP(BI$137,$AD$9:$AN$16,8,FALSE)=INDEX($E$101:$G$105,MATCH("●",INDEX($H$101:$AQ$105,,MATCH($D139,$54:$54,0)-7),0),1),"","sed -i "&amp;IF($AK$135="MacOS","'' ","")&amp;"'s#"&amp;BI$137&amp;"="""&amp;VLOOKUP(BI$137,$AD$9:$AN$16,8,FALSE)&amp;""""&amp;"#"&amp;BI$137&amp;"="&amp;""""&amp;INDEX($E$101:$G$105,MATCH("●",INDEX($H$101:$AQ$105,,MATCH($D139,$54:$54,0)-7),0),1)&amp;""""&amp;"#g'"&amp;" ${CONFIG_DIR}"&amp;$K$7&amp;"; export "&amp;BI$137&amp;"="&amp;""""&amp;INDEX($E$101:$G$105,MATCH("●",INDEX($H$101:$AQ$105,,MATCH($D139,$54:$54,0)-7),0),1)&amp;""";"),",",""",""")</f>
        <v/>
      </c>
      <c r="BJ139" s="71" t="str">
        <f>SUBSTITUTE(IF(INDEX($E$101:$G$105,MATCH("●",INDEX($H$101:$AQ$105,,MATCH($D139,$54:$54,0)-7),0),1)=VLOOKUP(BJ$137,$AD$9:$AN$16,8,FALSE),"","sed -i "&amp;IF($AK$135="MacOS","'' ","")&amp;"'s#"&amp;BJ$137&amp;"="""&amp;INDEX($E$101:$G$105,MATCH("●",INDEX($H$101:$AQ$105,,MATCH($D139,$54:$54,0)-7),0),1)&amp;""""&amp;"#"&amp;BJ$137&amp;"="&amp;""""&amp;VLOOKUP(BJ$137,$AD$9:$AN$16,8,FALSE)&amp;""""&amp;"#g'"&amp;"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39" s="71" t="str">
        <f>SUBSTITUTE(IF(VLOOKUP(BK$137,$AD$9:$AN$16,8,FALSE)=INDEX($E$107:$G$111,MATCH("●",INDEX($H$107:$AQ$111,,MATCH($D139,$54:$54,0)-7),0),1),"","sed -i "&amp;IF($AK$135="MacOS","'' ","")&amp;"'s#"&amp;BK$137&amp;"="""&amp;VLOOKUP(BK$137,$AD$9:$AN$16,8,FALSE)&amp;""""&amp;"#"&amp;BK$137&amp;"="&amp;""""&amp;INDEX($E$107:$G$111,MATCH("●",INDEX($H$107:$AQ$111,,MATCH($D139,$54:$54,0)-7),0),1)&amp;""""&amp;"#g'"&amp;" ${CONFIG_DIR}"&amp;$K$7&amp;"; export "&amp;BK$137&amp;"="&amp;""""&amp;INDEX($E$107:$G$111,MATCH("●",INDEX($H$107:$AQ$111,,MATCH($D139,$54:$54,0)-7),0),1)&amp;""";"),",",""",""")</f>
        <v/>
      </c>
      <c r="BL139" s="71" t="str">
        <f>SUBSTITUTE(IF(INDEX($E$107:$G$111,MATCH("●",INDEX($H$107:$AQ$111,,MATCH($D139,$54:$54,0)-7),0),1)=VLOOKUP(BL$137,$AD$9:$AN$16,8,FALSE),"","sed -i "&amp;IF($AK$135="MacOS","'' ","")&amp;"'s#"&amp;BL$137&amp;"="""&amp;INDEX($E$107:$G$111,MATCH("●",INDEX($H$107:$AQ$111,,MATCH($D139,$54:$54,0)-7),0),1)&amp;""""&amp;"#"&amp;BL$137&amp;"="&amp;""""&amp;VLOOKUP(BL$137,$AD$9:$AN$16,8,FALSE)&amp;""""&amp;"#g'"&amp;"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39" s="60" t="s">
        <v>1068</v>
      </c>
    </row>
    <row r="140" spans="3:65" ht="72" customHeight="1">
      <c r="D140" s="96">
        <f>$D139+1</f>
        <v>38</v>
      </c>
      <c r="E140" s="97"/>
      <c r="F140" s="97"/>
      <c r="G140" s="98"/>
      <c r="H140" s="45" t="str">
        <f t="shared" ref="H140:H155" ca="1" si="2">SUBSTITUTE(SUBSTITUTE("clear; echo "&amp;"テストケース"&amp;TEXT($D140,"000")&amp;"; "&amp;AW140&amp;AY140&amp;BA140&amp;BC140&amp;BE140&amp;BG140&amp;BI140&amp;BK140&amp;"sh ./script/"&amp;$B$2&amp;".sh; "&amp;AX140&amp;AZ140&amp;BB140&amp;BD140&amp;BF140&amp;BH140&amp;BJ140&amp;BL140,"なし",""),""",""",",")</f>
        <v>clear; echo テストケース038; sed -i '' 's#FILE_ENCLOSING_CHAR="DOUBLE_QUOTE"#FILE_ENCLOSING_CHAR="SINGLE_QUOTE"#g' ${CONFIG_DIR}db_file_config.txt; export FILE_ENCLOSING_CHAR="SINGLE_QUOTE";sh ./script/db_check_file_validate_config.sh; sed -i '' 's#FILE_ENCLOSING_CHAR="SINGLE_QUOTE"#FILE_ENCLOSING_CHAR="DOUBLE_QUOTE"#g' ${CONFIG_DIR}db_file_config.txt; export FILE_ENCLOSING_CHAR="DOUBLE_QUOTE";</v>
      </c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7"/>
      <c r="AE140" s="99" t="str" cm="1">
        <f t="array" ref="AE140">SUBSTITUTE(INDEX($H$113:$AQ$113, , MATCH($D140, $54:$54, 0)-7),"-","")</f>
        <v>正常</v>
      </c>
      <c r="AF140" s="100"/>
      <c r="AG140" s="101"/>
      <c r="AH140" s="102" t="s">
        <v>1723</v>
      </c>
      <c r="AI140" s="103"/>
      <c r="AJ140" s="103"/>
      <c r="AK140" s="103"/>
      <c r="AL140" s="103"/>
      <c r="AM140" s="103"/>
      <c r="AN140" s="103"/>
      <c r="AO140" s="103"/>
      <c r="AP140" s="103"/>
      <c r="AQ140" s="104"/>
      <c r="AS140" s="68" t="str" cm="1">
        <f t="array" ref="AS140">SUBSTITUTE(TEXT(INDEX($H$116:$AQ$116,1,$D140-36),"000000"),"-","")</f>
        <v>230001</v>
      </c>
      <c r="AT140" s="69"/>
      <c r="AU140" s="70"/>
      <c r="AW140" s="71" t="str">
        <f>SUBSTITUTE(IF(VLOOKUP(AW$137,$AD$9:$AN$16,8,FALSE)=INDEX($E$60:$G$62,MATCH("●",INDEX($H$60:$AQ$62,,MATCH($D140,$54:$54,0)-7),0),1),"","sed -i "&amp;IF($AK$135="MacOS","'' ","")&amp;"'s#"&amp;AW$137&amp;"="""&amp;VLOOKUP(AW$137,$AD$9:$AN$16,8,FALSE)&amp;""""&amp;"#"&amp;AW$137&amp;"="&amp;""""&amp;INDEX($E$60:$G$62,MATCH("●",INDEX($H$60:$AQ$62,,MATCH($D140,$54:$54,0)-7),0),1)&amp;""""&amp;"#g'"&amp;" ${CONFIG_DIR}"&amp;$K$7&amp;"; export "&amp;AW$137&amp;"="&amp;""""&amp;INDEX($E$60:$G$62,MATCH("●",INDEX($H$60:$AQ$62,,MATCH($D140,$54:$54,0)-7),0),1)&amp;""";"),",",""",""")</f>
        <v/>
      </c>
      <c r="AX140" s="71" t="str">
        <f>SUBSTITUTE(IF(INDEX($E$60:$G$62,MATCH("●",INDEX($H$60:$AQ$62,,MATCH($D140,$54:$54,0)-7),0),1)=VLOOKUP(AX$137,$AD$9:$AN$16,8,FALSE),"","sed -i "&amp;IF($AK$135="MacOS","'' ","")&amp;"'s#"&amp;AX$137&amp;"="""&amp;INDEX($E$60:$G$62,MATCH("●",INDEX($H$60:$AQ$62,,MATCH($D140,$54:$54,0)-7),0),1)&amp;""""&amp;"#"&amp;AX$137&amp;"="&amp;""""&amp;VLOOKUP(AX$137,$AD$9:$AN$16,8,FALSE)&amp;""""&amp;"#g'"&amp;"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0" s="71" t="str">
        <f>SUBSTITUTE(IF(VLOOKUP(AY$137,$AD$9:$AN$16,8,FALSE)=INDEX($E$64:$G$69,MATCH("●",INDEX($H$64:$AQ$69,,MATCH($D140,$54:$54,0)-7),0),1),"","sed -i "&amp;IF($AK$135="MacOS","'' ","")&amp;"'s#"&amp;AY$137&amp;"="""&amp;VLOOKUP(AY$137,$AD$9:$AN$16,8,FALSE)&amp;""""&amp;"#"&amp;AY$137&amp;"="&amp;""""&amp;INDEX($E$64:$G$69,MATCH("●",INDEX($H$64:$AQ$69,,MATCH($D140,$54:$54,0)-7),0),1)&amp;""""&amp;"#g'"&amp;" ${CONFIG_DIR}"&amp;$K$7&amp;"; export "&amp;AY$137&amp;"="&amp;""""&amp;INDEX($E$64:$G$69,MATCH("●",INDEX($H$64:$AQ$69,,MATCH($D140,$54:$54,0)-7),0),1)&amp;""";"),",",""",""")</f>
        <v/>
      </c>
      <c r="AZ140" s="71" t="str">
        <f>SUBSTITUTE(IF(INDEX($E$64:$G$69,MATCH("●",INDEX($H$64:$AQ$69,,MATCH($D140,$54:$54,0)-7),0),1)=VLOOKUP(AZ$137,$AD$9:$AN$16,8,FALSE),"","sed -i "&amp;IF($AK$135="MacOS","'' ","")&amp;"'s#"&amp;AZ$137&amp;"="""&amp;INDEX($E$64:$G$69,MATCH("●",INDEX($H$64:$AQ$69,,MATCH($D140,$54:$54,0)-7),0),1)&amp;""""&amp;"#"&amp;AZ$137&amp;"="&amp;""""&amp;VLOOKUP(AZ$137,$AD$9:$AN$16,8,FALSE)&amp;""""&amp;"#g'"&amp;"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0" s="71" t="str">
        <f>SUBSTITUTE(IF(VLOOKUP(BA$137,$AD$9:$AN$16,8,FALSE)=INDEX($E$71:$G$78,MATCH("●",INDEX($H$71:$AQ$78,,MATCH($D140,$54:$54,0)-7),0),1),"","sed -i "&amp;IF($AK$135="MacOS","'' ","")&amp;"'s#"&amp;BA$137&amp;"="""&amp;VLOOKUP(BA$137,$AD$9:$AN$16,8,FALSE)&amp;""""&amp;"#"&amp;BA$137&amp;"="&amp;""""&amp;INDEX($E$71:$G$78,MATCH("●",INDEX($H$71:$AQ$78,,MATCH($D140,$54:$54,0)-7),0),1)&amp;""""&amp;"#g'"&amp;" ${CONFIG_DIR}"&amp;$K$7&amp;"; export "&amp;BA$137&amp;"="&amp;""""&amp;INDEX($E$71:$G$78,MATCH("●",INDEX($H$71:$AQ$78,,MATCH($D140,$54:$54,0)-7),0),1)&amp;""";"),",",""",""")</f>
        <v/>
      </c>
      <c r="BB140" s="71" t="str">
        <f>SUBSTITUTE(IF(INDEX($E$71:$G$78,MATCH("●",INDEX($H$71:$AQ$78,,MATCH($D140,$54:$54,0)-7),0),1)=VLOOKUP(BB$137,$AD$9:$AN$16,8,FALSE),"","sed -i "&amp;IF($AK$135="MacOS","'' ","")&amp;"'s#"&amp;BB$137&amp;"="""&amp;INDEX($E$71:$G$78,MATCH("●",INDEX($H$71:$AQ$78,,MATCH($D140,$54:$54,0)-7),0),1)&amp;""""&amp;"#"&amp;BB$137&amp;"="&amp;""""&amp;VLOOKUP(BB$137,$AD$9:$AN$16,8,FALSE)&amp;""""&amp;"#g'"&amp;"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0" s="71" t="str">
        <f>SUBSTITUTE(IF(VLOOKUP(BC$137,$AD$9:$AN$16,8,FALSE)=INDEX($E$80:$G$88,MATCH("●",INDEX($H$80:$AQ$88,,MATCH($D140,$54:$54,0)-7),0),1),"","sed -i "&amp;IF($AK$135="MacOS","'' ","")&amp;"'s#"&amp;BC$137&amp;"="""&amp;VLOOKUP(BC$137,$AD$9:$AN$16,8,FALSE)&amp;""""&amp;"#"&amp;BC$137&amp;"="&amp;""""&amp;INDEX($E$80:$G$88,MATCH("●",INDEX($H$80:$AQ$88,,MATCH($D140,$54:$54,0)-7),0),1)&amp;""""&amp;"#g'"&amp;" ${CONFIG_DIR}"&amp;$K$7&amp;"; export "&amp;BC$137&amp;"="&amp;""""&amp;INDEX($E$80:$G$88,MATCH("●",INDEX($H$80:$AQ$88,,MATCH($D140,$54:$54,0)-7),0),1)&amp;""";"),",",""",""")</f>
        <v/>
      </c>
      <c r="BD140" s="71" t="str">
        <f>SUBSTITUTE(IF(INDEX($E$80:$G$88,MATCH("●",INDEX($H$80:$AQ$88,,MATCH($D140,$54:$54,0)-7),0),1)=VLOOKUP(BD$137,$AD$9:$AN$16,8,FALSE),"","sed -i "&amp;IF($AK$135="MacOS","'' ","")&amp;"'s#"&amp;BD$137&amp;"="""&amp;INDEX($E$80:$G$88,MATCH("●",INDEX($H$80:$AQ$88,,MATCH($D140,$54:$54,0)-7),0),1)&amp;""""&amp;"#"&amp;BD$137&amp;"="&amp;""""&amp;VLOOKUP(BD$137,$AD$9:$AN$16,8,FALSE)&amp;""""&amp;"#g'"&amp;"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0" s="71" t="str">
        <f>SUBSTITUTE(IF(VLOOKUP(BE$137,$AD$9:$AN$16,8,FALSE)=INDEX($E$90:$G$93,MATCH("●",INDEX($H$90:$AQ$93,,MATCH($D140,$54:$54,0)-7),0),1),"","sed -i "&amp;IF($AK$135="MacOS","'' ","")&amp;"'s#"&amp;BE$137&amp;"="""&amp;VLOOKUP(BE$137,$AD$9:$AN$16,8,FALSE)&amp;""""&amp;"#"&amp;BE$137&amp;"="&amp;""""&amp;INDEX($E$90:$G$93,MATCH("●",INDEX($H$90:$AQ$93,,MATCH($D140,$54:$54,0)-7),0),1)&amp;""""&amp;"#g'"&amp;" ${CONFIG_DIR}"&amp;$K$7&amp;"; export "&amp;BE$137&amp;"="&amp;""""&amp;INDEX($E$90:$G$93,MATCH("●",INDEX($H$90:$AQ$93,,MATCH($D140,$54:$54,0)-7),0),1)&amp;""";"),",",""",""")</f>
        <v/>
      </c>
      <c r="BF140" s="71" t="str">
        <f>SUBSTITUTE(IF(INDEX($E$90:$G$93,MATCH("●",INDEX($H$90:$AQ$93,,MATCH($D140,$54:$54,0)-7),0),1)=VLOOKUP(BF$137,$AD$9:$AN$16,8,FALSE),"","sed -i "&amp;IF($AK$135="MacOS","'' ","")&amp;"'s#"&amp;BF$137&amp;"="""&amp;INDEX($E$90:$G$93,MATCH("●",INDEX($H$90:$AQ$93,,MATCH($D140,$54:$54,0)-7),0),1)&amp;""""&amp;"#"&amp;BF$137&amp;"="&amp;""""&amp;VLOOKUP(BF$137,$AD$9:$AN$16,8,FALSE)&amp;""""&amp;"#g'"&amp;"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0" s="71" t="str">
        <f>SUBSTITUTE(IF(VLOOKUP(BG$137,$AD$9:$AN$16,8,FALSE)=INDEX($E$95:$G$99,MATCH("●",INDEX($H$95:$AQ$99,,MATCH($D140,$54:$54,0)-7),0),1),"","sed -i "&amp;IF($AK$135="MacOS","'' ","")&amp;"'s#"&amp;BG$137&amp;"="""&amp;VLOOKUP(BG$137,$AD$9:$AN$16,8,FALSE)&amp;""""&amp;"#"&amp;BG$137&amp;"="&amp;""""&amp;INDEX($E$95:$G$99,MATCH("●",INDEX($H$95:$AQ$99,,MATCH($D140,$54:$54,0)-7),0),1)&amp;""""&amp;"#g'"&amp;" ${CONFIG_DIR}"&amp;$K$7&amp;"; export "&amp;BG$137&amp;"="&amp;""""&amp;INDEX($E$95:$G$99,MATCH("●",INDEX($H$95:$AQ$99,,MATCH($D140,$54:$54,0)-7),0),1)&amp;""";"),",",""",""")</f>
        <v/>
      </c>
      <c r="BH140" s="71" t="str">
        <f>SUBSTITUTE(IF(INDEX($E$95:$G$99,MATCH("●",INDEX($H$95:$AQ$99,,MATCH($D140,$54:$54,0)-7),0),1)=VLOOKUP(BH$137,$AD$9:$AN$16,8,FALSE),"","sed -i "&amp;IF($AK$135="MacOS","'' ","")&amp;"'s#"&amp;BH$137&amp;"="""&amp;INDEX($E$95:$G$99,MATCH("●",INDEX($H$95:$AQ$99,,MATCH($D140,$54:$54,0)-7),0),1)&amp;""""&amp;"#"&amp;BH$137&amp;"="&amp;""""&amp;VLOOKUP(BH$137,$AD$9:$AN$16,8,FALSE)&amp;""""&amp;"#g'"&amp;"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0" s="71" t="str">
        <f>SUBSTITUTE(IF(VLOOKUP(BI$137,$AD$9:$AN$16,8,FALSE)=INDEX($E$101:$G$105,MATCH("●",INDEX($H$101:$AQ$105,,MATCH($D140,$54:$54,0)-7),0),1),"","sed -i "&amp;IF($AK$135="MacOS","'' ","")&amp;"'s#"&amp;BI$137&amp;"="""&amp;VLOOKUP(BI$137,$AD$9:$AN$16,8,FALSE)&amp;""""&amp;"#"&amp;BI$137&amp;"="&amp;""""&amp;INDEX($E$101:$G$105,MATCH("●",INDEX($H$101:$AQ$105,,MATCH($D140,$54:$54,0)-7),0),1)&amp;""""&amp;"#g'"&amp;" ${CONFIG_DIR}"&amp;$K$7&amp;"; export "&amp;BI$137&amp;"="&amp;""""&amp;INDEX($E$101:$G$105,MATCH("●",INDEX($H$101:$AQ$105,,MATCH($D140,$54:$54,0)-7),0),1)&amp;""";"),",",""",""")</f>
        <v>sed -i '' 's#FILE_ENCLOSING_CHAR="DOUBLE_QUOTE"#FILE_ENCLOSING_CHAR="SINGLE_QUOTE"#g' ${CONFIG_DIR}db_file_config.txt; export FILE_ENCLOSING_CHAR="SINGLE_QUOTE";</v>
      </c>
      <c r="BJ140" s="71" t="str">
        <f>SUBSTITUTE(IF(INDEX($E$101:$G$105,MATCH("●",INDEX($H$101:$AQ$105,,MATCH($D140,$54:$54,0)-7),0),1)=VLOOKUP(BJ$137,$AD$9:$AN$16,8,FALSE),"","sed -i "&amp;IF($AK$135="MacOS","'' ","")&amp;"'s#"&amp;BJ$137&amp;"="""&amp;INDEX($E$101:$G$105,MATCH("●",INDEX($H$101:$AQ$105,,MATCH($D140,$54:$54,0)-7),0),1)&amp;""""&amp;"#"&amp;BJ$137&amp;"="&amp;""""&amp;VLOOKUP(BJ$137,$AD$9:$AN$16,8,FALSE)&amp;""""&amp;"#g'"&amp;"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's#FILE_ENCLOSING_CHAR="SINGLE_QUOTE"#FILE_ENCLOSING_CHAR="DOUBLE_QUOTE"#g' ${CONFIG_DIR}db_file_config.txt; export FILE_ENCLOSING_CHAR="DOUBLE_QUOTE";</v>
      </c>
      <c r="BK140" s="71" t="str">
        <f>SUBSTITUTE(IF(VLOOKUP(BK$137,$AD$9:$AN$16,8,FALSE)=INDEX($E$107:$G$111,MATCH("●",INDEX($H$107:$AQ$111,,MATCH($D140,$54:$54,0)-7),0),1),"","sed -i "&amp;IF($AK$135="MacOS","'' ","")&amp;"'s#"&amp;BK$137&amp;"="""&amp;VLOOKUP(BK$137,$AD$9:$AN$16,8,FALSE)&amp;""""&amp;"#"&amp;BK$137&amp;"="&amp;""""&amp;INDEX($E$107:$G$111,MATCH("●",INDEX($H$107:$AQ$111,,MATCH($D140,$54:$54,0)-7),0),1)&amp;""""&amp;"#g'"&amp;" ${CONFIG_DIR}"&amp;$K$7&amp;"; export "&amp;BK$137&amp;"="&amp;""""&amp;INDEX($E$107:$G$111,MATCH("●",INDEX($H$107:$AQ$111,,MATCH($D140,$54:$54,0)-7),0),1)&amp;""";"),",",""",""")</f>
        <v/>
      </c>
      <c r="BL140" s="71" t="str">
        <f>SUBSTITUTE(IF(INDEX($E$107:$G$111,MATCH("●",INDEX($H$107:$AQ$111,,MATCH($D140,$54:$54,0)-7),0),1)=VLOOKUP(BL$137,$AD$9:$AN$16,8,FALSE),"","sed -i "&amp;IF($AK$135="MacOS","'' ","")&amp;"'s#"&amp;BL$137&amp;"="""&amp;INDEX($E$107:$G$111,MATCH("●",INDEX($H$107:$AQ$111,,MATCH($D140,$54:$54,0)-7),0),1)&amp;""""&amp;"#"&amp;BL$137&amp;"="&amp;""""&amp;VLOOKUP(BL$137,$AD$9:$AN$16,8,FALSE)&amp;""""&amp;"#g'"&amp;"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0" s="60" t="s">
        <v>1068</v>
      </c>
    </row>
    <row r="141" spans="3:65" ht="72" customHeight="1">
      <c r="D141" s="96">
        <f>$D140+1</f>
        <v>39</v>
      </c>
      <c r="E141" s="97"/>
      <c r="F141" s="97"/>
      <c r="G141" s="98"/>
      <c r="H141" s="45" t="str">
        <f t="shared" ca="1" si="2"/>
        <v>clear; echo テストケース039; sed -i '' 's#FILE_ENCLOSING_CHAR="DOUBLE_QUOTE"#FILE_ENCLOSING_CHAR="NONE"#g' ${CONFIG_DIR}db_file_config.txt; export FILE_ENCLOSING_CHAR="NONE";sh ./script/db_check_file_validate_config.sh; sed -i '' 's#FILE_ENCLOSING_CHAR="NONE"#FILE_ENCLOSING_CHAR="DOUBLE_QUOTE"#g' ${CONFIG_DIR}db_file_config.txt; export FILE_ENCLOSING_CHAR="DOUBLE_QUOTE";</v>
      </c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7"/>
      <c r="AE141" s="99" t="str" cm="1">
        <f t="array" ref="AE141">SUBSTITUTE(INDEX($H$113:$AQ$113, , MATCH($D141, $54:$54, 0)-7),"-","")</f>
        <v>正常</v>
      </c>
      <c r="AF141" s="100"/>
      <c r="AG141" s="101"/>
      <c r="AH141" s="102" t="s">
        <v>1719</v>
      </c>
      <c r="AI141" s="103"/>
      <c r="AJ141" s="103"/>
      <c r="AK141" s="103"/>
      <c r="AL141" s="103"/>
      <c r="AM141" s="103"/>
      <c r="AN141" s="103"/>
      <c r="AO141" s="103"/>
      <c r="AP141" s="103"/>
      <c r="AQ141" s="104"/>
      <c r="AS141" s="68" t="str" cm="1">
        <f t="array" ref="AS141">SUBSTITUTE(TEXT(INDEX($H$116:$AQ$116,1,$D141-36),"000000"),"-","")</f>
        <v>230001</v>
      </c>
      <c r="AT141" s="69"/>
      <c r="AU141" s="70"/>
      <c r="AW141" s="71" t="str">
        <f>SUBSTITUTE(IF(VLOOKUP(AW$137,$AD$9:$AN$16,8,FALSE)=INDEX($E$60:$G$62,MATCH("●",INDEX($H$60:$AQ$62,,MATCH($D141,$54:$54,0)-7),0),1),"","sed -i "&amp;IF($AK$135="MacOS","'' ","")&amp;"'s#"&amp;AW$137&amp;"="""&amp;VLOOKUP(AW$137,$AD$9:$AN$16,8,FALSE)&amp;""""&amp;"#"&amp;AW$137&amp;"="&amp;""""&amp;INDEX($E$60:$G$62,MATCH("●",INDEX($H$60:$AQ$62,,MATCH($D141,$54:$54,0)-7),0),1)&amp;""""&amp;"#g'"&amp;" ${CONFIG_DIR}"&amp;$K$7&amp;"; export "&amp;AW$137&amp;"="&amp;""""&amp;INDEX($E$60:$G$62,MATCH("●",INDEX($H$60:$AQ$62,,MATCH($D141,$54:$54,0)-7),0),1)&amp;""";"),",",""",""")</f>
        <v/>
      </c>
      <c r="AX141" s="71" t="str">
        <f>SUBSTITUTE(IF(INDEX($E$60:$G$62,MATCH("●",INDEX($H$60:$AQ$62,,MATCH($D141,$54:$54,0)-7),0),1)=VLOOKUP(AX$137,$AD$9:$AN$16,8,FALSE),"","sed -i "&amp;IF($AK$135="MacOS","'' ","")&amp;"'s#"&amp;AX$137&amp;"="""&amp;INDEX($E$60:$G$62,MATCH("●",INDEX($H$60:$AQ$62,,MATCH($D141,$54:$54,0)-7),0),1)&amp;""""&amp;"#"&amp;AX$137&amp;"="&amp;""""&amp;VLOOKUP(AX$137,$AD$9:$AN$16,8,FALSE)&amp;""""&amp;"#g'"&amp;"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1" s="71" t="str">
        <f>SUBSTITUTE(IF(VLOOKUP(AY$137,$AD$9:$AN$16,8,FALSE)=INDEX($E$64:$G$69,MATCH("●",INDEX($H$64:$AQ$69,,MATCH($D141,$54:$54,0)-7),0),1),"","sed -i "&amp;IF($AK$135="MacOS","'' ","")&amp;"'s#"&amp;AY$137&amp;"="""&amp;VLOOKUP(AY$137,$AD$9:$AN$16,8,FALSE)&amp;""""&amp;"#"&amp;AY$137&amp;"="&amp;""""&amp;INDEX($E$64:$G$69,MATCH("●",INDEX($H$64:$AQ$69,,MATCH($D141,$54:$54,0)-7),0),1)&amp;""""&amp;"#g'"&amp;" ${CONFIG_DIR}"&amp;$K$7&amp;"; export "&amp;AY$137&amp;"="&amp;""""&amp;INDEX($E$64:$G$69,MATCH("●",INDEX($H$64:$AQ$69,,MATCH($D141,$54:$54,0)-7),0),1)&amp;""";"),",",""",""")</f>
        <v/>
      </c>
      <c r="AZ141" s="71" t="str">
        <f>SUBSTITUTE(IF(INDEX($E$64:$G$69,MATCH("●",INDEX($H$64:$AQ$69,,MATCH($D141,$54:$54,0)-7),0),1)=VLOOKUP(AZ$137,$AD$9:$AN$16,8,FALSE),"","sed -i "&amp;IF($AK$135="MacOS","'' ","")&amp;"'s#"&amp;AZ$137&amp;"="""&amp;INDEX($E$64:$G$69,MATCH("●",INDEX($H$64:$AQ$69,,MATCH($D141,$54:$54,0)-7),0),1)&amp;""""&amp;"#"&amp;AZ$137&amp;"="&amp;""""&amp;VLOOKUP(AZ$137,$AD$9:$AN$16,8,FALSE)&amp;""""&amp;"#g'"&amp;"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1" s="71" t="str">
        <f>SUBSTITUTE(IF(VLOOKUP(BA$137,$AD$9:$AN$16,8,FALSE)=INDEX($E$71:$G$78,MATCH("●",INDEX($H$71:$AQ$78,,MATCH($D141,$54:$54,0)-7),0),1),"","sed -i "&amp;IF($AK$135="MacOS","'' ","")&amp;"'s#"&amp;BA$137&amp;"="""&amp;VLOOKUP(BA$137,$AD$9:$AN$16,8,FALSE)&amp;""""&amp;"#"&amp;BA$137&amp;"="&amp;""""&amp;INDEX($E$71:$G$78,MATCH("●",INDEX($H$71:$AQ$78,,MATCH($D141,$54:$54,0)-7),0),1)&amp;""""&amp;"#g'"&amp;" ${CONFIG_DIR}"&amp;$K$7&amp;"; export "&amp;BA$137&amp;"="&amp;""""&amp;INDEX($E$71:$G$78,MATCH("●",INDEX($H$71:$AQ$78,,MATCH($D141,$54:$54,0)-7),0),1)&amp;""";"),",",""",""")</f>
        <v/>
      </c>
      <c r="BB141" s="71" t="str">
        <f>SUBSTITUTE(IF(INDEX($E$71:$G$78,MATCH("●",INDEX($H$71:$AQ$78,,MATCH($D141,$54:$54,0)-7),0),1)=VLOOKUP(BB$137,$AD$9:$AN$16,8,FALSE),"","sed -i "&amp;IF($AK$135="MacOS","'' ","")&amp;"'s#"&amp;BB$137&amp;"="""&amp;INDEX($E$71:$G$78,MATCH("●",INDEX($H$71:$AQ$78,,MATCH($D141,$54:$54,0)-7),0),1)&amp;""""&amp;"#"&amp;BB$137&amp;"="&amp;""""&amp;VLOOKUP(BB$137,$AD$9:$AN$16,8,FALSE)&amp;""""&amp;"#g'"&amp;"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1" s="71" t="str">
        <f>SUBSTITUTE(IF(VLOOKUP(BC$137,$AD$9:$AN$16,8,FALSE)=INDEX($E$80:$G$88,MATCH("●",INDEX($H$80:$AQ$88,,MATCH($D141,$54:$54,0)-7),0),1),"","sed -i "&amp;IF($AK$135="MacOS","'' ","")&amp;"'s#"&amp;BC$137&amp;"="""&amp;VLOOKUP(BC$137,$AD$9:$AN$16,8,FALSE)&amp;""""&amp;"#"&amp;BC$137&amp;"="&amp;""""&amp;INDEX($E$80:$G$88,MATCH("●",INDEX($H$80:$AQ$88,,MATCH($D141,$54:$54,0)-7),0),1)&amp;""""&amp;"#g'"&amp;" ${CONFIG_DIR}"&amp;$K$7&amp;"; export "&amp;BC$137&amp;"="&amp;""""&amp;INDEX($E$80:$G$88,MATCH("●",INDEX($H$80:$AQ$88,,MATCH($D141,$54:$54,0)-7),0),1)&amp;""";"),",",""",""")</f>
        <v/>
      </c>
      <c r="BD141" s="71" t="str">
        <f>SUBSTITUTE(IF(INDEX($E$80:$G$88,MATCH("●",INDEX($H$80:$AQ$88,,MATCH($D141,$54:$54,0)-7),0),1)=VLOOKUP(BD$137,$AD$9:$AN$16,8,FALSE),"","sed -i "&amp;IF($AK$135="MacOS","'' ","")&amp;"'s#"&amp;BD$137&amp;"="""&amp;INDEX($E$80:$G$88,MATCH("●",INDEX($H$80:$AQ$88,,MATCH($D141,$54:$54,0)-7),0),1)&amp;""""&amp;"#"&amp;BD$137&amp;"="&amp;""""&amp;VLOOKUP(BD$137,$AD$9:$AN$16,8,FALSE)&amp;""""&amp;"#g'"&amp;"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1" s="71" t="str">
        <f>SUBSTITUTE(IF(VLOOKUP(BE$137,$AD$9:$AN$16,8,FALSE)=INDEX($E$90:$G$93,MATCH("●",INDEX($H$90:$AQ$93,,MATCH($D141,$54:$54,0)-7),0),1),"","sed -i "&amp;IF($AK$135="MacOS","'' ","")&amp;"'s#"&amp;BE$137&amp;"="""&amp;VLOOKUP(BE$137,$AD$9:$AN$16,8,FALSE)&amp;""""&amp;"#"&amp;BE$137&amp;"="&amp;""""&amp;INDEX($E$90:$G$93,MATCH("●",INDEX($H$90:$AQ$93,,MATCH($D141,$54:$54,0)-7),0),1)&amp;""""&amp;"#g'"&amp;" ${CONFIG_DIR}"&amp;$K$7&amp;"; export "&amp;BE$137&amp;"="&amp;""""&amp;INDEX($E$90:$G$93,MATCH("●",INDEX($H$90:$AQ$93,,MATCH($D141,$54:$54,0)-7),0),1)&amp;""";"),",",""",""")</f>
        <v/>
      </c>
      <c r="BF141" s="71" t="str">
        <f>SUBSTITUTE(IF(INDEX($E$90:$G$93,MATCH("●",INDEX($H$90:$AQ$93,,MATCH($D141,$54:$54,0)-7),0),1)=VLOOKUP(BF$137,$AD$9:$AN$16,8,FALSE),"","sed -i "&amp;IF($AK$135="MacOS","'' ","")&amp;"'s#"&amp;BF$137&amp;"="""&amp;INDEX($E$90:$G$93,MATCH("●",INDEX($H$90:$AQ$93,,MATCH($D141,$54:$54,0)-7),0),1)&amp;""""&amp;"#"&amp;BF$137&amp;"="&amp;""""&amp;VLOOKUP(BF$137,$AD$9:$AN$16,8,FALSE)&amp;""""&amp;"#g'"&amp;"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1" s="71" t="str">
        <f>SUBSTITUTE(IF(VLOOKUP(BG$137,$AD$9:$AN$16,8,FALSE)=INDEX($E$95:$G$99,MATCH("●",INDEX($H$95:$AQ$99,,MATCH($D141,$54:$54,0)-7),0),1),"","sed -i "&amp;IF($AK$135="MacOS","'' ","")&amp;"'s#"&amp;BG$137&amp;"="""&amp;VLOOKUP(BG$137,$AD$9:$AN$16,8,FALSE)&amp;""""&amp;"#"&amp;BG$137&amp;"="&amp;""""&amp;INDEX($E$95:$G$99,MATCH("●",INDEX($H$95:$AQ$99,,MATCH($D141,$54:$54,0)-7),0),1)&amp;""""&amp;"#g'"&amp;" ${CONFIG_DIR}"&amp;$K$7&amp;"; export "&amp;BG$137&amp;"="&amp;""""&amp;INDEX($E$95:$G$99,MATCH("●",INDEX($H$95:$AQ$99,,MATCH($D141,$54:$54,0)-7),0),1)&amp;""";"),",",""",""")</f>
        <v/>
      </c>
      <c r="BH141" s="71" t="str">
        <f>SUBSTITUTE(IF(INDEX($E$95:$G$99,MATCH("●",INDEX($H$95:$AQ$99,,MATCH($D141,$54:$54,0)-7),0),1)=VLOOKUP(BH$137,$AD$9:$AN$16,8,FALSE),"","sed -i "&amp;IF($AK$135="MacOS","'' ","")&amp;"'s#"&amp;BH$137&amp;"="""&amp;INDEX($E$95:$G$99,MATCH("●",INDEX($H$95:$AQ$99,,MATCH($D141,$54:$54,0)-7),0),1)&amp;""""&amp;"#"&amp;BH$137&amp;"="&amp;""""&amp;VLOOKUP(BH$137,$AD$9:$AN$16,8,FALSE)&amp;""""&amp;"#g'"&amp;"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1" s="71" t="str">
        <f>SUBSTITUTE(IF(VLOOKUP(BI$137,$AD$9:$AN$16,8,FALSE)=INDEX($E$101:$G$105,MATCH("●",INDEX($H$101:$AQ$105,,MATCH($D141,$54:$54,0)-7),0),1),"","sed -i "&amp;IF($AK$135="MacOS","'' ","")&amp;"'s#"&amp;BI$137&amp;"="""&amp;VLOOKUP(BI$137,$AD$9:$AN$16,8,FALSE)&amp;""""&amp;"#"&amp;BI$137&amp;"="&amp;""""&amp;INDEX($E$101:$G$105,MATCH("●",INDEX($H$101:$AQ$105,,MATCH($D141,$54:$54,0)-7),0),1)&amp;""""&amp;"#g'"&amp;" ${CONFIG_DIR}"&amp;$K$7&amp;"; export "&amp;BI$137&amp;"="&amp;""""&amp;INDEX($E$101:$G$105,MATCH("●",INDEX($H$101:$AQ$105,,MATCH($D141,$54:$54,0)-7),0),1)&amp;""";"),",",""",""")</f>
        <v>sed -i '' 's#FILE_ENCLOSING_CHAR="DOUBLE_QUOTE"#FILE_ENCLOSING_CHAR="NONE"#g' ${CONFIG_DIR}db_file_config.txt; export FILE_ENCLOSING_CHAR="NONE";</v>
      </c>
      <c r="BJ141" s="71" t="str">
        <f>SUBSTITUTE(IF(INDEX($E$101:$G$105,MATCH("●",INDEX($H$101:$AQ$105,,MATCH($D141,$54:$54,0)-7),0),1)=VLOOKUP(BJ$137,$AD$9:$AN$16,8,FALSE),"","sed -i "&amp;IF($AK$135="MacOS","'' ","")&amp;"'s#"&amp;BJ$137&amp;"="""&amp;INDEX($E$101:$G$105,MATCH("●",INDEX($H$101:$AQ$105,,MATCH($D141,$54:$54,0)-7),0),1)&amp;""""&amp;"#"&amp;BJ$137&amp;"="&amp;""""&amp;VLOOKUP(BJ$137,$AD$9:$AN$16,8,FALSE)&amp;""""&amp;"#g'"&amp;"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's#FILE_ENCLOSING_CHAR="NONE"#FILE_ENCLOSING_CHAR="DOUBLE_QUOTE"#g' ${CONFIG_DIR}db_file_config.txt; export FILE_ENCLOSING_CHAR="DOUBLE_QUOTE";</v>
      </c>
      <c r="BK141" s="71" t="str">
        <f>SUBSTITUTE(IF(VLOOKUP(BK$137,$AD$9:$AN$16,8,FALSE)=INDEX($E$107:$G$111,MATCH("●",INDEX($H$107:$AQ$111,,MATCH($D141,$54:$54,0)-7),0),1),"","sed -i "&amp;IF($AK$135="MacOS","'' ","")&amp;"'s#"&amp;BK$137&amp;"="""&amp;VLOOKUP(BK$137,$AD$9:$AN$16,8,FALSE)&amp;""""&amp;"#"&amp;BK$137&amp;"="&amp;""""&amp;INDEX($E$107:$G$111,MATCH("●",INDEX($H$107:$AQ$111,,MATCH($D141,$54:$54,0)-7),0),1)&amp;""""&amp;"#g'"&amp;" ${CONFIG_DIR}"&amp;$K$7&amp;"; export "&amp;BK$137&amp;"="&amp;""""&amp;INDEX($E$107:$G$111,MATCH("●",INDEX($H$107:$AQ$111,,MATCH($D141,$54:$54,0)-7),0),1)&amp;""";"),",",""",""")</f>
        <v/>
      </c>
      <c r="BL141" s="71" t="str">
        <f>SUBSTITUTE(IF(INDEX($E$107:$G$111,MATCH("●",INDEX($H$107:$AQ$111,,MATCH($D141,$54:$54,0)-7),0),1)=VLOOKUP(BL$137,$AD$9:$AN$16,8,FALSE),"","sed -i "&amp;IF($AK$135="MacOS","'' ","")&amp;"'s#"&amp;BL$137&amp;"="""&amp;INDEX($E$107:$G$111,MATCH("●",INDEX($H$107:$AQ$111,,MATCH($D141,$54:$54,0)-7),0),1)&amp;""""&amp;"#"&amp;BL$137&amp;"="&amp;""""&amp;VLOOKUP(BL$137,$AD$9:$AN$16,8,FALSE)&amp;""""&amp;"#g'"&amp;"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1" s="60" t="s">
        <v>1068</v>
      </c>
    </row>
    <row r="142" spans="3:65" ht="72" customHeight="1">
      <c r="D142" s="96">
        <f t="shared" ref="D142:D155" si="3">$D141+1</f>
        <v>40</v>
      </c>
      <c r="E142" s="97"/>
      <c r="F142" s="97"/>
      <c r="G142" s="98"/>
      <c r="H142" s="45" t="str">
        <f t="shared" ca="1" si="2"/>
        <v>clear; echo テストケース040; sed -i '' 's#FILE_ENCLOSING_CHAR="DOUBLE_QUOTE"#FILE_ENCLOSING_CHAR="BACKTICK"#g' ${CONFIG_DIR}db_file_config.txt; export FILE_ENCLOSING_CHAR="BACKTICK";sh ./script/db_check_file_validate_config.sh; sed -i '' 's#FILE_ENCLOSING_CHAR="BACKTICK"#FILE_ENCLOSING_CHAR="DOUBLE_QUOTE"#g' ${CONFIG_DIR}db_file_config.txt; export FILE_ENCLOSING_CHAR="DOUBLE_QUOTE";</v>
      </c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7"/>
      <c r="AE142" s="99" t="str" cm="1">
        <f t="array" ref="AE142">SUBSTITUTE(INDEX($H$113:$AQ$113, , MATCH($D142, $54:$54, 0)-7),"-","")</f>
        <v>異常</v>
      </c>
      <c r="AF142" s="100"/>
      <c r="AG142" s="101"/>
      <c r="AH142" s="102" t="s">
        <v>1724</v>
      </c>
      <c r="AI142" s="103"/>
      <c r="AJ142" s="103"/>
      <c r="AK142" s="103"/>
      <c r="AL142" s="103"/>
      <c r="AM142" s="103"/>
      <c r="AN142" s="103"/>
      <c r="AO142" s="103"/>
      <c r="AP142" s="103"/>
      <c r="AQ142" s="104"/>
      <c r="AS142" s="68" t="str" cm="1">
        <f t="array" ref="AS142">SUBSTITUTE(TEXT(INDEX($H$116:$AQ$116,1,$D142-36),"000000"),"-","")</f>
        <v>230108</v>
      </c>
      <c r="AT142" s="69"/>
      <c r="AU142" s="70"/>
      <c r="AW142" s="71" t="str">
        <f>SUBSTITUTE(IF(VLOOKUP(AW$137,$AD$9:$AN$16,8,FALSE)=INDEX($E$60:$G$62,MATCH("●",INDEX($H$60:$AQ$62,,MATCH($D142,$54:$54,0)-7),0),1),"","sed -i "&amp;IF($AK$135="MacOS","'' ","")&amp;"'s#"&amp;AW$137&amp;"="""&amp;VLOOKUP(AW$137,$AD$9:$AN$16,8,FALSE)&amp;""""&amp;"#"&amp;AW$137&amp;"="&amp;""""&amp;INDEX($E$60:$G$62,MATCH("●",INDEX($H$60:$AQ$62,,MATCH($D142,$54:$54,0)-7),0),1)&amp;""""&amp;"#g'"&amp;" ${CONFIG_DIR}"&amp;$K$7&amp;"; export "&amp;AW$137&amp;"="&amp;""""&amp;INDEX($E$60:$G$62,MATCH("●",INDEX($H$60:$AQ$62,,MATCH($D142,$54:$54,0)-7),0),1)&amp;""";"),",",""",""")</f>
        <v/>
      </c>
      <c r="AX142" s="71" t="str">
        <f>SUBSTITUTE(IF(INDEX($E$60:$G$62,MATCH("●",INDEX($H$60:$AQ$62,,MATCH($D142,$54:$54,0)-7),0),1)=VLOOKUP(AX$137,$AD$9:$AN$16,8,FALSE),"","sed -i "&amp;IF($AK$135="MacOS","'' ","")&amp;"'s#"&amp;AX$137&amp;"="""&amp;INDEX($E$60:$G$62,MATCH("●",INDEX($H$60:$AQ$62,,MATCH($D142,$54:$54,0)-7),0),1)&amp;""""&amp;"#"&amp;AX$137&amp;"="&amp;""""&amp;VLOOKUP(AX$137,$AD$9:$AN$16,8,FALSE)&amp;""""&amp;"#g'"&amp;"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2" s="71" t="str">
        <f>SUBSTITUTE(IF(VLOOKUP(AY$137,$AD$9:$AN$16,8,FALSE)=INDEX($E$64:$G$69,MATCH("●",INDEX($H$64:$AQ$69,,MATCH($D142,$54:$54,0)-7),0),1),"","sed -i "&amp;IF($AK$135="MacOS","'' ","")&amp;"'s#"&amp;AY$137&amp;"="""&amp;VLOOKUP(AY$137,$AD$9:$AN$16,8,FALSE)&amp;""""&amp;"#"&amp;AY$137&amp;"="&amp;""""&amp;INDEX($E$64:$G$69,MATCH("●",INDEX($H$64:$AQ$69,,MATCH($D142,$54:$54,0)-7),0),1)&amp;""""&amp;"#g'"&amp;" ${CONFIG_DIR}"&amp;$K$7&amp;"; export "&amp;AY$137&amp;"="&amp;""""&amp;INDEX($E$64:$G$69,MATCH("●",INDEX($H$64:$AQ$69,,MATCH($D142,$54:$54,0)-7),0),1)&amp;""";"),",",""",""")</f>
        <v/>
      </c>
      <c r="AZ142" s="71" t="str">
        <f>SUBSTITUTE(IF(INDEX($E$64:$G$69,MATCH("●",INDEX($H$64:$AQ$69,,MATCH($D142,$54:$54,0)-7),0),1)=VLOOKUP(AZ$137,$AD$9:$AN$16,8,FALSE),"","sed -i "&amp;IF($AK$135="MacOS","'' ","")&amp;"'s#"&amp;AZ$137&amp;"="""&amp;INDEX($E$64:$G$69,MATCH("●",INDEX($H$64:$AQ$69,,MATCH($D142,$54:$54,0)-7),0),1)&amp;""""&amp;"#"&amp;AZ$137&amp;"="&amp;""""&amp;VLOOKUP(AZ$137,$AD$9:$AN$16,8,FALSE)&amp;""""&amp;"#g'"&amp;"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2" s="71" t="str">
        <f>SUBSTITUTE(IF(VLOOKUP(BA$137,$AD$9:$AN$16,8,FALSE)=INDEX($E$71:$G$78,MATCH("●",INDEX($H$71:$AQ$78,,MATCH($D142,$54:$54,0)-7),0),1),"","sed -i "&amp;IF($AK$135="MacOS","'' ","")&amp;"'s#"&amp;BA$137&amp;"="""&amp;VLOOKUP(BA$137,$AD$9:$AN$16,8,FALSE)&amp;""""&amp;"#"&amp;BA$137&amp;"="&amp;""""&amp;INDEX($E$71:$G$78,MATCH("●",INDEX($H$71:$AQ$78,,MATCH($D142,$54:$54,0)-7),0),1)&amp;""""&amp;"#g'"&amp;" ${CONFIG_DIR}"&amp;$K$7&amp;"; export "&amp;BA$137&amp;"="&amp;""""&amp;INDEX($E$71:$G$78,MATCH("●",INDEX($H$71:$AQ$78,,MATCH($D142,$54:$54,0)-7),0),1)&amp;""";"),",",""",""")</f>
        <v/>
      </c>
      <c r="BB142" s="71" t="str">
        <f>SUBSTITUTE(IF(INDEX($E$71:$G$78,MATCH("●",INDEX($H$71:$AQ$78,,MATCH($D142,$54:$54,0)-7),0),1)=VLOOKUP(BB$137,$AD$9:$AN$16,8,FALSE),"","sed -i "&amp;IF($AK$135="MacOS","'' ","")&amp;"'s#"&amp;BB$137&amp;"="""&amp;INDEX($E$71:$G$78,MATCH("●",INDEX($H$71:$AQ$78,,MATCH($D142,$54:$54,0)-7),0),1)&amp;""""&amp;"#"&amp;BB$137&amp;"="&amp;""""&amp;VLOOKUP(BB$137,$AD$9:$AN$16,8,FALSE)&amp;""""&amp;"#g'"&amp;"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2" s="71" t="str">
        <f>SUBSTITUTE(IF(VLOOKUP(BC$137,$AD$9:$AN$16,8,FALSE)=INDEX($E$80:$G$88,MATCH("●",INDEX($H$80:$AQ$88,,MATCH($D142,$54:$54,0)-7),0),1),"","sed -i "&amp;IF($AK$135="MacOS","'' ","")&amp;"'s#"&amp;BC$137&amp;"="""&amp;VLOOKUP(BC$137,$AD$9:$AN$16,8,FALSE)&amp;""""&amp;"#"&amp;BC$137&amp;"="&amp;""""&amp;INDEX($E$80:$G$88,MATCH("●",INDEX($H$80:$AQ$88,,MATCH($D142,$54:$54,0)-7),0),1)&amp;""""&amp;"#g'"&amp;" ${CONFIG_DIR}"&amp;$K$7&amp;"; export "&amp;BC$137&amp;"="&amp;""""&amp;INDEX($E$80:$G$88,MATCH("●",INDEX($H$80:$AQ$88,,MATCH($D142,$54:$54,0)-7),0),1)&amp;""";"),",",""",""")</f>
        <v/>
      </c>
      <c r="BD142" s="71" t="str">
        <f>SUBSTITUTE(IF(INDEX($E$80:$G$88,MATCH("●",INDEX($H$80:$AQ$88,,MATCH($D142,$54:$54,0)-7),0),1)=VLOOKUP(BD$137,$AD$9:$AN$16,8,FALSE),"","sed -i "&amp;IF($AK$135="MacOS","'' ","")&amp;"'s#"&amp;BD$137&amp;"="""&amp;INDEX($E$80:$G$88,MATCH("●",INDEX($H$80:$AQ$88,,MATCH($D142,$54:$54,0)-7),0),1)&amp;""""&amp;"#"&amp;BD$137&amp;"="&amp;""""&amp;VLOOKUP(BD$137,$AD$9:$AN$16,8,FALSE)&amp;""""&amp;"#g'"&amp;"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2" s="71" t="str">
        <f>SUBSTITUTE(IF(VLOOKUP(BE$137,$AD$9:$AN$16,8,FALSE)=INDEX($E$90:$G$93,MATCH("●",INDEX($H$90:$AQ$93,,MATCH($D142,$54:$54,0)-7),0),1),"","sed -i "&amp;IF($AK$135="MacOS","'' ","")&amp;"'s#"&amp;BE$137&amp;"="""&amp;VLOOKUP(BE$137,$AD$9:$AN$16,8,FALSE)&amp;""""&amp;"#"&amp;BE$137&amp;"="&amp;""""&amp;INDEX($E$90:$G$93,MATCH("●",INDEX($H$90:$AQ$93,,MATCH($D142,$54:$54,0)-7),0),1)&amp;""""&amp;"#g'"&amp;" ${CONFIG_DIR}"&amp;$K$7&amp;"; export "&amp;BE$137&amp;"="&amp;""""&amp;INDEX($E$90:$G$93,MATCH("●",INDEX($H$90:$AQ$93,,MATCH($D142,$54:$54,0)-7),0),1)&amp;""";"),",",""",""")</f>
        <v/>
      </c>
      <c r="BF142" s="71" t="str">
        <f>SUBSTITUTE(IF(INDEX($E$90:$G$93,MATCH("●",INDEX($H$90:$AQ$93,,MATCH($D142,$54:$54,0)-7),0),1)=VLOOKUP(BF$137,$AD$9:$AN$16,8,FALSE),"","sed -i "&amp;IF($AK$135="MacOS","'' ","")&amp;"'s#"&amp;BF$137&amp;"="""&amp;INDEX($E$90:$G$93,MATCH("●",INDEX($H$90:$AQ$93,,MATCH($D142,$54:$54,0)-7),0),1)&amp;""""&amp;"#"&amp;BF$137&amp;"="&amp;""""&amp;VLOOKUP(BF$137,$AD$9:$AN$16,8,FALSE)&amp;""""&amp;"#g'"&amp;"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2" s="71" t="str">
        <f>SUBSTITUTE(IF(VLOOKUP(BG$137,$AD$9:$AN$16,8,FALSE)=INDEX($E$95:$G$99,MATCH("●",INDEX($H$95:$AQ$99,,MATCH($D142,$54:$54,0)-7),0),1),"","sed -i "&amp;IF($AK$135="MacOS","'' ","")&amp;"'s#"&amp;BG$137&amp;"="""&amp;VLOOKUP(BG$137,$AD$9:$AN$16,8,FALSE)&amp;""""&amp;"#"&amp;BG$137&amp;"="&amp;""""&amp;INDEX($E$95:$G$99,MATCH("●",INDEX($H$95:$AQ$99,,MATCH($D142,$54:$54,0)-7),0),1)&amp;""""&amp;"#g'"&amp;" ${CONFIG_DIR}"&amp;$K$7&amp;"; export "&amp;BG$137&amp;"="&amp;""""&amp;INDEX($E$95:$G$99,MATCH("●",INDEX($H$95:$AQ$99,,MATCH($D142,$54:$54,0)-7),0),1)&amp;""";"),",",""",""")</f>
        <v/>
      </c>
      <c r="BH142" s="71" t="str">
        <f>SUBSTITUTE(IF(INDEX($E$95:$G$99,MATCH("●",INDEX($H$95:$AQ$99,,MATCH($D142,$54:$54,0)-7),0),1)=VLOOKUP(BH$137,$AD$9:$AN$16,8,FALSE),"","sed -i "&amp;IF($AK$135="MacOS","'' ","")&amp;"'s#"&amp;BH$137&amp;"="""&amp;INDEX($E$95:$G$99,MATCH("●",INDEX($H$95:$AQ$99,,MATCH($D142,$54:$54,0)-7),0),1)&amp;""""&amp;"#"&amp;BH$137&amp;"="&amp;""""&amp;VLOOKUP(BH$137,$AD$9:$AN$16,8,FALSE)&amp;""""&amp;"#g'"&amp;"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2" s="71" t="str">
        <f>SUBSTITUTE(IF(VLOOKUP(BI$137,$AD$9:$AN$16,8,FALSE)=INDEX($E$101:$G$105,MATCH("●",INDEX($H$101:$AQ$105,,MATCH($D142,$54:$54,0)-7),0),1),"","sed -i "&amp;IF($AK$135="MacOS","'' ","")&amp;"'s#"&amp;BI$137&amp;"="""&amp;VLOOKUP(BI$137,$AD$9:$AN$16,8,FALSE)&amp;""""&amp;"#"&amp;BI$137&amp;"="&amp;""""&amp;INDEX($E$101:$G$105,MATCH("●",INDEX($H$101:$AQ$105,,MATCH($D142,$54:$54,0)-7),0),1)&amp;""""&amp;"#g'"&amp;" ${CONFIG_DIR}"&amp;$K$7&amp;"; export "&amp;BI$137&amp;"="&amp;""""&amp;INDEX($E$101:$G$105,MATCH("●",INDEX($H$101:$AQ$105,,MATCH($D142,$54:$54,0)-7),0),1)&amp;""";"),",",""",""")</f>
        <v>sed -i '' 's#FILE_ENCLOSING_CHAR="DOUBLE_QUOTE"#FILE_ENCLOSING_CHAR="BACKTICK"#g' ${CONFIG_DIR}db_file_config.txt; export FILE_ENCLOSING_CHAR="BACKTICK";</v>
      </c>
      <c r="BJ142" s="71" t="str">
        <f>SUBSTITUTE(IF(INDEX($E$101:$G$105,MATCH("●",INDEX($H$101:$AQ$105,,MATCH($D142,$54:$54,0)-7),0),1)=VLOOKUP(BJ$137,$AD$9:$AN$16,8,FALSE),"","sed -i "&amp;IF($AK$135="MacOS","'' ","")&amp;"'s#"&amp;BJ$137&amp;"="""&amp;INDEX($E$101:$G$105,MATCH("●",INDEX($H$101:$AQ$105,,MATCH($D142,$54:$54,0)-7),0),1)&amp;""""&amp;"#"&amp;BJ$137&amp;"="&amp;""""&amp;VLOOKUP(BJ$137,$AD$9:$AN$16,8,FALSE)&amp;""""&amp;"#g'"&amp;"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's#FILE_ENCLOSING_CHAR="BACKTICK"#FILE_ENCLOSING_CHAR="DOUBLE_QUOTE"#g' ${CONFIG_DIR}db_file_config.txt; export FILE_ENCLOSING_CHAR="DOUBLE_QUOTE";</v>
      </c>
      <c r="BK142" s="71" t="str">
        <f>SUBSTITUTE(IF(VLOOKUP(BK$137,$AD$9:$AN$16,8,FALSE)=INDEX($E$107:$G$111,MATCH("●",INDEX($H$107:$AQ$111,,MATCH($D142,$54:$54,0)-7),0),1),"","sed -i "&amp;IF($AK$135="MacOS","'' ","")&amp;"'s#"&amp;BK$137&amp;"="""&amp;VLOOKUP(BK$137,$AD$9:$AN$16,8,FALSE)&amp;""""&amp;"#"&amp;BK$137&amp;"="&amp;""""&amp;INDEX($E$107:$G$111,MATCH("●",INDEX($H$107:$AQ$111,,MATCH($D142,$54:$54,0)-7),0),1)&amp;""""&amp;"#g'"&amp;" ${CONFIG_DIR}"&amp;$K$7&amp;"; export "&amp;BK$137&amp;"="&amp;""""&amp;INDEX($E$107:$G$111,MATCH("●",INDEX($H$107:$AQ$111,,MATCH($D142,$54:$54,0)-7),0),1)&amp;""";"),",",""",""")</f>
        <v/>
      </c>
      <c r="BL142" s="71" t="str">
        <f>SUBSTITUTE(IF(INDEX($E$107:$G$111,MATCH("●",INDEX($H$107:$AQ$111,,MATCH($D142,$54:$54,0)-7),0),1)=VLOOKUP(BL$137,$AD$9:$AN$16,8,FALSE),"","sed -i "&amp;IF($AK$135="MacOS","'' ","")&amp;"'s#"&amp;BL$137&amp;"="""&amp;INDEX($E$107:$G$111,MATCH("●",INDEX($H$107:$AQ$111,,MATCH($D142,$54:$54,0)-7),0),1)&amp;""""&amp;"#"&amp;BL$137&amp;"="&amp;""""&amp;VLOOKUP(BL$137,$AD$9:$AN$16,8,FALSE)&amp;""""&amp;"#g'"&amp;"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2" s="60" t="s">
        <v>1068</v>
      </c>
    </row>
    <row r="143" spans="3:65" ht="36" customHeight="1">
      <c r="D143" s="96">
        <f t="shared" si="3"/>
        <v>41</v>
      </c>
      <c r="E143" s="97"/>
      <c r="F143" s="97"/>
      <c r="G143" s="98"/>
      <c r="H143" s="45" t="str">
        <f t="shared" ca="1" si="2"/>
        <v>clear; echo テストケース041; sed -i '' 's#ROW_COUNTS="2"#ROW_COUNTS=""#g' ${CONFIG_DIR}db_file_config.txt; export ROW_COUNTS="";sh ./script/db_check_file_validate_config.sh; sed -i '' 's#ROW_COUNTS=""#ROW_COUNTS="2"#g' ${CONFIG_DIR}db_file_config.txt; export ROW_COUNTS="2";</v>
      </c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7"/>
      <c r="AE143" s="99" t="str" cm="1">
        <f t="array" ref="AE143">SUBSTITUTE(INDEX($H$113:$AQ$113, , MATCH($D143, $54:$54, 0)-7),"-","")</f>
        <v>異常</v>
      </c>
      <c r="AF143" s="100"/>
      <c r="AG143" s="101"/>
      <c r="AH143" s="102" t="s">
        <v>1726</v>
      </c>
      <c r="AI143" s="103"/>
      <c r="AJ143" s="103"/>
      <c r="AK143" s="103"/>
      <c r="AL143" s="103"/>
      <c r="AM143" s="103"/>
      <c r="AN143" s="103"/>
      <c r="AO143" s="103"/>
      <c r="AP143" s="103"/>
      <c r="AQ143" s="104"/>
      <c r="AS143" s="68" t="str" cm="1">
        <f t="array" ref="AS143">SUBSTITUTE(TEXT(INDEX($H$116:$AQ$116,1,$D143-36),"000000"),"-","")</f>
        <v>230109</v>
      </c>
      <c r="AT143" s="69"/>
      <c r="AU143" s="70"/>
      <c r="AW143" s="71" t="str">
        <f>SUBSTITUTE(IF(VLOOKUP(AW$137,$AD$9:$AN$16,8,FALSE)=INDEX($E$60:$G$62,MATCH("●",INDEX($H$60:$AQ$62,,MATCH($D143,$54:$54,0)-7),0),1),"","sed -i "&amp;IF($AK$135="MacOS","'' ","")&amp;"'s#"&amp;AW$137&amp;"="""&amp;VLOOKUP(AW$137,$AD$9:$AN$16,8,FALSE)&amp;""""&amp;"#"&amp;AW$137&amp;"="&amp;""""&amp;INDEX($E$60:$G$62,MATCH("●",INDEX($H$60:$AQ$62,,MATCH($D143,$54:$54,0)-7),0),1)&amp;""""&amp;"#g'"&amp;" ${CONFIG_DIR}"&amp;$K$7&amp;"; export "&amp;AW$137&amp;"="&amp;""""&amp;INDEX($E$60:$G$62,MATCH("●",INDEX($H$60:$AQ$62,,MATCH($D143,$54:$54,0)-7),0),1)&amp;""";"),",",""",""")</f>
        <v/>
      </c>
      <c r="AX143" s="71" t="str">
        <f>SUBSTITUTE(IF(INDEX($E$60:$G$62,MATCH("●",INDEX($H$60:$AQ$62,,MATCH($D143,$54:$54,0)-7),0),1)=VLOOKUP(AX$137,$AD$9:$AN$16,8,FALSE),"","sed -i "&amp;IF($AK$135="MacOS","'' ","")&amp;"'s#"&amp;AX$137&amp;"="""&amp;INDEX($E$60:$G$62,MATCH("●",INDEX($H$60:$AQ$62,,MATCH($D143,$54:$54,0)-7),0),1)&amp;""""&amp;"#"&amp;AX$137&amp;"="&amp;""""&amp;VLOOKUP(AX$137,$AD$9:$AN$16,8,FALSE)&amp;""""&amp;"#g'"&amp;"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3" s="71" t="str">
        <f>SUBSTITUTE(IF(VLOOKUP(AY$137,$AD$9:$AN$16,8,FALSE)=INDEX($E$64:$G$69,MATCH("●",INDEX($H$64:$AQ$69,,MATCH($D143,$54:$54,0)-7),0),1),"","sed -i "&amp;IF($AK$135="MacOS","'' ","")&amp;"'s#"&amp;AY$137&amp;"="""&amp;VLOOKUP(AY$137,$AD$9:$AN$16,8,FALSE)&amp;""""&amp;"#"&amp;AY$137&amp;"="&amp;""""&amp;INDEX($E$64:$G$69,MATCH("●",INDEX($H$64:$AQ$69,,MATCH($D143,$54:$54,0)-7),0),1)&amp;""""&amp;"#g'"&amp;" ${CONFIG_DIR}"&amp;$K$7&amp;"; export "&amp;AY$137&amp;"="&amp;""""&amp;INDEX($E$64:$G$69,MATCH("●",INDEX($H$64:$AQ$69,,MATCH($D143,$54:$54,0)-7),0),1)&amp;""";"),",",""",""")</f>
        <v/>
      </c>
      <c r="AZ143" s="71" t="str">
        <f>SUBSTITUTE(IF(INDEX($E$64:$G$69,MATCH("●",INDEX($H$64:$AQ$69,,MATCH($D143,$54:$54,0)-7),0),1)=VLOOKUP(AZ$137,$AD$9:$AN$16,8,FALSE),"","sed -i "&amp;IF($AK$135="MacOS","'' ","")&amp;"'s#"&amp;AZ$137&amp;"="""&amp;INDEX($E$64:$G$69,MATCH("●",INDEX($H$64:$AQ$69,,MATCH($D143,$54:$54,0)-7),0),1)&amp;""""&amp;"#"&amp;AZ$137&amp;"="&amp;""""&amp;VLOOKUP(AZ$137,$AD$9:$AN$16,8,FALSE)&amp;""""&amp;"#g'"&amp;"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3" s="71" t="str">
        <f>SUBSTITUTE(IF(VLOOKUP(BA$137,$AD$9:$AN$16,8,FALSE)=INDEX($E$71:$G$78,MATCH("●",INDEX($H$71:$AQ$78,,MATCH($D143,$54:$54,0)-7),0),1),"","sed -i "&amp;IF($AK$135="MacOS","'' ","")&amp;"'s#"&amp;BA$137&amp;"="""&amp;VLOOKUP(BA$137,$AD$9:$AN$16,8,FALSE)&amp;""""&amp;"#"&amp;BA$137&amp;"="&amp;""""&amp;INDEX($E$71:$G$78,MATCH("●",INDEX($H$71:$AQ$78,,MATCH($D143,$54:$54,0)-7),0),1)&amp;""""&amp;"#g'"&amp;" ${CONFIG_DIR}"&amp;$K$7&amp;"; export "&amp;BA$137&amp;"="&amp;""""&amp;INDEX($E$71:$G$78,MATCH("●",INDEX($H$71:$AQ$78,,MATCH($D143,$54:$54,0)-7),0),1)&amp;""";"),",",""",""")</f>
        <v/>
      </c>
      <c r="BB143" s="71" t="str">
        <f>SUBSTITUTE(IF(INDEX($E$71:$G$78,MATCH("●",INDEX($H$71:$AQ$78,,MATCH($D143,$54:$54,0)-7),0),1)=VLOOKUP(BB$137,$AD$9:$AN$16,8,FALSE),"","sed -i "&amp;IF($AK$135="MacOS","'' ","")&amp;"'s#"&amp;BB$137&amp;"="""&amp;INDEX($E$71:$G$78,MATCH("●",INDEX($H$71:$AQ$78,,MATCH($D143,$54:$54,0)-7),0),1)&amp;""""&amp;"#"&amp;BB$137&amp;"="&amp;""""&amp;VLOOKUP(BB$137,$AD$9:$AN$16,8,FALSE)&amp;""""&amp;"#g'"&amp;"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3" s="71" t="str">
        <f>SUBSTITUTE(IF(VLOOKUP(BC$137,$AD$9:$AN$16,8,FALSE)=INDEX($E$80:$G$88,MATCH("●",INDEX($H$80:$AQ$88,,MATCH($D143,$54:$54,0)-7),0),1),"","sed -i "&amp;IF($AK$135="MacOS","'' ","")&amp;"'s#"&amp;BC$137&amp;"="""&amp;VLOOKUP(BC$137,$AD$9:$AN$16,8,FALSE)&amp;""""&amp;"#"&amp;BC$137&amp;"="&amp;""""&amp;INDEX($E$80:$G$88,MATCH("●",INDEX($H$80:$AQ$88,,MATCH($D143,$54:$54,0)-7),0),1)&amp;""""&amp;"#g'"&amp;" ${CONFIG_DIR}"&amp;$K$7&amp;"; export "&amp;BC$137&amp;"="&amp;""""&amp;INDEX($E$80:$G$88,MATCH("●",INDEX($H$80:$AQ$88,,MATCH($D143,$54:$54,0)-7),0),1)&amp;""";"),",",""",""")</f>
        <v/>
      </c>
      <c r="BD143" s="71" t="str">
        <f>SUBSTITUTE(IF(INDEX($E$80:$G$88,MATCH("●",INDEX($H$80:$AQ$88,,MATCH($D143,$54:$54,0)-7),0),1)=VLOOKUP(BD$137,$AD$9:$AN$16,8,FALSE),"","sed -i "&amp;IF($AK$135="MacOS","'' ","")&amp;"'s#"&amp;BD$137&amp;"="""&amp;INDEX($E$80:$G$88,MATCH("●",INDEX($H$80:$AQ$88,,MATCH($D143,$54:$54,0)-7),0),1)&amp;""""&amp;"#"&amp;BD$137&amp;"="&amp;""""&amp;VLOOKUP(BD$137,$AD$9:$AN$16,8,FALSE)&amp;""""&amp;"#g'"&amp;"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3" s="71" t="str">
        <f>SUBSTITUTE(IF(VLOOKUP(BE$137,$AD$9:$AN$16,8,FALSE)=INDEX($E$90:$G$93,MATCH("●",INDEX($H$90:$AQ$93,,MATCH($D143,$54:$54,0)-7),0),1),"","sed -i "&amp;IF($AK$135="MacOS","'' ","")&amp;"'s#"&amp;BE$137&amp;"="""&amp;VLOOKUP(BE$137,$AD$9:$AN$16,8,FALSE)&amp;""""&amp;"#"&amp;BE$137&amp;"="&amp;""""&amp;INDEX($E$90:$G$93,MATCH("●",INDEX($H$90:$AQ$93,,MATCH($D143,$54:$54,0)-7),0),1)&amp;""""&amp;"#g'"&amp;" ${CONFIG_DIR}"&amp;$K$7&amp;"; export "&amp;BE$137&amp;"="&amp;""""&amp;INDEX($E$90:$G$93,MATCH("●",INDEX($H$90:$AQ$93,,MATCH($D143,$54:$54,0)-7),0),1)&amp;""";"),",",""",""")</f>
        <v/>
      </c>
      <c r="BF143" s="71" t="str">
        <f>SUBSTITUTE(IF(INDEX($E$90:$G$93,MATCH("●",INDEX($H$90:$AQ$93,,MATCH($D143,$54:$54,0)-7),0),1)=VLOOKUP(BF$137,$AD$9:$AN$16,8,FALSE),"","sed -i "&amp;IF($AK$135="MacOS","'' ","")&amp;"'s#"&amp;BF$137&amp;"="""&amp;INDEX($E$90:$G$93,MATCH("●",INDEX($H$90:$AQ$93,,MATCH($D143,$54:$54,0)-7),0),1)&amp;""""&amp;"#"&amp;BF$137&amp;"="&amp;""""&amp;VLOOKUP(BF$137,$AD$9:$AN$16,8,FALSE)&amp;""""&amp;"#g'"&amp;"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3" s="71" t="str">
        <f>SUBSTITUTE(IF(VLOOKUP(BG$137,$AD$9:$AN$16,8,FALSE)=INDEX($E$95:$G$99,MATCH("●",INDEX($H$95:$AQ$99,,MATCH($D143,$54:$54,0)-7),0),1),"","sed -i "&amp;IF($AK$135="MacOS","'' ","")&amp;"'s#"&amp;BG$137&amp;"="""&amp;VLOOKUP(BG$137,$AD$9:$AN$16,8,FALSE)&amp;""""&amp;"#"&amp;BG$137&amp;"="&amp;""""&amp;INDEX($E$95:$G$99,MATCH("●",INDEX($H$95:$AQ$99,,MATCH($D143,$54:$54,0)-7),0),1)&amp;""""&amp;"#g'"&amp;" ${CONFIG_DIR}"&amp;$K$7&amp;"; export "&amp;BG$137&amp;"="&amp;""""&amp;INDEX($E$95:$G$99,MATCH("●",INDEX($H$95:$AQ$99,,MATCH($D143,$54:$54,0)-7),0),1)&amp;""";"),",",""",""")</f>
        <v/>
      </c>
      <c r="BH143" s="71" t="str">
        <f>SUBSTITUTE(IF(INDEX($E$95:$G$99,MATCH("●",INDEX($H$95:$AQ$99,,MATCH($D143,$54:$54,0)-7),0),1)=VLOOKUP(BH$137,$AD$9:$AN$16,8,FALSE),"","sed -i "&amp;IF($AK$135="MacOS","'' ","")&amp;"'s#"&amp;BH$137&amp;"="""&amp;INDEX($E$95:$G$99,MATCH("●",INDEX($H$95:$AQ$99,,MATCH($D143,$54:$54,0)-7),0),1)&amp;""""&amp;"#"&amp;BH$137&amp;"="&amp;""""&amp;VLOOKUP(BH$137,$AD$9:$AN$16,8,FALSE)&amp;""""&amp;"#g'"&amp;"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3" s="71" t="str">
        <f>SUBSTITUTE(IF(VLOOKUP(BI$137,$AD$9:$AN$16,8,FALSE)=INDEX($E$101:$G$105,MATCH("●",INDEX($H$101:$AQ$105,,MATCH($D143,$54:$54,0)-7),0),1),"","sed -i "&amp;IF($AK$135="MacOS","'' ","")&amp;"'s#"&amp;BI$137&amp;"="""&amp;VLOOKUP(BI$137,$AD$9:$AN$16,8,FALSE)&amp;""""&amp;"#"&amp;BI$137&amp;"="&amp;""""&amp;INDEX($E$101:$G$105,MATCH("●",INDEX($H$101:$AQ$105,,MATCH($D143,$54:$54,0)-7),0),1)&amp;""""&amp;"#g'"&amp;" ${CONFIG_DIR}"&amp;$K$7&amp;"; export "&amp;BI$137&amp;"="&amp;""""&amp;INDEX($E$101:$G$105,MATCH("●",INDEX($H$101:$AQ$105,,MATCH($D143,$54:$54,0)-7),0),1)&amp;""";"),",",""",""")</f>
        <v/>
      </c>
      <c r="BJ143" s="71" t="str">
        <f>SUBSTITUTE(IF(INDEX($E$101:$G$105,MATCH("●",INDEX($H$101:$AQ$105,,MATCH($D143,$54:$54,0)-7),0),1)=VLOOKUP(BJ$137,$AD$9:$AN$16,8,FALSE),"","sed -i "&amp;IF($AK$135="MacOS","'' ","")&amp;"'s#"&amp;BJ$137&amp;"="""&amp;INDEX($E$101:$G$105,MATCH("●",INDEX($H$101:$AQ$105,,MATCH($D143,$54:$54,0)-7),0),1)&amp;""""&amp;"#"&amp;BJ$137&amp;"="&amp;""""&amp;VLOOKUP(BJ$137,$AD$9:$AN$16,8,FALSE)&amp;""""&amp;"#g'"&amp;"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3" s="71" t="str">
        <f>SUBSTITUTE(IF(VLOOKUP(BK$137,$AD$9:$AN$16,8,FALSE)=INDEX($E$107:$G$111,MATCH("●",INDEX($H$107:$AQ$111,,MATCH($D143,$54:$54,0)-7),0),1),"","sed -i "&amp;IF($AK$135="MacOS","'' ","")&amp;"'s#"&amp;BK$137&amp;"="""&amp;VLOOKUP(BK$137,$AD$9:$AN$16,8,FALSE)&amp;""""&amp;"#"&amp;BK$137&amp;"="&amp;""""&amp;INDEX($E$107:$G$111,MATCH("●",INDEX($H$107:$AQ$111,,MATCH($D143,$54:$54,0)-7),0),1)&amp;""""&amp;"#g'"&amp;" ${CONFIG_DIR}"&amp;$K$7&amp;"; export "&amp;BK$137&amp;"="&amp;""""&amp;INDEX($E$107:$G$111,MATCH("●",INDEX($H$107:$AQ$111,,MATCH($D143,$54:$54,0)-7),0),1)&amp;""";"),",",""",""")</f>
        <v>sed -i '' 's#ROW_COUNTS="2"#ROW_COUNTS="なし"#g' ${CONFIG_DIR}db_file_config.txt; export ROW_COUNTS="なし";</v>
      </c>
      <c r="BL143" s="71" t="str">
        <f>SUBSTITUTE(IF(INDEX($E$107:$G$111,MATCH("●",INDEX($H$107:$AQ$111,,MATCH($D143,$54:$54,0)-7),0),1)=VLOOKUP(BL$137,$AD$9:$AN$16,8,FALSE),"","sed -i "&amp;IF($AK$135="MacOS","'' ","")&amp;"'s#"&amp;BL$137&amp;"="""&amp;INDEX($E$107:$G$111,MATCH("●",INDEX($H$107:$AQ$111,,MATCH($D143,$54:$54,0)-7),0),1)&amp;""""&amp;"#"&amp;BL$137&amp;"="&amp;""""&amp;VLOOKUP(BL$137,$AD$9:$AN$16,8,FALSE)&amp;""""&amp;"#g'"&amp;" ${CONFIG_DIR}"&amp;$K$7&amp;"; export "&amp;BL$137&amp;"="&amp;""""&amp;VLOOKUP(BL$137,$AD$9:$AN$16,8,FALSE)&amp;""";"),",",""",""")</f>
        <v>sed -i '' 's#ROW_COUNTS="なし"#ROW_COUNTS="2"#g' ${CONFIG_DIR}db_file_config.txt; export ROW_COUNTS="2";</v>
      </c>
      <c r="BM143" s="60" t="s">
        <v>1068</v>
      </c>
    </row>
    <row r="144" spans="3:65" ht="36" customHeight="1">
      <c r="D144" s="96">
        <f t="shared" si="3"/>
        <v>42</v>
      </c>
      <c r="E144" s="97"/>
      <c r="F144" s="97"/>
      <c r="G144" s="98"/>
      <c r="H144" s="45" t="str">
        <f t="shared" ca="1" si="2"/>
        <v>clear; echo テストケース042; sed -i '' 's#ROW_COUNTS="2"#ROW_COUNTS="0"#g' ${CONFIG_DIR}db_file_config.txt; export ROW_COUNTS="0";sh ./script/db_check_file_validate_config.sh; sed -i '' 's#ROW_COUNTS="0"#ROW_COUNTS="2"#g' ${CONFIG_DIR}db_file_config.txt; export ROW_COUNTS="2";</v>
      </c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7"/>
      <c r="AE144" s="99" t="str" cm="1">
        <f t="array" ref="AE144">SUBSTITUTE(INDEX($H$113:$AQ$113, , MATCH($D144, $54:$54, 0)-7),"-","")</f>
        <v>異常</v>
      </c>
      <c r="AF144" s="100"/>
      <c r="AG144" s="101"/>
      <c r="AH144" s="102" t="s">
        <v>1105</v>
      </c>
      <c r="AI144" s="103"/>
      <c r="AJ144" s="103"/>
      <c r="AK144" s="103"/>
      <c r="AL144" s="103"/>
      <c r="AM144" s="103"/>
      <c r="AN144" s="103"/>
      <c r="AO144" s="103"/>
      <c r="AP144" s="103"/>
      <c r="AQ144" s="104"/>
      <c r="AS144" s="68" t="str" cm="1">
        <f t="array" ref="AS144">SUBSTITUTE(TEXT(INDEX($H$116:$AQ$116,1,$D144-36),"000000"),"-","")</f>
        <v>230109</v>
      </c>
      <c r="AT144" s="69"/>
      <c r="AU144" s="70"/>
      <c r="AW144" s="71" t="str">
        <f>SUBSTITUTE(IF(VLOOKUP(AW$137,$AD$9:$AN$16,8,FALSE)=INDEX($E$60:$G$62,MATCH("●",INDEX($H$60:$AQ$62,,MATCH($D144,$54:$54,0)-7),0),1),"","sed -i "&amp;IF($AK$135="MacOS","'' ","")&amp;"'s#"&amp;AW$137&amp;"="""&amp;VLOOKUP(AW$137,$AD$9:$AN$16,8,FALSE)&amp;""""&amp;"#"&amp;AW$137&amp;"="&amp;""""&amp;INDEX($E$60:$G$62,MATCH("●",INDEX($H$60:$AQ$62,,MATCH($D144,$54:$54,0)-7),0),1)&amp;""""&amp;"#g'"&amp;" ${CONFIG_DIR}"&amp;$K$7&amp;"; export "&amp;AW$137&amp;"="&amp;""""&amp;INDEX($E$60:$G$62,MATCH("●",INDEX($H$60:$AQ$62,,MATCH($D144,$54:$54,0)-7),0),1)&amp;""";"),",",""",""")</f>
        <v/>
      </c>
      <c r="AX144" s="71" t="str">
        <f>SUBSTITUTE(IF(INDEX($E$60:$G$62,MATCH("●",INDEX($H$60:$AQ$62,,MATCH($D144,$54:$54,0)-7),0),1)=VLOOKUP(AX$137,$AD$9:$AN$16,8,FALSE),"","sed -i "&amp;IF($AK$135="MacOS","'' ","")&amp;"'s#"&amp;AX$137&amp;"="""&amp;INDEX($E$60:$G$62,MATCH("●",INDEX($H$60:$AQ$62,,MATCH($D144,$54:$54,0)-7),0),1)&amp;""""&amp;"#"&amp;AX$137&amp;"="&amp;""""&amp;VLOOKUP(AX$137,$AD$9:$AN$16,8,FALSE)&amp;""""&amp;"#g'"&amp;"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4" s="71" t="str">
        <f>SUBSTITUTE(IF(VLOOKUP(AY$137,$AD$9:$AN$16,8,FALSE)=INDEX($E$64:$G$69,MATCH("●",INDEX($H$64:$AQ$69,,MATCH($D144,$54:$54,0)-7),0),1),"","sed -i "&amp;IF($AK$135="MacOS","'' ","")&amp;"'s#"&amp;AY$137&amp;"="""&amp;VLOOKUP(AY$137,$AD$9:$AN$16,8,FALSE)&amp;""""&amp;"#"&amp;AY$137&amp;"="&amp;""""&amp;INDEX($E$64:$G$69,MATCH("●",INDEX($H$64:$AQ$69,,MATCH($D144,$54:$54,0)-7),0),1)&amp;""""&amp;"#g'"&amp;" ${CONFIG_DIR}"&amp;$K$7&amp;"; export "&amp;AY$137&amp;"="&amp;""""&amp;INDEX($E$64:$G$69,MATCH("●",INDEX($H$64:$AQ$69,,MATCH($D144,$54:$54,0)-7),0),1)&amp;""";"),",",""",""")</f>
        <v/>
      </c>
      <c r="AZ144" s="71" t="str">
        <f>SUBSTITUTE(IF(INDEX($E$64:$G$69,MATCH("●",INDEX($H$64:$AQ$69,,MATCH($D144,$54:$54,0)-7),0),1)=VLOOKUP(AZ$137,$AD$9:$AN$16,8,FALSE),"","sed -i "&amp;IF($AK$135="MacOS","'' ","")&amp;"'s#"&amp;AZ$137&amp;"="""&amp;INDEX($E$64:$G$69,MATCH("●",INDEX($H$64:$AQ$69,,MATCH($D144,$54:$54,0)-7),0),1)&amp;""""&amp;"#"&amp;AZ$137&amp;"="&amp;""""&amp;VLOOKUP(AZ$137,$AD$9:$AN$16,8,FALSE)&amp;""""&amp;"#g'"&amp;"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4" s="71" t="str">
        <f>SUBSTITUTE(IF(VLOOKUP(BA$137,$AD$9:$AN$16,8,FALSE)=INDEX($E$71:$G$78,MATCH("●",INDEX($H$71:$AQ$78,,MATCH($D144,$54:$54,0)-7),0),1),"","sed -i "&amp;IF($AK$135="MacOS","'' ","")&amp;"'s#"&amp;BA$137&amp;"="""&amp;VLOOKUP(BA$137,$AD$9:$AN$16,8,FALSE)&amp;""""&amp;"#"&amp;BA$137&amp;"="&amp;""""&amp;INDEX($E$71:$G$78,MATCH("●",INDEX($H$71:$AQ$78,,MATCH($D144,$54:$54,0)-7),0),1)&amp;""""&amp;"#g'"&amp;" ${CONFIG_DIR}"&amp;$K$7&amp;"; export "&amp;BA$137&amp;"="&amp;""""&amp;INDEX($E$71:$G$78,MATCH("●",INDEX($H$71:$AQ$78,,MATCH($D144,$54:$54,0)-7),0),1)&amp;""";"),",",""",""")</f>
        <v/>
      </c>
      <c r="BB144" s="71" t="str">
        <f>SUBSTITUTE(IF(INDEX($E$71:$G$78,MATCH("●",INDEX($H$71:$AQ$78,,MATCH($D144,$54:$54,0)-7),0),1)=VLOOKUP(BB$137,$AD$9:$AN$16,8,FALSE),"","sed -i "&amp;IF($AK$135="MacOS","'' ","")&amp;"'s#"&amp;BB$137&amp;"="""&amp;INDEX($E$71:$G$78,MATCH("●",INDEX($H$71:$AQ$78,,MATCH($D144,$54:$54,0)-7),0),1)&amp;""""&amp;"#"&amp;BB$137&amp;"="&amp;""""&amp;VLOOKUP(BB$137,$AD$9:$AN$16,8,FALSE)&amp;""""&amp;"#g'"&amp;"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4" s="71" t="str">
        <f>SUBSTITUTE(IF(VLOOKUP(BC$137,$AD$9:$AN$16,8,FALSE)=INDEX($E$80:$G$88,MATCH("●",INDEX($H$80:$AQ$88,,MATCH($D144,$54:$54,0)-7),0),1),"","sed -i "&amp;IF($AK$135="MacOS","'' ","")&amp;"'s#"&amp;BC$137&amp;"="""&amp;VLOOKUP(BC$137,$AD$9:$AN$16,8,FALSE)&amp;""""&amp;"#"&amp;BC$137&amp;"="&amp;""""&amp;INDEX($E$80:$G$88,MATCH("●",INDEX($H$80:$AQ$88,,MATCH($D144,$54:$54,0)-7),0),1)&amp;""""&amp;"#g'"&amp;" ${CONFIG_DIR}"&amp;$K$7&amp;"; export "&amp;BC$137&amp;"="&amp;""""&amp;INDEX($E$80:$G$88,MATCH("●",INDEX($H$80:$AQ$88,,MATCH($D144,$54:$54,0)-7),0),1)&amp;""";"),",",""",""")</f>
        <v/>
      </c>
      <c r="BD144" s="71" t="str">
        <f>SUBSTITUTE(IF(INDEX($E$80:$G$88,MATCH("●",INDEX($H$80:$AQ$88,,MATCH($D144,$54:$54,0)-7),0),1)=VLOOKUP(BD$137,$AD$9:$AN$16,8,FALSE),"","sed -i "&amp;IF($AK$135="MacOS","'' ","")&amp;"'s#"&amp;BD$137&amp;"="""&amp;INDEX($E$80:$G$88,MATCH("●",INDEX($H$80:$AQ$88,,MATCH($D144,$54:$54,0)-7),0),1)&amp;""""&amp;"#"&amp;BD$137&amp;"="&amp;""""&amp;VLOOKUP(BD$137,$AD$9:$AN$16,8,FALSE)&amp;""""&amp;"#g'"&amp;"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4" s="71" t="str">
        <f>SUBSTITUTE(IF(VLOOKUP(BE$137,$AD$9:$AN$16,8,FALSE)=INDEX($E$90:$G$93,MATCH("●",INDEX($H$90:$AQ$93,,MATCH($D144,$54:$54,0)-7),0),1),"","sed -i "&amp;IF($AK$135="MacOS","'' ","")&amp;"'s#"&amp;BE$137&amp;"="""&amp;VLOOKUP(BE$137,$AD$9:$AN$16,8,FALSE)&amp;""""&amp;"#"&amp;BE$137&amp;"="&amp;""""&amp;INDEX($E$90:$G$93,MATCH("●",INDEX($H$90:$AQ$93,,MATCH($D144,$54:$54,0)-7),0),1)&amp;""""&amp;"#g'"&amp;" ${CONFIG_DIR}"&amp;$K$7&amp;"; export "&amp;BE$137&amp;"="&amp;""""&amp;INDEX($E$90:$G$93,MATCH("●",INDEX($H$90:$AQ$93,,MATCH($D144,$54:$54,0)-7),0),1)&amp;""";"),",",""",""")</f>
        <v/>
      </c>
      <c r="BF144" s="71" t="str">
        <f>SUBSTITUTE(IF(INDEX($E$90:$G$93,MATCH("●",INDEX($H$90:$AQ$93,,MATCH($D144,$54:$54,0)-7),0),1)=VLOOKUP(BF$137,$AD$9:$AN$16,8,FALSE),"","sed -i "&amp;IF($AK$135="MacOS","'' ","")&amp;"'s#"&amp;BF$137&amp;"="""&amp;INDEX($E$90:$G$93,MATCH("●",INDEX($H$90:$AQ$93,,MATCH($D144,$54:$54,0)-7),0),1)&amp;""""&amp;"#"&amp;BF$137&amp;"="&amp;""""&amp;VLOOKUP(BF$137,$AD$9:$AN$16,8,FALSE)&amp;""""&amp;"#g'"&amp;"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4" s="71" t="str">
        <f>SUBSTITUTE(IF(VLOOKUP(BG$137,$AD$9:$AN$16,8,FALSE)=INDEX($E$95:$G$99,MATCH("●",INDEX($H$95:$AQ$99,,MATCH($D144,$54:$54,0)-7),0),1),"","sed -i "&amp;IF($AK$135="MacOS","'' ","")&amp;"'s#"&amp;BG$137&amp;"="""&amp;VLOOKUP(BG$137,$AD$9:$AN$16,8,FALSE)&amp;""""&amp;"#"&amp;BG$137&amp;"="&amp;""""&amp;INDEX($E$95:$G$99,MATCH("●",INDEX($H$95:$AQ$99,,MATCH($D144,$54:$54,0)-7),0),1)&amp;""""&amp;"#g'"&amp;" ${CONFIG_DIR}"&amp;$K$7&amp;"; export "&amp;BG$137&amp;"="&amp;""""&amp;INDEX($E$95:$G$99,MATCH("●",INDEX($H$95:$AQ$99,,MATCH($D144,$54:$54,0)-7),0),1)&amp;""";"),",",""",""")</f>
        <v/>
      </c>
      <c r="BH144" s="71" t="str">
        <f>SUBSTITUTE(IF(INDEX($E$95:$G$99,MATCH("●",INDEX($H$95:$AQ$99,,MATCH($D144,$54:$54,0)-7),0),1)=VLOOKUP(BH$137,$AD$9:$AN$16,8,FALSE),"","sed -i "&amp;IF($AK$135="MacOS","'' ","")&amp;"'s#"&amp;BH$137&amp;"="""&amp;INDEX($E$95:$G$99,MATCH("●",INDEX($H$95:$AQ$99,,MATCH($D144,$54:$54,0)-7),0),1)&amp;""""&amp;"#"&amp;BH$137&amp;"="&amp;""""&amp;VLOOKUP(BH$137,$AD$9:$AN$16,8,FALSE)&amp;""""&amp;"#g'"&amp;"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4" s="71" t="str">
        <f>SUBSTITUTE(IF(VLOOKUP(BI$137,$AD$9:$AN$16,8,FALSE)=INDEX($E$101:$G$105,MATCH("●",INDEX($H$101:$AQ$105,,MATCH($D144,$54:$54,0)-7),0),1),"","sed -i "&amp;IF($AK$135="MacOS","'' ","")&amp;"'s#"&amp;BI$137&amp;"="""&amp;VLOOKUP(BI$137,$AD$9:$AN$16,8,FALSE)&amp;""""&amp;"#"&amp;BI$137&amp;"="&amp;""""&amp;INDEX($E$101:$G$105,MATCH("●",INDEX($H$101:$AQ$105,,MATCH($D144,$54:$54,0)-7),0),1)&amp;""""&amp;"#g'"&amp;" ${CONFIG_DIR}"&amp;$K$7&amp;"; export "&amp;BI$137&amp;"="&amp;""""&amp;INDEX($E$101:$G$105,MATCH("●",INDEX($H$101:$AQ$105,,MATCH($D144,$54:$54,0)-7),0),1)&amp;""";"),",",""",""")</f>
        <v/>
      </c>
      <c r="BJ144" s="71" t="str">
        <f>SUBSTITUTE(IF(INDEX($E$101:$G$105,MATCH("●",INDEX($H$101:$AQ$105,,MATCH($D144,$54:$54,0)-7),0),1)=VLOOKUP(BJ$137,$AD$9:$AN$16,8,FALSE),"","sed -i "&amp;IF($AK$135="MacOS","'' ","")&amp;"'s#"&amp;BJ$137&amp;"="""&amp;INDEX($E$101:$G$105,MATCH("●",INDEX($H$101:$AQ$105,,MATCH($D144,$54:$54,0)-7),0),1)&amp;""""&amp;"#"&amp;BJ$137&amp;"="&amp;""""&amp;VLOOKUP(BJ$137,$AD$9:$AN$16,8,FALSE)&amp;""""&amp;"#g'"&amp;"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4" s="71" t="str">
        <f>SUBSTITUTE(IF(VLOOKUP(BK$137,$AD$9:$AN$16,8,FALSE)=INDEX($E$107:$G$111,MATCH("●",INDEX($H$107:$AQ$111,,MATCH($D144,$54:$54,0)-7),0),1),"","sed -i "&amp;IF($AK$135="MacOS","'' ","")&amp;"'s#"&amp;BK$137&amp;"="""&amp;VLOOKUP(BK$137,$AD$9:$AN$16,8,FALSE)&amp;""""&amp;"#"&amp;BK$137&amp;"="&amp;""""&amp;INDEX($E$107:$G$111,MATCH("●",INDEX($H$107:$AQ$111,,MATCH($D144,$54:$54,0)-7),0),1)&amp;""""&amp;"#g'"&amp;" ${CONFIG_DIR}"&amp;$K$7&amp;"; export "&amp;BK$137&amp;"="&amp;""""&amp;INDEX($E$107:$G$111,MATCH("●",INDEX($H$107:$AQ$111,,MATCH($D144,$54:$54,0)-7),0),1)&amp;""";"),",",""",""")</f>
        <v>sed -i '' 's#ROW_COUNTS="2"#ROW_COUNTS="0"#g' ${CONFIG_DIR}db_file_config.txt; export ROW_COUNTS="0";</v>
      </c>
      <c r="BL144" s="71" t="str">
        <f>SUBSTITUTE(IF(INDEX($E$107:$G$111,MATCH("●",INDEX($H$107:$AQ$111,,MATCH($D144,$54:$54,0)-7),0),1)=VLOOKUP(BL$137,$AD$9:$AN$16,8,FALSE),"","sed -i "&amp;IF($AK$135="MacOS","'' ","")&amp;"'s#"&amp;BL$137&amp;"="""&amp;INDEX($E$107:$G$111,MATCH("●",INDEX($H$107:$AQ$111,,MATCH($D144,$54:$54,0)-7),0),1)&amp;""""&amp;"#"&amp;BL$137&amp;"="&amp;""""&amp;VLOOKUP(BL$137,$AD$9:$AN$16,8,FALSE)&amp;""""&amp;"#g'"&amp;" ${CONFIG_DIR}"&amp;$K$7&amp;"; export "&amp;BL$137&amp;"="&amp;""""&amp;VLOOKUP(BL$137,$AD$9:$AN$16,8,FALSE)&amp;""";"),",",""",""")</f>
        <v>sed -i '' 's#ROW_COUNTS="0"#ROW_COUNTS="2"#g' ${CONFIG_DIR}db_file_config.txt; export ROW_COUNTS="2";</v>
      </c>
      <c r="BM144" s="60" t="s">
        <v>1068</v>
      </c>
    </row>
    <row r="145" spans="4:65" ht="36" customHeight="1">
      <c r="D145" s="96">
        <f t="shared" si="3"/>
        <v>43</v>
      </c>
      <c r="E145" s="97"/>
      <c r="F145" s="97"/>
      <c r="G145" s="98"/>
      <c r="H145" s="45" t="str">
        <f t="shared" ca="1" si="2"/>
        <v>clear; echo テストケース043; sed -i '' 's#ROW_COUNTS="2"#ROW_COUNTS="1"#g' ${CONFIG_DIR}db_file_config.txt; export ROW_COUNTS="1";sh ./script/db_check_file_validate_config.sh; sed -i '' 's#ROW_COUNTS="1"#ROW_COUNTS="2"#g' ${CONFIG_DIR}db_file_config.txt; export ROW_COUNTS="2";</v>
      </c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7"/>
      <c r="AE145" s="99" t="str" cm="1">
        <f t="array" ref="AE145">SUBSTITUTE(INDEX($H$113:$AQ$113, , MATCH($D145, $54:$54, 0)-7),"-","")</f>
        <v>正常</v>
      </c>
      <c r="AF145" s="100"/>
      <c r="AG145" s="101"/>
      <c r="AH145" s="102" t="s">
        <v>1106</v>
      </c>
      <c r="AI145" s="103"/>
      <c r="AJ145" s="103"/>
      <c r="AK145" s="103"/>
      <c r="AL145" s="103"/>
      <c r="AM145" s="103"/>
      <c r="AN145" s="103"/>
      <c r="AO145" s="103"/>
      <c r="AP145" s="103"/>
      <c r="AQ145" s="104"/>
      <c r="AS145" s="68" t="str" cm="1">
        <f t="array" ref="AS145">SUBSTITUTE(TEXT(INDEX($H$116:$AQ$116,1,$D145-36),"000000"),"-","")</f>
        <v>230001</v>
      </c>
      <c r="AT145" s="69"/>
      <c r="AU145" s="70"/>
      <c r="AW145" s="71" t="str">
        <f>SUBSTITUTE(IF(VLOOKUP(AW$137,$AD$9:$AN$16,8,FALSE)=INDEX($E$60:$G$62,MATCH("●",INDEX($H$60:$AQ$62,,MATCH($D145,$54:$54,0)-7),0),1),"","sed -i "&amp;IF($AK$135="MacOS","'' ","")&amp;"'s#"&amp;AW$137&amp;"="""&amp;VLOOKUP(AW$137,$AD$9:$AN$16,8,FALSE)&amp;""""&amp;"#"&amp;AW$137&amp;"="&amp;""""&amp;INDEX($E$60:$G$62,MATCH("●",INDEX($H$60:$AQ$62,,MATCH($D145,$54:$54,0)-7),0),1)&amp;""""&amp;"#g'"&amp;" ${CONFIG_DIR}"&amp;$K$7&amp;"; export "&amp;AW$137&amp;"="&amp;""""&amp;INDEX($E$60:$G$62,MATCH("●",INDEX($H$60:$AQ$62,,MATCH($D145,$54:$54,0)-7),0),1)&amp;""";"),",",""",""")</f>
        <v/>
      </c>
      <c r="AX145" s="71" t="str">
        <f>SUBSTITUTE(IF(INDEX($E$60:$G$62,MATCH("●",INDEX($H$60:$AQ$62,,MATCH($D145,$54:$54,0)-7),0),1)=VLOOKUP(AX$137,$AD$9:$AN$16,8,FALSE),"","sed -i "&amp;IF($AK$135="MacOS","'' ","")&amp;"'s#"&amp;AX$137&amp;"="""&amp;INDEX($E$60:$G$62,MATCH("●",INDEX($H$60:$AQ$62,,MATCH($D145,$54:$54,0)-7),0),1)&amp;""""&amp;"#"&amp;AX$137&amp;"="&amp;""""&amp;VLOOKUP(AX$137,$AD$9:$AN$16,8,FALSE)&amp;""""&amp;"#g'"&amp;"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5" s="71" t="str">
        <f>SUBSTITUTE(IF(VLOOKUP(AY$137,$AD$9:$AN$16,8,FALSE)=INDEX($E$64:$G$69,MATCH("●",INDEX($H$64:$AQ$69,,MATCH($D145,$54:$54,0)-7),0),1),"","sed -i "&amp;IF($AK$135="MacOS","'' ","")&amp;"'s#"&amp;AY$137&amp;"="""&amp;VLOOKUP(AY$137,$AD$9:$AN$16,8,FALSE)&amp;""""&amp;"#"&amp;AY$137&amp;"="&amp;""""&amp;INDEX($E$64:$G$69,MATCH("●",INDEX($H$64:$AQ$69,,MATCH($D145,$54:$54,0)-7),0),1)&amp;""""&amp;"#g'"&amp;" ${CONFIG_DIR}"&amp;$K$7&amp;"; export "&amp;AY$137&amp;"="&amp;""""&amp;INDEX($E$64:$G$69,MATCH("●",INDEX($H$64:$AQ$69,,MATCH($D145,$54:$54,0)-7),0),1)&amp;""";"),",",""",""")</f>
        <v/>
      </c>
      <c r="AZ145" s="71" t="str">
        <f>SUBSTITUTE(IF(INDEX($E$64:$G$69,MATCH("●",INDEX($H$64:$AQ$69,,MATCH($D145,$54:$54,0)-7),0),1)=VLOOKUP(AZ$137,$AD$9:$AN$16,8,FALSE),"","sed -i "&amp;IF($AK$135="MacOS","'' ","")&amp;"'s#"&amp;AZ$137&amp;"="""&amp;INDEX($E$64:$G$69,MATCH("●",INDEX($H$64:$AQ$69,,MATCH($D145,$54:$54,0)-7),0),1)&amp;""""&amp;"#"&amp;AZ$137&amp;"="&amp;""""&amp;VLOOKUP(AZ$137,$AD$9:$AN$16,8,FALSE)&amp;""""&amp;"#g'"&amp;"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5" s="71" t="str">
        <f>SUBSTITUTE(IF(VLOOKUP(BA$137,$AD$9:$AN$16,8,FALSE)=INDEX($E$71:$G$78,MATCH("●",INDEX($H$71:$AQ$78,,MATCH($D145,$54:$54,0)-7),0),1),"","sed -i "&amp;IF($AK$135="MacOS","'' ","")&amp;"'s#"&amp;BA$137&amp;"="""&amp;VLOOKUP(BA$137,$AD$9:$AN$16,8,FALSE)&amp;""""&amp;"#"&amp;BA$137&amp;"="&amp;""""&amp;INDEX($E$71:$G$78,MATCH("●",INDEX($H$71:$AQ$78,,MATCH($D145,$54:$54,0)-7),0),1)&amp;""""&amp;"#g'"&amp;" ${CONFIG_DIR}"&amp;$K$7&amp;"; export "&amp;BA$137&amp;"="&amp;""""&amp;INDEX($E$71:$G$78,MATCH("●",INDEX($H$71:$AQ$78,,MATCH($D145,$54:$54,0)-7),0),1)&amp;""";"),",",""",""")</f>
        <v/>
      </c>
      <c r="BB145" s="71" t="str">
        <f>SUBSTITUTE(IF(INDEX($E$71:$G$78,MATCH("●",INDEX($H$71:$AQ$78,,MATCH($D145,$54:$54,0)-7),0),1)=VLOOKUP(BB$137,$AD$9:$AN$16,8,FALSE),"","sed -i "&amp;IF($AK$135="MacOS","'' ","")&amp;"'s#"&amp;BB$137&amp;"="""&amp;INDEX($E$71:$G$78,MATCH("●",INDEX($H$71:$AQ$78,,MATCH($D145,$54:$54,0)-7),0),1)&amp;""""&amp;"#"&amp;BB$137&amp;"="&amp;""""&amp;VLOOKUP(BB$137,$AD$9:$AN$16,8,FALSE)&amp;""""&amp;"#g'"&amp;"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5" s="71" t="str">
        <f>SUBSTITUTE(IF(VLOOKUP(BC$137,$AD$9:$AN$16,8,FALSE)=INDEX($E$80:$G$88,MATCH("●",INDEX($H$80:$AQ$88,,MATCH($D145,$54:$54,0)-7),0),1),"","sed -i "&amp;IF($AK$135="MacOS","'' ","")&amp;"'s#"&amp;BC$137&amp;"="""&amp;VLOOKUP(BC$137,$AD$9:$AN$16,8,FALSE)&amp;""""&amp;"#"&amp;BC$137&amp;"="&amp;""""&amp;INDEX($E$80:$G$88,MATCH("●",INDEX($H$80:$AQ$88,,MATCH($D145,$54:$54,0)-7),0),1)&amp;""""&amp;"#g'"&amp;" ${CONFIG_DIR}"&amp;$K$7&amp;"; export "&amp;BC$137&amp;"="&amp;""""&amp;INDEX($E$80:$G$88,MATCH("●",INDEX($H$80:$AQ$88,,MATCH($D145,$54:$54,0)-7),0),1)&amp;""";"),",",""",""")</f>
        <v/>
      </c>
      <c r="BD145" s="71" t="str">
        <f>SUBSTITUTE(IF(INDEX($E$80:$G$88,MATCH("●",INDEX($H$80:$AQ$88,,MATCH($D145,$54:$54,0)-7),0),1)=VLOOKUP(BD$137,$AD$9:$AN$16,8,FALSE),"","sed -i "&amp;IF($AK$135="MacOS","'' ","")&amp;"'s#"&amp;BD$137&amp;"="""&amp;INDEX($E$80:$G$88,MATCH("●",INDEX($H$80:$AQ$88,,MATCH($D145,$54:$54,0)-7),0),1)&amp;""""&amp;"#"&amp;BD$137&amp;"="&amp;""""&amp;VLOOKUP(BD$137,$AD$9:$AN$16,8,FALSE)&amp;""""&amp;"#g'"&amp;"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5" s="71" t="str">
        <f>SUBSTITUTE(IF(VLOOKUP(BE$137,$AD$9:$AN$16,8,FALSE)=INDEX($E$90:$G$93,MATCH("●",INDEX($H$90:$AQ$93,,MATCH($D145,$54:$54,0)-7),0),1),"","sed -i "&amp;IF($AK$135="MacOS","'' ","")&amp;"'s#"&amp;BE$137&amp;"="""&amp;VLOOKUP(BE$137,$AD$9:$AN$16,8,FALSE)&amp;""""&amp;"#"&amp;BE$137&amp;"="&amp;""""&amp;INDEX($E$90:$G$93,MATCH("●",INDEX($H$90:$AQ$93,,MATCH($D145,$54:$54,0)-7),0),1)&amp;""""&amp;"#g'"&amp;" ${CONFIG_DIR}"&amp;$K$7&amp;"; export "&amp;BE$137&amp;"="&amp;""""&amp;INDEX($E$90:$G$93,MATCH("●",INDEX($H$90:$AQ$93,,MATCH($D145,$54:$54,0)-7),0),1)&amp;""";"),",",""",""")</f>
        <v/>
      </c>
      <c r="BF145" s="71" t="str">
        <f>SUBSTITUTE(IF(INDEX($E$90:$G$93,MATCH("●",INDEX($H$90:$AQ$93,,MATCH($D145,$54:$54,0)-7),0),1)=VLOOKUP(BF$137,$AD$9:$AN$16,8,FALSE),"","sed -i "&amp;IF($AK$135="MacOS","'' ","")&amp;"'s#"&amp;BF$137&amp;"="""&amp;INDEX($E$90:$G$93,MATCH("●",INDEX($H$90:$AQ$93,,MATCH($D145,$54:$54,0)-7),0),1)&amp;""""&amp;"#"&amp;BF$137&amp;"="&amp;""""&amp;VLOOKUP(BF$137,$AD$9:$AN$16,8,FALSE)&amp;""""&amp;"#g'"&amp;"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5" s="71" t="str">
        <f>SUBSTITUTE(IF(VLOOKUP(BG$137,$AD$9:$AN$16,8,FALSE)=INDEX($E$95:$G$99,MATCH("●",INDEX($H$95:$AQ$99,,MATCH($D145,$54:$54,0)-7),0),1),"","sed -i "&amp;IF($AK$135="MacOS","'' ","")&amp;"'s#"&amp;BG$137&amp;"="""&amp;VLOOKUP(BG$137,$AD$9:$AN$16,8,FALSE)&amp;""""&amp;"#"&amp;BG$137&amp;"="&amp;""""&amp;INDEX($E$95:$G$99,MATCH("●",INDEX($H$95:$AQ$99,,MATCH($D145,$54:$54,0)-7),0),1)&amp;""""&amp;"#g'"&amp;" ${CONFIG_DIR}"&amp;$K$7&amp;"; export "&amp;BG$137&amp;"="&amp;""""&amp;INDEX($E$95:$G$99,MATCH("●",INDEX($H$95:$AQ$99,,MATCH($D145,$54:$54,0)-7),0),1)&amp;""";"),",",""",""")</f>
        <v/>
      </c>
      <c r="BH145" s="71" t="str">
        <f>SUBSTITUTE(IF(INDEX($E$95:$G$99,MATCH("●",INDEX($H$95:$AQ$99,,MATCH($D145,$54:$54,0)-7),0),1)=VLOOKUP(BH$137,$AD$9:$AN$16,8,FALSE),"","sed -i "&amp;IF($AK$135="MacOS","'' ","")&amp;"'s#"&amp;BH$137&amp;"="""&amp;INDEX($E$95:$G$99,MATCH("●",INDEX($H$95:$AQ$99,,MATCH($D145,$54:$54,0)-7),0),1)&amp;""""&amp;"#"&amp;BH$137&amp;"="&amp;""""&amp;VLOOKUP(BH$137,$AD$9:$AN$16,8,FALSE)&amp;""""&amp;"#g'"&amp;"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5" s="71" t="str">
        <f>SUBSTITUTE(IF(VLOOKUP(BI$137,$AD$9:$AN$16,8,FALSE)=INDEX($E$101:$G$105,MATCH("●",INDEX($H$101:$AQ$105,,MATCH($D145,$54:$54,0)-7),0),1),"","sed -i "&amp;IF($AK$135="MacOS","'' ","")&amp;"'s#"&amp;BI$137&amp;"="""&amp;VLOOKUP(BI$137,$AD$9:$AN$16,8,FALSE)&amp;""""&amp;"#"&amp;BI$137&amp;"="&amp;""""&amp;INDEX($E$101:$G$105,MATCH("●",INDEX($H$101:$AQ$105,,MATCH($D145,$54:$54,0)-7),0),1)&amp;""""&amp;"#g'"&amp;" ${CONFIG_DIR}"&amp;$K$7&amp;"; export "&amp;BI$137&amp;"="&amp;""""&amp;INDEX($E$101:$G$105,MATCH("●",INDEX($H$101:$AQ$105,,MATCH($D145,$54:$54,0)-7),0),1)&amp;""";"),",",""",""")</f>
        <v/>
      </c>
      <c r="BJ145" s="71" t="str">
        <f>SUBSTITUTE(IF(INDEX($E$101:$G$105,MATCH("●",INDEX($H$101:$AQ$105,,MATCH($D145,$54:$54,0)-7),0),1)=VLOOKUP(BJ$137,$AD$9:$AN$16,8,FALSE),"","sed -i "&amp;IF($AK$135="MacOS","'' ","")&amp;"'s#"&amp;BJ$137&amp;"="""&amp;INDEX($E$101:$G$105,MATCH("●",INDEX($H$101:$AQ$105,,MATCH($D145,$54:$54,0)-7),0),1)&amp;""""&amp;"#"&amp;BJ$137&amp;"="&amp;""""&amp;VLOOKUP(BJ$137,$AD$9:$AN$16,8,FALSE)&amp;""""&amp;"#g'"&amp;"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5" s="71" t="str">
        <f>SUBSTITUTE(IF(VLOOKUP(BK$137,$AD$9:$AN$16,8,FALSE)=INDEX($E$107:$G$111,MATCH("●",INDEX($H$107:$AQ$111,,MATCH($D145,$54:$54,0)-7),0),1),"","sed -i "&amp;IF($AK$135="MacOS","'' ","")&amp;"'s#"&amp;BK$137&amp;"="""&amp;VLOOKUP(BK$137,$AD$9:$AN$16,8,FALSE)&amp;""""&amp;"#"&amp;BK$137&amp;"="&amp;""""&amp;INDEX($E$107:$G$111,MATCH("●",INDEX($H$107:$AQ$111,,MATCH($D145,$54:$54,0)-7),0),1)&amp;""""&amp;"#g'"&amp;" ${CONFIG_DIR}"&amp;$K$7&amp;"; export "&amp;BK$137&amp;"="&amp;""""&amp;INDEX($E$107:$G$111,MATCH("●",INDEX($H$107:$AQ$111,,MATCH($D145,$54:$54,0)-7),0),1)&amp;""";"),",",""",""")</f>
        <v>sed -i '' 's#ROW_COUNTS="2"#ROW_COUNTS="1"#g' ${CONFIG_DIR}db_file_config.txt; export ROW_COUNTS="1";</v>
      </c>
      <c r="BL145" s="71" t="str">
        <f>SUBSTITUTE(IF(INDEX($E$107:$G$111,MATCH("●",INDEX($H$107:$AQ$111,,MATCH($D145,$54:$54,0)-7),0),1)=VLOOKUP(BL$137,$AD$9:$AN$16,8,FALSE),"","sed -i "&amp;IF($AK$135="MacOS","'' ","")&amp;"'s#"&amp;BL$137&amp;"="""&amp;INDEX($E$107:$G$111,MATCH("●",INDEX($H$107:$AQ$111,,MATCH($D145,$54:$54,0)-7),0),1)&amp;""""&amp;"#"&amp;BL$137&amp;"="&amp;""""&amp;VLOOKUP(BL$137,$AD$9:$AN$16,8,FALSE)&amp;""""&amp;"#g'"&amp;" ${CONFIG_DIR}"&amp;$K$7&amp;"; export "&amp;BL$137&amp;"="&amp;""""&amp;VLOOKUP(BL$137,$AD$9:$AN$16,8,FALSE)&amp;""";"),",",""",""")</f>
        <v>sed -i '' 's#ROW_COUNTS="1"#ROW_COUNTS="2"#g' ${CONFIG_DIR}db_file_config.txt; export ROW_COUNTS="2";</v>
      </c>
      <c r="BM145" s="60" t="s">
        <v>1068</v>
      </c>
    </row>
    <row r="146" spans="4:65" ht="36" customHeight="1">
      <c r="D146" s="96">
        <f t="shared" si="3"/>
        <v>44</v>
      </c>
      <c r="E146" s="97"/>
      <c r="F146" s="97"/>
      <c r="G146" s="98"/>
      <c r="H146" s="45" t="str">
        <f t="shared" ca="1" si="2"/>
        <v xml:space="preserve">clear; echo テストケース044; sh ./script/db_check_file_validate_config.sh; </v>
      </c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7"/>
      <c r="AE146" s="99" t="str" cm="1">
        <f t="array" ref="AE146">SUBSTITUTE(INDEX($H$113:$AQ$113, , MATCH($D146, $54:$54, 0)-7),"-","")</f>
        <v>正常</v>
      </c>
      <c r="AF146" s="100"/>
      <c r="AG146" s="101"/>
      <c r="AH146" s="102" t="s">
        <v>1107</v>
      </c>
      <c r="AI146" s="103"/>
      <c r="AJ146" s="103"/>
      <c r="AK146" s="103"/>
      <c r="AL146" s="103"/>
      <c r="AM146" s="103"/>
      <c r="AN146" s="103"/>
      <c r="AO146" s="103"/>
      <c r="AP146" s="103"/>
      <c r="AQ146" s="104"/>
      <c r="AS146" s="68" t="str" cm="1">
        <f t="array" ref="AS146">SUBSTITUTE(TEXT(INDEX($H$116:$AQ$116,1,$D146-36),"000000"),"-","")</f>
        <v>230001</v>
      </c>
      <c r="AT146" s="69"/>
      <c r="AU146" s="70"/>
      <c r="AW146" s="71" t="str">
        <f>SUBSTITUTE(IF(VLOOKUP(AW$137,$AD$9:$AN$16,8,FALSE)=INDEX($E$60:$G$62,MATCH("●",INDEX($H$60:$AQ$62,,MATCH($D146,$54:$54,0)-7),0),1),"","sed -i "&amp;IF($AK$135="MacOS","'' ","")&amp;"'s#"&amp;AW$137&amp;"="""&amp;VLOOKUP(AW$137,$AD$9:$AN$16,8,FALSE)&amp;""""&amp;"#"&amp;AW$137&amp;"="&amp;""""&amp;INDEX($E$60:$G$62,MATCH("●",INDEX($H$60:$AQ$62,,MATCH($D146,$54:$54,0)-7),0),1)&amp;""""&amp;"#g'"&amp;" ${CONFIG_DIR}"&amp;$K$7&amp;"; export "&amp;AW$137&amp;"="&amp;""""&amp;INDEX($E$60:$G$62,MATCH("●",INDEX($H$60:$AQ$62,,MATCH($D146,$54:$54,0)-7),0),1)&amp;""";"),",",""",""")</f>
        <v/>
      </c>
      <c r="AX146" s="71" t="str">
        <f>SUBSTITUTE(IF(INDEX($E$60:$G$62,MATCH("●",INDEX($H$60:$AQ$62,,MATCH($D146,$54:$54,0)-7),0),1)=VLOOKUP(AX$137,$AD$9:$AN$16,8,FALSE),"","sed -i "&amp;IF($AK$135="MacOS","'' ","")&amp;"'s#"&amp;AX$137&amp;"="""&amp;INDEX($E$60:$G$62,MATCH("●",INDEX($H$60:$AQ$62,,MATCH($D146,$54:$54,0)-7),0),1)&amp;""""&amp;"#"&amp;AX$137&amp;"="&amp;""""&amp;VLOOKUP(AX$137,$AD$9:$AN$16,8,FALSE)&amp;""""&amp;"#g'"&amp;"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6" s="71" t="str">
        <f>SUBSTITUTE(IF(VLOOKUP(AY$137,$AD$9:$AN$16,8,FALSE)=INDEX($E$64:$G$69,MATCH("●",INDEX($H$64:$AQ$69,,MATCH($D146,$54:$54,0)-7),0),1),"","sed -i "&amp;IF($AK$135="MacOS","'' ","")&amp;"'s#"&amp;AY$137&amp;"="""&amp;VLOOKUP(AY$137,$AD$9:$AN$16,8,FALSE)&amp;""""&amp;"#"&amp;AY$137&amp;"="&amp;""""&amp;INDEX($E$64:$G$69,MATCH("●",INDEX($H$64:$AQ$69,,MATCH($D146,$54:$54,0)-7),0),1)&amp;""""&amp;"#g'"&amp;" ${CONFIG_DIR}"&amp;$K$7&amp;"; export "&amp;AY$137&amp;"="&amp;""""&amp;INDEX($E$64:$G$69,MATCH("●",INDEX($H$64:$AQ$69,,MATCH($D146,$54:$54,0)-7),0),1)&amp;""";"),",",""",""")</f>
        <v/>
      </c>
      <c r="AZ146" s="71" t="str">
        <f>SUBSTITUTE(IF(INDEX($E$64:$G$69,MATCH("●",INDEX($H$64:$AQ$69,,MATCH($D146,$54:$54,0)-7),0),1)=VLOOKUP(AZ$137,$AD$9:$AN$16,8,FALSE),"","sed -i "&amp;IF($AK$135="MacOS","'' ","")&amp;"'s#"&amp;AZ$137&amp;"="""&amp;INDEX($E$64:$G$69,MATCH("●",INDEX($H$64:$AQ$69,,MATCH($D146,$54:$54,0)-7),0),1)&amp;""""&amp;"#"&amp;AZ$137&amp;"="&amp;""""&amp;VLOOKUP(AZ$137,$AD$9:$AN$16,8,FALSE)&amp;""""&amp;"#g'"&amp;"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6" s="71" t="str">
        <f>SUBSTITUTE(IF(VLOOKUP(BA$137,$AD$9:$AN$16,8,FALSE)=INDEX($E$71:$G$78,MATCH("●",INDEX($H$71:$AQ$78,,MATCH($D146,$54:$54,0)-7),0),1),"","sed -i "&amp;IF($AK$135="MacOS","'' ","")&amp;"'s#"&amp;BA$137&amp;"="""&amp;VLOOKUP(BA$137,$AD$9:$AN$16,8,FALSE)&amp;""""&amp;"#"&amp;BA$137&amp;"="&amp;""""&amp;INDEX($E$71:$G$78,MATCH("●",INDEX($H$71:$AQ$78,,MATCH($D146,$54:$54,0)-7),0),1)&amp;""""&amp;"#g'"&amp;" ${CONFIG_DIR}"&amp;$K$7&amp;"; export "&amp;BA$137&amp;"="&amp;""""&amp;INDEX($E$71:$G$78,MATCH("●",INDEX($H$71:$AQ$78,,MATCH($D146,$54:$54,0)-7),0),1)&amp;""";"),",",""",""")</f>
        <v/>
      </c>
      <c r="BB146" s="71" t="str">
        <f>SUBSTITUTE(IF(INDEX($E$71:$G$78,MATCH("●",INDEX($H$71:$AQ$78,,MATCH($D146,$54:$54,0)-7),0),1)=VLOOKUP(BB$137,$AD$9:$AN$16,8,FALSE),"","sed -i "&amp;IF($AK$135="MacOS","'' ","")&amp;"'s#"&amp;BB$137&amp;"="""&amp;INDEX($E$71:$G$78,MATCH("●",INDEX($H$71:$AQ$78,,MATCH($D146,$54:$54,0)-7),0),1)&amp;""""&amp;"#"&amp;BB$137&amp;"="&amp;""""&amp;VLOOKUP(BB$137,$AD$9:$AN$16,8,FALSE)&amp;""""&amp;"#g'"&amp;"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6" s="71" t="str">
        <f>SUBSTITUTE(IF(VLOOKUP(BC$137,$AD$9:$AN$16,8,FALSE)=INDEX($E$80:$G$88,MATCH("●",INDEX($H$80:$AQ$88,,MATCH($D146,$54:$54,0)-7),0),1),"","sed -i "&amp;IF($AK$135="MacOS","'' ","")&amp;"'s#"&amp;BC$137&amp;"="""&amp;VLOOKUP(BC$137,$AD$9:$AN$16,8,FALSE)&amp;""""&amp;"#"&amp;BC$137&amp;"="&amp;""""&amp;INDEX($E$80:$G$88,MATCH("●",INDEX($H$80:$AQ$88,,MATCH($D146,$54:$54,0)-7),0),1)&amp;""""&amp;"#g'"&amp;" ${CONFIG_DIR}"&amp;$K$7&amp;"; export "&amp;BC$137&amp;"="&amp;""""&amp;INDEX($E$80:$G$88,MATCH("●",INDEX($H$80:$AQ$88,,MATCH($D146,$54:$54,0)-7),0),1)&amp;""";"),",",""",""")</f>
        <v/>
      </c>
      <c r="BD146" s="71" t="str">
        <f>SUBSTITUTE(IF(INDEX($E$80:$G$88,MATCH("●",INDEX($H$80:$AQ$88,,MATCH($D146,$54:$54,0)-7),0),1)=VLOOKUP(BD$137,$AD$9:$AN$16,8,FALSE),"","sed -i "&amp;IF($AK$135="MacOS","'' ","")&amp;"'s#"&amp;BD$137&amp;"="""&amp;INDEX($E$80:$G$88,MATCH("●",INDEX($H$80:$AQ$88,,MATCH($D146,$54:$54,0)-7),0),1)&amp;""""&amp;"#"&amp;BD$137&amp;"="&amp;""""&amp;VLOOKUP(BD$137,$AD$9:$AN$16,8,FALSE)&amp;""""&amp;"#g'"&amp;"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6" s="71" t="str">
        <f>SUBSTITUTE(IF(VLOOKUP(BE$137,$AD$9:$AN$16,8,FALSE)=INDEX($E$90:$G$93,MATCH("●",INDEX($H$90:$AQ$93,,MATCH($D146,$54:$54,0)-7),0),1),"","sed -i "&amp;IF($AK$135="MacOS","'' ","")&amp;"'s#"&amp;BE$137&amp;"="""&amp;VLOOKUP(BE$137,$AD$9:$AN$16,8,FALSE)&amp;""""&amp;"#"&amp;BE$137&amp;"="&amp;""""&amp;INDEX($E$90:$G$93,MATCH("●",INDEX($H$90:$AQ$93,,MATCH($D146,$54:$54,0)-7),0),1)&amp;""""&amp;"#g'"&amp;" ${CONFIG_DIR}"&amp;$K$7&amp;"; export "&amp;BE$137&amp;"="&amp;""""&amp;INDEX($E$90:$G$93,MATCH("●",INDEX($H$90:$AQ$93,,MATCH($D146,$54:$54,0)-7),0),1)&amp;""";"),",",""",""")</f>
        <v/>
      </c>
      <c r="BF146" s="71" t="str">
        <f>SUBSTITUTE(IF(INDEX($E$90:$G$93,MATCH("●",INDEX($H$90:$AQ$93,,MATCH($D146,$54:$54,0)-7),0),1)=VLOOKUP(BF$137,$AD$9:$AN$16,8,FALSE),"","sed -i "&amp;IF($AK$135="MacOS","'' ","")&amp;"'s#"&amp;BF$137&amp;"="""&amp;INDEX($E$90:$G$93,MATCH("●",INDEX($H$90:$AQ$93,,MATCH($D146,$54:$54,0)-7),0),1)&amp;""""&amp;"#"&amp;BF$137&amp;"="&amp;""""&amp;VLOOKUP(BF$137,$AD$9:$AN$16,8,FALSE)&amp;""""&amp;"#g'"&amp;"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6" s="71" t="str">
        <f>SUBSTITUTE(IF(VLOOKUP(BG$137,$AD$9:$AN$16,8,FALSE)=INDEX($E$95:$G$99,MATCH("●",INDEX($H$95:$AQ$99,,MATCH($D146,$54:$54,0)-7),0),1),"","sed -i "&amp;IF($AK$135="MacOS","'' ","")&amp;"'s#"&amp;BG$137&amp;"="""&amp;VLOOKUP(BG$137,$AD$9:$AN$16,8,FALSE)&amp;""""&amp;"#"&amp;BG$137&amp;"="&amp;""""&amp;INDEX($E$95:$G$99,MATCH("●",INDEX($H$95:$AQ$99,,MATCH($D146,$54:$54,0)-7),0),1)&amp;""""&amp;"#g'"&amp;" ${CONFIG_DIR}"&amp;$K$7&amp;"; export "&amp;BG$137&amp;"="&amp;""""&amp;INDEX($E$95:$G$99,MATCH("●",INDEX($H$95:$AQ$99,,MATCH($D146,$54:$54,0)-7),0),1)&amp;""";"),",",""",""")</f>
        <v/>
      </c>
      <c r="BH146" s="71" t="str">
        <f>SUBSTITUTE(IF(INDEX($E$95:$G$99,MATCH("●",INDEX($H$95:$AQ$99,,MATCH($D146,$54:$54,0)-7),0),1)=VLOOKUP(BH$137,$AD$9:$AN$16,8,FALSE),"","sed -i "&amp;IF($AK$135="MacOS","'' ","")&amp;"'s#"&amp;BH$137&amp;"="""&amp;INDEX($E$95:$G$99,MATCH("●",INDEX($H$95:$AQ$99,,MATCH($D146,$54:$54,0)-7),0),1)&amp;""""&amp;"#"&amp;BH$137&amp;"="&amp;""""&amp;VLOOKUP(BH$137,$AD$9:$AN$16,8,FALSE)&amp;""""&amp;"#g'"&amp;"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6" s="71" t="str">
        <f>SUBSTITUTE(IF(VLOOKUP(BI$137,$AD$9:$AN$16,8,FALSE)=INDEX($E$101:$G$105,MATCH("●",INDEX($H$101:$AQ$105,,MATCH($D146,$54:$54,0)-7),0),1),"","sed -i "&amp;IF($AK$135="MacOS","'' ","")&amp;"'s#"&amp;BI$137&amp;"="""&amp;VLOOKUP(BI$137,$AD$9:$AN$16,8,FALSE)&amp;""""&amp;"#"&amp;BI$137&amp;"="&amp;""""&amp;INDEX($E$101:$G$105,MATCH("●",INDEX($H$101:$AQ$105,,MATCH($D146,$54:$54,0)-7),0),1)&amp;""""&amp;"#g'"&amp;" ${CONFIG_DIR}"&amp;$K$7&amp;"; export "&amp;BI$137&amp;"="&amp;""""&amp;INDEX($E$101:$G$105,MATCH("●",INDEX($H$101:$AQ$105,,MATCH($D146,$54:$54,0)-7),0),1)&amp;""";"),",",""",""")</f>
        <v/>
      </c>
      <c r="BJ146" s="71" t="str">
        <f>SUBSTITUTE(IF(INDEX($E$101:$G$105,MATCH("●",INDEX($H$101:$AQ$105,,MATCH($D146,$54:$54,0)-7),0),1)=VLOOKUP(BJ$137,$AD$9:$AN$16,8,FALSE),"","sed -i "&amp;IF($AK$135="MacOS","'' ","")&amp;"'s#"&amp;BJ$137&amp;"="""&amp;INDEX($E$101:$G$105,MATCH("●",INDEX($H$101:$AQ$105,,MATCH($D146,$54:$54,0)-7),0),1)&amp;""""&amp;"#"&amp;BJ$137&amp;"="&amp;""""&amp;VLOOKUP(BJ$137,$AD$9:$AN$16,8,FALSE)&amp;""""&amp;"#g'"&amp;"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6" s="71" t="str">
        <f>SUBSTITUTE(IF(VLOOKUP(BK$137,$AD$9:$AN$16,8,FALSE)=INDEX($E$107:$G$111,MATCH("●",INDEX($H$107:$AQ$111,,MATCH($D146,$54:$54,0)-7),0),1),"","sed -i "&amp;IF($AK$135="MacOS","'' ","")&amp;"'s#"&amp;BK$137&amp;"="""&amp;VLOOKUP(BK$137,$AD$9:$AN$16,8,FALSE)&amp;""""&amp;"#"&amp;BK$137&amp;"="&amp;""""&amp;INDEX($E$107:$G$111,MATCH("●",INDEX($H$107:$AQ$111,,MATCH($D146,$54:$54,0)-7),0),1)&amp;""""&amp;"#g'"&amp;" ${CONFIG_DIR}"&amp;$K$7&amp;"; export "&amp;BK$137&amp;"="&amp;""""&amp;INDEX($E$107:$G$111,MATCH("●",INDEX($H$107:$AQ$111,,MATCH($D146,$54:$54,0)-7),0),1)&amp;""";"),",",""",""")</f>
        <v/>
      </c>
      <c r="BL146" s="71" t="str">
        <f>SUBSTITUTE(IF(INDEX($E$107:$G$111,MATCH("●",INDEX($H$107:$AQ$111,,MATCH($D146,$54:$54,0)-7),0),1)=VLOOKUP(BL$137,$AD$9:$AN$16,8,FALSE),"","sed -i "&amp;IF($AK$135="MacOS","'' ","")&amp;"'s#"&amp;BL$137&amp;"="""&amp;INDEX($E$107:$G$111,MATCH("●",INDEX($H$107:$AQ$111,,MATCH($D146,$54:$54,0)-7),0),1)&amp;""""&amp;"#"&amp;BL$137&amp;"="&amp;""""&amp;VLOOKUP(BL$137,$AD$9:$AN$16,8,FALSE)&amp;""""&amp;"#g'"&amp;"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6" s="60" t="s">
        <v>1068</v>
      </c>
    </row>
    <row r="147" spans="4:65" ht="54" customHeight="1">
      <c r="D147" s="96">
        <f t="shared" si="3"/>
        <v>45</v>
      </c>
      <c r="E147" s="97"/>
      <c r="F147" s="97"/>
      <c r="G147" s="98"/>
      <c r="H147" s="45" t="str">
        <f t="shared" ca="1" si="2"/>
        <v>clear; echo テストケース045; sed -i '' 's#ROW_COUNTS="2"#ROW_COUNTS="NONE"#g' ${CONFIG_DIR}db_file_config.txt; export ROW_COUNTS="NONE";sh ./script/db_check_file_validate_config.sh; sed -i '' 's#ROW_COUNTS="NONE"#ROW_COUNTS="2"#g' ${CONFIG_DIR}db_file_config.txt; export ROW_COUNTS="2";</v>
      </c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7"/>
      <c r="AE147" s="99" t="str" cm="1">
        <f t="array" ref="AE147">SUBSTITUTE(INDEX($H$113:$AQ$113, , MATCH($D147, $54:$54, 0)-7),"-","")</f>
        <v>異常</v>
      </c>
      <c r="AF147" s="100"/>
      <c r="AG147" s="101"/>
      <c r="AH147" s="102" t="s">
        <v>1725</v>
      </c>
      <c r="AI147" s="103"/>
      <c r="AJ147" s="103"/>
      <c r="AK147" s="103"/>
      <c r="AL147" s="103"/>
      <c r="AM147" s="103"/>
      <c r="AN147" s="103"/>
      <c r="AO147" s="103"/>
      <c r="AP147" s="103"/>
      <c r="AQ147" s="104"/>
      <c r="AS147" s="68" t="str" cm="1">
        <f t="array" ref="AS147">SUBSTITUTE(TEXT(INDEX($H$116:$AQ$116,1,$D147-36),"000000"),"-","")</f>
        <v>230109</v>
      </c>
      <c r="AT147" s="69"/>
      <c r="AU147" s="70"/>
      <c r="AW147" s="71" t="str">
        <f>SUBSTITUTE(IF(VLOOKUP(AW$137,$AD$9:$AN$16,8,FALSE)=INDEX($E$60:$G$62,MATCH("●",INDEX($H$60:$AQ$62,,MATCH($D147,$54:$54,0)-7),0),1),"","sed -i "&amp;IF($AK$135="MacOS","'' ","")&amp;"'s#"&amp;AW$137&amp;"="""&amp;VLOOKUP(AW$137,$AD$9:$AN$16,8,FALSE)&amp;""""&amp;"#"&amp;AW$137&amp;"="&amp;""""&amp;INDEX($E$60:$G$62,MATCH("●",INDEX($H$60:$AQ$62,,MATCH($D147,$54:$54,0)-7),0),1)&amp;""""&amp;"#g'"&amp;" ${CONFIG_DIR}"&amp;$K$7&amp;"; export "&amp;AW$137&amp;"="&amp;""""&amp;INDEX($E$60:$G$62,MATCH("●",INDEX($H$60:$AQ$62,,MATCH($D147,$54:$54,0)-7),0),1)&amp;""";"),",",""",""")</f>
        <v/>
      </c>
      <c r="AX147" s="71" t="str">
        <f>SUBSTITUTE(IF(INDEX($E$60:$G$62,MATCH("●",INDEX($H$60:$AQ$62,,MATCH($D147,$54:$54,0)-7),0),1)=VLOOKUP(AX$137,$AD$9:$AN$16,8,FALSE),"","sed -i "&amp;IF($AK$135="MacOS","'' ","")&amp;"'s#"&amp;AX$137&amp;"="""&amp;INDEX($E$60:$G$62,MATCH("●",INDEX($H$60:$AQ$62,,MATCH($D147,$54:$54,0)-7),0),1)&amp;""""&amp;"#"&amp;AX$137&amp;"="&amp;""""&amp;VLOOKUP(AX$137,$AD$9:$AN$16,8,FALSE)&amp;""""&amp;"#g'"&amp;"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7" s="71" t="str">
        <f>SUBSTITUTE(IF(VLOOKUP(AY$137,$AD$9:$AN$16,8,FALSE)=INDEX($E$64:$G$69,MATCH("●",INDEX($H$64:$AQ$69,,MATCH($D147,$54:$54,0)-7),0),1),"","sed -i "&amp;IF($AK$135="MacOS","'' ","")&amp;"'s#"&amp;AY$137&amp;"="""&amp;VLOOKUP(AY$137,$AD$9:$AN$16,8,FALSE)&amp;""""&amp;"#"&amp;AY$137&amp;"="&amp;""""&amp;INDEX($E$64:$G$69,MATCH("●",INDEX($H$64:$AQ$69,,MATCH($D147,$54:$54,0)-7),0),1)&amp;""""&amp;"#g'"&amp;" ${CONFIG_DIR}"&amp;$K$7&amp;"; export "&amp;AY$137&amp;"="&amp;""""&amp;INDEX($E$64:$G$69,MATCH("●",INDEX($H$64:$AQ$69,,MATCH($D147,$54:$54,0)-7),0),1)&amp;""";"),",",""",""")</f>
        <v/>
      </c>
      <c r="AZ147" s="71" t="str">
        <f>SUBSTITUTE(IF(INDEX($E$64:$G$69,MATCH("●",INDEX($H$64:$AQ$69,,MATCH($D147,$54:$54,0)-7),0),1)=VLOOKUP(AZ$137,$AD$9:$AN$16,8,FALSE),"","sed -i "&amp;IF($AK$135="MacOS","'' ","")&amp;"'s#"&amp;AZ$137&amp;"="""&amp;INDEX($E$64:$G$69,MATCH("●",INDEX($H$64:$AQ$69,,MATCH($D147,$54:$54,0)-7),0),1)&amp;""""&amp;"#"&amp;AZ$137&amp;"="&amp;""""&amp;VLOOKUP(AZ$137,$AD$9:$AN$16,8,FALSE)&amp;""""&amp;"#g'"&amp;"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47" s="71" t="str">
        <f>SUBSTITUTE(IF(VLOOKUP(BA$137,$AD$9:$AN$16,8,FALSE)=INDEX($E$71:$G$78,MATCH("●",INDEX($H$71:$AQ$78,,MATCH($D147,$54:$54,0)-7),0),1),"","sed -i "&amp;IF($AK$135="MacOS","'' ","")&amp;"'s#"&amp;BA$137&amp;"="""&amp;VLOOKUP(BA$137,$AD$9:$AN$16,8,FALSE)&amp;""""&amp;"#"&amp;BA$137&amp;"="&amp;""""&amp;INDEX($E$71:$G$78,MATCH("●",INDEX($H$71:$AQ$78,,MATCH($D147,$54:$54,0)-7),0),1)&amp;""""&amp;"#g'"&amp;" ${CONFIG_DIR}"&amp;$K$7&amp;"; export "&amp;BA$137&amp;"="&amp;""""&amp;INDEX($E$71:$G$78,MATCH("●",INDEX($H$71:$AQ$78,,MATCH($D147,$54:$54,0)-7),0),1)&amp;""";"),",",""",""")</f>
        <v/>
      </c>
      <c r="BB147" s="71" t="str">
        <f>SUBSTITUTE(IF(INDEX($E$71:$G$78,MATCH("●",INDEX($H$71:$AQ$78,,MATCH($D147,$54:$54,0)-7),0),1)=VLOOKUP(BB$137,$AD$9:$AN$16,8,FALSE),"","sed -i "&amp;IF($AK$135="MacOS","'' ","")&amp;"'s#"&amp;BB$137&amp;"="""&amp;INDEX($E$71:$G$78,MATCH("●",INDEX($H$71:$AQ$78,,MATCH($D147,$54:$54,0)-7),0),1)&amp;""""&amp;"#"&amp;BB$137&amp;"="&amp;""""&amp;VLOOKUP(BB$137,$AD$9:$AN$16,8,FALSE)&amp;""""&amp;"#g'"&amp;"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7" s="71" t="str">
        <f>SUBSTITUTE(IF(VLOOKUP(BC$137,$AD$9:$AN$16,8,FALSE)=INDEX($E$80:$G$88,MATCH("●",INDEX($H$80:$AQ$88,,MATCH($D147,$54:$54,0)-7),0),1),"","sed -i "&amp;IF($AK$135="MacOS","'' ","")&amp;"'s#"&amp;BC$137&amp;"="""&amp;VLOOKUP(BC$137,$AD$9:$AN$16,8,FALSE)&amp;""""&amp;"#"&amp;BC$137&amp;"="&amp;""""&amp;INDEX($E$80:$G$88,MATCH("●",INDEX($H$80:$AQ$88,,MATCH($D147,$54:$54,0)-7),0),1)&amp;""""&amp;"#g'"&amp;" ${CONFIG_DIR}"&amp;$K$7&amp;"; export "&amp;BC$137&amp;"="&amp;""""&amp;INDEX($E$80:$G$88,MATCH("●",INDEX($H$80:$AQ$88,,MATCH($D147,$54:$54,0)-7),0),1)&amp;""";"),",",""",""")</f>
        <v/>
      </c>
      <c r="BD147" s="71" t="str">
        <f>SUBSTITUTE(IF(INDEX($E$80:$G$88,MATCH("●",INDEX($H$80:$AQ$88,,MATCH($D147,$54:$54,0)-7),0),1)=VLOOKUP(BD$137,$AD$9:$AN$16,8,FALSE),"","sed -i "&amp;IF($AK$135="MacOS","'' ","")&amp;"'s#"&amp;BD$137&amp;"="""&amp;INDEX($E$80:$G$88,MATCH("●",INDEX($H$80:$AQ$88,,MATCH($D147,$54:$54,0)-7),0),1)&amp;""""&amp;"#"&amp;BD$137&amp;"="&amp;""""&amp;VLOOKUP(BD$137,$AD$9:$AN$16,8,FALSE)&amp;""""&amp;"#g'"&amp;"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7" s="71" t="str">
        <f>SUBSTITUTE(IF(VLOOKUP(BE$137,$AD$9:$AN$16,8,FALSE)=INDEX($E$90:$G$93,MATCH("●",INDEX($H$90:$AQ$93,,MATCH($D147,$54:$54,0)-7),0),1),"","sed -i "&amp;IF($AK$135="MacOS","'' ","")&amp;"'s#"&amp;BE$137&amp;"="""&amp;VLOOKUP(BE$137,$AD$9:$AN$16,8,FALSE)&amp;""""&amp;"#"&amp;BE$137&amp;"="&amp;""""&amp;INDEX($E$90:$G$93,MATCH("●",INDEX($H$90:$AQ$93,,MATCH($D147,$54:$54,0)-7),0),1)&amp;""""&amp;"#g'"&amp;" ${CONFIG_DIR}"&amp;$K$7&amp;"; export "&amp;BE$137&amp;"="&amp;""""&amp;INDEX($E$90:$G$93,MATCH("●",INDEX($H$90:$AQ$93,,MATCH($D147,$54:$54,0)-7),0),1)&amp;""";"),",",""",""")</f>
        <v/>
      </c>
      <c r="BF147" s="71" t="str">
        <f>SUBSTITUTE(IF(INDEX($E$90:$G$93,MATCH("●",INDEX($H$90:$AQ$93,,MATCH($D147,$54:$54,0)-7),0),1)=VLOOKUP(BF$137,$AD$9:$AN$16,8,FALSE),"","sed -i "&amp;IF($AK$135="MacOS","'' ","")&amp;"'s#"&amp;BF$137&amp;"="""&amp;INDEX($E$90:$G$93,MATCH("●",INDEX($H$90:$AQ$93,,MATCH($D147,$54:$54,0)-7),0),1)&amp;""""&amp;"#"&amp;BF$137&amp;"="&amp;""""&amp;VLOOKUP(BF$137,$AD$9:$AN$16,8,FALSE)&amp;""""&amp;"#g'"&amp;"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7" s="71" t="str">
        <f>SUBSTITUTE(IF(VLOOKUP(BG$137,$AD$9:$AN$16,8,FALSE)=INDEX($E$95:$G$99,MATCH("●",INDEX($H$95:$AQ$99,,MATCH($D147,$54:$54,0)-7),0),1),"","sed -i "&amp;IF($AK$135="MacOS","'' ","")&amp;"'s#"&amp;BG$137&amp;"="""&amp;VLOOKUP(BG$137,$AD$9:$AN$16,8,FALSE)&amp;""""&amp;"#"&amp;BG$137&amp;"="&amp;""""&amp;INDEX($E$95:$G$99,MATCH("●",INDEX($H$95:$AQ$99,,MATCH($D147,$54:$54,0)-7),0),1)&amp;""""&amp;"#g'"&amp;" ${CONFIG_DIR}"&amp;$K$7&amp;"; export "&amp;BG$137&amp;"="&amp;""""&amp;INDEX($E$95:$G$99,MATCH("●",INDEX($H$95:$AQ$99,,MATCH($D147,$54:$54,0)-7),0),1)&amp;""";"),",",""",""")</f>
        <v/>
      </c>
      <c r="BH147" s="71" t="str">
        <f>SUBSTITUTE(IF(INDEX($E$95:$G$99,MATCH("●",INDEX($H$95:$AQ$99,,MATCH($D147,$54:$54,0)-7),0),1)=VLOOKUP(BH$137,$AD$9:$AN$16,8,FALSE),"","sed -i "&amp;IF($AK$135="MacOS","'' ","")&amp;"'s#"&amp;BH$137&amp;"="""&amp;INDEX($E$95:$G$99,MATCH("●",INDEX($H$95:$AQ$99,,MATCH($D147,$54:$54,0)-7),0),1)&amp;""""&amp;"#"&amp;BH$137&amp;"="&amp;""""&amp;VLOOKUP(BH$137,$AD$9:$AN$16,8,FALSE)&amp;""""&amp;"#g'"&amp;"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47" s="71" t="str">
        <f>SUBSTITUTE(IF(VLOOKUP(BI$137,$AD$9:$AN$16,8,FALSE)=INDEX($E$101:$G$105,MATCH("●",INDEX($H$101:$AQ$105,,MATCH($D147,$54:$54,0)-7),0),1),"","sed -i "&amp;IF($AK$135="MacOS","'' ","")&amp;"'s#"&amp;BI$137&amp;"="""&amp;VLOOKUP(BI$137,$AD$9:$AN$16,8,FALSE)&amp;""""&amp;"#"&amp;BI$137&amp;"="&amp;""""&amp;INDEX($E$101:$G$105,MATCH("●",INDEX($H$101:$AQ$105,,MATCH($D147,$54:$54,0)-7),0),1)&amp;""""&amp;"#g'"&amp;" ${CONFIG_DIR}"&amp;$K$7&amp;"; export "&amp;BI$137&amp;"="&amp;""""&amp;INDEX($E$101:$G$105,MATCH("●",INDEX($H$101:$AQ$105,,MATCH($D147,$54:$54,0)-7),0),1)&amp;""";"),",",""",""")</f>
        <v/>
      </c>
      <c r="BJ147" s="71" t="str">
        <f>SUBSTITUTE(IF(INDEX($E$101:$G$105,MATCH("●",INDEX($H$101:$AQ$105,,MATCH($D147,$54:$54,0)-7),0),1)=VLOOKUP(BJ$137,$AD$9:$AN$16,8,FALSE),"","sed -i "&amp;IF($AK$135="MacOS","'' ","")&amp;"'s#"&amp;BJ$137&amp;"="""&amp;INDEX($E$101:$G$105,MATCH("●",INDEX($H$101:$AQ$105,,MATCH($D147,$54:$54,0)-7),0),1)&amp;""""&amp;"#"&amp;BJ$137&amp;"="&amp;""""&amp;VLOOKUP(BJ$137,$AD$9:$AN$16,8,FALSE)&amp;""""&amp;"#g'"&amp;"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7" s="71" t="str">
        <f>SUBSTITUTE(IF(VLOOKUP(BK$137,$AD$9:$AN$16,8,FALSE)=INDEX($E$107:$G$111,MATCH("●",INDEX($H$107:$AQ$111,,MATCH($D147,$54:$54,0)-7),0),1),"","sed -i "&amp;IF($AK$135="MacOS","'' ","")&amp;"'s#"&amp;BK$137&amp;"="""&amp;VLOOKUP(BK$137,$AD$9:$AN$16,8,FALSE)&amp;""""&amp;"#"&amp;BK$137&amp;"="&amp;""""&amp;INDEX($E$107:$G$111,MATCH("●",INDEX($H$107:$AQ$111,,MATCH($D147,$54:$54,0)-7),0),1)&amp;""""&amp;"#g'"&amp;" ${CONFIG_DIR}"&amp;$K$7&amp;"; export "&amp;BK$137&amp;"="&amp;""""&amp;INDEX($E$107:$G$111,MATCH("●",INDEX($H$107:$AQ$111,,MATCH($D147,$54:$54,0)-7),0),1)&amp;""";"),",",""",""")</f>
        <v>sed -i '' 's#ROW_COUNTS="2"#ROW_COUNTS="NONE"#g' ${CONFIG_DIR}db_file_config.txt; export ROW_COUNTS="NONE";</v>
      </c>
      <c r="BL147" s="71" t="str">
        <f>SUBSTITUTE(IF(INDEX($E$107:$G$111,MATCH("●",INDEX($H$107:$AQ$111,,MATCH($D147,$54:$54,0)-7),0),1)=VLOOKUP(BL$137,$AD$9:$AN$16,8,FALSE),"","sed -i "&amp;IF($AK$135="MacOS","'' ","")&amp;"'s#"&amp;BL$137&amp;"="""&amp;INDEX($E$107:$G$111,MATCH("●",INDEX($H$107:$AQ$111,,MATCH($D147,$54:$54,0)-7),0),1)&amp;""""&amp;"#"&amp;BL$137&amp;"="&amp;""""&amp;VLOOKUP(BL$137,$AD$9:$AN$16,8,FALSE)&amp;""""&amp;"#g'"&amp;" ${CONFIG_DIR}"&amp;$K$7&amp;"; export "&amp;BL$137&amp;"="&amp;""""&amp;VLOOKUP(BL$137,$AD$9:$AN$16,8,FALSE)&amp;""";"),",",""",""")</f>
        <v>sed -i '' 's#ROW_COUNTS="NONE"#ROW_COUNTS="2"#g' ${CONFIG_DIR}db_file_config.txt; export ROW_COUNTS="2";</v>
      </c>
      <c r="BM147" s="60" t="s">
        <v>1068</v>
      </c>
    </row>
    <row r="148" spans="4:65" ht="72" customHeight="1">
      <c r="D148" s="96">
        <f t="shared" si="3"/>
        <v>46</v>
      </c>
      <c r="E148" s="97"/>
      <c r="F148" s="97"/>
      <c r="G148" s="98"/>
      <c r="H148" s="45" t="str">
        <f t="shared" ca="1" si="2"/>
        <v>clear; echo テストケース046; sed -i '' 's#FILE_EXTENSION=".csv"#FILE_EXTENSION=".tsv"#g' ${CONFIG_DIR}db_file_config.txt; export FILE_EXTENSION=".tsv";sed -i '' 's#FILE_FIELD_SEPARATOR="COMMA"#FILE_FIELD_SEPARATOR="NONE"#g' ${CONFIG_DIR}db_file_config.txt; export FILE_FIELD_SEPARATOR="NONE";sh ./script/db_check_file_validate_config.sh; sed -i '' 's#FILE_EXTENSION=".tsv"#FILE_EXTENSION=".csv"#g' ${CONFIG_DIR}db_file_config.txt; export FILE_EXTENSION=".csv";sed -i '' 's#FILE_FIELD_SEPARATOR="NONE"#FILE_FIELD_SEPARATOR="COMMA"#g' ${CONFIG_DIR}db_file_config.txt; export FILE_FIELD_SEPARATOR="COMMA";</v>
      </c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7"/>
      <c r="AE148" s="99" t="str" cm="1">
        <f t="array" ref="AE148">SUBSTITUTE(INDEX($H$113:$AQ$113, , MATCH($D148, $54:$54, 0)-7),"-","")</f>
        <v>異常</v>
      </c>
      <c r="AF148" s="100"/>
      <c r="AG148" s="101"/>
      <c r="AH148" s="102" t="s">
        <v>1727</v>
      </c>
      <c r="AI148" s="103"/>
      <c r="AJ148" s="103"/>
      <c r="AK148" s="103"/>
      <c r="AL148" s="103"/>
      <c r="AM148" s="103"/>
      <c r="AN148" s="103"/>
      <c r="AO148" s="103"/>
      <c r="AP148" s="103"/>
      <c r="AQ148" s="104"/>
      <c r="AS148" s="68" t="str" cm="1">
        <f t="array" ref="AS148">SUBSTITUTE(TEXT(INDEX($H$116:$AQ$116,1,$D148-36),"000000"),"-","")</f>
        <v>230110</v>
      </c>
      <c r="AT148" s="69"/>
      <c r="AU148" s="70"/>
      <c r="AW148" s="71" t="str">
        <f>SUBSTITUTE(IF(VLOOKUP(AW$137,$AD$9:$AN$16,8,FALSE)=INDEX($E$60:$G$62,MATCH("●",INDEX($H$60:$AQ$62,,MATCH($D148,$54:$54,0)-7),0),1),"","sed -i "&amp;IF($AK$135="MacOS","'' ","")&amp;"'s#"&amp;AW$137&amp;"="""&amp;VLOOKUP(AW$137,$AD$9:$AN$16,8,FALSE)&amp;""""&amp;"#"&amp;AW$137&amp;"="&amp;""""&amp;INDEX($E$60:$G$62,MATCH("●",INDEX($H$60:$AQ$62,,MATCH($D148,$54:$54,0)-7),0),1)&amp;""""&amp;"#g'"&amp;" ${CONFIG_DIR}"&amp;$K$7&amp;"; export "&amp;AW$137&amp;"="&amp;""""&amp;INDEX($E$60:$G$62,MATCH("●",INDEX($H$60:$AQ$62,,MATCH($D148,$54:$54,0)-7),0),1)&amp;""";"),",",""",""")</f>
        <v/>
      </c>
      <c r="AX148" s="71" t="str">
        <f>SUBSTITUTE(IF(INDEX($E$60:$G$62,MATCH("●",INDEX($H$60:$AQ$62,,MATCH($D148,$54:$54,0)-7),0),1)=VLOOKUP(AX$137,$AD$9:$AN$16,8,FALSE),"","sed -i "&amp;IF($AK$135="MacOS","'' ","")&amp;"'s#"&amp;AX$137&amp;"="""&amp;INDEX($E$60:$G$62,MATCH("●",INDEX($H$60:$AQ$62,,MATCH($D148,$54:$54,0)-7),0),1)&amp;""""&amp;"#"&amp;AX$137&amp;"="&amp;""""&amp;VLOOKUP(AX$137,$AD$9:$AN$16,8,FALSE)&amp;""""&amp;"#g'"&amp;"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8" s="71" t="str">
        <f>SUBSTITUTE(IF(VLOOKUP(AY$137,$AD$9:$AN$16,8,FALSE)=INDEX($E$64:$G$69,MATCH("●",INDEX($H$64:$AQ$69,,MATCH($D148,$54:$54,0)-7),0),1),"","sed -i "&amp;IF($AK$135="MacOS","'' ","")&amp;"'s#"&amp;AY$137&amp;"="""&amp;VLOOKUP(AY$137,$AD$9:$AN$16,8,FALSE)&amp;""""&amp;"#"&amp;AY$137&amp;"="&amp;""""&amp;INDEX($E$64:$G$69,MATCH("●",INDEX($H$64:$AQ$69,,MATCH($D148,$54:$54,0)-7),0),1)&amp;""""&amp;"#g'"&amp;" ${CONFIG_DIR}"&amp;$K$7&amp;"; export "&amp;AY$137&amp;"="&amp;""""&amp;INDEX($E$64:$G$69,MATCH("●",INDEX($H$64:$AQ$69,,MATCH($D148,$54:$54,0)-7),0),1)&amp;""";"),",",""",""")</f>
        <v>sed -i '' 's#FILE_EXTENSION=".csv"#FILE_EXTENSION=".tsv"#g' ${CONFIG_DIR}db_file_config.txt; export FILE_EXTENSION=".tsv";</v>
      </c>
      <c r="AZ148" s="71" t="str">
        <f>SUBSTITUTE(IF(INDEX($E$64:$G$69,MATCH("●",INDEX($H$64:$AQ$69,,MATCH($D148,$54:$54,0)-7),0),1)=VLOOKUP(AZ$137,$AD$9:$AN$16,8,FALSE),"","sed -i "&amp;IF($AK$135="MacOS","'' ","")&amp;"'s#"&amp;AZ$137&amp;"="""&amp;INDEX($E$64:$G$69,MATCH("●",INDEX($H$64:$AQ$69,,MATCH($D148,$54:$54,0)-7),0),1)&amp;""""&amp;"#"&amp;AZ$137&amp;"="&amp;""""&amp;VLOOKUP(AZ$137,$AD$9:$AN$16,8,FALSE)&amp;""""&amp;"#g'"&amp;"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's#FILE_EXTENSION=".tsv"#FILE_EXTENSION=".csv"#g' ${CONFIG_DIR}db_file_config.txt; export FILE_EXTENSION=".csv";</v>
      </c>
      <c r="BA148" s="71" t="str">
        <f>SUBSTITUTE(IF(VLOOKUP(BA$137,$AD$9:$AN$16,8,FALSE)=INDEX($E$71:$G$78,MATCH("●",INDEX($H$71:$AQ$78,,MATCH($D148,$54:$54,0)-7),0),1),"","sed -i "&amp;IF($AK$135="MacOS","'' ","")&amp;"'s#"&amp;BA$137&amp;"="""&amp;VLOOKUP(BA$137,$AD$9:$AN$16,8,FALSE)&amp;""""&amp;"#"&amp;BA$137&amp;"="&amp;""""&amp;INDEX($E$71:$G$78,MATCH("●",INDEX($H$71:$AQ$78,,MATCH($D148,$54:$54,0)-7),0),1)&amp;""""&amp;"#g'"&amp;" ${CONFIG_DIR}"&amp;$K$7&amp;"; export "&amp;BA$137&amp;"="&amp;""""&amp;INDEX($E$71:$G$78,MATCH("●",INDEX($H$71:$AQ$78,,MATCH($D148,$54:$54,0)-7),0),1)&amp;""";"),",",""",""")</f>
        <v/>
      </c>
      <c r="BB148" s="71" t="str">
        <f>SUBSTITUTE(IF(INDEX($E$71:$G$78,MATCH("●",INDEX($H$71:$AQ$78,,MATCH($D148,$54:$54,0)-7),0),1)=VLOOKUP(BB$137,$AD$9:$AN$16,8,FALSE),"","sed -i "&amp;IF($AK$135="MacOS","'' ","")&amp;"'s#"&amp;BB$137&amp;"="""&amp;INDEX($E$71:$G$78,MATCH("●",INDEX($H$71:$AQ$78,,MATCH($D148,$54:$54,0)-7),0),1)&amp;""""&amp;"#"&amp;BB$137&amp;"="&amp;""""&amp;VLOOKUP(BB$137,$AD$9:$AN$16,8,FALSE)&amp;""""&amp;"#g'"&amp;"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8" s="71" t="str">
        <f>SUBSTITUTE(IF(VLOOKUP(BC$137,$AD$9:$AN$16,8,FALSE)=INDEX($E$80:$G$88,MATCH("●",INDEX($H$80:$AQ$88,,MATCH($D148,$54:$54,0)-7),0),1),"","sed -i "&amp;IF($AK$135="MacOS","'' ","")&amp;"'s#"&amp;BC$137&amp;"="""&amp;VLOOKUP(BC$137,$AD$9:$AN$16,8,FALSE)&amp;""""&amp;"#"&amp;BC$137&amp;"="&amp;""""&amp;INDEX($E$80:$G$88,MATCH("●",INDEX($H$80:$AQ$88,,MATCH($D148,$54:$54,0)-7),0),1)&amp;""""&amp;"#g'"&amp;" ${CONFIG_DIR}"&amp;$K$7&amp;"; export "&amp;BC$137&amp;"="&amp;""""&amp;INDEX($E$80:$G$88,MATCH("●",INDEX($H$80:$AQ$88,,MATCH($D148,$54:$54,0)-7),0),1)&amp;""";"),",",""",""")</f>
        <v/>
      </c>
      <c r="BD148" s="71" t="str">
        <f>SUBSTITUTE(IF(INDEX($E$80:$G$88,MATCH("●",INDEX($H$80:$AQ$88,,MATCH($D148,$54:$54,0)-7),0),1)=VLOOKUP(BD$137,$AD$9:$AN$16,8,FALSE),"","sed -i "&amp;IF($AK$135="MacOS","'' ","")&amp;"'s#"&amp;BD$137&amp;"="""&amp;INDEX($E$80:$G$88,MATCH("●",INDEX($H$80:$AQ$88,,MATCH($D148,$54:$54,0)-7),0),1)&amp;""""&amp;"#"&amp;BD$137&amp;"="&amp;""""&amp;VLOOKUP(BD$137,$AD$9:$AN$16,8,FALSE)&amp;""""&amp;"#g'"&amp;"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8" s="71" t="str">
        <f>SUBSTITUTE(IF(VLOOKUP(BE$137,$AD$9:$AN$16,8,FALSE)=INDEX($E$90:$G$93,MATCH("●",INDEX($H$90:$AQ$93,,MATCH($D148,$54:$54,0)-7),0),1),"","sed -i "&amp;IF($AK$135="MacOS","'' ","")&amp;"'s#"&amp;BE$137&amp;"="""&amp;VLOOKUP(BE$137,$AD$9:$AN$16,8,FALSE)&amp;""""&amp;"#"&amp;BE$137&amp;"="&amp;""""&amp;INDEX($E$90:$G$93,MATCH("●",INDEX($H$90:$AQ$93,,MATCH($D148,$54:$54,0)-7),0),1)&amp;""""&amp;"#g'"&amp;" ${CONFIG_DIR}"&amp;$K$7&amp;"; export "&amp;BE$137&amp;"="&amp;""""&amp;INDEX($E$90:$G$93,MATCH("●",INDEX($H$90:$AQ$93,,MATCH($D148,$54:$54,0)-7),0),1)&amp;""";"),",",""",""")</f>
        <v/>
      </c>
      <c r="BF148" s="71" t="str">
        <f>SUBSTITUTE(IF(INDEX($E$90:$G$93,MATCH("●",INDEX($H$90:$AQ$93,,MATCH($D148,$54:$54,0)-7),0),1)=VLOOKUP(BF$137,$AD$9:$AN$16,8,FALSE),"","sed -i "&amp;IF($AK$135="MacOS","'' ","")&amp;"'s#"&amp;BF$137&amp;"="""&amp;INDEX($E$90:$G$93,MATCH("●",INDEX($H$90:$AQ$93,,MATCH($D148,$54:$54,0)-7),0),1)&amp;""""&amp;"#"&amp;BF$137&amp;"="&amp;""""&amp;VLOOKUP(BF$137,$AD$9:$AN$16,8,FALSE)&amp;""""&amp;"#g'"&amp;"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8" s="71" t="str">
        <f>SUBSTITUTE(IF(VLOOKUP(BG$137,$AD$9:$AN$16,8,FALSE)=INDEX($E$95:$G$99,MATCH("●",INDEX($H$95:$AQ$99,,MATCH($D148,$54:$54,0)-7),0),1),"","sed -i "&amp;IF($AK$135="MacOS","'' ","")&amp;"'s#"&amp;BG$137&amp;"="""&amp;VLOOKUP(BG$137,$AD$9:$AN$16,8,FALSE)&amp;""""&amp;"#"&amp;BG$137&amp;"="&amp;""""&amp;INDEX($E$95:$G$99,MATCH("●",INDEX($H$95:$AQ$99,,MATCH($D148,$54:$54,0)-7),0),1)&amp;""""&amp;"#g'"&amp;" ${CONFIG_DIR}"&amp;$K$7&amp;"; export "&amp;BG$137&amp;"="&amp;""""&amp;INDEX($E$95:$G$99,MATCH("●",INDEX($H$95:$AQ$99,,MATCH($D148,$54:$54,0)-7),0),1)&amp;""";"),",",""",""")</f>
        <v>sed -i '' 's#FILE_FIELD_SEPARATOR="COMMA"#FILE_FIELD_SEPARATOR="NONE"#g' ${CONFIG_DIR}db_file_config.txt; export FILE_FIELD_SEPARATOR="NONE";</v>
      </c>
      <c r="BH148" s="71" t="str">
        <f>SUBSTITUTE(IF(INDEX($E$95:$G$99,MATCH("●",INDEX($H$95:$AQ$99,,MATCH($D148,$54:$54,0)-7),0),1)=VLOOKUP(BH$137,$AD$9:$AN$16,8,FALSE),"","sed -i "&amp;IF($AK$135="MacOS","'' ","")&amp;"'s#"&amp;BH$137&amp;"="""&amp;INDEX($E$95:$G$99,MATCH("●",INDEX($H$95:$AQ$99,,MATCH($D148,$54:$54,0)-7),0),1)&amp;""""&amp;"#"&amp;BH$137&amp;"="&amp;""""&amp;VLOOKUP(BH$137,$AD$9:$AN$16,8,FALSE)&amp;""""&amp;"#g'"&amp;"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's#FILE_FIELD_SEPARATOR="NONE"#FILE_FIELD_SEPARATOR="COMMA"#g' ${CONFIG_DIR}db_file_config.txt; export FILE_FIELD_SEPARATOR="COMMA";</v>
      </c>
      <c r="BI148" s="71" t="str">
        <f>SUBSTITUTE(IF(VLOOKUP(BI$137,$AD$9:$AN$16,8,FALSE)=INDEX($E$101:$G$105,MATCH("●",INDEX($H$101:$AQ$105,,MATCH($D148,$54:$54,0)-7),0),1),"","sed -i "&amp;IF($AK$135="MacOS","'' ","")&amp;"'s#"&amp;BI$137&amp;"="""&amp;VLOOKUP(BI$137,$AD$9:$AN$16,8,FALSE)&amp;""""&amp;"#"&amp;BI$137&amp;"="&amp;""""&amp;INDEX($E$101:$G$105,MATCH("●",INDEX($H$101:$AQ$105,,MATCH($D148,$54:$54,0)-7),0),1)&amp;""""&amp;"#g'"&amp;" ${CONFIG_DIR}"&amp;$K$7&amp;"; export "&amp;BI$137&amp;"="&amp;""""&amp;INDEX($E$101:$G$105,MATCH("●",INDEX($H$101:$AQ$105,,MATCH($D148,$54:$54,0)-7),0),1)&amp;""";"),",",""",""")</f>
        <v/>
      </c>
      <c r="BJ148" s="71" t="str">
        <f>SUBSTITUTE(IF(INDEX($E$101:$G$105,MATCH("●",INDEX($H$101:$AQ$105,,MATCH($D148,$54:$54,0)-7),0),1)=VLOOKUP(BJ$137,$AD$9:$AN$16,8,FALSE),"","sed -i "&amp;IF($AK$135="MacOS","'' ","")&amp;"'s#"&amp;BJ$137&amp;"="""&amp;INDEX($E$101:$G$105,MATCH("●",INDEX($H$101:$AQ$105,,MATCH($D148,$54:$54,0)-7),0),1)&amp;""""&amp;"#"&amp;BJ$137&amp;"="&amp;""""&amp;VLOOKUP(BJ$137,$AD$9:$AN$16,8,FALSE)&amp;""""&amp;"#g'"&amp;"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48" s="71" t="str">
        <f>SUBSTITUTE(IF(VLOOKUP(BK$137,$AD$9:$AN$16,8,FALSE)=INDEX($E$107:$G$111,MATCH("●",INDEX($H$107:$AQ$111,,MATCH($D148,$54:$54,0)-7),0),1),"","sed -i "&amp;IF($AK$135="MacOS","'' ","")&amp;"'s#"&amp;BK$137&amp;"="""&amp;VLOOKUP(BK$137,$AD$9:$AN$16,8,FALSE)&amp;""""&amp;"#"&amp;BK$137&amp;"="&amp;""""&amp;INDEX($E$107:$G$111,MATCH("●",INDEX($H$107:$AQ$111,,MATCH($D148,$54:$54,0)-7),0),1)&amp;""""&amp;"#g'"&amp;" ${CONFIG_DIR}"&amp;$K$7&amp;"; export "&amp;BK$137&amp;"="&amp;""""&amp;INDEX($E$107:$G$111,MATCH("●",INDEX($H$107:$AQ$111,,MATCH($D148,$54:$54,0)-7),0),1)&amp;""";"),",",""",""")</f>
        <v/>
      </c>
      <c r="BL148" s="71" t="str">
        <f>SUBSTITUTE(IF(INDEX($E$107:$G$111,MATCH("●",INDEX($H$107:$AQ$111,,MATCH($D148,$54:$54,0)-7),0),1)=VLOOKUP(BL$137,$AD$9:$AN$16,8,FALSE),"","sed -i "&amp;IF($AK$135="MacOS","'' ","")&amp;"'s#"&amp;BL$137&amp;"="""&amp;INDEX($E$107:$G$111,MATCH("●",INDEX($H$107:$AQ$111,,MATCH($D148,$54:$54,0)-7),0),1)&amp;""""&amp;"#"&amp;BL$137&amp;"="&amp;""""&amp;VLOOKUP(BL$137,$AD$9:$AN$16,8,FALSE)&amp;""""&amp;"#g'"&amp;"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8" s="60" t="s">
        <v>1068</v>
      </c>
    </row>
    <row r="149" spans="4:65" ht="72" customHeight="1">
      <c r="D149" s="96">
        <f t="shared" si="3"/>
        <v>47</v>
      </c>
      <c r="E149" s="97"/>
      <c r="F149" s="97"/>
      <c r="G149" s="98"/>
      <c r="H149" s="45" t="str">
        <f t="shared" ca="1" si="2"/>
        <v>clear; echo テストケース047; sed -i '' 's#FILE_EXTENSION=".csv"#FILE_EXTENSION=".tsv"#g' ${CONFIG_DIR}db_file_config.txt; export FILE_EXTENSION=".tsv";sed -i '' 's#FILE_FIELD_SEPARATOR="COMMA"#FILE_FIELD_SEPARATOR="NONE"#g' ${CONFIG_DIR}db_file_config.txt; export FILE_FIELD_SEPARATOR="NONE";sed -i '' 's#FILE_ENCLOSING_CHAR="DOUBLE_QUOTE"#FILE_ENCLOSING_CHAR="SINGLE_QUOTE"#g' ${CONFIG_DIR}db_file_config.txt; export FILE_ENCLOSING_CHAR="SINGLE_QUOTE";sh ./script/db_check_file_validate_config.sh; sed -i '' 's#FILE_EXTENSION=".tsv"#FILE_EXTENSION=".csv"#g' ${CONFIG_DIR}db_file_config.txt; export FILE_EXTENSION=".csv";sed -i '' 's#FILE_FIELD_SEPARATOR="NONE"#FILE_FIELD_SEPARATOR="COMMA"#g' ${CONFIG_DIR}db_file_config.txt; export FILE_FIELD_SEPARATOR="COMMA";sed -i '' 's#FILE_ENCLOSING_CHAR="SINGLE_QUOTE"#FILE_ENCLOSING_CHAR="DOUBLE_QUOTE"#g' ${CONFIG_DIR}db_file_config.txt; export FILE_ENCLOSING_CHAR="DOUBLE_QUOTE";</v>
      </c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7"/>
      <c r="AE149" s="99" t="str" cm="1">
        <f t="array" ref="AE149">SUBSTITUTE(INDEX($H$113:$AQ$113, , MATCH($D149, $54:$54, 0)-7),"-","")</f>
        <v>異常</v>
      </c>
      <c r="AF149" s="100"/>
      <c r="AG149" s="101"/>
      <c r="AH149" s="102" t="s">
        <v>1728</v>
      </c>
      <c r="AI149" s="103"/>
      <c r="AJ149" s="103"/>
      <c r="AK149" s="103"/>
      <c r="AL149" s="103"/>
      <c r="AM149" s="103"/>
      <c r="AN149" s="103"/>
      <c r="AO149" s="103"/>
      <c r="AP149" s="103"/>
      <c r="AQ149" s="104"/>
      <c r="AS149" s="68" t="str" cm="1">
        <f t="array" ref="AS149">SUBSTITUTE(TEXT(INDEX($H$116:$AQ$116,1,$D149-36),"000000"),"-","")</f>
        <v>230110</v>
      </c>
      <c r="AT149" s="69"/>
      <c r="AU149" s="70"/>
      <c r="AW149" s="71" t="str">
        <f>SUBSTITUTE(IF(VLOOKUP(AW$137,$AD$9:$AN$16,8,FALSE)=INDEX($E$60:$G$62,MATCH("●",INDEX($H$60:$AQ$62,,MATCH($D149,$54:$54,0)-7),0),1),"","sed -i "&amp;IF($AK$135="MacOS","'' ","")&amp;"'s#"&amp;AW$137&amp;"="""&amp;VLOOKUP(AW$137,$AD$9:$AN$16,8,FALSE)&amp;""""&amp;"#"&amp;AW$137&amp;"="&amp;""""&amp;INDEX($E$60:$G$62,MATCH("●",INDEX($H$60:$AQ$62,,MATCH($D149,$54:$54,0)-7),0),1)&amp;""""&amp;"#g'"&amp;" ${CONFIG_DIR}"&amp;$K$7&amp;"; export "&amp;AW$137&amp;"="&amp;""""&amp;INDEX($E$60:$G$62,MATCH("●",INDEX($H$60:$AQ$62,,MATCH($D149,$54:$54,0)-7),0),1)&amp;""";"),",",""",""")</f>
        <v/>
      </c>
      <c r="AX149" s="71" t="str">
        <f>SUBSTITUTE(IF(INDEX($E$60:$G$62,MATCH("●",INDEX($H$60:$AQ$62,,MATCH($D149,$54:$54,0)-7),0),1)=VLOOKUP(AX$137,$AD$9:$AN$16,8,FALSE),"","sed -i "&amp;IF($AK$135="MacOS","'' ","")&amp;"'s#"&amp;AX$137&amp;"="""&amp;INDEX($E$60:$G$62,MATCH("●",INDEX($H$60:$AQ$62,,MATCH($D149,$54:$54,0)-7),0),1)&amp;""""&amp;"#"&amp;AX$137&amp;"="&amp;""""&amp;VLOOKUP(AX$137,$AD$9:$AN$16,8,FALSE)&amp;""""&amp;"#g'"&amp;"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49" s="71" t="str">
        <f>SUBSTITUTE(IF(VLOOKUP(AY$137,$AD$9:$AN$16,8,FALSE)=INDEX($E$64:$G$69,MATCH("●",INDEX($H$64:$AQ$69,,MATCH($D149,$54:$54,0)-7),0),1),"","sed -i "&amp;IF($AK$135="MacOS","'' ","")&amp;"'s#"&amp;AY$137&amp;"="""&amp;VLOOKUP(AY$137,$AD$9:$AN$16,8,FALSE)&amp;""""&amp;"#"&amp;AY$137&amp;"="&amp;""""&amp;INDEX($E$64:$G$69,MATCH("●",INDEX($H$64:$AQ$69,,MATCH($D149,$54:$54,0)-7),0),1)&amp;""""&amp;"#g'"&amp;" ${CONFIG_DIR}"&amp;$K$7&amp;"; export "&amp;AY$137&amp;"="&amp;""""&amp;INDEX($E$64:$G$69,MATCH("●",INDEX($H$64:$AQ$69,,MATCH($D149,$54:$54,0)-7),0),1)&amp;""";"),",",""",""")</f>
        <v>sed -i '' 's#FILE_EXTENSION=".csv"#FILE_EXTENSION=".tsv"#g' ${CONFIG_DIR}db_file_config.txt; export FILE_EXTENSION=".tsv";</v>
      </c>
      <c r="AZ149" s="71" t="str">
        <f>SUBSTITUTE(IF(INDEX($E$64:$G$69,MATCH("●",INDEX($H$64:$AQ$69,,MATCH($D149,$54:$54,0)-7),0),1)=VLOOKUP(AZ$137,$AD$9:$AN$16,8,FALSE),"","sed -i "&amp;IF($AK$135="MacOS","'' ","")&amp;"'s#"&amp;AZ$137&amp;"="""&amp;INDEX($E$64:$G$69,MATCH("●",INDEX($H$64:$AQ$69,,MATCH($D149,$54:$54,0)-7),0),1)&amp;""""&amp;"#"&amp;AZ$137&amp;"="&amp;""""&amp;VLOOKUP(AZ$137,$AD$9:$AN$16,8,FALSE)&amp;""""&amp;"#g'"&amp;"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's#FILE_EXTENSION=".tsv"#FILE_EXTENSION=".csv"#g' ${CONFIG_DIR}db_file_config.txt; export FILE_EXTENSION=".csv";</v>
      </c>
      <c r="BA149" s="71" t="str">
        <f>SUBSTITUTE(IF(VLOOKUP(BA$137,$AD$9:$AN$16,8,FALSE)=INDEX($E$71:$G$78,MATCH("●",INDEX($H$71:$AQ$78,,MATCH($D149,$54:$54,0)-7),0),1),"","sed -i "&amp;IF($AK$135="MacOS","'' ","")&amp;"'s#"&amp;BA$137&amp;"="""&amp;VLOOKUP(BA$137,$AD$9:$AN$16,8,FALSE)&amp;""""&amp;"#"&amp;BA$137&amp;"="&amp;""""&amp;INDEX($E$71:$G$78,MATCH("●",INDEX($H$71:$AQ$78,,MATCH($D149,$54:$54,0)-7),0),1)&amp;""""&amp;"#g'"&amp;" ${CONFIG_DIR}"&amp;$K$7&amp;"; export "&amp;BA$137&amp;"="&amp;""""&amp;INDEX($E$71:$G$78,MATCH("●",INDEX($H$71:$AQ$78,,MATCH($D149,$54:$54,0)-7),0),1)&amp;""";"),",",""",""")</f>
        <v/>
      </c>
      <c r="BB149" s="71" t="str">
        <f>SUBSTITUTE(IF(INDEX($E$71:$G$78,MATCH("●",INDEX($H$71:$AQ$78,,MATCH($D149,$54:$54,0)-7),0),1)=VLOOKUP(BB$137,$AD$9:$AN$16,8,FALSE),"","sed -i "&amp;IF($AK$135="MacOS","'' ","")&amp;"'s#"&amp;BB$137&amp;"="""&amp;INDEX($E$71:$G$78,MATCH("●",INDEX($H$71:$AQ$78,,MATCH($D149,$54:$54,0)-7),0),1)&amp;""""&amp;"#"&amp;BB$137&amp;"="&amp;""""&amp;VLOOKUP(BB$137,$AD$9:$AN$16,8,FALSE)&amp;""""&amp;"#g'"&amp;"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49" s="71" t="str">
        <f>SUBSTITUTE(IF(VLOOKUP(BC$137,$AD$9:$AN$16,8,FALSE)=INDEX($E$80:$G$88,MATCH("●",INDEX($H$80:$AQ$88,,MATCH($D149,$54:$54,0)-7),0),1),"","sed -i "&amp;IF($AK$135="MacOS","'' ","")&amp;"'s#"&amp;BC$137&amp;"="""&amp;VLOOKUP(BC$137,$AD$9:$AN$16,8,FALSE)&amp;""""&amp;"#"&amp;BC$137&amp;"="&amp;""""&amp;INDEX($E$80:$G$88,MATCH("●",INDEX($H$80:$AQ$88,,MATCH($D149,$54:$54,0)-7),0),1)&amp;""""&amp;"#g'"&amp;" ${CONFIG_DIR}"&amp;$K$7&amp;"; export "&amp;BC$137&amp;"="&amp;""""&amp;INDEX($E$80:$G$88,MATCH("●",INDEX($H$80:$AQ$88,,MATCH($D149,$54:$54,0)-7),0),1)&amp;""";"),",",""",""")</f>
        <v/>
      </c>
      <c r="BD149" s="71" t="str">
        <f>SUBSTITUTE(IF(INDEX($E$80:$G$88,MATCH("●",INDEX($H$80:$AQ$88,,MATCH($D149,$54:$54,0)-7),0),1)=VLOOKUP(BD$137,$AD$9:$AN$16,8,FALSE),"","sed -i "&amp;IF($AK$135="MacOS","'' ","")&amp;"'s#"&amp;BD$137&amp;"="""&amp;INDEX($E$80:$G$88,MATCH("●",INDEX($H$80:$AQ$88,,MATCH($D149,$54:$54,0)-7),0),1)&amp;""""&amp;"#"&amp;BD$137&amp;"="&amp;""""&amp;VLOOKUP(BD$137,$AD$9:$AN$16,8,FALSE)&amp;""""&amp;"#g'"&amp;"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49" s="71" t="str">
        <f>SUBSTITUTE(IF(VLOOKUP(BE$137,$AD$9:$AN$16,8,FALSE)=INDEX($E$90:$G$93,MATCH("●",INDEX($H$90:$AQ$93,,MATCH($D149,$54:$54,0)-7),0),1),"","sed -i "&amp;IF($AK$135="MacOS","'' ","")&amp;"'s#"&amp;BE$137&amp;"="""&amp;VLOOKUP(BE$137,$AD$9:$AN$16,8,FALSE)&amp;""""&amp;"#"&amp;BE$137&amp;"="&amp;""""&amp;INDEX($E$90:$G$93,MATCH("●",INDEX($H$90:$AQ$93,,MATCH($D149,$54:$54,0)-7),0),1)&amp;""""&amp;"#g'"&amp;" ${CONFIG_DIR}"&amp;$K$7&amp;"; export "&amp;BE$137&amp;"="&amp;""""&amp;INDEX($E$90:$G$93,MATCH("●",INDEX($H$90:$AQ$93,,MATCH($D149,$54:$54,0)-7),0),1)&amp;""";"),",",""",""")</f>
        <v/>
      </c>
      <c r="BF149" s="71" t="str">
        <f>SUBSTITUTE(IF(INDEX($E$90:$G$93,MATCH("●",INDEX($H$90:$AQ$93,,MATCH($D149,$54:$54,0)-7),0),1)=VLOOKUP(BF$137,$AD$9:$AN$16,8,FALSE),"","sed -i "&amp;IF($AK$135="MacOS","'' ","")&amp;"'s#"&amp;BF$137&amp;"="""&amp;INDEX($E$90:$G$93,MATCH("●",INDEX($H$90:$AQ$93,,MATCH($D149,$54:$54,0)-7),0),1)&amp;""""&amp;"#"&amp;BF$137&amp;"="&amp;""""&amp;VLOOKUP(BF$137,$AD$9:$AN$16,8,FALSE)&amp;""""&amp;"#g'"&amp;"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49" s="71" t="str">
        <f>SUBSTITUTE(IF(VLOOKUP(BG$137,$AD$9:$AN$16,8,FALSE)=INDEX($E$95:$G$99,MATCH("●",INDEX($H$95:$AQ$99,,MATCH($D149,$54:$54,0)-7),0),1),"","sed -i "&amp;IF($AK$135="MacOS","'' ","")&amp;"'s#"&amp;BG$137&amp;"="""&amp;VLOOKUP(BG$137,$AD$9:$AN$16,8,FALSE)&amp;""""&amp;"#"&amp;BG$137&amp;"="&amp;""""&amp;INDEX($E$95:$G$99,MATCH("●",INDEX($H$95:$AQ$99,,MATCH($D149,$54:$54,0)-7),0),1)&amp;""""&amp;"#g'"&amp;" ${CONFIG_DIR}"&amp;$K$7&amp;"; export "&amp;BG$137&amp;"="&amp;""""&amp;INDEX($E$95:$G$99,MATCH("●",INDEX($H$95:$AQ$99,,MATCH($D149,$54:$54,0)-7),0),1)&amp;""";"),",",""",""")</f>
        <v>sed -i '' 's#FILE_FIELD_SEPARATOR="COMMA"#FILE_FIELD_SEPARATOR="NONE"#g' ${CONFIG_DIR}db_file_config.txt; export FILE_FIELD_SEPARATOR="NONE";</v>
      </c>
      <c r="BH149" s="71" t="str">
        <f>SUBSTITUTE(IF(INDEX($E$95:$G$99,MATCH("●",INDEX($H$95:$AQ$99,,MATCH($D149,$54:$54,0)-7),0),1)=VLOOKUP(BH$137,$AD$9:$AN$16,8,FALSE),"","sed -i "&amp;IF($AK$135="MacOS","'' ","")&amp;"'s#"&amp;BH$137&amp;"="""&amp;INDEX($E$95:$G$99,MATCH("●",INDEX($H$95:$AQ$99,,MATCH($D149,$54:$54,0)-7),0),1)&amp;""""&amp;"#"&amp;BH$137&amp;"="&amp;""""&amp;VLOOKUP(BH$137,$AD$9:$AN$16,8,FALSE)&amp;""""&amp;"#g'"&amp;"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's#FILE_FIELD_SEPARATOR="NONE"#FILE_FIELD_SEPARATOR="COMMA"#g' ${CONFIG_DIR}db_file_config.txt; export FILE_FIELD_SEPARATOR="COMMA";</v>
      </c>
      <c r="BI149" s="71" t="str">
        <f>SUBSTITUTE(IF(VLOOKUP(BI$137,$AD$9:$AN$16,8,FALSE)=INDEX($E$101:$G$105,MATCH("●",INDEX($H$101:$AQ$105,,MATCH($D149,$54:$54,0)-7),0),1),"","sed -i "&amp;IF($AK$135="MacOS","'' ","")&amp;"'s#"&amp;BI$137&amp;"="""&amp;VLOOKUP(BI$137,$AD$9:$AN$16,8,FALSE)&amp;""""&amp;"#"&amp;BI$137&amp;"="&amp;""""&amp;INDEX($E$101:$G$105,MATCH("●",INDEX($H$101:$AQ$105,,MATCH($D149,$54:$54,0)-7),0),1)&amp;""""&amp;"#g'"&amp;" ${CONFIG_DIR}"&amp;$K$7&amp;"; export "&amp;BI$137&amp;"="&amp;""""&amp;INDEX($E$101:$G$105,MATCH("●",INDEX($H$101:$AQ$105,,MATCH($D149,$54:$54,0)-7),0),1)&amp;""";"),",",""",""")</f>
        <v>sed -i '' 's#FILE_ENCLOSING_CHAR="DOUBLE_QUOTE"#FILE_ENCLOSING_CHAR="SINGLE_QUOTE"#g' ${CONFIG_DIR}db_file_config.txt; export FILE_ENCLOSING_CHAR="SINGLE_QUOTE";</v>
      </c>
      <c r="BJ149" s="71" t="str">
        <f>SUBSTITUTE(IF(INDEX($E$101:$G$105,MATCH("●",INDEX($H$101:$AQ$105,,MATCH($D149,$54:$54,0)-7),0),1)=VLOOKUP(BJ$137,$AD$9:$AN$16,8,FALSE),"","sed -i "&amp;IF($AK$135="MacOS","'' ","")&amp;"'s#"&amp;BJ$137&amp;"="""&amp;INDEX($E$101:$G$105,MATCH("●",INDEX($H$101:$AQ$105,,MATCH($D149,$54:$54,0)-7),0),1)&amp;""""&amp;"#"&amp;BJ$137&amp;"="&amp;""""&amp;VLOOKUP(BJ$137,$AD$9:$AN$16,8,FALSE)&amp;""""&amp;"#g'"&amp;"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's#FILE_ENCLOSING_CHAR="SINGLE_QUOTE"#FILE_ENCLOSING_CHAR="DOUBLE_QUOTE"#g' ${CONFIG_DIR}db_file_config.txt; export FILE_ENCLOSING_CHAR="DOUBLE_QUOTE";</v>
      </c>
      <c r="BK149" s="71" t="str">
        <f>SUBSTITUTE(IF(VLOOKUP(BK$137,$AD$9:$AN$16,8,FALSE)=INDEX($E$107:$G$111,MATCH("●",INDEX($H$107:$AQ$111,,MATCH($D149,$54:$54,0)-7),0),1),"","sed -i "&amp;IF($AK$135="MacOS","'' ","")&amp;"'s#"&amp;BK$137&amp;"="""&amp;VLOOKUP(BK$137,$AD$9:$AN$16,8,FALSE)&amp;""""&amp;"#"&amp;BK$137&amp;"="&amp;""""&amp;INDEX($E$107:$G$111,MATCH("●",INDEX($H$107:$AQ$111,,MATCH($D149,$54:$54,0)-7),0),1)&amp;""""&amp;"#g'"&amp;" ${CONFIG_DIR}"&amp;$K$7&amp;"; export "&amp;BK$137&amp;"="&amp;""""&amp;INDEX($E$107:$G$111,MATCH("●",INDEX($H$107:$AQ$111,,MATCH($D149,$54:$54,0)-7),0),1)&amp;""";"),",",""",""")</f>
        <v/>
      </c>
      <c r="BL149" s="71" t="str">
        <f>SUBSTITUTE(IF(INDEX($E$107:$G$111,MATCH("●",INDEX($H$107:$AQ$111,,MATCH($D149,$54:$54,0)-7),0),1)=VLOOKUP(BL$137,$AD$9:$AN$16,8,FALSE),"","sed -i "&amp;IF($AK$135="MacOS","'' ","")&amp;"'s#"&amp;BL$137&amp;"="""&amp;INDEX($E$107:$G$111,MATCH("●",INDEX($H$107:$AQ$111,,MATCH($D149,$54:$54,0)-7),0),1)&amp;""""&amp;"#"&amp;BL$137&amp;"="&amp;""""&amp;VLOOKUP(BL$137,$AD$9:$AN$16,8,FALSE)&amp;""""&amp;"#g'"&amp;"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49" s="60" t="s">
        <v>1068</v>
      </c>
    </row>
    <row r="150" spans="4:65" ht="72" customHeight="1">
      <c r="D150" s="96">
        <f t="shared" si="3"/>
        <v>48</v>
      </c>
      <c r="E150" s="97"/>
      <c r="F150" s="97"/>
      <c r="G150" s="98"/>
      <c r="H150" s="45" t="str">
        <f t="shared" ca="1" si="2"/>
        <v>clear; echo テストケース048; sed -i '' 's#FILE_FIELD_SEPARATOR="COMMA"#FILE_FIELD_SEPARATOR="NONE"#g' ${CONFIG_DIR}db_file_config.txt; export FILE_FIELD_SEPARATOR="NONE";sed -i '' 's#FILE_ENCLOSING_CHAR="DOUBLE_QUOTE"#FILE_ENCLOSING_CHAR="NONE"#g' ${CONFIG_DIR}db_file_config.txt; export FILE_ENCLOSING_CHAR="NONE";sh ./script/db_check_file_validate_config.sh; sed -i '' 's#FILE_FIELD_SEPARATOR="NONE"#FILE_FIELD_SEPARATOR="COMMA"#g' ${CONFIG_DIR}db_file_config.txt; export FILE_FIELD_SEPARATOR="COMMA";sed -i '' 's#FILE_ENCLOSING_CHAR="NONE"#FILE_ENCLOSING_CHAR="DOUBLE_QUOTE"#g' ${CONFIG_DIR}db_file_config.txt; export FILE_ENCLOSING_CHAR="DOUBLE_QUOTE";</v>
      </c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7"/>
      <c r="AE150" s="99" t="str" cm="1">
        <f t="array" ref="AE150">SUBSTITUTE(INDEX($H$113:$AQ$113, , MATCH($D150, $54:$54, 0)-7),"-","")</f>
        <v>警告</v>
      </c>
      <c r="AF150" s="100"/>
      <c r="AG150" s="101"/>
      <c r="AH150" s="102" t="s">
        <v>1720</v>
      </c>
      <c r="AI150" s="103"/>
      <c r="AJ150" s="103"/>
      <c r="AK150" s="103"/>
      <c r="AL150" s="103"/>
      <c r="AM150" s="103"/>
      <c r="AN150" s="103"/>
      <c r="AO150" s="103"/>
      <c r="AP150" s="103"/>
      <c r="AQ150" s="104"/>
      <c r="AS150" s="68" t="str" cm="1">
        <f t="array" ref="AS150">SUBSTITUTE(TEXT(INDEX($H$116:$AQ$116,1,$D150-36),"000000"),"-","")</f>
        <v>230201</v>
      </c>
      <c r="AT150" s="69"/>
      <c r="AU150" s="70"/>
      <c r="AW150" s="71" t="str">
        <f>SUBSTITUTE(IF(VLOOKUP(AW$137,$AD$9:$AN$16,8,FALSE)=INDEX($E$60:$G$62,MATCH("●",INDEX($H$60:$AQ$62,,MATCH($D150,$54:$54,0)-7),0),1),"","sed -i "&amp;IF($AK$135="MacOS","'' ","")&amp;"'s#"&amp;AW$137&amp;"="""&amp;VLOOKUP(AW$137,$AD$9:$AN$16,8,FALSE)&amp;""""&amp;"#"&amp;AW$137&amp;"="&amp;""""&amp;INDEX($E$60:$G$62,MATCH("●",INDEX($H$60:$AQ$62,,MATCH($D150,$54:$54,0)-7),0),1)&amp;""""&amp;"#g'"&amp;" ${CONFIG_DIR}"&amp;$K$7&amp;"; export "&amp;AW$137&amp;"="&amp;""""&amp;INDEX($E$60:$G$62,MATCH("●",INDEX($H$60:$AQ$62,,MATCH($D150,$54:$54,0)-7),0),1)&amp;""";"),",",""",""")</f>
        <v/>
      </c>
      <c r="AX150" s="71" t="str">
        <f>SUBSTITUTE(IF(INDEX($E$60:$G$62,MATCH("●",INDEX($H$60:$AQ$62,,MATCH($D150,$54:$54,0)-7),0),1)=VLOOKUP(AX$137,$AD$9:$AN$16,8,FALSE),"","sed -i "&amp;IF($AK$135="MacOS","'' ","")&amp;"'s#"&amp;AX$137&amp;"="""&amp;INDEX($E$60:$G$62,MATCH("●",INDEX($H$60:$AQ$62,,MATCH($D150,$54:$54,0)-7),0),1)&amp;""""&amp;"#"&amp;AX$137&amp;"="&amp;""""&amp;VLOOKUP(AX$137,$AD$9:$AN$16,8,FALSE)&amp;""""&amp;"#g'"&amp;"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0" s="71" t="str">
        <f>SUBSTITUTE(IF(VLOOKUP(AY$137,$AD$9:$AN$16,8,FALSE)=INDEX($E$64:$G$69,MATCH("●",INDEX($H$64:$AQ$69,,MATCH($D150,$54:$54,0)-7),0),1),"","sed -i "&amp;IF($AK$135="MacOS","'' ","")&amp;"'s#"&amp;AY$137&amp;"="""&amp;VLOOKUP(AY$137,$AD$9:$AN$16,8,FALSE)&amp;""""&amp;"#"&amp;AY$137&amp;"="&amp;""""&amp;INDEX($E$64:$G$69,MATCH("●",INDEX($H$64:$AQ$69,,MATCH($D150,$54:$54,0)-7),0),1)&amp;""""&amp;"#g'"&amp;" ${CONFIG_DIR}"&amp;$K$7&amp;"; export "&amp;AY$137&amp;"="&amp;""""&amp;INDEX($E$64:$G$69,MATCH("●",INDEX($H$64:$AQ$69,,MATCH($D150,$54:$54,0)-7),0),1)&amp;""";"),",",""",""")</f>
        <v/>
      </c>
      <c r="AZ150" s="71" t="str">
        <f>SUBSTITUTE(IF(INDEX($E$64:$G$69,MATCH("●",INDEX($H$64:$AQ$69,,MATCH($D150,$54:$54,0)-7),0),1)=VLOOKUP(AZ$137,$AD$9:$AN$16,8,FALSE),"","sed -i "&amp;IF($AK$135="MacOS","'' ","")&amp;"'s#"&amp;AZ$137&amp;"="""&amp;INDEX($E$64:$G$69,MATCH("●",INDEX($H$64:$AQ$69,,MATCH($D150,$54:$54,0)-7),0),1)&amp;""""&amp;"#"&amp;AZ$137&amp;"="&amp;""""&amp;VLOOKUP(AZ$137,$AD$9:$AN$16,8,FALSE)&amp;""""&amp;"#g'"&amp;"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50" s="71" t="str">
        <f>SUBSTITUTE(IF(VLOOKUP(BA$137,$AD$9:$AN$16,8,FALSE)=INDEX($E$71:$G$78,MATCH("●",INDEX($H$71:$AQ$78,,MATCH($D150,$54:$54,0)-7),0),1),"","sed -i "&amp;IF($AK$135="MacOS","'' ","")&amp;"'s#"&amp;BA$137&amp;"="""&amp;VLOOKUP(BA$137,$AD$9:$AN$16,8,FALSE)&amp;""""&amp;"#"&amp;BA$137&amp;"="&amp;""""&amp;INDEX($E$71:$G$78,MATCH("●",INDEX($H$71:$AQ$78,,MATCH($D150,$54:$54,0)-7),0),1)&amp;""""&amp;"#g'"&amp;" ${CONFIG_DIR}"&amp;$K$7&amp;"; export "&amp;BA$137&amp;"="&amp;""""&amp;INDEX($E$71:$G$78,MATCH("●",INDEX($H$71:$AQ$78,,MATCH($D150,$54:$54,0)-7),0),1)&amp;""";"),",",""",""")</f>
        <v/>
      </c>
      <c r="BB150" s="71" t="str">
        <f>SUBSTITUTE(IF(INDEX($E$71:$G$78,MATCH("●",INDEX($H$71:$AQ$78,,MATCH($D150,$54:$54,0)-7),0),1)=VLOOKUP(BB$137,$AD$9:$AN$16,8,FALSE),"","sed -i "&amp;IF($AK$135="MacOS","'' ","")&amp;"'s#"&amp;BB$137&amp;"="""&amp;INDEX($E$71:$G$78,MATCH("●",INDEX($H$71:$AQ$78,,MATCH($D150,$54:$54,0)-7),0),1)&amp;""""&amp;"#"&amp;BB$137&amp;"="&amp;""""&amp;VLOOKUP(BB$137,$AD$9:$AN$16,8,FALSE)&amp;""""&amp;"#g'"&amp;"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0" s="71" t="str">
        <f>SUBSTITUTE(IF(VLOOKUP(BC$137,$AD$9:$AN$16,8,FALSE)=INDEX($E$80:$G$88,MATCH("●",INDEX($H$80:$AQ$88,,MATCH($D150,$54:$54,0)-7),0),1),"","sed -i "&amp;IF($AK$135="MacOS","'' ","")&amp;"'s#"&amp;BC$137&amp;"="""&amp;VLOOKUP(BC$137,$AD$9:$AN$16,8,FALSE)&amp;""""&amp;"#"&amp;BC$137&amp;"="&amp;""""&amp;INDEX($E$80:$G$88,MATCH("●",INDEX($H$80:$AQ$88,,MATCH($D150,$54:$54,0)-7),0),1)&amp;""""&amp;"#g'"&amp;" ${CONFIG_DIR}"&amp;$K$7&amp;"; export "&amp;BC$137&amp;"="&amp;""""&amp;INDEX($E$80:$G$88,MATCH("●",INDEX($H$80:$AQ$88,,MATCH($D150,$54:$54,0)-7),0),1)&amp;""";"),",",""",""")</f>
        <v/>
      </c>
      <c r="BD150" s="71" t="str">
        <f>SUBSTITUTE(IF(INDEX($E$80:$G$88,MATCH("●",INDEX($H$80:$AQ$88,,MATCH($D150,$54:$54,0)-7),0),1)=VLOOKUP(BD$137,$AD$9:$AN$16,8,FALSE),"","sed -i "&amp;IF($AK$135="MacOS","'' ","")&amp;"'s#"&amp;BD$137&amp;"="""&amp;INDEX($E$80:$G$88,MATCH("●",INDEX($H$80:$AQ$88,,MATCH($D150,$54:$54,0)-7),0),1)&amp;""""&amp;"#"&amp;BD$137&amp;"="&amp;""""&amp;VLOOKUP(BD$137,$AD$9:$AN$16,8,FALSE)&amp;""""&amp;"#g'"&amp;"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0" s="71" t="str">
        <f>SUBSTITUTE(IF(VLOOKUP(BE$137,$AD$9:$AN$16,8,FALSE)=INDEX($E$90:$G$93,MATCH("●",INDEX($H$90:$AQ$93,,MATCH($D150,$54:$54,0)-7),0),1),"","sed -i "&amp;IF($AK$135="MacOS","'' ","")&amp;"'s#"&amp;BE$137&amp;"="""&amp;VLOOKUP(BE$137,$AD$9:$AN$16,8,FALSE)&amp;""""&amp;"#"&amp;BE$137&amp;"="&amp;""""&amp;INDEX($E$90:$G$93,MATCH("●",INDEX($H$90:$AQ$93,,MATCH($D150,$54:$54,0)-7),0),1)&amp;""""&amp;"#g'"&amp;" ${CONFIG_DIR}"&amp;$K$7&amp;"; export "&amp;BE$137&amp;"="&amp;""""&amp;INDEX($E$90:$G$93,MATCH("●",INDEX($H$90:$AQ$93,,MATCH($D150,$54:$54,0)-7),0),1)&amp;""";"),",",""",""")</f>
        <v/>
      </c>
      <c r="BF150" s="71" t="str">
        <f>SUBSTITUTE(IF(INDEX($E$90:$G$93,MATCH("●",INDEX($H$90:$AQ$93,,MATCH($D150,$54:$54,0)-7),0),1)=VLOOKUP(BF$137,$AD$9:$AN$16,8,FALSE),"","sed -i "&amp;IF($AK$135="MacOS","'' ","")&amp;"'s#"&amp;BF$137&amp;"="""&amp;INDEX($E$90:$G$93,MATCH("●",INDEX($H$90:$AQ$93,,MATCH($D150,$54:$54,0)-7),0),1)&amp;""""&amp;"#"&amp;BF$137&amp;"="&amp;""""&amp;VLOOKUP(BF$137,$AD$9:$AN$16,8,FALSE)&amp;""""&amp;"#g'"&amp;"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0" s="71" t="str">
        <f>SUBSTITUTE(IF(VLOOKUP(BG$137,$AD$9:$AN$16,8,FALSE)=INDEX($E$95:$G$99,MATCH("●",INDEX($H$95:$AQ$99,,MATCH($D150,$54:$54,0)-7),0),1),"","sed -i "&amp;IF($AK$135="MacOS","'' ","")&amp;"'s#"&amp;BG$137&amp;"="""&amp;VLOOKUP(BG$137,$AD$9:$AN$16,8,FALSE)&amp;""""&amp;"#"&amp;BG$137&amp;"="&amp;""""&amp;INDEX($E$95:$G$99,MATCH("●",INDEX($H$95:$AQ$99,,MATCH($D150,$54:$54,0)-7),0),1)&amp;""""&amp;"#g'"&amp;" ${CONFIG_DIR}"&amp;$K$7&amp;"; export "&amp;BG$137&amp;"="&amp;""""&amp;INDEX($E$95:$G$99,MATCH("●",INDEX($H$95:$AQ$99,,MATCH($D150,$54:$54,0)-7),0),1)&amp;""";"),",",""",""")</f>
        <v>sed -i '' 's#FILE_FIELD_SEPARATOR="COMMA"#FILE_FIELD_SEPARATOR="NONE"#g' ${CONFIG_DIR}db_file_config.txt; export FILE_FIELD_SEPARATOR="NONE";</v>
      </c>
      <c r="BH150" s="71" t="str">
        <f>SUBSTITUTE(IF(INDEX($E$95:$G$99,MATCH("●",INDEX($H$95:$AQ$99,,MATCH($D150,$54:$54,0)-7),0),1)=VLOOKUP(BH$137,$AD$9:$AN$16,8,FALSE),"","sed -i "&amp;IF($AK$135="MacOS","'' ","")&amp;"'s#"&amp;BH$137&amp;"="""&amp;INDEX($E$95:$G$99,MATCH("●",INDEX($H$95:$AQ$99,,MATCH($D150,$54:$54,0)-7),0),1)&amp;""""&amp;"#"&amp;BH$137&amp;"="&amp;""""&amp;VLOOKUP(BH$137,$AD$9:$AN$16,8,FALSE)&amp;""""&amp;"#g'"&amp;"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's#FILE_FIELD_SEPARATOR="NONE"#FILE_FIELD_SEPARATOR="COMMA"#g' ${CONFIG_DIR}db_file_config.txt; export FILE_FIELD_SEPARATOR="COMMA";</v>
      </c>
      <c r="BI150" s="71" t="str">
        <f>SUBSTITUTE(IF(VLOOKUP(BI$137,$AD$9:$AN$16,8,FALSE)=INDEX($E$101:$G$105,MATCH("●",INDEX($H$101:$AQ$105,,MATCH($D150,$54:$54,0)-7),0),1),"","sed -i "&amp;IF($AK$135="MacOS","'' ","")&amp;"'s#"&amp;BI$137&amp;"="""&amp;VLOOKUP(BI$137,$AD$9:$AN$16,8,FALSE)&amp;""""&amp;"#"&amp;BI$137&amp;"="&amp;""""&amp;INDEX($E$101:$G$105,MATCH("●",INDEX($H$101:$AQ$105,,MATCH($D150,$54:$54,0)-7),0),1)&amp;""""&amp;"#g'"&amp;" ${CONFIG_DIR}"&amp;$K$7&amp;"; export "&amp;BI$137&amp;"="&amp;""""&amp;INDEX($E$101:$G$105,MATCH("●",INDEX($H$101:$AQ$105,,MATCH($D150,$54:$54,0)-7),0),1)&amp;""";"),",",""",""")</f>
        <v>sed -i '' 's#FILE_ENCLOSING_CHAR="DOUBLE_QUOTE"#FILE_ENCLOSING_CHAR="NONE"#g' ${CONFIG_DIR}db_file_config.txt; export FILE_ENCLOSING_CHAR="NONE";</v>
      </c>
      <c r="BJ150" s="71" t="str">
        <f>SUBSTITUTE(IF(INDEX($E$101:$G$105,MATCH("●",INDEX($H$101:$AQ$105,,MATCH($D150,$54:$54,0)-7),0),1)=VLOOKUP(BJ$137,$AD$9:$AN$16,8,FALSE),"","sed -i "&amp;IF($AK$135="MacOS","'' ","")&amp;"'s#"&amp;BJ$137&amp;"="""&amp;INDEX($E$101:$G$105,MATCH("●",INDEX($H$101:$AQ$105,,MATCH($D150,$54:$54,0)-7),0),1)&amp;""""&amp;"#"&amp;BJ$137&amp;"="&amp;""""&amp;VLOOKUP(BJ$137,$AD$9:$AN$16,8,FALSE)&amp;""""&amp;"#g'"&amp;"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's#FILE_ENCLOSING_CHAR="NONE"#FILE_ENCLOSING_CHAR="DOUBLE_QUOTE"#g' ${CONFIG_DIR}db_file_config.txt; export FILE_ENCLOSING_CHAR="DOUBLE_QUOTE";</v>
      </c>
      <c r="BK150" s="71" t="str">
        <f>SUBSTITUTE(IF(VLOOKUP(BK$137,$AD$9:$AN$16,8,FALSE)=INDEX($E$107:$G$111,MATCH("●",INDEX($H$107:$AQ$111,,MATCH($D150,$54:$54,0)-7),0),1),"","sed -i "&amp;IF($AK$135="MacOS","'' ","")&amp;"'s#"&amp;BK$137&amp;"="""&amp;VLOOKUP(BK$137,$AD$9:$AN$16,8,FALSE)&amp;""""&amp;"#"&amp;BK$137&amp;"="&amp;""""&amp;INDEX($E$107:$G$111,MATCH("●",INDEX($H$107:$AQ$111,,MATCH($D150,$54:$54,0)-7),0),1)&amp;""""&amp;"#g'"&amp;" ${CONFIG_DIR}"&amp;$K$7&amp;"; export "&amp;BK$137&amp;"="&amp;""""&amp;INDEX($E$107:$G$111,MATCH("●",INDEX($H$107:$AQ$111,,MATCH($D150,$54:$54,0)-7),0),1)&amp;""";"),",",""",""")</f>
        <v/>
      </c>
      <c r="BL150" s="71" t="str">
        <f>SUBSTITUTE(IF(INDEX($E$107:$G$111,MATCH("●",INDEX($H$107:$AQ$111,,MATCH($D150,$54:$54,0)-7),0),1)=VLOOKUP(BL$137,$AD$9:$AN$16,8,FALSE),"","sed -i "&amp;IF($AK$135="MacOS","'' ","")&amp;"'s#"&amp;BL$137&amp;"="""&amp;INDEX($E$107:$G$111,MATCH("●",INDEX($H$107:$AQ$111,,MATCH($D150,$54:$54,0)-7),0),1)&amp;""""&amp;"#"&amp;BL$137&amp;"="&amp;""""&amp;VLOOKUP(BL$137,$AD$9:$AN$16,8,FALSE)&amp;""""&amp;"#g'"&amp;"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0" s="60" t="s">
        <v>1068</v>
      </c>
    </row>
    <row r="151" spans="4:65" ht="54" customHeight="1">
      <c r="D151" s="96">
        <f t="shared" si="3"/>
        <v>49</v>
      </c>
      <c r="E151" s="97"/>
      <c r="F151" s="97"/>
      <c r="G151" s="98"/>
      <c r="H151" s="45" t="str">
        <f t="shared" ca="1" si="2"/>
        <v xml:space="preserve">clear; echo テストケース049; sh ./script/db_check_file_validate_config.sh; </v>
      </c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7"/>
      <c r="AE151" s="99" t="str" cm="1">
        <f t="array" ref="AE151">SUBSTITUTE(INDEX($H$113:$AQ$113, , MATCH($D151, $54:$54, 0)-7),"-","")</f>
        <v>正常</v>
      </c>
      <c r="AF151" s="100"/>
      <c r="AG151" s="101"/>
      <c r="AH151" s="102" t="s">
        <v>1108</v>
      </c>
      <c r="AI151" s="103"/>
      <c r="AJ151" s="103"/>
      <c r="AK151" s="103"/>
      <c r="AL151" s="103"/>
      <c r="AM151" s="103"/>
      <c r="AN151" s="103"/>
      <c r="AO151" s="103"/>
      <c r="AP151" s="103"/>
      <c r="AQ151" s="104"/>
      <c r="AS151" s="68" t="str" cm="1">
        <f t="array" ref="AS151">SUBSTITUTE(TEXT(INDEX($H$116:$AQ$116,1,$D151-36),"000000"),"-","")</f>
        <v>230001</v>
      </c>
      <c r="AT151" s="69"/>
      <c r="AU151" s="70"/>
      <c r="AW151" s="71" t="str">
        <f>SUBSTITUTE(IF(VLOOKUP(AW$137,$AD$9:$AN$16,8,FALSE)=INDEX($E$60:$G$62,MATCH("●",INDEX($H$60:$AQ$62,,MATCH($D151,$54:$54,0)-7),0),1),"","sed -i "&amp;IF($AK$135="MacOS","'' ","")&amp;"'s#"&amp;AW$137&amp;"="""&amp;VLOOKUP(AW$137,$AD$9:$AN$16,8,FALSE)&amp;""""&amp;"#"&amp;AW$137&amp;"="&amp;""""&amp;INDEX($E$60:$G$62,MATCH("●",INDEX($H$60:$AQ$62,,MATCH($D151,$54:$54,0)-7),0),1)&amp;""""&amp;"#g'"&amp;" ${CONFIG_DIR}"&amp;$K$7&amp;"; export "&amp;AW$137&amp;"="&amp;""""&amp;INDEX($E$60:$G$62,MATCH("●",INDEX($H$60:$AQ$62,,MATCH($D151,$54:$54,0)-7),0),1)&amp;""";"),",",""",""")</f>
        <v/>
      </c>
      <c r="AX151" s="71" t="str">
        <f>SUBSTITUTE(IF(INDEX($E$60:$G$62,MATCH("●",INDEX($H$60:$AQ$62,,MATCH($D151,$54:$54,0)-7),0),1)=VLOOKUP(AX$137,$AD$9:$AN$16,8,FALSE),"","sed -i "&amp;IF($AK$135="MacOS","'' ","")&amp;"'s#"&amp;AX$137&amp;"="""&amp;INDEX($E$60:$G$62,MATCH("●",INDEX($H$60:$AQ$62,,MATCH($D151,$54:$54,0)-7),0),1)&amp;""""&amp;"#"&amp;AX$137&amp;"="&amp;""""&amp;VLOOKUP(AX$137,$AD$9:$AN$16,8,FALSE)&amp;""""&amp;"#g'"&amp;"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1" s="71" t="str">
        <f>SUBSTITUTE(IF(VLOOKUP(AY$137,$AD$9:$AN$16,8,FALSE)=INDEX($E$64:$G$69,MATCH("●",INDEX($H$64:$AQ$69,,MATCH($D151,$54:$54,0)-7),0),1),"","sed -i "&amp;IF($AK$135="MacOS","'' ","")&amp;"'s#"&amp;AY$137&amp;"="""&amp;VLOOKUP(AY$137,$AD$9:$AN$16,8,FALSE)&amp;""""&amp;"#"&amp;AY$137&amp;"="&amp;""""&amp;INDEX($E$64:$G$69,MATCH("●",INDEX($H$64:$AQ$69,,MATCH($D151,$54:$54,0)-7),0),1)&amp;""""&amp;"#g'"&amp;" ${CONFIG_DIR}"&amp;$K$7&amp;"; export "&amp;AY$137&amp;"="&amp;""""&amp;INDEX($E$64:$G$69,MATCH("●",INDEX($H$64:$AQ$69,,MATCH($D151,$54:$54,0)-7),0),1)&amp;""";"),",",""",""")</f>
        <v/>
      </c>
      <c r="AZ151" s="71" t="str">
        <f>SUBSTITUTE(IF(INDEX($E$64:$G$69,MATCH("●",INDEX($H$64:$AQ$69,,MATCH($D151,$54:$54,0)-7),0),1)=VLOOKUP(AZ$137,$AD$9:$AN$16,8,FALSE),"","sed -i "&amp;IF($AK$135="MacOS","'' ","")&amp;"'s#"&amp;AZ$137&amp;"="""&amp;INDEX($E$64:$G$69,MATCH("●",INDEX($H$64:$AQ$69,,MATCH($D151,$54:$54,0)-7),0),1)&amp;""""&amp;"#"&amp;AZ$137&amp;"="&amp;""""&amp;VLOOKUP(AZ$137,$AD$9:$AN$16,8,FALSE)&amp;""""&amp;"#g'"&amp;"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51" s="71" t="str">
        <f>SUBSTITUTE(IF(VLOOKUP(BA$137,$AD$9:$AN$16,8,FALSE)=INDEX($E$71:$G$78,MATCH("●",INDEX($H$71:$AQ$78,,MATCH($D151,$54:$54,0)-7),0),1),"","sed -i "&amp;IF($AK$135="MacOS","'' ","")&amp;"'s#"&amp;BA$137&amp;"="""&amp;VLOOKUP(BA$137,$AD$9:$AN$16,8,FALSE)&amp;""""&amp;"#"&amp;BA$137&amp;"="&amp;""""&amp;INDEX($E$71:$G$78,MATCH("●",INDEX($H$71:$AQ$78,,MATCH($D151,$54:$54,0)-7),0),1)&amp;""""&amp;"#g'"&amp;" ${CONFIG_DIR}"&amp;$K$7&amp;"; export "&amp;BA$137&amp;"="&amp;""""&amp;INDEX($E$71:$G$78,MATCH("●",INDEX($H$71:$AQ$78,,MATCH($D151,$54:$54,0)-7),0),1)&amp;""";"),",",""",""")</f>
        <v/>
      </c>
      <c r="BB151" s="71" t="str">
        <f>SUBSTITUTE(IF(INDEX($E$71:$G$78,MATCH("●",INDEX($H$71:$AQ$78,,MATCH($D151,$54:$54,0)-7),0),1)=VLOOKUP(BB$137,$AD$9:$AN$16,8,FALSE),"","sed -i "&amp;IF($AK$135="MacOS","'' ","")&amp;"'s#"&amp;BB$137&amp;"="""&amp;INDEX($E$71:$G$78,MATCH("●",INDEX($H$71:$AQ$78,,MATCH($D151,$54:$54,0)-7),0),1)&amp;""""&amp;"#"&amp;BB$137&amp;"="&amp;""""&amp;VLOOKUP(BB$137,$AD$9:$AN$16,8,FALSE)&amp;""""&amp;"#g'"&amp;"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1" s="71" t="str">
        <f>SUBSTITUTE(IF(VLOOKUP(BC$137,$AD$9:$AN$16,8,FALSE)=INDEX($E$80:$G$88,MATCH("●",INDEX($H$80:$AQ$88,,MATCH($D151,$54:$54,0)-7),0),1),"","sed -i "&amp;IF($AK$135="MacOS","'' ","")&amp;"'s#"&amp;BC$137&amp;"="""&amp;VLOOKUP(BC$137,$AD$9:$AN$16,8,FALSE)&amp;""""&amp;"#"&amp;BC$137&amp;"="&amp;""""&amp;INDEX($E$80:$G$88,MATCH("●",INDEX($H$80:$AQ$88,,MATCH($D151,$54:$54,0)-7),0),1)&amp;""""&amp;"#g'"&amp;" ${CONFIG_DIR}"&amp;$K$7&amp;"; export "&amp;BC$137&amp;"="&amp;""""&amp;INDEX($E$80:$G$88,MATCH("●",INDEX($H$80:$AQ$88,,MATCH($D151,$54:$54,0)-7),0),1)&amp;""";"),",",""",""")</f>
        <v/>
      </c>
      <c r="BD151" s="71" t="str">
        <f>SUBSTITUTE(IF(INDEX($E$80:$G$88,MATCH("●",INDEX($H$80:$AQ$88,,MATCH($D151,$54:$54,0)-7),0),1)=VLOOKUP(BD$137,$AD$9:$AN$16,8,FALSE),"","sed -i "&amp;IF($AK$135="MacOS","'' ","")&amp;"'s#"&amp;BD$137&amp;"="""&amp;INDEX($E$80:$G$88,MATCH("●",INDEX($H$80:$AQ$88,,MATCH($D151,$54:$54,0)-7),0),1)&amp;""""&amp;"#"&amp;BD$137&amp;"="&amp;""""&amp;VLOOKUP(BD$137,$AD$9:$AN$16,8,FALSE)&amp;""""&amp;"#g'"&amp;"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1" s="71" t="str">
        <f>SUBSTITUTE(IF(VLOOKUP(BE$137,$AD$9:$AN$16,8,FALSE)=INDEX($E$90:$G$93,MATCH("●",INDEX($H$90:$AQ$93,,MATCH($D151,$54:$54,0)-7),0),1),"","sed -i "&amp;IF($AK$135="MacOS","'' ","")&amp;"'s#"&amp;BE$137&amp;"="""&amp;VLOOKUP(BE$137,$AD$9:$AN$16,8,FALSE)&amp;""""&amp;"#"&amp;BE$137&amp;"="&amp;""""&amp;INDEX($E$90:$G$93,MATCH("●",INDEX($H$90:$AQ$93,,MATCH($D151,$54:$54,0)-7),0),1)&amp;""""&amp;"#g'"&amp;" ${CONFIG_DIR}"&amp;$K$7&amp;"; export "&amp;BE$137&amp;"="&amp;""""&amp;INDEX($E$90:$G$93,MATCH("●",INDEX($H$90:$AQ$93,,MATCH($D151,$54:$54,0)-7),0),1)&amp;""";"),",",""",""")</f>
        <v/>
      </c>
      <c r="BF151" s="71" t="str">
        <f>SUBSTITUTE(IF(INDEX($E$90:$G$93,MATCH("●",INDEX($H$90:$AQ$93,,MATCH($D151,$54:$54,0)-7),0),1)=VLOOKUP(BF$137,$AD$9:$AN$16,8,FALSE),"","sed -i "&amp;IF($AK$135="MacOS","'' ","")&amp;"'s#"&amp;BF$137&amp;"="""&amp;INDEX($E$90:$G$93,MATCH("●",INDEX($H$90:$AQ$93,,MATCH($D151,$54:$54,0)-7),0),1)&amp;""""&amp;"#"&amp;BF$137&amp;"="&amp;""""&amp;VLOOKUP(BF$137,$AD$9:$AN$16,8,FALSE)&amp;""""&amp;"#g'"&amp;"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1" s="71" t="str">
        <f>SUBSTITUTE(IF(VLOOKUP(BG$137,$AD$9:$AN$16,8,FALSE)=INDEX($E$95:$G$99,MATCH("●",INDEX($H$95:$AQ$99,,MATCH($D151,$54:$54,0)-7),0),1),"","sed -i "&amp;IF($AK$135="MacOS","'' ","")&amp;"'s#"&amp;BG$137&amp;"="""&amp;VLOOKUP(BG$137,$AD$9:$AN$16,8,FALSE)&amp;""""&amp;"#"&amp;BG$137&amp;"="&amp;""""&amp;INDEX($E$95:$G$99,MATCH("●",INDEX($H$95:$AQ$99,,MATCH($D151,$54:$54,0)-7),0),1)&amp;""""&amp;"#g'"&amp;" ${CONFIG_DIR}"&amp;$K$7&amp;"; export "&amp;BG$137&amp;"="&amp;""""&amp;INDEX($E$95:$G$99,MATCH("●",INDEX($H$95:$AQ$99,,MATCH($D151,$54:$54,0)-7),0),1)&amp;""";"),",",""",""")</f>
        <v/>
      </c>
      <c r="BH151" s="71" t="str">
        <f>SUBSTITUTE(IF(INDEX($E$95:$G$99,MATCH("●",INDEX($H$95:$AQ$99,,MATCH($D151,$54:$54,0)-7),0),1)=VLOOKUP(BH$137,$AD$9:$AN$16,8,FALSE),"","sed -i "&amp;IF($AK$135="MacOS","'' ","")&amp;"'s#"&amp;BH$137&amp;"="""&amp;INDEX($E$95:$G$99,MATCH("●",INDEX($H$95:$AQ$99,,MATCH($D151,$54:$54,0)-7),0),1)&amp;""""&amp;"#"&amp;BH$137&amp;"="&amp;""""&amp;VLOOKUP(BH$137,$AD$9:$AN$16,8,FALSE)&amp;""""&amp;"#g'"&amp;"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1" s="71" t="str">
        <f>SUBSTITUTE(IF(VLOOKUP(BI$137,$AD$9:$AN$16,8,FALSE)=INDEX($E$101:$G$105,MATCH("●",INDEX($H$101:$AQ$105,,MATCH($D151,$54:$54,0)-7),0),1),"","sed -i "&amp;IF($AK$135="MacOS","'' ","")&amp;"'s#"&amp;BI$137&amp;"="""&amp;VLOOKUP(BI$137,$AD$9:$AN$16,8,FALSE)&amp;""""&amp;"#"&amp;BI$137&amp;"="&amp;""""&amp;INDEX($E$101:$G$105,MATCH("●",INDEX($H$101:$AQ$105,,MATCH($D151,$54:$54,0)-7),0),1)&amp;""""&amp;"#g'"&amp;" ${CONFIG_DIR}"&amp;$K$7&amp;"; export "&amp;BI$137&amp;"="&amp;""""&amp;INDEX($E$101:$G$105,MATCH("●",INDEX($H$101:$AQ$105,,MATCH($D151,$54:$54,0)-7),0),1)&amp;""";"),",",""",""")</f>
        <v/>
      </c>
      <c r="BJ151" s="71" t="str">
        <f>SUBSTITUTE(IF(INDEX($E$101:$G$105,MATCH("●",INDEX($H$101:$AQ$105,,MATCH($D151,$54:$54,0)-7),0),1)=VLOOKUP(BJ$137,$AD$9:$AN$16,8,FALSE),"","sed -i "&amp;IF($AK$135="MacOS","'' ","")&amp;"'s#"&amp;BJ$137&amp;"="""&amp;INDEX($E$101:$G$105,MATCH("●",INDEX($H$101:$AQ$105,,MATCH($D151,$54:$54,0)-7),0),1)&amp;""""&amp;"#"&amp;BJ$137&amp;"="&amp;""""&amp;VLOOKUP(BJ$137,$AD$9:$AN$16,8,FALSE)&amp;""""&amp;"#g'"&amp;"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1" s="71" t="str">
        <f>SUBSTITUTE(IF(VLOOKUP(BK$137,$AD$9:$AN$16,8,FALSE)=INDEX($E$107:$G$111,MATCH("●",INDEX($H$107:$AQ$111,,MATCH($D151,$54:$54,0)-7),0),1),"","sed -i "&amp;IF($AK$135="MacOS","'' ","")&amp;"'s#"&amp;BK$137&amp;"="""&amp;VLOOKUP(BK$137,$AD$9:$AN$16,8,FALSE)&amp;""""&amp;"#"&amp;BK$137&amp;"="&amp;""""&amp;INDEX($E$107:$G$111,MATCH("●",INDEX($H$107:$AQ$111,,MATCH($D151,$54:$54,0)-7),0),1)&amp;""""&amp;"#g'"&amp;" ${CONFIG_DIR}"&amp;$K$7&amp;"; export "&amp;BK$137&amp;"="&amp;""""&amp;INDEX($E$107:$G$111,MATCH("●",INDEX($H$107:$AQ$111,,MATCH($D151,$54:$54,0)-7),0),1)&amp;""";"),",",""",""")</f>
        <v/>
      </c>
      <c r="BL151" s="71" t="str">
        <f>SUBSTITUTE(IF(INDEX($E$107:$G$111,MATCH("●",INDEX($H$107:$AQ$111,,MATCH($D151,$54:$54,0)-7),0),1)=VLOOKUP(BL$137,$AD$9:$AN$16,8,FALSE),"","sed -i "&amp;IF($AK$135="MacOS","'' ","")&amp;"'s#"&amp;BL$137&amp;"="""&amp;INDEX($E$107:$G$111,MATCH("●",INDEX($H$107:$AQ$111,,MATCH($D151,$54:$54,0)-7),0),1)&amp;""""&amp;"#"&amp;BL$137&amp;"="&amp;""""&amp;VLOOKUP(BL$137,$AD$9:$AN$16,8,FALSE)&amp;""""&amp;"#g'"&amp;"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1" s="60" t="s">
        <v>1068</v>
      </c>
    </row>
    <row r="152" spans="4:65" ht="54" customHeight="1">
      <c r="D152" s="96">
        <f t="shared" si="3"/>
        <v>50</v>
      </c>
      <c r="E152" s="97"/>
      <c r="F152" s="97"/>
      <c r="G152" s="98"/>
      <c r="H152" s="45" t="str">
        <f t="shared" ca="1" si="2"/>
        <v>clear; echo テストケース050; sed -i '' 's#FILE_FIELD_SEPARATOR="COMMA"#FILE_FIELD_SEPARATOR="TAB"#g' ${CONFIG_DIR}db_file_config.txt; export FILE_FIELD_SEPARATOR="TAB";sh ./script/db_check_file_validate_config.sh; sed -i '' 's#FILE_FIELD_SEPARATOR="TAB"#FILE_FIELD_SEPARATOR="COMMA"#g' ${CONFIG_DIR}db_file_config.txt; export FILE_FIELD_SEPARATOR="COMMA";</v>
      </c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7"/>
      <c r="AE152" s="99" t="str" cm="1">
        <f t="array" ref="AE152">SUBSTITUTE(INDEX($H$113:$AQ$113, , MATCH($D152, $54:$54, 0)-7),"-","")</f>
        <v>警告</v>
      </c>
      <c r="AF152" s="100"/>
      <c r="AG152" s="101"/>
      <c r="AH152" s="102" t="s">
        <v>1109</v>
      </c>
      <c r="AI152" s="103"/>
      <c r="AJ152" s="103"/>
      <c r="AK152" s="103"/>
      <c r="AL152" s="103"/>
      <c r="AM152" s="103"/>
      <c r="AN152" s="103"/>
      <c r="AO152" s="103"/>
      <c r="AP152" s="103"/>
      <c r="AQ152" s="104"/>
      <c r="AS152" s="68" t="str" cm="1">
        <f t="array" ref="AS152">SUBSTITUTE(TEXT(INDEX($H$116:$AQ$116,1,$D152-36),"000000"),"-","")</f>
        <v>230201</v>
      </c>
      <c r="AT152" s="69"/>
      <c r="AU152" s="70"/>
      <c r="AW152" s="71" t="str">
        <f>SUBSTITUTE(IF(VLOOKUP(AW$137,$AD$9:$AN$16,8,FALSE)=INDEX($E$60:$G$62,MATCH("●",INDEX($H$60:$AQ$62,,MATCH($D152,$54:$54,0)-7),0),1),"","sed -i "&amp;IF($AK$135="MacOS","'' ","")&amp;"'s#"&amp;AW$137&amp;"="""&amp;VLOOKUP(AW$137,$AD$9:$AN$16,8,FALSE)&amp;""""&amp;"#"&amp;AW$137&amp;"="&amp;""""&amp;INDEX($E$60:$G$62,MATCH("●",INDEX($H$60:$AQ$62,,MATCH($D152,$54:$54,0)-7),0),1)&amp;""""&amp;"#g'"&amp;" ${CONFIG_DIR}"&amp;$K$7&amp;"; export "&amp;AW$137&amp;"="&amp;""""&amp;INDEX($E$60:$G$62,MATCH("●",INDEX($H$60:$AQ$62,,MATCH($D152,$54:$54,0)-7),0),1)&amp;""";"),",",""",""")</f>
        <v/>
      </c>
      <c r="AX152" s="71" t="str">
        <f>SUBSTITUTE(IF(INDEX($E$60:$G$62,MATCH("●",INDEX($H$60:$AQ$62,,MATCH($D152,$54:$54,0)-7),0),1)=VLOOKUP(AX$137,$AD$9:$AN$16,8,FALSE),"","sed -i "&amp;IF($AK$135="MacOS","'' ","")&amp;"'s#"&amp;AX$137&amp;"="""&amp;INDEX($E$60:$G$62,MATCH("●",INDEX($H$60:$AQ$62,,MATCH($D152,$54:$54,0)-7),0),1)&amp;""""&amp;"#"&amp;AX$137&amp;"="&amp;""""&amp;VLOOKUP(AX$137,$AD$9:$AN$16,8,FALSE)&amp;""""&amp;"#g'"&amp;"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2" s="71" t="str">
        <f>SUBSTITUTE(IF(VLOOKUP(AY$137,$AD$9:$AN$16,8,FALSE)=INDEX($E$64:$G$69,MATCH("●",INDEX($H$64:$AQ$69,,MATCH($D152,$54:$54,0)-7),0),1),"","sed -i "&amp;IF($AK$135="MacOS","'' ","")&amp;"'s#"&amp;AY$137&amp;"="""&amp;VLOOKUP(AY$137,$AD$9:$AN$16,8,FALSE)&amp;""""&amp;"#"&amp;AY$137&amp;"="&amp;""""&amp;INDEX($E$64:$G$69,MATCH("●",INDEX($H$64:$AQ$69,,MATCH($D152,$54:$54,0)-7),0),1)&amp;""""&amp;"#g'"&amp;" ${CONFIG_DIR}"&amp;$K$7&amp;"; export "&amp;AY$137&amp;"="&amp;""""&amp;INDEX($E$64:$G$69,MATCH("●",INDEX($H$64:$AQ$69,,MATCH($D152,$54:$54,0)-7),0),1)&amp;""";"),",",""",""")</f>
        <v/>
      </c>
      <c r="AZ152" s="71" t="str">
        <f>SUBSTITUTE(IF(INDEX($E$64:$G$69,MATCH("●",INDEX($H$64:$AQ$69,,MATCH($D152,$54:$54,0)-7),0),1)=VLOOKUP(AZ$137,$AD$9:$AN$16,8,FALSE),"","sed -i "&amp;IF($AK$135="MacOS","'' ","")&amp;"'s#"&amp;AZ$137&amp;"="""&amp;INDEX($E$64:$G$69,MATCH("●",INDEX($H$64:$AQ$69,,MATCH($D152,$54:$54,0)-7),0),1)&amp;""""&amp;"#"&amp;AZ$137&amp;"="&amp;""""&amp;VLOOKUP(AZ$137,$AD$9:$AN$16,8,FALSE)&amp;""""&amp;"#g'"&amp;" ${CONFIG_DIR}"&amp;$K$7&amp;"; export "&amp;AZ$137&amp;"="&amp;""""&amp;VLOOKUP(AZ$137,$AD$9:$AN$16,8,FALSE)&amp;""";"),",",""",""")</f>
        <v/>
      </c>
      <c r="BA152" s="71" t="str">
        <f>SUBSTITUTE(IF(VLOOKUP(BA$137,$AD$9:$AN$16,8,FALSE)=INDEX($E$71:$G$78,MATCH("●",INDEX($H$71:$AQ$78,,MATCH($D152,$54:$54,0)-7),0),1),"","sed -i "&amp;IF($AK$135="MacOS","'' ","")&amp;"'s#"&amp;BA$137&amp;"="""&amp;VLOOKUP(BA$137,$AD$9:$AN$16,8,FALSE)&amp;""""&amp;"#"&amp;BA$137&amp;"="&amp;""""&amp;INDEX($E$71:$G$78,MATCH("●",INDEX($H$71:$AQ$78,,MATCH($D152,$54:$54,0)-7),0),1)&amp;""""&amp;"#g'"&amp;" ${CONFIG_DIR}"&amp;$K$7&amp;"; export "&amp;BA$137&amp;"="&amp;""""&amp;INDEX($E$71:$G$78,MATCH("●",INDEX($H$71:$AQ$78,,MATCH($D152,$54:$54,0)-7),0),1)&amp;""";"),",",""",""")</f>
        <v/>
      </c>
      <c r="BB152" s="71" t="str">
        <f>SUBSTITUTE(IF(INDEX($E$71:$G$78,MATCH("●",INDEX($H$71:$AQ$78,,MATCH($D152,$54:$54,0)-7),0),1)=VLOOKUP(BB$137,$AD$9:$AN$16,8,FALSE),"","sed -i "&amp;IF($AK$135="MacOS","'' ","")&amp;"'s#"&amp;BB$137&amp;"="""&amp;INDEX($E$71:$G$78,MATCH("●",INDEX($H$71:$AQ$78,,MATCH($D152,$54:$54,0)-7),0),1)&amp;""""&amp;"#"&amp;BB$137&amp;"="&amp;""""&amp;VLOOKUP(BB$137,$AD$9:$AN$16,8,FALSE)&amp;""""&amp;"#g'"&amp;"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2" s="71" t="str">
        <f>SUBSTITUTE(IF(VLOOKUP(BC$137,$AD$9:$AN$16,8,FALSE)=INDEX($E$80:$G$88,MATCH("●",INDEX($H$80:$AQ$88,,MATCH($D152,$54:$54,0)-7),0),1),"","sed -i "&amp;IF($AK$135="MacOS","'' ","")&amp;"'s#"&amp;BC$137&amp;"="""&amp;VLOOKUP(BC$137,$AD$9:$AN$16,8,FALSE)&amp;""""&amp;"#"&amp;BC$137&amp;"="&amp;""""&amp;INDEX($E$80:$G$88,MATCH("●",INDEX($H$80:$AQ$88,,MATCH($D152,$54:$54,0)-7),0),1)&amp;""""&amp;"#g'"&amp;" ${CONFIG_DIR}"&amp;$K$7&amp;"; export "&amp;BC$137&amp;"="&amp;""""&amp;INDEX($E$80:$G$88,MATCH("●",INDEX($H$80:$AQ$88,,MATCH($D152,$54:$54,0)-7),0),1)&amp;""";"),",",""",""")</f>
        <v/>
      </c>
      <c r="BD152" s="71" t="str">
        <f>SUBSTITUTE(IF(INDEX($E$80:$G$88,MATCH("●",INDEX($H$80:$AQ$88,,MATCH($D152,$54:$54,0)-7),0),1)=VLOOKUP(BD$137,$AD$9:$AN$16,8,FALSE),"","sed -i "&amp;IF($AK$135="MacOS","'' ","")&amp;"'s#"&amp;BD$137&amp;"="""&amp;INDEX($E$80:$G$88,MATCH("●",INDEX($H$80:$AQ$88,,MATCH($D152,$54:$54,0)-7),0),1)&amp;""""&amp;"#"&amp;BD$137&amp;"="&amp;""""&amp;VLOOKUP(BD$137,$AD$9:$AN$16,8,FALSE)&amp;""""&amp;"#g'"&amp;"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2" s="71" t="str">
        <f>SUBSTITUTE(IF(VLOOKUP(BE$137,$AD$9:$AN$16,8,FALSE)=INDEX($E$90:$G$93,MATCH("●",INDEX($H$90:$AQ$93,,MATCH($D152,$54:$54,0)-7),0),1),"","sed -i "&amp;IF($AK$135="MacOS","'' ","")&amp;"'s#"&amp;BE$137&amp;"="""&amp;VLOOKUP(BE$137,$AD$9:$AN$16,8,FALSE)&amp;""""&amp;"#"&amp;BE$137&amp;"="&amp;""""&amp;INDEX($E$90:$G$93,MATCH("●",INDEX($H$90:$AQ$93,,MATCH($D152,$54:$54,0)-7),0),1)&amp;""""&amp;"#g'"&amp;" ${CONFIG_DIR}"&amp;$K$7&amp;"; export "&amp;BE$137&amp;"="&amp;""""&amp;INDEX($E$90:$G$93,MATCH("●",INDEX($H$90:$AQ$93,,MATCH($D152,$54:$54,0)-7),0),1)&amp;""";"),",",""",""")</f>
        <v/>
      </c>
      <c r="BF152" s="71" t="str">
        <f>SUBSTITUTE(IF(INDEX($E$90:$G$93,MATCH("●",INDEX($H$90:$AQ$93,,MATCH($D152,$54:$54,0)-7),0),1)=VLOOKUP(BF$137,$AD$9:$AN$16,8,FALSE),"","sed -i "&amp;IF($AK$135="MacOS","'' ","")&amp;"'s#"&amp;BF$137&amp;"="""&amp;INDEX($E$90:$G$93,MATCH("●",INDEX($H$90:$AQ$93,,MATCH($D152,$54:$54,0)-7),0),1)&amp;""""&amp;"#"&amp;BF$137&amp;"="&amp;""""&amp;VLOOKUP(BF$137,$AD$9:$AN$16,8,FALSE)&amp;""""&amp;"#g'"&amp;"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2" s="71" t="str">
        <f>SUBSTITUTE(IF(VLOOKUP(BG$137,$AD$9:$AN$16,8,FALSE)=INDEX($E$95:$G$99,MATCH("●",INDEX($H$95:$AQ$99,,MATCH($D152,$54:$54,0)-7),0),1),"","sed -i "&amp;IF($AK$135="MacOS","'' ","")&amp;"'s#"&amp;BG$137&amp;"="""&amp;VLOOKUP(BG$137,$AD$9:$AN$16,8,FALSE)&amp;""""&amp;"#"&amp;BG$137&amp;"="&amp;""""&amp;INDEX($E$95:$G$99,MATCH("●",INDEX($H$95:$AQ$99,,MATCH($D152,$54:$54,0)-7),0),1)&amp;""""&amp;"#g'"&amp;" ${CONFIG_DIR}"&amp;$K$7&amp;"; export "&amp;BG$137&amp;"="&amp;""""&amp;INDEX($E$95:$G$99,MATCH("●",INDEX($H$95:$AQ$99,,MATCH($D152,$54:$54,0)-7),0),1)&amp;""";"),",",""",""")</f>
        <v>sed -i '' 's#FILE_FIELD_SEPARATOR="COMMA"#FILE_FIELD_SEPARATOR="TAB"#g' ${CONFIG_DIR}db_file_config.txt; export FILE_FIELD_SEPARATOR="TAB";</v>
      </c>
      <c r="BH152" s="71" t="str">
        <f>SUBSTITUTE(IF(INDEX($E$95:$G$99,MATCH("●",INDEX($H$95:$AQ$99,,MATCH($D152,$54:$54,0)-7),0),1)=VLOOKUP(BH$137,$AD$9:$AN$16,8,FALSE),"","sed -i "&amp;IF($AK$135="MacOS","'' ","")&amp;"'s#"&amp;BH$137&amp;"="""&amp;INDEX($E$95:$G$99,MATCH("●",INDEX($H$95:$AQ$99,,MATCH($D152,$54:$54,0)-7),0),1)&amp;""""&amp;"#"&amp;BH$137&amp;"="&amp;""""&amp;VLOOKUP(BH$137,$AD$9:$AN$16,8,FALSE)&amp;""""&amp;"#g'"&amp;"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's#FILE_FIELD_SEPARATOR="TAB"#FILE_FIELD_SEPARATOR="COMMA"#g' ${CONFIG_DIR}db_file_config.txt; export FILE_FIELD_SEPARATOR="COMMA";</v>
      </c>
      <c r="BI152" s="71" t="str">
        <f>SUBSTITUTE(IF(VLOOKUP(BI$137,$AD$9:$AN$16,8,FALSE)=INDEX($E$101:$G$105,MATCH("●",INDEX($H$101:$AQ$105,,MATCH($D152,$54:$54,0)-7),0),1),"","sed -i "&amp;IF($AK$135="MacOS","'' ","")&amp;"'s#"&amp;BI$137&amp;"="""&amp;VLOOKUP(BI$137,$AD$9:$AN$16,8,FALSE)&amp;""""&amp;"#"&amp;BI$137&amp;"="&amp;""""&amp;INDEX($E$101:$G$105,MATCH("●",INDEX($H$101:$AQ$105,,MATCH($D152,$54:$54,0)-7),0),1)&amp;""""&amp;"#g'"&amp;" ${CONFIG_DIR}"&amp;$K$7&amp;"; export "&amp;BI$137&amp;"="&amp;""""&amp;INDEX($E$101:$G$105,MATCH("●",INDEX($H$101:$AQ$105,,MATCH($D152,$54:$54,0)-7),0),1)&amp;""";"),",",""",""")</f>
        <v/>
      </c>
      <c r="BJ152" s="71" t="str">
        <f>SUBSTITUTE(IF(INDEX($E$101:$G$105,MATCH("●",INDEX($H$101:$AQ$105,,MATCH($D152,$54:$54,0)-7),0),1)=VLOOKUP(BJ$137,$AD$9:$AN$16,8,FALSE),"","sed -i "&amp;IF($AK$135="MacOS","'' ","")&amp;"'s#"&amp;BJ$137&amp;"="""&amp;INDEX($E$101:$G$105,MATCH("●",INDEX($H$101:$AQ$105,,MATCH($D152,$54:$54,0)-7),0),1)&amp;""""&amp;"#"&amp;BJ$137&amp;"="&amp;""""&amp;VLOOKUP(BJ$137,$AD$9:$AN$16,8,FALSE)&amp;""""&amp;"#g'"&amp;"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2" s="71" t="str">
        <f>SUBSTITUTE(IF(VLOOKUP(BK$137,$AD$9:$AN$16,8,FALSE)=INDEX($E$107:$G$111,MATCH("●",INDEX($H$107:$AQ$111,,MATCH($D152,$54:$54,0)-7),0),1),"","sed -i "&amp;IF($AK$135="MacOS","'' ","")&amp;"'s#"&amp;BK$137&amp;"="""&amp;VLOOKUP(BK$137,$AD$9:$AN$16,8,FALSE)&amp;""""&amp;"#"&amp;BK$137&amp;"="&amp;""""&amp;INDEX($E$107:$G$111,MATCH("●",INDEX($H$107:$AQ$111,,MATCH($D152,$54:$54,0)-7),0),1)&amp;""""&amp;"#g'"&amp;" ${CONFIG_DIR}"&amp;$K$7&amp;"; export "&amp;BK$137&amp;"="&amp;""""&amp;INDEX($E$107:$G$111,MATCH("●",INDEX($H$107:$AQ$111,,MATCH($D152,$54:$54,0)-7),0),1)&amp;""";"),",",""",""")</f>
        <v/>
      </c>
      <c r="BL152" s="71" t="str">
        <f>SUBSTITUTE(IF(INDEX($E$107:$G$111,MATCH("●",INDEX($H$107:$AQ$111,,MATCH($D152,$54:$54,0)-7),0),1)=VLOOKUP(BL$137,$AD$9:$AN$16,8,FALSE),"","sed -i "&amp;IF($AK$135="MacOS","'' ","")&amp;"'s#"&amp;BL$137&amp;"="""&amp;INDEX($E$107:$G$111,MATCH("●",INDEX($H$107:$AQ$111,,MATCH($D152,$54:$54,0)-7),0),1)&amp;""""&amp;"#"&amp;BL$137&amp;"="&amp;""""&amp;VLOOKUP(BL$137,$AD$9:$AN$16,8,FALSE)&amp;""""&amp;"#g'"&amp;"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2" s="60"/>
    </row>
    <row r="153" spans="4:65" ht="54" customHeight="1">
      <c r="D153" s="96">
        <f t="shared" si="3"/>
        <v>51</v>
      </c>
      <c r="E153" s="97"/>
      <c r="F153" s="97"/>
      <c r="G153" s="98"/>
      <c r="H153" s="45" t="str">
        <f t="shared" ca="1" si="2"/>
        <v>clear; echo テストケース051; sed -i '' 's#FILE_EXTENSION=".csv"#FILE_EXTENSION=".tsv"#g' ${CONFIG_DIR}db_file_config.txt; export FILE_EXTENSION=".tsv";sh ./script/db_check_file_validate_config.sh; sed -i '' 's#FILE_EXTENSION=".tsv"#FILE_EXTENSION=".csv"#g' ${CONFIG_DIR}db_file_config.txt; export FILE_EXTENSION=".csv";</v>
      </c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7"/>
      <c r="AE153" s="99" t="str" cm="1">
        <f t="array" ref="AE153">SUBSTITUTE(INDEX($H$113:$AQ$113, , MATCH($D153, $54:$54, 0)-7),"-","")</f>
        <v>警告</v>
      </c>
      <c r="AF153" s="100"/>
      <c r="AG153" s="101"/>
      <c r="AH153" s="102" t="s">
        <v>1110</v>
      </c>
      <c r="AI153" s="103"/>
      <c r="AJ153" s="103"/>
      <c r="AK153" s="103"/>
      <c r="AL153" s="103"/>
      <c r="AM153" s="103"/>
      <c r="AN153" s="103"/>
      <c r="AO153" s="103"/>
      <c r="AP153" s="103"/>
      <c r="AQ153" s="104"/>
      <c r="AS153" s="68" t="str" cm="1">
        <f t="array" ref="AS153">SUBSTITUTE(TEXT(INDEX($H$116:$AQ$116,1,$D153-36),"000000"),"-","")</f>
        <v>230202</v>
      </c>
      <c r="AT153" s="69"/>
      <c r="AU153" s="70"/>
      <c r="AW153" s="71" t="str">
        <f>SUBSTITUTE(IF(VLOOKUP(AW$137,$AD$9:$AN$16,8,FALSE)=INDEX($E$60:$G$62,MATCH("●",INDEX($H$60:$AQ$62,,MATCH($D153,$54:$54,0)-7),0),1),"","sed -i "&amp;IF($AK$135="MacOS","'' ","")&amp;"'s#"&amp;AW$137&amp;"="""&amp;VLOOKUP(AW$137,$AD$9:$AN$16,8,FALSE)&amp;""""&amp;"#"&amp;AW$137&amp;"="&amp;""""&amp;INDEX($E$60:$G$62,MATCH("●",INDEX($H$60:$AQ$62,,MATCH($D153,$54:$54,0)-7),0),1)&amp;""""&amp;"#g'"&amp;" ${CONFIG_DIR}"&amp;$K$7&amp;"; export "&amp;AW$137&amp;"="&amp;""""&amp;INDEX($E$60:$G$62,MATCH("●",INDEX($H$60:$AQ$62,,MATCH($D153,$54:$54,0)-7),0),1)&amp;""";"),",",""",""")</f>
        <v/>
      </c>
      <c r="AX153" s="71" t="str">
        <f>SUBSTITUTE(IF(INDEX($E$60:$G$62,MATCH("●",INDEX($H$60:$AQ$62,,MATCH($D153,$54:$54,0)-7),0),1)=VLOOKUP(AX$137,$AD$9:$AN$16,8,FALSE),"","sed -i "&amp;IF($AK$135="MacOS","'' ","")&amp;"'s#"&amp;AX$137&amp;"="""&amp;INDEX($E$60:$G$62,MATCH("●",INDEX($H$60:$AQ$62,,MATCH($D153,$54:$54,0)-7),0),1)&amp;""""&amp;"#"&amp;AX$137&amp;"="&amp;""""&amp;VLOOKUP(AX$137,$AD$9:$AN$16,8,FALSE)&amp;""""&amp;"#g'"&amp;"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3" s="71" t="str">
        <f>SUBSTITUTE(IF(VLOOKUP(AY$137,$AD$9:$AN$16,8,FALSE)=INDEX($E$64:$G$69,MATCH("●",INDEX($H$64:$AQ$69,,MATCH($D153,$54:$54,0)-7),0),1),"","sed -i "&amp;IF($AK$135="MacOS","'' ","")&amp;"'s#"&amp;AY$137&amp;"="""&amp;VLOOKUP(AY$137,$AD$9:$AN$16,8,FALSE)&amp;""""&amp;"#"&amp;AY$137&amp;"="&amp;""""&amp;INDEX($E$64:$G$69,MATCH("●",INDEX($H$64:$AQ$69,,MATCH($D153,$54:$54,0)-7),0),1)&amp;""""&amp;"#g'"&amp;" ${CONFIG_DIR}"&amp;$K$7&amp;"; export "&amp;AY$137&amp;"="&amp;""""&amp;INDEX($E$64:$G$69,MATCH("●",INDEX($H$64:$AQ$69,,MATCH($D153,$54:$54,0)-7),0),1)&amp;""";"),",",""",""")</f>
        <v>sed -i '' 's#FILE_EXTENSION=".csv"#FILE_EXTENSION=".tsv"#g' ${CONFIG_DIR}db_file_config.txt; export FILE_EXTENSION=".tsv";</v>
      </c>
      <c r="AZ153" s="71" t="str">
        <f>SUBSTITUTE(IF(INDEX($E$64:$G$69,MATCH("●",INDEX($H$64:$AQ$69,,MATCH($D153,$54:$54,0)-7),0),1)=VLOOKUP(AZ$137,$AD$9:$AN$16,8,FALSE),"","sed -i "&amp;IF($AK$135="MacOS","'' ","")&amp;"'s#"&amp;AZ$137&amp;"="""&amp;INDEX($E$64:$G$69,MATCH("●",INDEX($H$64:$AQ$69,,MATCH($D153,$54:$54,0)-7),0),1)&amp;""""&amp;"#"&amp;AZ$137&amp;"="&amp;""""&amp;VLOOKUP(AZ$137,$AD$9:$AN$16,8,FALSE)&amp;""""&amp;"#g'"&amp;"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's#FILE_EXTENSION=".tsv"#FILE_EXTENSION=".csv"#g' ${CONFIG_DIR}db_file_config.txt; export FILE_EXTENSION=".csv";</v>
      </c>
      <c r="BA153" s="71" t="str">
        <f>SUBSTITUTE(IF(VLOOKUP(BA$137,$AD$9:$AN$16,8,FALSE)=INDEX($E$71:$G$78,MATCH("●",INDEX($H$71:$AQ$78,,MATCH($D153,$54:$54,0)-7),0),1),"","sed -i "&amp;IF($AK$135="MacOS","'' ","")&amp;"'s#"&amp;BA$137&amp;"="""&amp;VLOOKUP(BA$137,$AD$9:$AN$16,8,FALSE)&amp;""""&amp;"#"&amp;BA$137&amp;"="&amp;""""&amp;INDEX($E$71:$G$78,MATCH("●",INDEX($H$71:$AQ$78,,MATCH($D153,$54:$54,0)-7),0),1)&amp;""""&amp;"#g'"&amp;" ${CONFIG_DIR}"&amp;$K$7&amp;"; export "&amp;BA$137&amp;"="&amp;""""&amp;INDEX($E$71:$G$78,MATCH("●",INDEX($H$71:$AQ$78,,MATCH($D153,$54:$54,0)-7),0),1)&amp;""";"),",",""",""")</f>
        <v/>
      </c>
      <c r="BB153" s="71" t="str">
        <f>SUBSTITUTE(IF(INDEX($E$71:$G$78,MATCH("●",INDEX($H$71:$AQ$78,,MATCH($D153,$54:$54,0)-7),0),1)=VLOOKUP(BB$137,$AD$9:$AN$16,8,FALSE),"","sed -i "&amp;IF($AK$135="MacOS","'' ","")&amp;"'s#"&amp;BB$137&amp;"="""&amp;INDEX($E$71:$G$78,MATCH("●",INDEX($H$71:$AQ$78,,MATCH($D153,$54:$54,0)-7),0),1)&amp;""""&amp;"#"&amp;BB$137&amp;"="&amp;""""&amp;VLOOKUP(BB$137,$AD$9:$AN$16,8,FALSE)&amp;""""&amp;"#g'"&amp;"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3" s="71" t="str">
        <f>SUBSTITUTE(IF(VLOOKUP(BC$137,$AD$9:$AN$16,8,FALSE)=INDEX($E$80:$G$88,MATCH("●",INDEX($H$80:$AQ$88,,MATCH($D153,$54:$54,0)-7),0),1),"","sed -i "&amp;IF($AK$135="MacOS","'' ","")&amp;"'s#"&amp;BC$137&amp;"="""&amp;VLOOKUP(BC$137,$AD$9:$AN$16,8,FALSE)&amp;""""&amp;"#"&amp;BC$137&amp;"="&amp;""""&amp;INDEX($E$80:$G$88,MATCH("●",INDEX($H$80:$AQ$88,,MATCH($D153,$54:$54,0)-7),0),1)&amp;""""&amp;"#g'"&amp;" ${CONFIG_DIR}"&amp;$K$7&amp;"; export "&amp;BC$137&amp;"="&amp;""""&amp;INDEX($E$80:$G$88,MATCH("●",INDEX($H$80:$AQ$88,,MATCH($D153,$54:$54,0)-7),0),1)&amp;""";"),",",""",""")</f>
        <v/>
      </c>
      <c r="BD153" s="71" t="str">
        <f>SUBSTITUTE(IF(INDEX($E$80:$G$88,MATCH("●",INDEX($H$80:$AQ$88,,MATCH($D153,$54:$54,0)-7),0),1)=VLOOKUP(BD$137,$AD$9:$AN$16,8,FALSE),"","sed -i "&amp;IF($AK$135="MacOS","'' ","")&amp;"'s#"&amp;BD$137&amp;"="""&amp;INDEX($E$80:$G$88,MATCH("●",INDEX($H$80:$AQ$88,,MATCH($D153,$54:$54,0)-7),0),1)&amp;""""&amp;"#"&amp;BD$137&amp;"="&amp;""""&amp;VLOOKUP(BD$137,$AD$9:$AN$16,8,FALSE)&amp;""""&amp;"#g'"&amp;"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3" s="71" t="str">
        <f>SUBSTITUTE(IF(VLOOKUP(BE$137,$AD$9:$AN$16,8,FALSE)=INDEX($E$90:$G$93,MATCH("●",INDEX($H$90:$AQ$93,,MATCH($D153,$54:$54,0)-7),0),1),"","sed -i "&amp;IF($AK$135="MacOS","'' ","")&amp;"'s#"&amp;BE$137&amp;"="""&amp;VLOOKUP(BE$137,$AD$9:$AN$16,8,FALSE)&amp;""""&amp;"#"&amp;BE$137&amp;"="&amp;""""&amp;INDEX($E$90:$G$93,MATCH("●",INDEX($H$90:$AQ$93,,MATCH($D153,$54:$54,0)-7),0),1)&amp;""""&amp;"#g'"&amp;" ${CONFIG_DIR}"&amp;$K$7&amp;"; export "&amp;BE$137&amp;"="&amp;""""&amp;INDEX($E$90:$G$93,MATCH("●",INDEX($H$90:$AQ$93,,MATCH($D153,$54:$54,0)-7),0),1)&amp;""";"),",",""",""")</f>
        <v/>
      </c>
      <c r="BF153" s="71" t="str">
        <f>SUBSTITUTE(IF(INDEX($E$90:$G$93,MATCH("●",INDEX($H$90:$AQ$93,,MATCH($D153,$54:$54,0)-7),0),1)=VLOOKUP(BF$137,$AD$9:$AN$16,8,FALSE),"","sed -i "&amp;IF($AK$135="MacOS","'' ","")&amp;"'s#"&amp;BF$137&amp;"="""&amp;INDEX($E$90:$G$93,MATCH("●",INDEX($H$90:$AQ$93,,MATCH($D153,$54:$54,0)-7),0),1)&amp;""""&amp;"#"&amp;BF$137&amp;"="&amp;""""&amp;VLOOKUP(BF$137,$AD$9:$AN$16,8,FALSE)&amp;""""&amp;"#g'"&amp;"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3" s="71" t="str">
        <f>SUBSTITUTE(IF(VLOOKUP(BG$137,$AD$9:$AN$16,8,FALSE)=INDEX($E$95:$G$99,MATCH("●",INDEX($H$95:$AQ$99,,MATCH($D153,$54:$54,0)-7),0),1),"","sed -i "&amp;IF($AK$135="MacOS","'' ","")&amp;"'s#"&amp;BG$137&amp;"="""&amp;VLOOKUP(BG$137,$AD$9:$AN$16,8,FALSE)&amp;""""&amp;"#"&amp;BG$137&amp;"="&amp;""""&amp;INDEX($E$95:$G$99,MATCH("●",INDEX($H$95:$AQ$99,,MATCH($D153,$54:$54,0)-7),0),1)&amp;""""&amp;"#g'"&amp;" ${CONFIG_DIR}"&amp;$K$7&amp;"; export "&amp;BG$137&amp;"="&amp;""""&amp;INDEX($E$95:$G$99,MATCH("●",INDEX($H$95:$AQ$99,,MATCH($D153,$54:$54,0)-7),0),1)&amp;""";"),",",""",""")</f>
        <v/>
      </c>
      <c r="BH153" s="71" t="str">
        <f>SUBSTITUTE(IF(INDEX($E$95:$G$99,MATCH("●",INDEX($H$95:$AQ$99,,MATCH($D153,$54:$54,0)-7),0),1)=VLOOKUP(BH$137,$AD$9:$AN$16,8,FALSE),"","sed -i "&amp;IF($AK$135="MacOS","'' ","")&amp;"'s#"&amp;BH$137&amp;"="""&amp;INDEX($E$95:$G$99,MATCH("●",INDEX($H$95:$AQ$99,,MATCH($D153,$54:$54,0)-7),0),1)&amp;""""&amp;"#"&amp;BH$137&amp;"="&amp;""""&amp;VLOOKUP(BH$137,$AD$9:$AN$16,8,FALSE)&amp;""""&amp;"#g'"&amp;" ${CONFIG_DIR}"&amp;$K$7&amp;"; export "&amp;BH$137&amp;"="&amp;""""&amp;VLOOKUP(BH$137,$AD$9:$AN$16,8,FALSE)&amp;""";"),",",""",""")</f>
        <v/>
      </c>
      <c r="BI153" s="71" t="str">
        <f>SUBSTITUTE(IF(VLOOKUP(BI$137,$AD$9:$AN$16,8,FALSE)=INDEX($E$101:$G$105,MATCH("●",INDEX($H$101:$AQ$105,,MATCH($D153,$54:$54,0)-7),0),1),"","sed -i "&amp;IF($AK$135="MacOS","'' ","")&amp;"'s#"&amp;BI$137&amp;"="""&amp;VLOOKUP(BI$137,$AD$9:$AN$16,8,FALSE)&amp;""""&amp;"#"&amp;BI$137&amp;"="&amp;""""&amp;INDEX($E$101:$G$105,MATCH("●",INDEX($H$101:$AQ$105,,MATCH($D153,$54:$54,0)-7),0),1)&amp;""""&amp;"#g'"&amp;" ${CONFIG_DIR}"&amp;$K$7&amp;"; export "&amp;BI$137&amp;"="&amp;""""&amp;INDEX($E$101:$G$105,MATCH("●",INDEX($H$101:$AQ$105,,MATCH($D153,$54:$54,0)-7),0),1)&amp;""";"),",",""",""")</f>
        <v/>
      </c>
      <c r="BJ153" s="71" t="str">
        <f>SUBSTITUTE(IF(INDEX($E$101:$G$105,MATCH("●",INDEX($H$101:$AQ$105,,MATCH($D153,$54:$54,0)-7),0),1)=VLOOKUP(BJ$137,$AD$9:$AN$16,8,FALSE),"","sed -i "&amp;IF($AK$135="MacOS","'' ","")&amp;"'s#"&amp;BJ$137&amp;"="""&amp;INDEX($E$101:$G$105,MATCH("●",INDEX($H$101:$AQ$105,,MATCH($D153,$54:$54,0)-7),0),1)&amp;""""&amp;"#"&amp;BJ$137&amp;"="&amp;""""&amp;VLOOKUP(BJ$137,$AD$9:$AN$16,8,FALSE)&amp;""""&amp;"#g'"&amp;"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3" s="71" t="str">
        <f>SUBSTITUTE(IF(VLOOKUP(BK$137,$AD$9:$AN$16,8,FALSE)=INDEX($E$107:$G$111,MATCH("●",INDEX($H$107:$AQ$111,,MATCH($D153,$54:$54,0)-7),0),1),"","sed -i "&amp;IF($AK$135="MacOS","'' ","")&amp;"'s#"&amp;BK$137&amp;"="""&amp;VLOOKUP(BK$137,$AD$9:$AN$16,8,FALSE)&amp;""""&amp;"#"&amp;BK$137&amp;"="&amp;""""&amp;INDEX($E$107:$G$111,MATCH("●",INDEX($H$107:$AQ$111,,MATCH($D153,$54:$54,0)-7),0),1)&amp;""""&amp;"#g'"&amp;" ${CONFIG_DIR}"&amp;$K$7&amp;"; export "&amp;BK$137&amp;"="&amp;""""&amp;INDEX($E$107:$G$111,MATCH("●",INDEX($H$107:$AQ$111,,MATCH($D153,$54:$54,0)-7),0),1)&amp;""";"),",",""",""")</f>
        <v/>
      </c>
      <c r="BL153" s="71" t="str">
        <f>SUBSTITUTE(IF(INDEX($E$107:$G$111,MATCH("●",INDEX($H$107:$AQ$111,,MATCH($D153,$54:$54,0)-7),0),1)=VLOOKUP(BL$137,$AD$9:$AN$16,8,FALSE),"","sed -i "&amp;IF($AK$135="MacOS","'' ","")&amp;"'s#"&amp;BL$137&amp;"="""&amp;INDEX($E$107:$G$111,MATCH("●",INDEX($H$107:$AQ$111,,MATCH($D153,$54:$54,0)-7),0),1)&amp;""""&amp;"#"&amp;BL$137&amp;"="&amp;""""&amp;VLOOKUP(BL$137,$AD$9:$AN$16,8,FALSE)&amp;""""&amp;"#g'"&amp;"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3" s="60"/>
    </row>
    <row r="154" spans="4:65" ht="54" customHeight="1">
      <c r="D154" s="96">
        <f t="shared" si="3"/>
        <v>52</v>
      </c>
      <c r="E154" s="97"/>
      <c r="F154" s="97"/>
      <c r="G154" s="98"/>
      <c r="H154" s="45" t="str">
        <f t="shared" ca="1" si="2"/>
        <v>clear; echo テストケース052; sed -i '' 's#FILE_EXTENSION=".csv"#FILE_EXTENSION=".tsv"#g' ${CONFIG_DIR}db_file_config.txt; export FILE_EXTENSION=".tsv";sed -i '' 's#FILE_FIELD_SEPARATOR="COMMA"#FILE_FIELD_SEPARATOR="TAB"#g' ${CONFIG_DIR}db_file_config.txt; export FILE_FIELD_SEPARATOR="TAB";sh ./script/db_check_file_validate_config.sh; sed -i '' 's#FILE_EXTENSION=".tsv"#FILE_EXTENSION=".csv"#g' ${CONFIG_DIR}db_file_config.txt; export FILE_EXTENSION=".csv";sed -i '' 's#FILE_FIELD_SEPARATOR="TAB"#FILE_FIELD_SEPARATOR="COMMA"#g' ${CONFIG_DIR}db_file_config.txt; export FILE_FIELD_SEPARATOR="COMMA";</v>
      </c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7"/>
      <c r="AE154" s="99" t="str" cm="1">
        <f t="array" ref="AE154">SUBSTITUTE(INDEX($H$113:$AQ$113, , MATCH($D154, $54:$54, 0)-7),"-","")</f>
        <v>正常</v>
      </c>
      <c r="AF154" s="100"/>
      <c r="AG154" s="101"/>
      <c r="AH154" s="102" t="s">
        <v>1111</v>
      </c>
      <c r="AI154" s="103"/>
      <c r="AJ154" s="103"/>
      <c r="AK154" s="103"/>
      <c r="AL154" s="103"/>
      <c r="AM154" s="103"/>
      <c r="AN154" s="103"/>
      <c r="AO154" s="103"/>
      <c r="AP154" s="103"/>
      <c r="AQ154" s="104"/>
      <c r="AS154" s="68" t="str" cm="1">
        <f t="array" ref="AS154">SUBSTITUTE(TEXT(INDEX($H$116:$AQ$116,1,$D154-36),"000000"),"-","")</f>
        <v>230001</v>
      </c>
      <c r="AT154" s="69"/>
      <c r="AU154" s="70"/>
      <c r="AW154" s="71" t="str">
        <f>SUBSTITUTE(IF(VLOOKUP(AW$137,$AD$9:$AN$16,8,FALSE)=INDEX($E$60:$G$62,MATCH("●",INDEX($H$60:$AQ$62,,MATCH($D154,$54:$54,0)-7),0),1),"","sed -i "&amp;IF($AK$135="MacOS","'' ","")&amp;"'s#"&amp;AW$137&amp;"="""&amp;VLOOKUP(AW$137,$AD$9:$AN$16,8,FALSE)&amp;""""&amp;"#"&amp;AW$137&amp;"="&amp;""""&amp;INDEX($E$60:$G$62,MATCH("●",INDEX($H$60:$AQ$62,,MATCH($D154,$54:$54,0)-7),0),1)&amp;""""&amp;"#g'"&amp;" ${CONFIG_DIR}"&amp;$K$7&amp;"; export "&amp;AW$137&amp;"="&amp;""""&amp;INDEX($E$60:$G$62,MATCH("●",INDEX($H$60:$AQ$62,,MATCH($D154,$54:$54,0)-7),0),1)&amp;""";"),",",""",""")</f>
        <v/>
      </c>
      <c r="AX154" s="71" t="str">
        <f>SUBSTITUTE(IF(INDEX($E$60:$G$62,MATCH("●",INDEX($H$60:$AQ$62,,MATCH($D154,$54:$54,0)-7),0),1)=VLOOKUP(AX$137,$AD$9:$AN$16,8,FALSE),"","sed -i "&amp;IF($AK$135="MacOS","'' ","")&amp;"'s#"&amp;AX$137&amp;"="""&amp;INDEX($E$60:$G$62,MATCH("●",INDEX($H$60:$AQ$62,,MATCH($D154,$54:$54,0)-7),0),1)&amp;""""&amp;"#"&amp;AX$137&amp;"="&amp;""""&amp;VLOOKUP(AX$137,$AD$9:$AN$16,8,FALSE)&amp;""""&amp;"#g'"&amp;"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4" s="71" t="str">
        <f>SUBSTITUTE(IF(VLOOKUP(AY$137,$AD$9:$AN$16,8,FALSE)=INDEX($E$64:$G$69,MATCH("●",INDEX($H$64:$AQ$69,,MATCH($D154,$54:$54,0)-7),0),1),"","sed -i "&amp;IF($AK$135="MacOS","'' ","")&amp;"'s#"&amp;AY$137&amp;"="""&amp;VLOOKUP(AY$137,$AD$9:$AN$16,8,FALSE)&amp;""""&amp;"#"&amp;AY$137&amp;"="&amp;""""&amp;INDEX($E$64:$G$69,MATCH("●",INDEX($H$64:$AQ$69,,MATCH($D154,$54:$54,0)-7),0),1)&amp;""""&amp;"#g'"&amp;" ${CONFIG_DIR}"&amp;$K$7&amp;"; export "&amp;AY$137&amp;"="&amp;""""&amp;INDEX($E$64:$G$69,MATCH("●",INDEX($H$64:$AQ$69,,MATCH($D154,$54:$54,0)-7),0),1)&amp;""";"),",",""",""")</f>
        <v>sed -i '' 's#FILE_EXTENSION=".csv"#FILE_EXTENSION=".tsv"#g' ${CONFIG_DIR}db_file_config.txt; export FILE_EXTENSION=".tsv";</v>
      </c>
      <c r="AZ154" s="71" t="str">
        <f>SUBSTITUTE(IF(INDEX($E$64:$G$69,MATCH("●",INDEX($H$64:$AQ$69,,MATCH($D154,$54:$54,0)-7),0),1)=VLOOKUP(AZ$137,$AD$9:$AN$16,8,FALSE),"","sed -i "&amp;IF($AK$135="MacOS","'' ","")&amp;"'s#"&amp;AZ$137&amp;"="""&amp;INDEX($E$64:$G$69,MATCH("●",INDEX($H$64:$AQ$69,,MATCH($D154,$54:$54,0)-7),0),1)&amp;""""&amp;"#"&amp;AZ$137&amp;"="&amp;""""&amp;VLOOKUP(AZ$137,$AD$9:$AN$16,8,FALSE)&amp;""""&amp;"#g'"&amp;"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's#FILE_EXTENSION=".tsv"#FILE_EXTENSION=".csv"#g' ${CONFIG_DIR}db_file_config.txt; export FILE_EXTENSION=".csv";</v>
      </c>
      <c r="BA154" s="71" t="str">
        <f>SUBSTITUTE(IF(VLOOKUP(BA$137,$AD$9:$AN$16,8,FALSE)=INDEX($E$71:$G$78,MATCH("●",INDEX($H$71:$AQ$78,,MATCH($D154,$54:$54,0)-7),0),1),"","sed -i "&amp;IF($AK$135="MacOS","'' ","")&amp;"'s#"&amp;BA$137&amp;"="""&amp;VLOOKUP(BA$137,$AD$9:$AN$16,8,FALSE)&amp;""""&amp;"#"&amp;BA$137&amp;"="&amp;""""&amp;INDEX($E$71:$G$78,MATCH("●",INDEX($H$71:$AQ$78,,MATCH($D154,$54:$54,0)-7),0),1)&amp;""""&amp;"#g'"&amp;" ${CONFIG_DIR}"&amp;$K$7&amp;"; export "&amp;BA$137&amp;"="&amp;""""&amp;INDEX($E$71:$G$78,MATCH("●",INDEX($H$71:$AQ$78,,MATCH($D154,$54:$54,0)-7),0),1)&amp;""";"),",",""",""")</f>
        <v/>
      </c>
      <c r="BB154" s="71" t="str">
        <f>SUBSTITUTE(IF(INDEX($E$71:$G$78,MATCH("●",INDEX($H$71:$AQ$78,,MATCH($D154,$54:$54,0)-7),0),1)=VLOOKUP(BB$137,$AD$9:$AN$16,8,FALSE),"","sed -i "&amp;IF($AK$135="MacOS","'' ","")&amp;"'s#"&amp;BB$137&amp;"="""&amp;INDEX($E$71:$G$78,MATCH("●",INDEX($H$71:$AQ$78,,MATCH($D154,$54:$54,0)-7),0),1)&amp;""""&amp;"#"&amp;BB$137&amp;"="&amp;""""&amp;VLOOKUP(BB$137,$AD$9:$AN$16,8,FALSE)&amp;""""&amp;"#g'"&amp;"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4" s="71" t="str">
        <f>SUBSTITUTE(IF(VLOOKUP(BC$137,$AD$9:$AN$16,8,FALSE)=INDEX($E$80:$G$88,MATCH("●",INDEX($H$80:$AQ$88,,MATCH($D154,$54:$54,0)-7),0),1),"","sed -i "&amp;IF($AK$135="MacOS","'' ","")&amp;"'s#"&amp;BC$137&amp;"="""&amp;VLOOKUP(BC$137,$AD$9:$AN$16,8,FALSE)&amp;""""&amp;"#"&amp;BC$137&amp;"="&amp;""""&amp;INDEX($E$80:$G$88,MATCH("●",INDEX($H$80:$AQ$88,,MATCH($D154,$54:$54,0)-7),0),1)&amp;""""&amp;"#g'"&amp;" ${CONFIG_DIR}"&amp;$K$7&amp;"; export "&amp;BC$137&amp;"="&amp;""""&amp;INDEX($E$80:$G$88,MATCH("●",INDEX($H$80:$AQ$88,,MATCH($D154,$54:$54,0)-7),0),1)&amp;""";"),",",""",""")</f>
        <v/>
      </c>
      <c r="BD154" s="71" t="str">
        <f>SUBSTITUTE(IF(INDEX($E$80:$G$88,MATCH("●",INDEX($H$80:$AQ$88,,MATCH($D154,$54:$54,0)-7),0),1)=VLOOKUP(BD$137,$AD$9:$AN$16,8,FALSE),"","sed -i "&amp;IF($AK$135="MacOS","'' ","")&amp;"'s#"&amp;BD$137&amp;"="""&amp;INDEX($E$80:$G$88,MATCH("●",INDEX($H$80:$AQ$88,,MATCH($D154,$54:$54,0)-7),0),1)&amp;""""&amp;"#"&amp;BD$137&amp;"="&amp;""""&amp;VLOOKUP(BD$137,$AD$9:$AN$16,8,FALSE)&amp;""""&amp;"#g'"&amp;"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4" s="71" t="str">
        <f>SUBSTITUTE(IF(VLOOKUP(BE$137,$AD$9:$AN$16,8,FALSE)=INDEX($E$90:$G$93,MATCH("●",INDEX($H$90:$AQ$93,,MATCH($D154,$54:$54,0)-7),0),1),"","sed -i "&amp;IF($AK$135="MacOS","'' ","")&amp;"'s#"&amp;BE$137&amp;"="""&amp;VLOOKUP(BE$137,$AD$9:$AN$16,8,FALSE)&amp;""""&amp;"#"&amp;BE$137&amp;"="&amp;""""&amp;INDEX($E$90:$G$93,MATCH("●",INDEX($H$90:$AQ$93,,MATCH($D154,$54:$54,0)-7),0),1)&amp;""""&amp;"#g'"&amp;" ${CONFIG_DIR}"&amp;$K$7&amp;"; export "&amp;BE$137&amp;"="&amp;""""&amp;INDEX($E$90:$G$93,MATCH("●",INDEX($H$90:$AQ$93,,MATCH($D154,$54:$54,0)-7),0),1)&amp;""";"),",",""",""")</f>
        <v/>
      </c>
      <c r="BF154" s="71" t="str">
        <f>SUBSTITUTE(IF(INDEX($E$90:$G$93,MATCH("●",INDEX($H$90:$AQ$93,,MATCH($D154,$54:$54,0)-7),0),1)=VLOOKUP(BF$137,$AD$9:$AN$16,8,FALSE),"","sed -i "&amp;IF($AK$135="MacOS","'' ","")&amp;"'s#"&amp;BF$137&amp;"="""&amp;INDEX($E$90:$G$93,MATCH("●",INDEX($H$90:$AQ$93,,MATCH($D154,$54:$54,0)-7),0),1)&amp;""""&amp;"#"&amp;BF$137&amp;"="&amp;""""&amp;VLOOKUP(BF$137,$AD$9:$AN$16,8,FALSE)&amp;""""&amp;"#g'"&amp;"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4" s="71" t="str">
        <f>SUBSTITUTE(IF(VLOOKUP(BG$137,$AD$9:$AN$16,8,FALSE)=INDEX($E$95:$G$99,MATCH("●",INDEX($H$95:$AQ$99,,MATCH($D154,$54:$54,0)-7),0),1),"","sed -i "&amp;IF($AK$135="MacOS","'' ","")&amp;"'s#"&amp;BG$137&amp;"="""&amp;VLOOKUP(BG$137,$AD$9:$AN$16,8,FALSE)&amp;""""&amp;"#"&amp;BG$137&amp;"="&amp;""""&amp;INDEX($E$95:$G$99,MATCH("●",INDEX($H$95:$AQ$99,,MATCH($D154,$54:$54,0)-7),0),1)&amp;""""&amp;"#g'"&amp;" ${CONFIG_DIR}"&amp;$K$7&amp;"; export "&amp;BG$137&amp;"="&amp;""""&amp;INDEX($E$95:$G$99,MATCH("●",INDEX($H$95:$AQ$99,,MATCH($D154,$54:$54,0)-7),0),1)&amp;""";"),",",""",""")</f>
        <v>sed -i '' 's#FILE_FIELD_SEPARATOR="COMMA"#FILE_FIELD_SEPARATOR="TAB"#g' ${CONFIG_DIR}db_file_config.txt; export FILE_FIELD_SEPARATOR="TAB";</v>
      </c>
      <c r="BH154" s="71" t="str">
        <f>SUBSTITUTE(IF(INDEX($E$95:$G$99,MATCH("●",INDEX($H$95:$AQ$99,,MATCH($D154,$54:$54,0)-7),0),1)=VLOOKUP(BH$137,$AD$9:$AN$16,8,FALSE),"","sed -i "&amp;IF($AK$135="MacOS","'' ","")&amp;"'s#"&amp;BH$137&amp;"="""&amp;INDEX($E$95:$G$99,MATCH("●",INDEX($H$95:$AQ$99,,MATCH($D154,$54:$54,0)-7),0),1)&amp;""""&amp;"#"&amp;BH$137&amp;"="&amp;""""&amp;VLOOKUP(BH$137,$AD$9:$AN$16,8,FALSE)&amp;""""&amp;"#g'"&amp;"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's#FILE_FIELD_SEPARATOR="TAB"#FILE_FIELD_SEPARATOR="COMMA"#g' ${CONFIG_DIR}db_file_config.txt; export FILE_FIELD_SEPARATOR="COMMA";</v>
      </c>
      <c r="BI154" s="71" t="str">
        <f>SUBSTITUTE(IF(VLOOKUP(BI$137,$AD$9:$AN$16,8,FALSE)=INDEX($E$101:$G$105,MATCH("●",INDEX($H$101:$AQ$105,,MATCH($D154,$54:$54,0)-7),0),1),"","sed -i "&amp;IF($AK$135="MacOS","'' ","")&amp;"'s#"&amp;BI$137&amp;"="""&amp;VLOOKUP(BI$137,$AD$9:$AN$16,8,FALSE)&amp;""""&amp;"#"&amp;BI$137&amp;"="&amp;""""&amp;INDEX($E$101:$G$105,MATCH("●",INDEX($H$101:$AQ$105,,MATCH($D154,$54:$54,0)-7),0),1)&amp;""""&amp;"#g'"&amp;" ${CONFIG_DIR}"&amp;$K$7&amp;"; export "&amp;BI$137&amp;"="&amp;""""&amp;INDEX($E$101:$G$105,MATCH("●",INDEX($H$101:$AQ$105,,MATCH($D154,$54:$54,0)-7),0),1)&amp;""";"),",",""",""")</f>
        <v/>
      </c>
      <c r="BJ154" s="71" t="str">
        <f>SUBSTITUTE(IF(INDEX($E$101:$G$105,MATCH("●",INDEX($H$101:$AQ$105,,MATCH($D154,$54:$54,0)-7),0),1)=VLOOKUP(BJ$137,$AD$9:$AN$16,8,FALSE),"","sed -i "&amp;IF($AK$135="MacOS","'' ","")&amp;"'s#"&amp;BJ$137&amp;"="""&amp;INDEX($E$101:$G$105,MATCH("●",INDEX($H$101:$AQ$105,,MATCH($D154,$54:$54,0)-7),0),1)&amp;""""&amp;"#"&amp;BJ$137&amp;"="&amp;""""&amp;VLOOKUP(BJ$137,$AD$9:$AN$16,8,FALSE)&amp;""""&amp;"#g'"&amp;" ${CONFIG_DIR}"&amp;$K$7&amp;"; export "&amp;BJ$137&amp;"="&amp;""""&amp;VLOOKUP(BJ$137,$AD$9:$AN$16,8,FALSE)&amp;""";"),",",""",""")</f>
        <v/>
      </c>
      <c r="BK154" s="71" t="str">
        <f>SUBSTITUTE(IF(VLOOKUP(BK$137,$AD$9:$AN$16,8,FALSE)=INDEX($E$107:$G$111,MATCH("●",INDEX($H$107:$AQ$111,,MATCH($D154,$54:$54,0)-7),0),1),"","sed -i "&amp;IF($AK$135="MacOS","'' ","")&amp;"'s#"&amp;BK$137&amp;"="""&amp;VLOOKUP(BK$137,$AD$9:$AN$16,8,FALSE)&amp;""""&amp;"#"&amp;BK$137&amp;"="&amp;""""&amp;INDEX($E$107:$G$111,MATCH("●",INDEX($H$107:$AQ$111,,MATCH($D154,$54:$54,0)-7),0),1)&amp;""""&amp;"#g'"&amp;" ${CONFIG_DIR}"&amp;$K$7&amp;"; export "&amp;BK$137&amp;"="&amp;""""&amp;INDEX($E$107:$G$111,MATCH("●",INDEX($H$107:$AQ$111,,MATCH($D154,$54:$54,0)-7),0),1)&amp;""";"),",",""",""")</f>
        <v/>
      </c>
      <c r="BL154" s="71" t="str">
        <f>SUBSTITUTE(IF(INDEX($E$107:$G$111,MATCH("●",INDEX($H$107:$AQ$111,,MATCH($D154,$54:$54,0)-7),0),1)=VLOOKUP(BL$137,$AD$9:$AN$16,8,FALSE),"","sed -i "&amp;IF($AK$135="MacOS","'' ","")&amp;"'s#"&amp;BL$137&amp;"="""&amp;INDEX($E$107:$G$111,MATCH("●",INDEX($H$107:$AQ$111,,MATCH($D154,$54:$54,0)-7),0),1)&amp;""""&amp;"#"&amp;BL$137&amp;"="&amp;""""&amp;VLOOKUP(BL$137,$AD$9:$AN$16,8,FALSE)&amp;""""&amp;"#g'"&amp;"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4" s="60"/>
    </row>
    <row r="155" spans="4:65" ht="72" customHeight="1">
      <c r="D155" s="96">
        <f t="shared" si="3"/>
        <v>53</v>
      </c>
      <c r="E155" s="97"/>
      <c r="F155" s="97"/>
      <c r="G155" s="98"/>
      <c r="H155" s="45" t="str">
        <f t="shared" ca="1" si="2"/>
        <v>clear; echo テストケース053; sed -i '' 's#FILE_EXTENSION=".csv"#FILE_EXTENSION=".tsv"#g' ${CONFIG_DIR}db_file_config.txt; export FILE_EXTENSION=".tsv";sed -i '' 's#FILE_FIELD_SEPARATOR="COMMA"#FILE_FIELD_SEPARATOR="NONE"#g' ${CONFIG_DIR}db_file_config.txt; export FILE_FIELD_SEPARATOR="NONE";sed -i '' 's#FILE_ENCLOSING_CHAR="DOUBLE_QUOTE"#FILE_ENCLOSING_CHAR="NONE"#g' ${CONFIG_DIR}db_file_config.txt; export FILE_ENCLOSING_CHAR="NONE";sh ./script/db_check_file_validate_config.sh; sed -i '' 's#FILE_EXTENSION=".tsv"#FILE_EXTENSION=".csv"#g' ${CONFIG_DIR}db_file_config.txt; export FILE_EXTENSION=".csv";sed -i '' 's#FILE_FIELD_SEPARATOR="NONE"#FILE_FIELD_SEPARATOR="COMMA"#g' ${CONFIG_DIR}db_file_config.txt; export FILE_FIELD_SEPARATOR="COMMA";sed -i '' 's#FILE_ENCLOSING_CHAR="NONE"#FILE_ENCLOSING_CHAR="DOUBLE_QUOTE"#g' ${CONFIG_DIR}db_file_config.txt; export FILE_ENCLOSING_CHAR="DOUBLE_QUOTE";</v>
      </c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7"/>
      <c r="AE155" s="99" t="str" cm="1">
        <f t="array" ref="AE155">SUBSTITUTE(INDEX($H$113:$AQ$113, , MATCH($D155, $54:$54, 0)-7),"-","")</f>
        <v>警告</v>
      </c>
      <c r="AF155" s="100"/>
      <c r="AG155" s="101"/>
      <c r="AH155" s="102" t="s">
        <v>1729</v>
      </c>
      <c r="AI155" s="103"/>
      <c r="AJ155" s="103"/>
      <c r="AK155" s="103"/>
      <c r="AL155" s="103"/>
      <c r="AM155" s="103"/>
      <c r="AN155" s="103"/>
      <c r="AO155" s="103"/>
      <c r="AP155" s="103"/>
      <c r="AQ155" s="104"/>
      <c r="AS155" s="68" t="str" cm="1">
        <f t="array" ref="AS155">SUBSTITUTE(TEXT(INDEX($H$116:$AQ$116,1,$D155-36),"000000"),"-","")</f>
        <v>230202</v>
      </c>
      <c r="AT155" s="69"/>
      <c r="AU155" s="70"/>
      <c r="AW155" s="71" t="str">
        <f>SUBSTITUTE(IF(VLOOKUP(AW$137,$AD$9:$AN$16,8,FALSE)=INDEX($E$60:$G$62,MATCH("●",INDEX($H$60:$AQ$62,,MATCH($D155,$54:$54,0)-7),0),1),"","sed -i "&amp;IF($AK$135="MacOS","'' ","")&amp;"'s#"&amp;AW$137&amp;"="""&amp;VLOOKUP(AW$137,$AD$9:$AN$16,8,FALSE)&amp;""""&amp;"#"&amp;AW$137&amp;"="&amp;""""&amp;INDEX($E$60:$G$62,MATCH("●",INDEX($H$60:$AQ$62,,MATCH($D155,$54:$54,0)-7),0),1)&amp;""""&amp;"#g'"&amp;" ${CONFIG_DIR}"&amp;$K$7&amp;"; export "&amp;AW$137&amp;"="&amp;""""&amp;INDEX($E$60:$G$62,MATCH("●",INDEX($H$60:$AQ$62,,MATCH($D155,$54:$54,0)-7),0),1)&amp;""";"),",",""",""")</f>
        <v/>
      </c>
      <c r="AX155" s="71" t="str">
        <f>SUBSTITUTE(IF(INDEX($E$60:$G$62,MATCH("●",INDEX($H$60:$AQ$62,,MATCH($D155,$54:$54,0)-7),0),1)=VLOOKUP(AX$137,$AD$9:$AN$16,8,FALSE),"","sed -i "&amp;IF($AK$135="MacOS","'' ","")&amp;"'s#"&amp;AX$137&amp;"="""&amp;INDEX($E$60:$G$62,MATCH("●",INDEX($H$60:$AQ$62,,MATCH($D155,$54:$54,0)-7),0),1)&amp;""""&amp;"#"&amp;AX$137&amp;"="&amp;""""&amp;VLOOKUP(AX$137,$AD$9:$AN$16,8,FALSE)&amp;""""&amp;"#g'"&amp;" ${CONFIG_DIR}"&amp;$K$7&amp;"; export "&amp;AX$137&amp;"="&amp;""""&amp;VLOOKUP(AX$137,$AD$9:$AN$16,8,FALSE)&amp;""";"),",",""",""")</f>
        <v/>
      </c>
      <c r="AY155" s="71" t="str">
        <f>SUBSTITUTE(IF(VLOOKUP(AY$137,$AD$9:$AN$16,8,FALSE)=INDEX($E$64:$G$69,MATCH("●",INDEX($H$64:$AQ$69,,MATCH($D155,$54:$54,0)-7),0),1),"","sed -i "&amp;IF($AK$135="MacOS","'' ","")&amp;"'s#"&amp;AY$137&amp;"="""&amp;VLOOKUP(AY$137,$AD$9:$AN$16,8,FALSE)&amp;""""&amp;"#"&amp;AY$137&amp;"="&amp;""""&amp;INDEX($E$64:$G$69,MATCH("●",INDEX($H$64:$AQ$69,,MATCH($D155,$54:$54,0)-7),0),1)&amp;""""&amp;"#g'"&amp;" ${CONFIG_DIR}"&amp;$K$7&amp;"; export "&amp;AY$137&amp;"="&amp;""""&amp;INDEX($E$64:$G$69,MATCH("●",INDEX($H$64:$AQ$69,,MATCH($D155,$54:$54,0)-7),0),1)&amp;""";"),",",""",""")</f>
        <v>sed -i '' 's#FILE_EXTENSION=".csv"#FILE_EXTENSION=".tsv"#g' ${CONFIG_DIR}db_file_config.txt; export FILE_EXTENSION=".tsv";</v>
      </c>
      <c r="AZ155" s="71" t="str">
        <f>SUBSTITUTE(IF(INDEX($E$64:$G$69,MATCH("●",INDEX($H$64:$AQ$69,,MATCH($D155,$54:$54,0)-7),0),1)=VLOOKUP(AZ$137,$AD$9:$AN$16,8,FALSE),"","sed -i "&amp;IF($AK$135="MacOS","'' ","")&amp;"'s#"&amp;AZ$137&amp;"="""&amp;INDEX($E$64:$G$69,MATCH("●",INDEX($H$64:$AQ$69,,MATCH($D155,$54:$54,0)-7),0),1)&amp;""""&amp;"#"&amp;AZ$137&amp;"="&amp;""""&amp;VLOOKUP(AZ$137,$AD$9:$AN$16,8,FALSE)&amp;""""&amp;"#g'"&amp;" ${CONFIG_DIR}"&amp;$K$7&amp;"; export "&amp;AZ$137&amp;"="&amp;""""&amp;VLOOKUP(AZ$137,$AD$9:$AN$16,8,FALSE)&amp;""";"),",",""",""")</f>
        <v>sed -i '' 's#FILE_EXTENSION=".tsv"#FILE_EXTENSION=".csv"#g' ${CONFIG_DIR}db_file_config.txt; export FILE_EXTENSION=".csv";</v>
      </c>
      <c r="BA155" s="71" t="str">
        <f>SUBSTITUTE(IF(VLOOKUP(BA$137,$AD$9:$AN$16,8,FALSE)=INDEX($E$71:$G$78,MATCH("●",INDEX($H$71:$AQ$78,,MATCH($D155,$54:$54,0)-7),0),1),"","sed -i "&amp;IF($AK$135="MacOS","'' ","")&amp;"'s#"&amp;BA$137&amp;"="""&amp;VLOOKUP(BA$137,$AD$9:$AN$16,8,FALSE)&amp;""""&amp;"#"&amp;BA$137&amp;"="&amp;""""&amp;INDEX($E$71:$G$78,MATCH("●",INDEX($H$71:$AQ$78,,MATCH($D155,$54:$54,0)-7),0),1)&amp;""""&amp;"#g'"&amp;" ${CONFIG_DIR}"&amp;$K$7&amp;"; export "&amp;BA$137&amp;"="&amp;""""&amp;INDEX($E$71:$G$78,MATCH("●",INDEX($H$71:$AQ$78,,MATCH($D155,$54:$54,0)-7),0),1)&amp;""";"),",",""",""")</f>
        <v/>
      </c>
      <c r="BB155" s="71" t="str">
        <f>SUBSTITUTE(IF(INDEX($E$71:$G$78,MATCH("●",INDEX($H$71:$AQ$78,,MATCH($D155,$54:$54,0)-7),0),1)=VLOOKUP(BB$137,$AD$9:$AN$16,8,FALSE),"","sed -i "&amp;IF($AK$135="MacOS","'' ","")&amp;"'s#"&amp;BB$137&amp;"="""&amp;INDEX($E$71:$G$78,MATCH("●",INDEX($H$71:$AQ$78,,MATCH($D155,$54:$54,0)-7),0),1)&amp;""""&amp;"#"&amp;BB$137&amp;"="&amp;""""&amp;VLOOKUP(BB$137,$AD$9:$AN$16,8,FALSE)&amp;""""&amp;"#g'"&amp;" ${CONFIG_DIR}"&amp;$K$7&amp;"; export "&amp;BB$137&amp;"="&amp;""""&amp;VLOOKUP(BB$137,$AD$9:$AN$16,8,FALSE)&amp;""";"),",",""",""")</f>
        <v/>
      </c>
      <c r="BC155" s="71" t="str">
        <f>SUBSTITUTE(IF(VLOOKUP(BC$137,$AD$9:$AN$16,8,FALSE)=INDEX($E$80:$G$88,MATCH("●",INDEX($H$80:$AQ$88,,MATCH($D155,$54:$54,0)-7),0),1),"","sed -i "&amp;IF($AK$135="MacOS","'' ","")&amp;"'s#"&amp;BC$137&amp;"="""&amp;VLOOKUP(BC$137,$AD$9:$AN$16,8,FALSE)&amp;""""&amp;"#"&amp;BC$137&amp;"="&amp;""""&amp;INDEX($E$80:$G$88,MATCH("●",INDEX($H$80:$AQ$88,,MATCH($D155,$54:$54,0)-7),0),1)&amp;""""&amp;"#g'"&amp;" ${CONFIG_DIR}"&amp;$K$7&amp;"; export "&amp;BC$137&amp;"="&amp;""""&amp;INDEX($E$80:$G$88,MATCH("●",INDEX($H$80:$AQ$88,,MATCH($D155,$54:$54,0)-7),0),1)&amp;""";"),",",""",""")</f>
        <v/>
      </c>
      <c r="BD155" s="71" t="str">
        <f>SUBSTITUTE(IF(INDEX($E$80:$G$88,MATCH("●",INDEX($H$80:$AQ$88,,MATCH($D155,$54:$54,0)-7),0),1)=VLOOKUP(BD$137,$AD$9:$AN$16,8,FALSE),"","sed -i "&amp;IF($AK$135="MacOS","'' ","")&amp;"'s#"&amp;BD$137&amp;"="""&amp;INDEX($E$80:$G$88,MATCH("●",INDEX($H$80:$AQ$88,,MATCH($D155,$54:$54,0)-7),0),1)&amp;""""&amp;"#"&amp;BD$137&amp;"="&amp;""""&amp;VLOOKUP(BD$137,$AD$9:$AN$16,8,FALSE)&amp;""""&amp;"#g'"&amp;" ${CONFIG_DIR}"&amp;$K$7&amp;"; export "&amp;BD$137&amp;"="&amp;""""&amp;VLOOKUP(BD$137,$AD$9:$AN$16,8,FALSE)&amp;""";"),",",""",""")</f>
        <v/>
      </c>
      <c r="BE155" s="71" t="str">
        <f>SUBSTITUTE(IF(VLOOKUP(BE$137,$AD$9:$AN$16,8,FALSE)=INDEX($E$90:$G$93,MATCH("●",INDEX($H$90:$AQ$93,,MATCH($D155,$54:$54,0)-7),0),1),"","sed -i "&amp;IF($AK$135="MacOS","'' ","")&amp;"'s#"&amp;BE$137&amp;"="""&amp;VLOOKUP(BE$137,$AD$9:$AN$16,8,FALSE)&amp;""""&amp;"#"&amp;BE$137&amp;"="&amp;""""&amp;INDEX($E$90:$G$93,MATCH("●",INDEX($H$90:$AQ$93,,MATCH($D155,$54:$54,0)-7),0),1)&amp;""""&amp;"#g'"&amp;" ${CONFIG_DIR}"&amp;$K$7&amp;"; export "&amp;BE$137&amp;"="&amp;""""&amp;INDEX($E$90:$G$93,MATCH("●",INDEX($H$90:$AQ$93,,MATCH($D155,$54:$54,0)-7),0),1)&amp;""";"),",",""",""")</f>
        <v/>
      </c>
      <c r="BF155" s="71" t="str">
        <f>SUBSTITUTE(IF(INDEX($E$90:$G$93,MATCH("●",INDEX($H$90:$AQ$93,,MATCH($D155,$54:$54,0)-7),0),1)=VLOOKUP(BF$137,$AD$9:$AN$16,8,FALSE),"","sed -i "&amp;IF($AK$135="MacOS","'' ","")&amp;"'s#"&amp;BF$137&amp;"="""&amp;INDEX($E$90:$G$93,MATCH("●",INDEX($H$90:$AQ$93,,MATCH($D155,$54:$54,0)-7),0),1)&amp;""""&amp;"#"&amp;BF$137&amp;"="&amp;""""&amp;VLOOKUP(BF$137,$AD$9:$AN$16,8,FALSE)&amp;""""&amp;"#g'"&amp;" ${CONFIG_DIR}"&amp;$K$7&amp;"; export "&amp;BF$137&amp;"="&amp;""""&amp;VLOOKUP(BF$137,$AD$9:$AN$16,8,FALSE)&amp;""";"),",",""",""")</f>
        <v/>
      </c>
      <c r="BG155" s="71" t="str">
        <f>SUBSTITUTE(IF(VLOOKUP(BG$137,$AD$9:$AN$16,8,FALSE)=INDEX($E$95:$G$99,MATCH("●",INDEX($H$95:$AQ$99,,MATCH($D155,$54:$54,0)-7),0),1),"","sed -i "&amp;IF($AK$135="MacOS","'' ","")&amp;"'s#"&amp;BG$137&amp;"="""&amp;VLOOKUP(BG$137,$AD$9:$AN$16,8,FALSE)&amp;""""&amp;"#"&amp;BG$137&amp;"="&amp;""""&amp;INDEX($E$95:$G$99,MATCH("●",INDEX($H$95:$AQ$99,,MATCH($D155,$54:$54,0)-7),0),1)&amp;""""&amp;"#g'"&amp;" ${CONFIG_DIR}"&amp;$K$7&amp;"; export "&amp;BG$137&amp;"="&amp;""""&amp;INDEX($E$95:$G$99,MATCH("●",INDEX($H$95:$AQ$99,,MATCH($D155,$54:$54,0)-7),0),1)&amp;""";"),",",""",""")</f>
        <v>sed -i '' 's#FILE_FIELD_SEPARATOR="COMMA"#FILE_FIELD_SEPARATOR="NONE"#g' ${CONFIG_DIR}db_file_config.txt; export FILE_FIELD_SEPARATOR="NONE";</v>
      </c>
      <c r="BH155" s="71" t="str">
        <f>SUBSTITUTE(IF(INDEX($E$95:$G$99,MATCH("●",INDEX($H$95:$AQ$99,,MATCH($D155,$54:$54,0)-7),0),1)=VLOOKUP(BH$137,$AD$9:$AN$16,8,FALSE),"","sed -i "&amp;IF($AK$135="MacOS","'' ","")&amp;"'s#"&amp;BH$137&amp;"="""&amp;INDEX($E$95:$G$99,MATCH("●",INDEX($H$95:$AQ$99,,MATCH($D155,$54:$54,0)-7),0),1)&amp;""""&amp;"#"&amp;BH$137&amp;"="&amp;""""&amp;VLOOKUP(BH$137,$AD$9:$AN$16,8,FALSE)&amp;""""&amp;"#g'"&amp;" ${CONFIG_DIR}"&amp;$K$7&amp;"; export "&amp;BH$137&amp;"="&amp;""""&amp;VLOOKUP(BH$137,$AD$9:$AN$16,8,FALSE)&amp;""";"),",",""",""")</f>
        <v>sed -i '' 's#FILE_FIELD_SEPARATOR="NONE"#FILE_FIELD_SEPARATOR="COMMA"#g' ${CONFIG_DIR}db_file_config.txt; export FILE_FIELD_SEPARATOR="COMMA";</v>
      </c>
      <c r="BI155" s="71" t="str">
        <f>SUBSTITUTE(IF(VLOOKUP(BI$137,$AD$9:$AN$16,8,FALSE)=INDEX($E$101:$G$105,MATCH("●",INDEX($H$101:$AQ$105,,MATCH($D155,$54:$54,0)-7),0),1),"","sed -i "&amp;IF($AK$135="MacOS","'' ","")&amp;"'s#"&amp;BI$137&amp;"="""&amp;VLOOKUP(BI$137,$AD$9:$AN$16,8,FALSE)&amp;""""&amp;"#"&amp;BI$137&amp;"="&amp;""""&amp;INDEX($E$101:$G$105,MATCH("●",INDEX($H$101:$AQ$105,,MATCH($D155,$54:$54,0)-7),0),1)&amp;""""&amp;"#g'"&amp;" ${CONFIG_DIR}"&amp;$K$7&amp;"; export "&amp;BI$137&amp;"="&amp;""""&amp;INDEX($E$101:$G$105,MATCH("●",INDEX($H$101:$AQ$105,,MATCH($D155,$54:$54,0)-7),0),1)&amp;""";"),",",""",""")</f>
        <v>sed -i '' 's#FILE_ENCLOSING_CHAR="DOUBLE_QUOTE"#FILE_ENCLOSING_CHAR="NONE"#g' ${CONFIG_DIR}db_file_config.txt; export FILE_ENCLOSING_CHAR="NONE";</v>
      </c>
      <c r="BJ155" s="71" t="str">
        <f>SUBSTITUTE(IF(INDEX($E$101:$G$105,MATCH("●",INDEX($H$101:$AQ$105,,MATCH($D155,$54:$54,0)-7),0),1)=VLOOKUP(BJ$137,$AD$9:$AN$16,8,FALSE),"","sed -i "&amp;IF($AK$135="MacOS","'' ","")&amp;"'s#"&amp;BJ$137&amp;"="""&amp;INDEX($E$101:$G$105,MATCH("●",INDEX($H$101:$AQ$105,,MATCH($D155,$54:$54,0)-7),0),1)&amp;""""&amp;"#"&amp;BJ$137&amp;"="&amp;""""&amp;VLOOKUP(BJ$137,$AD$9:$AN$16,8,FALSE)&amp;""""&amp;"#g'"&amp;" ${CONFIG_DIR}"&amp;$K$7&amp;"; export "&amp;BJ$137&amp;"="&amp;""""&amp;VLOOKUP(BJ$137,$AD$9:$AN$16,8,FALSE)&amp;""";"),",",""",""")</f>
        <v>sed -i '' 's#FILE_ENCLOSING_CHAR="NONE"#FILE_ENCLOSING_CHAR="DOUBLE_QUOTE"#g' ${CONFIG_DIR}db_file_config.txt; export FILE_ENCLOSING_CHAR="DOUBLE_QUOTE";</v>
      </c>
      <c r="BK155" s="71" t="str">
        <f>SUBSTITUTE(IF(VLOOKUP(BK$137,$AD$9:$AN$16,8,FALSE)=INDEX($E$107:$G$111,MATCH("●",INDEX($H$107:$AQ$111,,MATCH($D155,$54:$54,0)-7),0),1),"","sed -i "&amp;IF($AK$135="MacOS","'' ","")&amp;"'s#"&amp;BK$137&amp;"="""&amp;VLOOKUP(BK$137,$AD$9:$AN$16,8,FALSE)&amp;""""&amp;"#"&amp;BK$137&amp;"="&amp;""""&amp;INDEX($E$107:$G$111,MATCH("●",INDEX($H$107:$AQ$111,,MATCH($D155,$54:$54,0)-7),0),1)&amp;""""&amp;"#g'"&amp;" ${CONFIG_DIR}"&amp;$K$7&amp;"; export "&amp;BK$137&amp;"="&amp;""""&amp;INDEX($E$107:$G$111,MATCH("●",INDEX($H$107:$AQ$111,,MATCH($D155,$54:$54,0)-7),0),1)&amp;""";"),",",""",""")</f>
        <v/>
      </c>
      <c r="BL155" s="71" t="str">
        <f>SUBSTITUTE(IF(INDEX($E$107:$G$111,MATCH("●",INDEX($H$107:$AQ$111,,MATCH($D155,$54:$54,0)-7),0),1)=VLOOKUP(BL$137,$AD$9:$AN$16,8,FALSE),"","sed -i "&amp;IF($AK$135="MacOS","'' ","")&amp;"'s#"&amp;BL$137&amp;"="""&amp;INDEX($E$107:$G$111,MATCH("●",INDEX($H$107:$AQ$111,,MATCH($D155,$54:$54,0)-7),0),1)&amp;""""&amp;"#"&amp;BL$137&amp;"="&amp;""""&amp;VLOOKUP(BL$137,$AD$9:$AN$16,8,FALSE)&amp;""""&amp;"#g'"&amp;" ${CONFIG_DIR}"&amp;$K$7&amp;"; export "&amp;BL$137&amp;"="&amp;""""&amp;VLOOKUP(BL$137,$AD$9:$AN$16,8,FALSE)&amp;""";"),",",""",""")</f>
        <v/>
      </c>
      <c r="BM155" s="60"/>
    </row>
    <row r="156" spans="4:65" ht="18" customHeight="1">
      <c r="D156" s="96">
        <f>$D155+1</f>
        <v>54</v>
      </c>
      <c r="E156" s="97"/>
      <c r="F156" s="97"/>
      <c r="G156" s="98"/>
      <c r="H156" s="45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7"/>
      <c r="AE156" s="99" t="str" cm="1">
        <f t="array" ref="AE156">SUBSTITUTE(INDEX($H$113:$AQ$113, , MATCH($D156, $54:$54, 0)-7),"-","")</f>
        <v/>
      </c>
      <c r="AF156" s="100"/>
      <c r="AG156" s="101"/>
      <c r="AH156" s="102"/>
      <c r="AI156" s="103"/>
      <c r="AJ156" s="103"/>
      <c r="AK156" s="103"/>
      <c r="AL156" s="103"/>
      <c r="AM156" s="103"/>
      <c r="AN156" s="103"/>
      <c r="AO156" s="103"/>
      <c r="AP156" s="103"/>
      <c r="AQ156" s="104"/>
      <c r="AS156" s="68"/>
      <c r="AT156" s="69"/>
      <c r="AU156" s="70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60"/>
    </row>
  </sheetData>
  <mergeCells count="305">
    <mergeCell ref="D155:G155"/>
    <mergeCell ref="AE155:AG155"/>
    <mergeCell ref="AH155:AQ155"/>
    <mergeCell ref="AH156:AQ156"/>
    <mergeCell ref="AE156:AG156"/>
    <mergeCell ref="D156:G156"/>
    <mergeCell ref="D153:G153"/>
    <mergeCell ref="AE153:AG153"/>
    <mergeCell ref="AH153:AQ153"/>
    <mergeCell ref="D154:G154"/>
    <mergeCell ref="AE154:AG154"/>
    <mergeCell ref="AH154:AQ154"/>
    <mergeCell ref="D147:G147"/>
    <mergeCell ref="AE147:AG147"/>
    <mergeCell ref="AH147:AQ147"/>
    <mergeCell ref="D148:G148"/>
    <mergeCell ref="AE148:AG148"/>
    <mergeCell ref="AH148:AQ148"/>
    <mergeCell ref="D145:G145"/>
    <mergeCell ref="AE145:AG145"/>
    <mergeCell ref="AH145:AQ145"/>
    <mergeCell ref="D146:G146"/>
    <mergeCell ref="AE146:AG146"/>
    <mergeCell ref="AH146:AQ146"/>
    <mergeCell ref="D151:G151"/>
    <mergeCell ref="AE151:AG151"/>
    <mergeCell ref="AH151:AQ151"/>
    <mergeCell ref="D152:G152"/>
    <mergeCell ref="AE152:AG152"/>
    <mergeCell ref="AH152:AQ152"/>
    <mergeCell ref="D149:G149"/>
    <mergeCell ref="AE149:AG149"/>
    <mergeCell ref="AH149:AQ149"/>
    <mergeCell ref="D150:G150"/>
    <mergeCell ref="AE150:AG150"/>
    <mergeCell ref="AH150:AQ150"/>
    <mergeCell ref="D143:G143"/>
    <mergeCell ref="AE143:AG143"/>
    <mergeCell ref="AH143:AQ143"/>
    <mergeCell ref="D144:G144"/>
    <mergeCell ref="AE144:AG144"/>
    <mergeCell ref="AH144:AQ144"/>
    <mergeCell ref="D141:G141"/>
    <mergeCell ref="AE141:AG141"/>
    <mergeCell ref="AH141:AQ141"/>
    <mergeCell ref="D142:G142"/>
    <mergeCell ref="AE142:AG142"/>
    <mergeCell ref="AH142:AQ142"/>
    <mergeCell ref="D139:G139"/>
    <mergeCell ref="AE139:AG139"/>
    <mergeCell ref="AH139:AQ139"/>
    <mergeCell ref="D140:G140"/>
    <mergeCell ref="AE140:AG140"/>
    <mergeCell ref="AH140:AQ140"/>
    <mergeCell ref="AN125:AN129"/>
    <mergeCell ref="AO125:AO129"/>
    <mergeCell ref="AP125:AP129"/>
    <mergeCell ref="AQ125:AQ129"/>
    <mergeCell ref="AK135:AN135"/>
    <mergeCell ref="D137:G138"/>
    <mergeCell ref="H137:AD138"/>
    <mergeCell ref="AE137:AG138"/>
    <mergeCell ref="AH137:AQ138"/>
    <mergeCell ref="AH125:AH129"/>
    <mergeCell ref="AI125:AI129"/>
    <mergeCell ref="AJ125:AJ129"/>
    <mergeCell ref="AK125:AK129"/>
    <mergeCell ref="AL125:AL129"/>
    <mergeCell ref="AM125:AM129"/>
    <mergeCell ref="AB125:AB129"/>
    <mergeCell ref="AC125:AC129"/>
    <mergeCell ref="AD125:AD129"/>
    <mergeCell ref="AE125:AE129"/>
    <mergeCell ref="AF125:AF129"/>
    <mergeCell ref="AG125:AG129"/>
    <mergeCell ref="V125:V129"/>
    <mergeCell ref="W125:W129"/>
    <mergeCell ref="X125:X129"/>
    <mergeCell ref="Y125:Y129"/>
    <mergeCell ref="Z125:Z129"/>
    <mergeCell ref="AA125:AA129"/>
    <mergeCell ref="P125:P129"/>
    <mergeCell ref="Q125:Q129"/>
    <mergeCell ref="R125:R129"/>
    <mergeCell ref="S125:S129"/>
    <mergeCell ref="T125:T129"/>
    <mergeCell ref="U125:U129"/>
    <mergeCell ref="AQ122:AQ124"/>
    <mergeCell ref="D125:G129"/>
    <mergeCell ref="H125:H129"/>
    <mergeCell ref="I125:I129"/>
    <mergeCell ref="J125:J129"/>
    <mergeCell ref="K125:K129"/>
    <mergeCell ref="L125:L129"/>
    <mergeCell ref="M125:M129"/>
    <mergeCell ref="N125:N129"/>
    <mergeCell ref="O125:O129"/>
    <mergeCell ref="AK122:AK124"/>
    <mergeCell ref="AL122:AL124"/>
    <mergeCell ref="AM122:AM124"/>
    <mergeCell ref="AN122:AN124"/>
    <mergeCell ref="AO122:AO124"/>
    <mergeCell ref="AP122:AP124"/>
    <mergeCell ref="AE122:AE124"/>
    <mergeCell ref="AF122:AF124"/>
    <mergeCell ref="AG122:AG124"/>
    <mergeCell ref="AH122:AH124"/>
    <mergeCell ref="AI122:AI124"/>
    <mergeCell ref="AJ122:AJ124"/>
    <mergeCell ref="Y122:Y124"/>
    <mergeCell ref="Z122:Z124"/>
    <mergeCell ref="AA122:AA124"/>
    <mergeCell ref="AB122:AB124"/>
    <mergeCell ref="AC122:AC124"/>
    <mergeCell ref="AD122:AD124"/>
    <mergeCell ref="S122:S124"/>
    <mergeCell ref="T122:T124"/>
    <mergeCell ref="U122:U124"/>
    <mergeCell ref="V122:V124"/>
    <mergeCell ref="W122:W124"/>
    <mergeCell ref="X122:X124"/>
    <mergeCell ref="M122:M124"/>
    <mergeCell ref="N122:N124"/>
    <mergeCell ref="O122:O124"/>
    <mergeCell ref="P122:P124"/>
    <mergeCell ref="Q122:Q124"/>
    <mergeCell ref="R122:R124"/>
    <mergeCell ref="AN116:AN120"/>
    <mergeCell ref="AO116:AO120"/>
    <mergeCell ref="AP116:AP120"/>
    <mergeCell ref="AQ116:AQ120"/>
    <mergeCell ref="D122:G124"/>
    <mergeCell ref="H122:H124"/>
    <mergeCell ref="I122:I124"/>
    <mergeCell ref="J122:J124"/>
    <mergeCell ref="K122:K124"/>
    <mergeCell ref="L122:L124"/>
    <mergeCell ref="AH116:AH120"/>
    <mergeCell ref="AI116:AI120"/>
    <mergeCell ref="AJ116:AJ120"/>
    <mergeCell ref="AK116:AK120"/>
    <mergeCell ref="AL116:AL120"/>
    <mergeCell ref="AM116:AM120"/>
    <mergeCell ref="AB116:AB120"/>
    <mergeCell ref="AC116:AC120"/>
    <mergeCell ref="AD116:AD120"/>
    <mergeCell ref="AE116:AE120"/>
    <mergeCell ref="AF116:AF120"/>
    <mergeCell ref="AG116:AG120"/>
    <mergeCell ref="V116:V120"/>
    <mergeCell ref="W116:W120"/>
    <mergeCell ref="X116:X120"/>
    <mergeCell ref="Y116:Y120"/>
    <mergeCell ref="Z116:Z120"/>
    <mergeCell ref="AA116:AA120"/>
    <mergeCell ref="P116:P120"/>
    <mergeCell ref="Q116:Q120"/>
    <mergeCell ref="R116:R120"/>
    <mergeCell ref="S116:S120"/>
    <mergeCell ref="T116:T120"/>
    <mergeCell ref="U116:U120"/>
    <mergeCell ref="AQ113:AQ115"/>
    <mergeCell ref="D116:G120"/>
    <mergeCell ref="H116:H120"/>
    <mergeCell ref="I116:I120"/>
    <mergeCell ref="J116:J120"/>
    <mergeCell ref="K116:K120"/>
    <mergeCell ref="L116:L120"/>
    <mergeCell ref="M116:M120"/>
    <mergeCell ref="N116:N120"/>
    <mergeCell ref="O116:O120"/>
    <mergeCell ref="AK113:AK115"/>
    <mergeCell ref="AL113:AL115"/>
    <mergeCell ref="AM113:AM115"/>
    <mergeCell ref="AN113:AN115"/>
    <mergeCell ref="AO113:AO115"/>
    <mergeCell ref="AP113:AP115"/>
    <mergeCell ref="AE113:AE115"/>
    <mergeCell ref="AF113:AF115"/>
    <mergeCell ref="AG113:AG115"/>
    <mergeCell ref="AH113:AH115"/>
    <mergeCell ref="AI113:AI115"/>
    <mergeCell ref="AJ113:AJ115"/>
    <mergeCell ref="Y113:Y115"/>
    <mergeCell ref="Z113:Z115"/>
    <mergeCell ref="AA113:AA115"/>
    <mergeCell ref="AB113:AB115"/>
    <mergeCell ref="AC113:AC115"/>
    <mergeCell ref="AD113:AD115"/>
    <mergeCell ref="S113:S115"/>
    <mergeCell ref="T113:T115"/>
    <mergeCell ref="U113:U115"/>
    <mergeCell ref="V113:V115"/>
    <mergeCell ref="W113:W115"/>
    <mergeCell ref="X113:X115"/>
    <mergeCell ref="M113:M115"/>
    <mergeCell ref="N113:N115"/>
    <mergeCell ref="O113:O115"/>
    <mergeCell ref="P113:P115"/>
    <mergeCell ref="Q113:Q115"/>
    <mergeCell ref="R113:R115"/>
    <mergeCell ref="D113:G115"/>
    <mergeCell ref="H113:H115"/>
    <mergeCell ref="I113:I115"/>
    <mergeCell ref="J113:J115"/>
    <mergeCell ref="K113:K115"/>
    <mergeCell ref="L113:L115"/>
    <mergeCell ref="E105:G105"/>
    <mergeCell ref="E107:G107"/>
    <mergeCell ref="E108:G108"/>
    <mergeCell ref="E109:G109"/>
    <mergeCell ref="E110:G110"/>
    <mergeCell ref="E111:G111"/>
    <mergeCell ref="E97:G97"/>
    <mergeCell ref="E98:G98"/>
    <mergeCell ref="E99:G99"/>
    <mergeCell ref="E101:G101"/>
    <mergeCell ref="E102:G102"/>
    <mergeCell ref="E103:G103"/>
    <mergeCell ref="E104:G104"/>
    <mergeCell ref="E90:G90"/>
    <mergeCell ref="E91:G91"/>
    <mergeCell ref="E92:G92"/>
    <mergeCell ref="E93:G93"/>
    <mergeCell ref="E95:G95"/>
    <mergeCell ref="E96:G96"/>
    <mergeCell ref="E83:G83"/>
    <mergeCell ref="E84:G84"/>
    <mergeCell ref="E85:G85"/>
    <mergeCell ref="E86:G86"/>
    <mergeCell ref="E87:G87"/>
    <mergeCell ref="E88:G88"/>
    <mergeCell ref="E76:G76"/>
    <mergeCell ref="E77:G77"/>
    <mergeCell ref="E78:G78"/>
    <mergeCell ref="E80:G80"/>
    <mergeCell ref="E81:G81"/>
    <mergeCell ref="E82:G82"/>
    <mergeCell ref="E69:G69"/>
    <mergeCell ref="E71:G71"/>
    <mergeCell ref="E72:G72"/>
    <mergeCell ref="E73:G73"/>
    <mergeCell ref="E74:G74"/>
    <mergeCell ref="E75:G75"/>
    <mergeCell ref="E62:G62"/>
    <mergeCell ref="E64:G64"/>
    <mergeCell ref="E65:G65"/>
    <mergeCell ref="E66:G66"/>
    <mergeCell ref="E67:G67"/>
    <mergeCell ref="E68:G68"/>
    <mergeCell ref="AQ54:AQ56"/>
    <mergeCell ref="E58:G58"/>
    <mergeCell ref="AW59:AX59"/>
    <mergeCell ref="V54:V56"/>
    <mergeCell ref="W54:W56"/>
    <mergeCell ref="X54:X56"/>
    <mergeCell ref="M54:M56"/>
    <mergeCell ref="N54:N56"/>
    <mergeCell ref="O54:O56"/>
    <mergeCell ref="P54:P56"/>
    <mergeCell ref="Q54:Q56"/>
    <mergeCell ref="R54:R56"/>
    <mergeCell ref="D54:G56"/>
    <mergeCell ref="H54:H56"/>
    <mergeCell ref="I54:I56"/>
    <mergeCell ref="J54:J56"/>
    <mergeCell ref="K54:K56"/>
    <mergeCell ref="L54:L56"/>
    <mergeCell ref="AY59:AZ59"/>
    <mergeCell ref="E60:G60"/>
    <mergeCell ref="E61:G61"/>
    <mergeCell ref="AK54:AK56"/>
    <mergeCell ref="AL54:AL56"/>
    <mergeCell ref="AM54:AM56"/>
    <mergeCell ref="AN54:AN56"/>
    <mergeCell ref="AO54:AO56"/>
    <mergeCell ref="AP54:AP56"/>
    <mergeCell ref="AE54:AE56"/>
    <mergeCell ref="AF54:AF56"/>
    <mergeCell ref="AG54:AG56"/>
    <mergeCell ref="AH54:AH56"/>
    <mergeCell ref="AI54:AI56"/>
    <mergeCell ref="AJ54:AJ56"/>
    <mergeCell ref="Y54:Y56"/>
    <mergeCell ref="Z54:Z56"/>
    <mergeCell ref="AA54:AA56"/>
    <mergeCell ref="AB54:AB56"/>
    <mergeCell ref="AC54:AC56"/>
    <mergeCell ref="AD54:AD56"/>
    <mergeCell ref="S54:S56"/>
    <mergeCell ref="T54:T56"/>
    <mergeCell ref="U54:U56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</mergeCells>
  <phoneticPr fontId="1" type="noConversion"/>
  <dataValidations count="2">
    <dataValidation type="list" allowBlank="1" showInputMessage="1" showErrorMessage="1" sqref="AK135" xr:uid="{76FD3B47-339B-4045-84BD-4ACCD230FFB5}">
      <formula1>"MacOS,GNU(Linux)"</formula1>
    </dataValidation>
    <dataValidation type="list" allowBlank="1" showInputMessage="1" showErrorMessage="1" sqref="H113:AQ115 H122:AQ124" xr:uid="{D29734ED-1918-5740-878F-3FA7D871BC2D}">
      <formula1>"-,正常,異常,警告"</formula1>
    </dataValidation>
  </dataValidations>
  <hyperlinks>
    <hyperlink ref="AL5" location="詳細設計!A1" display="詳細設計" xr:uid="{E09EA305-3A85-BB40-A6F8-9548DAE17059}"/>
  </hyperlinks>
  <pageMargins left="0.7" right="0.7" top="0.75" bottom="0.75" header="0.3" footer="0.3"/>
  <pageSetup paperSize="9" scale="51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3BBF-E409-C64C-9028-47D8BDD380D3}">
  <sheetPr>
    <tabColor theme="5" tint="0.79998168889431442"/>
  </sheetPr>
  <dimension ref="B2:CS347"/>
  <sheetViews>
    <sheetView showGridLines="0" view="pageBreakPreview" topLeftCell="A274" zoomScaleNormal="100" zoomScaleSheetLayoutView="100" workbookViewId="0">
      <selection activeCell="AQ298" sqref="H298:AQ302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45" width="2.7109375" style="5" customWidth="1"/>
    <col min="46" max="46" width="2.7109375" style="5"/>
    <col min="47" max="50" width="2.7109375" style="5" customWidth="1"/>
    <col min="51" max="51" width="2.7109375" style="5"/>
    <col min="52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1" width="2.7109375" style="5" customWidth="1"/>
    <col min="62" max="62" width="2.7109375" style="5"/>
    <col min="63" max="63" width="2.7109375" style="5" customWidth="1"/>
    <col min="64" max="64" width="2.7109375" style="5"/>
    <col min="65" max="96" width="2.7109375" style="5" customWidth="1"/>
    <col min="97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db_check_sql_validate_config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G5" s="5" t="s">
        <v>1545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1170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'DBMS_NAME="MySQL"' &gt; `pwd`/config/db_sql_config.txt</v>
      </c>
      <c r="H9" s="24"/>
      <c r="M9" s="24"/>
      <c r="AC9" s="5" t="s">
        <v>230</v>
      </c>
      <c r="AD9" s="55" t="str" cm="1">
        <f t="array" ref="AD9">INDEX($E:$E,ROW($E$49)+3*(ROW()-ROW($AC$9)),1)</f>
        <v>DBMS_NAME</v>
      </c>
      <c r="AE9" s="56"/>
      <c r="AF9" s="56"/>
      <c r="AG9" s="56"/>
      <c r="AH9" s="56"/>
      <c r="AI9" s="56"/>
      <c r="AJ9" s="57"/>
      <c r="AK9" s="55" t="s">
        <v>251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32" si="0">"echo '"&amp;$AD10&amp;"="""&amp;$AK10&amp;"""' &gt;&gt; `pwd`/config/"&amp;$K$7</f>
        <v>echo 'DATABASE_NAME="testdatabase"' &gt;&gt; `pwd`/config/db_sql_config.txt</v>
      </c>
      <c r="H10" s="24"/>
      <c r="M10" s="24"/>
      <c r="AC10" s="5" t="s">
        <v>230</v>
      </c>
      <c r="AD10" s="55" t="str" cm="1">
        <f t="array" ref="AD10">INDEX($E:$E,ROW($E$49)+3*(ROW()-ROW($AC$9)),1)</f>
        <v>DATABASE_NAME</v>
      </c>
      <c r="AE10" s="56"/>
      <c r="AF10" s="56"/>
      <c r="AG10" s="56"/>
      <c r="AH10" s="56"/>
      <c r="AI10" s="56"/>
      <c r="AJ10" s="57"/>
      <c r="AK10" s="55" t="s">
        <v>1174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'DATABASE_CHARACTER_SET="utf8mb4"' &gt;&gt; `pwd`/config/db_sql_config.txt</v>
      </c>
      <c r="H11" s="24"/>
      <c r="M11" s="24"/>
      <c r="AC11" s="5" t="s">
        <v>230</v>
      </c>
      <c r="AD11" s="55" t="str" cm="1">
        <f t="array" ref="AD11">INDEX($E:$E,ROW($E$49)+3*(ROW()-ROW($AC$9)),1)</f>
        <v>DATABASE_CHARACTER_SET</v>
      </c>
      <c r="AE11" s="56"/>
      <c r="AF11" s="56"/>
      <c r="AG11" s="56"/>
      <c r="AH11" s="56"/>
      <c r="AI11" s="56"/>
      <c r="AJ11" s="57"/>
      <c r="AK11" s="55" t="s">
        <v>267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'DATABASE_COLLATE="utf8mb4_unicode_ci"' &gt;&gt; `pwd`/config/db_sql_config.txt</v>
      </c>
      <c r="H12" s="24"/>
      <c r="M12" s="24"/>
      <c r="AC12" s="5" t="s">
        <v>230</v>
      </c>
      <c r="AD12" s="55" t="str" cm="1">
        <f t="array" ref="AD12">INDEX($E:$E,ROW($E$49)+3*(ROW()-ROW($AC$9)),1)</f>
        <v>DATABASE_COLLATE</v>
      </c>
      <c r="AE12" s="56"/>
      <c r="AF12" s="56"/>
      <c r="AG12" s="56"/>
      <c r="AH12" s="56"/>
      <c r="AI12" s="56"/>
      <c r="AJ12" s="57"/>
      <c r="AK12" s="55" t="s">
        <v>273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'DATABASE_USERNAME="test_user"' &gt;&gt; `pwd`/config/db_sql_config.txt</v>
      </c>
      <c r="H13" s="24"/>
      <c r="M13" s="24"/>
      <c r="AC13" s="5" t="s">
        <v>230</v>
      </c>
      <c r="AD13" s="55" t="str" cm="1">
        <f t="array" ref="AD13">INDEX($E:$E,ROW($E$49)+3*(ROW()-ROW($AC$9)),1)</f>
        <v>DATABASE_USERNAME</v>
      </c>
      <c r="AE13" s="56"/>
      <c r="AF13" s="56"/>
      <c r="AG13" s="56"/>
      <c r="AH13" s="56"/>
      <c r="AI13" s="56"/>
      <c r="AJ13" s="57"/>
      <c r="AK13" s="55" t="s">
        <v>1175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'DATABASE_PASSWORD="TESTpw01#"' &gt;&gt; `pwd`/config/db_sql_config.txt</v>
      </c>
      <c r="H14" s="24"/>
      <c r="M14" s="24"/>
      <c r="AC14" s="5" t="s">
        <v>230</v>
      </c>
      <c r="AD14" s="55" t="str" cm="1">
        <f t="array" ref="AD14">INDEX($E:$E,ROW($E$49)+3*(ROW()-ROW($AC$9)),1)</f>
        <v>DATABASE_PASSWORD</v>
      </c>
      <c r="AE14" s="56"/>
      <c r="AF14" s="56"/>
      <c r="AG14" s="56"/>
      <c r="AH14" s="56"/>
      <c r="AI14" s="56"/>
      <c r="AJ14" s="57"/>
      <c r="AK14" s="55" t="s">
        <v>1176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'DATABASE_USERRIGHT="ALL PRIVILEGES"' &gt;&gt; `pwd`/config/db_sql_config.txt</v>
      </c>
      <c r="H15" s="24"/>
      <c r="M15" s="24"/>
      <c r="AC15" s="5" t="s">
        <v>230</v>
      </c>
      <c r="AD15" s="55" t="str" cm="1">
        <f t="array" ref="AD15">INDEX($E:$E,ROW($E$49)+3*(ROW()-ROW($AC$9)),1)</f>
        <v>DATABASE_USERRIGHT</v>
      </c>
      <c r="AE15" s="56"/>
      <c r="AF15" s="56"/>
      <c r="AG15" s="56"/>
      <c r="AH15" s="56"/>
      <c r="AI15" s="56"/>
      <c r="AJ15" s="57"/>
      <c r="AK15" s="55" t="s">
        <v>299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'DATABASE_TABLERIGHT="*"' &gt;&gt; `pwd`/config/db_sql_config.txt</v>
      </c>
      <c r="H16" s="24"/>
      <c r="M16" s="24"/>
      <c r="AC16" s="5" t="s">
        <v>230</v>
      </c>
      <c r="AD16" s="55" t="str" cm="1">
        <f t="array" ref="AD16">INDEX($E:$E,ROW($E$49)+3*(ROW()-ROW($AC$9)),1)</f>
        <v>DATABASE_TABLERIGHT</v>
      </c>
      <c r="AE16" s="56"/>
      <c r="AF16" s="56"/>
      <c r="AG16" s="56"/>
      <c r="AH16" s="56"/>
      <c r="AI16" s="56"/>
      <c r="AJ16" s="57"/>
      <c r="AK16" s="55" t="s">
        <v>1177</v>
      </c>
      <c r="AL16" s="56"/>
      <c r="AM16" s="56"/>
      <c r="AN16" s="57"/>
      <c r="AO16" s="99" t="s">
        <v>234</v>
      </c>
      <c r="AP16" s="100"/>
      <c r="AQ16" s="101"/>
    </row>
    <row r="17" spans="4:46" ht="18" customHeight="1">
      <c r="D17" s="5" t="s">
        <v>290</v>
      </c>
      <c r="E17" s="24" t="str">
        <f>"echo '"&amp;$AD17&amp;"="""&amp;$AK17&amp;"""' &gt;&gt; `pwd`/config/"&amp;$K$7</f>
        <v>echo 'SET_SCHEMA="test_schema"' &gt;&gt; `pwd`/config/db_sql_config.txt</v>
      </c>
      <c r="H17" s="24"/>
      <c r="M17" s="24"/>
      <c r="AC17" s="5" t="s">
        <v>230</v>
      </c>
      <c r="AD17" s="55" t="str" cm="1">
        <f t="array" ref="AD17">INDEX($E:$E,ROW($E$49)+3*(ROW()-ROW($AC$9)),1)</f>
        <v>SET_SCHEMA</v>
      </c>
      <c r="AE17" s="56"/>
      <c r="AF17" s="56"/>
      <c r="AG17" s="56"/>
      <c r="AH17" s="56"/>
      <c r="AI17" s="56"/>
      <c r="AJ17" s="57"/>
      <c r="AK17" s="55" t="s">
        <v>1178</v>
      </c>
      <c r="AL17" s="56"/>
      <c r="AM17" s="56"/>
      <c r="AN17" s="57"/>
      <c r="AO17" s="99" t="s">
        <v>234</v>
      </c>
      <c r="AP17" s="100"/>
      <c r="AQ17" s="101"/>
    </row>
    <row r="18" spans="4:46" ht="18" customHeight="1">
      <c r="D18" s="5" t="s">
        <v>290</v>
      </c>
      <c r="E18" s="24" t="str">
        <f t="shared" si="0"/>
        <v>echo 'SET_TABLENAME="test_table"' &gt;&gt; `pwd`/config/db_sql_config.txt</v>
      </c>
      <c r="H18" s="24"/>
      <c r="M18" s="24"/>
      <c r="AC18" s="5" t="s">
        <v>230</v>
      </c>
      <c r="AD18" s="55" t="str" cm="1">
        <f t="array" ref="AD18">INDEX($E:$E,ROW($E$49)+3*(ROW()-ROW($AC$9)),1)</f>
        <v>SET_TABLENAME</v>
      </c>
      <c r="AE18" s="56"/>
      <c r="AF18" s="56"/>
      <c r="AG18" s="56"/>
      <c r="AH18" s="56"/>
      <c r="AI18" s="56"/>
      <c r="AJ18" s="57"/>
      <c r="AK18" s="55" t="s">
        <v>1180</v>
      </c>
      <c r="AL18" s="56"/>
      <c r="AM18" s="56"/>
      <c r="AN18" s="57"/>
      <c r="AO18" s="99" t="s">
        <v>234</v>
      </c>
      <c r="AP18" s="100"/>
      <c r="AQ18" s="101"/>
    </row>
    <row r="19" spans="4:46" ht="18" customHeight="1">
      <c r="D19" s="5" t="s">
        <v>290</v>
      </c>
      <c r="E19" s="24" t="str">
        <f t="shared" si="0"/>
        <v>echo 'FOREIGN_TABLENAME="foreign_table"' &gt;&gt; `pwd`/config/db_sql_config.txt</v>
      </c>
      <c r="H19" s="24"/>
      <c r="M19" s="24"/>
      <c r="AC19" s="5" t="s">
        <v>230</v>
      </c>
      <c r="AD19" s="55" t="str" cm="1">
        <f t="array" ref="AD19">INDEX($E:$E,ROW($E$49)+3*(ROW()-ROW($AC$9)),1)</f>
        <v>FOREIGN_TABLENAME</v>
      </c>
      <c r="AE19" s="56"/>
      <c r="AF19" s="56"/>
      <c r="AG19" s="56"/>
      <c r="AH19" s="56"/>
      <c r="AI19" s="56"/>
      <c r="AJ19" s="57"/>
      <c r="AK19" s="55" t="s">
        <v>1179</v>
      </c>
      <c r="AL19" s="56"/>
      <c r="AM19" s="56"/>
      <c r="AN19" s="57"/>
      <c r="AO19" s="99" t="s">
        <v>234</v>
      </c>
      <c r="AP19" s="100"/>
      <c r="AQ19" s="101"/>
    </row>
    <row r="20" spans="4:46" ht="18" customHeight="1">
      <c r="D20" s="5" t="s">
        <v>290</v>
      </c>
      <c r="E20" s="24" t="str">
        <f t="shared" si="0"/>
        <v>echo 'COLUMN_DATA_NAME="col1","col2","col3","col4","col5","col6","col7","col8","col9","col0"' &gt;&gt; `pwd`/config/db_sql_config.txt</v>
      </c>
      <c r="H20" s="24"/>
      <c r="M20" s="24"/>
      <c r="AC20" s="5" t="s">
        <v>230</v>
      </c>
      <c r="AD20" s="55" t="str" cm="1">
        <f t="array" ref="AD20">INDEX($E:$E,ROW($E$49)+3*(ROW()-ROW($AC$9)),1)</f>
        <v>COLUMN_DATA_NAME</v>
      </c>
      <c r="AE20" s="56"/>
      <c r="AF20" s="56"/>
      <c r="AG20" s="56"/>
      <c r="AH20" s="56"/>
      <c r="AI20" s="56"/>
      <c r="AJ20" s="57"/>
      <c r="AK20" s="55" t="s">
        <v>1181</v>
      </c>
      <c r="AL20" s="56"/>
      <c r="AM20" s="56"/>
      <c r="AN20" s="57"/>
      <c r="AO20" s="99" t="s">
        <v>234</v>
      </c>
      <c r="AP20" s="100"/>
      <c r="AQ20" s="101"/>
    </row>
    <row r="21" spans="4:46" ht="18" customHeight="1">
      <c r="D21" s="5" t="s">
        <v>290</v>
      </c>
      <c r="E21" s="24" t="str">
        <f t="shared" si="0"/>
        <v>echo 'COLUMN_PRIMARY_KEY="false","false","false","false","false","false","false","false","false","false"' &gt;&gt; `pwd`/config/db_sql_config.txt</v>
      </c>
      <c r="H21" s="24"/>
      <c r="M21" s="24"/>
      <c r="AC21" s="5" t="s">
        <v>230</v>
      </c>
      <c r="AD21" s="55" t="str" cm="1">
        <f t="array" ref="AD21">INDEX($E:$E,ROW($E$49)+3*(ROW()-ROW($AC$9)),1)</f>
        <v>COLUMN_PRIMARY_KEY</v>
      </c>
      <c r="AE21" s="56"/>
      <c r="AF21" s="56"/>
      <c r="AG21" s="56"/>
      <c r="AH21" s="56"/>
      <c r="AI21" s="56"/>
      <c r="AJ21" s="57"/>
      <c r="AK21" s="55" t="s">
        <v>1465</v>
      </c>
      <c r="AL21" s="56"/>
      <c r="AM21" s="56"/>
      <c r="AN21" s="57"/>
      <c r="AO21" s="99" t="s">
        <v>234</v>
      </c>
      <c r="AP21" s="100"/>
      <c r="AQ21" s="101"/>
    </row>
    <row r="22" spans="4:46" ht="18" customHeight="1">
      <c r="D22" s="5" t="s">
        <v>290</v>
      </c>
      <c r="E22" s="24" t="str">
        <f t="shared" si="0"/>
        <v>echo 'COLUMN_UNIQUE_KEY="false","false","false","false","false","false","false","false","false","false"' &gt;&gt; `pwd`/config/db_sql_config.txt</v>
      </c>
      <c r="H22" s="24"/>
      <c r="M22" s="24"/>
      <c r="AC22" s="5" t="s">
        <v>230</v>
      </c>
      <c r="AD22" s="55" t="str" cm="1">
        <f t="array" ref="AD22">INDEX($E:$E,ROW($E$49)+3*(ROW()-ROW($AC$9)),1)</f>
        <v>COLUMN_UNIQUE_KEY</v>
      </c>
      <c r="AE22" s="56"/>
      <c r="AF22" s="56"/>
      <c r="AG22" s="56"/>
      <c r="AH22" s="56"/>
      <c r="AI22" s="56"/>
      <c r="AJ22" s="57"/>
      <c r="AK22" s="55" t="s">
        <v>1465</v>
      </c>
      <c r="AL22" s="56"/>
      <c r="AM22" s="56"/>
      <c r="AN22" s="57"/>
      <c r="AO22" s="99" t="s">
        <v>234</v>
      </c>
      <c r="AP22" s="100"/>
      <c r="AQ22" s="101"/>
    </row>
    <row r="23" spans="4:46" ht="18" customHeight="1">
      <c r="D23" s="5" t="s">
        <v>290</v>
      </c>
      <c r="E23" s="24" t="str">
        <f t="shared" si="0"/>
        <v>echo 'COLUMN_FOREIGN_KEY="false","false","false","false","false","false","false","false","false","false"' &gt;&gt; `pwd`/config/db_sql_config.txt</v>
      </c>
      <c r="H23" s="24"/>
      <c r="M23" s="24"/>
      <c r="AC23" s="5" t="s">
        <v>230</v>
      </c>
      <c r="AD23" s="55" t="str" cm="1">
        <f t="array" ref="AD23">INDEX($E:$E,ROW($E$49)+3*(ROW()-ROW($AC$9)),1)</f>
        <v>COLUMN_FOREIGN_KEY</v>
      </c>
      <c r="AE23" s="56"/>
      <c r="AF23" s="56"/>
      <c r="AG23" s="56"/>
      <c r="AH23" s="56"/>
      <c r="AI23" s="56"/>
      <c r="AJ23" s="57"/>
      <c r="AK23" s="55" t="s">
        <v>1465</v>
      </c>
      <c r="AL23" s="56"/>
      <c r="AM23" s="56"/>
      <c r="AN23" s="57"/>
      <c r="AO23" s="99" t="s">
        <v>234</v>
      </c>
      <c r="AP23" s="100"/>
      <c r="AQ23" s="101"/>
    </row>
    <row r="24" spans="4:46" ht="18" customHeight="1">
      <c r="D24" s="5" t="s">
        <v>290</v>
      </c>
      <c r="E24" s="24" t="str">
        <f t="shared" si="0"/>
        <v>echo 'COLUMN_INDEX_KEY="false","false","false","false","false","false","false","false","false","false"' &gt;&gt; `pwd`/config/db_sql_config.txt</v>
      </c>
      <c r="H24" s="24"/>
      <c r="M24" s="24"/>
      <c r="AC24" s="5" t="s">
        <v>230</v>
      </c>
      <c r="AD24" s="55" t="str" cm="1">
        <f t="array" ref="AD24">INDEX($E:$E,ROW($E$49)+3*(ROW()-ROW($AC$9)),1)</f>
        <v>COLUMN_INDEX_KEY</v>
      </c>
      <c r="AE24" s="56"/>
      <c r="AF24" s="56"/>
      <c r="AG24" s="56"/>
      <c r="AH24" s="56"/>
      <c r="AI24" s="56"/>
      <c r="AJ24" s="57"/>
      <c r="AK24" s="55" t="s">
        <v>1465</v>
      </c>
      <c r="AL24" s="56"/>
      <c r="AM24" s="56"/>
      <c r="AN24" s="57"/>
      <c r="AO24" s="99" t="s">
        <v>234</v>
      </c>
      <c r="AP24" s="100"/>
      <c r="AQ24" s="101"/>
    </row>
    <row r="25" spans="4:46" ht="18" customHeight="1">
      <c r="D25" s="5" t="s">
        <v>290</v>
      </c>
      <c r="E25" s="24" t="str">
        <f>"echo '"&amp;$AD25&amp;"="""&amp;$AK25&amp;"""' &gt;&gt; `pwd`/config/"&amp;$K$7</f>
        <v>echo 'COLUMN_NOT_NULL="false","false","false","false","false","false","false","false","false","false"' &gt;&gt; `pwd`/config/db_sql_config.txt</v>
      </c>
      <c r="H25" s="24"/>
      <c r="M25" s="24"/>
      <c r="AC25" s="5" t="s">
        <v>230</v>
      </c>
      <c r="AD25" s="55" t="str" cm="1">
        <f t="array" ref="AD25">INDEX($E:$E,ROW($E$49)+3*(ROW()-ROW($AC$9)),1)</f>
        <v>COLUMN_NOT_NULL</v>
      </c>
      <c r="AE25" s="56"/>
      <c r="AF25" s="56"/>
      <c r="AG25" s="56"/>
      <c r="AH25" s="56"/>
      <c r="AI25" s="56"/>
      <c r="AJ25" s="57"/>
      <c r="AK25" s="55" t="s">
        <v>1465</v>
      </c>
      <c r="AL25" s="56"/>
      <c r="AM25" s="56"/>
      <c r="AN25" s="57"/>
      <c r="AO25" s="99" t="s">
        <v>234</v>
      </c>
      <c r="AP25" s="100"/>
      <c r="AQ25" s="101"/>
    </row>
    <row r="26" spans="4:46" ht="18" customHeight="1">
      <c r="D26" s="5" t="s">
        <v>290</v>
      </c>
      <c r="E26" s="24" t="str">
        <f t="shared" si="0"/>
        <v>echo 'COLUMN_AUTO_INCREMENT="false","false","false","false","false","false","false","false","false","false"' &gt;&gt; `pwd`/config/db_sql_config.txt</v>
      </c>
      <c r="H26" s="24"/>
      <c r="M26" s="24"/>
      <c r="AC26" s="5" t="s">
        <v>230</v>
      </c>
      <c r="AD26" s="55" t="str" cm="1">
        <f t="array" ref="AD26">INDEX($E:$E,ROW($E$49)+3*(ROW()-ROW($AC$9)),1)</f>
        <v>COLUMN_AUTO_INCREMENT</v>
      </c>
      <c r="AE26" s="56"/>
      <c r="AF26" s="56"/>
      <c r="AG26" s="56"/>
      <c r="AH26" s="56"/>
      <c r="AI26" s="56"/>
      <c r="AJ26" s="57"/>
      <c r="AK26" s="55" t="s">
        <v>1465</v>
      </c>
      <c r="AL26" s="56"/>
      <c r="AM26" s="56"/>
      <c r="AN26" s="57"/>
      <c r="AO26" s="99" t="s">
        <v>234</v>
      </c>
      <c r="AP26" s="100"/>
      <c r="AQ26" s="101"/>
    </row>
    <row r="27" spans="4:46" ht="18" customHeight="1">
      <c r="D27" s="5" t="s">
        <v>290</v>
      </c>
      <c r="E27" s="24" t="str">
        <f t="shared" si="0"/>
        <v>echo 'COLUMN_DEFAULT_VALUE="NONE","NONE","NONE","NONE","NONE","NONE","NONE","NONE","NONE","NONE"' &gt;&gt; `pwd`/config/db_sql_config.txt</v>
      </c>
      <c r="H27" s="24"/>
      <c r="M27" s="24"/>
      <c r="AC27" s="5" t="s">
        <v>230</v>
      </c>
      <c r="AD27" s="55" t="str" cm="1">
        <f t="array" ref="AD27">INDEX($E:$E,ROW($E$49)+3*(ROW()-ROW($AC$9)),1)</f>
        <v>COLUMN_DEFAULT_VALUE</v>
      </c>
      <c r="AE27" s="56"/>
      <c r="AF27" s="56"/>
      <c r="AG27" s="56"/>
      <c r="AH27" s="56"/>
      <c r="AI27" s="56"/>
      <c r="AJ27" s="57"/>
      <c r="AK27" s="55" t="s">
        <v>1473</v>
      </c>
      <c r="AL27" s="56"/>
      <c r="AM27" s="56"/>
      <c r="AN27" s="57"/>
      <c r="AO27" s="99" t="s">
        <v>234</v>
      </c>
      <c r="AP27" s="100"/>
      <c r="AQ27" s="101"/>
    </row>
    <row r="28" spans="4:46" ht="18" customHeight="1">
      <c r="D28" s="5" t="s">
        <v>290</v>
      </c>
      <c r="E28" s="24" t="str">
        <f t="shared" si="0"/>
        <v>echo 'COLUMN_COMMENT="NONE","NONE","NONE","NONE","NONE","NONE","NONE","NONE","NONE","NONE"' &gt;&gt; `pwd`/config/db_sql_config.txt</v>
      </c>
      <c r="H28" s="24"/>
      <c r="M28" s="24"/>
      <c r="AC28" s="5" t="s">
        <v>230</v>
      </c>
      <c r="AD28" s="55" t="str" cm="1">
        <f t="array" ref="AD28">INDEX($E:$E,ROW($E$49)+3*(ROW()-ROW($AC$9)),1)</f>
        <v>COLUMN_COMMENT</v>
      </c>
      <c r="AE28" s="56"/>
      <c r="AF28" s="56"/>
      <c r="AG28" s="56"/>
      <c r="AH28" s="56"/>
      <c r="AI28" s="56"/>
      <c r="AJ28" s="57"/>
      <c r="AK28" s="55" t="s">
        <v>1473</v>
      </c>
      <c r="AL28" s="56"/>
      <c r="AM28" s="56"/>
      <c r="AN28" s="57"/>
      <c r="AO28" s="99" t="s">
        <v>234</v>
      </c>
      <c r="AP28" s="100"/>
      <c r="AQ28" s="101"/>
    </row>
    <row r="29" spans="4:46" ht="18" customHeight="1">
      <c r="D29" s="5" t="s">
        <v>290</v>
      </c>
      <c r="E29" s="24" t="str">
        <f t="shared" si="0"/>
        <v>echo 'SQL_SET_HOST="%"' &gt;&gt; `pwd`/config/db_sql_config.txt</v>
      </c>
      <c r="H29" s="24"/>
      <c r="M29" s="24"/>
      <c r="AC29" s="5" t="s">
        <v>230</v>
      </c>
      <c r="AD29" s="55" t="str" cm="1">
        <f t="array" ref="AD29">INDEX($E:$E,ROW($E$49)+3*(ROW()-ROW($AC$9)),1)</f>
        <v>SQL_SET_HOST</v>
      </c>
      <c r="AE29" s="56"/>
      <c r="AF29" s="56"/>
      <c r="AG29" s="56"/>
      <c r="AH29" s="56"/>
      <c r="AI29" s="56"/>
      <c r="AJ29" s="57"/>
      <c r="AK29" s="55" t="s">
        <v>314</v>
      </c>
      <c r="AL29" s="56"/>
      <c r="AM29" s="56"/>
      <c r="AN29" s="57"/>
      <c r="AO29" s="99" t="s">
        <v>234</v>
      </c>
      <c r="AP29" s="100"/>
      <c r="AQ29" s="101"/>
    </row>
    <row r="30" spans="4:46" ht="18" customHeight="1">
      <c r="D30" s="5" t="s">
        <v>290</v>
      </c>
      <c r="E30" s="24" t="str">
        <f t="shared" si="0"/>
        <v>echo 'POSTGRESQL_TEMPLATE="template0"' &gt;&gt; `pwd`/config/db_sql_config.txt</v>
      </c>
      <c r="H30" s="24"/>
      <c r="M30" s="24"/>
      <c r="AC30" s="5" t="s">
        <v>230</v>
      </c>
      <c r="AD30" s="55" t="str" cm="1">
        <f t="array" ref="AD30">INDEX($E:$E,ROW($E$49)+3*(ROW()-ROW($AC$9)),1)</f>
        <v>POSTGRESQL_TEMPLATE</v>
      </c>
      <c r="AE30" s="56"/>
      <c r="AF30" s="56"/>
      <c r="AG30" s="56"/>
      <c r="AH30" s="56"/>
      <c r="AI30" s="56"/>
      <c r="AJ30" s="57"/>
      <c r="AK30" s="55" t="s">
        <v>321</v>
      </c>
      <c r="AL30" s="56"/>
      <c r="AM30" s="56"/>
      <c r="AN30" s="57"/>
      <c r="AO30" s="99" t="s">
        <v>234</v>
      </c>
      <c r="AP30" s="100"/>
      <c r="AQ30" s="101"/>
      <c r="AS30" s="5" t="s">
        <v>230</v>
      </c>
      <c r="AT30" s="5" t="s">
        <v>1547</v>
      </c>
    </row>
    <row r="31" spans="4:46" ht="18" customHeight="1">
      <c r="D31" s="5" t="s">
        <v>290</v>
      </c>
      <c r="E31" s="24" t="str">
        <f t="shared" si="0"/>
        <v>echo 'POSTGRESQL_CONNECTION_LIMIT="-1"' &gt;&gt; `pwd`/config/db_sql_config.txt</v>
      </c>
      <c r="H31" s="24"/>
      <c r="M31" s="24"/>
      <c r="AC31" s="5" t="s">
        <v>230</v>
      </c>
      <c r="AD31" s="55" t="str" cm="1">
        <f t="array" ref="AD31">INDEX($E:$E,ROW($E$49)+3*(ROW()-ROW($AC$9)),1)</f>
        <v>POSTGRESQL_CONNECTION_LIMIT</v>
      </c>
      <c r="AE31" s="56"/>
      <c r="AF31" s="56"/>
      <c r="AG31" s="56"/>
      <c r="AH31" s="56"/>
      <c r="AI31" s="56"/>
      <c r="AJ31" s="57"/>
      <c r="AK31" s="55">
        <v>-1</v>
      </c>
      <c r="AL31" s="56"/>
      <c r="AM31" s="56"/>
      <c r="AN31" s="57"/>
      <c r="AO31" s="99" t="s">
        <v>234</v>
      </c>
      <c r="AP31" s="100"/>
      <c r="AQ31" s="101"/>
      <c r="AS31" s="5" t="s">
        <v>230</v>
      </c>
      <c r="AT31" s="5" t="s">
        <v>1547</v>
      </c>
    </row>
    <row r="32" spans="4:46" ht="18" customHeight="1">
      <c r="D32" s="5" t="s">
        <v>290</v>
      </c>
      <c r="E32" s="24" t="str">
        <f t="shared" si="0"/>
        <v>echo 'POSTGRESQL_ALLOW_CONNECTIONS="true"' &gt;&gt; `pwd`/config/db_sql_config.txt</v>
      </c>
      <c r="H32" s="24"/>
      <c r="M32" s="24"/>
      <c r="AC32" s="5" t="s">
        <v>230</v>
      </c>
      <c r="AD32" s="55" t="str" cm="1">
        <f t="array" ref="AD32">INDEX($E:$E,ROW($E$49)+3*(ROW()-ROW($AC$9)),1)</f>
        <v>POSTGRESQL_ALLOW_CONNECTIONS</v>
      </c>
      <c r="AE32" s="56"/>
      <c r="AF32" s="56"/>
      <c r="AG32" s="56"/>
      <c r="AH32" s="56"/>
      <c r="AI32" s="56"/>
      <c r="AJ32" s="57"/>
      <c r="AK32" s="81" t="s">
        <v>1442</v>
      </c>
      <c r="AL32" s="56"/>
      <c r="AM32" s="56"/>
      <c r="AN32" s="57"/>
      <c r="AO32" s="99" t="s">
        <v>234</v>
      </c>
      <c r="AP32" s="100"/>
      <c r="AQ32" s="101"/>
      <c r="AS32" s="5" t="s">
        <v>230</v>
      </c>
      <c r="AT32" s="5" t="s">
        <v>1547</v>
      </c>
    </row>
    <row r="34" spans="3:43" ht="18" customHeight="1">
      <c r="C34" s="5" t="s">
        <v>28</v>
      </c>
      <c r="D34" s="5" t="s">
        <v>707</v>
      </c>
      <c r="H34" s="24"/>
      <c r="J34" s="5" t="s">
        <v>230</v>
      </c>
      <c r="K34" s="5" t="s">
        <v>695</v>
      </c>
      <c r="L34" s="24"/>
    </row>
    <row r="35" spans="3:43" ht="18" customHeight="1">
      <c r="D35" s="5" t="s">
        <v>290</v>
      </c>
      <c r="E35" s="24" t="str">
        <f>"mkdir -pv ./config/;"</f>
        <v>mkdir -pv ./config/;</v>
      </c>
      <c r="H35" s="24"/>
      <c r="L35" s="24"/>
      <c r="AD35" s="59" t="s">
        <v>712</v>
      </c>
      <c r="AE35" s="30"/>
      <c r="AF35" s="30"/>
      <c r="AG35" s="30"/>
      <c r="AH35" s="30"/>
      <c r="AI35" s="30"/>
      <c r="AJ35" s="44"/>
      <c r="AK35" s="59" t="s">
        <v>713</v>
      </c>
      <c r="AL35" s="30"/>
      <c r="AM35" s="30"/>
      <c r="AN35" s="44"/>
      <c r="AO35" s="59" t="s">
        <v>737</v>
      </c>
      <c r="AP35" s="30"/>
      <c r="AQ35" s="44"/>
    </row>
    <row r="36" spans="3:43" ht="18" customHeight="1">
      <c r="D36" s="5" t="s">
        <v>290</v>
      </c>
      <c r="E36" s="24" t="str">
        <f>"echo '"&amp;$AD36&amp;"="""&amp;$AK36&amp;"""' &gt; `pwd`/config/"&amp;$K$7</f>
        <v>echo 'COLUMN_COUNTS="10"' &gt; `pwd`/config/db_sql_config.txt</v>
      </c>
      <c r="H36" s="24"/>
      <c r="M36" s="24"/>
      <c r="AC36" s="5" t="s">
        <v>230</v>
      </c>
      <c r="AD36" s="55" t="str">
        <f>db_check_data_validate_config1!$AD9</f>
        <v>COLUMN_COUNTS</v>
      </c>
      <c r="AE36" s="56"/>
      <c r="AF36" s="56"/>
      <c r="AG36" s="56"/>
      <c r="AH36" s="56"/>
      <c r="AI36" s="56"/>
      <c r="AJ36" s="57"/>
      <c r="AK36" s="55">
        <v>10</v>
      </c>
      <c r="AL36" s="56"/>
      <c r="AM36" s="56"/>
      <c r="AN36" s="57"/>
      <c r="AO36" s="99" t="s">
        <v>234</v>
      </c>
      <c r="AP36" s="100"/>
      <c r="AQ36" s="101"/>
    </row>
    <row r="37" spans="3:43" ht="18" customHeight="1">
      <c r="D37" s="5" t="s">
        <v>290</v>
      </c>
      <c r="E37" s="24" t="str">
        <f t="shared" ref="E37:E38" si="1">"echo '"&amp;$AD37&amp;"="""&amp;$AK37&amp;"""' &gt;&gt; `pwd`/config/"&amp;$K$7</f>
        <v>echo 'COLUMN_DATA_TYPE="char","string","byte","short","int","long","float","double","boolean","date"' &gt;&gt; `pwd`/config/db_sql_config.txt</v>
      </c>
      <c r="H37" s="24"/>
      <c r="M37" s="24"/>
      <c r="AC37" s="5" t="s">
        <v>230</v>
      </c>
      <c r="AD37" s="55" t="str">
        <f>db_check_data_validate_config1!$AD10</f>
        <v>COLUMN_DATA_TYPE</v>
      </c>
      <c r="AE37" s="56"/>
      <c r="AF37" s="56"/>
      <c r="AG37" s="56"/>
      <c r="AH37" s="56"/>
      <c r="AI37" s="56"/>
      <c r="AJ37" s="57"/>
      <c r="AK37" s="55" t="s">
        <v>1478</v>
      </c>
      <c r="AL37" s="56"/>
      <c r="AM37" s="56"/>
      <c r="AN37" s="57"/>
      <c r="AO37" s="99" t="s">
        <v>234</v>
      </c>
      <c r="AP37" s="100"/>
      <c r="AQ37" s="101"/>
    </row>
    <row r="38" spans="3:43" ht="18" customHeight="1">
      <c r="D38" s="5" t="s">
        <v>290</v>
      </c>
      <c r="E38" s="24" t="str">
        <f t="shared" si="1"/>
        <v>echo 'COLUMN_DATA_LENGTH="3","100","2","3","4","5","4.3","11.4","1","YYYYMMDDhhmmss"' &gt;&gt; `pwd`/config/db_sql_config.txt</v>
      </c>
      <c r="H38" s="24"/>
      <c r="M38" s="24"/>
      <c r="AC38" s="5" t="s">
        <v>230</v>
      </c>
      <c r="AD38" s="55" t="str">
        <f>db_check_data_validate_config1!$AD11</f>
        <v>COLUMN_DATA_LENGTH</v>
      </c>
      <c r="AE38" s="56"/>
      <c r="AF38" s="56"/>
      <c r="AG38" s="56"/>
      <c r="AH38" s="56"/>
      <c r="AI38" s="56"/>
      <c r="AJ38" s="57"/>
      <c r="AK38" s="55" t="s">
        <v>1479</v>
      </c>
      <c r="AL38" s="56"/>
      <c r="AM38" s="56"/>
      <c r="AN38" s="57"/>
      <c r="AO38" s="99" t="s">
        <v>234</v>
      </c>
      <c r="AP38" s="100"/>
      <c r="AQ38" s="101"/>
    </row>
    <row r="39" spans="3:43" ht="18" customHeight="1">
      <c r="H39" s="24"/>
      <c r="M39" s="24"/>
    </row>
    <row r="40" spans="3:43" ht="18" customHeight="1">
      <c r="C40" s="5" t="s">
        <v>30</v>
      </c>
      <c r="D40" s="5" t="s">
        <v>425</v>
      </c>
      <c r="J40" s="5" t="s">
        <v>230</v>
      </c>
      <c r="K40" s="5" t="str">
        <f>K7</f>
        <v>db_sql_config.txt</v>
      </c>
      <c r="L40" s="24"/>
    </row>
    <row r="42" spans="3:43" ht="18" customHeight="1">
      <c r="D42" s="5" t="s">
        <v>24</v>
      </c>
      <c r="E42" s="5" t="s">
        <v>426</v>
      </c>
      <c r="L42" s="5" t="s">
        <v>13</v>
      </c>
      <c r="M42" s="5" t="s">
        <v>400</v>
      </c>
    </row>
    <row r="43" spans="3:43" ht="18" customHeight="1">
      <c r="D43" s="5" t="s">
        <v>24</v>
      </c>
      <c r="E43" s="5" t="s">
        <v>399</v>
      </c>
      <c r="L43" s="5" t="s">
        <v>13</v>
      </c>
      <c r="M43" s="5" t="s">
        <v>401</v>
      </c>
    </row>
    <row r="44" spans="3:4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","")&amp;"mkdir -pv ./output/logs/; export "&amp;$E43&amp;"=""`pwd`/output/logs/"";"</f>
        <v>clear; mkdir -pv ./output/logs/; export LOG_DIR="`pwd`/output/logs/";</v>
      </c>
    </row>
    <row r="45" spans="3:43" ht="18" customHeight="1">
      <c r="H45" s="24" t="str">
        <f>"echo """&amp;$E43&amp;"=${"&amp;$E43&amp;"}""; echo;"</f>
        <v>echo "LOG_DIR=${LOG_DIR}"; echo;</v>
      </c>
    </row>
    <row r="46" spans="3:43" ht="18" customHeight="1">
      <c r="D46" s="5" t="s">
        <v>24</v>
      </c>
      <c r="E46" s="5" t="s">
        <v>502</v>
      </c>
      <c r="L46" s="5" t="s">
        <v>13</v>
      </c>
      <c r="M46" s="5" t="s">
        <v>504</v>
      </c>
    </row>
    <row r="47" spans="3:4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","")&amp;"mkdir -pv ./config/; export "&amp;$E46&amp;"=""`pwd`/config/"";"</f>
        <v>mkdir -pv ./config/; export CONFIG_DIR="`pwd`/config/";</v>
      </c>
    </row>
    <row r="48" spans="3:43" ht="18" customHeight="1">
      <c r="H48" s="24" t="str">
        <f>"echo """&amp;$E46&amp;"=${"&amp;$E46&amp;"}""; echo;"</f>
        <v>echo "CONFIG_DIR=${CONFIG_DIR}"; echo;</v>
      </c>
    </row>
    <row r="49" spans="4:13" ht="18" customHeight="1">
      <c r="D49" s="5" t="s">
        <v>24</v>
      </c>
      <c r="E49" s="5" t="s">
        <v>140</v>
      </c>
      <c r="L49" s="5" t="s">
        <v>13</v>
      </c>
      <c r="M49" s="5" t="s">
        <v>80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's/""//g'"&amp;IF(VLOOKUP($E49,$AD$9:$AQ$42,12,FALSE)="大文字"," | tr '[:lower:]' '[:upper:]'",IF(VLOOKUP($E49,$AD$9:$AQ$42,12,FALSE)="小文字"," | tr '[:upper:]' '[:lower:]'",""))&amp;");"</f>
        <v>export $(cat ${CONFIG_DIR}db_sql_config.txt | grep DBMS_NAME | sed 's/"//g');</v>
      </c>
    </row>
    <row r="51" spans="4:13" ht="18" customHeight="1">
      <c r="H51" s="24" t="str">
        <f>"echo """&amp;$E49&amp;"=${"&amp;$E49&amp;"}""; echo;"</f>
        <v>echo "DBMS_NAME=${DBMS_NAME}"; echo;</v>
      </c>
    </row>
    <row r="52" spans="4:13" ht="18" customHeight="1">
      <c r="D52" s="5" t="s">
        <v>24</v>
      </c>
      <c r="E52" s="5" t="s">
        <v>141</v>
      </c>
      <c r="L52" s="5" t="s">
        <v>13</v>
      </c>
      <c r="M52" s="5" t="s">
        <v>590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's/""//g'"&amp;IF(VLOOKUP($E52,$AD$9:$AQ$42,12,FALSE)="大文字"," | tr '[:lower:]' '[:upper:]'",IF(VLOOKUP($E52,$AD$9:$AQ$42,12,FALSE)="小文字"," | tr '[:upper:]' '[:lower:]'",""))&amp;");"</f>
        <v>export $(cat ${CONFIG_DIR}db_sql_config.txt | grep DATABASE_NAME | sed 's/"//g');</v>
      </c>
      <c r="M53" s="24"/>
    </row>
    <row r="54" spans="4:13" ht="18" customHeight="1">
      <c r="H54" s="24" t="str">
        <f>"echo """&amp;$E52&amp;"=${"&amp;$E52&amp;"}""; echo;"</f>
        <v>echo "DATABASE_NAME=${DATABASE_NAME}"; echo;</v>
      </c>
    </row>
    <row r="55" spans="4:13" ht="18" customHeight="1">
      <c r="D55" s="5" t="s">
        <v>24</v>
      </c>
      <c r="E55" s="5" t="s">
        <v>142</v>
      </c>
      <c r="L55" s="5" t="s">
        <v>13</v>
      </c>
      <c r="M55" s="5" t="s">
        <v>591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's/""//g'"&amp;IF(VLOOKUP($E55,$AD$9:$AQ$42,12,FALSE)="大文字"," | tr '[:lower:]' '[:upper:]'",IF(VLOOKUP($E55,$AD$9:$AQ$42,12,FALSE)="小文字"," | tr '[:upper:]' '[:lower:]'",""))&amp;");"</f>
        <v>export $(cat ${CONFIG_DIR}db_sql_config.txt | grep DATABASE_CHARACTER_SET | sed 's/"//g');</v>
      </c>
      <c r="M56" s="24"/>
    </row>
    <row r="57" spans="4:13" ht="18" customHeight="1">
      <c r="H57" s="24" t="str">
        <f>"echo """&amp;$E55&amp;"=${"&amp;$E55&amp;"}""; echo;"</f>
        <v>echo "DATABASE_CHARACTER_SET=${DATABASE_CHARACTER_SET}"; echo;</v>
      </c>
      <c r="M57" s="24"/>
    </row>
    <row r="58" spans="4:13" ht="18" customHeight="1">
      <c r="D58" s="5" t="s">
        <v>24</v>
      </c>
      <c r="E58" s="5" t="s">
        <v>143</v>
      </c>
      <c r="L58" s="5" t="s">
        <v>13</v>
      </c>
      <c r="M58" s="5" t="s">
        <v>592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's/""//g'"&amp;IF(VLOOKUP($E58,$AD$9:$AQ$42,12,FALSE)="大文字"," | tr '[:lower:]' '[:upper:]'",IF(VLOOKUP($E58,$AD$9:$AQ$42,12,FALSE)="小文字"," | tr '[:upper:]' '[:lower:]'",""))&amp;");"</f>
        <v>export $(cat ${CONFIG_DIR}db_sql_config.txt | grep DATABASE_COLLATE | sed 's/"//g');</v>
      </c>
      <c r="M59" s="24"/>
    </row>
    <row r="60" spans="4:13" ht="18" customHeight="1">
      <c r="H60" s="24" t="str">
        <f>"echo """&amp;$E58&amp;"=${"&amp;$E58&amp;"}""; echo;"</f>
        <v>echo "DATABASE_COLLATE=${DATABASE_COLLATE}"; echo;</v>
      </c>
      <c r="M60" s="24"/>
    </row>
    <row r="61" spans="4:13" ht="18" customHeight="1">
      <c r="D61" s="5" t="s">
        <v>24</v>
      </c>
      <c r="E61" s="5" t="s">
        <v>144</v>
      </c>
      <c r="L61" s="5" t="s">
        <v>13</v>
      </c>
      <c r="M61" s="5" t="s">
        <v>593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's/""//g'"&amp;IF(VLOOKUP($E61,$AD$9:$AQ$42,12,FALSE)="大文字"," | tr '[:lower:]' '[:upper:]'",IF(VLOOKUP($E61,$AD$9:$AQ$42,12,FALSE)="小文字"," | tr '[:upper:]' '[:lower:]'",""))&amp;");"</f>
        <v>export $(cat ${CONFIG_DIR}db_sql_config.txt | grep DATABASE_USERNAME | sed 's/"//g');</v>
      </c>
      <c r="M62" s="24"/>
    </row>
    <row r="63" spans="4:13" ht="18" customHeight="1">
      <c r="H63" s="24" t="str">
        <f>"echo """&amp;$E61&amp;"=${"&amp;$E61&amp;"}""; echo;"</f>
        <v>echo "DATABASE_USERNAME=${DATABASE_USERNAME}"; echo;</v>
      </c>
      <c r="M63" s="24"/>
    </row>
    <row r="64" spans="4:13" ht="18" customHeight="1">
      <c r="D64" s="5" t="s">
        <v>24</v>
      </c>
      <c r="E64" s="5" t="s">
        <v>145</v>
      </c>
      <c r="L64" s="5" t="s">
        <v>13</v>
      </c>
      <c r="M64" s="5" t="s">
        <v>594</v>
      </c>
    </row>
    <row r="65" spans="4:13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's/""//g'"&amp;IF(VLOOKUP($E64,$AD$9:$AQ$42,12,FALSE)="大文字"," | tr '[:lower:]' '[:upper:]'",IF(VLOOKUP($E64,$AD$9:$AQ$42,12,FALSE)="小文字"," | tr '[:upper:]' '[:lower:]'",""))&amp;");"</f>
        <v>export $(cat ${CONFIG_DIR}db_sql_config.txt | grep DATABASE_PASSWORD | sed 's/"//g');</v>
      </c>
      <c r="M65" s="24"/>
    </row>
    <row r="66" spans="4:13" ht="18" customHeight="1">
      <c r="H66" s="24" t="str">
        <f>"echo """&amp;$E64&amp;"=${"&amp;$E64&amp;"}""; echo;"</f>
        <v>echo "DATABASE_PASSWORD=${DATABASE_PASSWORD}"; echo;</v>
      </c>
      <c r="M66" s="24"/>
    </row>
    <row r="67" spans="4:13" ht="18" customHeight="1">
      <c r="D67" s="5" t="s">
        <v>24</v>
      </c>
      <c r="E67" s="5" t="s">
        <v>146</v>
      </c>
      <c r="L67" s="5" t="s">
        <v>13</v>
      </c>
      <c r="M67" s="5" t="s">
        <v>595</v>
      </c>
    </row>
    <row r="68" spans="4:13" ht="18" customHeight="1">
      <c r="E68" s="5" t="s">
        <v>290</v>
      </c>
      <c r="F68" s="5" t="s">
        <v>402</v>
      </c>
      <c r="G68" s="5" t="s">
        <v>13</v>
      </c>
      <c r="H68" s="24" t="str">
        <f>IF($E64="","clear; ","")&amp;"export "&amp;"$(cat ${CONFIG_DIR}"&amp;$K$7&amp;" | grep "&amp;$E67&amp;" | sed 's/""//g'"&amp;IF(VLOOKUP($E67,$AD$9:$AQ$42,12,FALSE)="大文字"," | tr '[:lower:]' '[:upper:]'",IF(VLOOKUP($E67,$AD$9:$AQ$42,12,FALSE)="小文字"," | tr '[:upper:]' '[:lower:]'",""))&amp;");"</f>
        <v>export $(cat ${CONFIG_DIR}db_sql_config.txt | grep DATABASE_USERRIGHT | sed 's/"//g');</v>
      </c>
      <c r="M68" s="24"/>
    </row>
    <row r="69" spans="4:13" ht="18" customHeight="1">
      <c r="H69" s="24" t="str">
        <f>"echo """&amp;$E67&amp;"=${"&amp;$E67&amp;"}""; echo;"</f>
        <v>echo "DATABASE_USERRIGHT=${DATABASE_USERRIGHT}"; echo;</v>
      </c>
      <c r="M69" s="24"/>
    </row>
    <row r="70" spans="4:13" ht="18" customHeight="1">
      <c r="D70" s="5" t="s">
        <v>24</v>
      </c>
      <c r="E70" s="5" t="s">
        <v>1171</v>
      </c>
      <c r="L70" s="5" t="s">
        <v>13</v>
      </c>
      <c r="M70" s="5" t="s">
        <v>596</v>
      </c>
    </row>
    <row r="71" spans="4:13" ht="18" customHeight="1">
      <c r="E71" s="5" t="s">
        <v>290</v>
      </c>
      <c r="F71" s="5" t="s">
        <v>402</v>
      </c>
      <c r="G71" s="5" t="s">
        <v>13</v>
      </c>
      <c r="H71" s="24" t="str">
        <f>IF($E67="","clear; ","")&amp;"export "&amp;"$(cat ${CONFIG_DIR}"&amp;$K$7&amp;" | grep "&amp;$E70&amp;" | sed 's/""//g'"&amp;IF(VLOOKUP($E70,$AD$9:$AQ$42,12,FALSE)="大文字"," | tr '[:lower:]' '[:upper:]'",IF(VLOOKUP($E70,$AD$9:$AQ$42,12,FALSE)="小文字"," | tr '[:upper:]' '[:lower:]'",""))&amp;");"</f>
        <v>export $(cat ${CONFIG_DIR}db_sql_config.txt | grep DATABASE_TABLERIGHT | sed 's/"//g');</v>
      </c>
      <c r="M71" s="24"/>
    </row>
    <row r="72" spans="4:13" ht="18" customHeight="1">
      <c r="H72" s="24" t="str">
        <f>"echo """&amp;$E70&amp;"=${"&amp;$E70&amp;"}""; echo;"</f>
        <v>echo "DATABASE_TABLERIGHT=${DATABASE_TABLERIGHT}"; echo;</v>
      </c>
      <c r="M72" s="24"/>
    </row>
    <row r="73" spans="4:13" ht="18" customHeight="1">
      <c r="D73" s="5" t="s">
        <v>24</v>
      </c>
      <c r="E73" s="5" t="s">
        <v>147</v>
      </c>
      <c r="L73" s="5" t="s">
        <v>13</v>
      </c>
      <c r="M73" s="5" t="s">
        <v>80</v>
      </c>
    </row>
    <row r="74" spans="4:13" ht="18" customHeight="1">
      <c r="E74" s="5" t="s">
        <v>290</v>
      </c>
      <c r="F74" s="5" t="s">
        <v>402</v>
      </c>
      <c r="G74" s="5" t="s">
        <v>13</v>
      </c>
      <c r="H74" s="24" t="str">
        <f>IF($E70="","clear; ","")&amp;"export "&amp;"$(cat ${CONFIG_DIR}"&amp;$K$7&amp;" | grep "&amp;$E73&amp;" | sed 's/""//g'"&amp;IF(VLOOKUP($E73,$AD$9:$AQ$42,12,FALSE)="大文字"," | tr '[:lower:]' '[:upper:]'",IF(VLOOKUP($E73,$AD$9:$AQ$42,12,FALSE)="小文字"," | tr '[:upper:]' '[:lower:]'",""))&amp;");"</f>
        <v>export $(cat ${CONFIG_DIR}db_sql_config.txt | grep SET_SCHEMA | sed 's/"//g');</v>
      </c>
    </row>
    <row r="75" spans="4:13" ht="18" customHeight="1">
      <c r="H75" s="24" t="str">
        <f>"echo """&amp;$E73&amp;"=${"&amp;$E73&amp;"}""; echo;"</f>
        <v>echo "SET_SCHEMA=${SET_SCHEMA}"; echo;</v>
      </c>
    </row>
    <row r="76" spans="4:13" ht="18" customHeight="1">
      <c r="D76" s="5" t="s">
        <v>24</v>
      </c>
      <c r="E76" s="5" t="s">
        <v>148</v>
      </c>
      <c r="L76" s="5" t="s">
        <v>13</v>
      </c>
      <c r="M76" s="5" t="s">
        <v>590</v>
      </c>
    </row>
    <row r="77" spans="4:13" ht="18" customHeight="1">
      <c r="E77" s="5" t="s">
        <v>290</v>
      </c>
      <c r="F77" s="5" t="s">
        <v>402</v>
      </c>
      <c r="G77" s="5" t="s">
        <v>13</v>
      </c>
      <c r="H77" s="24" t="str">
        <f>IF($E73="","clear; ","")&amp;"export "&amp;"$(cat ${CONFIG_DIR}"&amp;$K$7&amp;" | grep "&amp;$E76&amp;" | sed 's/""//g'"&amp;IF(VLOOKUP($E76,$AD$9:$AQ$42,12,FALSE)="大文字"," | tr '[:lower:]' '[:upper:]'",IF(VLOOKUP($E76,$AD$9:$AQ$42,12,FALSE)="小文字"," | tr '[:upper:]' '[:lower:]'",""))&amp;");"</f>
        <v>export $(cat ${CONFIG_DIR}db_sql_config.txt | grep SET_TABLENAME | sed 's/"//g');</v>
      </c>
      <c r="M77" s="24"/>
    </row>
    <row r="78" spans="4:13" ht="18" customHeight="1">
      <c r="H78" s="24" t="str">
        <f>"echo """&amp;$E76&amp;"=${"&amp;$E76&amp;"}""; echo;"</f>
        <v>echo "SET_TABLENAME=${SET_TABLENAME}"; echo;</v>
      </c>
    </row>
    <row r="79" spans="4:13" ht="18" customHeight="1">
      <c r="D79" s="5" t="s">
        <v>24</v>
      </c>
      <c r="E79" s="5" t="s">
        <v>149</v>
      </c>
      <c r="L79" s="5" t="s">
        <v>13</v>
      </c>
      <c r="M79" s="5" t="s">
        <v>591</v>
      </c>
    </row>
    <row r="80" spans="4:13" ht="18" customHeight="1">
      <c r="E80" s="5" t="s">
        <v>290</v>
      </c>
      <c r="F80" s="5" t="s">
        <v>402</v>
      </c>
      <c r="G80" s="5" t="s">
        <v>13</v>
      </c>
      <c r="H80" s="24" t="str">
        <f>IF($E76="","clear; ","")&amp;"export "&amp;"$(cat ${CONFIG_DIR}"&amp;$K$7&amp;" | grep "&amp;$E79&amp;" | sed 's/""//g'"&amp;IF(VLOOKUP($E79,$AD$9:$AQ$42,12,FALSE)="大文字"," | tr '[:lower:]' '[:upper:]'",IF(VLOOKUP($E79,$AD$9:$AQ$42,12,FALSE)="小文字"," | tr '[:upper:]' '[:lower:]'",""))&amp;");"</f>
        <v>export $(cat ${CONFIG_DIR}db_sql_config.txt | grep FOREIGN_TABLENAME | sed 's/"//g');</v>
      </c>
      <c r="M80" s="24"/>
    </row>
    <row r="81" spans="4:13" ht="18" customHeight="1">
      <c r="H81" s="24" t="str">
        <f>"echo """&amp;$E79&amp;"=${"&amp;$E79&amp;"}""; echo;"</f>
        <v>echo "FOREIGN_TABLENAME=${FOREIGN_TABLENAME}"; echo;</v>
      </c>
      <c r="M81" s="24"/>
    </row>
    <row r="82" spans="4:13" ht="18" customHeight="1">
      <c r="D82" s="5" t="s">
        <v>24</v>
      </c>
      <c r="E82" s="5" t="s">
        <v>150</v>
      </c>
      <c r="L82" s="5" t="s">
        <v>13</v>
      </c>
      <c r="M82" s="5" t="s">
        <v>592</v>
      </c>
    </row>
    <row r="83" spans="4:13" ht="18" customHeight="1">
      <c r="E83" s="5" t="s">
        <v>290</v>
      </c>
      <c r="F83" s="5" t="s">
        <v>402</v>
      </c>
      <c r="G83" s="5" t="s">
        <v>13</v>
      </c>
      <c r="H83" s="24" t="str">
        <f>IF($E79="","clear; ","")&amp;"export "&amp;"$(cat ${CONFIG_DIR}"&amp;$K$7&amp;" | grep "&amp;$E82&amp;" | sed 's/""//g'"&amp;IF(VLOOKUP($E82,$AD$9:$AQ$42,12,FALSE)="大文字"," | tr '[:lower:]' '[:upper:]'",IF(VLOOKUP($E82,$AD$9:$AQ$42,12,FALSE)="小文字"," | tr '[:upper:]' '[:lower:]'",""))&amp;");"</f>
        <v>export $(cat ${CONFIG_DIR}db_sql_config.txt | grep COLUMN_DATA_NAME | sed 's/"//g');</v>
      </c>
      <c r="M83" s="24"/>
    </row>
    <row r="84" spans="4:13" ht="18" customHeight="1">
      <c r="H84" s="24" t="str">
        <f>"echo """&amp;$E82&amp;"=${"&amp;$E82&amp;"}""; echo;"</f>
        <v>echo "COLUMN_DATA_NAME=${COLUMN_DATA_NAME}"; echo;</v>
      </c>
      <c r="M84" s="24"/>
    </row>
    <row r="85" spans="4:13" ht="18" customHeight="1">
      <c r="D85" s="5" t="s">
        <v>24</v>
      </c>
      <c r="E85" s="5" t="s">
        <v>151</v>
      </c>
      <c r="L85" s="5" t="s">
        <v>13</v>
      </c>
      <c r="M85" s="5" t="s">
        <v>593</v>
      </c>
    </row>
    <row r="86" spans="4:13" ht="18" customHeight="1">
      <c r="E86" s="5" t="s">
        <v>290</v>
      </c>
      <c r="F86" s="5" t="s">
        <v>402</v>
      </c>
      <c r="G86" s="5" t="s">
        <v>13</v>
      </c>
      <c r="H86" s="24" t="str">
        <f>IF($E82="","clear; ","")&amp;"export "&amp;"$(cat ${CONFIG_DIR}"&amp;$K$7&amp;" | grep "&amp;$E85&amp;" | sed 's/""//g'"&amp;IF(VLOOKUP($E85,$AD$9:$AQ$42,12,FALSE)="大文字"," | tr '[:lower:]' '[:upper:]'",IF(VLOOKUP($E85,$AD$9:$AQ$42,12,FALSE)="小文字"," | tr '[:upper:]' '[:lower:]'",""))&amp;");"</f>
        <v>export $(cat ${CONFIG_DIR}db_sql_config.txt | grep COLUMN_PRIMARY_KEY | sed 's/"//g');</v>
      </c>
      <c r="M86" s="24"/>
    </row>
    <row r="87" spans="4:13" ht="18" customHeight="1">
      <c r="H87" s="24" t="str">
        <f>"echo """&amp;$E85&amp;"=${"&amp;$E85&amp;"}""; echo;"</f>
        <v>echo "COLUMN_PRIMARY_KEY=${COLUMN_PRIMARY_KEY}"; echo;</v>
      </c>
      <c r="M87" s="24"/>
    </row>
    <row r="88" spans="4:13" ht="18" customHeight="1">
      <c r="D88" s="5" t="s">
        <v>24</v>
      </c>
      <c r="E88" s="5" t="s">
        <v>152</v>
      </c>
      <c r="L88" s="5" t="s">
        <v>13</v>
      </c>
      <c r="M88" s="5" t="s">
        <v>594</v>
      </c>
    </row>
    <row r="89" spans="4:13" ht="18" customHeight="1">
      <c r="E89" s="5" t="s">
        <v>290</v>
      </c>
      <c r="F89" s="5" t="s">
        <v>402</v>
      </c>
      <c r="G89" s="5" t="s">
        <v>13</v>
      </c>
      <c r="H89" s="24" t="str">
        <f>IF($E85="","clear; ","")&amp;"export "&amp;"$(cat ${CONFIG_DIR}"&amp;$K$7&amp;" | grep "&amp;$E88&amp;" | sed 's/""//g'"&amp;IF(VLOOKUP($E88,$AD$9:$AQ$42,12,FALSE)="大文字"," | tr '[:lower:]' '[:upper:]'",IF(VLOOKUP($E88,$AD$9:$AQ$42,12,FALSE)="小文字"," | tr '[:upper:]' '[:lower:]'",""))&amp;");"</f>
        <v>export $(cat ${CONFIG_DIR}db_sql_config.txt | grep COLUMN_UNIQUE_KEY | sed 's/"//g');</v>
      </c>
      <c r="M89" s="24"/>
    </row>
    <row r="90" spans="4:13" ht="18" customHeight="1">
      <c r="H90" s="24" t="str">
        <f>"echo """&amp;$E88&amp;"=${"&amp;$E88&amp;"}""; echo;"</f>
        <v>echo "COLUMN_UNIQUE_KEY=${COLUMN_UNIQUE_KEY}"; echo;</v>
      </c>
      <c r="M90" s="24"/>
    </row>
    <row r="91" spans="4:13" ht="18" customHeight="1">
      <c r="D91" s="5" t="s">
        <v>24</v>
      </c>
      <c r="E91" s="5" t="s">
        <v>153</v>
      </c>
      <c r="L91" s="5" t="s">
        <v>13</v>
      </c>
      <c r="M91" s="5" t="s">
        <v>595</v>
      </c>
    </row>
    <row r="92" spans="4:13" ht="18" customHeight="1">
      <c r="E92" s="5" t="s">
        <v>290</v>
      </c>
      <c r="F92" s="5" t="s">
        <v>402</v>
      </c>
      <c r="G92" s="5" t="s">
        <v>13</v>
      </c>
      <c r="H92" s="24" t="str">
        <f>IF($E88="","clear; ","")&amp;"export "&amp;"$(cat ${CONFIG_DIR}"&amp;$K$7&amp;" | grep "&amp;$E91&amp;" | sed 's/""//g'"&amp;IF(VLOOKUP($E91,$AD$9:$AQ$42,12,FALSE)="大文字"," | tr '[:lower:]' '[:upper:]'",IF(VLOOKUP($E91,$AD$9:$AQ$42,12,FALSE)="小文字"," | tr '[:upper:]' '[:lower:]'",""))&amp;");"</f>
        <v>export $(cat ${CONFIG_DIR}db_sql_config.txt | grep COLUMN_FOREIGN_KEY | sed 's/"//g');</v>
      </c>
      <c r="M92" s="24"/>
    </row>
    <row r="93" spans="4:13" ht="18" customHeight="1">
      <c r="H93" s="24" t="str">
        <f>"echo """&amp;$E91&amp;"=${"&amp;$E91&amp;"}""; echo;"</f>
        <v>echo "COLUMN_FOREIGN_KEY=${COLUMN_FOREIGN_KEY}"; echo;</v>
      </c>
      <c r="M93" s="24"/>
    </row>
    <row r="94" spans="4:13" ht="18" customHeight="1">
      <c r="D94" s="5" t="s">
        <v>24</v>
      </c>
      <c r="E94" s="5" t="s">
        <v>154</v>
      </c>
      <c r="L94" s="5" t="s">
        <v>13</v>
      </c>
      <c r="M94" s="5" t="s">
        <v>596</v>
      </c>
    </row>
    <row r="95" spans="4:13" ht="18" customHeight="1">
      <c r="E95" s="5" t="s">
        <v>290</v>
      </c>
      <c r="F95" s="5" t="s">
        <v>402</v>
      </c>
      <c r="G95" s="5" t="s">
        <v>13</v>
      </c>
      <c r="H95" s="24" t="str">
        <f>IF($E91="","clear; ","")&amp;"export "&amp;"$(cat ${CONFIG_DIR}"&amp;$K$7&amp;" | grep "&amp;$E94&amp;" | sed 's/""//g'"&amp;IF(VLOOKUP($E94,$AD$9:$AQ$42,12,FALSE)="大文字"," | tr '[:lower:]' '[:upper:]'",IF(VLOOKUP($E94,$AD$9:$AQ$42,12,FALSE)="小文字"," | tr '[:upper:]' '[:lower:]'",""))&amp;");"</f>
        <v>export $(cat ${CONFIG_DIR}db_sql_config.txt | grep COLUMN_INDEX_KEY | sed 's/"//g');</v>
      </c>
      <c r="M95" s="24"/>
    </row>
    <row r="96" spans="4:13" ht="18" customHeight="1">
      <c r="H96" s="24" t="str">
        <f>"echo """&amp;$E94&amp;"=${"&amp;$E94&amp;"}""; echo;"</f>
        <v>echo "COLUMN_INDEX_KEY=${COLUMN_INDEX_KEY}"; echo;</v>
      </c>
      <c r="M96" s="24"/>
    </row>
    <row r="97" spans="4:13" ht="18" customHeight="1">
      <c r="D97" s="5" t="s">
        <v>24</v>
      </c>
      <c r="E97" s="5" t="s">
        <v>155</v>
      </c>
      <c r="L97" s="5" t="s">
        <v>13</v>
      </c>
      <c r="M97" s="5" t="s">
        <v>590</v>
      </c>
    </row>
    <row r="98" spans="4:13" ht="18" customHeight="1">
      <c r="E98" s="5" t="s">
        <v>290</v>
      </c>
      <c r="F98" s="5" t="s">
        <v>402</v>
      </c>
      <c r="G98" s="5" t="s">
        <v>13</v>
      </c>
      <c r="H98" s="24" t="str">
        <f>IF($E94="","clear; ","")&amp;"export "&amp;"$(cat ${CONFIG_DIR}"&amp;$K$7&amp;" | grep "&amp;$E97&amp;" | sed 's/""//g'"&amp;IF(VLOOKUP($E97,$AD$9:$AQ$42,12,FALSE)="大文字"," | tr '[:lower:]' '[:upper:]'",IF(VLOOKUP($E97,$AD$9:$AQ$42,12,FALSE)="小文字"," | tr '[:upper:]' '[:lower:]'",""))&amp;");"</f>
        <v>export $(cat ${CONFIG_DIR}db_sql_config.txt | grep COLUMN_NOT_NULL | sed 's/"//g');</v>
      </c>
      <c r="M98" s="24"/>
    </row>
    <row r="99" spans="4:13" ht="18" customHeight="1">
      <c r="H99" s="24" t="str">
        <f>"echo """&amp;$E97&amp;"=${"&amp;$E97&amp;"}""; echo;"</f>
        <v>echo "COLUMN_NOT_NULL=${COLUMN_NOT_NULL}"; echo;</v>
      </c>
    </row>
    <row r="100" spans="4:13" ht="18" customHeight="1">
      <c r="D100" s="5" t="s">
        <v>24</v>
      </c>
      <c r="E100" s="5" t="s">
        <v>156</v>
      </c>
      <c r="L100" s="5" t="s">
        <v>13</v>
      </c>
      <c r="M100" s="5" t="s">
        <v>591</v>
      </c>
    </row>
    <row r="101" spans="4:13" ht="18" customHeight="1">
      <c r="E101" s="5" t="s">
        <v>290</v>
      </c>
      <c r="F101" s="5" t="s">
        <v>402</v>
      </c>
      <c r="G101" s="5" t="s">
        <v>13</v>
      </c>
      <c r="H101" s="24" t="str">
        <f>IF($E97="","clear; ","")&amp;"export "&amp;"$(cat ${CONFIG_DIR}"&amp;$K$7&amp;" | grep "&amp;$E100&amp;" | sed 's/""//g'"&amp;IF(VLOOKUP($E100,$AD$9:$AQ$42,12,FALSE)="大文字"," | tr '[:lower:]' '[:upper:]'",IF(VLOOKUP($E100,$AD$9:$AQ$42,12,FALSE)="小文字"," | tr '[:upper:]' '[:lower:]'",""))&amp;");"</f>
        <v>export $(cat ${CONFIG_DIR}db_sql_config.txt | grep COLUMN_AUTO_INCREMENT | sed 's/"//g');</v>
      </c>
      <c r="M101" s="24"/>
    </row>
    <row r="102" spans="4:13" ht="18" customHeight="1">
      <c r="H102" s="24" t="str">
        <f>"echo """&amp;$E100&amp;"=${"&amp;$E100&amp;"}""; echo;"</f>
        <v>echo "COLUMN_AUTO_INCREMENT=${COLUMN_AUTO_INCREMENT}"; echo;</v>
      </c>
      <c r="M102" s="24"/>
    </row>
    <row r="103" spans="4:13" ht="18" customHeight="1">
      <c r="D103" s="5" t="s">
        <v>24</v>
      </c>
      <c r="E103" s="5" t="s">
        <v>157</v>
      </c>
      <c r="L103" s="5" t="s">
        <v>13</v>
      </c>
      <c r="M103" s="5" t="s">
        <v>592</v>
      </c>
    </row>
    <row r="104" spans="4:13" ht="18" customHeight="1">
      <c r="E104" s="5" t="s">
        <v>290</v>
      </c>
      <c r="F104" s="5" t="s">
        <v>402</v>
      </c>
      <c r="G104" s="5" t="s">
        <v>13</v>
      </c>
      <c r="H104" s="24" t="str">
        <f>IF($E100="","clear; ","")&amp;"export "&amp;"$(cat ${CONFIG_DIR}"&amp;$K$7&amp;" | grep "&amp;$E103&amp;" | sed 's/""//g'"&amp;IF(VLOOKUP($E103,$AD$9:$AQ$42,12,FALSE)="大文字"," | tr '[:lower:]' '[:upper:]'",IF(VLOOKUP($E103,$AD$9:$AQ$42,12,FALSE)="小文字"," | tr '[:upper:]' '[:lower:]'",""))&amp;");"</f>
        <v>export $(cat ${CONFIG_DIR}db_sql_config.txt | grep COLUMN_DEFAULT_VALUE | sed 's/"//g');</v>
      </c>
      <c r="M104" s="24"/>
    </row>
    <row r="105" spans="4:13" ht="18" customHeight="1">
      <c r="H105" s="24" t="str">
        <f>"echo """&amp;$E103&amp;"=${"&amp;$E103&amp;"}""; echo;"</f>
        <v>echo "COLUMN_DEFAULT_VALUE=${COLUMN_DEFAULT_VALUE}"; echo;</v>
      </c>
      <c r="M105" s="24"/>
    </row>
    <row r="106" spans="4:13" ht="18" customHeight="1">
      <c r="D106" s="5" t="s">
        <v>24</v>
      </c>
      <c r="E106" s="5" t="s">
        <v>158</v>
      </c>
      <c r="L106" s="5" t="s">
        <v>13</v>
      </c>
      <c r="M106" s="5" t="s">
        <v>593</v>
      </c>
    </row>
    <row r="107" spans="4:13" ht="18" customHeight="1">
      <c r="E107" s="5" t="s">
        <v>290</v>
      </c>
      <c r="F107" s="5" t="s">
        <v>402</v>
      </c>
      <c r="G107" s="5" t="s">
        <v>13</v>
      </c>
      <c r="H107" s="24" t="str">
        <f>IF($E103="","clear; ","")&amp;"export "&amp;"$(cat ${CONFIG_DIR}"&amp;$K$7&amp;" | grep "&amp;$E106&amp;" | sed 's/""//g'"&amp;IF(VLOOKUP($E106,$AD$9:$AQ$42,12,FALSE)="大文字"," | tr '[:lower:]' '[:upper:]'",IF(VLOOKUP($E106,$AD$9:$AQ$42,12,FALSE)="小文字"," | tr '[:upper:]' '[:lower:]'",""))&amp;");"</f>
        <v>export $(cat ${CONFIG_DIR}db_sql_config.txt | grep COLUMN_COMMENT | sed 's/"//g');</v>
      </c>
      <c r="M107" s="24"/>
    </row>
    <row r="108" spans="4:13" ht="18" customHeight="1">
      <c r="H108" s="24" t="str">
        <f>"echo """&amp;$E106&amp;"=${"&amp;$E106&amp;"}""; echo;"</f>
        <v>echo "COLUMN_COMMENT=${COLUMN_COMMENT}"; echo;</v>
      </c>
      <c r="M108" s="24"/>
    </row>
    <row r="109" spans="4:13" ht="18" customHeight="1">
      <c r="D109" s="5" t="s">
        <v>24</v>
      </c>
      <c r="E109" s="5" t="s">
        <v>159</v>
      </c>
      <c r="L109" s="5" t="s">
        <v>13</v>
      </c>
      <c r="M109" s="5" t="s">
        <v>594</v>
      </c>
    </row>
    <row r="110" spans="4:13" ht="18" customHeight="1">
      <c r="E110" s="5" t="s">
        <v>290</v>
      </c>
      <c r="F110" s="5" t="s">
        <v>402</v>
      </c>
      <c r="G110" s="5" t="s">
        <v>13</v>
      </c>
      <c r="H110" s="24" t="str">
        <f>IF($E106="","clear; ","")&amp;"export "&amp;"$(cat ${CONFIG_DIR}"&amp;$K$7&amp;" | grep "&amp;$E109&amp;" | sed 's/""//g'"&amp;IF(VLOOKUP($E109,$AD$9:$AQ$42,12,FALSE)="大文字"," | tr '[:lower:]' '[:upper:]'",IF(VLOOKUP($E109,$AD$9:$AQ$42,12,FALSE)="小文字"," | tr '[:upper:]' '[:lower:]'",""))&amp;");"</f>
        <v>export $(cat ${CONFIG_DIR}db_sql_config.txt | grep SQL_SET_HOST | sed 's/"//g');</v>
      </c>
      <c r="M110" s="24"/>
    </row>
    <row r="111" spans="4:13" ht="18" customHeight="1">
      <c r="H111" s="24" t="str">
        <f>"echo """&amp;$E109&amp;"=${"&amp;$E109&amp;"}""; echo;"</f>
        <v>echo "SQL_SET_HOST=${SQL_SET_HOST}"; echo;</v>
      </c>
      <c r="M111" s="24"/>
    </row>
    <row r="112" spans="4:13" ht="18" customHeight="1">
      <c r="D112" s="5" t="s">
        <v>24</v>
      </c>
      <c r="E112" s="5" t="s">
        <v>160</v>
      </c>
      <c r="L112" s="5" t="s">
        <v>13</v>
      </c>
      <c r="M112" s="5" t="s">
        <v>595</v>
      </c>
    </row>
    <row r="113" spans="3:13" ht="18" customHeight="1">
      <c r="E113" s="5" t="s">
        <v>290</v>
      </c>
      <c r="F113" s="5" t="s">
        <v>402</v>
      </c>
      <c r="G113" s="5" t="s">
        <v>13</v>
      </c>
      <c r="H113" s="24" t="str">
        <f>IF($E109="","clear; ","")&amp;"export "&amp;"$(cat ${CONFIG_DIR}"&amp;$K$7&amp;" | grep "&amp;$E112&amp;" | sed 's/""//g'"&amp;IF(VLOOKUP($E112,$AD$9:$AQ$42,12,FALSE)="大文字"," | tr '[:lower:]' '[:upper:]'",IF(VLOOKUP($E112,$AD$9:$AQ$42,12,FALSE)="小文字"," | tr '[:upper:]' '[:lower:]'",""))&amp;");"</f>
        <v>export $(cat ${CONFIG_DIR}db_sql_config.txt | grep POSTGRESQL_TEMPLATE | sed 's/"//g');</v>
      </c>
      <c r="M113" s="24"/>
    </row>
    <row r="114" spans="3:13" ht="18" customHeight="1">
      <c r="H114" s="24" t="str">
        <f>"echo """&amp;$E112&amp;"=${"&amp;$E112&amp;"}""; echo;"</f>
        <v>echo "POSTGRESQL_TEMPLATE=${POSTGRESQL_TEMPLATE}"; echo;</v>
      </c>
      <c r="M114" s="24"/>
    </row>
    <row r="115" spans="3:13" ht="18" customHeight="1">
      <c r="D115" s="5" t="s">
        <v>24</v>
      </c>
      <c r="E115" s="5" t="s">
        <v>161</v>
      </c>
      <c r="L115" s="5" t="s">
        <v>13</v>
      </c>
      <c r="M115" s="5" t="s">
        <v>596</v>
      </c>
    </row>
    <row r="116" spans="3:13" ht="18" customHeight="1">
      <c r="E116" s="5" t="s">
        <v>290</v>
      </c>
      <c r="F116" s="5" t="s">
        <v>402</v>
      </c>
      <c r="G116" s="5" t="s">
        <v>13</v>
      </c>
      <c r="H116" s="24" t="str">
        <f>IF($E112="","clear; ","")&amp;"export "&amp;"$(cat ${CONFIG_DIR}"&amp;$K$7&amp;" | grep "&amp;$E115&amp;" | sed 's/""//g'"&amp;IF(VLOOKUP($E115,$AD$9:$AQ$42,12,FALSE)="大文字"," | tr '[:lower:]' '[:upper:]'",IF(VLOOKUP($E115,$AD$9:$AQ$42,12,FALSE)="小文字"," | tr '[:upper:]' '[:lower:]'",""))&amp;");"</f>
        <v>export $(cat ${CONFIG_DIR}db_sql_config.txt | grep POSTGRESQL_CONNECTION_LIMIT | sed 's/"//g');</v>
      </c>
      <c r="M116" s="24"/>
    </row>
    <row r="117" spans="3:13" ht="18" customHeight="1">
      <c r="H117" s="24" t="str">
        <f>"echo """&amp;$E115&amp;"=${"&amp;$E115&amp;"}""; echo;"</f>
        <v>echo "POSTGRESQL_CONNECTION_LIMIT=${POSTGRESQL_CONNECTION_LIMIT}"; echo;</v>
      </c>
      <c r="M117" s="24"/>
    </row>
    <row r="118" spans="3:13" ht="18" customHeight="1">
      <c r="D118" s="5" t="s">
        <v>24</v>
      </c>
      <c r="E118" s="5" t="s">
        <v>162</v>
      </c>
      <c r="L118" s="5" t="s">
        <v>13</v>
      </c>
      <c r="M118" s="5" t="s">
        <v>80</v>
      </c>
    </row>
    <row r="119" spans="3:13" ht="18" customHeight="1">
      <c r="E119" s="5" t="s">
        <v>290</v>
      </c>
      <c r="F119" s="5" t="s">
        <v>402</v>
      </c>
      <c r="G119" s="5" t="s">
        <v>13</v>
      </c>
      <c r="H119" s="24" t="str">
        <f>IF($E115="","clear; ","")&amp;"export "&amp;"$(cat ${CONFIG_DIR}"&amp;$K$7&amp;" | grep "&amp;$E118&amp;" | sed 's/""//g'"&amp;IF(VLOOKUP($E118,$AD$9:$AQ$42,12,FALSE)="大文字"," | tr '[:lower:]' '[:upper:]'",IF(VLOOKUP($E118,$AD$9:$AQ$42,12,FALSE)="小文字"," | tr '[:upper:]' '[:lower:]'",""))&amp;");"</f>
        <v>export $(cat ${CONFIG_DIR}db_sql_config.txt | grep POSTGRESQL_ALLOW_CONNECTIONS | sed 's/"//g');</v>
      </c>
    </row>
    <row r="120" spans="3:13" ht="18" customHeight="1">
      <c r="H120" s="24" t="str">
        <f>"echo """&amp;$E118&amp;"=${"&amp;$E118&amp;"}""; echo;"</f>
        <v>echo "POSTGRESQL_ALLOW_CONNECTIONS=${POSTGRESQL_ALLOW_CONNECTIONS}"; echo;</v>
      </c>
    </row>
    <row r="121" spans="3:13" ht="18" customHeight="1">
      <c r="H121" s="24"/>
      <c r="M121" s="24"/>
    </row>
    <row r="122" spans="3:13" ht="18" customHeight="1">
      <c r="C122" s="5" t="s">
        <v>32</v>
      </c>
      <c r="D122" s="5" t="s">
        <v>425</v>
      </c>
      <c r="J122" s="5" t="s">
        <v>230</v>
      </c>
      <c r="K122" s="5" t="str">
        <f>K34</f>
        <v>db_data_config.txt</v>
      </c>
      <c r="L122" s="24"/>
    </row>
    <row r="124" spans="3:13" ht="18" customHeight="1">
      <c r="D124" s="5" t="s">
        <v>24</v>
      </c>
      <c r="E124" s="5" t="s">
        <v>426</v>
      </c>
      <c r="L124" s="5" t="s">
        <v>13</v>
      </c>
      <c r="M124" s="5" t="s">
        <v>400</v>
      </c>
    </row>
    <row r="125" spans="3:13" ht="18" customHeight="1">
      <c r="D125" s="5" t="s">
        <v>24</v>
      </c>
      <c r="E125" s="5" t="s">
        <v>99</v>
      </c>
      <c r="L125" s="5" t="s">
        <v>13</v>
      </c>
      <c r="M125" s="5" t="s">
        <v>518</v>
      </c>
    </row>
    <row r="126" spans="3:13" ht="18" customHeight="1">
      <c r="E126" s="5" t="s">
        <v>290</v>
      </c>
      <c r="F126" s="5" t="s">
        <v>402</v>
      </c>
      <c r="G126" s="5" t="s">
        <v>13</v>
      </c>
      <c r="H126" s="24" t="str">
        <f>IF($E122="","clear; ","")&amp;"export "&amp;"$(cat ${CONFIG_DIR}"&amp;$K$34&amp;" | grep "&amp;$E125&amp;" | sed 's/""//g'"&amp;IF(VLOOKUP($E125,$AD$36:$AQ$38,12,FALSE)="大文字"," | tr '[:lower:]' '[:upper:]'",IF(VLOOKUP($E125,$AD$36:$AQ$38,12,FALSE)="小文字"," | tr '[:upper:]' '[:lower:]'",""))&amp;");"</f>
        <v>clear; export $(cat ${CONFIG_DIR}db_data_config.txt | grep COLUMN_COUNTS | sed 's/"//g');</v>
      </c>
    </row>
    <row r="127" spans="3:13" ht="18" customHeight="1">
      <c r="H127" s="24" t="str">
        <f>"echo """&amp;$E125&amp;"=${"&amp;$E125&amp;"}""; echo;"</f>
        <v>echo "COLUMN_COUNTS=${COLUMN_COUNTS}"; echo;</v>
      </c>
    </row>
    <row r="128" spans="3:13" ht="18" customHeight="1">
      <c r="D128" s="5" t="s">
        <v>24</v>
      </c>
      <c r="E128" s="5" t="s">
        <v>100</v>
      </c>
      <c r="L128" s="5" t="s">
        <v>13</v>
      </c>
      <c r="M128" s="5" t="s">
        <v>520</v>
      </c>
    </row>
    <row r="129" spans="3:60" ht="18" customHeight="1">
      <c r="E129" s="5" t="s">
        <v>290</v>
      </c>
      <c r="F129" s="5" t="s">
        <v>402</v>
      </c>
      <c r="G129" s="5" t="s">
        <v>13</v>
      </c>
      <c r="H129" s="24" t="str">
        <f>IF($E125="","clear; ","")&amp;"export "&amp;"$(cat ${CONFIG_DIR}"&amp;$K$34&amp;" | grep "&amp;$E128&amp;" | sed 's/""//g'"&amp;IF(VLOOKUP($E128,$AD$36:$AQ$38,12,FALSE)="大文字"," | tr '[:lower:]' '[:upper:]'",IF(VLOOKUP($E128,$AD$36:$AQ$38,12,FALSE)="小文字"," | tr '[:upper:]' '[:lower:]'",""))&amp;");"</f>
        <v>export $(cat ${CONFIG_DIR}db_data_config.txt | grep COLUMN_DATA_TYPE | sed 's/"//g');</v>
      </c>
      <c r="M129" s="24"/>
    </row>
    <row r="130" spans="3:60" ht="18" customHeight="1">
      <c r="H130" s="24" t="str">
        <f>"echo """&amp;$E128&amp;"=${"&amp;$E128&amp;"}""; echo;"</f>
        <v>echo "COLUMN_DATA_TYPE=${COLUMN_DATA_TYPE}"; echo;</v>
      </c>
    </row>
    <row r="131" spans="3:60" ht="18" customHeight="1">
      <c r="D131" s="5" t="s">
        <v>24</v>
      </c>
      <c r="E131" s="5" t="s">
        <v>101</v>
      </c>
      <c r="L131" s="5" t="s">
        <v>13</v>
      </c>
      <c r="M131" s="5" t="s">
        <v>521</v>
      </c>
    </row>
    <row r="132" spans="3:60" ht="18" customHeight="1">
      <c r="E132" s="5" t="s">
        <v>290</v>
      </c>
      <c r="F132" s="5" t="s">
        <v>402</v>
      </c>
      <c r="G132" s="5" t="s">
        <v>13</v>
      </c>
      <c r="H132" s="24" t="str">
        <f>IF($E128="","clear; ","")&amp;"export "&amp;"$(cat ${CONFIG_DIR}"&amp;$K$34&amp;" | grep "&amp;$E131&amp;" | sed 's/""//g'"&amp;IF(VLOOKUP($E131,$AD$36:$AQ$38,12,FALSE)="大文字"," | tr '[:lower:]' '[:upper:]'",IF(VLOOKUP($E131,$AD$36:$AQ$38,12,FALSE)="小文字"," | tr '[:upper:]' '[:lower:]'",""))&amp;");"</f>
        <v>export $(cat ${CONFIG_DIR}db_data_config.txt | grep COLUMN_DATA_LENGTH | sed 's/"//g');</v>
      </c>
      <c r="M132" s="24"/>
    </row>
    <row r="133" spans="3:60" ht="18" customHeight="1">
      <c r="H133" s="24" t="str">
        <f>"echo """&amp;$E131&amp;"=${"&amp;$E131&amp;"}""; echo;"</f>
        <v>echo "COLUMN_DATA_LENGTH=${COLUMN_DATA_LENGTH}"; echo;</v>
      </c>
      <c r="M133" s="24"/>
    </row>
    <row r="134" spans="3:60" ht="18" customHeight="1">
      <c r="K134" s="24"/>
    </row>
    <row r="135" spans="3:60" ht="18" customHeight="1">
      <c r="C135" s="5" t="s">
        <v>33</v>
      </c>
      <c r="D135" s="5" t="s">
        <v>404</v>
      </c>
    </row>
    <row r="137" spans="3:60" ht="18" customHeight="1">
      <c r="D137" s="105" t="s">
        <v>404</v>
      </c>
      <c r="E137" s="106"/>
      <c r="F137" s="106"/>
      <c r="G137" s="107"/>
      <c r="H137" s="121">
        <f>G$137+1</f>
        <v>1</v>
      </c>
      <c r="I137" s="121">
        <f>H$137+1</f>
        <v>2</v>
      </c>
      <c r="J137" s="121">
        <f t="shared" ref="J137:AQ137" si="2">I$137+1</f>
        <v>3</v>
      </c>
      <c r="K137" s="121">
        <f t="shared" si="2"/>
        <v>4</v>
      </c>
      <c r="L137" s="121">
        <f t="shared" si="2"/>
        <v>5</v>
      </c>
      <c r="M137" s="121">
        <f t="shared" si="2"/>
        <v>6</v>
      </c>
      <c r="N137" s="121">
        <f t="shared" si="2"/>
        <v>7</v>
      </c>
      <c r="O137" s="121">
        <f t="shared" si="2"/>
        <v>8</v>
      </c>
      <c r="P137" s="121">
        <f t="shared" si="2"/>
        <v>9</v>
      </c>
      <c r="Q137" s="121">
        <f t="shared" si="2"/>
        <v>10</v>
      </c>
      <c r="R137" s="121">
        <f t="shared" si="2"/>
        <v>11</v>
      </c>
      <c r="S137" s="121">
        <f t="shared" si="2"/>
        <v>12</v>
      </c>
      <c r="T137" s="121">
        <f t="shared" si="2"/>
        <v>13</v>
      </c>
      <c r="U137" s="121">
        <f t="shared" si="2"/>
        <v>14</v>
      </c>
      <c r="V137" s="121">
        <f t="shared" si="2"/>
        <v>15</v>
      </c>
      <c r="W137" s="121">
        <f t="shared" si="2"/>
        <v>16</v>
      </c>
      <c r="X137" s="121">
        <f t="shared" si="2"/>
        <v>17</v>
      </c>
      <c r="Y137" s="121">
        <f t="shared" si="2"/>
        <v>18</v>
      </c>
      <c r="Z137" s="121">
        <f t="shared" si="2"/>
        <v>19</v>
      </c>
      <c r="AA137" s="121">
        <f t="shared" si="2"/>
        <v>20</v>
      </c>
      <c r="AB137" s="121">
        <f t="shared" si="2"/>
        <v>21</v>
      </c>
      <c r="AC137" s="121">
        <f t="shared" si="2"/>
        <v>22</v>
      </c>
      <c r="AD137" s="121">
        <f t="shared" si="2"/>
        <v>23</v>
      </c>
      <c r="AE137" s="121">
        <f t="shared" si="2"/>
        <v>24</v>
      </c>
      <c r="AF137" s="121">
        <f t="shared" si="2"/>
        <v>25</v>
      </c>
      <c r="AG137" s="121">
        <f t="shared" si="2"/>
        <v>26</v>
      </c>
      <c r="AH137" s="121">
        <f t="shared" si="2"/>
        <v>27</v>
      </c>
      <c r="AI137" s="121">
        <f t="shared" si="2"/>
        <v>28</v>
      </c>
      <c r="AJ137" s="121">
        <f t="shared" si="2"/>
        <v>29</v>
      </c>
      <c r="AK137" s="121">
        <f t="shared" si="2"/>
        <v>30</v>
      </c>
      <c r="AL137" s="121">
        <f t="shared" si="2"/>
        <v>31</v>
      </c>
      <c r="AM137" s="121">
        <f t="shared" si="2"/>
        <v>32</v>
      </c>
      <c r="AN137" s="121">
        <f t="shared" si="2"/>
        <v>33</v>
      </c>
      <c r="AO137" s="121">
        <f t="shared" si="2"/>
        <v>34</v>
      </c>
      <c r="AP137" s="121">
        <f t="shared" si="2"/>
        <v>35</v>
      </c>
      <c r="AQ137" s="121">
        <f t="shared" si="2"/>
        <v>36</v>
      </c>
    </row>
    <row r="138" spans="3:60" ht="18" customHeight="1">
      <c r="D138" s="118"/>
      <c r="E138" s="119"/>
      <c r="F138" s="119"/>
      <c r="G138" s="120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</row>
    <row r="139" spans="3:60" ht="18" customHeight="1">
      <c r="D139" s="108"/>
      <c r="E139" s="109"/>
      <c r="F139" s="109"/>
      <c r="G139" s="110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123"/>
      <c r="AP139" s="123"/>
      <c r="AQ139" s="123"/>
    </row>
    <row r="140" spans="3:60" ht="18" customHeight="1">
      <c r="D140" s="37" t="s">
        <v>694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43"/>
    </row>
    <row r="141" spans="3:60" ht="18" customHeight="1">
      <c r="D141" s="33"/>
      <c r="E141" s="140" t="s">
        <v>70</v>
      </c>
      <c r="F141" s="141"/>
      <c r="G141" s="142"/>
      <c r="H141" s="33" t="s">
        <v>24</v>
      </c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U141" s="19"/>
      <c r="AV141" s="19"/>
    </row>
    <row r="142" spans="3:60" ht="18" customHeight="1">
      <c r="D142" s="37" t="str">
        <f>E49</f>
        <v>DBMS_NAME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43"/>
      <c r="AW142" s="148"/>
      <c r="AX142" s="148"/>
      <c r="AY142" s="148"/>
      <c r="AZ142" s="148"/>
      <c r="BA142" s="60"/>
      <c r="BB142" s="60"/>
      <c r="BC142" s="60"/>
      <c r="BD142" s="60"/>
      <c r="BE142" s="60"/>
      <c r="BF142" s="60"/>
      <c r="BG142" s="60"/>
      <c r="BH142" s="60"/>
    </row>
    <row r="143" spans="3:60" ht="18" customHeight="1">
      <c r="D143" s="33"/>
      <c r="E143" s="140" t="s">
        <v>70</v>
      </c>
      <c r="F143" s="141"/>
      <c r="G143" s="142"/>
      <c r="H143" s="33"/>
      <c r="I143" s="33" t="s">
        <v>24</v>
      </c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</row>
    <row r="144" spans="3:60" ht="18" customHeight="1">
      <c r="D144" s="33"/>
      <c r="E144" s="140" t="s">
        <v>251</v>
      </c>
      <c r="F144" s="141"/>
      <c r="G144" s="142"/>
      <c r="H144" s="33"/>
      <c r="I144" s="33"/>
      <c r="J144" s="33" t="s">
        <v>24</v>
      </c>
      <c r="K144" s="33" t="s">
        <v>24</v>
      </c>
      <c r="L144" s="33" t="s">
        <v>24</v>
      </c>
      <c r="M144" s="33" t="s">
        <v>24</v>
      </c>
      <c r="N144" s="33" t="s">
        <v>24</v>
      </c>
      <c r="O144" s="33" t="s">
        <v>24</v>
      </c>
      <c r="P144" s="33" t="s">
        <v>24</v>
      </c>
      <c r="Q144" s="33" t="s">
        <v>24</v>
      </c>
      <c r="R144" s="33" t="s">
        <v>24</v>
      </c>
      <c r="S144" s="33" t="s">
        <v>24</v>
      </c>
      <c r="T144" s="33" t="s">
        <v>24</v>
      </c>
      <c r="U144" s="33" t="s">
        <v>24</v>
      </c>
      <c r="V144" s="33" t="s">
        <v>24</v>
      </c>
      <c r="W144" s="33" t="s">
        <v>24</v>
      </c>
      <c r="X144" s="33" t="s">
        <v>24</v>
      </c>
      <c r="Y144" s="33" t="s">
        <v>24</v>
      </c>
      <c r="Z144" s="33" t="s">
        <v>24</v>
      </c>
      <c r="AA144" s="33" t="s">
        <v>24</v>
      </c>
      <c r="AB144" s="33" t="s">
        <v>24</v>
      </c>
      <c r="AC144" s="33" t="s">
        <v>24</v>
      </c>
      <c r="AD144" s="33" t="s">
        <v>24</v>
      </c>
      <c r="AE144" s="33" t="s">
        <v>24</v>
      </c>
      <c r="AF144" s="33" t="s">
        <v>24</v>
      </c>
      <c r="AG144" s="33" t="s">
        <v>24</v>
      </c>
      <c r="AH144" s="33" t="s">
        <v>24</v>
      </c>
      <c r="AI144" s="33" t="s">
        <v>24</v>
      </c>
      <c r="AJ144" s="33" t="s">
        <v>24</v>
      </c>
      <c r="AK144" s="33" t="s">
        <v>24</v>
      </c>
      <c r="AL144" s="33" t="s">
        <v>24</v>
      </c>
      <c r="AM144" s="33" t="s">
        <v>24</v>
      </c>
      <c r="AN144" s="33" t="s">
        <v>24</v>
      </c>
      <c r="AO144" s="33" t="s">
        <v>24</v>
      </c>
      <c r="AP144" s="33" t="s">
        <v>24</v>
      </c>
      <c r="AQ144" s="33" t="s">
        <v>24</v>
      </c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</row>
    <row r="145" spans="4:60" ht="18" customHeight="1">
      <c r="D145" s="33"/>
      <c r="E145" s="140" t="s">
        <v>253</v>
      </c>
      <c r="F145" s="141"/>
      <c r="G145" s="142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</row>
    <row r="146" spans="4:60" ht="18" customHeight="1">
      <c r="D146" s="33"/>
      <c r="E146" s="140" t="s">
        <v>828</v>
      </c>
      <c r="F146" s="141"/>
      <c r="G146" s="142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</row>
    <row r="147" spans="4:60" ht="18" customHeight="1">
      <c r="D147" s="37" t="str">
        <f>E52</f>
        <v>DATABASE_NAME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43"/>
    </row>
    <row r="148" spans="4:60" ht="18" customHeight="1">
      <c r="D148" s="33"/>
      <c r="E148" s="140" t="s">
        <v>70</v>
      </c>
      <c r="F148" s="141"/>
      <c r="G148" s="142"/>
      <c r="H148" s="33"/>
      <c r="I148" s="33"/>
      <c r="J148" s="33" t="s">
        <v>24</v>
      </c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</row>
    <row r="149" spans="4:60" ht="18" customHeight="1">
      <c r="D149" s="33"/>
      <c r="E149" s="140" t="s">
        <v>1458</v>
      </c>
      <c r="F149" s="141"/>
      <c r="G149" s="142"/>
      <c r="H149" s="33"/>
      <c r="I149" s="33" t="s">
        <v>24</v>
      </c>
      <c r="J149" s="33"/>
      <c r="K149" s="33" t="s">
        <v>24</v>
      </c>
      <c r="L149" s="33" t="s">
        <v>24</v>
      </c>
      <c r="M149" s="33" t="s">
        <v>24</v>
      </c>
      <c r="N149" s="33" t="s">
        <v>24</v>
      </c>
      <c r="O149" s="33" t="s">
        <v>24</v>
      </c>
      <c r="P149" s="33" t="s">
        <v>24</v>
      </c>
      <c r="Q149" s="33" t="s">
        <v>24</v>
      </c>
      <c r="R149" s="33" t="s">
        <v>24</v>
      </c>
      <c r="S149" s="33" t="s">
        <v>24</v>
      </c>
      <c r="T149" s="33" t="s">
        <v>24</v>
      </c>
      <c r="U149" s="33" t="s">
        <v>24</v>
      </c>
      <c r="V149" s="33" t="s">
        <v>24</v>
      </c>
      <c r="W149" s="33" t="s">
        <v>24</v>
      </c>
      <c r="X149" s="33" t="s">
        <v>24</v>
      </c>
      <c r="Y149" s="33" t="s">
        <v>24</v>
      </c>
      <c r="Z149" s="33" t="s">
        <v>24</v>
      </c>
      <c r="AA149" s="33" t="s">
        <v>24</v>
      </c>
      <c r="AB149" s="33" t="s">
        <v>24</v>
      </c>
      <c r="AC149" s="33" t="s">
        <v>24</v>
      </c>
      <c r="AD149" s="33" t="s">
        <v>24</v>
      </c>
      <c r="AE149" s="33" t="s">
        <v>24</v>
      </c>
      <c r="AF149" s="33" t="s">
        <v>24</v>
      </c>
      <c r="AG149" s="33" t="s">
        <v>24</v>
      </c>
      <c r="AH149" s="33" t="s">
        <v>24</v>
      </c>
      <c r="AI149" s="33" t="s">
        <v>24</v>
      </c>
      <c r="AJ149" s="33" t="s">
        <v>24</v>
      </c>
      <c r="AK149" s="33" t="s">
        <v>24</v>
      </c>
      <c r="AL149" s="33" t="s">
        <v>24</v>
      </c>
      <c r="AM149" s="33" t="s">
        <v>24</v>
      </c>
      <c r="AN149" s="33" t="s">
        <v>24</v>
      </c>
      <c r="AO149" s="33" t="s">
        <v>24</v>
      </c>
      <c r="AP149" s="33" t="s">
        <v>24</v>
      </c>
      <c r="AQ149" s="33" t="s">
        <v>24</v>
      </c>
    </row>
    <row r="150" spans="4:60" ht="18" customHeight="1">
      <c r="D150" s="37" t="str">
        <f>E55</f>
        <v>DATABASE_CHARACTER_SET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43"/>
    </row>
    <row r="151" spans="4:60" ht="18" customHeight="1">
      <c r="D151" s="33"/>
      <c r="E151" s="140" t="s">
        <v>70</v>
      </c>
      <c r="F151" s="141"/>
      <c r="G151" s="142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</row>
    <row r="152" spans="4:60" ht="18" customHeight="1">
      <c r="D152" s="33"/>
      <c r="E152" s="140" t="s">
        <v>267</v>
      </c>
      <c r="F152" s="141"/>
      <c r="G152" s="142"/>
      <c r="H152" s="33"/>
      <c r="I152" s="33" t="s">
        <v>24</v>
      </c>
      <c r="J152" s="33" t="s">
        <v>24</v>
      </c>
      <c r="K152" s="33" t="s">
        <v>24</v>
      </c>
      <c r="L152" s="33" t="s">
        <v>24</v>
      </c>
      <c r="M152" s="33" t="s">
        <v>24</v>
      </c>
      <c r="N152" s="33" t="s">
        <v>24</v>
      </c>
      <c r="O152" s="33" t="s">
        <v>24</v>
      </c>
      <c r="P152" s="33" t="s">
        <v>24</v>
      </c>
      <c r="Q152" s="33" t="s">
        <v>24</v>
      </c>
      <c r="R152" s="33" t="s">
        <v>24</v>
      </c>
      <c r="S152" s="33" t="s">
        <v>24</v>
      </c>
      <c r="T152" s="33" t="s">
        <v>24</v>
      </c>
      <c r="U152" s="33" t="s">
        <v>24</v>
      </c>
      <c r="V152" s="33" t="s">
        <v>24</v>
      </c>
      <c r="W152" s="33" t="s">
        <v>24</v>
      </c>
      <c r="X152" s="33" t="s">
        <v>24</v>
      </c>
      <c r="Y152" s="33" t="s">
        <v>24</v>
      </c>
      <c r="Z152" s="33" t="s">
        <v>24</v>
      </c>
      <c r="AA152" s="33" t="s">
        <v>24</v>
      </c>
      <c r="AB152" s="33" t="s">
        <v>24</v>
      </c>
      <c r="AC152" s="33" t="s">
        <v>24</v>
      </c>
      <c r="AD152" s="33" t="s">
        <v>24</v>
      </c>
      <c r="AE152" s="33" t="s">
        <v>24</v>
      </c>
      <c r="AF152" s="33" t="s">
        <v>24</v>
      </c>
      <c r="AG152" s="33" t="s">
        <v>24</v>
      </c>
      <c r="AH152" s="33" t="s">
        <v>24</v>
      </c>
      <c r="AI152" s="33" t="s">
        <v>24</v>
      </c>
      <c r="AJ152" s="33" t="s">
        <v>24</v>
      </c>
      <c r="AK152" s="33" t="s">
        <v>24</v>
      </c>
      <c r="AL152" s="33" t="s">
        <v>24</v>
      </c>
      <c r="AM152" s="33" t="s">
        <v>24</v>
      </c>
      <c r="AN152" s="33" t="s">
        <v>24</v>
      </c>
      <c r="AO152" s="33" t="s">
        <v>24</v>
      </c>
      <c r="AP152" s="33" t="s">
        <v>24</v>
      </c>
      <c r="AQ152" s="33" t="s">
        <v>24</v>
      </c>
    </row>
    <row r="153" spans="4:60" ht="18" customHeight="1">
      <c r="D153" s="33"/>
      <c r="E153" s="140" t="s">
        <v>268</v>
      </c>
      <c r="F153" s="141"/>
      <c r="G153" s="142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</row>
    <row r="154" spans="4:60" ht="18" customHeight="1">
      <c r="D154" s="33"/>
      <c r="E154" s="140" t="s">
        <v>269</v>
      </c>
      <c r="F154" s="141"/>
      <c r="G154" s="142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</row>
    <row r="155" spans="4:60" ht="18" customHeight="1">
      <c r="D155" s="33"/>
      <c r="E155" s="140" t="s">
        <v>270</v>
      </c>
      <c r="F155" s="141"/>
      <c r="G155" s="142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</row>
    <row r="156" spans="4:60" ht="18" customHeight="1">
      <c r="D156" s="33"/>
      <c r="E156" s="140" t="s">
        <v>828</v>
      </c>
      <c r="F156" s="141"/>
      <c r="G156" s="142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</row>
    <row r="157" spans="4:60" ht="18" customHeight="1">
      <c r="D157" s="37" t="str">
        <f>E58</f>
        <v>DATABASE_COLLATE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43"/>
    </row>
    <row r="158" spans="4:60" ht="18" customHeight="1">
      <c r="D158" s="33"/>
      <c r="E158" s="140" t="s">
        <v>70</v>
      </c>
      <c r="F158" s="141"/>
      <c r="G158" s="142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</row>
    <row r="159" spans="4:60" ht="18" customHeight="1">
      <c r="D159" s="33"/>
      <c r="E159" s="140" t="s">
        <v>273</v>
      </c>
      <c r="F159" s="141"/>
      <c r="G159" s="142"/>
      <c r="H159" s="33"/>
      <c r="I159" s="33" t="s">
        <v>24</v>
      </c>
      <c r="J159" s="33" t="s">
        <v>24</v>
      </c>
      <c r="K159" s="33" t="s">
        <v>24</v>
      </c>
      <c r="L159" s="33" t="s">
        <v>24</v>
      </c>
      <c r="M159" s="33" t="s">
        <v>24</v>
      </c>
      <c r="N159" s="33" t="s">
        <v>24</v>
      </c>
      <c r="O159" s="33" t="s">
        <v>24</v>
      </c>
      <c r="P159" s="33" t="s">
        <v>24</v>
      </c>
      <c r="Q159" s="33" t="s">
        <v>24</v>
      </c>
      <c r="R159" s="33" t="s">
        <v>24</v>
      </c>
      <c r="S159" s="33" t="s">
        <v>24</v>
      </c>
      <c r="T159" s="33" t="s">
        <v>24</v>
      </c>
      <c r="U159" s="33" t="s">
        <v>24</v>
      </c>
      <c r="V159" s="33" t="s">
        <v>24</v>
      </c>
      <c r="W159" s="33" t="s">
        <v>24</v>
      </c>
      <c r="X159" s="33" t="s">
        <v>24</v>
      </c>
      <c r="Y159" s="33" t="s">
        <v>24</v>
      </c>
      <c r="Z159" s="33" t="s">
        <v>24</v>
      </c>
      <c r="AA159" s="33" t="s">
        <v>24</v>
      </c>
      <c r="AB159" s="33" t="s">
        <v>24</v>
      </c>
      <c r="AC159" s="33" t="s">
        <v>24</v>
      </c>
      <c r="AD159" s="33" t="s">
        <v>24</v>
      </c>
      <c r="AE159" s="33" t="s">
        <v>24</v>
      </c>
      <c r="AF159" s="33" t="s">
        <v>24</v>
      </c>
      <c r="AG159" s="33" t="s">
        <v>24</v>
      </c>
      <c r="AH159" s="33" t="s">
        <v>24</v>
      </c>
      <c r="AI159" s="33" t="s">
        <v>24</v>
      </c>
      <c r="AJ159" s="33" t="s">
        <v>24</v>
      </c>
      <c r="AK159" s="33" t="s">
        <v>24</v>
      </c>
      <c r="AL159" s="33" t="s">
        <v>24</v>
      </c>
      <c r="AM159" s="33" t="s">
        <v>24</v>
      </c>
      <c r="AN159" s="33" t="s">
        <v>24</v>
      </c>
      <c r="AO159" s="33" t="s">
        <v>24</v>
      </c>
      <c r="AP159" s="33" t="s">
        <v>24</v>
      </c>
      <c r="AQ159" s="33" t="s">
        <v>24</v>
      </c>
    </row>
    <row r="160" spans="4:60" ht="18" customHeight="1">
      <c r="D160" s="33"/>
      <c r="E160" s="140" t="s">
        <v>281</v>
      </c>
      <c r="F160" s="141"/>
      <c r="G160" s="142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</row>
    <row r="161" spans="4:43" ht="18" customHeight="1">
      <c r="D161" s="33"/>
      <c r="E161" s="140" t="s">
        <v>276</v>
      </c>
      <c r="F161" s="141"/>
      <c r="G161" s="142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</row>
    <row r="162" spans="4:43" ht="18" customHeight="1">
      <c r="D162" s="33"/>
      <c r="E162" s="140" t="s">
        <v>282</v>
      </c>
      <c r="F162" s="141"/>
      <c r="G162" s="142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</row>
    <row r="163" spans="4:43" ht="18" customHeight="1">
      <c r="D163" s="33"/>
      <c r="E163" s="140" t="s">
        <v>283</v>
      </c>
      <c r="F163" s="141"/>
      <c r="G163" s="142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</row>
    <row r="164" spans="4:43" ht="18" customHeight="1">
      <c r="D164" s="33"/>
      <c r="E164" s="140" t="s">
        <v>284</v>
      </c>
      <c r="F164" s="141"/>
      <c r="G164" s="142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</row>
    <row r="165" spans="4:43" ht="18" customHeight="1">
      <c r="D165" s="33"/>
      <c r="E165" s="140" t="s">
        <v>285</v>
      </c>
      <c r="F165" s="141"/>
      <c r="G165" s="142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</row>
    <row r="166" spans="4:43" ht="18" customHeight="1">
      <c r="D166" s="33"/>
      <c r="E166" s="140" t="s">
        <v>828</v>
      </c>
      <c r="F166" s="141"/>
      <c r="G166" s="142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</row>
    <row r="167" spans="4:43" ht="18" customHeight="1">
      <c r="D167" s="37" t="str">
        <f>E61</f>
        <v>DATABASE_USERNAME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43"/>
    </row>
    <row r="168" spans="4:43" ht="18" customHeight="1">
      <c r="D168" s="33"/>
      <c r="E168" s="140" t="s">
        <v>70</v>
      </c>
      <c r="F168" s="141"/>
      <c r="G168" s="142"/>
      <c r="H168" s="33"/>
      <c r="I168" s="33"/>
      <c r="J168" s="33"/>
      <c r="K168" s="33" t="s">
        <v>24</v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</row>
    <row r="169" spans="4:43" ht="18" customHeight="1">
      <c r="D169" s="33"/>
      <c r="E169" s="140" t="s">
        <v>1175</v>
      </c>
      <c r="F169" s="141"/>
      <c r="G169" s="142"/>
      <c r="H169" s="33"/>
      <c r="I169" s="33" t="s">
        <v>24</v>
      </c>
      <c r="J169" s="33" t="s">
        <v>24</v>
      </c>
      <c r="K169" s="33"/>
      <c r="L169" s="33" t="s">
        <v>24</v>
      </c>
      <c r="M169" s="33" t="s">
        <v>24</v>
      </c>
      <c r="N169" s="33" t="s">
        <v>24</v>
      </c>
      <c r="O169" s="33" t="s">
        <v>24</v>
      </c>
      <c r="P169" s="33" t="s">
        <v>24</v>
      </c>
      <c r="Q169" s="33" t="s">
        <v>24</v>
      </c>
      <c r="R169" s="33" t="s">
        <v>24</v>
      </c>
      <c r="S169" s="33" t="s">
        <v>24</v>
      </c>
      <c r="T169" s="33" t="s">
        <v>24</v>
      </c>
      <c r="U169" s="33" t="s">
        <v>24</v>
      </c>
      <c r="V169" s="33" t="s">
        <v>24</v>
      </c>
      <c r="W169" s="33" t="s">
        <v>24</v>
      </c>
      <c r="X169" s="33" t="s">
        <v>24</v>
      </c>
      <c r="Y169" s="33" t="s">
        <v>24</v>
      </c>
      <c r="Z169" s="33" t="s">
        <v>24</v>
      </c>
      <c r="AA169" s="33" t="s">
        <v>24</v>
      </c>
      <c r="AB169" s="33" t="s">
        <v>24</v>
      </c>
      <c r="AC169" s="33" t="s">
        <v>24</v>
      </c>
      <c r="AD169" s="33" t="s">
        <v>24</v>
      </c>
      <c r="AE169" s="33" t="s">
        <v>24</v>
      </c>
      <c r="AF169" s="33" t="s">
        <v>24</v>
      </c>
      <c r="AG169" s="33" t="s">
        <v>24</v>
      </c>
      <c r="AH169" s="33" t="s">
        <v>24</v>
      </c>
      <c r="AI169" s="33" t="s">
        <v>24</v>
      </c>
      <c r="AJ169" s="33" t="s">
        <v>24</v>
      </c>
      <c r="AK169" s="33" t="s">
        <v>24</v>
      </c>
      <c r="AL169" s="33" t="s">
        <v>24</v>
      </c>
      <c r="AM169" s="33" t="s">
        <v>24</v>
      </c>
      <c r="AN169" s="33" t="s">
        <v>24</v>
      </c>
      <c r="AO169" s="33" t="s">
        <v>24</v>
      </c>
      <c r="AP169" s="33" t="s">
        <v>24</v>
      </c>
      <c r="AQ169" s="33" t="s">
        <v>24</v>
      </c>
    </row>
    <row r="170" spans="4:43" ht="18" customHeight="1">
      <c r="D170" s="37" t="str">
        <f>E64</f>
        <v>DATABASE_PASSWORD</v>
      </c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43"/>
    </row>
    <row r="171" spans="4:43" ht="18" customHeight="1">
      <c r="D171" s="33"/>
      <c r="E171" s="140" t="s">
        <v>70</v>
      </c>
      <c r="F171" s="141"/>
      <c r="G171" s="142"/>
      <c r="H171" s="33"/>
      <c r="I171" s="33"/>
      <c r="J171" s="33"/>
      <c r="K171" s="33"/>
      <c r="L171" s="33" t="s">
        <v>24</v>
      </c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</row>
    <row r="172" spans="4:43" ht="18" customHeight="1">
      <c r="D172" s="33"/>
      <c r="E172" s="140" t="s">
        <v>1176</v>
      </c>
      <c r="F172" s="141"/>
      <c r="G172" s="142"/>
      <c r="H172" s="33"/>
      <c r="I172" s="33" t="s">
        <v>24</v>
      </c>
      <c r="J172" s="33" t="s">
        <v>24</v>
      </c>
      <c r="K172" s="33" t="s">
        <v>24</v>
      </c>
      <c r="L172" s="33"/>
      <c r="M172" s="33" t="s">
        <v>24</v>
      </c>
      <c r="N172" s="33" t="s">
        <v>24</v>
      </c>
      <c r="O172" s="33" t="s">
        <v>24</v>
      </c>
      <c r="P172" s="33" t="s">
        <v>24</v>
      </c>
      <c r="Q172" s="33" t="s">
        <v>24</v>
      </c>
      <c r="R172" s="33" t="s">
        <v>24</v>
      </c>
      <c r="S172" s="33" t="s">
        <v>24</v>
      </c>
      <c r="T172" s="33" t="s">
        <v>24</v>
      </c>
      <c r="U172" s="33" t="s">
        <v>24</v>
      </c>
      <c r="V172" s="33" t="s">
        <v>24</v>
      </c>
      <c r="W172" s="33" t="s">
        <v>24</v>
      </c>
      <c r="X172" s="33" t="s">
        <v>24</v>
      </c>
      <c r="Y172" s="33" t="s">
        <v>24</v>
      </c>
      <c r="Z172" s="33" t="s">
        <v>24</v>
      </c>
      <c r="AA172" s="33" t="s">
        <v>24</v>
      </c>
      <c r="AB172" s="33" t="s">
        <v>24</v>
      </c>
      <c r="AC172" s="33" t="s">
        <v>24</v>
      </c>
      <c r="AD172" s="33" t="s">
        <v>24</v>
      </c>
      <c r="AE172" s="33" t="s">
        <v>24</v>
      </c>
      <c r="AF172" s="33" t="s">
        <v>24</v>
      </c>
      <c r="AG172" s="33" t="s">
        <v>24</v>
      </c>
      <c r="AH172" s="33" t="s">
        <v>24</v>
      </c>
      <c r="AI172" s="33" t="s">
        <v>24</v>
      </c>
      <c r="AJ172" s="33" t="s">
        <v>24</v>
      </c>
      <c r="AK172" s="33" t="s">
        <v>24</v>
      </c>
      <c r="AL172" s="33" t="s">
        <v>24</v>
      </c>
      <c r="AM172" s="33" t="s">
        <v>24</v>
      </c>
      <c r="AN172" s="33" t="s">
        <v>24</v>
      </c>
      <c r="AO172" s="33" t="s">
        <v>24</v>
      </c>
      <c r="AP172" s="33" t="s">
        <v>24</v>
      </c>
      <c r="AQ172" s="33" t="s">
        <v>24</v>
      </c>
    </row>
    <row r="173" spans="4:43" ht="18" customHeight="1">
      <c r="D173" s="37" t="str">
        <f>E67</f>
        <v>DATABASE_USERRIGHT</v>
      </c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43"/>
    </row>
    <row r="174" spans="4:43" ht="18" customHeight="1">
      <c r="D174" s="33"/>
      <c r="E174" s="140" t="s">
        <v>70</v>
      </c>
      <c r="F174" s="141"/>
      <c r="G174" s="142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</row>
    <row r="175" spans="4:43" ht="18" customHeight="1">
      <c r="D175" s="33"/>
      <c r="E175" s="140" t="s">
        <v>299</v>
      </c>
      <c r="F175" s="141"/>
      <c r="G175" s="142"/>
      <c r="H175" s="33"/>
      <c r="I175" s="33" t="s">
        <v>24</v>
      </c>
      <c r="J175" s="33" t="s">
        <v>24</v>
      </c>
      <c r="K175" s="33" t="s">
        <v>24</v>
      </c>
      <c r="L175" s="33" t="s">
        <v>24</v>
      </c>
      <c r="M175" s="33" t="s">
        <v>24</v>
      </c>
      <c r="N175" s="33" t="s">
        <v>24</v>
      </c>
      <c r="O175" s="33" t="s">
        <v>24</v>
      </c>
      <c r="P175" s="33" t="s">
        <v>24</v>
      </c>
      <c r="Q175" s="33" t="s">
        <v>24</v>
      </c>
      <c r="R175" s="33" t="s">
        <v>24</v>
      </c>
      <c r="S175" s="33" t="s">
        <v>24</v>
      </c>
      <c r="T175" s="33" t="s">
        <v>24</v>
      </c>
      <c r="U175" s="33" t="s">
        <v>24</v>
      </c>
      <c r="V175" s="33" t="s">
        <v>24</v>
      </c>
      <c r="W175" s="33" t="s">
        <v>24</v>
      </c>
      <c r="X175" s="33" t="s">
        <v>24</v>
      </c>
      <c r="Y175" s="33" t="s">
        <v>24</v>
      </c>
      <c r="Z175" s="33" t="s">
        <v>24</v>
      </c>
      <c r="AA175" s="33" t="s">
        <v>24</v>
      </c>
      <c r="AB175" s="33" t="s">
        <v>24</v>
      </c>
      <c r="AC175" s="33" t="s">
        <v>24</v>
      </c>
      <c r="AD175" s="33" t="s">
        <v>24</v>
      </c>
      <c r="AE175" s="33" t="s">
        <v>24</v>
      </c>
      <c r="AF175" s="33" t="s">
        <v>24</v>
      </c>
      <c r="AG175" s="33" t="s">
        <v>24</v>
      </c>
      <c r="AH175" s="33" t="s">
        <v>24</v>
      </c>
      <c r="AI175" s="33" t="s">
        <v>24</v>
      </c>
      <c r="AJ175" s="33" t="s">
        <v>24</v>
      </c>
      <c r="AK175" s="33" t="s">
        <v>24</v>
      </c>
      <c r="AL175" s="33" t="s">
        <v>24</v>
      </c>
      <c r="AM175" s="33" t="s">
        <v>24</v>
      </c>
      <c r="AN175" s="33" t="s">
        <v>24</v>
      </c>
      <c r="AO175" s="33" t="s">
        <v>24</v>
      </c>
      <c r="AP175" s="33" t="s">
        <v>24</v>
      </c>
      <c r="AQ175" s="33" t="s">
        <v>24</v>
      </c>
    </row>
    <row r="176" spans="4:43" ht="18" customHeight="1">
      <c r="D176" s="33"/>
      <c r="E176" s="140" t="s">
        <v>1448</v>
      </c>
      <c r="F176" s="141"/>
      <c r="G176" s="142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</row>
    <row r="177" spans="4:43" ht="18" customHeight="1">
      <c r="D177" s="33"/>
      <c r="E177" s="140" t="s">
        <v>1449</v>
      </c>
      <c r="F177" s="141"/>
      <c r="G177" s="142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</row>
    <row r="178" spans="4:43" ht="18" customHeight="1">
      <c r="D178" s="33"/>
      <c r="E178" s="140" t="s">
        <v>1450</v>
      </c>
      <c r="F178" s="141"/>
      <c r="G178" s="142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</row>
    <row r="179" spans="4:43" ht="18" customHeight="1">
      <c r="D179" s="33"/>
      <c r="E179" s="140" t="s">
        <v>1451</v>
      </c>
      <c r="F179" s="141"/>
      <c r="G179" s="142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</row>
    <row r="180" spans="4:43" ht="18" customHeight="1">
      <c r="D180" s="33"/>
      <c r="E180" s="140" t="s">
        <v>1452</v>
      </c>
      <c r="F180" s="141"/>
      <c r="G180" s="142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</row>
    <row r="181" spans="4:43" ht="18" customHeight="1">
      <c r="D181" s="33"/>
      <c r="E181" s="140" t="s">
        <v>1453</v>
      </c>
      <c r="F181" s="141"/>
      <c r="G181" s="142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</row>
    <row r="182" spans="4:43" ht="18" customHeight="1">
      <c r="D182" s="33"/>
      <c r="E182" s="140" t="s">
        <v>300</v>
      </c>
      <c r="F182" s="141"/>
      <c r="G182" s="142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</row>
    <row r="183" spans="4:43" ht="18" customHeight="1">
      <c r="D183" s="33"/>
      <c r="E183" s="140" t="s">
        <v>302</v>
      </c>
      <c r="F183" s="141"/>
      <c r="G183" s="142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</row>
    <row r="184" spans="4:43" ht="18" customHeight="1">
      <c r="D184" s="33"/>
      <c r="E184" s="140" t="s">
        <v>301</v>
      </c>
      <c r="F184" s="141"/>
      <c r="G184" s="142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</row>
    <row r="185" spans="4:43" ht="18" customHeight="1">
      <c r="D185" s="33"/>
      <c r="E185" s="140" t="s">
        <v>828</v>
      </c>
      <c r="F185" s="141"/>
      <c r="G185" s="142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</row>
    <row r="186" spans="4:43" ht="18" customHeight="1">
      <c r="D186" s="37" t="str">
        <f>E70</f>
        <v>DATABASE_TABLERIGHT</v>
      </c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43"/>
    </row>
    <row r="187" spans="4:43" ht="18" customHeight="1">
      <c r="D187" s="33"/>
      <c r="E187" s="140" t="s">
        <v>70</v>
      </c>
      <c r="F187" s="141"/>
      <c r="G187" s="142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</row>
    <row r="188" spans="4:43" ht="18" customHeight="1">
      <c r="D188" s="33"/>
      <c r="E188" s="140" t="s">
        <v>1177</v>
      </c>
      <c r="F188" s="141"/>
      <c r="G188" s="142"/>
      <c r="H188" s="33"/>
      <c r="I188" s="33" t="s">
        <v>24</v>
      </c>
      <c r="J188" s="33" t="s">
        <v>24</v>
      </c>
      <c r="K188" s="33" t="s">
        <v>24</v>
      </c>
      <c r="L188" s="33" t="s">
        <v>24</v>
      </c>
      <c r="M188" s="33" t="s">
        <v>24</v>
      </c>
      <c r="N188" s="33" t="s">
        <v>24</v>
      </c>
      <c r="O188" s="33" t="s">
        <v>24</v>
      </c>
      <c r="P188" s="33" t="s">
        <v>24</v>
      </c>
      <c r="Q188" s="33" t="s">
        <v>24</v>
      </c>
      <c r="R188" s="33" t="s">
        <v>24</v>
      </c>
      <c r="S188" s="33" t="s">
        <v>24</v>
      </c>
      <c r="T188" s="33" t="s">
        <v>24</v>
      </c>
      <c r="U188" s="33" t="s">
        <v>24</v>
      </c>
      <c r="V188" s="33" t="s">
        <v>24</v>
      </c>
      <c r="W188" s="33" t="s">
        <v>24</v>
      </c>
      <c r="X188" s="33" t="s">
        <v>24</v>
      </c>
      <c r="Y188" s="33" t="s">
        <v>24</v>
      </c>
      <c r="Z188" s="33" t="s">
        <v>24</v>
      </c>
      <c r="AA188" s="33" t="s">
        <v>24</v>
      </c>
      <c r="AB188" s="33" t="s">
        <v>24</v>
      </c>
      <c r="AC188" s="33" t="s">
        <v>24</v>
      </c>
      <c r="AD188" s="33" t="s">
        <v>24</v>
      </c>
      <c r="AE188" s="33" t="s">
        <v>24</v>
      </c>
      <c r="AF188" s="33" t="s">
        <v>24</v>
      </c>
      <c r="AG188" s="33" t="s">
        <v>24</v>
      </c>
      <c r="AH188" s="33" t="s">
        <v>24</v>
      </c>
      <c r="AI188" s="33" t="s">
        <v>24</v>
      </c>
      <c r="AJ188" s="33" t="s">
        <v>24</v>
      </c>
      <c r="AK188" s="33" t="s">
        <v>24</v>
      </c>
      <c r="AL188" s="33" t="s">
        <v>24</v>
      </c>
      <c r="AM188" s="33" t="s">
        <v>24</v>
      </c>
      <c r="AN188" s="33" t="s">
        <v>24</v>
      </c>
      <c r="AO188" s="33" t="s">
        <v>24</v>
      </c>
      <c r="AP188" s="33" t="s">
        <v>24</v>
      </c>
      <c r="AQ188" s="33" t="s">
        <v>24</v>
      </c>
    </row>
    <row r="189" spans="4:43" ht="18" customHeight="1">
      <c r="D189" s="33"/>
      <c r="E189" s="140" t="s">
        <v>1462</v>
      </c>
      <c r="F189" s="141"/>
      <c r="G189" s="142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</row>
    <row r="190" spans="4:43" ht="18" customHeight="1">
      <c r="D190" s="37" t="str">
        <f>E73</f>
        <v>SET_SCHEMA</v>
      </c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43"/>
    </row>
    <row r="191" spans="4:43" ht="18" customHeight="1">
      <c r="D191" s="33"/>
      <c r="E191" s="140" t="s">
        <v>70</v>
      </c>
      <c r="F191" s="141"/>
      <c r="G191" s="142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</row>
    <row r="192" spans="4:43" ht="18" customHeight="1">
      <c r="D192" s="33"/>
      <c r="E192" s="140" t="s">
        <v>1463</v>
      </c>
      <c r="F192" s="141"/>
      <c r="G192" s="142"/>
      <c r="H192" s="33"/>
      <c r="I192" s="33" t="s">
        <v>24</v>
      </c>
      <c r="J192" s="33" t="s">
        <v>24</v>
      </c>
      <c r="K192" s="33" t="s">
        <v>24</v>
      </c>
      <c r="L192" s="33" t="s">
        <v>24</v>
      </c>
      <c r="M192" s="33" t="s">
        <v>24</v>
      </c>
      <c r="N192" s="33" t="s">
        <v>24</v>
      </c>
      <c r="O192" s="33" t="s">
        <v>24</v>
      </c>
      <c r="P192" s="33" t="s">
        <v>24</v>
      </c>
      <c r="Q192" s="33" t="s">
        <v>24</v>
      </c>
      <c r="R192" s="33" t="s">
        <v>24</v>
      </c>
      <c r="S192" s="33" t="s">
        <v>24</v>
      </c>
      <c r="T192" s="33" t="s">
        <v>24</v>
      </c>
      <c r="U192" s="33" t="s">
        <v>24</v>
      </c>
      <c r="V192" s="33" t="s">
        <v>24</v>
      </c>
      <c r="W192" s="33" t="s">
        <v>24</v>
      </c>
      <c r="X192" s="33" t="s">
        <v>24</v>
      </c>
      <c r="Y192" s="33" t="s">
        <v>24</v>
      </c>
      <c r="Z192" s="33" t="s">
        <v>24</v>
      </c>
      <c r="AA192" s="33" t="s">
        <v>24</v>
      </c>
      <c r="AB192" s="33" t="s">
        <v>24</v>
      </c>
      <c r="AC192" s="33" t="s">
        <v>24</v>
      </c>
      <c r="AD192" s="33" t="s">
        <v>24</v>
      </c>
      <c r="AE192" s="33" t="s">
        <v>24</v>
      </c>
      <c r="AF192" s="33" t="s">
        <v>24</v>
      </c>
      <c r="AG192" s="33" t="s">
        <v>24</v>
      </c>
      <c r="AH192" s="33" t="s">
        <v>24</v>
      </c>
      <c r="AI192" s="33" t="s">
        <v>24</v>
      </c>
      <c r="AJ192" s="33" t="s">
        <v>24</v>
      </c>
      <c r="AK192" s="33" t="s">
        <v>24</v>
      </c>
      <c r="AL192" s="33" t="s">
        <v>24</v>
      </c>
      <c r="AM192" s="33" t="s">
        <v>24</v>
      </c>
      <c r="AN192" s="33" t="s">
        <v>24</v>
      </c>
      <c r="AO192" s="33" t="s">
        <v>24</v>
      </c>
      <c r="AP192" s="33" t="s">
        <v>24</v>
      </c>
      <c r="AQ192" s="33" t="s">
        <v>24</v>
      </c>
    </row>
    <row r="193" spans="4:43" ht="18" customHeight="1">
      <c r="D193" s="37" t="str">
        <f>E76</f>
        <v>SET_TABLENAME</v>
      </c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43"/>
    </row>
    <row r="194" spans="4:43" ht="18" customHeight="1">
      <c r="D194" s="33"/>
      <c r="E194" s="140" t="s">
        <v>70</v>
      </c>
      <c r="F194" s="141"/>
      <c r="G194" s="142"/>
      <c r="H194" s="33"/>
      <c r="I194" s="33"/>
      <c r="J194" s="33"/>
      <c r="K194" s="33"/>
      <c r="L194" s="33"/>
      <c r="M194" s="33" t="s">
        <v>24</v>
      </c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</row>
    <row r="195" spans="4:43" ht="18" customHeight="1">
      <c r="D195" s="33"/>
      <c r="E195" s="140" t="s">
        <v>1462</v>
      </c>
      <c r="F195" s="141"/>
      <c r="G195" s="142"/>
      <c r="H195" s="33"/>
      <c r="I195" s="33" t="s">
        <v>24</v>
      </c>
      <c r="J195" s="33" t="s">
        <v>24</v>
      </c>
      <c r="K195" s="33" t="s">
        <v>24</v>
      </c>
      <c r="L195" s="33" t="s">
        <v>24</v>
      </c>
      <c r="M195" s="33"/>
      <c r="N195" s="33" t="s">
        <v>24</v>
      </c>
      <c r="O195" s="33" t="s">
        <v>24</v>
      </c>
      <c r="P195" s="33" t="s">
        <v>24</v>
      </c>
      <c r="Q195" s="33" t="s">
        <v>24</v>
      </c>
      <c r="R195" s="33" t="s">
        <v>24</v>
      </c>
      <c r="S195" s="33" t="s">
        <v>24</v>
      </c>
      <c r="T195" s="33" t="s">
        <v>24</v>
      </c>
      <c r="U195" s="33" t="s">
        <v>24</v>
      </c>
      <c r="V195" s="33" t="s">
        <v>24</v>
      </c>
      <c r="W195" s="33" t="s">
        <v>24</v>
      </c>
      <c r="X195" s="33" t="s">
        <v>24</v>
      </c>
      <c r="Y195" s="33" t="s">
        <v>24</v>
      </c>
      <c r="Z195" s="33" t="s">
        <v>24</v>
      </c>
      <c r="AA195" s="33" t="s">
        <v>24</v>
      </c>
      <c r="AB195" s="33" t="s">
        <v>24</v>
      </c>
      <c r="AC195" s="33" t="s">
        <v>24</v>
      </c>
      <c r="AD195" s="33" t="s">
        <v>24</v>
      </c>
      <c r="AE195" s="33" t="s">
        <v>24</v>
      </c>
      <c r="AF195" s="33" t="s">
        <v>24</v>
      </c>
      <c r="AG195" s="33" t="s">
        <v>24</v>
      </c>
      <c r="AH195" s="33" t="s">
        <v>24</v>
      </c>
      <c r="AI195" s="33" t="s">
        <v>24</v>
      </c>
      <c r="AJ195" s="33" t="s">
        <v>24</v>
      </c>
      <c r="AK195" s="33" t="s">
        <v>24</v>
      </c>
      <c r="AL195" s="33" t="s">
        <v>24</v>
      </c>
      <c r="AM195" s="33" t="s">
        <v>24</v>
      </c>
      <c r="AN195" s="33" t="s">
        <v>24</v>
      </c>
      <c r="AO195" s="33" t="s">
        <v>24</v>
      </c>
      <c r="AP195" s="33" t="s">
        <v>24</v>
      </c>
      <c r="AQ195" s="33" t="s">
        <v>24</v>
      </c>
    </row>
    <row r="196" spans="4:43" ht="18" customHeight="1">
      <c r="D196" s="37" t="str">
        <f>E79</f>
        <v>FOREIGN_TABLENAME</v>
      </c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43"/>
    </row>
    <row r="197" spans="4:43" ht="18" customHeight="1">
      <c r="D197" s="33"/>
      <c r="E197" s="140" t="s">
        <v>70</v>
      </c>
      <c r="F197" s="141"/>
      <c r="G197" s="142"/>
      <c r="H197" s="33"/>
      <c r="I197" s="33"/>
      <c r="J197" s="33"/>
      <c r="K197" s="33"/>
      <c r="L197" s="33"/>
      <c r="M197" s="33"/>
      <c r="N197" s="33" t="s">
        <v>24</v>
      </c>
      <c r="O197" s="33" t="s">
        <v>24</v>
      </c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</row>
    <row r="198" spans="4:43" ht="18" customHeight="1">
      <c r="D198" s="33"/>
      <c r="E198" s="140" t="s">
        <v>1179</v>
      </c>
      <c r="F198" s="141"/>
      <c r="G198" s="142"/>
      <c r="H198" s="33"/>
      <c r="I198" s="33" t="s">
        <v>24</v>
      </c>
      <c r="J198" s="33" t="s">
        <v>24</v>
      </c>
      <c r="K198" s="33" t="s">
        <v>24</v>
      </c>
      <c r="L198" s="33" t="s">
        <v>24</v>
      </c>
      <c r="M198" s="33" t="s">
        <v>24</v>
      </c>
      <c r="N198" s="33"/>
      <c r="O198" s="33"/>
      <c r="P198" s="33" t="s">
        <v>24</v>
      </c>
      <c r="Q198" s="33" t="s">
        <v>24</v>
      </c>
      <c r="R198" s="33" t="s">
        <v>24</v>
      </c>
      <c r="S198" s="33" t="s">
        <v>24</v>
      </c>
      <c r="T198" s="33" t="s">
        <v>24</v>
      </c>
      <c r="U198" s="33" t="s">
        <v>24</v>
      </c>
      <c r="V198" s="33" t="s">
        <v>24</v>
      </c>
      <c r="W198" s="33" t="s">
        <v>24</v>
      </c>
      <c r="X198" s="33" t="s">
        <v>24</v>
      </c>
      <c r="Y198" s="33" t="s">
        <v>24</v>
      </c>
      <c r="Z198" s="33" t="s">
        <v>24</v>
      </c>
      <c r="AA198" s="33" t="s">
        <v>24</v>
      </c>
      <c r="AB198" s="33" t="s">
        <v>24</v>
      </c>
      <c r="AC198" s="33" t="s">
        <v>24</v>
      </c>
      <c r="AD198" s="33" t="s">
        <v>24</v>
      </c>
      <c r="AE198" s="33" t="s">
        <v>24</v>
      </c>
      <c r="AF198" s="33" t="s">
        <v>24</v>
      </c>
      <c r="AG198" s="33" t="s">
        <v>24</v>
      </c>
      <c r="AH198" s="33" t="s">
        <v>24</v>
      </c>
      <c r="AI198" s="33" t="s">
        <v>24</v>
      </c>
      <c r="AJ198" s="33" t="s">
        <v>24</v>
      </c>
      <c r="AK198" s="33" t="s">
        <v>24</v>
      </c>
      <c r="AL198" s="33" t="s">
        <v>24</v>
      </c>
      <c r="AM198" s="33" t="s">
        <v>24</v>
      </c>
      <c r="AN198" s="33" t="s">
        <v>24</v>
      </c>
      <c r="AO198" s="33" t="s">
        <v>24</v>
      </c>
      <c r="AP198" s="33" t="s">
        <v>24</v>
      </c>
      <c r="AQ198" s="33" t="s">
        <v>24</v>
      </c>
    </row>
    <row r="199" spans="4:43" ht="18" customHeight="1">
      <c r="D199" s="37" t="str">
        <f>E82</f>
        <v>COLUMN_DATA_NAME</v>
      </c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43"/>
    </row>
    <row r="200" spans="4:43" ht="18" customHeight="1">
      <c r="D200" s="33"/>
      <c r="E200" s="140" t="s">
        <v>70</v>
      </c>
      <c r="F200" s="141"/>
      <c r="G200" s="142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</row>
    <row r="201" spans="4:43" ht="18" customHeight="1">
      <c r="D201" s="33"/>
      <c r="E201" s="140" t="s">
        <v>1471</v>
      </c>
      <c r="F201" s="141"/>
      <c r="G201" s="142"/>
      <c r="H201" s="33"/>
      <c r="I201" s="33"/>
      <c r="J201" s="33"/>
      <c r="K201" s="33"/>
      <c r="L201" s="33"/>
      <c r="M201" s="33"/>
      <c r="N201" s="33"/>
      <c r="O201" s="33"/>
      <c r="P201" s="33" t="s">
        <v>24</v>
      </c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</row>
    <row r="202" spans="4:43" ht="18" customHeight="1">
      <c r="D202" s="33"/>
      <c r="E202" s="140" t="s">
        <v>1181</v>
      </c>
      <c r="F202" s="141"/>
      <c r="G202" s="142"/>
      <c r="H202" s="33"/>
      <c r="I202" s="33" t="s">
        <v>24</v>
      </c>
      <c r="J202" s="33" t="s">
        <v>24</v>
      </c>
      <c r="K202" s="33" t="s">
        <v>24</v>
      </c>
      <c r="L202" s="33" t="s">
        <v>24</v>
      </c>
      <c r="M202" s="33" t="s">
        <v>24</v>
      </c>
      <c r="N202" s="33" t="s">
        <v>24</v>
      </c>
      <c r="O202" s="33" t="s">
        <v>24</v>
      </c>
      <c r="P202" s="33"/>
      <c r="Q202" s="33"/>
      <c r="R202" s="33" t="s">
        <v>24</v>
      </c>
      <c r="S202" s="33" t="s">
        <v>24</v>
      </c>
      <c r="T202" s="33" t="s">
        <v>24</v>
      </c>
      <c r="U202" s="33" t="s">
        <v>24</v>
      </c>
      <c r="V202" s="33" t="s">
        <v>24</v>
      </c>
      <c r="W202" s="33" t="s">
        <v>24</v>
      </c>
      <c r="X202" s="33" t="s">
        <v>24</v>
      </c>
      <c r="Y202" s="33" t="s">
        <v>24</v>
      </c>
      <c r="Z202" s="33" t="s">
        <v>24</v>
      </c>
      <c r="AA202" s="33" t="s">
        <v>24</v>
      </c>
      <c r="AB202" s="33" t="s">
        <v>24</v>
      </c>
      <c r="AC202" s="33" t="s">
        <v>24</v>
      </c>
      <c r="AD202" s="33" t="s">
        <v>24</v>
      </c>
      <c r="AE202" s="33" t="s">
        <v>24</v>
      </c>
      <c r="AF202" s="33" t="s">
        <v>24</v>
      </c>
      <c r="AG202" s="33" t="s">
        <v>24</v>
      </c>
      <c r="AH202" s="33" t="s">
        <v>24</v>
      </c>
      <c r="AI202" s="33" t="s">
        <v>24</v>
      </c>
      <c r="AJ202" s="33" t="s">
        <v>24</v>
      </c>
      <c r="AK202" s="33" t="s">
        <v>24</v>
      </c>
      <c r="AL202" s="33" t="s">
        <v>24</v>
      </c>
      <c r="AM202" s="33" t="s">
        <v>24</v>
      </c>
      <c r="AN202" s="33" t="s">
        <v>24</v>
      </c>
      <c r="AO202" s="33" t="s">
        <v>24</v>
      </c>
      <c r="AP202" s="33" t="s">
        <v>24</v>
      </c>
      <c r="AQ202" s="33" t="s">
        <v>24</v>
      </c>
    </row>
    <row r="203" spans="4:43" ht="18" customHeight="1">
      <c r="D203" s="33"/>
      <c r="E203" s="140" t="s">
        <v>1464</v>
      </c>
      <c r="F203" s="141"/>
      <c r="G203" s="142"/>
      <c r="H203" s="33"/>
      <c r="I203" s="33"/>
      <c r="J203" s="33"/>
      <c r="K203" s="33"/>
      <c r="L203" s="33"/>
      <c r="M203" s="33"/>
      <c r="N203" s="33"/>
      <c r="O203" s="33"/>
      <c r="P203" s="33"/>
      <c r="Q203" s="33" t="s">
        <v>24</v>
      </c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</row>
    <row r="204" spans="4:43" ht="18" customHeight="1">
      <c r="D204" s="37" t="str">
        <f>E85</f>
        <v>COLUMN_PRIMARY_KEY</v>
      </c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43"/>
    </row>
    <row r="205" spans="4:43" ht="18" customHeight="1">
      <c r="D205" s="33"/>
      <c r="E205" s="140" t="s">
        <v>70</v>
      </c>
      <c r="F205" s="141"/>
      <c r="G205" s="142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</row>
    <row r="206" spans="4:43" ht="18" customHeight="1">
      <c r="D206" s="33"/>
      <c r="E206" s="140" t="s">
        <v>1467</v>
      </c>
      <c r="F206" s="141"/>
      <c r="G206" s="142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 t="s">
        <v>24</v>
      </c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</row>
    <row r="207" spans="4:43" ht="18" customHeight="1">
      <c r="D207" s="33"/>
      <c r="E207" s="140" t="s">
        <v>1466</v>
      </c>
      <c r="F207" s="141"/>
      <c r="G207" s="142"/>
      <c r="H207" s="33"/>
      <c r="I207" s="33" t="s">
        <v>24</v>
      </c>
      <c r="J207" s="33" t="s">
        <v>24</v>
      </c>
      <c r="K207" s="33" t="s">
        <v>24</v>
      </c>
      <c r="L207" s="33" t="s">
        <v>24</v>
      </c>
      <c r="M207" s="33" t="s">
        <v>24</v>
      </c>
      <c r="N207" s="33" t="s">
        <v>24</v>
      </c>
      <c r="O207" s="33" t="s">
        <v>24</v>
      </c>
      <c r="P207" s="33" t="s">
        <v>24</v>
      </c>
      <c r="Q207" s="33" t="s">
        <v>24</v>
      </c>
      <c r="R207" s="33"/>
      <c r="S207" s="33"/>
      <c r="T207" s="33" t="s">
        <v>24</v>
      </c>
      <c r="U207" s="33" t="s">
        <v>24</v>
      </c>
      <c r="V207" s="33" t="s">
        <v>24</v>
      </c>
      <c r="W207" s="33" t="s">
        <v>24</v>
      </c>
      <c r="X207" s="33" t="s">
        <v>24</v>
      </c>
      <c r="Y207" s="33" t="s">
        <v>24</v>
      </c>
      <c r="Z207" s="33" t="s">
        <v>24</v>
      </c>
      <c r="AA207" s="33" t="s">
        <v>24</v>
      </c>
      <c r="AB207" s="33" t="s">
        <v>24</v>
      </c>
      <c r="AC207" s="33" t="s">
        <v>24</v>
      </c>
      <c r="AD207" s="33" t="s">
        <v>24</v>
      </c>
      <c r="AE207" s="33" t="s">
        <v>24</v>
      </c>
      <c r="AF207" s="33" t="s">
        <v>24</v>
      </c>
      <c r="AG207" s="33" t="s">
        <v>24</v>
      </c>
      <c r="AH207" s="33"/>
      <c r="AI207" s="33"/>
      <c r="AJ207" s="33" t="s">
        <v>24</v>
      </c>
      <c r="AK207" s="33" t="s">
        <v>24</v>
      </c>
      <c r="AL207" s="33" t="s">
        <v>24</v>
      </c>
      <c r="AM207" s="33" t="s">
        <v>24</v>
      </c>
      <c r="AN207" s="33" t="s">
        <v>24</v>
      </c>
      <c r="AO207" s="33" t="s">
        <v>24</v>
      </c>
      <c r="AP207" s="33" t="s">
        <v>24</v>
      </c>
      <c r="AQ207" s="33" t="s">
        <v>24</v>
      </c>
    </row>
    <row r="208" spans="4:43" ht="18" customHeight="1">
      <c r="D208" s="33"/>
      <c r="E208" s="140" t="s">
        <v>1468</v>
      </c>
      <c r="F208" s="141"/>
      <c r="G208" s="142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 t="s">
        <v>24</v>
      </c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</row>
    <row r="209" spans="4:43" ht="18" customHeight="1">
      <c r="D209" s="33"/>
      <c r="E209" s="140" t="s">
        <v>1504</v>
      </c>
      <c r="F209" s="141"/>
      <c r="G209" s="142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 t="s">
        <v>24</v>
      </c>
      <c r="AI209" s="33"/>
      <c r="AJ209" s="33"/>
      <c r="AK209" s="33"/>
      <c r="AL209" s="33"/>
      <c r="AM209" s="33"/>
      <c r="AN209" s="33"/>
      <c r="AO209" s="33"/>
      <c r="AP209" s="33"/>
      <c r="AQ209" s="33"/>
    </row>
    <row r="210" spans="4:43" ht="18" customHeight="1">
      <c r="D210" s="33"/>
      <c r="E210" s="140" t="s">
        <v>1505</v>
      </c>
      <c r="F210" s="141"/>
      <c r="G210" s="142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 t="s">
        <v>24</v>
      </c>
      <c r="AJ210" s="33"/>
      <c r="AK210" s="33"/>
      <c r="AL210" s="33"/>
      <c r="AM210" s="33"/>
      <c r="AN210" s="33"/>
      <c r="AO210" s="33"/>
      <c r="AP210" s="33"/>
      <c r="AQ210" s="33"/>
    </row>
    <row r="211" spans="4:43" ht="18" customHeight="1">
      <c r="D211" s="37" t="str">
        <f>E88</f>
        <v>COLUMN_UNIQUE_KEY</v>
      </c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43"/>
    </row>
    <row r="212" spans="4:43" ht="18" customHeight="1">
      <c r="D212" s="33"/>
      <c r="E212" s="140" t="s">
        <v>70</v>
      </c>
      <c r="F212" s="141"/>
      <c r="G212" s="142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</row>
    <row r="213" spans="4:43" ht="18" customHeight="1">
      <c r="D213" s="33"/>
      <c r="E213" s="140" t="s">
        <v>1467</v>
      </c>
      <c r="F213" s="141"/>
      <c r="G213" s="142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 t="s">
        <v>24</v>
      </c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</row>
    <row r="214" spans="4:43" ht="18" customHeight="1">
      <c r="D214" s="33"/>
      <c r="E214" s="140" t="s">
        <v>1466</v>
      </c>
      <c r="F214" s="141"/>
      <c r="G214" s="142"/>
      <c r="H214" s="33"/>
      <c r="I214" s="33" t="s">
        <v>24</v>
      </c>
      <c r="J214" s="33" t="s">
        <v>24</v>
      </c>
      <c r="K214" s="33" t="s">
        <v>24</v>
      </c>
      <c r="L214" s="33" t="s">
        <v>24</v>
      </c>
      <c r="M214" s="33" t="s">
        <v>24</v>
      </c>
      <c r="N214" s="33" t="s">
        <v>24</v>
      </c>
      <c r="O214" s="33" t="s">
        <v>24</v>
      </c>
      <c r="P214" s="33" t="s">
        <v>24</v>
      </c>
      <c r="Q214" s="33" t="s">
        <v>24</v>
      </c>
      <c r="R214" s="33" t="s">
        <v>24</v>
      </c>
      <c r="S214" s="33" t="s">
        <v>24</v>
      </c>
      <c r="T214" s="33"/>
      <c r="U214" s="33"/>
      <c r="V214" s="33" t="s">
        <v>24</v>
      </c>
      <c r="W214" s="33" t="s">
        <v>24</v>
      </c>
      <c r="X214" s="33" t="s">
        <v>24</v>
      </c>
      <c r="Y214" s="33" t="s">
        <v>24</v>
      </c>
      <c r="Z214" s="33" t="s">
        <v>24</v>
      </c>
      <c r="AA214" s="33" t="s">
        <v>24</v>
      </c>
      <c r="AB214" s="33" t="s">
        <v>24</v>
      </c>
      <c r="AC214" s="33" t="s">
        <v>24</v>
      </c>
      <c r="AD214" s="33" t="s">
        <v>24</v>
      </c>
      <c r="AE214" s="33" t="s">
        <v>24</v>
      </c>
      <c r="AF214" s="33" t="s">
        <v>24</v>
      </c>
      <c r="AG214" s="33" t="s">
        <v>24</v>
      </c>
      <c r="AH214" s="33" t="s">
        <v>24</v>
      </c>
      <c r="AI214" s="33" t="s">
        <v>24</v>
      </c>
      <c r="AJ214" s="33"/>
      <c r="AK214" s="33"/>
      <c r="AL214" s="33" t="s">
        <v>24</v>
      </c>
      <c r="AM214" s="33" t="s">
        <v>24</v>
      </c>
      <c r="AN214" s="33" t="s">
        <v>24</v>
      </c>
      <c r="AO214" s="33" t="s">
        <v>24</v>
      </c>
      <c r="AP214" s="33" t="s">
        <v>24</v>
      </c>
      <c r="AQ214" s="33" t="s">
        <v>24</v>
      </c>
    </row>
    <row r="215" spans="4:43" ht="18" customHeight="1">
      <c r="D215" s="33"/>
      <c r="E215" s="140" t="s">
        <v>1468</v>
      </c>
      <c r="F215" s="141"/>
      <c r="G215" s="142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 t="s">
        <v>24</v>
      </c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</row>
    <row r="216" spans="4:43" ht="18" customHeight="1">
      <c r="D216" s="33"/>
      <c r="E216" s="140" t="s">
        <v>1504</v>
      </c>
      <c r="F216" s="141"/>
      <c r="G216" s="142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 t="s">
        <v>24</v>
      </c>
      <c r="AK216" s="33"/>
      <c r="AL216" s="33"/>
      <c r="AM216" s="33"/>
      <c r="AN216" s="33"/>
      <c r="AO216" s="33"/>
      <c r="AP216" s="33"/>
      <c r="AQ216" s="33"/>
    </row>
    <row r="217" spans="4:43" ht="18" customHeight="1">
      <c r="D217" s="33"/>
      <c r="E217" s="140" t="s">
        <v>1505</v>
      </c>
      <c r="F217" s="141"/>
      <c r="G217" s="142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 t="s">
        <v>24</v>
      </c>
      <c r="AL217" s="33"/>
      <c r="AM217" s="33"/>
      <c r="AN217" s="33"/>
      <c r="AO217" s="33"/>
      <c r="AP217" s="33"/>
      <c r="AQ217" s="33"/>
    </row>
    <row r="218" spans="4:43" ht="18" customHeight="1">
      <c r="D218" s="37" t="str">
        <f>E91</f>
        <v>COLUMN_FOREIGN_KEY</v>
      </c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43"/>
    </row>
    <row r="219" spans="4:43" ht="18" customHeight="1">
      <c r="D219" s="33"/>
      <c r="E219" s="140" t="s">
        <v>70</v>
      </c>
      <c r="F219" s="141"/>
      <c r="G219" s="142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</row>
    <row r="220" spans="4:43" ht="18" customHeight="1">
      <c r="D220" s="33"/>
      <c r="E220" s="140" t="s">
        <v>1467</v>
      </c>
      <c r="F220" s="141"/>
      <c r="G220" s="142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 t="s">
        <v>24</v>
      </c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</row>
    <row r="221" spans="4:43" ht="18" customHeight="1">
      <c r="D221" s="33"/>
      <c r="E221" s="140" t="s">
        <v>1466</v>
      </c>
      <c r="F221" s="141"/>
      <c r="G221" s="142"/>
      <c r="H221" s="33"/>
      <c r="I221" s="33" t="s">
        <v>24</v>
      </c>
      <c r="J221" s="33" t="s">
        <v>24</v>
      </c>
      <c r="K221" s="33" t="s">
        <v>24</v>
      </c>
      <c r="L221" s="33" t="s">
        <v>24</v>
      </c>
      <c r="M221" s="33" t="s">
        <v>24</v>
      </c>
      <c r="N221" s="33" t="s">
        <v>24</v>
      </c>
      <c r="O221" s="33"/>
      <c r="P221" s="33" t="s">
        <v>24</v>
      </c>
      <c r="Q221" s="33" t="s">
        <v>24</v>
      </c>
      <c r="R221" s="33" t="s">
        <v>24</v>
      </c>
      <c r="S221" s="33" t="s">
        <v>24</v>
      </c>
      <c r="T221" s="33" t="s">
        <v>24</v>
      </c>
      <c r="U221" s="33" t="s">
        <v>24</v>
      </c>
      <c r="V221" s="33"/>
      <c r="W221" s="33"/>
      <c r="X221" s="33" t="s">
        <v>24</v>
      </c>
      <c r="Y221" s="33" t="s">
        <v>24</v>
      </c>
      <c r="Z221" s="33" t="s">
        <v>24</v>
      </c>
      <c r="AA221" s="33" t="s">
        <v>24</v>
      </c>
      <c r="AB221" s="33" t="s">
        <v>24</v>
      </c>
      <c r="AC221" s="33" t="s">
        <v>24</v>
      </c>
      <c r="AD221" s="33" t="s">
        <v>24</v>
      </c>
      <c r="AE221" s="33" t="s">
        <v>24</v>
      </c>
      <c r="AF221" s="33" t="s">
        <v>24</v>
      </c>
      <c r="AG221" s="33" t="s">
        <v>24</v>
      </c>
      <c r="AH221" s="33" t="s">
        <v>24</v>
      </c>
      <c r="AI221" s="33" t="s">
        <v>24</v>
      </c>
      <c r="AJ221" s="33" t="s">
        <v>24</v>
      </c>
      <c r="AK221" s="33" t="s">
        <v>24</v>
      </c>
      <c r="AL221" s="33"/>
      <c r="AM221" s="33"/>
      <c r="AN221" s="33" t="s">
        <v>24</v>
      </c>
      <c r="AO221" s="33" t="s">
        <v>24</v>
      </c>
      <c r="AP221" s="33" t="s">
        <v>24</v>
      </c>
      <c r="AQ221" s="33" t="s">
        <v>24</v>
      </c>
    </row>
    <row r="222" spans="4:43" ht="18" customHeight="1">
      <c r="D222" s="33"/>
      <c r="E222" s="140" t="s">
        <v>1468</v>
      </c>
      <c r="F222" s="141"/>
      <c r="G222" s="142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 t="s">
        <v>24</v>
      </c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</row>
    <row r="223" spans="4:43" ht="18" customHeight="1">
      <c r="D223" s="33"/>
      <c r="E223" s="140" t="s">
        <v>1504</v>
      </c>
      <c r="F223" s="141"/>
      <c r="G223" s="142"/>
      <c r="H223" s="33"/>
      <c r="I223" s="33"/>
      <c r="J223" s="33"/>
      <c r="K223" s="33"/>
      <c r="L223" s="33"/>
      <c r="M223" s="33"/>
      <c r="N223" s="33"/>
      <c r="O223" s="33" t="s">
        <v>24</v>
      </c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 t="s">
        <v>24</v>
      </c>
      <c r="AM223" s="33"/>
      <c r="AN223" s="33"/>
      <c r="AO223" s="33"/>
      <c r="AP223" s="33"/>
      <c r="AQ223" s="33"/>
    </row>
    <row r="224" spans="4:43" ht="18" customHeight="1">
      <c r="D224" s="33"/>
      <c r="E224" s="140" t="s">
        <v>1505</v>
      </c>
      <c r="F224" s="141"/>
      <c r="G224" s="142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 t="s">
        <v>24</v>
      </c>
      <c r="AN224" s="33"/>
      <c r="AO224" s="33"/>
      <c r="AP224" s="33"/>
      <c r="AQ224" s="33"/>
    </row>
    <row r="225" spans="4:43" ht="18" customHeight="1">
      <c r="D225" s="37" t="str">
        <f>E94</f>
        <v>COLUMN_INDEX_KEY</v>
      </c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43"/>
    </row>
    <row r="226" spans="4:43" ht="18" customHeight="1">
      <c r="D226" s="33"/>
      <c r="E226" s="140" t="s">
        <v>70</v>
      </c>
      <c r="F226" s="141"/>
      <c r="G226" s="142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</row>
    <row r="227" spans="4:43" ht="18" customHeight="1">
      <c r="D227" s="33"/>
      <c r="E227" s="140" t="s">
        <v>1467</v>
      </c>
      <c r="F227" s="141"/>
      <c r="G227" s="142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 t="s">
        <v>24</v>
      </c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</row>
    <row r="228" spans="4:43" ht="18" customHeight="1">
      <c r="D228" s="33"/>
      <c r="E228" s="140" t="s">
        <v>1466</v>
      </c>
      <c r="F228" s="141"/>
      <c r="G228" s="142"/>
      <c r="H228" s="33"/>
      <c r="I228" s="33" t="s">
        <v>24</v>
      </c>
      <c r="J228" s="33" t="s">
        <v>24</v>
      </c>
      <c r="K228" s="33" t="s">
        <v>24</v>
      </c>
      <c r="L228" s="33" t="s">
        <v>24</v>
      </c>
      <c r="M228" s="33" t="s">
        <v>24</v>
      </c>
      <c r="N228" s="33" t="s">
        <v>24</v>
      </c>
      <c r="O228" s="33" t="s">
        <v>24</v>
      </c>
      <c r="P228" s="33" t="s">
        <v>24</v>
      </c>
      <c r="Q228" s="33" t="s">
        <v>24</v>
      </c>
      <c r="R228" s="33" t="s">
        <v>24</v>
      </c>
      <c r="S228" s="33" t="s">
        <v>24</v>
      </c>
      <c r="T228" s="33" t="s">
        <v>24</v>
      </c>
      <c r="U228" s="33" t="s">
        <v>24</v>
      </c>
      <c r="V228" s="33" t="s">
        <v>24</v>
      </c>
      <c r="W228" s="33" t="s">
        <v>24</v>
      </c>
      <c r="X228" s="33"/>
      <c r="Y228" s="33"/>
      <c r="Z228" s="33" t="s">
        <v>24</v>
      </c>
      <c r="AA228" s="33" t="s">
        <v>24</v>
      </c>
      <c r="AB228" s="33" t="s">
        <v>24</v>
      </c>
      <c r="AC228" s="33" t="s">
        <v>24</v>
      </c>
      <c r="AD228" s="33" t="s">
        <v>24</v>
      </c>
      <c r="AE228" s="33" t="s">
        <v>24</v>
      </c>
      <c r="AF228" s="33" t="s">
        <v>24</v>
      </c>
      <c r="AG228" s="33" t="s">
        <v>24</v>
      </c>
      <c r="AH228" s="33" t="s">
        <v>24</v>
      </c>
      <c r="AI228" s="33" t="s">
        <v>24</v>
      </c>
      <c r="AJ228" s="33" t="s">
        <v>24</v>
      </c>
      <c r="AK228" s="33" t="s">
        <v>24</v>
      </c>
      <c r="AL228" s="33" t="s">
        <v>24</v>
      </c>
      <c r="AM228" s="33" t="s">
        <v>24</v>
      </c>
      <c r="AN228" s="33"/>
      <c r="AO228" s="33"/>
      <c r="AP228" s="33" t="s">
        <v>24</v>
      </c>
      <c r="AQ228" s="33" t="s">
        <v>24</v>
      </c>
    </row>
    <row r="229" spans="4:43" ht="18" customHeight="1">
      <c r="D229" s="33"/>
      <c r="E229" s="140" t="s">
        <v>1468</v>
      </c>
      <c r="F229" s="141"/>
      <c r="G229" s="142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 t="s">
        <v>24</v>
      </c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</row>
    <row r="230" spans="4:43" ht="18" customHeight="1">
      <c r="D230" s="33"/>
      <c r="E230" s="140" t="s">
        <v>1504</v>
      </c>
      <c r="F230" s="141"/>
      <c r="G230" s="142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 t="s">
        <v>24</v>
      </c>
      <c r="AO230" s="33"/>
      <c r="AP230" s="33"/>
      <c r="AQ230" s="33"/>
    </row>
    <row r="231" spans="4:43" ht="18" customHeight="1">
      <c r="D231" s="33"/>
      <c r="E231" s="140" t="s">
        <v>1505</v>
      </c>
      <c r="F231" s="141"/>
      <c r="G231" s="142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 t="s">
        <v>24</v>
      </c>
      <c r="AP231" s="33"/>
      <c r="AQ231" s="33"/>
    </row>
    <row r="232" spans="4:43" ht="18" customHeight="1">
      <c r="D232" s="37" t="str">
        <f>E97</f>
        <v>COLUMN_NOT_NULL</v>
      </c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43"/>
    </row>
    <row r="233" spans="4:43" ht="18" customHeight="1">
      <c r="D233" s="33"/>
      <c r="E233" s="140" t="s">
        <v>70</v>
      </c>
      <c r="F233" s="141"/>
      <c r="G233" s="142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</row>
    <row r="234" spans="4:43" ht="18" customHeight="1">
      <c r="D234" s="33"/>
      <c r="E234" s="140" t="s">
        <v>1467</v>
      </c>
      <c r="F234" s="141"/>
      <c r="G234" s="142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 t="s">
        <v>24</v>
      </c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</row>
    <row r="235" spans="4:43" ht="18" customHeight="1">
      <c r="D235" s="33"/>
      <c r="E235" s="140" t="s">
        <v>1466</v>
      </c>
      <c r="F235" s="141"/>
      <c r="G235" s="142"/>
      <c r="H235" s="33"/>
      <c r="I235" s="33" t="s">
        <v>24</v>
      </c>
      <c r="J235" s="33" t="s">
        <v>24</v>
      </c>
      <c r="K235" s="33" t="s">
        <v>24</v>
      </c>
      <c r="L235" s="33" t="s">
        <v>24</v>
      </c>
      <c r="M235" s="33" t="s">
        <v>24</v>
      </c>
      <c r="N235" s="33" t="s">
        <v>24</v>
      </c>
      <c r="O235" s="33" t="s">
        <v>24</v>
      </c>
      <c r="P235" s="33" t="s">
        <v>24</v>
      </c>
      <c r="Q235" s="33" t="s">
        <v>24</v>
      </c>
      <c r="R235" s="33" t="s">
        <v>24</v>
      </c>
      <c r="S235" s="33" t="s">
        <v>24</v>
      </c>
      <c r="T235" s="33" t="s">
        <v>24</v>
      </c>
      <c r="U235" s="33" t="s">
        <v>24</v>
      </c>
      <c r="V235" s="33" t="s">
        <v>24</v>
      </c>
      <c r="W235" s="33" t="s">
        <v>24</v>
      </c>
      <c r="X235" s="33" t="s">
        <v>24</v>
      </c>
      <c r="Y235" s="33" t="s">
        <v>24</v>
      </c>
      <c r="Z235" s="33"/>
      <c r="AA235" s="33"/>
      <c r="AB235" s="33" t="s">
        <v>24</v>
      </c>
      <c r="AC235" s="33" t="s">
        <v>24</v>
      </c>
      <c r="AD235" s="33" t="s">
        <v>24</v>
      </c>
      <c r="AE235" s="33" t="s">
        <v>24</v>
      </c>
      <c r="AF235" s="33" t="s">
        <v>24</v>
      </c>
      <c r="AG235" s="33" t="s">
        <v>24</v>
      </c>
      <c r="AH235" s="33" t="s">
        <v>24</v>
      </c>
      <c r="AI235" s="33" t="s">
        <v>24</v>
      </c>
      <c r="AJ235" s="33" t="s">
        <v>24</v>
      </c>
      <c r="AK235" s="33" t="s">
        <v>24</v>
      </c>
      <c r="AL235" s="33" t="s">
        <v>24</v>
      </c>
      <c r="AM235" s="33" t="s">
        <v>24</v>
      </c>
      <c r="AN235" s="33" t="s">
        <v>24</v>
      </c>
      <c r="AO235" s="33" t="s">
        <v>24</v>
      </c>
      <c r="AP235" s="33"/>
      <c r="AQ235" s="33"/>
    </row>
    <row r="236" spans="4:43" ht="18" customHeight="1">
      <c r="D236" s="33"/>
      <c r="E236" s="140" t="s">
        <v>1468</v>
      </c>
      <c r="F236" s="141"/>
      <c r="G236" s="142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 t="s">
        <v>24</v>
      </c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</row>
    <row r="237" spans="4:43" ht="18" customHeight="1">
      <c r="D237" s="33"/>
      <c r="E237" s="140" t="s">
        <v>1504</v>
      </c>
      <c r="F237" s="141"/>
      <c r="G237" s="142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 t="s">
        <v>24</v>
      </c>
      <c r="AQ237" s="33"/>
    </row>
    <row r="238" spans="4:43" ht="18" customHeight="1">
      <c r="D238" s="33"/>
      <c r="E238" s="140" t="s">
        <v>1505</v>
      </c>
      <c r="F238" s="141"/>
      <c r="G238" s="142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 t="s">
        <v>24</v>
      </c>
    </row>
    <row r="239" spans="4:43" ht="18" customHeight="1">
      <c r="D239" s="37" t="str">
        <f>E100</f>
        <v>COLUMN_AUTO_INCREMENT</v>
      </c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43"/>
    </row>
    <row r="240" spans="4:43" ht="18" customHeight="1">
      <c r="D240" s="33"/>
      <c r="E240" s="140" t="s">
        <v>70</v>
      </c>
      <c r="F240" s="141"/>
      <c r="G240" s="142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</row>
    <row r="241" spans="4:43" ht="18" customHeight="1">
      <c r="D241" s="33"/>
      <c r="E241" s="140" t="s">
        <v>1467</v>
      </c>
      <c r="F241" s="141"/>
      <c r="G241" s="142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 t="s">
        <v>24</v>
      </c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</row>
    <row r="242" spans="4:43" ht="18" customHeight="1">
      <c r="D242" s="33"/>
      <c r="E242" s="140" t="s">
        <v>1466</v>
      </c>
      <c r="F242" s="141"/>
      <c r="G242" s="142"/>
      <c r="H242" s="33"/>
      <c r="I242" s="33" t="s">
        <v>24</v>
      </c>
      <c r="J242" s="33" t="s">
        <v>24</v>
      </c>
      <c r="K242" s="33" t="s">
        <v>24</v>
      </c>
      <c r="L242" s="33" t="s">
        <v>24</v>
      </c>
      <c r="M242" s="33" t="s">
        <v>24</v>
      </c>
      <c r="N242" s="33" t="s">
        <v>24</v>
      </c>
      <c r="O242" s="33" t="s">
        <v>24</v>
      </c>
      <c r="P242" s="33" t="s">
        <v>24</v>
      </c>
      <c r="Q242" s="33" t="s">
        <v>24</v>
      </c>
      <c r="R242" s="33" t="s">
        <v>24</v>
      </c>
      <c r="S242" s="33" t="s">
        <v>24</v>
      </c>
      <c r="T242" s="33" t="s">
        <v>24</v>
      </c>
      <c r="U242" s="33" t="s">
        <v>24</v>
      </c>
      <c r="V242" s="33" t="s">
        <v>24</v>
      </c>
      <c r="W242" s="33" t="s">
        <v>24</v>
      </c>
      <c r="X242" s="33" t="s">
        <v>24</v>
      </c>
      <c r="Y242" s="33" t="s">
        <v>24</v>
      </c>
      <c r="Z242" s="33" t="s">
        <v>24</v>
      </c>
      <c r="AA242" s="33" t="s">
        <v>24</v>
      </c>
      <c r="AB242" s="33"/>
      <c r="AC242" s="33"/>
      <c r="AD242" s="33" t="s">
        <v>24</v>
      </c>
      <c r="AE242" s="33" t="s">
        <v>24</v>
      </c>
      <c r="AF242" s="33" t="s">
        <v>24</v>
      </c>
      <c r="AG242" s="33" t="s">
        <v>24</v>
      </c>
      <c r="AH242" s="33" t="s">
        <v>24</v>
      </c>
      <c r="AI242" s="33" t="s">
        <v>24</v>
      </c>
      <c r="AJ242" s="33" t="s">
        <v>24</v>
      </c>
      <c r="AK242" s="33" t="s">
        <v>24</v>
      </c>
      <c r="AL242" s="33" t="s">
        <v>24</v>
      </c>
      <c r="AM242" s="33" t="s">
        <v>24</v>
      </c>
      <c r="AN242" s="33" t="s">
        <v>24</v>
      </c>
      <c r="AO242" s="33" t="s">
        <v>24</v>
      </c>
      <c r="AP242" s="33" t="s">
        <v>24</v>
      </c>
      <c r="AQ242" s="33" t="s">
        <v>24</v>
      </c>
    </row>
    <row r="243" spans="4:43" ht="18" customHeight="1">
      <c r="D243" s="33"/>
      <c r="E243" s="140" t="s">
        <v>1468</v>
      </c>
      <c r="F243" s="141"/>
      <c r="G243" s="142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 t="s">
        <v>24</v>
      </c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</row>
    <row r="244" spans="4:43" ht="18" customHeight="1">
      <c r="D244" s="33"/>
      <c r="E244" s="140" t="s">
        <v>1504</v>
      </c>
      <c r="F244" s="141"/>
      <c r="G244" s="142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</row>
    <row r="245" spans="4:43" ht="18" customHeight="1">
      <c r="D245" s="33"/>
      <c r="E245" s="140" t="s">
        <v>1505</v>
      </c>
      <c r="F245" s="141"/>
      <c r="G245" s="142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</row>
    <row r="246" spans="4:43" ht="18" customHeight="1">
      <c r="D246" s="37" t="str">
        <f>E103</f>
        <v>COLUMN_DEFAULT_VALUE</v>
      </c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43"/>
    </row>
    <row r="247" spans="4:43" ht="18" customHeight="1">
      <c r="D247" s="33"/>
      <c r="E247" s="140" t="s">
        <v>70</v>
      </c>
      <c r="F247" s="141"/>
      <c r="G247" s="142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</row>
    <row r="248" spans="4:43" ht="18" customHeight="1">
      <c r="D248" s="33"/>
      <c r="E248" s="140" t="s">
        <v>1474</v>
      </c>
      <c r="F248" s="141"/>
      <c r="G248" s="142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 t="s">
        <v>24</v>
      </c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</row>
    <row r="249" spans="4:43" ht="18" customHeight="1">
      <c r="D249" s="33"/>
      <c r="E249" s="140" t="s">
        <v>1473</v>
      </c>
      <c r="F249" s="141"/>
      <c r="G249" s="142"/>
      <c r="H249" s="33"/>
      <c r="I249" s="33" t="s">
        <v>24</v>
      </c>
      <c r="J249" s="33" t="s">
        <v>24</v>
      </c>
      <c r="K249" s="33" t="s">
        <v>24</v>
      </c>
      <c r="L249" s="33" t="s">
        <v>24</v>
      </c>
      <c r="M249" s="33" t="s">
        <v>24</v>
      </c>
      <c r="N249" s="33" t="s">
        <v>24</v>
      </c>
      <c r="O249" s="33" t="s">
        <v>24</v>
      </c>
      <c r="P249" s="33" t="s">
        <v>24</v>
      </c>
      <c r="Q249" s="33" t="s">
        <v>24</v>
      </c>
      <c r="R249" s="33" t="s">
        <v>24</v>
      </c>
      <c r="S249" s="33" t="s">
        <v>24</v>
      </c>
      <c r="T249" s="33" t="s">
        <v>24</v>
      </c>
      <c r="U249" s="33" t="s">
        <v>24</v>
      </c>
      <c r="V249" s="33" t="s">
        <v>24</v>
      </c>
      <c r="W249" s="33" t="s">
        <v>24</v>
      </c>
      <c r="X249" s="33" t="s">
        <v>24</v>
      </c>
      <c r="Y249" s="33" t="s">
        <v>24</v>
      </c>
      <c r="Z249" s="33" t="s">
        <v>24</v>
      </c>
      <c r="AA249" s="33" t="s">
        <v>24</v>
      </c>
      <c r="AB249" s="33" t="s">
        <v>24</v>
      </c>
      <c r="AC249" s="33" t="s">
        <v>24</v>
      </c>
      <c r="AD249" s="33"/>
      <c r="AE249" s="33"/>
      <c r="AF249" s="33" t="s">
        <v>24</v>
      </c>
      <c r="AG249" s="33" t="s">
        <v>24</v>
      </c>
      <c r="AH249" s="33" t="s">
        <v>24</v>
      </c>
      <c r="AI249" s="33" t="s">
        <v>24</v>
      </c>
      <c r="AJ249" s="33" t="s">
        <v>24</v>
      </c>
      <c r="AK249" s="33" t="s">
        <v>24</v>
      </c>
      <c r="AL249" s="33" t="s">
        <v>24</v>
      </c>
      <c r="AM249" s="33" t="s">
        <v>24</v>
      </c>
      <c r="AN249" s="33" t="s">
        <v>24</v>
      </c>
      <c r="AO249" s="33" t="s">
        <v>24</v>
      </c>
      <c r="AP249" s="33" t="s">
        <v>24</v>
      </c>
      <c r="AQ249" s="33" t="s">
        <v>24</v>
      </c>
    </row>
    <row r="250" spans="4:43" ht="18" customHeight="1">
      <c r="D250" s="33"/>
      <c r="E250" s="140" t="s">
        <v>1475</v>
      </c>
      <c r="F250" s="141"/>
      <c r="G250" s="142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 t="s">
        <v>24</v>
      </c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</row>
    <row r="251" spans="4:43" ht="18" customHeight="1">
      <c r="D251" s="33"/>
      <c r="E251" s="140" t="s">
        <v>1476</v>
      </c>
      <c r="F251" s="141"/>
      <c r="G251" s="142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</row>
    <row r="252" spans="4:43" ht="18" customHeight="1">
      <c r="D252" s="37" t="str">
        <f>E106</f>
        <v>COLUMN_COMMENT</v>
      </c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43"/>
    </row>
    <row r="253" spans="4:43" ht="18" customHeight="1">
      <c r="D253" s="33"/>
      <c r="E253" s="140" t="s">
        <v>70</v>
      </c>
      <c r="F253" s="141"/>
      <c r="G253" s="142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</row>
    <row r="254" spans="4:43" ht="18" customHeight="1">
      <c r="D254" s="33"/>
      <c r="E254" s="140" t="s">
        <v>1474</v>
      </c>
      <c r="F254" s="141"/>
      <c r="G254" s="142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 t="s">
        <v>24</v>
      </c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</row>
    <row r="255" spans="4:43" ht="18" customHeight="1">
      <c r="D255" s="33"/>
      <c r="E255" s="140" t="s">
        <v>1473</v>
      </c>
      <c r="F255" s="141"/>
      <c r="G255" s="142"/>
      <c r="H255" s="33"/>
      <c r="I255" s="33" t="s">
        <v>24</v>
      </c>
      <c r="J255" s="33" t="s">
        <v>24</v>
      </c>
      <c r="K255" s="33" t="s">
        <v>24</v>
      </c>
      <c r="L255" s="33" t="s">
        <v>24</v>
      </c>
      <c r="M255" s="33" t="s">
        <v>24</v>
      </c>
      <c r="N255" s="33" t="s">
        <v>24</v>
      </c>
      <c r="O255" s="33" t="s">
        <v>24</v>
      </c>
      <c r="P255" s="33" t="s">
        <v>24</v>
      </c>
      <c r="Q255" s="33" t="s">
        <v>24</v>
      </c>
      <c r="R255" s="33" t="s">
        <v>24</v>
      </c>
      <c r="S255" s="33" t="s">
        <v>24</v>
      </c>
      <c r="T255" s="33" t="s">
        <v>24</v>
      </c>
      <c r="U255" s="33" t="s">
        <v>24</v>
      </c>
      <c r="V255" s="33" t="s">
        <v>24</v>
      </c>
      <c r="W255" s="33" t="s">
        <v>24</v>
      </c>
      <c r="X255" s="33" t="s">
        <v>24</v>
      </c>
      <c r="Y255" s="33" t="s">
        <v>24</v>
      </c>
      <c r="Z255" s="33" t="s">
        <v>24</v>
      </c>
      <c r="AA255" s="33" t="s">
        <v>24</v>
      </c>
      <c r="AB255" s="33" t="s">
        <v>24</v>
      </c>
      <c r="AC255" s="33" t="s">
        <v>24</v>
      </c>
      <c r="AD255" s="33" t="s">
        <v>24</v>
      </c>
      <c r="AE255" s="33" t="s">
        <v>24</v>
      </c>
      <c r="AF255" s="33"/>
      <c r="AG255" s="33"/>
      <c r="AH255" s="33" t="s">
        <v>24</v>
      </c>
      <c r="AI255" s="33" t="s">
        <v>24</v>
      </c>
      <c r="AJ255" s="33" t="s">
        <v>24</v>
      </c>
      <c r="AK255" s="33" t="s">
        <v>24</v>
      </c>
      <c r="AL255" s="33" t="s">
        <v>24</v>
      </c>
      <c r="AM255" s="33" t="s">
        <v>24</v>
      </c>
      <c r="AN255" s="33" t="s">
        <v>24</v>
      </c>
      <c r="AO255" s="33" t="s">
        <v>24</v>
      </c>
      <c r="AP255" s="33" t="s">
        <v>24</v>
      </c>
      <c r="AQ255" s="33" t="s">
        <v>24</v>
      </c>
    </row>
    <row r="256" spans="4:43" ht="18" customHeight="1">
      <c r="D256" s="33"/>
      <c r="E256" s="140" t="s">
        <v>1475</v>
      </c>
      <c r="F256" s="141"/>
      <c r="G256" s="142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 t="s">
        <v>24</v>
      </c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</row>
    <row r="257" spans="4:43" ht="18" customHeight="1">
      <c r="D257" s="33"/>
      <c r="E257" s="140" t="s">
        <v>1182</v>
      </c>
      <c r="F257" s="141"/>
      <c r="G257" s="142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</row>
    <row r="258" spans="4:43" ht="18" customHeight="1">
      <c r="D258" s="37" t="str">
        <f>E109</f>
        <v>SQL_SET_HOST</v>
      </c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43"/>
    </row>
    <row r="259" spans="4:43" ht="18" customHeight="1">
      <c r="D259" s="33"/>
      <c r="E259" s="140" t="s">
        <v>70</v>
      </c>
      <c r="F259" s="141"/>
      <c r="G259" s="142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</row>
    <row r="260" spans="4:43" ht="18" customHeight="1">
      <c r="D260" s="33"/>
      <c r="E260" s="140" t="s">
        <v>315</v>
      </c>
      <c r="F260" s="141"/>
      <c r="G260" s="142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</row>
    <row r="261" spans="4:43" ht="18" customHeight="1">
      <c r="D261" s="33"/>
      <c r="E261" s="140" t="s">
        <v>316</v>
      </c>
      <c r="F261" s="141"/>
      <c r="G261" s="142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</row>
    <row r="262" spans="4:43" ht="18" customHeight="1">
      <c r="D262" s="33"/>
      <c r="E262" s="140" t="s">
        <v>1469</v>
      </c>
      <c r="F262" s="141"/>
      <c r="G262" s="142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</row>
    <row r="263" spans="4:43" ht="18" customHeight="1">
      <c r="D263" s="33"/>
      <c r="E263" s="140" t="s">
        <v>314</v>
      </c>
      <c r="F263" s="141"/>
      <c r="G263" s="142"/>
      <c r="H263" s="33"/>
      <c r="I263" s="33" t="s">
        <v>24</v>
      </c>
      <c r="J263" s="33" t="s">
        <v>24</v>
      </c>
      <c r="K263" s="33" t="s">
        <v>24</v>
      </c>
      <c r="L263" s="33" t="s">
        <v>24</v>
      </c>
      <c r="M263" s="33" t="s">
        <v>24</v>
      </c>
      <c r="N263" s="33" t="s">
        <v>24</v>
      </c>
      <c r="O263" s="33" t="s">
        <v>24</v>
      </c>
      <c r="P263" s="33" t="s">
        <v>24</v>
      </c>
      <c r="Q263" s="33" t="s">
        <v>24</v>
      </c>
      <c r="R263" s="33" t="s">
        <v>24</v>
      </c>
      <c r="S263" s="33" t="s">
        <v>24</v>
      </c>
      <c r="T263" s="33" t="s">
        <v>24</v>
      </c>
      <c r="U263" s="33" t="s">
        <v>24</v>
      </c>
      <c r="V263" s="33" t="s">
        <v>24</v>
      </c>
      <c r="W263" s="33" t="s">
        <v>24</v>
      </c>
      <c r="X263" s="33" t="s">
        <v>24</v>
      </c>
      <c r="Y263" s="33" t="s">
        <v>24</v>
      </c>
      <c r="Z263" s="33" t="s">
        <v>24</v>
      </c>
      <c r="AA263" s="33" t="s">
        <v>24</v>
      </c>
      <c r="AB263" s="33" t="s">
        <v>24</v>
      </c>
      <c r="AC263" s="33" t="s">
        <v>24</v>
      </c>
      <c r="AD263" s="33" t="s">
        <v>24</v>
      </c>
      <c r="AE263" s="33" t="s">
        <v>24</v>
      </c>
      <c r="AF263" s="33" t="s">
        <v>24</v>
      </c>
      <c r="AG263" s="33" t="s">
        <v>24</v>
      </c>
      <c r="AH263" s="33" t="s">
        <v>24</v>
      </c>
      <c r="AI263" s="33" t="s">
        <v>24</v>
      </c>
      <c r="AJ263" s="33" t="s">
        <v>24</v>
      </c>
      <c r="AK263" s="33" t="s">
        <v>24</v>
      </c>
      <c r="AL263" s="33" t="s">
        <v>24</v>
      </c>
      <c r="AM263" s="33" t="s">
        <v>24</v>
      </c>
      <c r="AN263" s="33" t="s">
        <v>24</v>
      </c>
      <c r="AO263" s="33" t="s">
        <v>24</v>
      </c>
      <c r="AP263" s="33" t="s">
        <v>24</v>
      </c>
      <c r="AQ263" s="33" t="s">
        <v>24</v>
      </c>
    </row>
    <row r="264" spans="4:43" ht="18" customHeight="1">
      <c r="D264" s="33"/>
      <c r="E264" s="140" t="s">
        <v>811</v>
      </c>
      <c r="F264" s="141"/>
      <c r="G264" s="142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</row>
    <row r="265" spans="4:43" ht="18" customHeight="1">
      <c r="D265" s="33"/>
      <c r="E265" s="140" t="s">
        <v>1470</v>
      </c>
      <c r="F265" s="141"/>
      <c r="G265" s="142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</row>
    <row r="266" spans="4:43" ht="18" customHeight="1">
      <c r="D266" s="33"/>
      <c r="E266" s="140" t="s">
        <v>1539</v>
      </c>
      <c r="F266" s="141"/>
      <c r="G266" s="142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</row>
    <row r="267" spans="4:43" ht="18" customHeight="1">
      <c r="D267" s="33"/>
      <c r="E267" s="140" t="s">
        <v>1540</v>
      </c>
      <c r="F267" s="141"/>
      <c r="G267" s="142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</row>
    <row r="268" spans="4:43" ht="18" customHeight="1">
      <c r="D268" s="33"/>
      <c r="E268" s="140" t="s">
        <v>1541</v>
      </c>
      <c r="F268" s="141"/>
      <c r="G268" s="142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</row>
    <row r="269" spans="4:43" ht="18" customHeight="1">
      <c r="D269" s="37" t="str">
        <f>E112</f>
        <v>POSTGRESQL_TEMPLATE</v>
      </c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43"/>
    </row>
    <row r="270" spans="4:43" ht="18" customHeight="1">
      <c r="D270" s="33"/>
      <c r="E270" s="140" t="s">
        <v>70</v>
      </c>
      <c r="F270" s="141"/>
      <c r="G270" s="142"/>
      <c r="H270" s="33"/>
      <c r="I270" s="33" t="s">
        <v>24</v>
      </c>
      <c r="J270" s="33" t="s">
        <v>24</v>
      </c>
      <c r="K270" s="33" t="s">
        <v>24</v>
      </c>
      <c r="L270" s="33" t="s">
        <v>24</v>
      </c>
      <c r="M270" s="33" t="s">
        <v>24</v>
      </c>
      <c r="N270" s="33" t="s">
        <v>24</v>
      </c>
      <c r="O270" s="33" t="s">
        <v>24</v>
      </c>
      <c r="P270" s="33" t="s">
        <v>24</v>
      </c>
      <c r="Q270" s="33" t="s">
        <v>24</v>
      </c>
      <c r="R270" s="33" t="s">
        <v>24</v>
      </c>
      <c r="S270" s="33" t="s">
        <v>24</v>
      </c>
      <c r="T270" s="33" t="s">
        <v>24</v>
      </c>
      <c r="U270" s="33" t="s">
        <v>24</v>
      </c>
      <c r="V270" s="33" t="s">
        <v>24</v>
      </c>
      <c r="W270" s="33" t="s">
        <v>24</v>
      </c>
      <c r="X270" s="33" t="s">
        <v>24</v>
      </c>
      <c r="Y270" s="33" t="s">
        <v>24</v>
      </c>
      <c r="Z270" s="33" t="s">
        <v>24</v>
      </c>
      <c r="AA270" s="33" t="s">
        <v>24</v>
      </c>
      <c r="AB270" s="33" t="s">
        <v>24</v>
      </c>
      <c r="AC270" s="33" t="s">
        <v>24</v>
      </c>
      <c r="AD270" s="33" t="s">
        <v>24</v>
      </c>
      <c r="AE270" s="33" t="s">
        <v>24</v>
      </c>
      <c r="AF270" s="33" t="s">
        <v>24</v>
      </c>
      <c r="AG270" s="33" t="s">
        <v>24</v>
      </c>
      <c r="AH270" s="33" t="s">
        <v>24</v>
      </c>
      <c r="AI270" s="33" t="s">
        <v>24</v>
      </c>
      <c r="AJ270" s="33" t="s">
        <v>24</v>
      </c>
      <c r="AK270" s="33" t="s">
        <v>24</v>
      </c>
      <c r="AL270" s="33" t="s">
        <v>24</v>
      </c>
      <c r="AM270" s="33" t="s">
        <v>24</v>
      </c>
      <c r="AN270" s="33" t="s">
        <v>24</v>
      </c>
      <c r="AO270" s="33" t="s">
        <v>24</v>
      </c>
      <c r="AP270" s="33" t="s">
        <v>24</v>
      </c>
      <c r="AQ270" s="33" t="s">
        <v>24</v>
      </c>
    </row>
    <row r="271" spans="4:43" ht="18" customHeight="1">
      <c r="D271" s="33"/>
      <c r="E271" s="140" t="s">
        <v>321</v>
      </c>
      <c r="F271" s="141"/>
      <c r="G271" s="142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</row>
    <row r="272" spans="4:43" ht="18" customHeight="1">
      <c r="D272" s="33"/>
      <c r="E272" s="140" t="s">
        <v>322</v>
      </c>
      <c r="F272" s="141"/>
      <c r="G272" s="142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</row>
    <row r="273" spans="4:43" ht="18" customHeight="1">
      <c r="D273" s="33"/>
      <c r="E273" s="140" t="s">
        <v>811</v>
      </c>
      <c r="F273" s="141"/>
      <c r="G273" s="142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</row>
    <row r="274" spans="4:43" ht="18" customHeight="1">
      <c r="D274" s="37" t="str">
        <f>E115</f>
        <v>POSTGRESQL_CONNECTION_LIMIT</v>
      </c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43"/>
    </row>
    <row r="275" spans="4:43" ht="18" customHeight="1">
      <c r="D275" s="33"/>
      <c r="E275" s="140" t="s">
        <v>70</v>
      </c>
      <c r="F275" s="141"/>
      <c r="G275" s="142"/>
      <c r="H275" s="33"/>
      <c r="I275" s="33" t="s">
        <v>24</v>
      </c>
      <c r="J275" s="33" t="s">
        <v>24</v>
      </c>
      <c r="K275" s="33" t="s">
        <v>24</v>
      </c>
      <c r="L275" s="33" t="s">
        <v>24</v>
      </c>
      <c r="M275" s="33" t="s">
        <v>24</v>
      </c>
      <c r="N275" s="33" t="s">
        <v>24</v>
      </c>
      <c r="O275" s="33" t="s">
        <v>24</v>
      </c>
      <c r="P275" s="33" t="s">
        <v>24</v>
      </c>
      <c r="Q275" s="33" t="s">
        <v>24</v>
      </c>
      <c r="R275" s="33" t="s">
        <v>24</v>
      </c>
      <c r="S275" s="33" t="s">
        <v>24</v>
      </c>
      <c r="T275" s="33" t="s">
        <v>24</v>
      </c>
      <c r="U275" s="33" t="s">
        <v>24</v>
      </c>
      <c r="V275" s="33" t="s">
        <v>24</v>
      </c>
      <c r="W275" s="33" t="s">
        <v>24</v>
      </c>
      <c r="X275" s="33" t="s">
        <v>24</v>
      </c>
      <c r="Y275" s="33" t="s">
        <v>24</v>
      </c>
      <c r="Z275" s="33" t="s">
        <v>24</v>
      </c>
      <c r="AA275" s="33" t="s">
        <v>24</v>
      </c>
      <c r="AB275" s="33" t="s">
        <v>24</v>
      </c>
      <c r="AC275" s="33" t="s">
        <v>24</v>
      </c>
      <c r="AD275" s="33" t="s">
        <v>24</v>
      </c>
      <c r="AE275" s="33" t="s">
        <v>24</v>
      </c>
      <c r="AF275" s="33" t="s">
        <v>24</v>
      </c>
      <c r="AG275" s="33" t="s">
        <v>24</v>
      </c>
      <c r="AH275" s="33" t="s">
        <v>24</v>
      </c>
      <c r="AI275" s="33" t="s">
        <v>24</v>
      </c>
      <c r="AJ275" s="33" t="s">
        <v>24</v>
      </c>
      <c r="AK275" s="33" t="s">
        <v>24</v>
      </c>
      <c r="AL275" s="33" t="s">
        <v>24</v>
      </c>
      <c r="AM275" s="33" t="s">
        <v>24</v>
      </c>
      <c r="AN275" s="33" t="s">
        <v>24</v>
      </c>
      <c r="AO275" s="33" t="s">
        <v>24</v>
      </c>
      <c r="AP275" s="33" t="s">
        <v>24</v>
      </c>
      <c r="AQ275" s="33" t="s">
        <v>24</v>
      </c>
    </row>
    <row r="276" spans="4:43" ht="18" customHeight="1">
      <c r="D276" s="33"/>
      <c r="E276" s="140">
        <v>-1</v>
      </c>
      <c r="F276" s="141"/>
      <c r="G276" s="142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</row>
    <row r="277" spans="4:43" ht="18" customHeight="1">
      <c r="D277" s="33"/>
      <c r="E277" s="140">
        <v>0</v>
      </c>
      <c r="F277" s="141"/>
      <c r="G277" s="142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</row>
    <row r="278" spans="4:43" ht="18" customHeight="1">
      <c r="D278" s="33"/>
      <c r="E278" s="140">
        <v>1</v>
      </c>
      <c r="F278" s="141"/>
      <c r="G278" s="142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</row>
    <row r="279" spans="4:43" ht="18" customHeight="1">
      <c r="D279" s="33"/>
      <c r="E279" s="140" t="s">
        <v>811</v>
      </c>
      <c r="F279" s="141"/>
      <c r="G279" s="142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</row>
    <row r="280" spans="4:43" ht="18" customHeight="1">
      <c r="D280" s="37" t="str">
        <f>E118</f>
        <v>POSTGRESQL_ALLOW_CONNECTIONS</v>
      </c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43"/>
    </row>
    <row r="281" spans="4:43" ht="18" customHeight="1">
      <c r="D281" s="33"/>
      <c r="E281" s="140" t="s">
        <v>70</v>
      </c>
      <c r="F281" s="141"/>
      <c r="G281" s="142"/>
      <c r="H281" s="33"/>
      <c r="I281" s="33" t="s">
        <v>24</v>
      </c>
      <c r="J281" s="33" t="s">
        <v>24</v>
      </c>
      <c r="K281" s="33" t="s">
        <v>24</v>
      </c>
      <c r="L281" s="33" t="s">
        <v>24</v>
      </c>
      <c r="M281" s="33" t="s">
        <v>24</v>
      </c>
      <c r="N281" s="33" t="s">
        <v>24</v>
      </c>
      <c r="O281" s="33" t="s">
        <v>24</v>
      </c>
      <c r="P281" s="33" t="s">
        <v>24</v>
      </c>
      <c r="Q281" s="33" t="s">
        <v>24</v>
      </c>
      <c r="R281" s="33" t="s">
        <v>24</v>
      </c>
      <c r="S281" s="33" t="s">
        <v>24</v>
      </c>
      <c r="T281" s="33" t="s">
        <v>24</v>
      </c>
      <c r="U281" s="33" t="s">
        <v>24</v>
      </c>
      <c r="V281" s="33" t="s">
        <v>24</v>
      </c>
      <c r="W281" s="33" t="s">
        <v>24</v>
      </c>
      <c r="X281" s="33" t="s">
        <v>24</v>
      </c>
      <c r="Y281" s="33" t="s">
        <v>24</v>
      </c>
      <c r="Z281" s="33" t="s">
        <v>24</v>
      </c>
      <c r="AA281" s="33" t="s">
        <v>24</v>
      </c>
      <c r="AB281" s="33" t="s">
        <v>24</v>
      </c>
      <c r="AC281" s="33" t="s">
        <v>24</v>
      </c>
      <c r="AD281" s="33" t="s">
        <v>24</v>
      </c>
      <c r="AE281" s="33" t="s">
        <v>24</v>
      </c>
      <c r="AF281" s="33" t="s">
        <v>24</v>
      </c>
      <c r="AG281" s="33" t="s">
        <v>24</v>
      </c>
      <c r="AH281" s="33" t="s">
        <v>24</v>
      </c>
      <c r="AI281" s="33" t="s">
        <v>24</v>
      </c>
      <c r="AJ281" s="33" t="s">
        <v>24</v>
      </c>
      <c r="AK281" s="33" t="s">
        <v>24</v>
      </c>
      <c r="AL281" s="33" t="s">
        <v>24</v>
      </c>
      <c r="AM281" s="33" t="s">
        <v>24</v>
      </c>
      <c r="AN281" s="33" t="s">
        <v>24</v>
      </c>
      <c r="AO281" s="33" t="s">
        <v>24</v>
      </c>
      <c r="AP281" s="33" t="s">
        <v>24</v>
      </c>
      <c r="AQ281" s="33" t="s">
        <v>24</v>
      </c>
    </row>
    <row r="282" spans="4:43" ht="18" customHeight="1">
      <c r="D282" s="33"/>
      <c r="E282" s="147" t="s">
        <v>1442</v>
      </c>
      <c r="F282" s="141"/>
      <c r="G282" s="142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</row>
    <row r="283" spans="4:43" ht="18" customHeight="1">
      <c r="D283" s="33"/>
      <c r="E283" s="147" t="s">
        <v>1443</v>
      </c>
      <c r="F283" s="141"/>
      <c r="G283" s="142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</row>
    <row r="284" spans="4:43" ht="18" customHeight="1">
      <c r="D284" s="33"/>
      <c r="E284" s="140" t="s">
        <v>811</v>
      </c>
      <c r="F284" s="141"/>
      <c r="G284" s="142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</row>
    <row r="285" spans="4:43" ht="18" customHeight="1">
      <c r="D285" s="32" t="s">
        <v>417</v>
      </c>
      <c r="E285" s="29"/>
      <c r="F285" s="29"/>
      <c r="G285" s="29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9"/>
      <c r="AJ285" s="30"/>
      <c r="AK285" s="30"/>
      <c r="AL285" s="30"/>
      <c r="AM285" s="30"/>
      <c r="AN285" s="30"/>
      <c r="AO285" s="30"/>
      <c r="AP285" s="30"/>
      <c r="AQ285" s="44"/>
    </row>
    <row r="286" spans="4:43" ht="18" customHeight="1">
      <c r="D286" s="130" t="s">
        <v>406</v>
      </c>
      <c r="E286" s="106"/>
      <c r="F286" s="106"/>
      <c r="G286" s="107"/>
      <c r="H286" s="124" t="s">
        <v>410</v>
      </c>
      <c r="I286" s="124" t="s">
        <v>410</v>
      </c>
      <c r="J286" s="124" t="s">
        <v>410</v>
      </c>
      <c r="K286" s="124" t="s">
        <v>410</v>
      </c>
      <c r="L286" s="124" t="s">
        <v>410</v>
      </c>
      <c r="M286" s="124" t="s">
        <v>410</v>
      </c>
      <c r="N286" s="124" t="s">
        <v>407</v>
      </c>
      <c r="O286" s="124" t="s">
        <v>410</v>
      </c>
      <c r="P286" s="124" t="s">
        <v>410</v>
      </c>
      <c r="Q286" s="124" t="s">
        <v>410</v>
      </c>
      <c r="R286" s="124" t="s">
        <v>410</v>
      </c>
      <c r="S286" s="124" t="s">
        <v>410</v>
      </c>
      <c r="T286" s="124" t="s">
        <v>410</v>
      </c>
      <c r="U286" s="124" t="s">
        <v>410</v>
      </c>
      <c r="V286" s="124" t="s">
        <v>410</v>
      </c>
      <c r="W286" s="124" t="s">
        <v>410</v>
      </c>
      <c r="X286" s="124" t="s">
        <v>410</v>
      </c>
      <c r="Y286" s="124" t="s">
        <v>410</v>
      </c>
      <c r="Z286" s="124" t="s">
        <v>410</v>
      </c>
      <c r="AA286" s="124" t="s">
        <v>410</v>
      </c>
      <c r="AB286" s="124" t="s">
        <v>410</v>
      </c>
      <c r="AC286" s="124" t="s">
        <v>410</v>
      </c>
      <c r="AD286" s="124" t="s">
        <v>410</v>
      </c>
      <c r="AE286" s="124" t="s">
        <v>410</v>
      </c>
      <c r="AF286" s="124" t="s">
        <v>410</v>
      </c>
      <c r="AG286" s="124" t="s">
        <v>410</v>
      </c>
      <c r="AH286" s="124" t="s">
        <v>407</v>
      </c>
      <c r="AI286" s="124" t="s">
        <v>410</v>
      </c>
      <c r="AJ286" s="124" t="s">
        <v>407</v>
      </c>
      <c r="AK286" s="124" t="s">
        <v>410</v>
      </c>
      <c r="AL286" s="124" t="s">
        <v>407</v>
      </c>
      <c r="AM286" s="124" t="s">
        <v>410</v>
      </c>
      <c r="AN286" s="124" t="s">
        <v>407</v>
      </c>
      <c r="AO286" s="124" t="s">
        <v>410</v>
      </c>
      <c r="AP286" s="124" t="s">
        <v>407</v>
      </c>
      <c r="AQ286" s="124" t="s">
        <v>410</v>
      </c>
    </row>
    <row r="287" spans="4:43" ht="18" customHeight="1">
      <c r="D287" s="118"/>
      <c r="E287" s="119"/>
      <c r="F287" s="119"/>
      <c r="G287" s="120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</row>
    <row r="288" spans="4:43" ht="18" customHeight="1">
      <c r="D288" s="108"/>
      <c r="E288" s="109"/>
      <c r="F288" s="109"/>
      <c r="G288" s="110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</row>
    <row r="289" spans="4:43" ht="18" customHeight="1">
      <c r="D289" s="105" t="s">
        <v>408</v>
      </c>
      <c r="E289" s="106"/>
      <c r="F289" s="106"/>
      <c r="G289" s="107"/>
      <c r="H289" s="127">
        <v>240101</v>
      </c>
      <c r="I289" s="127">
        <v>240137</v>
      </c>
      <c r="J289" s="127">
        <v>240102</v>
      </c>
      <c r="K289" s="127">
        <v>240103</v>
      </c>
      <c r="L289" s="127">
        <v>240104</v>
      </c>
      <c r="M289" s="127">
        <v>240105</v>
      </c>
      <c r="N289" s="127">
        <v>240001</v>
      </c>
      <c r="O289" s="127">
        <v>240121</v>
      </c>
      <c r="P289" s="127">
        <v>240106</v>
      </c>
      <c r="Q289" s="127">
        <v>240106</v>
      </c>
      <c r="R289" s="127">
        <v>240107</v>
      </c>
      <c r="S289" s="127">
        <v>240107</v>
      </c>
      <c r="T289" s="127">
        <v>240108</v>
      </c>
      <c r="U289" s="127">
        <v>240108</v>
      </c>
      <c r="V289" s="127">
        <v>240109</v>
      </c>
      <c r="W289" s="127">
        <v>240109</v>
      </c>
      <c r="X289" s="127">
        <v>240110</v>
      </c>
      <c r="Y289" s="127">
        <v>240110</v>
      </c>
      <c r="Z289" s="127">
        <v>240111</v>
      </c>
      <c r="AA289" s="127">
        <v>240111</v>
      </c>
      <c r="AB289" s="127">
        <v>240112</v>
      </c>
      <c r="AC289" s="127">
        <v>240112</v>
      </c>
      <c r="AD289" s="127">
        <v>240113</v>
      </c>
      <c r="AE289" s="127">
        <v>240113</v>
      </c>
      <c r="AF289" s="127">
        <v>240114</v>
      </c>
      <c r="AG289" s="127">
        <v>240114</v>
      </c>
      <c r="AH289" s="127">
        <v>240001</v>
      </c>
      <c r="AI289" s="127">
        <v>240115</v>
      </c>
      <c r="AJ289" s="127">
        <v>240001</v>
      </c>
      <c r="AK289" s="127">
        <v>240116</v>
      </c>
      <c r="AL289" s="127">
        <v>240001</v>
      </c>
      <c r="AM289" s="127">
        <v>240117</v>
      </c>
      <c r="AN289" s="127">
        <v>240001</v>
      </c>
      <c r="AO289" s="127">
        <v>240118</v>
      </c>
      <c r="AP289" s="127">
        <v>240001</v>
      </c>
      <c r="AQ289" s="127">
        <v>240119</v>
      </c>
    </row>
    <row r="290" spans="4:43" ht="18" customHeight="1">
      <c r="D290" s="118"/>
      <c r="E290" s="119"/>
      <c r="F290" s="119"/>
      <c r="G290" s="120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</row>
    <row r="291" spans="4:43" ht="18" customHeight="1">
      <c r="D291" s="118"/>
      <c r="E291" s="119"/>
      <c r="F291" s="119"/>
      <c r="G291" s="120"/>
      <c r="H291" s="128"/>
      <c r="I291" s="128"/>
      <c r="J291" s="128"/>
      <c r="K291" s="128"/>
      <c r="L291" s="128"/>
      <c r="M291" s="128"/>
      <c r="N291" s="128"/>
      <c r="O291" s="12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/>
      <c r="AN291" s="128"/>
      <c r="AO291" s="128"/>
      <c r="AP291" s="128"/>
      <c r="AQ291" s="128"/>
    </row>
    <row r="292" spans="4:43" ht="18" customHeight="1">
      <c r="D292" s="118"/>
      <c r="E292" s="119"/>
      <c r="F292" s="119"/>
      <c r="G292" s="120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128"/>
    </row>
    <row r="293" spans="4:43" ht="18" customHeight="1">
      <c r="D293" s="108"/>
      <c r="E293" s="109"/>
      <c r="F293" s="109"/>
      <c r="G293" s="110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</row>
    <row r="294" spans="4:43" ht="18" customHeight="1">
      <c r="D294" s="32" t="s">
        <v>418</v>
      </c>
      <c r="E294" s="29"/>
      <c r="F294" s="29"/>
      <c r="G294" s="29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9"/>
      <c r="AJ294" s="30"/>
      <c r="AK294" s="30"/>
      <c r="AL294" s="30"/>
      <c r="AM294" s="30"/>
      <c r="AN294" s="30"/>
      <c r="AO294" s="30"/>
      <c r="AP294" s="30"/>
      <c r="AQ294" s="44"/>
    </row>
    <row r="295" spans="4:43" ht="18" customHeight="1">
      <c r="D295" s="130" t="s">
        <v>409</v>
      </c>
      <c r="E295" s="106"/>
      <c r="F295" s="106"/>
      <c r="G295" s="107"/>
      <c r="H295" s="124" t="s">
        <v>410</v>
      </c>
      <c r="I295" s="124" t="s">
        <v>410</v>
      </c>
      <c r="J295" s="124" t="s">
        <v>410</v>
      </c>
      <c r="K295" s="124" t="s">
        <v>410</v>
      </c>
      <c r="L295" s="124" t="s">
        <v>410</v>
      </c>
      <c r="M295" s="124" t="s">
        <v>410</v>
      </c>
      <c r="N295" s="124" t="s">
        <v>407</v>
      </c>
      <c r="O295" s="124" t="s">
        <v>410</v>
      </c>
      <c r="P295" s="124" t="s">
        <v>410</v>
      </c>
      <c r="Q295" s="124" t="s">
        <v>410</v>
      </c>
      <c r="R295" s="124" t="s">
        <v>410</v>
      </c>
      <c r="S295" s="124" t="s">
        <v>410</v>
      </c>
      <c r="T295" s="124" t="s">
        <v>410</v>
      </c>
      <c r="U295" s="124" t="s">
        <v>410</v>
      </c>
      <c r="V295" s="124" t="s">
        <v>410</v>
      </c>
      <c r="W295" s="124" t="s">
        <v>410</v>
      </c>
      <c r="X295" s="124" t="s">
        <v>410</v>
      </c>
      <c r="Y295" s="124" t="s">
        <v>410</v>
      </c>
      <c r="Z295" s="124" t="s">
        <v>410</v>
      </c>
      <c r="AA295" s="124" t="s">
        <v>410</v>
      </c>
      <c r="AB295" s="124" t="s">
        <v>410</v>
      </c>
      <c r="AC295" s="124" t="s">
        <v>410</v>
      </c>
      <c r="AD295" s="124" t="s">
        <v>410</v>
      </c>
      <c r="AE295" s="124" t="s">
        <v>410</v>
      </c>
      <c r="AF295" s="124" t="s">
        <v>410</v>
      </c>
      <c r="AG295" s="124" t="s">
        <v>410</v>
      </c>
      <c r="AH295" s="124" t="s">
        <v>407</v>
      </c>
      <c r="AI295" s="124" t="s">
        <v>410</v>
      </c>
      <c r="AJ295" s="124" t="s">
        <v>407</v>
      </c>
      <c r="AK295" s="124" t="s">
        <v>410</v>
      </c>
      <c r="AL295" s="124" t="s">
        <v>407</v>
      </c>
      <c r="AM295" s="124" t="s">
        <v>410</v>
      </c>
      <c r="AN295" s="124" t="s">
        <v>407</v>
      </c>
      <c r="AO295" s="124" t="s">
        <v>410</v>
      </c>
      <c r="AP295" s="124" t="s">
        <v>407</v>
      </c>
      <c r="AQ295" s="124" t="s">
        <v>410</v>
      </c>
    </row>
    <row r="296" spans="4:43" ht="18" customHeight="1">
      <c r="D296" s="118"/>
      <c r="E296" s="119"/>
      <c r="F296" s="119"/>
      <c r="G296" s="120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</row>
    <row r="297" spans="4:43" ht="18" customHeight="1">
      <c r="D297" s="108"/>
      <c r="E297" s="109"/>
      <c r="F297" s="109"/>
      <c r="G297" s="110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</row>
    <row r="298" spans="4:43" ht="18" customHeight="1">
      <c r="D298" s="130" t="s">
        <v>421</v>
      </c>
      <c r="E298" s="106"/>
      <c r="F298" s="106"/>
      <c r="G298" s="107"/>
      <c r="H298" s="131">
        <v>45753</v>
      </c>
      <c r="I298" s="131">
        <v>45753</v>
      </c>
      <c r="J298" s="131">
        <v>45753</v>
      </c>
      <c r="K298" s="131">
        <v>45753</v>
      </c>
      <c r="L298" s="131">
        <v>45753</v>
      </c>
      <c r="M298" s="131">
        <v>45753</v>
      </c>
      <c r="N298" s="131">
        <v>45753</v>
      </c>
      <c r="O298" s="131">
        <v>45753</v>
      </c>
      <c r="P298" s="131">
        <v>45753</v>
      </c>
      <c r="Q298" s="131">
        <v>45753</v>
      </c>
      <c r="R298" s="131">
        <v>45753</v>
      </c>
      <c r="S298" s="131">
        <v>45753</v>
      </c>
      <c r="T298" s="131">
        <v>45753</v>
      </c>
      <c r="U298" s="131">
        <v>45753</v>
      </c>
      <c r="V298" s="131">
        <v>45753</v>
      </c>
      <c r="W298" s="131">
        <v>45753</v>
      </c>
      <c r="X298" s="131">
        <v>45753</v>
      </c>
      <c r="Y298" s="131">
        <v>45753</v>
      </c>
      <c r="Z298" s="131">
        <v>45753</v>
      </c>
      <c r="AA298" s="131">
        <v>45753</v>
      </c>
      <c r="AB298" s="131">
        <v>45753</v>
      </c>
      <c r="AC298" s="131">
        <v>45753</v>
      </c>
      <c r="AD298" s="131">
        <v>45753</v>
      </c>
      <c r="AE298" s="131">
        <v>45753</v>
      </c>
      <c r="AF298" s="131">
        <v>45753</v>
      </c>
      <c r="AG298" s="131">
        <v>45753</v>
      </c>
      <c r="AH298" s="131">
        <v>45753</v>
      </c>
      <c r="AI298" s="131">
        <v>45753</v>
      </c>
      <c r="AJ298" s="131">
        <v>45753</v>
      </c>
      <c r="AK298" s="131">
        <v>45753</v>
      </c>
      <c r="AL298" s="131">
        <v>45753</v>
      </c>
      <c r="AM298" s="131">
        <v>45753</v>
      </c>
      <c r="AN298" s="131">
        <v>45753</v>
      </c>
      <c r="AO298" s="131">
        <v>45753</v>
      </c>
      <c r="AP298" s="131">
        <v>45753</v>
      </c>
      <c r="AQ298" s="131">
        <v>45753</v>
      </c>
    </row>
    <row r="299" spans="4:43" ht="18" customHeight="1">
      <c r="D299" s="132"/>
      <c r="E299" s="119"/>
      <c r="F299" s="119"/>
      <c r="G299" s="120"/>
      <c r="H299" s="131"/>
      <c r="I299" s="131"/>
      <c r="J299" s="131"/>
      <c r="K299" s="131"/>
      <c r="L299" s="131"/>
      <c r="M299" s="131"/>
      <c r="N299" s="131"/>
      <c r="O299" s="131"/>
      <c r="P299" s="131"/>
      <c r="Q299" s="131"/>
      <c r="R299" s="131"/>
      <c r="S299" s="131"/>
      <c r="T299" s="131"/>
      <c r="U299" s="131"/>
      <c r="V299" s="131"/>
      <c r="W299" s="131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131"/>
      <c r="AH299" s="131"/>
      <c r="AI299" s="131"/>
      <c r="AJ299" s="131"/>
      <c r="AK299" s="131"/>
      <c r="AL299" s="131"/>
      <c r="AM299" s="131"/>
      <c r="AN299" s="131"/>
      <c r="AO299" s="131"/>
      <c r="AP299" s="131"/>
      <c r="AQ299" s="131"/>
    </row>
    <row r="300" spans="4:43" ht="18" customHeight="1">
      <c r="D300" s="132"/>
      <c r="E300" s="119"/>
      <c r="F300" s="119"/>
      <c r="G300" s="120"/>
      <c r="H300" s="131"/>
      <c r="I300" s="131"/>
      <c r="J300" s="131"/>
      <c r="K300" s="131"/>
      <c r="L300" s="131"/>
      <c r="M300" s="131"/>
      <c r="N300" s="131"/>
      <c r="O300" s="131"/>
      <c r="P300" s="131"/>
      <c r="Q300" s="131"/>
      <c r="R300" s="131"/>
      <c r="S300" s="131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  <c r="AN300" s="131"/>
      <c r="AO300" s="131"/>
      <c r="AP300" s="131"/>
      <c r="AQ300" s="131"/>
    </row>
    <row r="301" spans="4:43" ht="18" customHeight="1">
      <c r="D301" s="118"/>
      <c r="E301" s="119"/>
      <c r="F301" s="119"/>
      <c r="G301" s="120"/>
      <c r="H301" s="131"/>
      <c r="I301" s="131"/>
      <c r="J301" s="131"/>
      <c r="K301" s="131"/>
      <c r="L301" s="131"/>
      <c r="M301" s="131"/>
      <c r="N301" s="131"/>
      <c r="O301" s="131"/>
      <c r="P301" s="131"/>
      <c r="Q301" s="131"/>
      <c r="R301" s="131"/>
      <c r="S301" s="131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  <c r="AN301" s="131"/>
      <c r="AO301" s="131"/>
      <c r="AP301" s="131"/>
      <c r="AQ301" s="131"/>
    </row>
    <row r="302" spans="4:43" ht="18" customHeight="1">
      <c r="D302" s="108"/>
      <c r="E302" s="109"/>
      <c r="F302" s="109"/>
      <c r="G302" s="110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131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131"/>
      <c r="AQ302" s="131"/>
    </row>
    <row r="303" spans="4:43" ht="18" customHeight="1">
      <c r="O303" s="19"/>
      <c r="AJ303" s="36"/>
      <c r="AL303" s="19"/>
    </row>
    <row r="304" spans="4:43" ht="18" customHeight="1">
      <c r="D304" s="5" t="s">
        <v>230</v>
      </c>
      <c r="E304" s="5" t="s">
        <v>406</v>
      </c>
      <c r="I304" s="5" t="s">
        <v>13</v>
      </c>
      <c r="J304" s="5" t="s">
        <v>422</v>
      </c>
      <c r="O304" s="19"/>
      <c r="AJ304" s="36"/>
      <c r="AL304" s="19"/>
    </row>
    <row r="305" spans="3:97" ht="18" customHeight="1">
      <c r="J305" s="5" t="s">
        <v>423</v>
      </c>
      <c r="O305" s="19"/>
      <c r="AJ305" s="36"/>
      <c r="AL305" s="19"/>
    </row>
    <row r="306" spans="3:97" ht="18" customHeight="1">
      <c r="J306" s="5" t="s">
        <v>424</v>
      </c>
      <c r="O306" s="19"/>
      <c r="AJ306" s="36"/>
      <c r="AL306" s="19"/>
    </row>
    <row r="307" spans="3:97" ht="18" customHeight="1">
      <c r="O307" s="19"/>
      <c r="AJ307" s="36"/>
      <c r="AL307" s="19"/>
    </row>
    <row r="308" spans="3:97" ht="18" customHeight="1">
      <c r="C308" s="5" t="s">
        <v>1166</v>
      </c>
      <c r="D308" s="5" t="s">
        <v>427</v>
      </c>
      <c r="AE308" s="5" t="s">
        <v>230</v>
      </c>
      <c r="AF308" s="5" t="s">
        <v>714</v>
      </c>
      <c r="AJ308" s="5" t="s">
        <v>307</v>
      </c>
      <c r="AK308" s="119" t="s">
        <v>715</v>
      </c>
      <c r="AL308" s="119"/>
      <c r="AM308" s="119"/>
      <c r="AN308" s="119"/>
    </row>
    <row r="310" spans="3:97" ht="18" customHeight="1">
      <c r="D310" s="105" t="s">
        <v>403</v>
      </c>
      <c r="E310" s="106"/>
      <c r="F310" s="106"/>
      <c r="G310" s="107"/>
      <c r="H310" s="111" t="s">
        <v>730</v>
      </c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3"/>
      <c r="AE310" s="117" t="s">
        <v>434</v>
      </c>
      <c r="AF310" s="112"/>
      <c r="AG310" s="113"/>
      <c r="AH310" s="111" t="s">
        <v>411</v>
      </c>
      <c r="AI310" s="112"/>
      <c r="AJ310" s="112"/>
      <c r="AK310" s="112"/>
      <c r="AL310" s="112"/>
      <c r="AM310" s="112"/>
      <c r="AN310" s="112"/>
      <c r="AO310" s="112"/>
      <c r="AP310" s="112"/>
      <c r="AQ310" s="113"/>
      <c r="AS310" s="62" t="s">
        <v>444</v>
      </c>
      <c r="AT310" s="63"/>
      <c r="AU310" s="64"/>
      <c r="AW310" s="71" t="str">
        <f>$D$142</f>
        <v>DBMS_NAME</v>
      </c>
      <c r="AX310" s="71" t="str">
        <f>$D$142</f>
        <v>DBMS_NAME</v>
      </c>
      <c r="AY310" s="71" t="str">
        <f>$D$147</f>
        <v>DATABASE_NAME</v>
      </c>
      <c r="AZ310" s="71" t="str">
        <f>$D$147</f>
        <v>DATABASE_NAME</v>
      </c>
      <c r="BA310" s="71" t="str">
        <f>$D$150</f>
        <v>DATABASE_CHARACTER_SET</v>
      </c>
      <c r="BB310" s="71" t="str">
        <f>$D$150</f>
        <v>DATABASE_CHARACTER_SET</v>
      </c>
      <c r="BC310" s="71" t="str">
        <f>$D$157</f>
        <v>DATABASE_COLLATE</v>
      </c>
      <c r="BD310" s="71" t="str">
        <f>$D$157</f>
        <v>DATABASE_COLLATE</v>
      </c>
      <c r="BE310" s="71" t="str">
        <f>$D$167</f>
        <v>DATABASE_USERNAME</v>
      </c>
      <c r="BF310" s="71" t="str">
        <f>$D$167</f>
        <v>DATABASE_USERNAME</v>
      </c>
      <c r="BG310" s="71" t="str">
        <f>$D$170</f>
        <v>DATABASE_PASSWORD</v>
      </c>
      <c r="BH310" s="71" t="str">
        <f>$D$170</f>
        <v>DATABASE_PASSWORD</v>
      </c>
      <c r="BI310" s="71" t="str">
        <f>$D$173</f>
        <v>DATABASE_USERRIGHT</v>
      </c>
      <c r="BJ310" s="71" t="str">
        <f>$D$173</f>
        <v>DATABASE_USERRIGHT</v>
      </c>
      <c r="BK310" s="71" t="str">
        <f>$D$186</f>
        <v>DATABASE_TABLERIGHT</v>
      </c>
      <c r="BL310" s="71" t="str">
        <f>$D$186</f>
        <v>DATABASE_TABLERIGHT</v>
      </c>
      <c r="BM310" s="71" t="str">
        <f>$D$190</f>
        <v>SET_SCHEMA</v>
      </c>
      <c r="BN310" s="71" t="str">
        <f>$D$190</f>
        <v>SET_SCHEMA</v>
      </c>
      <c r="BO310" s="71" t="str">
        <f>$D$193</f>
        <v>SET_TABLENAME</v>
      </c>
      <c r="BP310" s="71" t="str">
        <f>$D$193</f>
        <v>SET_TABLENAME</v>
      </c>
      <c r="BQ310" s="71" t="str">
        <f>$D$196</f>
        <v>FOREIGN_TABLENAME</v>
      </c>
      <c r="BR310" s="71" t="str">
        <f>$D$196</f>
        <v>FOREIGN_TABLENAME</v>
      </c>
      <c r="BS310" s="71" t="str">
        <f>$D$199</f>
        <v>COLUMN_DATA_NAME</v>
      </c>
      <c r="BT310" s="71" t="str">
        <f>$D$199</f>
        <v>COLUMN_DATA_NAME</v>
      </c>
      <c r="BU310" s="71" t="str">
        <f>$D$204</f>
        <v>COLUMN_PRIMARY_KEY</v>
      </c>
      <c r="BV310" s="71" t="str">
        <f>$D$204</f>
        <v>COLUMN_PRIMARY_KEY</v>
      </c>
      <c r="BW310" s="71" t="str">
        <f>$D$211</f>
        <v>COLUMN_UNIQUE_KEY</v>
      </c>
      <c r="BX310" s="71" t="str">
        <f>$D$211</f>
        <v>COLUMN_UNIQUE_KEY</v>
      </c>
      <c r="BY310" s="71" t="str">
        <f>$D$218</f>
        <v>COLUMN_FOREIGN_KEY</v>
      </c>
      <c r="BZ310" s="71" t="str">
        <f>$D$218</f>
        <v>COLUMN_FOREIGN_KEY</v>
      </c>
      <c r="CA310" s="71" t="str">
        <f>$D$225</f>
        <v>COLUMN_INDEX_KEY</v>
      </c>
      <c r="CB310" s="71" t="str">
        <f>$D$225</f>
        <v>COLUMN_INDEX_KEY</v>
      </c>
      <c r="CC310" s="71" t="str">
        <f>$D$232</f>
        <v>COLUMN_NOT_NULL</v>
      </c>
      <c r="CD310" s="71" t="str">
        <f>$D$232</f>
        <v>COLUMN_NOT_NULL</v>
      </c>
      <c r="CE310" s="71" t="str">
        <f>$D$239</f>
        <v>COLUMN_AUTO_INCREMENT</v>
      </c>
      <c r="CF310" s="71" t="str">
        <f>$D$239</f>
        <v>COLUMN_AUTO_INCREMENT</v>
      </c>
      <c r="CG310" s="71" t="str">
        <f>$D$246</f>
        <v>COLUMN_DEFAULT_VALUE</v>
      </c>
      <c r="CH310" s="71" t="str">
        <f>$D$246</f>
        <v>COLUMN_DEFAULT_VALUE</v>
      </c>
      <c r="CI310" s="71" t="str">
        <f>$D$252</f>
        <v>COLUMN_COMMENT</v>
      </c>
      <c r="CJ310" s="71" t="str">
        <f>$D$252</f>
        <v>COLUMN_COMMENT</v>
      </c>
      <c r="CK310" s="71" t="str">
        <f>$D$258</f>
        <v>SQL_SET_HOST</v>
      </c>
      <c r="CL310" s="71" t="str">
        <f>$D$258</f>
        <v>SQL_SET_HOST</v>
      </c>
      <c r="CM310" s="71" t="str">
        <f>$D$269</f>
        <v>POSTGRESQL_TEMPLATE</v>
      </c>
      <c r="CN310" s="71" t="str">
        <f>$D$269</f>
        <v>POSTGRESQL_TEMPLATE</v>
      </c>
      <c r="CO310" s="71" t="str">
        <f>$D$274</f>
        <v>POSTGRESQL_CONNECTION_LIMIT</v>
      </c>
      <c r="CP310" s="71" t="str">
        <f>$D$274</f>
        <v>POSTGRESQL_CONNECTION_LIMIT</v>
      </c>
      <c r="CQ310" s="71" t="str">
        <f>$D$280</f>
        <v>POSTGRESQL_ALLOW_CONNECTIONS</v>
      </c>
      <c r="CR310" s="71" t="str">
        <f>$D$280</f>
        <v>POSTGRESQL_ALLOW_CONNECTIONS</v>
      </c>
      <c r="CS310" s="5" t="s">
        <v>735</v>
      </c>
    </row>
    <row r="311" spans="3:97" ht="18" customHeight="1">
      <c r="D311" s="108"/>
      <c r="E311" s="109"/>
      <c r="F311" s="109"/>
      <c r="G311" s="110"/>
      <c r="H311" s="114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  <c r="AA311" s="115"/>
      <c r="AB311" s="115"/>
      <c r="AC311" s="115"/>
      <c r="AD311" s="116"/>
      <c r="AE311" s="114"/>
      <c r="AF311" s="115"/>
      <c r="AG311" s="116"/>
      <c r="AH311" s="114"/>
      <c r="AI311" s="115"/>
      <c r="AJ311" s="115"/>
      <c r="AK311" s="115"/>
      <c r="AL311" s="115"/>
      <c r="AM311" s="115"/>
      <c r="AN311" s="115"/>
      <c r="AO311" s="115"/>
      <c r="AP311" s="115"/>
      <c r="AQ311" s="116"/>
      <c r="AS311" s="65" t="s">
        <v>445</v>
      </c>
      <c r="AT311" s="66"/>
      <c r="AU311" s="67"/>
      <c r="AW311" s="71" t="s">
        <v>732</v>
      </c>
      <c r="AX311" s="71" t="s">
        <v>733</v>
      </c>
      <c r="AY311" s="71" t="s">
        <v>732</v>
      </c>
      <c r="AZ311" s="71" t="s">
        <v>733</v>
      </c>
      <c r="BA311" s="71" t="s">
        <v>732</v>
      </c>
      <c r="BB311" s="71" t="s">
        <v>733</v>
      </c>
      <c r="BC311" s="71" t="s">
        <v>732</v>
      </c>
      <c r="BD311" s="71" t="s">
        <v>733</v>
      </c>
      <c r="BE311" s="71" t="s">
        <v>732</v>
      </c>
      <c r="BF311" s="71" t="s">
        <v>733</v>
      </c>
      <c r="BG311" s="71" t="s">
        <v>732</v>
      </c>
      <c r="BH311" s="71" t="s">
        <v>733</v>
      </c>
      <c r="BI311" s="71" t="s">
        <v>732</v>
      </c>
      <c r="BJ311" s="71" t="s">
        <v>733</v>
      </c>
      <c r="BK311" s="71" t="s">
        <v>732</v>
      </c>
      <c r="BL311" s="71" t="s">
        <v>733</v>
      </c>
      <c r="BM311" s="71" t="s">
        <v>732</v>
      </c>
      <c r="BN311" s="71" t="s">
        <v>733</v>
      </c>
      <c r="BO311" s="71" t="s">
        <v>732</v>
      </c>
      <c r="BP311" s="71" t="s">
        <v>733</v>
      </c>
      <c r="BQ311" s="71" t="s">
        <v>732</v>
      </c>
      <c r="BR311" s="71" t="s">
        <v>733</v>
      </c>
      <c r="BS311" s="71" t="s">
        <v>732</v>
      </c>
      <c r="BT311" s="71" t="s">
        <v>733</v>
      </c>
      <c r="BU311" s="71" t="s">
        <v>732</v>
      </c>
      <c r="BV311" s="71" t="s">
        <v>733</v>
      </c>
      <c r="BW311" s="71" t="s">
        <v>732</v>
      </c>
      <c r="BX311" s="71" t="s">
        <v>733</v>
      </c>
      <c r="BY311" s="71" t="s">
        <v>732</v>
      </c>
      <c r="BZ311" s="71" t="s">
        <v>733</v>
      </c>
      <c r="CA311" s="71" t="s">
        <v>732</v>
      </c>
      <c r="CB311" s="71" t="s">
        <v>733</v>
      </c>
      <c r="CC311" s="71" t="s">
        <v>732</v>
      </c>
      <c r="CD311" s="71" t="s">
        <v>733</v>
      </c>
      <c r="CE311" s="71" t="s">
        <v>732</v>
      </c>
      <c r="CF311" s="71" t="s">
        <v>733</v>
      </c>
      <c r="CG311" s="71" t="s">
        <v>732</v>
      </c>
      <c r="CH311" s="71" t="s">
        <v>733</v>
      </c>
      <c r="CI311" s="71" t="s">
        <v>732</v>
      </c>
      <c r="CJ311" s="71" t="s">
        <v>733</v>
      </c>
      <c r="CK311" s="71" t="s">
        <v>732</v>
      </c>
      <c r="CL311" s="71" t="s">
        <v>733</v>
      </c>
      <c r="CM311" s="71" t="s">
        <v>732</v>
      </c>
      <c r="CN311" s="71" t="s">
        <v>733</v>
      </c>
      <c r="CO311" s="71" t="s">
        <v>732</v>
      </c>
      <c r="CP311" s="71" t="s">
        <v>733</v>
      </c>
      <c r="CQ311" s="71" t="s">
        <v>732</v>
      </c>
      <c r="CR311" s="71" t="s">
        <v>733</v>
      </c>
      <c r="CS311" s="5" t="s">
        <v>735</v>
      </c>
    </row>
    <row r="312" spans="3:97" ht="36" customHeight="1">
      <c r="D312" s="96">
        <f>$H$137</f>
        <v>1</v>
      </c>
      <c r="E312" s="97"/>
      <c r="F312" s="97"/>
      <c r="G312" s="98"/>
      <c r="H312" s="45" t="str">
        <f ca="1">"clear; echo "&amp;"テストケース"&amp;TEXT($D312,"000")&amp;"; "&amp;IF(INDEX($E$141,MATCH("●",INDEX($H$141:$AQ$141,,MATCH($D312,$137:$137,0)-7),0),1)="なし","mv ${CONFIG_DIR}"&amp;$K$7&amp;" ${CONFIG_DIR}bk_"&amp;$K$7&amp;"; ")&amp;"sh ./script/"&amp;$B$2&amp;".sh; "&amp;IF(INDEX($E$141,MATCH("●",INDEX($H$141:$AQ$141,,MATCH($D312,$137:$137,0)-7),0),1)="なし","mv ${CONFIG_DIR}bk_"&amp;$K$7&amp;" ${CONFIG_DIR}"&amp;$K$7&amp;"; ")</f>
        <v xml:space="preserve">clear; echo テストケース001; mv ${CONFIG_DIR}db_sql_config.txt ${CONFIG_DIR}bk_db_sql_config.txt; sh ./script/db_check_sql_validate_config.sh; mv ${CONFIG_DIR}bk_db_sql_config.txt ${CONFIG_DIR}db_sql_config.txt; </v>
      </c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7"/>
      <c r="AE312" s="99" t="str" cm="1">
        <f t="array" ref="AE312">SUBSTITUTE(INDEX($H$286:$AQ$286, , MATCH($D312, $137:$137, 0)-7),"-","")</f>
        <v>異常</v>
      </c>
      <c r="AF312" s="100"/>
      <c r="AG312" s="101"/>
      <c r="AH312" s="102" t="s">
        <v>734</v>
      </c>
      <c r="AI312" s="103"/>
      <c r="AJ312" s="103"/>
      <c r="AK312" s="103"/>
      <c r="AL312" s="103"/>
      <c r="AM312" s="103"/>
      <c r="AN312" s="103"/>
      <c r="AO312" s="103"/>
      <c r="AP312" s="103"/>
      <c r="AQ312" s="104"/>
      <c r="AS312" s="68" t="str" cm="1">
        <f t="array" ref="AS312">SUBSTITUTE(TEXT(INDEX($H$289:$AQ$289,1,$D312),"000000"),"-","")</f>
        <v>240101</v>
      </c>
      <c r="AT312" s="69"/>
      <c r="AU312" s="70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5" t="s">
        <v>735</v>
      </c>
    </row>
    <row r="313" spans="3:97" ht="36" customHeight="1">
      <c r="D313" s="96">
        <f>$D312+1</f>
        <v>2</v>
      </c>
      <c r="E313" s="97"/>
      <c r="F313" s="97"/>
      <c r="G313" s="98"/>
      <c r="H313" s="45" t="str">
        <f t="shared" ref="H313:H333" ca="1" si="3">SUBSTITUTE(SUBSTITUTE("clear; echo "&amp;"テストケース"&amp;TEXT($D313,"000")&amp;"; "&amp;AW313&amp;AY313&amp;BA313&amp;BC313&amp;BE313&amp;BG313&amp;BI313&amp;BK313&amp;BM313&amp;BO313&amp;BQ313&amp;BS313&amp;BU313&amp;BW313&amp;BY313&amp;CA313&amp;CC313&amp;CE313&amp;CG313&amp;CI313&amp;CK313&amp;CM313&amp;CO313&amp;CQ313&amp;"sh ./script/"&amp;$B$2&amp;".sh; "&amp;AX313&amp;AZ313&amp;BB313&amp;BD313&amp;BF313&amp;BH313&amp;BJ313&amp;BL313&amp;BN313&amp;BP313&amp;BR313&amp;BT313&amp;BV313&amp;BX313&amp;BZ313&amp;CB313&amp;CD313&amp;CF313&amp;CH313&amp;CJ313&amp;CL313&amp;CN313&amp;CP313&amp;CR313,"なし",""),""",""",",")</f>
        <v>clear; echo テストケース002; sed -i '' 's#DBMS_NAME="MySQL"#DBMS_NAME=""#g' ${CONFIG_DIR}db_sql_config.txt; export DBMS_NAME="";sed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's#DBMS_NAME=""#DBMS_NAME="MySQL"#g' ${CONFIG_DIR}db_sql_config.txt; export DBMS_NAME="MySQL";sed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7"/>
      <c r="AE313" s="99" t="str" cm="1">
        <f t="array" ref="AE313">SUBSTITUTE(INDEX($H$286:$AQ$286, , MATCH($D313, $137:$137, 0)-7),"-","")</f>
        <v>異常</v>
      </c>
      <c r="AF313" s="100"/>
      <c r="AG313" s="101"/>
      <c r="AH313" s="102" t="s">
        <v>1477</v>
      </c>
      <c r="AI313" s="103"/>
      <c r="AJ313" s="103"/>
      <c r="AK313" s="103"/>
      <c r="AL313" s="103"/>
      <c r="AM313" s="103"/>
      <c r="AN313" s="103"/>
      <c r="AO313" s="103"/>
      <c r="AP313" s="103"/>
      <c r="AQ313" s="104"/>
      <c r="AS313" s="68" t="str" cm="1">
        <f t="array" ref="AS313">SUBSTITUTE(TEXT(INDEX($H$289:$AQ$289,1,$D313),"000000"),"-","")</f>
        <v>240137</v>
      </c>
      <c r="AT313" s="69"/>
      <c r="AU313" s="70"/>
      <c r="AW313" s="71" t="str">
        <f>SUBSTITUTE(IF(VLOOKUP(AW$310,$AD$9:$AN$32,8,FALSE)=INDEX($E$143:$G$146,MATCH("●",INDEX($H$143:$AQ$146,,MATCH($D313,$137:$137,0)-7),0),1),"","sed -i "&amp;IF($AK$308="MacOS","'' ","")&amp;"'s#"&amp;AW$310&amp;"="""&amp;VLOOKUP(AW$310,$AD$9:$AN$32,8,FALSE)&amp;""""&amp;"#"&amp;AW$310&amp;"="&amp;""""&amp;INDEX($E$143:$G$146,MATCH("●",INDEX($H$143:$AQ$146,,MATCH($D313,$137:$137,0)-7),0),1)&amp;""""&amp;"#g'"&amp;" ${CONFIG_DIR}"&amp;$K$7&amp;"; export "&amp;AW$310&amp;"="&amp;""""&amp;INDEX($E$143:$G$146,MATCH("●",INDEX($H$143:$AQ$146,,MATCH($D313,$137:$137,0)-7),0),1)&amp;""";"),",",""",""")</f>
        <v>sed -i '' 's#DBMS_NAME="MySQL"#DBMS_NAME="なし"#g' ${CONFIG_DIR}db_sql_config.txt; export DBMS_NAME="なし";</v>
      </c>
      <c r="AX313" s="71" t="str">
        <f>SUBSTITUTE(IF(INDEX($E$143:$G$146,MATCH("●",INDEX($H$143:$AQ$146,,MATCH($D313,$137:$137,0)-7),0),1)=VLOOKUP(AX$310,$AD$9:$AN$32,8,FALSE),"","sed -i "&amp;IF($AK$308="MacOS","'' ","")&amp;"'s#"&amp;AX$310&amp;"="""&amp;INDEX($E$143:$G$146,MATCH("●",INDEX($H$143:$AQ$146,,MATCH($D313,$137:$137,0)-7),0),1)&amp;""""&amp;"#"&amp;AX$310&amp;"="&amp;""""&amp;VLOOKUP(AX$310,$AD$9:$AN$32,8,FALSE)&amp;""""&amp;"#g'"&amp;"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>sed -i '' 's#DBMS_NAME="なし"#DBMS_NAME="MySQL"#g' ${CONFIG_DIR}db_sql_config.txt; export DBMS_NAME="MySQL";</v>
      </c>
      <c r="AY313" s="71" t="str">
        <f>SUBSTITUTE(IF(VLOOKUP(AY$310,$AD$9:$AN$32,8,FALSE)=INDEX($E$148:$G$149,MATCH("●",INDEX($H$148:$AQ$149,,MATCH($D313,$137:$137,0)-7),0),1),"","sed -i "&amp;IF($AK$308="MacOS","'' ","")&amp;"'s#"&amp;AY$310&amp;"="""&amp;VLOOKUP(AY$310,$AD$9:$AN$32,8,FALSE)&amp;""""&amp;"#"&amp;AY$310&amp;"="&amp;""""&amp;INDEX($E$148:$G$149,MATCH("●",INDEX($H$148:$AQ$149,,MATCH($D313,$137:$137,0)-7),0),1)&amp;""""&amp;"#g'"&amp;" ${CONFIG_DIR}"&amp;$K$7&amp;"; export "&amp;AY$310&amp;"="&amp;""""&amp;INDEX($E$148:$G$149,MATCH("●",INDEX($H$148:$AQ$149,,MATCH($D313,$137:$137,0)-7),0),1)&amp;""";"),",",""",""")</f>
        <v/>
      </c>
      <c r="AZ313" s="71" t="str">
        <f>SUBSTITUTE(IF(INDEX($E$148:$G$149,MATCH("●",INDEX($H$148:$AQ$149,,MATCH($D313,$137:$137,0)-7),0),1)=VLOOKUP(AZ$310,$AD$9:$AN$16,8,FALSE),"","sed -i "&amp;IF($AK$308="MacOS","'' ","")&amp;"'s#"&amp;AZ$310&amp;"="""&amp;INDEX($E$148:$G$149,MATCH("●",INDEX($H$148:$AQ$149,,MATCH($D313,$137:$137,0)-7),0),1)&amp;""""&amp;"#"&amp;AZ$310&amp;"="&amp;""""&amp;VLOOKUP(AZ$310,$AD$9:$AN$16,8,FALSE)&amp;""""&amp;"#g'"&amp;"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13" s="71" t="str">
        <f>SUBSTITUTE(IF(VLOOKUP(BA$310,$AD$9:$AN$32,8,FALSE)=INDEX($E$151:$G$156,MATCH("●",INDEX($H$151:$AQ$156,,MATCH($D313,$137:$137,0)-7),0),1),"","sed -i "&amp;IF($AK$308="MacOS","'' ","")&amp;"'s#"&amp;BA$310&amp;"="""&amp;VLOOKUP(BA$310,$AD$9:$AN$32,8,FALSE)&amp;""""&amp;"#"&amp;BA$310&amp;"="&amp;""""&amp;INDEX($E$151:$G$156,MATCH("●",INDEX($H$151:$AQ$156,,MATCH($D313,$137:$137,0)-7),0),1)&amp;""""&amp;"#g'"&amp;" ${CONFIG_DIR}"&amp;$K$7&amp;"; export "&amp;BA$310&amp;"="&amp;""""&amp;INDEX($E$151:$G$156,MATCH("●",INDEX($H$151:$AQ$156,,MATCH($D313,$137:$137,0)-7),0),1)&amp;""";"),",",""",""")</f>
        <v/>
      </c>
      <c r="BB313" s="71" t="str">
        <f>SUBSTITUTE(IF(INDEX($E$151:$G$156,MATCH("●",INDEX($H$151:$AQ$156,,MATCH($D313,$137:$137,0)-7),0),1)=VLOOKUP(BB$310,$AD$9:$AN$16,8,FALSE),"","sed -i "&amp;IF($AK$308="MacOS","'' ","")&amp;"'s#"&amp;BB$310&amp;"="""&amp;INDEX($E$151:$G$156,MATCH("●",INDEX($H$151:$AQ$156,,MATCH($D313,$137:$137,0)-7),0),1)&amp;""""&amp;"#"&amp;BB$310&amp;"="&amp;""""&amp;VLOOKUP(BB$310,$AD$9:$AN$16,8,FALSE)&amp;""""&amp;"#g'"&amp;"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13" s="71" t="str">
        <f>SUBSTITUTE(IF(VLOOKUP(BC$310,$AD$9:$AN$32,8,FALSE)=INDEX($E$158:$G$166,MATCH("●",INDEX($H$158:$AQ$166,,MATCH($D313,$137:$137,0)-7),0),1),"","sed -i "&amp;IF($AK$308="MacOS","'' ","")&amp;"'s#"&amp;BC$310&amp;"="""&amp;VLOOKUP(BC$310,$AD$9:$AN$32,8,FALSE)&amp;""""&amp;"#"&amp;BC$310&amp;"="&amp;""""&amp;INDEX($E$158:$G$166,MATCH("●",INDEX($H$158:$AQ$166,,MATCH($D313,$137:$137,0)-7),0),1)&amp;""""&amp;"#g'"&amp;" ${CONFIG_DIR}"&amp;$K$7&amp;"; export "&amp;BC$310&amp;"="&amp;""""&amp;INDEX($E$158:$G$166,MATCH("●",INDEX($H$158:$AQ$166,,MATCH($D313,$137:$137,0)-7),0),1)&amp;""";"),",",""",""")</f>
        <v/>
      </c>
      <c r="BD313" s="71" t="str">
        <f>SUBSTITUTE(IF(INDEX($E$158:$G$166,MATCH("●",INDEX($H$158:$AQ$166,,MATCH($D313,$137:$137,0)-7),0),1)=VLOOKUP(BD$310,$AD$9:$AN$16,8,FALSE),"","sed -i "&amp;IF($AK$308="MacOS","'' ","")&amp;"'s#"&amp;BD$310&amp;"="""&amp;INDEX($E$158:$G$166,MATCH("●",INDEX($H$158:$AQ$166,,MATCH($D313,$137:$137,0)-7),0),1)&amp;""""&amp;"#"&amp;BD$310&amp;"="&amp;""""&amp;VLOOKUP(BD$310,$AD$9:$AN$16,8,FALSE)&amp;""""&amp;"#g'"&amp;"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13" s="71" t="str">
        <f>SUBSTITUTE(IF(VLOOKUP(BE$310,$AD$9:$AN$32,8,FALSE)=INDEX($E$168:$G$169,MATCH("●",INDEX($H$168:$AQ$169,,MATCH($D313,$137:$137,0)-7),0),1),"","sed -i "&amp;IF($AK$308="MacOS","'' ","")&amp;"'s#"&amp;BE$310&amp;"="""&amp;VLOOKUP(BE$310,$AD$9:$AD$9:$AN$32,8,FALSE)&amp;""""&amp;"#"&amp;BE$310&amp;"="&amp;""""&amp;INDEX($E$168:$G$169,MATCH("●",INDEX($H$168:$AQ$169,,MATCH($D313,$137:$137,0)-7),0),1)&amp;""""&amp;"#g'"&amp;" ${CONFIG_DIR}"&amp;$K$7&amp;"; export "&amp;BE$310&amp;"="&amp;""""&amp;INDEX($E$168:$G$169,MATCH("●",INDEX($H$168:$AQ$169,,MATCH($D313,$137:$137,0)-7),0),1)&amp;""";"),",",""",""")</f>
        <v/>
      </c>
      <c r="BF313" s="71" t="str">
        <f>SUBSTITUTE(IF(INDEX($E$168:$G$169,MATCH("●",INDEX($H$168:$AQ$169,,MATCH($D313,$137:$137,0)-7),0),1)=VLOOKUP(BF$310,$AD$9:$AN$16,8,FALSE),"","sed -i "&amp;IF($AK$308="MacOS","'' ","")&amp;"'s#"&amp;BF$310&amp;"="""&amp;INDEX($E$168:$G$169,MATCH("●",INDEX($H$168:$AQ$169,,MATCH($D313,$137:$137,0)-7),0),1)&amp;""""&amp;"#"&amp;BF$310&amp;"="&amp;""""&amp;VLOOKUP(BF$310,$AD$9:$AN$16,8,FALSE)&amp;""""&amp;"#g'"&amp;"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13" s="71" t="str">
        <f>SUBSTITUTE(IF(VLOOKUP(BG$310,$AD$9:$AN$32,8,FALSE)=INDEX($E$171:$G$172,MATCH("●",INDEX($H$171:$AQ$172,,MATCH($D313,$137:$137,0)-7),0),1),"","sed -i "&amp;IF($AK$308="MacOS","'' ","")&amp;"'s#"&amp;BG$310&amp;"="""&amp;VLOOKUP(BG$310,$AD$9:$AN$32,8,FALSE)&amp;""""&amp;"#"&amp;BG$310&amp;"="&amp;""""&amp;INDEX($E$171:$G$172,MATCH("●",INDEX($H$171:$AQ$172,,MATCH($D313,$137:$137,0)-7),0),1)&amp;""""&amp;"#g'"&amp;" ${CONFIG_DIR}"&amp;$K$7&amp;"; export "&amp;BG$310&amp;"="&amp;""""&amp;INDEX($E$171:$G$172,MATCH("●",INDEX($H$171:$AQ$172,,MATCH($D313,$137:$137,0)-7),0),1)&amp;""";"),",",""",""")</f>
        <v/>
      </c>
      <c r="BH313" s="71" t="str">
        <f>SUBSTITUTE(IF(INDEX($E$171:$G$172,MATCH("●",INDEX($H$171:$AQ$172,,MATCH($D313,$137:$137,0)-7),0),1)=VLOOKUP(BH$310,$AD$9:$AN$16,8,FALSE),"","sed -i "&amp;IF($AK$308="MacOS","'' ","")&amp;"'s#"&amp;BH$310&amp;"="""&amp;INDEX($E$171:$G$172,MATCH("●",INDEX($H$171:$AQ$172,,MATCH($D313,$137:$137,0)-7),0),1)&amp;""""&amp;"#"&amp;BH$310&amp;"="&amp;""""&amp;VLOOKUP(BH$310,$AD$9:$AN$16,8,FALSE)&amp;""""&amp;"#g'"&amp;"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13" s="71" t="str">
        <f>SUBSTITUTE(IF(VLOOKUP(BI$310,$AD$9:$AN$32,8,FALSE)=INDEX($E$174:$G$185,MATCH("●",INDEX($H$174:$AQ$185,,MATCH($D313,$137:$137,0)-7),0),1),"","sed -i "&amp;IF($AK$308="MacOS","'' ","")&amp;"'s#"&amp;BI$310&amp;"="""&amp;VLOOKUP(BI$310,$AD$9:$AN$32,8,FALSE)&amp;""""&amp;"#"&amp;BI$310&amp;"="&amp;""""&amp;INDEX($E$174:$G$185,MATCH("●",INDEX($H$174:$AQ$185,,MATCH($D313,$137:$137,0)-7),0),1)&amp;""""&amp;"#g'"&amp;" ${CONFIG_DIR}"&amp;$K$7&amp;"; export "&amp;BI$310&amp;"="&amp;""""&amp;INDEX($E$174:$G$185,MATCH("●",INDEX($H$174:$AQ$185,,MATCH($D313,$137:$137,0)-7),0),1)&amp;""";"),",",""",""")</f>
        <v/>
      </c>
      <c r="BJ313" s="71" t="str">
        <f>SUBSTITUTE(IF(INDEX($E$174:$G$185,MATCH("●",INDEX($H$174:$AQ$185,,MATCH($D313,$137:$137,0)-7),0),1)=VLOOKUP(BJ$310,$AD$9:$AN$16,8,FALSE),"","sed -i "&amp;IF($AK$308="MacOS","'' ","")&amp;"'s#"&amp;BJ$310&amp;"="""&amp;INDEX($E$174:$G$185,MATCH("●",INDEX($H$174:$AQ$185,,MATCH($D313,$137:$137,0)-7),0),1)&amp;""""&amp;"#"&amp;BJ$310&amp;"="&amp;""""&amp;VLOOKUP(BJ$310,$AD$9:$AN$16,8,FALSE)&amp;""""&amp;"#g'"&amp;"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13" s="71" t="str">
        <f>SUBSTITUTE(IF(VLOOKUP(BK$310,$AD$9:$AN$32,8,FALSE)=INDEX($E$187:$G$189,MATCH("●",INDEX($H$187:$AQ$189,,MATCH($D313,$137:$137,0)-7),0),1),"","sed -i "&amp;IF($AK$308="MacOS","'' ","")&amp;"'s#"&amp;BK$310&amp;"="""&amp;VLOOKUP(BK$310,$AD$9:$AN$32,8,FALSE)&amp;""""&amp;"#"&amp;BK$310&amp;"="&amp;""""&amp;INDEX($E$187:$G$189,MATCH("●",INDEX($H$187:$AQ$189,,MATCH($D313,$137:$137,0)-7),0),1)&amp;""""&amp;"#g'"&amp;" ${CONFIG_DIR}"&amp;$K$7&amp;"; export "&amp;BK$310&amp;"="&amp;""""&amp;INDEX($E$187:$G$189,MATCH("●",INDEX($H$187:$AQ$189,,MATCH($D313,$137:$137,0)-7),0),1)&amp;""";"),",",""",""")</f>
        <v/>
      </c>
      <c r="BL313" s="71" t="str">
        <f>SUBSTITUTE(IF(INDEX($E$187:$G$189,MATCH("●",INDEX($H$187:$AQ$189,,MATCH($D313,$137:$137,0)-7),0),1)=VLOOKUP(BL$310,$AD$9:$AN$32,8,FALSE),"","sed -i "&amp;IF($AK$308="MacOS","'' ","")&amp;"'s#"&amp;BL$310&amp;"="""&amp;INDEX($E$187:$G$189,MATCH("●",INDEX($H$187:$AQ$189,,MATCH($D313,$137:$137,0)-7),0),1)&amp;""""&amp;"#"&amp;BL$310&amp;"="&amp;""""&amp;VLOOKUP(BL$310,$AD$9:$AN$32,8,FALSE)&amp;""""&amp;"#g'"&amp;"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13" s="71" t="str">
        <f>SUBSTITUTE(IF(VLOOKUP(BM$310,$AD$9:$AN$32,8,FALSE)=INDEX($E$191:$G$192,MATCH("●",INDEX($H$191:$AQ$192,,MATCH($D313,$137:$137,0)-7),0),1),"","sed -i "&amp;IF($AK$308="MacOS","'' ","")&amp;"'s#"&amp;BM$310&amp;"="""&amp;VLOOKUP(BM$310,$AD$9:$AN$32,8,FALSE)&amp;""""&amp;"#"&amp;BM$310&amp;"="&amp;""""&amp;INDEX($E$191:$G$192,MATCH("●",INDEX($H$191:$AQ$192,,MATCH($D313,$137:$137,0)-7),0),1)&amp;""""&amp;"#g'"&amp;" ${CONFIG_DIR}"&amp;$K$7&amp;"; export "&amp;BM$310&amp;"="&amp;""""&amp;INDEX($E$191:$G$192,MATCH("●",INDEX($H$191:$AQ$192,,MATCH($D313,$137:$137,0)-7),0),1)&amp;""";"),",",""",""")</f>
        <v/>
      </c>
      <c r="BN313" s="71" t="str">
        <f>SUBSTITUTE(IF(INDEX($E$191:$G$192,MATCH("●",INDEX($H$191:$AQ$192,,MATCH($D313,$137:$137,0)-7),0),1)=VLOOKUP(BN$310,$AD$9:$AN$32,8,FALSE),"","sed -i "&amp;IF($AK$308="MacOS","'' ","")&amp;"'s#"&amp;BN$310&amp;"="""&amp;INDEX($E$191:$G$192,MATCH("●",INDEX($H$191:$AQ$192,,MATCH($D313,$137:$137,0)-7),0),1)&amp;""""&amp;"#"&amp;BN$310&amp;"="&amp;""""&amp;VLOOKUP(BN$310,$AD$9:$AN$32,8,FALSE)&amp;""""&amp;"#g'"&amp;"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13" s="71" t="str">
        <f>SUBSTITUTE(IF(VLOOKUP(BO$310,$AD$9:$AN$32,8,FALSE)=INDEX($E$194:$G$195,MATCH("●",INDEX($H$194:$AQ$195,,MATCH($D313,$137:$137,0)-7),0),1),"","sed -i "&amp;IF($AK$308="MacOS","'' ","")&amp;"'s#"&amp;BO$310&amp;"="""&amp;VLOOKUP(BO$310,$AD$9:$AN$32,8,FALSE)&amp;""""&amp;"#"&amp;BO$310&amp;"="&amp;""""&amp;INDEX($E$194:$G$195,MATCH("●",INDEX($H$194:$AQ$195,,MATCH($D313,$137:$137,0)-7),0),1)&amp;""""&amp;"#g'"&amp;" ${CONFIG_DIR}"&amp;$K$7&amp;"; export "&amp;BO$310&amp;"="&amp;""""&amp;INDEX($E$194:$G$195,MATCH("●",INDEX($H$194:$AQ$195,,MATCH($D313,$137:$137,0)-7),0),1)&amp;""";"),",",""",""")</f>
        <v/>
      </c>
      <c r="BP313" s="71" t="str">
        <f>SUBSTITUTE(IF(INDEX($E$194:$G$195,MATCH("●",INDEX($H$194:$AQ$195,,MATCH($D313,$137:$137,0)-7),0),1)=VLOOKUP(BP$310,$AD$9:$AN$32,8,FALSE),"","sed -i "&amp;IF($AK$308="MacOS","'' ","")&amp;"'s#"&amp;BP$310&amp;"="""&amp;INDEX($E$194:$G$195,MATCH("●",INDEX($H$194:$AQ$195,,MATCH($D313,$137:$137,0)-7),0),1)&amp;""""&amp;"#"&amp;BP$310&amp;"="&amp;""""&amp;VLOOKUP(BP$310,$AD$9:$AN$32,8,FALSE)&amp;""""&amp;"#g'"&amp;"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13" s="71" t="str">
        <f>SUBSTITUTE(IF(VLOOKUP(BQ$310,$AD$9:$AN$32,8,FALSE)=INDEX($E$197:$G$198,MATCH("●",INDEX($H$197:$AQ$198,,MATCH($D313,$137:$137,0)-7),0),1),"","sed -i "&amp;IF($AK$308="MacOS","'' ","")&amp;"'s#"&amp;BQ$310&amp;"="""&amp;VLOOKUP(BQ$310,$AD$9:$AN$32,8,FALSE)&amp;""""&amp;"#"&amp;BQ$310&amp;"="&amp;""""&amp;INDEX($E$197:$G$198,MATCH("●",INDEX($H$197:$AQ$198,,MATCH($D313,$137:$137,0)-7),0),1)&amp;""""&amp;"#g'"&amp;" ${CONFIG_DIR}"&amp;$K$7&amp;"; export "&amp;BQ$310&amp;"="&amp;""""&amp;INDEX($E$197:$G$198,MATCH("●",INDEX($H$197:$AQ$198,,MATCH($D313,$137:$137,0)-7),0),1)&amp;""";"),",",""",""")</f>
        <v/>
      </c>
      <c r="BR313" s="71" t="str">
        <f>SUBSTITUTE(IF(INDEX($E$197:$G$198,MATCH("●",INDEX($H$197:$AQ$198,,MATCH($D313,$137:$137,0)-7),0),1)=VLOOKUP(BR$310,$AD$9:$AN$32,8,FALSE),"","sed -i "&amp;IF($AK$308="MacOS","'' ","")&amp;"'s#"&amp;BR$310&amp;"="""&amp;INDEX($E$197:$G$198,MATCH("●",INDEX($H$197:$AQ$198,,MATCH($D313,$137:$137,0)-7),0),1)&amp;""""&amp;"#"&amp;BR$310&amp;"="&amp;""""&amp;VLOOKUP(BR$310,$AD$9:$AN$32,8,FALSE)&amp;""""&amp;"#g'"&amp;"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13" s="71" t="str">
        <f>SUBSTITUTE(IF(VLOOKUP(BS$310,$AD$9:$AN$32,8,FALSE)=INDEX($E$200:$G$203,MATCH("●",INDEX($H$200:$AQ$203,,MATCH($D313,$137:$137,0)-7),0),1),"","sed -i "&amp;IF($AK$308="MacOS","'' ","")&amp;"'s#"&amp;BS$310&amp;"="""&amp;VLOOKUP(BS$310,$AD$9:$AN$32,8,FALSE)&amp;""""&amp;"#"&amp;BS$310&amp;"="&amp;""""&amp;INDEX($E$200:$G$203,MATCH("●",INDEX($H$200:$AQ$203,,MATCH($D313,$137:$137,0)-7),0),1)&amp;""""&amp;"#g'"&amp;" ${CONFIG_DIR}"&amp;$K$7&amp;"; export "&amp;BS$310&amp;"="&amp;""""&amp;INDEX($E$200:$G$203,MATCH("●",INDEX($H$200:$AQ$203,,MATCH($D313,$137:$137,0)-7),0),1)&amp;""";"),",",""",""")</f>
        <v/>
      </c>
      <c r="BT313" s="71" t="str">
        <f>SUBSTITUTE(IF(INDEX($E$200:$G$203,MATCH("●",INDEX($H$200:$AQ$203,,MATCH($D313,$137:$137,0)-7),0),1)=VLOOKUP(BT$310,$AD$9:$AN$32,8,FALSE),"","sed -i "&amp;IF($AK$308="MacOS","'' ","")&amp;"'s#"&amp;BT$310&amp;"="""&amp;INDEX($E$200:$G$203,MATCH("●",INDEX($H$200:$AQ$203,,MATCH($D313,$137:$137,0)-7),0),1)&amp;""""&amp;"#"&amp;BT$310&amp;"="&amp;""""&amp;VLOOKUP(BT$310,$AD$9:$AN$32,8,FALSE)&amp;""""&amp;"#g'"&amp;"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13" s="71" t="str">
        <f>SUBSTITUTE(IF(VLOOKUP(BU$310,$AD$9:$AN$32,8,FALSE)=INDEX($E$205:$G$210,MATCH("●",INDEX($H$205:$AQ$210,,MATCH($D313,$137:$137,0)-7),0),1),"","sed -i "&amp;IF($AK$308="MacOS","'' ","")&amp;"'s#"&amp;BU$310&amp;"="""&amp;VLOOKUP(BU$310,$AD$9:$AN$32,8,FALSE)&amp;""""&amp;"#"&amp;BU$310&amp;"="&amp;""""&amp;INDEX($E$205:$G$210,MATCH("●",INDEX($H$205:$AQ$210,,MATCH($D313,$137:$137,0)-7),0),1)&amp;""""&amp;"#g'"&amp;" ${CONFIG_DIR}"&amp;$K$7&amp;"; export "&amp;BU$310&amp;"="&amp;""""&amp;INDEX($E$205:$G$210,MATCH("●",INDEX($H$205:$AQ$210,,MATCH($D313,$137:$137,0)-7),0),1)&amp;""";"),",",""",""")</f>
        <v/>
      </c>
      <c r="BV313" s="71" t="str">
        <f>SUBSTITUTE(IF(INDEX($E$205:$G$210,MATCH("●",INDEX($H$205:$AQ$210,,MATCH($D313,$137:$137,0)-7),0),1)=VLOOKUP(BV$310,$AD$9:$AN$32,8,FALSE),"","sed -i "&amp;IF($AK$308="MacOS","'' ","")&amp;"'s#"&amp;BV$310&amp;"="""&amp;INDEX($E$205:$G$210,MATCH("●",INDEX($H$205:$AQ$210,,MATCH($D313,$137:$137,0)-7),0),1)&amp;""""&amp;"#"&amp;BV$310&amp;"="&amp;""""&amp;VLOOKUP(BV$310,$AD$9:$AN$32,8,FALSE)&amp;""""&amp;"#g'"&amp;"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13" s="71" t="str">
        <f>SUBSTITUTE(IF(VLOOKUP(BW$310,$AD$9:$AN$32,8,FALSE)=INDEX($E$212:$G$217,MATCH("●",INDEX($H$212:$AQ$217,,MATCH($D313,$137:$137,0)-7),0),1),"","sed -i "&amp;IF($AK$308="MacOS","'' ","")&amp;"'s#"&amp;BW$310&amp;"="""&amp;VLOOKUP(BW$310,$AD$9:$AN$32,8,FALSE)&amp;""""&amp;"#"&amp;BW$310&amp;"="&amp;""""&amp;INDEX($E$212:$G$217,MATCH("●",INDEX($H$212:$AQ$217,,MATCH($D313,$137:$137,0)-7),0),1)&amp;""""&amp;"#g'"&amp;" ${CONFIG_DIR}"&amp;$K$7&amp;"; export "&amp;BW$310&amp;"="&amp;""""&amp;INDEX($E$212:$G$217,MATCH("●",INDEX($H$212:$AQ$217,,MATCH($D313,$137:$137,0)-7),0),1)&amp;""";"),",",""",""")</f>
        <v/>
      </c>
      <c r="BX313" s="71" t="str">
        <f>SUBSTITUTE(IF(INDEX($E$212:$G$217,MATCH("●",INDEX($H$212:$AQ$217,,MATCH($D313,$137:$137,0)-7),0),1)=VLOOKUP(BX$310,$AD$9:$AN$32,8,FALSE),"","sed -i "&amp;IF($AK$308="MacOS","'' ","")&amp;"'s#"&amp;BX$310&amp;"="""&amp;INDEX($E$212:$G$217,MATCH("●",INDEX($H$212:$AQ$217,,MATCH($D313,$137:$137,0)-7),0),1)&amp;""""&amp;"#"&amp;BX$310&amp;"="&amp;""""&amp;VLOOKUP(BX$310,$AD$9:$AN$32,8,FALSE)&amp;""""&amp;"#g'"&amp;"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13" s="71" t="str">
        <f>SUBSTITUTE(IF(VLOOKUP(BY$310,$AD$9:$AN$32,8,FALSE)=INDEX($E$219:$G$224,MATCH("●",INDEX($H$219:$AQ$224,,MATCH($D313,$137:$137,0)-7),0),1),"","sed -i "&amp;IF($AK$308="MacOS","'' ","")&amp;"'s#"&amp;BY$310&amp;"="""&amp;VLOOKUP(BY$310,$AD$9:$AN$32,8,FALSE)&amp;""""&amp;"#"&amp;BY$310&amp;"="&amp;""""&amp;INDEX($E$219:$G$224,MATCH("●",INDEX($H$219:$AQ$224,,MATCH($D313,$137:$137,0)-7),0),1)&amp;""""&amp;"#g'"&amp;" ${CONFIG_DIR}"&amp;$K$7&amp;"; export "&amp;BY$310&amp;"="&amp;""""&amp;INDEX($E$219:$G$224,MATCH("●",INDEX($H$219:$AQ$224,,MATCH($D313,$137:$137,0)-7),0),1)&amp;""";"),",",""",""")</f>
        <v/>
      </c>
      <c r="BZ313" s="71" t="str">
        <f>SUBSTITUTE(IF(INDEX($E$219:$G$224,MATCH("●",INDEX($H$219:$AQ$224,,MATCH($D313,$137:$137,0)-7),0),1)=VLOOKUP(BZ$310,$AD$9:$AN$32,8,FALSE),"","sed -i "&amp;IF($AK$308="MacOS","'' ","")&amp;"'s#"&amp;BZ$310&amp;"="""&amp;INDEX($E$219:$G$224,MATCH("●",INDEX($H$219:$AQ$224,,MATCH($D313,$137:$137,0)-7),0),1)&amp;""""&amp;"#"&amp;BZ$310&amp;"="&amp;""""&amp;VLOOKUP(BZ$310,$AD$9:$AN$32,8,FALSE)&amp;""""&amp;"#g'"&amp;"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13" s="71" t="str">
        <f>SUBSTITUTE(IF(VLOOKUP(CA$310,$AD$9:$AN$32,8,FALSE)=INDEX($E$226:$G$231,MATCH("●",INDEX($H$226:$AQ$231,,MATCH($D313,$137:$137,0)-7),0),1),"","sed -i "&amp;IF($AK$308="MacOS","'' ","")&amp;"'s#"&amp;CA$310&amp;"="""&amp;VLOOKUP(CA$310,$AD$9:$AN$32,8,FALSE)&amp;""""&amp;"#"&amp;CA$310&amp;"="&amp;""""&amp;INDEX($E$226:$G$231,MATCH("●",INDEX($H$226:$AQ$231,,MATCH($D313,$137:$137,0)-7),0),1)&amp;""""&amp;"#g'"&amp;" ${CONFIG_DIR}"&amp;$K$7&amp;"; export "&amp;CA$310&amp;"="&amp;""""&amp;INDEX($E$226:$G$231,MATCH("●",INDEX($H$226:$AQ$231,,MATCH($D313,$137:$137,0)-7),0),1)&amp;""";"),",",""",""")</f>
        <v/>
      </c>
      <c r="CB313" s="71" t="str">
        <f>SUBSTITUTE(IF(INDEX($E$226:$G$231,MATCH("●",INDEX($H$226:$AQ$231,,MATCH($D313,$137:$137,0)-7),0),1)=VLOOKUP(CB$310,$AD$9:$AN$32,8,FALSE),"","sed -i "&amp;IF($AK$308="MacOS","'' ","")&amp;"'s#"&amp;CB$310&amp;"="""&amp;INDEX($E$226:$G$231,MATCH("●",INDEX($H$226:$AQ$231,,MATCH($D313,$137:$137,0)-7),0),1)&amp;""""&amp;"#"&amp;CB$310&amp;"="&amp;""""&amp;VLOOKUP(CB$310,$AD$9:$AN$32,8,FALSE)&amp;""""&amp;"#g'"&amp;"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13" s="71" t="str">
        <f>SUBSTITUTE(IF(VLOOKUP(CC$310,$AD$9:$AN$32,8,FALSE)=INDEX($E$233:$G$238,MATCH("●",INDEX($H$233:$AQ$238,,MATCH($D313,$137:$137,0)-7),0),1),"","sed -i "&amp;IF($AK$308="MacOS","'' ","")&amp;"'s#"&amp;CC$310&amp;"="""&amp;VLOOKUP(CC$310,$AD$9:$AN$32,8,FALSE)&amp;""""&amp;"#"&amp;CC$310&amp;"="&amp;""""&amp;INDEX($E$233:$G$238,MATCH("●",INDEX($H$233:$AQ$238,,MATCH($D313,$137:$137,0)-7),0),1)&amp;""""&amp;"#g'"&amp;" ${CONFIG_DIR}"&amp;$K$7&amp;"; export "&amp;CC$310&amp;"="&amp;""""&amp;INDEX($E$233:$G$238,MATCH("●",INDEX($H$233:$AQ$238,,MATCH($D313,$137:$137,0)-7),0),1)&amp;""";"),",",""",""")</f>
        <v/>
      </c>
      <c r="CD313" s="71" t="str">
        <f>SUBSTITUTE(IF(INDEX($E$233:$G$238,MATCH("●",INDEX($H$233:$AQ$238,,MATCH($D313,$137:$137,0)-7),0),1)=VLOOKUP(CD$310,$AD$9:$AN$32,8,FALSE),"","sed -i "&amp;IF($AK$308="MacOS","'' ","")&amp;"'s#"&amp;CD$310&amp;"="""&amp;INDEX($E$233:$G$238,MATCH("●",INDEX($H$233:$AQ$238,,MATCH($D313,$137:$137,0)-7),0),1)&amp;""""&amp;"#"&amp;CD$310&amp;"="&amp;""""&amp;VLOOKUP(CD$310,$AD$9:$AN$32,8,FALSE)&amp;""""&amp;"#g'"&amp;"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13" s="71" t="str">
        <f>SUBSTITUTE(IF(VLOOKUP(CE$310,$AD$9:$AN$32,8,FALSE)=INDEX($E$240:$G$245,MATCH("●",INDEX($H$240:$AQ$245,,MATCH($D313,$137:$137,0)-7),0),1),"","sed -i "&amp;IF($AK$308="MacOS","'' ","")&amp;"'s#"&amp;CE$310&amp;"="""&amp;VLOOKUP(CE$310,$AD$9:$AN$32,8,FALSE)&amp;""""&amp;"#"&amp;CE$310&amp;"="&amp;""""&amp;INDEX($E$240:$G$245,MATCH("●",INDEX($H$240:$AQ$245,,MATCH($D313,$137:$137,0)-7),0),1)&amp;""""&amp;"#g'"&amp;" ${CONFIG_DIR}"&amp;$K$7&amp;"; export "&amp;CE$310&amp;"="&amp;""""&amp;INDEX($E$240:$G$245,MATCH("●",INDEX($H$240:$AQ$245,,MATCH($D313,$137:$137,0)-7),0),1)&amp;""";"),",",""",""")</f>
        <v/>
      </c>
      <c r="CF313" s="71" t="str">
        <f>SUBSTITUTE(IF(INDEX($E$240:$G$245,MATCH("●",INDEX($H$240:$AQ$245,,MATCH($D313,$137:$137,0)-7),0),1)=VLOOKUP(CF$310,$AD$9:$AN$32,8,FALSE),"","sed -i "&amp;IF($AK$308="MacOS","'' ","")&amp;"'s#"&amp;CF$310&amp;"="""&amp;INDEX($E$240:$G$245,MATCH("●",INDEX($H$240:$AQ$245,,MATCH($D313,$137:$137,0)-7),0),1)&amp;""""&amp;"#"&amp;CF$310&amp;"="&amp;""""&amp;VLOOKUP(CF$310,$AD$9:$AN$32,8,FALSE)&amp;""""&amp;"#g'"&amp;"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13" s="71" t="str">
        <f>SUBSTITUTE(IF(VLOOKUP(CG$310,$AD$9:$AN$32,8,FALSE)=INDEX($E$247:$G$251,MATCH("●",INDEX($H$247:$AQ$251,,MATCH($D313,$137:$137,0)-7),0),1),"","sed -i "&amp;IF($AK$308="MacOS","'' ","")&amp;"'s#"&amp;CG$310&amp;"="""&amp;VLOOKUP(CG$310,$AD$9:$AN$32,8,FALSE)&amp;""""&amp;"#"&amp;CG$310&amp;"="&amp;""""&amp;INDEX($E$247:$G$251,MATCH("●",INDEX($H$247:$AQ$251,,MATCH($D313,$137:$137,0)-7),0),1)&amp;""""&amp;"#g'"&amp;" ${CONFIG_DIR}"&amp;$K$7&amp;"; export "&amp;CG$310&amp;"="&amp;""""&amp;INDEX($E$247:$G$251,MATCH("●",INDEX($H$247:$AQ$251,,MATCH($D313,$137:$137,0)-7),0),1)&amp;""";"),",",""",""")</f>
        <v/>
      </c>
      <c r="CH313" s="71" t="str">
        <f>SUBSTITUTE(IF(INDEX($E$247:$G$251,MATCH("●",INDEX($H$247:$AQ$251,,MATCH($D313,$137:$137,0)-7),0),1)=VLOOKUP(CH$310,$AD$9:$AN$32,8,FALSE),"","sed -i "&amp;IF($AK$308="MacOS","'' ","")&amp;"'s#"&amp;CH$310&amp;"="""&amp;INDEX($E$247:$G$251,MATCH("●",INDEX($H$247:$AQ$251,,MATCH($D313,$137:$137,0)-7),0),1)&amp;""""&amp;"#"&amp;CH$310&amp;"="&amp;""""&amp;VLOOKUP(CH$310,$AD$9:$AN$32,8,FALSE)&amp;""""&amp;"#g'"&amp;"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13" s="71" t="str">
        <f>SUBSTITUTE(IF(VLOOKUP(CI$310,$AD$9:$AN$32,8,FALSE)=INDEX($E$253:$G$257,MATCH("●",INDEX($H$253:$AQ$257,,MATCH($D313,$137:$137,0)-7),0),1),"","sed -i "&amp;IF($AK$308="MacOS","'' ","")&amp;"'s#"&amp;CI$310&amp;"="""&amp;VLOOKUP(CI$310,$AD$9:$AN$32,8,FALSE)&amp;""""&amp;"#"&amp;CI$310&amp;"="&amp;""""&amp;INDEX($E$253:$G$257,MATCH("●",INDEX($H$253:$AQ$257,,MATCH($D313,$137:$137,0)-7),0),1)&amp;""""&amp;"#g'"&amp;" ${CONFIG_DIR}"&amp;$K$7&amp;"; export "&amp;CI$310&amp;"="&amp;""""&amp;INDEX($E$253:$G$257,MATCH("●",INDEX($H$253:$AQ$257,,MATCH($D313,$137:$137,0)-7),0),1)&amp;""";"),",",""",""")</f>
        <v/>
      </c>
      <c r="CJ313" s="71" t="str">
        <f>SUBSTITUTE(IF(INDEX($E$253:$G$257,MATCH("●",INDEX($H$253:$AQ$257,,MATCH($D313,$137:$137,0)-7),0),1)=VLOOKUP(CJ$310,$AD$9:$AN$32,8,FALSE),"","sed -i "&amp;IF($AK$308="MacOS","'' ","")&amp;"'s#"&amp;CJ$310&amp;"="""&amp;INDEX($E$253:$G$257,MATCH("●",INDEX($H$253:$AQ$257,,MATCH($D313,$137:$137,0)-7),0),1)&amp;""""&amp;"#"&amp;CJ$310&amp;"="&amp;""""&amp;VLOOKUP(CJ$310,$AD$9:$AN$32,8,FALSE)&amp;""""&amp;"#g'"&amp;"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13" s="71" t="str">
        <f>SUBSTITUTE(IF(VLOOKUP(CK$310,$AD$9:$AN$32,8,FALSE)=INDEX($E$259:$G$268,MATCH("●",INDEX($H$259:$AQ$268,,MATCH($D313,$137:$137,0)-7),0),1),"","sed -i "&amp;IF($AK$308="MacOS","'' ","")&amp;"'s#"&amp;CK$310&amp;"="""&amp;VLOOKUP(CK$310,$AD$9:$AN$32,8,FALSE)&amp;""""&amp;"#"&amp;CK$310&amp;"="&amp;""""&amp;INDEX($E$259:$G$268,MATCH("●",INDEX($H$259:$AQ$268,,MATCH($D313,$137:$137,0)-7),0),1)&amp;""""&amp;"#g'"&amp;" ${CONFIG_DIR}"&amp;$K$7&amp;"; export "&amp;CK$310&amp;"="&amp;""""&amp;INDEX($E$259:$G$268,MATCH("●",INDEX($H$259:$AQ$268,,MATCH($D313,$137:$137,0)-7),0),1)&amp;""";"),",",""",""")</f>
        <v/>
      </c>
      <c r="CL313" s="71" t="str">
        <f>SUBSTITUTE(IF(INDEX($E$259:$G$268,MATCH("●",INDEX($H$259:$AQ$268,,MATCH($D313,$137:$137,0)-7),0),1)=VLOOKUP(CL$310,$AD$9:$AN$32,8,FALSE),"","sed -i "&amp;IF($AK$308="MacOS","'' ","")&amp;"'s#"&amp;CL$310&amp;"="""&amp;INDEX($E$259:$G$268,MATCH("●",INDEX($H$259:$AQ$268,,MATCH($D313,$137:$137,0)-7),0),1)&amp;""""&amp;"#"&amp;CL$310&amp;"="&amp;""""&amp;VLOOKUP(CL$310,$AD$9:$AN$32,8,FALSE)&amp;""""&amp;"#g'"&amp;"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13" s="71" t="str">
        <f>SUBSTITUTE(IF(VLOOKUP(CM$310,$AD$9:$AN$32,8,FALSE)=INDEX($E$270:$G$273,MATCH("●",INDEX($H$270:$AQ$273,,MATCH($D313,$137:$137,0)-7),0),1),"","sed -i "&amp;IF($AK$308="MacOS","'' ","")&amp;"'s#"&amp;CM$310&amp;"="""&amp;VLOOKUP(CM$310,$AD$9:$AN$32,8,FALSE)&amp;""""&amp;"#"&amp;CM$310&amp;"="&amp;""""&amp;INDEX($E$270:$G$273,MATCH("●",INDEX($H$270:$AQ$273,,MATCH($D313,$137:$137,0)-7),0),1)&amp;""""&amp;"#g'"&amp;" ${CONFIG_DIR}"&amp;$K$34&amp;"; export "&amp;CM$310&amp;"="&amp;""""&amp;INDEX($E$270:$G$273,MATCH("●",INDEX($H$270:$AQ$273,,MATCH($D313,$137:$137,0)-7),0),1)&amp;""";"),",",""",""")</f>
        <v>sed -i '' 's#POSTGRESQL_TEMPLATE="template0"#POSTGRESQL_TEMPLATE="なし"#g' ${CONFIG_DIR}db_data_config.txt; export POSTGRESQL_TEMPLATE="なし";</v>
      </c>
      <c r="CN313" s="71" t="str">
        <f>SUBSTITUTE(IF(INDEX($E$270:$G$273,MATCH("●",INDEX($H$270:$AQ$273,,MATCH($D313,$137:$137,0)-7),0),1)=VLOOKUP(CN$310,$AD$9:$AN$32,8,FALSE),"","sed -i "&amp;IF($AK$308="MacOS","'' ","")&amp;"'s#"&amp;CN$310&amp;"="""&amp;INDEX($E$270:$G$273,MATCH("●",INDEX($H$270:$AQ$273,,MATCH($D313,$137:$137,0)-7),0),1)&amp;""""&amp;"#"&amp;CN$310&amp;"="&amp;""""&amp;VLOOKUP(CN$310,$AD$9:$AN$32,8,FALSE)&amp;""""&amp;"#g'"&amp;" ${CONFIG_DIR}"&amp;$K$34&amp;"; export "&amp;CN$310&amp;"="&amp;""""&amp;VLOOKUP(CN$310,$AD$9:$AN$32,8,FALSE)&amp;""";"),",",""",""")</f>
        <v>sed -i '' 's#POSTGRESQL_TEMPLATE="なし"#POSTGRESQL_TEMPLATE="template0"#g' ${CONFIG_DIR}db_data_config.txt; export POSTGRESQL_TEMPLATE="template0";</v>
      </c>
      <c r="CO313" s="71" t="str">
        <f>SUBSTITUTE(IF(VLOOKUP(CO$310,$AD$9:$AN$32,8,FALSE)=INDEX($E$275:$G$279,MATCH("●",INDEX($H$275:$AQ$279,,MATCH($D313,$137:$137,0)-7),0),1),"","sed -i "&amp;IF($AK$308="MacOS","'' ","")&amp;"'s#"&amp;CO$310&amp;"="""&amp;VLOOKUP(CO$310,$AD$9:$AN$32,8,FALSE)&amp;""""&amp;"#"&amp;CO$310&amp;"="&amp;""""&amp;INDEX($E$275:$G$279,MATCH("●",INDEX($H$275:$AQ$279,,MATCH($D313,$137:$137,0)-7),0),1)&amp;""""&amp;"#g'"&amp;" ${CONFIG_DIR}"&amp;$K$34&amp;"; export "&amp;CO$310&amp;"="&amp;""""&amp;INDEX($E$275:$G$279,MATCH("●",INDEX($H$275:$AQ$279,,MATCH($D313,$137:$137,0)-7),0),1)&amp;""";"),",",""",""")</f>
        <v>sed -i '' 's#POSTGRESQL_CONNECTION_LIMIT="-1"#POSTGRESQL_CONNECTION_LIMIT="なし"#g' ${CONFIG_DIR}db_data_config.txt; export POSTGRESQL_CONNECTION_LIMIT="なし";</v>
      </c>
      <c r="CP313" s="71" t="str">
        <f>SUBSTITUTE(IF(INDEX($E$275:$G$279,MATCH("●",INDEX($H$275:$AQ$279,,MATCH($D313,$137:$137,0)-7),0),1)=VLOOKUP(CP$310,$AD$9:$AN$32,8,FALSE),"","sed -i "&amp;IF($AK$308="MacOS","'' ","")&amp;"'s#"&amp;CP$310&amp;"="""&amp;INDEX($E$275:$G$279,MATCH("●",INDEX($H$275:$AQ$279,,MATCH($D313,$137:$137,0)-7),0),1)&amp;""""&amp;"#"&amp;CP$310&amp;"="&amp;""""&amp;VLOOKUP(CP$310,$AD$9:$AN$32,8,FALSE)&amp;""""&amp;"#g'"&amp;" ${CONFIG_DIR}"&amp;$K$34&amp;"; export "&amp;CP$310&amp;"="&amp;""""&amp;VLOOKUP(CP$310,$AD$9:$AN$32,8,FALSE)&amp;""";"),",",""",""")</f>
        <v>sed -i '' 's#POSTGRESQL_CONNECTION_LIMIT="なし"#POSTGRESQL_CONNECTION_LIMIT="-1"#g' ${CONFIG_DIR}db_data_config.txt; export POSTGRESQL_CONNECTION_LIMIT="-1";</v>
      </c>
      <c r="CQ313" s="71" t="str">
        <f>SUBSTITUTE(IF(VLOOKUP(CQ$310,$AD$9:$AN$32,8,FALSE)=INDEX($E$281:$G$284,MATCH("●",INDEX($H$281:$AQ$284,,MATCH($D313,$137:$137,0)-7),0),1),"","sed -i "&amp;IF($AK$308="MacOS","'' ","")&amp;"'s#"&amp;CQ$310&amp;"="""&amp;VLOOKUP(CQ$310,$AD$9:$AN$32,8,FALSE)&amp;""""&amp;"#"&amp;CQ$310&amp;"="&amp;""""&amp;INDEX($E$281:$G$284,MATCH("●",INDEX($H$281:$AQ$284,,MATCH($D313,$137:$137,0)-7),0),1)&amp;""""&amp;"#g'"&amp;" ${CONFIG_DIR}"&amp;$K$34&amp;"; export "&amp;CQ$310&amp;"="&amp;""""&amp;INDEX($E$281:$G$284,MATCH("●",INDEX($H$281:$AQ$284,,MATCH($D313,$137:$137,0)-7),0),1)&amp;""";"),",",""",""")</f>
        <v>sed -i '' 's#POSTGRESQL_ALLOW_CONNECTIONS="true"#POSTGRESQL_ALLOW_CONNECTIONS="なし"#g' ${CONFIG_DIR}db_data_config.txt; export POSTGRESQL_ALLOW_CONNECTIONS="なし";</v>
      </c>
      <c r="CR313" s="71" t="str">
        <f>SUBSTITUTE(IF(INDEX($E$281:$G$284,MATCH("●",INDEX($H$281:$AQ$284,,MATCH($D313,$137:$137,0)-7),0),1)=VLOOKUP(CR$310,$AD$9:$AN$32,8,FALSE),"","sed -i "&amp;IF($AK$308="MacOS","'' ","")&amp;"'s#"&amp;CR$310&amp;"="""&amp;INDEX($E$281:$G$284,MATCH("●",INDEX($H$281:$AQ$284,,MATCH($D313,$137:$137,0)-7),0),1)&amp;""""&amp;"#"&amp;CR$310&amp;"="&amp;""""&amp;VLOOKUP(CR$310,$AD$9:$AN$32,8,FALSE)&amp;""""&amp;"#g'"&amp;" ${CONFIG_DIR}"&amp;$K$34&amp;"; export "&amp;CR$310&amp;"="&amp;""""&amp;VLOOKUP(CR$310,$AD$9:$AN$32,8,FALSE)&amp;""";"),",",""",""")</f>
        <v>sed -i '' 's#POSTGRESQL_ALLOW_CONNECTIONS="なし"#POSTGRESQL_ALLOW_CONNECTIONS="true"#g' ${CONFIG_DIR}db_data_config.txt; export POSTGRESQL_ALLOW_CONNECTIONS="true";</v>
      </c>
      <c r="CS313" s="5" t="s">
        <v>735</v>
      </c>
    </row>
    <row r="314" spans="3:97" ht="36" customHeight="1">
      <c r="D314" s="96">
        <f>$D313+1</f>
        <v>3</v>
      </c>
      <c r="E314" s="97"/>
      <c r="F314" s="97"/>
      <c r="G314" s="98"/>
      <c r="H314" s="45" t="str">
        <f t="shared" ca="1" si="3"/>
        <v>clear; echo テストケース003; sed -i '' 's#DATABASE_NAME="testdatabase"#DATABASE_NAME=""#g' ${CONFIG_DIR}db_sql_config.txt; export DATABASE_NAME="";sed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's#DATABASE_NAME=""#DATABASE_NAME="testdatabase"#g' ${CONFIG_DIR}db_sql_config.txt; export DATABASE_NAME="testdatabase";sed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7"/>
      <c r="AE314" s="99" t="str" cm="1">
        <f t="array" ref="AE314">SUBSTITUTE(INDEX($H$286:$AQ$286, , MATCH($D314, $137:$137, 0)-7),"-","")</f>
        <v>異常</v>
      </c>
      <c r="AF314" s="100"/>
      <c r="AG314" s="101"/>
      <c r="AH314" s="102" t="s">
        <v>1480</v>
      </c>
      <c r="AI314" s="103"/>
      <c r="AJ314" s="103"/>
      <c r="AK314" s="103"/>
      <c r="AL314" s="103"/>
      <c r="AM314" s="103"/>
      <c r="AN314" s="103"/>
      <c r="AO314" s="103"/>
      <c r="AP314" s="103"/>
      <c r="AQ314" s="104"/>
      <c r="AS314" s="68" t="str" cm="1">
        <f t="array" ref="AS314">SUBSTITUTE(TEXT(INDEX($H$289:$AQ$289,1,$D314),"000000"),"-","")</f>
        <v>240102</v>
      </c>
      <c r="AT314" s="69"/>
      <c r="AU314" s="70"/>
      <c r="AW314" s="71" t="str">
        <f>SUBSTITUTE(IF(VLOOKUP(AW$310,$AD$9:$AN$32,8,FALSE)=INDEX($E$143:$G$146,MATCH("●",INDEX($H$143:$AQ$146,,MATCH($D314,$137:$137,0)-7),0),1),"","sed -i "&amp;IF($AK$308="MacOS","'' ","")&amp;"'s#"&amp;AW$310&amp;"="""&amp;VLOOKUP(AW$310,$AD$9:$AN$32,8,FALSE)&amp;""""&amp;"#"&amp;AW$310&amp;"="&amp;""""&amp;INDEX($E$143:$G$146,MATCH("●",INDEX($H$143:$AQ$146,,MATCH($D314,$137:$137,0)-7),0),1)&amp;""""&amp;"#g'"&amp;" ${CONFIG_DIR}"&amp;$K$7&amp;"; export "&amp;AW$310&amp;"="&amp;""""&amp;INDEX($E$143:$G$146,MATCH("●",INDEX($H$143:$AQ$146,,MATCH($D314,$137:$137,0)-7),0),1)&amp;""";"),",",""",""")</f>
        <v/>
      </c>
      <c r="AX314" s="71" t="str">
        <f>SUBSTITUTE(IF(INDEX($E$143:$G$146,MATCH("●",INDEX($H$143:$AQ$146,,MATCH($D314,$137:$137,0)-7),0),1)=VLOOKUP(AX$310,$AD$9:$AN$32,8,FALSE),"","sed -i "&amp;IF($AK$308="MacOS","'' ","")&amp;"'s#"&amp;AX$310&amp;"="""&amp;INDEX($E$143:$G$146,MATCH("●",INDEX($H$143:$AQ$146,,MATCH($D314,$137:$137,0)-7),0),1)&amp;""""&amp;"#"&amp;AX$310&amp;"="&amp;""""&amp;VLOOKUP(AX$310,$AD$9:$AN$32,8,FALSE)&amp;""""&amp;"#g'"&amp;"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14" s="71" t="str">
        <f>SUBSTITUTE(IF(VLOOKUP(AY$310,$AD$9:$AN$32,8,FALSE)=INDEX($E$148:$G$149,MATCH("●",INDEX($H$148:$AQ$149,,MATCH($D314,$137:$137,0)-7),0),1),"","sed -i "&amp;IF($AK$308="MacOS","'' ","")&amp;"'s#"&amp;AY$310&amp;"="""&amp;VLOOKUP(AY$310,$AD$9:$AN$32,8,FALSE)&amp;""""&amp;"#"&amp;AY$310&amp;"="&amp;""""&amp;INDEX($E$148:$G$149,MATCH("●",INDEX($H$148:$AQ$149,,MATCH($D314,$137:$137,0)-7),0),1)&amp;""""&amp;"#g'"&amp;" ${CONFIG_DIR}"&amp;$K$7&amp;"; export "&amp;AY$310&amp;"="&amp;""""&amp;INDEX($E$148:$G$149,MATCH("●",INDEX($H$148:$AQ$149,,MATCH($D314,$137:$137,0)-7),0),1)&amp;""";"),",",""",""")</f>
        <v>sed -i '' 's#DATABASE_NAME="testdatabase"#DATABASE_NAME="なし"#g' ${CONFIG_DIR}db_sql_config.txt; export DATABASE_NAME="なし";</v>
      </c>
      <c r="AZ314" s="71" t="str">
        <f>SUBSTITUTE(IF(INDEX($E$148:$G$149,MATCH("●",INDEX($H$148:$AQ$149,,MATCH($D314,$137:$137,0)-7),0),1)=VLOOKUP(AZ$310,$AD$9:$AN$16,8,FALSE),"","sed -i "&amp;IF($AK$308="MacOS","'' ","")&amp;"'s#"&amp;AZ$310&amp;"="""&amp;INDEX($E$148:$G$149,MATCH("●",INDEX($H$148:$AQ$149,,MATCH($D314,$137:$137,0)-7),0),1)&amp;""""&amp;"#"&amp;AZ$310&amp;"="&amp;""""&amp;VLOOKUP(AZ$310,$AD$9:$AN$16,8,FALSE)&amp;""""&amp;"#g'"&amp;"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>sed -i '' 's#DATABASE_NAME="なし"#DATABASE_NAME="testdatabase"#g' ${CONFIG_DIR}db_sql_config.txt; export DATABASE_NAME="testdatabase";</v>
      </c>
      <c r="BA314" s="71" t="str">
        <f>SUBSTITUTE(IF(VLOOKUP(BA$310,$AD$9:$AN$32,8,FALSE)=INDEX($E$151:$G$156,MATCH("●",INDEX($H$151:$AQ$156,,MATCH($D314,$137:$137,0)-7),0),1),"","sed -i "&amp;IF($AK$308="MacOS","'' ","")&amp;"'s#"&amp;BA$310&amp;"="""&amp;VLOOKUP(BA$310,$AD$9:$AN$32,8,FALSE)&amp;""""&amp;"#"&amp;BA$310&amp;"="&amp;""""&amp;INDEX($E$151:$G$156,MATCH("●",INDEX($H$151:$AQ$156,,MATCH($D314,$137:$137,0)-7),0),1)&amp;""""&amp;"#g'"&amp;" ${CONFIG_DIR}"&amp;$K$7&amp;"; export "&amp;BA$310&amp;"="&amp;""""&amp;INDEX($E$151:$G$156,MATCH("●",INDEX($H$151:$AQ$156,,MATCH($D314,$137:$137,0)-7),0),1)&amp;""";"),",",""",""")</f>
        <v/>
      </c>
      <c r="BB314" s="71" t="str">
        <f>SUBSTITUTE(IF(INDEX($E$151:$G$156,MATCH("●",INDEX($H$151:$AQ$156,,MATCH($D314,$137:$137,0)-7),0),1)=VLOOKUP(BB$310,$AD$9:$AN$16,8,FALSE),"","sed -i "&amp;IF($AK$308="MacOS","'' ","")&amp;"'s#"&amp;BB$310&amp;"="""&amp;INDEX($E$151:$G$156,MATCH("●",INDEX($H$151:$AQ$156,,MATCH($D314,$137:$137,0)-7),0),1)&amp;""""&amp;"#"&amp;BB$310&amp;"="&amp;""""&amp;VLOOKUP(BB$310,$AD$9:$AN$16,8,FALSE)&amp;""""&amp;"#g'"&amp;"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14" s="71" t="str">
        <f>SUBSTITUTE(IF(VLOOKUP(BC$310,$AD$9:$AN$32,8,FALSE)=INDEX($E$158:$G$166,MATCH("●",INDEX($H$158:$AQ$166,,MATCH($D314,$137:$137,0)-7),0),1),"","sed -i "&amp;IF($AK$308="MacOS","'' ","")&amp;"'s#"&amp;BC$310&amp;"="""&amp;VLOOKUP(BC$310,$AD$9:$AN$32,8,FALSE)&amp;""""&amp;"#"&amp;BC$310&amp;"="&amp;""""&amp;INDEX($E$158:$G$166,MATCH("●",INDEX($H$158:$AQ$166,,MATCH($D314,$137:$137,0)-7),0),1)&amp;""""&amp;"#g'"&amp;" ${CONFIG_DIR}"&amp;$K$7&amp;"; export "&amp;BC$310&amp;"="&amp;""""&amp;INDEX($E$158:$G$166,MATCH("●",INDEX($H$158:$AQ$166,,MATCH($D314,$137:$137,0)-7),0),1)&amp;""";"),",",""",""")</f>
        <v/>
      </c>
      <c r="BD314" s="71" t="str">
        <f>SUBSTITUTE(IF(INDEX($E$158:$G$166,MATCH("●",INDEX($H$158:$AQ$166,,MATCH($D314,$137:$137,0)-7),0),1)=VLOOKUP(BD$310,$AD$9:$AN$16,8,FALSE),"","sed -i "&amp;IF($AK$308="MacOS","'' ","")&amp;"'s#"&amp;BD$310&amp;"="""&amp;INDEX($E$158:$G$166,MATCH("●",INDEX($H$158:$AQ$166,,MATCH($D314,$137:$137,0)-7),0),1)&amp;""""&amp;"#"&amp;BD$310&amp;"="&amp;""""&amp;VLOOKUP(BD$310,$AD$9:$AN$16,8,FALSE)&amp;""""&amp;"#g'"&amp;"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14" s="71" t="str">
        <f>SUBSTITUTE(IF(VLOOKUP(BE$310,$AD$9:$AN$32,8,FALSE)=INDEX($E$168:$G$169,MATCH("●",INDEX($H$168:$AQ$169,,MATCH($D314,$137:$137,0)-7),0),1),"","sed -i "&amp;IF($AK$308="MacOS","'' ","")&amp;"'s#"&amp;BE$310&amp;"="""&amp;VLOOKUP(BE$310,$AD$9:$AD$9:$AN$32,8,FALSE)&amp;""""&amp;"#"&amp;BE$310&amp;"="&amp;""""&amp;INDEX($E$168:$G$169,MATCH("●",INDEX($H$168:$AQ$169,,MATCH($D314,$137:$137,0)-7),0),1)&amp;""""&amp;"#g'"&amp;" ${CONFIG_DIR}"&amp;$K$7&amp;"; export "&amp;BE$310&amp;"="&amp;""""&amp;INDEX($E$168:$G$169,MATCH("●",INDEX($H$168:$AQ$169,,MATCH($D314,$137:$137,0)-7),0),1)&amp;""";"),",",""",""")</f>
        <v/>
      </c>
      <c r="BF314" s="71" t="str">
        <f>SUBSTITUTE(IF(INDEX($E$168:$G$169,MATCH("●",INDEX($H$168:$AQ$169,,MATCH($D314,$137:$137,0)-7),0),1)=VLOOKUP(BF$310,$AD$9:$AN$16,8,FALSE),"","sed -i "&amp;IF($AK$308="MacOS","'' ","")&amp;"'s#"&amp;BF$310&amp;"="""&amp;INDEX($E$168:$G$169,MATCH("●",INDEX($H$168:$AQ$169,,MATCH($D314,$137:$137,0)-7),0),1)&amp;""""&amp;"#"&amp;BF$310&amp;"="&amp;""""&amp;VLOOKUP(BF$310,$AD$9:$AN$16,8,FALSE)&amp;""""&amp;"#g'"&amp;"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14" s="71" t="str">
        <f>SUBSTITUTE(IF(VLOOKUP(BG$310,$AD$9:$AN$32,8,FALSE)=INDEX($E$171:$G$172,MATCH("●",INDEX($H$171:$AQ$172,,MATCH($D314,$137:$137,0)-7),0),1),"","sed -i "&amp;IF($AK$308="MacOS","'' ","")&amp;"'s#"&amp;BG$310&amp;"="""&amp;VLOOKUP(BG$310,$AD$9:$AN$32,8,FALSE)&amp;""""&amp;"#"&amp;BG$310&amp;"="&amp;""""&amp;INDEX($E$171:$G$172,MATCH("●",INDEX($H$171:$AQ$172,,MATCH($D314,$137:$137,0)-7),0),1)&amp;""""&amp;"#g'"&amp;" ${CONFIG_DIR}"&amp;$K$7&amp;"; export "&amp;BG$310&amp;"="&amp;""""&amp;INDEX($E$171:$G$172,MATCH("●",INDEX($H$171:$AQ$172,,MATCH($D314,$137:$137,0)-7),0),1)&amp;""";"),",",""",""")</f>
        <v/>
      </c>
      <c r="BH314" s="71" t="str">
        <f>SUBSTITUTE(IF(INDEX($E$171:$G$172,MATCH("●",INDEX($H$171:$AQ$172,,MATCH($D314,$137:$137,0)-7),0),1)=VLOOKUP(BH$310,$AD$9:$AN$16,8,FALSE),"","sed -i "&amp;IF($AK$308="MacOS","'' ","")&amp;"'s#"&amp;BH$310&amp;"="""&amp;INDEX($E$171:$G$172,MATCH("●",INDEX($H$171:$AQ$172,,MATCH($D314,$137:$137,0)-7),0),1)&amp;""""&amp;"#"&amp;BH$310&amp;"="&amp;""""&amp;VLOOKUP(BH$310,$AD$9:$AN$16,8,FALSE)&amp;""""&amp;"#g'"&amp;"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14" s="71" t="str">
        <f>SUBSTITUTE(IF(VLOOKUP(BI$310,$AD$9:$AN$32,8,FALSE)=INDEX($E$174:$G$185,MATCH("●",INDEX($H$174:$AQ$185,,MATCH($D314,$137:$137,0)-7),0),1),"","sed -i "&amp;IF($AK$308="MacOS","'' ","")&amp;"'s#"&amp;BI$310&amp;"="""&amp;VLOOKUP(BI$310,$AD$9:$AN$32,8,FALSE)&amp;""""&amp;"#"&amp;BI$310&amp;"="&amp;""""&amp;INDEX($E$174:$G$185,MATCH("●",INDEX($H$174:$AQ$185,,MATCH($D314,$137:$137,0)-7),0),1)&amp;""""&amp;"#g'"&amp;" ${CONFIG_DIR}"&amp;$K$7&amp;"; export "&amp;BI$310&amp;"="&amp;""""&amp;INDEX($E$174:$G$185,MATCH("●",INDEX($H$174:$AQ$185,,MATCH($D314,$137:$137,0)-7),0),1)&amp;""";"),",",""",""")</f>
        <v/>
      </c>
      <c r="BJ314" s="71" t="str">
        <f>SUBSTITUTE(IF(INDEX($E$174:$G$185,MATCH("●",INDEX($H$174:$AQ$185,,MATCH($D314,$137:$137,0)-7),0),1)=VLOOKUP(BJ$310,$AD$9:$AN$16,8,FALSE),"","sed -i "&amp;IF($AK$308="MacOS","'' ","")&amp;"'s#"&amp;BJ$310&amp;"="""&amp;INDEX($E$174:$G$185,MATCH("●",INDEX($H$174:$AQ$185,,MATCH($D314,$137:$137,0)-7),0),1)&amp;""""&amp;"#"&amp;BJ$310&amp;"="&amp;""""&amp;VLOOKUP(BJ$310,$AD$9:$AN$16,8,FALSE)&amp;""""&amp;"#g'"&amp;"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14" s="71" t="str">
        <f>SUBSTITUTE(IF(VLOOKUP(BK$310,$AD$9:$AN$32,8,FALSE)=INDEX($E$187:$G$189,MATCH("●",INDEX($H$187:$AQ$189,,MATCH($D314,$137:$137,0)-7),0),1),"","sed -i "&amp;IF($AK$308="MacOS","'' ","")&amp;"'s#"&amp;BK$310&amp;"="""&amp;VLOOKUP(BK$310,$AD$9:$AN$32,8,FALSE)&amp;""""&amp;"#"&amp;BK$310&amp;"="&amp;""""&amp;INDEX($E$187:$G$189,MATCH("●",INDEX($H$187:$AQ$189,,MATCH($D314,$137:$137,0)-7),0),1)&amp;""""&amp;"#g'"&amp;" ${CONFIG_DIR}"&amp;$K$7&amp;"; export "&amp;BK$310&amp;"="&amp;""""&amp;INDEX($E$187:$G$189,MATCH("●",INDEX($H$187:$AQ$189,,MATCH($D314,$137:$137,0)-7),0),1)&amp;""";"),",",""",""")</f>
        <v/>
      </c>
      <c r="BL314" s="71" t="str">
        <f>SUBSTITUTE(IF(INDEX($E$187:$G$189,MATCH("●",INDEX($H$187:$AQ$189,,MATCH($D314,$137:$137,0)-7),0),1)=VLOOKUP(BL$310,$AD$9:$AN$32,8,FALSE),"","sed -i "&amp;IF($AK$308="MacOS","'' ","")&amp;"'s#"&amp;BL$310&amp;"="""&amp;INDEX($E$187:$G$189,MATCH("●",INDEX($H$187:$AQ$189,,MATCH($D314,$137:$137,0)-7),0),1)&amp;""""&amp;"#"&amp;BL$310&amp;"="&amp;""""&amp;VLOOKUP(BL$310,$AD$9:$AN$32,8,FALSE)&amp;""""&amp;"#g'"&amp;"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14" s="71" t="str">
        <f>SUBSTITUTE(IF(VLOOKUP(BM$310,$AD$9:$AN$32,8,FALSE)=INDEX($E$191:$G$192,MATCH("●",INDEX($H$191:$AQ$192,,MATCH($D314,$137:$137,0)-7),0),1),"","sed -i "&amp;IF($AK$308="MacOS","'' ","")&amp;"'s#"&amp;BM$310&amp;"="""&amp;VLOOKUP(BM$310,$AD$9:$AN$32,8,FALSE)&amp;""""&amp;"#"&amp;BM$310&amp;"="&amp;""""&amp;INDEX($E$191:$G$192,MATCH("●",INDEX($H$191:$AQ$192,,MATCH($D314,$137:$137,0)-7),0),1)&amp;""""&amp;"#g'"&amp;" ${CONFIG_DIR}"&amp;$K$7&amp;"; export "&amp;BM$310&amp;"="&amp;""""&amp;INDEX($E$191:$G$192,MATCH("●",INDEX($H$191:$AQ$192,,MATCH($D314,$137:$137,0)-7),0),1)&amp;""";"),",",""",""")</f>
        <v/>
      </c>
      <c r="BN314" s="71" t="str">
        <f>SUBSTITUTE(IF(INDEX($E$191:$G$192,MATCH("●",INDEX($H$191:$AQ$192,,MATCH($D314,$137:$137,0)-7),0),1)=VLOOKUP(BN$310,$AD$9:$AN$32,8,FALSE),"","sed -i "&amp;IF($AK$308="MacOS","'' ","")&amp;"'s#"&amp;BN$310&amp;"="""&amp;INDEX($E$191:$G$192,MATCH("●",INDEX($H$191:$AQ$192,,MATCH($D314,$137:$137,0)-7),0),1)&amp;""""&amp;"#"&amp;BN$310&amp;"="&amp;""""&amp;VLOOKUP(BN$310,$AD$9:$AN$32,8,FALSE)&amp;""""&amp;"#g'"&amp;"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14" s="71" t="str">
        <f>SUBSTITUTE(IF(VLOOKUP(BO$310,$AD$9:$AN$32,8,FALSE)=INDEX($E$194:$G$195,MATCH("●",INDEX($H$194:$AQ$195,,MATCH($D314,$137:$137,0)-7),0),1),"","sed -i "&amp;IF($AK$308="MacOS","'' ","")&amp;"'s#"&amp;BO$310&amp;"="""&amp;VLOOKUP(BO$310,$AD$9:$AN$32,8,FALSE)&amp;""""&amp;"#"&amp;BO$310&amp;"="&amp;""""&amp;INDEX($E$194:$G$195,MATCH("●",INDEX($H$194:$AQ$195,,MATCH($D314,$137:$137,0)-7),0),1)&amp;""""&amp;"#g'"&amp;" ${CONFIG_DIR}"&amp;$K$7&amp;"; export "&amp;BO$310&amp;"="&amp;""""&amp;INDEX($E$194:$G$195,MATCH("●",INDEX($H$194:$AQ$195,,MATCH($D314,$137:$137,0)-7),0),1)&amp;""";"),",",""",""")</f>
        <v/>
      </c>
      <c r="BP314" s="71" t="str">
        <f>SUBSTITUTE(IF(INDEX($E$194:$G$195,MATCH("●",INDEX($H$194:$AQ$195,,MATCH($D314,$137:$137,0)-7),0),1)=VLOOKUP(BP$310,$AD$9:$AN$32,8,FALSE),"","sed -i "&amp;IF($AK$308="MacOS","'' ","")&amp;"'s#"&amp;BP$310&amp;"="""&amp;INDEX($E$194:$G$195,MATCH("●",INDEX($H$194:$AQ$195,,MATCH($D314,$137:$137,0)-7),0),1)&amp;""""&amp;"#"&amp;BP$310&amp;"="&amp;""""&amp;VLOOKUP(BP$310,$AD$9:$AN$32,8,FALSE)&amp;""""&amp;"#g'"&amp;"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14" s="71" t="str">
        <f>SUBSTITUTE(IF(VLOOKUP(BQ$310,$AD$9:$AN$32,8,FALSE)=INDEX($E$197:$G$198,MATCH("●",INDEX($H$197:$AQ$198,,MATCH($D314,$137:$137,0)-7),0),1),"","sed -i "&amp;IF($AK$308="MacOS","'' ","")&amp;"'s#"&amp;BQ$310&amp;"="""&amp;VLOOKUP(BQ$310,$AD$9:$AN$32,8,FALSE)&amp;""""&amp;"#"&amp;BQ$310&amp;"="&amp;""""&amp;INDEX($E$197:$G$198,MATCH("●",INDEX($H$197:$AQ$198,,MATCH($D314,$137:$137,0)-7),0),1)&amp;""""&amp;"#g'"&amp;" ${CONFIG_DIR}"&amp;$K$7&amp;"; export "&amp;BQ$310&amp;"="&amp;""""&amp;INDEX($E$197:$G$198,MATCH("●",INDEX($H$197:$AQ$198,,MATCH($D314,$137:$137,0)-7),0),1)&amp;""";"),",",""",""")</f>
        <v/>
      </c>
      <c r="BR314" s="71" t="str">
        <f>SUBSTITUTE(IF(INDEX($E$197:$G$198,MATCH("●",INDEX($H$197:$AQ$198,,MATCH($D314,$137:$137,0)-7),0),1)=VLOOKUP(BR$310,$AD$9:$AN$32,8,FALSE),"","sed -i "&amp;IF($AK$308="MacOS","'' ","")&amp;"'s#"&amp;BR$310&amp;"="""&amp;INDEX($E$197:$G$198,MATCH("●",INDEX($H$197:$AQ$198,,MATCH($D314,$137:$137,0)-7),0),1)&amp;""""&amp;"#"&amp;BR$310&amp;"="&amp;""""&amp;VLOOKUP(BR$310,$AD$9:$AN$32,8,FALSE)&amp;""""&amp;"#g'"&amp;"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14" s="71" t="str">
        <f>SUBSTITUTE(IF(VLOOKUP(BS$310,$AD$9:$AN$32,8,FALSE)=INDEX($E$200:$G$203,MATCH("●",INDEX($H$200:$AQ$203,,MATCH($D314,$137:$137,0)-7),0),1),"","sed -i "&amp;IF($AK$308="MacOS","'' ","")&amp;"'s#"&amp;BS$310&amp;"="""&amp;VLOOKUP(BS$310,$AD$9:$AN$32,8,FALSE)&amp;""""&amp;"#"&amp;BS$310&amp;"="&amp;""""&amp;INDEX($E$200:$G$203,MATCH("●",INDEX($H$200:$AQ$203,,MATCH($D314,$137:$137,0)-7),0),1)&amp;""""&amp;"#g'"&amp;" ${CONFIG_DIR}"&amp;$K$7&amp;"; export "&amp;BS$310&amp;"="&amp;""""&amp;INDEX($E$200:$G$203,MATCH("●",INDEX($H$200:$AQ$203,,MATCH($D314,$137:$137,0)-7),0),1)&amp;""";"),",",""",""")</f>
        <v/>
      </c>
      <c r="BT314" s="71" t="str">
        <f>SUBSTITUTE(IF(INDEX($E$200:$G$203,MATCH("●",INDEX($H$200:$AQ$203,,MATCH($D314,$137:$137,0)-7),0),1)=VLOOKUP(BT$310,$AD$9:$AN$32,8,FALSE),"","sed -i "&amp;IF($AK$308="MacOS","'' ","")&amp;"'s#"&amp;BT$310&amp;"="""&amp;INDEX($E$200:$G$203,MATCH("●",INDEX($H$200:$AQ$203,,MATCH($D314,$137:$137,0)-7),0),1)&amp;""""&amp;"#"&amp;BT$310&amp;"="&amp;""""&amp;VLOOKUP(BT$310,$AD$9:$AN$32,8,FALSE)&amp;""""&amp;"#g'"&amp;"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14" s="71" t="str">
        <f>SUBSTITUTE(IF(VLOOKUP(BU$310,$AD$9:$AN$32,8,FALSE)=INDEX($E$205:$G$210,MATCH("●",INDEX($H$205:$AQ$210,,MATCH($D314,$137:$137,0)-7),0),1),"","sed -i "&amp;IF($AK$308="MacOS","'' ","")&amp;"'s#"&amp;BU$310&amp;"="""&amp;VLOOKUP(BU$310,$AD$9:$AN$32,8,FALSE)&amp;""""&amp;"#"&amp;BU$310&amp;"="&amp;""""&amp;INDEX($E$205:$G$210,MATCH("●",INDEX($H$205:$AQ$210,,MATCH($D314,$137:$137,0)-7),0),1)&amp;""""&amp;"#g'"&amp;" ${CONFIG_DIR}"&amp;$K$7&amp;"; export "&amp;BU$310&amp;"="&amp;""""&amp;INDEX($E$205:$G$210,MATCH("●",INDEX($H$205:$AQ$210,,MATCH($D314,$137:$137,0)-7),0),1)&amp;""";"),",",""",""")</f>
        <v/>
      </c>
      <c r="BV314" s="71" t="str">
        <f>SUBSTITUTE(IF(INDEX($E$205:$G$210,MATCH("●",INDEX($H$205:$AQ$210,,MATCH($D314,$137:$137,0)-7),0),1)=VLOOKUP(BV$310,$AD$9:$AN$32,8,FALSE),"","sed -i "&amp;IF($AK$308="MacOS","'' ","")&amp;"'s#"&amp;BV$310&amp;"="""&amp;INDEX($E$205:$G$210,MATCH("●",INDEX($H$205:$AQ$210,,MATCH($D314,$137:$137,0)-7),0),1)&amp;""""&amp;"#"&amp;BV$310&amp;"="&amp;""""&amp;VLOOKUP(BV$310,$AD$9:$AN$32,8,FALSE)&amp;""""&amp;"#g'"&amp;"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14" s="71" t="str">
        <f>SUBSTITUTE(IF(VLOOKUP(BW$310,$AD$9:$AN$32,8,FALSE)=INDEX($E$212:$G$217,MATCH("●",INDEX($H$212:$AQ$217,,MATCH($D314,$137:$137,0)-7),0),1),"","sed -i "&amp;IF($AK$308="MacOS","'' ","")&amp;"'s#"&amp;BW$310&amp;"="""&amp;VLOOKUP(BW$310,$AD$9:$AN$32,8,FALSE)&amp;""""&amp;"#"&amp;BW$310&amp;"="&amp;""""&amp;INDEX($E$212:$G$217,MATCH("●",INDEX($H$212:$AQ$217,,MATCH($D314,$137:$137,0)-7),0),1)&amp;""""&amp;"#g'"&amp;" ${CONFIG_DIR}"&amp;$K$7&amp;"; export "&amp;BW$310&amp;"="&amp;""""&amp;INDEX($E$212:$G$217,MATCH("●",INDEX($H$212:$AQ$217,,MATCH($D314,$137:$137,0)-7),0),1)&amp;""";"),",",""",""")</f>
        <v/>
      </c>
      <c r="BX314" s="71" t="str">
        <f>SUBSTITUTE(IF(INDEX($E$212:$G$217,MATCH("●",INDEX($H$212:$AQ$217,,MATCH($D314,$137:$137,0)-7),0),1)=VLOOKUP(BX$310,$AD$9:$AN$32,8,FALSE),"","sed -i "&amp;IF($AK$308="MacOS","'' ","")&amp;"'s#"&amp;BX$310&amp;"="""&amp;INDEX($E$212:$G$217,MATCH("●",INDEX($H$212:$AQ$217,,MATCH($D314,$137:$137,0)-7),0),1)&amp;""""&amp;"#"&amp;BX$310&amp;"="&amp;""""&amp;VLOOKUP(BX$310,$AD$9:$AN$32,8,FALSE)&amp;""""&amp;"#g'"&amp;"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14" s="71" t="str">
        <f>SUBSTITUTE(IF(VLOOKUP(BY$310,$AD$9:$AN$32,8,FALSE)=INDEX($E$219:$G$224,MATCH("●",INDEX($H$219:$AQ$224,,MATCH($D314,$137:$137,0)-7),0),1),"","sed -i "&amp;IF($AK$308="MacOS","'' ","")&amp;"'s#"&amp;BY$310&amp;"="""&amp;VLOOKUP(BY$310,$AD$9:$AN$32,8,FALSE)&amp;""""&amp;"#"&amp;BY$310&amp;"="&amp;""""&amp;INDEX($E$219:$G$224,MATCH("●",INDEX($H$219:$AQ$224,,MATCH($D314,$137:$137,0)-7),0),1)&amp;""""&amp;"#g'"&amp;" ${CONFIG_DIR}"&amp;$K$7&amp;"; export "&amp;BY$310&amp;"="&amp;""""&amp;INDEX($E$219:$G$224,MATCH("●",INDEX($H$219:$AQ$224,,MATCH($D314,$137:$137,0)-7),0),1)&amp;""";"),",",""",""")</f>
        <v/>
      </c>
      <c r="BZ314" s="71" t="str">
        <f>SUBSTITUTE(IF(INDEX($E$219:$G$224,MATCH("●",INDEX($H$219:$AQ$224,,MATCH($D314,$137:$137,0)-7),0),1)=VLOOKUP(BZ$310,$AD$9:$AN$32,8,FALSE),"","sed -i "&amp;IF($AK$308="MacOS","'' ","")&amp;"'s#"&amp;BZ$310&amp;"="""&amp;INDEX($E$219:$G$224,MATCH("●",INDEX($H$219:$AQ$224,,MATCH($D314,$137:$137,0)-7),0),1)&amp;""""&amp;"#"&amp;BZ$310&amp;"="&amp;""""&amp;VLOOKUP(BZ$310,$AD$9:$AN$32,8,FALSE)&amp;""""&amp;"#g'"&amp;"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14" s="71" t="str">
        <f>SUBSTITUTE(IF(VLOOKUP(CA$310,$AD$9:$AN$32,8,FALSE)=INDEX($E$226:$G$231,MATCH("●",INDEX($H$226:$AQ$231,,MATCH($D314,$137:$137,0)-7),0),1),"","sed -i "&amp;IF($AK$308="MacOS","'' ","")&amp;"'s#"&amp;CA$310&amp;"="""&amp;VLOOKUP(CA$310,$AD$9:$AN$32,8,FALSE)&amp;""""&amp;"#"&amp;CA$310&amp;"="&amp;""""&amp;INDEX($E$226:$G$231,MATCH("●",INDEX($H$226:$AQ$231,,MATCH($D314,$137:$137,0)-7),0),1)&amp;""""&amp;"#g'"&amp;" ${CONFIG_DIR}"&amp;$K$7&amp;"; export "&amp;CA$310&amp;"="&amp;""""&amp;INDEX($E$226:$G$231,MATCH("●",INDEX($H$226:$AQ$231,,MATCH($D314,$137:$137,0)-7),0),1)&amp;""";"),",",""",""")</f>
        <v/>
      </c>
      <c r="CB314" s="71" t="str">
        <f>SUBSTITUTE(IF(INDEX($E$226:$G$231,MATCH("●",INDEX($H$226:$AQ$231,,MATCH($D314,$137:$137,0)-7),0),1)=VLOOKUP(CB$310,$AD$9:$AN$32,8,FALSE),"","sed -i "&amp;IF($AK$308="MacOS","'' ","")&amp;"'s#"&amp;CB$310&amp;"="""&amp;INDEX($E$226:$G$231,MATCH("●",INDEX($H$226:$AQ$231,,MATCH($D314,$137:$137,0)-7),0),1)&amp;""""&amp;"#"&amp;CB$310&amp;"="&amp;""""&amp;VLOOKUP(CB$310,$AD$9:$AN$32,8,FALSE)&amp;""""&amp;"#g'"&amp;"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14" s="71" t="str">
        <f>SUBSTITUTE(IF(VLOOKUP(CC$310,$AD$9:$AN$32,8,FALSE)=INDEX($E$233:$G$238,MATCH("●",INDEX($H$233:$AQ$238,,MATCH($D314,$137:$137,0)-7),0),1),"","sed -i "&amp;IF($AK$308="MacOS","'' ","")&amp;"'s#"&amp;CC$310&amp;"="""&amp;VLOOKUP(CC$310,$AD$9:$AN$32,8,FALSE)&amp;""""&amp;"#"&amp;CC$310&amp;"="&amp;""""&amp;INDEX($E$233:$G$238,MATCH("●",INDEX($H$233:$AQ$238,,MATCH($D314,$137:$137,0)-7),0),1)&amp;""""&amp;"#g'"&amp;" ${CONFIG_DIR}"&amp;$K$7&amp;"; export "&amp;CC$310&amp;"="&amp;""""&amp;INDEX($E$233:$G$238,MATCH("●",INDEX($H$233:$AQ$238,,MATCH($D314,$137:$137,0)-7),0),1)&amp;""";"),",",""",""")</f>
        <v/>
      </c>
      <c r="CD314" s="71" t="str">
        <f>SUBSTITUTE(IF(INDEX($E$233:$G$238,MATCH("●",INDEX($H$233:$AQ$238,,MATCH($D314,$137:$137,0)-7),0),1)=VLOOKUP(CD$310,$AD$9:$AN$32,8,FALSE),"","sed -i "&amp;IF($AK$308="MacOS","'' ","")&amp;"'s#"&amp;CD$310&amp;"="""&amp;INDEX($E$233:$G$238,MATCH("●",INDEX($H$233:$AQ$238,,MATCH($D314,$137:$137,0)-7),0),1)&amp;""""&amp;"#"&amp;CD$310&amp;"="&amp;""""&amp;VLOOKUP(CD$310,$AD$9:$AN$32,8,FALSE)&amp;""""&amp;"#g'"&amp;"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14" s="71" t="str">
        <f>SUBSTITUTE(IF(VLOOKUP(CE$310,$AD$9:$AN$32,8,FALSE)=INDEX($E$240:$G$245,MATCH("●",INDEX($H$240:$AQ$245,,MATCH($D314,$137:$137,0)-7),0),1),"","sed -i "&amp;IF($AK$308="MacOS","'' ","")&amp;"'s#"&amp;CE$310&amp;"="""&amp;VLOOKUP(CE$310,$AD$9:$AN$32,8,FALSE)&amp;""""&amp;"#"&amp;CE$310&amp;"="&amp;""""&amp;INDEX($E$240:$G$245,MATCH("●",INDEX($H$240:$AQ$245,,MATCH($D314,$137:$137,0)-7),0),1)&amp;""""&amp;"#g'"&amp;" ${CONFIG_DIR}"&amp;$K$7&amp;"; export "&amp;CE$310&amp;"="&amp;""""&amp;INDEX($E$240:$G$245,MATCH("●",INDEX($H$240:$AQ$245,,MATCH($D314,$137:$137,0)-7),0),1)&amp;""";"),",",""",""")</f>
        <v/>
      </c>
      <c r="CF314" s="71" t="str">
        <f>SUBSTITUTE(IF(INDEX($E$240:$G$245,MATCH("●",INDEX($H$240:$AQ$245,,MATCH($D314,$137:$137,0)-7),0),1)=VLOOKUP(CF$310,$AD$9:$AN$32,8,FALSE),"","sed -i "&amp;IF($AK$308="MacOS","'' ","")&amp;"'s#"&amp;CF$310&amp;"="""&amp;INDEX($E$240:$G$245,MATCH("●",INDEX($H$240:$AQ$245,,MATCH($D314,$137:$137,0)-7),0),1)&amp;""""&amp;"#"&amp;CF$310&amp;"="&amp;""""&amp;VLOOKUP(CF$310,$AD$9:$AN$32,8,FALSE)&amp;""""&amp;"#g'"&amp;"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14" s="71" t="str">
        <f>SUBSTITUTE(IF(VLOOKUP(CG$310,$AD$9:$AN$32,8,FALSE)=INDEX($E$247:$G$251,MATCH("●",INDEX($H$247:$AQ$251,,MATCH($D314,$137:$137,0)-7),0),1),"","sed -i "&amp;IF($AK$308="MacOS","'' ","")&amp;"'s#"&amp;CG$310&amp;"="""&amp;VLOOKUP(CG$310,$AD$9:$AN$32,8,FALSE)&amp;""""&amp;"#"&amp;CG$310&amp;"="&amp;""""&amp;INDEX($E$247:$G$251,MATCH("●",INDEX($H$247:$AQ$251,,MATCH($D314,$137:$137,0)-7),0),1)&amp;""""&amp;"#g'"&amp;" ${CONFIG_DIR}"&amp;$K$7&amp;"; export "&amp;CG$310&amp;"="&amp;""""&amp;INDEX($E$247:$G$251,MATCH("●",INDEX($H$247:$AQ$251,,MATCH($D314,$137:$137,0)-7),0),1)&amp;""";"),",",""",""")</f>
        <v/>
      </c>
      <c r="CH314" s="71" t="str">
        <f>SUBSTITUTE(IF(INDEX($E$247:$G$251,MATCH("●",INDEX($H$247:$AQ$251,,MATCH($D314,$137:$137,0)-7),0),1)=VLOOKUP(CH$310,$AD$9:$AN$32,8,FALSE),"","sed -i "&amp;IF($AK$308="MacOS","'' ","")&amp;"'s#"&amp;CH$310&amp;"="""&amp;INDEX($E$247:$G$251,MATCH("●",INDEX($H$247:$AQ$251,,MATCH($D314,$137:$137,0)-7),0),1)&amp;""""&amp;"#"&amp;CH$310&amp;"="&amp;""""&amp;VLOOKUP(CH$310,$AD$9:$AN$32,8,FALSE)&amp;""""&amp;"#g'"&amp;"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14" s="71" t="str">
        <f>SUBSTITUTE(IF(VLOOKUP(CI$310,$AD$9:$AN$32,8,FALSE)=INDEX($E$253:$G$257,MATCH("●",INDEX($H$253:$AQ$257,,MATCH($D314,$137:$137,0)-7),0),1),"","sed -i "&amp;IF($AK$308="MacOS","'' ","")&amp;"'s#"&amp;CI$310&amp;"="""&amp;VLOOKUP(CI$310,$AD$9:$AN$32,8,FALSE)&amp;""""&amp;"#"&amp;CI$310&amp;"="&amp;""""&amp;INDEX($E$253:$G$257,MATCH("●",INDEX($H$253:$AQ$257,,MATCH($D314,$137:$137,0)-7),0),1)&amp;""""&amp;"#g'"&amp;" ${CONFIG_DIR}"&amp;$K$7&amp;"; export "&amp;CI$310&amp;"="&amp;""""&amp;INDEX($E$253:$G$257,MATCH("●",INDEX($H$253:$AQ$257,,MATCH($D314,$137:$137,0)-7),0),1)&amp;""";"),",",""",""")</f>
        <v/>
      </c>
      <c r="CJ314" s="71" t="str">
        <f>SUBSTITUTE(IF(INDEX($E$253:$G$257,MATCH("●",INDEX($H$253:$AQ$257,,MATCH($D314,$137:$137,0)-7),0),1)=VLOOKUP(CJ$310,$AD$9:$AN$32,8,FALSE),"","sed -i "&amp;IF($AK$308="MacOS","'' ","")&amp;"'s#"&amp;CJ$310&amp;"="""&amp;INDEX($E$253:$G$257,MATCH("●",INDEX($H$253:$AQ$257,,MATCH($D314,$137:$137,0)-7),0),1)&amp;""""&amp;"#"&amp;CJ$310&amp;"="&amp;""""&amp;VLOOKUP(CJ$310,$AD$9:$AN$32,8,FALSE)&amp;""""&amp;"#g'"&amp;"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14" s="71" t="str">
        <f>SUBSTITUTE(IF(VLOOKUP(CK$310,$AD$9:$AN$32,8,FALSE)=INDEX($E$259:$G$268,MATCH("●",INDEX($H$259:$AQ$268,,MATCH($D314,$137:$137,0)-7),0),1),"","sed -i "&amp;IF($AK$308="MacOS","'' ","")&amp;"'s#"&amp;CK$310&amp;"="""&amp;VLOOKUP(CK$310,$AD$9:$AN$32,8,FALSE)&amp;""""&amp;"#"&amp;CK$310&amp;"="&amp;""""&amp;INDEX($E$259:$G$268,MATCH("●",INDEX($H$259:$AQ$268,,MATCH($D314,$137:$137,0)-7),0),1)&amp;""""&amp;"#g'"&amp;" ${CONFIG_DIR}"&amp;$K$7&amp;"; export "&amp;CK$310&amp;"="&amp;""""&amp;INDEX($E$259:$G$268,MATCH("●",INDEX($H$259:$AQ$268,,MATCH($D314,$137:$137,0)-7),0),1)&amp;""";"),",",""",""")</f>
        <v/>
      </c>
      <c r="CL314" s="71" t="str">
        <f>SUBSTITUTE(IF(INDEX($E$259:$G$268,MATCH("●",INDEX($H$259:$AQ$268,,MATCH($D314,$137:$137,0)-7),0),1)=VLOOKUP(CL$310,$AD$9:$AN$32,8,FALSE),"","sed -i "&amp;IF($AK$308="MacOS","'' ","")&amp;"'s#"&amp;CL$310&amp;"="""&amp;INDEX($E$259:$G$268,MATCH("●",INDEX($H$259:$AQ$268,,MATCH($D314,$137:$137,0)-7),0),1)&amp;""""&amp;"#"&amp;CL$310&amp;"="&amp;""""&amp;VLOOKUP(CL$310,$AD$9:$AN$32,8,FALSE)&amp;""""&amp;"#g'"&amp;"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14" s="71" t="str">
        <f t="shared" ref="CM314:CM347" si="4">SUBSTITUTE(IF(VLOOKUP(CM$310,$AD$9:$AN$32,8,FALSE)=INDEX($E$270:$G$273,MATCH("●",INDEX($H$270:$AQ$273,,MATCH($D314,$137:$137,0)-7),0),1),"","sed -i "&amp;IF($AK$308="MacOS","'' ","")&amp;"'s#"&amp;CM$310&amp;"="""&amp;VLOOKUP(CM$310,$AD$9:$AN$32,8,FALSE)&amp;""""&amp;"#"&amp;CM$310&amp;"="&amp;""""&amp;INDEX($E$270:$G$273,MATCH("●",INDEX($H$270:$AQ$273,,MATCH($D314,$137:$137,0)-7),0),1)&amp;""""&amp;"#g'"&amp;" ${CONFIG_DIR}"&amp;$K$34&amp;"; export "&amp;CM$310&amp;"="&amp;""""&amp;INDEX($E$270:$G$273,MATCH("●",INDEX($H$270:$AQ$273,,MATCH($D314,$137:$137,0)-7),0),1)&amp;""";"),",",""",""")</f>
        <v>sed -i '' 's#POSTGRESQL_TEMPLATE="template0"#POSTGRESQL_TEMPLATE="なし"#g' ${CONFIG_DIR}db_data_config.txt; export POSTGRESQL_TEMPLATE="なし";</v>
      </c>
      <c r="CN314" s="71" t="str">
        <f t="shared" ref="CN314:CN347" si="5">SUBSTITUTE(IF(INDEX($E$270:$G$273,MATCH("●",INDEX($H$270:$AQ$273,,MATCH($D314,$137:$137,0)-7),0),1)=VLOOKUP(CN$310,$AD$9:$AN$32,8,FALSE),"","sed -i "&amp;IF($AK$308="MacOS","'' ","")&amp;"'s#"&amp;CN$310&amp;"="""&amp;INDEX($E$270:$G$273,MATCH("●",INDEX($H$270:$AQ$273,,MATCH($D314,$137:$137,0)-7),0),1)&amp;""""&amp;"#"&amp;CN$310&amp;"="&amp;""""&amp;VLOOKUP(CN$310,$AD$9:$AN$32,8,FALSE)&amp;""""&amp;"#g'"&amp;" ${CONFIG_DIR}"&amp;$K$34&amp;"; export "&amp;CN$310&amp;"="&amp;""""&amp;VLOOKUP(CN$310,$AD$9:$AN$32,8,FALSE)&amp;""";"),",",""",""")</f>
        <v>sed -i '' 's#POSTGRESQL_TEMPLATE="なし"#POSTGRESQL_TEMPLATE="template0"#g' ${CONFIG_DIR}db_data_config.txt; export POSTGRESQL_TEMPLATE="template0";</v>
      </c>
      <c r="CO314" s="71" t="str">
        <f t="shared" ref="CO314:CO347" si="6">SUBSTITUTE(IF(VLOOKUP(CO$310,$AD$9:$AN$32,8,FALSE)=INDEX($E$275:$G$279,MATCH("●",INDEX($H$275:$AQ$279,,MATCH($D314,$137:$137,0)-7),0),1),"","sed -i "&amp;IF($AK$308="MacOS","'' ","")&amp;"'s#"&amp;CO$310&amp;"="""&amp;VLOOKUP(CO$310,$AD$9:$AN$32,8,FALSE)&amp;""""&amp;"#"&amp;CO$310&amp;"="&amp;""""&amp;INDEX($E$275:$G$279,MATCH("●",INDEX($H$275:$AQ$279,,MATCH($D314,$137:$137,0)-7),0),1)&amp;""""&amp;"#g'"&amp;" ${CONFIG_DIR}"&amp;$K$34&amp;"; export "&amp;CO$310&amp;"="&amp;""""&amp;INDEX($E$275:$G$279,MATCH("●",INDEX($H$275:$AQ$279,,MATCH($D314,$137:$137,0)-7),0),1)&amp;""";"),",",""",""")</f>
        <v>sed -i '' 's#POSTGRESQL_CONNECTION_LIMIT="-1"#POSTGRESQL_CONNECTION_LIMIT="なし"#g' ${CONFIG_DIR}db_data_config.txt; export POSTGRESQL_CONNECTION_LIMIT="なし";</v>
      </c>
      <c r="CP314" s="71" t="str">
        <f t="shared" ref="CP314:CP347" si="7">SUBSTITUTE(IF(INDEX($E$275:$G$279,MATCH("●",INDEX($H$275:$AQ$279,,MATCH($D314,$137:$137,0)-7),0),1)=VLOOKUP(CP$310,$AD$9:$AN$32,8,FALSE),"","sed -i "&amp;IF($AK$308="MacOS","'' ","")&amp;"'s#"&amp;CP$310&amp;"="""&amp;INDEX($E$275:$G$279,MATCH("●",INDEX($H$275:$AQ$279,,MATCH($D314,$137:$137,0)-7),0),1)&amp;""""&amp;"#"&amp;CP$310&amp;"="&amp;""""&amp;VLOOKUP(CP$310,$AD$9:$AN$32,8,FALSE)&amp;""""&amp;"#g'"&amp;" ${CONFIG_DIR}"&amp;$K$34&amp;"; export "&amp;CP$310&amp;"="&amp;""""&amp;VLOOKUP(CP$310,$AD$9:$AN$32,8,FALSE)&amp;""";"),",",""",""")</f>
        <v>sed -i '' 's#POSTGRESQL_CONNECTION_LIMIT="なし"#POSTGRESQL_CONNECTION_LIMIT="-1"#g' ${CONFIG_DIR}db_data_config.txt; export POSTGRESQL_CONNECTION_LIMIT="-1";</v>
      </c>
      <c r="CQ314" s="71" t="str">
        <f t="shared" ref="CQ314:CQ347" si="8">SUBSTITUTE(IF(VLOOKUP(CQ$310,$AD$9:$AN$32,8,FALSE)=INDEX($E$281:$G$284,MATCH("●",INDEX($H$281:$AQ$284,,MATCH($D314,$137:$137,0)-7),0),1),"","sed -i "&amp;IF($AK$308="MacOS","'' ","")&amp;"'s#"&amp;CQ$310&amp;"="""&amp;VLOOKUP(CQ$310,$AD$9:$AN$32,8,FALSE)&amp;""""&amp;"#"&amp;CQ$310&amp;"="&amp;""""&amp;INDEX($E$281:$G$284,MATCH("●",INDEX($H$281:$AQ$284,,MATCH($D314,$137:$137,0)-7),0),1)&amp;""""&amp;"#g'"&amp;" ${CONFIG_DIR}"&amp;$K$34&amp;"; export "&amp;CQ$310&amp;"="&amp;""""&amp;INDEX($E$281:$G$284,MATCH("●",INDEX($H$281:$AQ$284,,MATCH($D314,$137:$137,0)-7),0),1)&amp;""";"),",",""",""")</f>
        <v>sed -i '' 's#POSTGRESQL_ALLOW_CONNECTIONS="true"#POSTGRESQL_ALLOW_CONNECTIONS="なし"#g' ${CONFIG_DIR}db_data_config.txt; export POSTGRESQL_ALLOW_CONNECTIONS="なし";</v>
      </c>
      <c r="CR314" s="71" t="str">
        <f t="shared" ref="CR314:CR347" si="9">SUBSTITUTE(IF(INDEX($E$281:$G$284,MATCH("●",INDEX($H$281:$AQ$284,,MATCH($D314,$137:$137,0)-7),0),1)=VLOOKUP(CR$310,$AD$9:$AN$32,8,FALSE),"","sed -i "&amp;IF($AK$308="MacOS","'' ","")&amp;"'s#"&amp;CR$310&amp;"="""&amp;INDEX($E$281:$G$284,MATCH("●",INDEX($H$281:$AQ$284,,MATCH($D314,$137:$137,0)-7),0),1)&amp;""""&amp;"#"&amp;CR$310&amp;"="&amp;""""&amp;VLOOKUP(CR$310,$AD$9:$AN$32,8,FALSE)&amp;""""&amp;"#g'"&amp;" ${CONFIG_DIR}"&amp;$K$34&amp;"; export "&amp;CR$310&amp;"="&amp;""""&amp;VLOOKUP(CR$310,$AD$9:$AN$32,8,FALSE)&amp;""";"),",",""",""")</f>
        <v>sed -i '' 's#POSTGRESQL_ALLOW_CONNECTIONS="なし"#POSTGRESQL_ALLOW_CONNECTIONS="true"#g' ${CONFIG_DIR}db_data_config.txt; export POSTGRESQL_ALLOW_CONNECTIONS="true";</v>
      </c>
      <c r="CS314" s="5" t="s">
        <v>735</v>
      </c>
    </row>
    <row r="315" spans="3:97" ht="36" customHeight="1">
      <c r="D315" s="96">
        <f t="shared" ref="D315:D347" si="10">$D314+1</f>
        <v>4</v>
      </c>
      <c r="E315" s="97"/>
      <c r="F315" s="97"/>
      <c r="G315" s="98"/>
      <c r="H315" s="45" t="str">
        <f t="shared" ca="1" si="3"/>
        <v>clear; echo テストケース004; sed -i '' 's#DATABASE_USERNAME="test_user"#DATABASE_USERNAME=""#g' ${CONFIG_DIR}db_sql_config.txt; export DATABASE_USERNAME="";sed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's#DATABASE_USERNAME=""#DATABASE_USERNAME="test_user"#g' ${CONFIG_DIR}db_sql_config.txt; export DATABASE_USERNAME="test_user";sed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7"/>
      <c r="AE315" s="99" t="str" cm="1">
        <f t="array" ref="AE315">SUBSTITUTE(INDEX($H$286:$AQ$286, , MATCH($D315, $137:$137, 0)-7),"-","")</f>
        <v>異常</v>
      </c>
      <c r="AF315" s="100"/>
      <c r="AG315" s="101"/>
      <c r="AH315" s="102" t="s">
        <v>1481</v>
      </c>
      <c r="AI315" s="103"/>
      <c r="AJ315" s="103"/>
      <c r="AK315" s="103"/>
      <c r="AL315" s="103"/>
      <c r="AM315" s="103"/>
      <c r="AN315" s="103"/>
      <c r="AO315" s="103"/>
      <c r="AP315" s="103"/>
      <c r="AQ315" s="104"/>
      <c r="AS315" s="68" t="str" cm="1">
        <f t="array" ref="AS315">SUBSTITUTE(TEXT(INDEX($H$289:$AQ$289,1,$D315),"000000"),"-","")</f>
        <v>240103</v>
      </c>
      <c r="AT315" s="69"/>
      <c r="AU315" s="70"/>
      <c r="AW315" s="71" t="str">
        <f>SUBSTITUTE(IF(VLOOKUP(AW$310,$AD$9:$AN$32,8,FALSE)=INDEX($E$143:$G$146,MATCH("●",INDEX($H$143:$AQ$146,,MATCH($D315,$137:$137,0)-7),0),1),"","sed -i "&amp;IF($AK$308="MacOS","'' ","")&amp;"'s#"&amp;AW$310&amp;"="""&amp;VLOOKUP(AW$310,$AD$9:$AN$32,8,FALSE)&amp;""""&amp;"#"&amp;AW$310&amp;"="&amp;""""&amp;INDEX($E$143:$G$146,MATCH("●",INDEX($H$143:$AQ$146,,MATCH($D315,$137:$137,0)-7),0),1)&amp;""""&amp;"#g'"&amp;" ${CONFIG_DIR}"&amp;$K$7&amp;"; export "&amp;AW$310&amp;"="&amp;""""&amp;INDEX($E$143:$G$146,MATCH("●",INDEX($H$143:$AQ$146,,MATCH($D315,$137:$137,0)-7),0),1)&amp;""";"),",",""",""")</f>
        <v/>
      </c>
      <c r="AX315" s="71" t="str">
        <f>SUBSTITUTE(IF(INDEX($E$143:$G$146,MATCH("●",INDEX($H$143:$AQ$146,,MATCH($D315,$137:$137,0)-7),0),1)=VLOOKUP(AX$310,$AD$9:$AN$32,8,FALSE),"","sed -i "&amp;IF($AK$308="MacOS","'' ","")&amp;"'s#"&amp;AX$310&amp;"="""&amp;INDEX($E$143:$G$146,MATCH("●",INDEX($H$143:$AQ$146,,MATCH($D315,$137:$137,0)-7),0),1)&amp;""""&amp;"#"&amp;AX$310&amp;"="&amp;""""&amp;VLOOKUP(AX$310,$AD$9:$AN$32,8,FALSE)&amp;""""&amp;"#g'"&amp;"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15" s="71" t="str">
        <f>SUBSTITUTE(IF(VLOOKUP(AY$310,$AD$9:$AN$32,8,FALSE)=INDEX($E$148:$G$149,MATCH("●",INDEX($H$148:$AQ$149,,MATCH($D315,$137:$137,0)-7),0),1),"","sed -i "&amp;IF($AK$308="MacOS","'' ","")&amp;"'s#"&amp;AY$310&amp;"="""&amp;VLOOKUP(AY$310,$AD$9:$AN$32,8,FALSE)&amp;""""&amp;"#"&amp;AY$310&amp;"="&amp;""""&amp;INDEX($E$148:$G$149,MATCH("●",INDEX($H$148:$AQ$149,,MATCH($D315,$137:$137,0)-7),0),1)&amp;""""&amp;"#g'"&amp;" ${CONFIG_DIR}"&amp;$K$7&amp;"; export "&amp;AY$310&amp;"="&amp;""""&amp;INDEX($E$148:$G$149,MATCH("●",INDEX($H$148:$AQ$149,,MATCH($D315,$137:$137,0)-7),0),1)&amp;""";"),",",""",""")</f>
        <v/>
      </c>
      <c r="AZ315" s="71" t="str">
        <f>SUBSTITUTE(IF(INDEX($E$148:$G$149,MATCH("●",INDEX($H$148:$AQ$149,,MATCH($D315,$137:$137,0)-7),0),1)=VLOOKUP(AZ$310,$AD$9:$AN$16,8,FALSE),"","sed -i "&amp;IF($AK$308="MacOS","'' ","")&amp;"'s#"&amp;AZ$310&amp;"="""&amp;INDEX($E$148:$G$149,MATCH("●",INDEX($H$148:$AQ$149,,MATCH($D315,$137:$137,0)-7),0),1)&amp;""""&amp;"#"&amp;AZ$310&amp;"="&amp;""""&amp;VLOOKUP(AZ$310,$AD$9:$AN$16,8,FALSE)&amp;""""&amp;"#g'"&amp;"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15" s="71" t="str">
        <f>SUBSTITUTE(IF(VLOOKUP(BA$310,$AD$9:$AN$32,8,FALSE)=INDEX($E$151:$G$156,MATCH("●",INDEX($H$151:$AQ$156,,MATCH($D315,$137:$137,0)-7),0),1),"","sed -i "&amp;IF($AK$308="MacOS","'' ","")&amp;"'s#"&amp;BA$310&amp;"="""&amp;VLOOKUP(BA$310,$AD$9:$AN$32,8,FALSE)&amp;""""&amp;"#"&amp;BA$310&amp;"="&amp;""""&amp;INDEX($E$151:$G$156,MATCH("●",INDEX($H$151:$AQ$156,,MATCH($D315,$137:$137,0)-7),0),1)&amp;""""&amp;"#g'"&amp;" ${CONFIG_DIR}"&amp;$K$7&amp;"; export "&amp;BA$310&amp;"="&amp;""""&amp;INDEX($E$151:$G$156,MATCH("●",INDEX($H$151:$AQ$156,,MATCH($D315,$137:$137,0)-7),0),1)&amp;""";"),",",""",""")</f>
        <v/>
      </c>
      <c r="BB315" s="71" t="str">
        <f>SUBSTITUTE(IF(INDEX($E$151:$G$156,MATCH("●",INDEX($H$151:$AQ$156,,MATCH($D315,$137:$137,0)-7),0),1)=VLOOKUP(BB$310,$AD$9:$AN$16,8,FALSE),"","sed -i "&amp;IF($AK$308="MacOS","'' ","")&amp;"'s#"&amp;BB$310&amp;"="""&amp;INDEX($E$151:$G$156,MATCH("●",INDEX($H$151:$AQ$156,,MATCH($D315,$137:$137,0)-7),0),1)&amp;""""&amp;"#"&amp;BB$310&amp;"="&amp;""""&amp;VLOOKUP(BB$310,$AD$9:$AN$16,8,FALSE)&amp;""""&amp;"#g'"&amp;"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15" s="71" t="str">
        <f>SUBSTITUTE(IF(VLOOKUP(BC$310,$AD$9:$AN$32,8,FALSE)=INDEX($E$158:$G$166,MATCH("●",INDEX($H$158:$AQ$166,,MATCH($D315,$137:$137,0)-7),0),1),"","sed -i "&amp;IF($AK$308="MacOS","'' ","")&amp;"'s#"&amp;BC$310&amp;"="""&amp;VLOOKUP(BC$310,$AD$9:$AN$32,8,FALSE)&amp;""""&amp;"#"&amp;BC$310&amp;"="&amp;""""&amp;INDEX($E$158:$G$166,MATCH("●",INDEX($H$158:$AQ$166,,MATCH($D315,$137:$137,0)-7),0),1)&amp;""""&amp;"#g'"&amp;" ${CONFIG_DIR}"&amp;$K$7&amp;"; export "&amp;BC$310&amp;"="&amp;""""&amp;INDEX($E$158:$G$166,MATCH("●",INDEX($H$158:$AQ$166,,MATCH($D315,$137:$137,0)-7),0),1)&amp;""";"),",",""",""")</f>
        <v/>
      </c>
      <c r="BD315" s="71" t="str">
        <f>SUBSTITUTE(IF(INDEX($E$158:$G$166,MATCH("●",INDEX($H$158:$AQ$166,,MATCH($D315,$137:$137,0)-7),0),1)=VLOOKUP(BD$310,$AD$9:$AN$16,8,FALSE),"","sed -i "&amp;IF($AK$308="MacOS","'' ","")&amp;"'s#"&amp;BD$310&amp;"="""&amp;INDEX($E$158:$G$166,MATCH("●",INDEX($H$158:$AQ$166,,MATCH($D315,$137:$137,0)-7),0),1)&amp;""""&amp;"#"&amp;BD$310&amp;"="&amp;""""&amp;VLOOKUP(BD$310,$AD$9:$AN$16,8,FALSE)&amp;""""&amp;"#g'"&amp;"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15" s="71" t="str">
        <f>SUBSTITUTE(IF(VLOOKUP(BE$310,$AD$9:$AN$32,8,FALSE)=INDEX($E$168:$G$169,MATCH("●",INDEX($H$168:$AQ$169,,MATCH($D315,$137:$137,0)-7),0),1),"","sed -i "&amp;IF($AK$308="MacOS","'' ","")&amp;"'s#"&amp;BE$310&amp;"="""&amp;VLOOKUP(BE$310,$AD$9:$AD$9:$AN$32,8,FALSE)&amp;""""&amp;"#"&amp;BE$310&amp;"="&amp;""""&amp;INDEX($E$168:$G$169,MATCH("●",INDEX($H$168:$AQ$169,,MATCH($D315,$137:$137,0)-7),0),1)&amp;""""&amp;"#g'"&amp;" ${CONFIG_DIR}"&amp;$K$7&amp;"; export "&amp;BE$310&amp;"="&amp;""""&amp;INDEX($E$168:$G$169,MATCH("●",INDEX($H$168:$AQ$169,,MATCH($D315,$137:$137,0)-7),0),1)&amp;""";"),",",""",""")</f>
        <v>sed -i '' 's#DATABASE_USERNAME="test_user"#DATABASE_USERNAME="なし"#g' ${CONFIG_DIR}db_sql_config.txt; export DATABASE_USERNAME="なし";</v>
      </c>
      <c r="BF315" s="71" t="str">
        <f>SUBSTITUTE(IF(INDEX($E$168:$G$169,MATCH("●",INDEX($H$168:$AQ$169,,MATCH($D315,$137:$137,0)-7),0),1)=VLOOKUP(BF$310,$AD$9:$AN$16,8,FALSE),"","sed -i "&amp;IF($AK$308="MacOS","'' ","")&amp;"'s#"&amp;BF$310&amp;"="""&amp;INDEX($E$168:$G$169,MATCH("●",INDEX($H$168:$AQ$169,,MATCH($D315,$137:$137,0)-7),0),1)&amp;""""&amp;"#"&amp;BF$310&amp;"="&amp;""""&amp;VLOOKUP(BF$310,$AD$9:$AN$16,8,FALSE)&amp;""""&amp;"#g'"&amp;"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>sed -i '' 's#DATABASE_USERNAME="なし"#DATABASE_USERNAME="test_user"#g' ${CONFIG_DIR}db_sql_config.txt; export DATABASE_USERNAME="test_user";</v>
      </c>
      <c r="BG315" s="71" t="str">
        <f>SUBSTITUTE(IF(VLOOKUP(BG$310,$AD$9:$AN$32,8,FALSE)=INDEX($E$171:$G$172,MATCH("●",INDEX($H$171:$AQ$172,,MATCH($D315,$137:$137,0)-7),0),1),"","sed -i "&amp;IF($AK$308="MacOS","'' ","")&amp;"'s#"&amp;BG$310&amp;"="""&amp;VLOOKUP(BG$310,$AD$9:$AN$32,8,FALSE)&amp;""""&amp;"#"&amp;BG$310&amp;"="&amp;""""&amp;INDEX($E$171:$G$172,MATCH("●",INDEX($H$171:$AQ$172,,MATCH($D315,$137:$137,0)-7),0),1)&amp;""""&amp;"#g'"&amp;" ${CONFIG_DIR}"&amp;$K$7&amp;"; export "&amp;BG$310&amp;"="&amp;""""&amp;INDEX($E$171:$G$172,MATCH("●",INDEX($H$171:$AQ$172,,MATCH($D315,$137:$137,0)-7),0),1)&amp;""";"),",",""",""")</f>
        <v/>
      </c>
      <c r="BH315" s="71" t="str">
        <f>SUBSTITUTE(IF(INDEX($E$171:$G$172,MATCH("●",INDEX($H$171:$AQ$172,,MATCH($D315,$137:$137,0)-7),0),1)=VLOOKUP(BH$310,$AD$9:$AN$16,8,FALSE),"","sed -i "&amp;IF($AK$308="MacOS","'' ","")&amp;"'s#"&amp;BH$310&amp;"="""&amp;INDEX($E$171:$G$172,MATCH("●",INDEX($H$171:$AQ$172,,MATCH($D315,$137:$137,0)-7),0),1)&amp;""""&amp;"#"&amp;BH$310&amp;"="&amp;""""&amp;VLOOKUP(BH$310,$AD$9:$AN$16,8,FALSE)&amp;""""&amp;"#g'"&amp;"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15" s="71" t="str">
        <f>SUBSTITUTE(IF(VLOOKUP(BI$310,$AD$9:$AN$32,8,FALSE)=INDEX($E$174:$G$185,MATCH("●",INDEX($H$174:$AQ$185,,MATCH($D315,$137:$137,0)-7),0),1),"","sed -i "&amp;IF($AK$308="MacOS","'' ","")&amp;"'s#"&amp;BI$310&amp;"="""&amp;VLOOKUP(BI$310,$AD$9:$AN$32,8,FALSE)&amp;""""&amp;"#"&amp;BI$310&amp;"="&amp;""""&amp;INDEX($E$174:$G$185,MATCH("●",INDEX($H$174:$AQ$185,,MATCH($D315,$137:$137,0)-7),0),1)&amp;""""&amp;"#g'"&amp;" ${CONFIG_DIR}"&amp;$K$7&amp;"; export "&amp;BI$310&amp;"="&amp;""""&amp;INDEX($E$174:$G$185,MATCH("●",INDEX($H$174:$AQ$185,,MATCH($D315,$137:$137,0)-7),0),1)&amp;""";"),",",""",""")</f>
        <v/>
      </c>
      <c r="BJ315" s="71" t="str">
        <f>SUBSTITUTE(IF(INDEX($E$174:$G$185,MATCH("●",INDEX($H$174:$AQ$185,,MATCH($D315,$137:$137,0)-7),0),1)=VLOOKUP(BJ$310,$AD$9:$AN$16,8,FALSE),"","sed -i "&amp;IF($AK$308="MacOS","'' ","")&amp;"'s#"&amp;BJ$310&amp;"="""&amp;INDEX($E$174:$G$185,MATCH("●",INDEX($H$174:$AQ$185,,MATCH($D315,$137:$137,0)-7),0),1)&amp;""""&amp;"#"&amp;BJ$310&amp;"="&amp;""""&amp;VLOOKUP(BJ$310,$AD$9:$AN$16,8,FALSE)&amp;""""&amp;"#g'"&amp;"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15" s="71" t="str">
        <f>SUBSTITUTE(IF(VLOOKUP(BK$310,$AD$9:$AN$32,8,FALSE)=INDEX($E$187:$G$189,MATCH("●",INDEX($H$187:$AQ$189,,MATCH($D315,$137:$137,0)-7),0),1),"","sed -i "&amp;IF($AK$308="MacOS","'' ","")&amp;"'s#"&amp;BK$310&amp;"="""&amp;VLOOKUP(BK$310,$AD$9:$AN$32,8,FALSE)&amp;""""&amp;"#"&amp;BK$310&amp;"="&amp;""""&amp;INDEX($E$187:$G$189,MATCH("●",INDEX($H$187:$AQ$189,,MATCH($D315,$137:$137,0)-7),0),1)&amp;""""&amp;"#g'"&amp;" ${CONFIG_DIR}"&amp;$K$7&amp;"; export "&amp;BK$310&amp;"="&amp;""""&amp;INDEX($E$187:$G$189,MATCH("●",INDEX($H$187:$AQ$189,,MATCH($D315,$137:$137,0)-7),0),1)&amp;""";"),",",""",""")</f>
        <v/>
      </c>
      <c r="BL315" s="71" t="str">
        <f>SUBSTITUTE(IF(INDEX($E$187:$G$189,MATCH("●",INDEX($H$187:$AQ$189,,MATCH($D315,$137:$137,0)-7),0),1)=VLOOKUP(BL$310,$AD$9:$AN$32,8,FALSE),"","sed -i "&amp;IF($AK$308="MacOS","'' ","")&amp;"'s#"&amp;BL$310&amp;"="""&amp;INDEX($E$187:$G$189,MATCH("●",INDEX($H$187:$AQ$189,,MATCH($D315,$137:$137,0)-7),0),1)&amp;""""&amp;"#"&amp;BL$310&amp;"="&amp;""""&amp;VLOOKUP(BL$310,$AD$9:$AN$32,8,FALSE)&amp;""""&amp;"#g'"&amp;"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15" s="71" t="str">
        <f>SUBSTITUTE(IF(VLOOKUP(BM$310,$AD$9:$AN$32,8,FALSE)=INDEX($E$191:$G$192,MATCH("●",INDEX($H$191:$AQ$192,,MATCH($D315,$137:$137,0)-7),0),1),"","sed -i "&amp;IF($AK$308="MacOS","'' ","")&amp;"'s#"&amp;BM$310&amp;"="""&amp;VLOOKUP(BM$310,$AD$9:$AN$32,8,FALSE)&amp;""""&amp;"#"&amp;BM$310&amp;"="&amp;""""&amp;INDEX($E$191:$G$192,MATCH("●",INDEX($H$191:$AQ$192,,MATCH($D315,$137:$137,0)-7),0),1)&amp;""""&amp;"#g'"&amp;" ${CONFIG_DIR}"&amp;$K$7&amp;"; export "&amp;BM$310&amp;"="&amp;""""&amp;INDEX($E$191:$G$192,MATCH("●",INDEX($H$191:$AQ$192,,MATCH($D315,$137:$137,0)-7),0),1)&amp;""";"),",",""",""")</f>
        <v/>
      </c>
      <c r="BN315" s="71" t="str">
        <f>SUBSTITUTE(IF(INDEX($E$191:$G$192,MATCH("●",INDEX($H$191:$AQ$192,,MATCH($D315,$137:$137,0)-7),0),1)=VLOOKUP(BN$310,$AD$9:$AN$32,8,FALSE),"","sed -i "&amp;IF($AK$308="MacOS","'' ","")&amp;"'s#"&amp;BN$310&amp;"="""&amp;INDEX($E$191:$G$192,MATCH("●",INDEX($H$191:$AQ$192,,MATCH($D315,$137:$137,0)-7),0),1)&amp;""""&amp;"#"&amp;BN$310&amp;"="&amp;""""&amp;VLOOKUP(BN$310,$AD$9:$AN$32,8,FALSE)&amp;""""&amp;"#g'"&amp;"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15" s="71" t="str">
        <f>SUBSTITUTE(IF(VLOOKUP(BO$310,$AD$9:$AN$32,8,FALSE)=INDEX($E$194:$G$195,MATCH("●",INDEX($H$194:$AQ$195,,MATCH($D315,$137:$137,0)-7),0),1),"","sed -i "&amp;IF($AK$308="MacOS","'' ","")&amp;"'s#"&amp;BO$310&amp;"="""&amp;VLOOKUP(BO$310,$AD$9:$AN$32,8,FALSE)&amp;""""&amp;"#"&amp;BO$310&amp;"="&amp;""""&amp;INDEX($E$194:$G$195,MATCH("●",INDEX($H$194:$AQ$195,,MATCH($D315,$137:$137,0)-7),0),1)&amp;""""&amp;"#g'"&amp;" ${CONFIG_DIR}"&amp;$K$7&amp;"; export "&amp;BO$310&amp;"="&amp;""""&amp;INDEX($E$194:$G$195,MATCH("●",INDEX($H$194:$AQ$195,,MATCH($D315,$137:$137,0)-7),0),1)&amp;""";"),",",""",""")</f>
        <v/>
      </c>
      <c r="BP315" s="71" t="str">
        <f>SUBSTITUTE(IF(INDEX($E$194:$G$195,MATCH("●",INDEX($H$194:$AQ$195,,MATCH($D315,$137:$137,0)-7),0),1)=VLOOKUP(BP$310,$AD$9:$AN$32,8,FALSE),"","sed -i "&amp;IF($AK$308="MacOS","'' ","")&amp;"'s#"&amp;BP$310&amp;"="""&amp;INDEX($E$194:$G$195,MATCH("●",INDEX($H$194:$AQ$195,,MATCH($D315,$137:$137,0)-7),0),1)&amp;""""&amp;"#"&amp;BP$310&amp;"="&amp;""""&amp;VLOOKUP(BP$310,$AD$9:$AN$32,8,FALSE)&amp;""""&amp;"#g'"&amp;"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15" s="71" t="str">
        <f>SUBSTITUTE(IF(VLOOKUP(BQ$310,$AD$9:$AN$32,8,FALSE)=INDEX($E$197:$G$198,MATCH("●",INDEX($H$197:$AQ$198,,MATCH($D315,$137:$137,0)-7),0),1),"","sed -i "&amp;IF($AK$308="MacOS","'' ","")&amp;"'s#"&amp;BQ$310&amp;"="""&amp;VLOOKUP(BQ$310,$AD$9:$AN$32,8,FALSE)&amp;""""&amp;"#"&amp;BQ$310&amp;"="&amp;""""&amp;INDEX($E$197:$G$198,MATCH("●",INDEX($H$197:$AQ$198,,MATCH($D315,$137:$137,0)-7),0),1)&amp;""""&amp;"#g'"&amp;" ${CONFIG_DIR}"&amp;$K$7&amp;"; export "&amp;BQ$310&amp;"="&amp;""""&amp;INDEX($E$197:$G$198,MATCH("●",INDEX($H$197:$AQ$198,,MATCH($D315,$137:$137,0)-7),0),1)&amp;""";"),",",""",""")</f>
        <v/>
      </c>
      <c r="BR315" s="71" t="str">
        <f>SUBSTITUTE(IF(INDEX($E$197:$G$198,MATCH("●",INDEX($H$197:$AQ$198,,MATCH($D315,$137:$137,0)-7),0),1)=VLOOKUP(BR$310,$AD$9:$AN$32,8,FALSE),"","sed -i "&amp;IF($AK$308="MacOS","'' ","")&amp;"'s#"&amp;BR$310&amp;"="""&amp;INDEX($E$197:$G$198,MATCH("●",INDEX($H$197:$AQ$198,,MATCH($D315,$137:$137,0)-7),0),1)&amp;""""&amp;"#"&amp;BR$310&amp;"="&amp;""""&amp;VLOOKUP(BR$310,$AD$9:$AN$32,8,FALSE)&amp;""""&amp;"#g'"&amp;"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15" s="71" t="str">
        <f>SUBSTITUTE(IF(VLOOKUP(BS$310,$AD$9:$AN$32,8,FALSE)=INDEX($E$200:$G$203,MATCH("●",INDEX($H$200:$AQ$203,,MATCH($D315,$137:$137,0)-7),0),1),"","sed -i "&amp;IF($AK$308="MacOS","'' ","")&amp;"'s#"&amp;BS$310&amp;"="""&amp;VLOOKUP(BS$310,$AD$9:$AN$32,8,FALSE)&amp;""""&amp;"#"&amp;BS$310&amp;"="&amp;""""&amp;INDEX($E$200:$G$203,MATCH("●",INDEX($H$200:$AQ$203,,MATCH($D315,$137:$137,0)-7),0),1)&amp;""""&amp;"#g'"&amp;" ${CONFIG_DIR}"&amp;$K$7&amp;"; export "&amp;BS$310&amp;"="&amp;""""&amp;INDEX($E$200:$G$203,MATCH("●",INDEX($H$200:$AQ$203,,MATCH($D315,$137:$137,0)-7),0),1)&amp;""";"),",",""",""")</f>
        <v/>
      </c>
      <c r="BT315" s="71" t="str">
        <f>SUBSTITUTE(IF(INDEX($E$200:$G$203,MATCH("●",INDEX($H$200:$AQ$203,,MATCH($D315,$137:$137,0)-7),0),1)=VLOOKUP(BT$310,$AD$9:$AN$32,8,FALSE),"","sed -i "&amp;IF($AK$308="MacOS","'' ","")&amp;"'s#"&amp;BT$310&amp;"="""&amp;INDEX($E$200:$G$203,MATCH("●",INDEX($H$200:$AQ$203,,MATCH($D315,$137:$137,0)-7),0),1)&amp;""""&amp;"#"&amp;BT$310&amp;"="&amp;""""&amp;VLOOKUP(BT$310,$AD$9:$AN$32,8,FALSE)&amp;""""&amp;"#g'"&amp;"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15" s="71" t="str">
        <f>SUBSTITUTE(IF(VLOOKUP(BU$310,$AD$9:$AN$32,8,FALSE)=INDEX($E$205:$G$210,MATCH("●",INDEX($H$205:$AQ$210,,MATCH($D315,$137:$137,0)-7),0),1),"","sed -i "&amp;IF($AK$308="MacOS","'' ","")&amp;"'s#"&amp;BU$310&amp;"="""&amp;VLOOKUP(BU$310,$AD$9:$AN$32,8,FALSE)&amp;""""&amp;"#"&amp;BU$310&amp;"="&amp;""""&amp;INDEX($E$205:$G$210,MATCH("●",INDEX($H$205:$AQ$210,,MATCH($D315,$137:$137,0)-7),0),1)&amp;""""&amp;"#g'"&amp;" ${CONFIG_DIR}"&amp;$K$7&amp;"; export "&amp;BU$310&amp;"="&amp;""""&amp;INDEX($E$205:$G$210,MATCH("●",INDEX($H$205:$AQ$210,,MATCH($D315,$137:$137,0)-7),0),1)&amp;""";"),",",""",""")</f>
        <v/>
      </c>
      <c r="BV315" s="71" t="str">
        <f>SUBSTITUTE(IF(INDEX($E$205:$G$210,MATCH("●",INDEX($H$205:$AQ$210,,MATCH($D315,$137:$137,0)-7),0),1)=VLOOKUP(BV$310,$AD$9:$AN$32,8,FALSE),"","sed -i "&amp;IF($AK$308="MacOS","'' ","")&amp;"'s#"&amp;BV$310&amp;"="""&amp;INDEX($E$205:$G$210,MATCH("●",INDEX($H$205:$AQ$210,,MATCH($D315,$137:$137,0)-7),0),1)&amp;""""&amp;"#"&amp;BV$310&amp;"="&amp;""""&amp;VLOOKUP(BV$310,$AD$9:$AN$32,8,FALSE)&amp;""""&amp;"#g'"&amp;"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15" s="71" t="str">
        <f>SUBSTITUTE(IF(VLOOKUP(BW$310,$AD$9:$AN$32,8,FALSE)=INDEX($E$212:$G$217,MATCH("●",INDEX($H$212:$AQ$217,,MATCH($D315,$137:$137,0)-7),0),1),"","sed -i "&amp;IF($AK$308="MacOS","'' ","")&amp;"'s#"&amp;BW$310&amp;"="""&amp;VLOOKUP(BW$310,$AD$9:$AN$32,8,FALSE)&amp;""""&amp;"#"&amp;BW$310&amp;"="&amp;""""&amp;INDEX($E$212:$G$217,MATCH("●",INDEX($H$212:$AQ$217,,MATCH($D315,$137:$137,0)-7),0),1)&amp;""""&amp;"#g'"&amp;" ${CONFIG_DIR}"&amp;$K$7&amp;"; export "&amp;BW$310&amp;"="&amp;""""&amp;INDEX($E$212:$G$217,MATCH("●",INDEX($H$212:$AQ$217,,MATCH($D315,$137:$137,0)-7),0),1)&amp;""";"),",",""",""")</f>
        <v/>
      </c>
      <c r="BX315" s="71" t="str">
        <f>SUBSTITUTE(IF(INDEX($E$212:$G$217,MATCH("●",INDEX($H$212:$AQ$217,,MATCH($D315,$137:$137,0)-7),0),1)=VLOOKUP(BX$310,$AD$9:$AN$32,8,FALSE),"","sed -i "&amp;IF($AK$308="MacOS","'' ","")&amp;"'s#"&amp;BX$310&amp;"="""&amp;INDEX($E$212:$G$217,MATCH("●",INDEX($H$212:$AQ$217,,MATCH($D315,$137:$137,0)-7),0),1)&amp;""""&amp;"#"&amp;BX$310&amp;"="&amp;""""&amp;VLOOKUP(BX$310,$AD$9:$AN$32,8,FALSE)&amp;""""&amp;"#g'"&amp;"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15" s="71" t="str">
        <f>SUBSTITUTE(IF(VLOOKUP(BY$310,$AD$9:$AN$32,8,FALSE)=INDEX($E$219:$G$224,MATCH("●",INDEX($H$219:$AQ$224,,MATCH($D315,$137:$137,0)-7),0),1),"","sed -i "&amp;IF($AK$308="MacOS","'' ","")&amp;"'s#"&amp;BY$310&amp;"="""&amp;VLOOKUP(BY$310,$AD$9:$AN$32,8,FALSE)&amp;""""&amp;"#"&amp;BY$310&amp;"="&amp;""""&amp;INDEX($E$219:$G$224,MATCH("●",INDEX($H$219:$AQ$224,,MATCH($D315,$137:$137,0)-7),0),1)&amp;""""&amp;"#g'"&amp;" ${CONFIG_DIR}"&amp;$K$7&amp;"; export "&amp;BY$310&amp;"="&amp;""""&amp;INDEX($E$219:$G$224,MATCH("●",INDEX($H$219:$AQ$224,,MATCH($D315,$137:$137,0)-7),0),1)&amp;""";"),",",""",""")</f>
        <v/>
      </c>
      <c r="BZ315" s="71" t="str">
        <f>SUBSTITUTE(IF(INDEX($E$219:$G$224,MATCH("●",INDEX($H$219:$AQ$224,,MATCH($D315,$137:$137,0)-7),0),1)=VLOOKUP(BZ$310,$AD$9:$AN$32,8,FALSE),"","sed -i "&amp;IF($AK$308="MacOS","'' ","")&amp;"'s#"&amp;BZ$310&amp;"="""&amp;INDEX($E$219:$G$224,MATCH("●",INDEX($H$219:$AQ$224,,MATCH($D315,$137:$137,0)-7),0),1)&amp;""""&amp;"#"&amp;BZ$310&amp;"="&amp;""""&amp;VLOOKUP(BZ$310,$AD$9:$AN$32,8,FALSE)&amp;""""&amp;"#g'"&amp;"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15" s="71" t="str">
        <f>SUBSTITUTE(IF(VLOOKUP(CA$310,$AD$9:$AN$32,8,FALSE)=INDEX($E$226:$G$231,MATCH("●",INDEX($H$226:$AQ$231,,MATCH($D315,$137:$137,0)-7),0),1),"","sed -i "&amp;IF($AK$308="MacOS","'' ","")&amp;"'s#"&amp;CA$310&amp;"="""&amp;VLOOKUP(CA$310,$AD$9:$AN$32,8,FALSE)&amp;""""&amp;"#"&amp;CA$310&amp;"="&amp;""""&amp;INDEX($E$226:$G$231,MATCH("●",INDEX($H$226:$AQ$231,,MATCH($D315,$137:$137,0)-7),0),1)&amp;""""&amp;"#g'"&amp;" ${CONFIG_DIR}"&amp;$K$7&amp;"; export "&amp;CA$310&amp;"="&amp;""""&amp;INDEX($E$226:$G$231,MATCH("●",INDEX($H$226:$AQ$231,,MATCH($D315,$137:$137,0)-7),0),1)&amp;""";"),",",""",""")</f>
        <v/>
      </c>
      <c r="CB315" s="71" t="str">
        <f>SUBSTITUTE(IF(INDEX($E$226:$G$231,MATCH("●",INDEX($H$226:$AQ$231,,MATCH($D315,$137:$137,0)-7),0),1)=VLOOKUP(CB$310,$AD$9:$AN$32,8,FALSE),"","sed -i "&amp;IF($AK$308="MacOS","'' ","")&amp;"'s#"&amp;CB$310&amp;"="""&amp;INDEX($E$226:$G$231,MATCH("●",INDEX($H$226:$AQ$231,,MATCH($D315,$137:$137,0)-7),0),1)&amp;""""&amp;"#"&amp;CB$310&amp;"="&amp;""""&amp;VLOOKUP(CB$310,$AD$9:$AN$32,8,FALSE)&amp;""""&amp;"#g'"&amp;"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15" s="71" t="str">
        <f>SUBSTITUTE(IF(VLOOKUP(CC$310,$AD$9:$AN$32,8,FALSE)=INDEX($E$233:$G$238,MATCH("●",INDEX($H$233:$AQ$238,,MATCH($D315,$137:$137,0)-7),0),1),"","sed -i "&amp;IF($AK$308="MacOS","'' ","")&amp;"'s#"&amp;CC$310&amp;"="""&amp;VLOOKUP(CC$310,$AD$9:$AN$32,8,FALSE)&amp;""""&amp;"#"&amp;CC$310&amp;"="&amp;""""&amp;INDEX($E$233:$G$238,MATCH("●",INDEX($H$233:$AQ$238,,MATCH($D315,$137:$137,0)-7),0),1)&amp;""""&amp;"#g'"&amp;" ${CONFIG_DIR}"&amp;$K$7&amp;"; export "&amp;CC$310&amp;"="&amp;""""&amp;INDEX($E$233:$G$238,MATCH("●",INDEX($H$233:$AQ$238,,MATCH($D315,$137:$137,0)-7),0),1)&amp;""";"),",",""",""")</f>
        <v/>
      </c>
      <c r="CD315" s="71" t="str">
        <f>SUBSTITUTE(IF(INDEX($E$233:$G$238,MATCH("●",INDEX($H$233:$AQ$238,,MATCH($D315,$137:$137,0)-7),0),1)=VLOOKUP(CD$310,$AD$9:$AN$32,8,FALSE),"","sed -i "&amp;IF($AK$308="MacOS","'' ","")&amp;"'s#"&amp;CD$310&amp;"="""&amp;INDEX($E$233:$G$238,MATCH("●",INDEX($H$233:$AQ$238,,MATCH($D315,$137:$137,0)-7),0),1)&amp;""""&amp;"#"&amp;CD$310&amp;"="&amp;""""&amp;VLOOKUP(CD$310,$AD$9:$AN$32,8,FALSE)&amp;""""&amp;"#g'"&amp;"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15" s="71" t="str">
        <f>SUBSTITUTE(IF(VLOOKUP(CE$310,$AD$9:$AN$32,8,FALSE)=INDEX($E$240:$G$245,MATCH("●",INDEX($H$240:$AQ$245,,MATCH($D315,$137:$137,0)-7),0),1),"","sed -i "&amp;IF($AK$308="MacOS","'' ","")&amp;"'s#"&amp;CE$310&amp;"="""&amp;VLOOKUP(CE$310,$AD$9:$AN$32,8,FALSE)&amp;""""&amp;"#"&amp;CE$310&amp;"="&amp;""""&amp;INDEX($E$240:$G$245,MATCH("●",INDEX($H$240:$AQ$245,,MATCH($D315,$137:$137,0)-7),0),1)&amp;""""&amp;"#g'"&amp;" ${CONFIG_DIR}"&amp;$K$7&amp;"; export "&amp;CE$310&amp;"="&amp;""""&amp;INDEX($E$240:$G$245,MATCH("●",INDEX($H$240:$AQ$245,,MATCH($D315,$137:$137,0)-7),0),1)&amp;""";"),",",""",""")</f>
        <v/>
      </c>
      <c r="CF315" s="71" t="str">
        <f>SUBSTITUTE(IF(INDEX($E$240:$G$245,MATCH("●",INDEX($H$240:$AQ$245,,MATCH($D315,$137:$137,0)-7),0),1)=VLOOKUP(CF$310,$AD$9:$AN$32,8,FALSE),"","sed -i "&amp;IF($AK$308="MacOS","'' ","")&amp;"'s#"&amp;CF$310&amp;"="""&amp;INDEX($E$240:$G$245,MATCH("●",INDEX($H$240:$AQ$245,,MATCH($D315,$137:$137,0)-7),0),1)&amp;""""&amp;"#"&amp;CF$310&amp;"="&amp;""""&amp;VLOOKUP(CF$310,$AD$9:$AN$32,8,FALSE)&amp;""""&amp;"#g'"&amp;"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15" s="71" t="str">
        <f>SUBSTITUTE(IF(VLOOKUP(CG$310,$AD$9:$AN$32,8,FALSE)=INDEX($E$247:$G$251,MATCH("●",INDEX($H$247:$AQ$251,,MATCH($D315,$137:$137,0)-7),0),1),"","sed -i "&amp;IF($AK$308="MacOS","'' ","")&amp;"'s#"&amp;CG$310&amp;"="""&amp;VLOOKUP(CG$310,$AD$9:$AN$32,8,FALSE)&amp;""""&amp;"#"&amp;CG$310&amp;"="&amp;""""&amp;INDEX($E$247:$G$251,MATCH("●",INDEX($H$247:$AQ$251,,MATCH($D315,$137:$137,0)-7),0),1)&amp;""""&amp;"#g'"&amp;" ${CONFIG_DIR}"&amp;$K$7&amp;"; export "&amp;CG$310&amp;"="&amp;""""&amp;INDEX($E$247:$G$251,MATCH("●",INDEX($H$247:$AQ$251,,MATCH($D315,$137:$137,0)-7),0),1)&amp;""";"),",",""",""")</f>
        <v/>
      </c>
      <c r="CH315" s="71" t="str">
        <f>SUBSTITUTE(IF(INDEX($E$247:$G$251,MATCH("●",INDEX($H$247:$AQ$251,,MATCH($D315,$137:$137,0)-7),0),1)=VLOOKUP(CH$310,$AD$9:$AN$32,8,FALSE),"","sed -i "&amp;IF($AK$308="MacOS","'' ","")&amp;"'s#"&amp;CH$310&amp;"="""&amp;INDEX($E$247:$G$251,MATCH("●",INDEX($H$247:$AQ$251,,MATCH($D315,$137:$137,0)-7),0),1)&amp;""""&amp;"#"&amp;CH$310&amp;"="&amp;""""&amp;VLOOKUP(CH$310,$AD$9:$AN$32,8,FALSE)&amp;""""&amp;"#g'"&amp;"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15" s="71" t="str">
        <f>SUBSTITUTE(IF(VLOOKUP(CI$310,$AD$9:$AN$32,8,FALSE)=INDEX($E$253:$G$257,MATCH("●",INDEX($H$253:$AQ$257,,MATCH($D315,$137:$137,0)-7),0),1),"","sed -i "&amp;IF($AK$308="MacOS","'' ","")&amp;"'s#"&amp;CI$310&amp;"="""&amp;VLOOKUP(CI$310,$AD$9:$AN$32,8,FALSE)&amp;""""&amp;"#"&amp;CI$310&amp;"="&amp;""""&amp;INDEX($E$253:$G$257,MATCH("●",INDEX($H$253:$AQ$257,,MATCH($D315,$137:$137,0)-7),0),1)&amp;""""&amp;"#g'"&amp;" ${CONFIG_DIR}"&amp;$K$7&amp;"; export "&amp;CI$310&amp;"="&amp;""""&amp;INDEX($E$253:$G$257,MATCH("●",INDEX($H$253:$AQ$257,,MATCH($D315,$137:$137,0)-7),0),1)&amp;""";"),",",""",""")</f>
        <v/>
      </c>
      <c r="CJ315" s="71" t="str">
        <f>SUBSTITUTE(IF(INDEX($E$253:$G$257,MATCH("●",INDEX($H$253:$AQ$257,,MATCH($D315,$137:$137,0)-7),0),1)=VLOOKUP(CJ$310,$AD$9:$AN$32,8,FALSE),"","sed -i "&amp;IF($AK$308="MacOS","'' ","")&amp;"'s#"&amp;CJ$310&amp;"="""&amp;INDEX($E$253:$G$257,MATCH("●",INDEX($H$253:$AQ$257,,MATCH($D315,$137:$137,0)-7),0),1)&amp;""""&amp;"#"&amp;CJ$310&amp;"="&amp;""""&amp;VLOOKUP(CJ$310,$AD$9:$AN$32,8,FALSE)&amp;""""&amp;"#g'"&amp;"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15" s="71" t="str">
        <f>SUBSTITUTE(IF(VLOOKUP(CK$310,$AD$9:$AN$32,8,FALSE)=INDEX($E$259:$G$268,MATCH("●",INDEX($H$259:$AQ$268,,MATCH($D315,$137:$137,0)-7),0),1),"","sed -i "&amp;IF($AK$308="MacOS","'' ","")&amp;"'s#"&amp;CK$310&amp;"="""&amp;VLOOKUP(CK$310,$AD$9:$AN$32,8,FALSE)&amp;""""&amp;"#"&amp;CK$310&amp;"="&amp;""""&amp;INDEX($E$259:$G$268,MATCH("●",INDEX($H$259:$AQ$268,,MATCH($D315,$137:$137,0)-7),0),1)&amp;""""&amp;"#g'"&amp;" ${CONFIG_DIR}"&amp;$K$7&amp;"; export "&amp;CK$310&amp;"="&amp;""""&amp;INDEX($E$259:$G$268,MATCH("●",INDEX($H$259:$AQ$268,,MATCH($D315,$137:$137,0)-7),0),1)&amp;""";"),",",""",""")</f>
        <v/>
      </c>
      <c r="CL315" s="71" t="str">
        <f>SUBSTITUTE(IF(INDEX($E$259:$G$268,MATCH("●",INDEX($H$259:$AQ$268,,MATCH($D315,$137:$137,0)-7),0),1)=VLOOKUP(CL$310,$AD$9:$AN$32,8,FALSE),"","sed -i "&amp;IF($AK$308="MacOS","'' ","")&amp;"'s#"&amp;CL$310&amp;"="""&amp;INDEX($E$259:$G$268,MATCH("●",INDEX($H$259:$AQ$268,,MATCH($D315,$137:$137,0)-7),0),1)&amp;""""&amp;"#"&amp;CL$310&amp;"="&amp;""""&amp;VLOOKUP(CL$310,$AD$9:$AN$32,8,FALSE)&amp;""""&amp;"#g'"&amp;"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15" s="71" t="str">
        <f t="shared" si="4"/>
        <v>sed -i '' 's#POSTGRESQL_TEMPLATE="template0"#POSTGRESQL_TEMPLATE="なし"#g' ${CONFIG_DIR}db_data_config.txt; export POSTGRESQL_TEMPLATE="なし";</v>
      </c>
      <c r="CN315" s="71" t="str">
        <f t="shared" si="5"/>
        <v>sed -i '' 's#POSTGRESQL_TEMPLATE="なし"#POSTGRESQL_TEMPLATE="template0"#g' ${CONFIG_DIR}db_data_config.txt; export POSTGRESQL_TEMPLATE="template0";</v>
      </c>
      <c r="CO315" s="71" t="str">
        <f t="shared" si="6"/>
        <v>sed -i '' 's#POSTGRESQL_CONNECTION_LIMIT="-1"#POSTGRESQL_CONNECTION_LIMIT="なし"#g' ${CONFIG_DIR}db_data_config.txt; export POSTGRESQL_CONNECTION_LIMIT="なし";</v>
      </c>
      <c r="CP315" s="71" t="str">
        <f t="shared" si="7"/>
        <v>sed -i '' 's#POSTGRESQL_CONNECTION_LIMIT="なし"#POSTGRESQL_CONNECTION_LIMIT="-1"#g' ${CONFIG_DIR}db_data_config.txt; export POSTGRESQL_CONNECTION_LIMIT="-1";</v>
      </c>
      <c r="CQ315" s="71" t="str">
        <f t="shared" si="8"/>
        <v>sed -i '' 's#POSTGRESQL_ALLOW_CONNECTIONS="true"#POSTGRESQL_ALLOW_CONNECTIONS="なし"#g' ${CONFIG_DIR}db_data_config.txt; export POSTGRESQL_ALLOW_CONNECTIONS="なし";</v>
      </c>
      <c r="CR315" s="71" t="str">
        <f t="shared" si="9"/>
        <v>sed -i '' 's#POSTGRESQL_ALLOW_CONNECTIONS="なし"#POSTGRESQL_ALLOW_CONNECTIONS="true"#g' ${CONFIG_DIR}db_data_config.txt; export POSTGRESQL_ALLOW_CONNECTIONS="true";</v>
      </c>
      <c r="CS315" s="5" t="s">
        <v>735</v>
      </c>
    </row>
    <row r="316" spans="3:97" ht="36" customHeight="1">
      <c r="D316" s="96">
        <f t="shared" si="10"/>
        <v>5</v>
      </c>
      <c r="E316" s="97"/>
      <c r="F316" s="97"/>
      <c r="G316" s="98"/>
      <c r="H316" s="45" t="str">
        <f t="shared" ca="1" si="3"/>
        <v>clear; echo テストケース005; sed -i '' 's#DATABASE_PASSWORD="TESTpw01#"#DATABASE_PASSWORD=""#g' ${CONFIG_DIR}db_sql_config.txt; export DATABASE_PASSWORD="";sed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's#DATABASE_PASSWORD=""#DATABASE_PASSWORD="TESTpw01#"#g' ${CONFIG_DIR}db_sql_config.txt; export DATABASE_PASSWORD="TESTpw01#";sed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7"/>
      <c r="AE316" s="99" t="str" cm="1">
        <f t="array" ref="AE316">SUBSTITUTE(INDEX($H$286:$AQ$286, , MATCH($D316, $137:$137, 0)-7),"-","")</f>
        <v>異常</v>
      </c>
      <c r="AF316" s="100"/>
      <c r="AG316" s="101"/>
      <c r="AH316" s="102" t="s">
        <v>1482</v>
      </c>
      <c r="AI316" s="103"/>
      <c r="AJ316" s="103"/>
      <c r="AK316" s="103"/>
      <c r="AL316" s="103"/>
      <c r="AM316" s="103"/>
      <c r="AN316" s="103"/>
      <c r="AO316" s="103"/>
      <c r="AP316" s="103"/>
      <c r="AQ316" s="104"/>
      <c r="AS316" s="68" t="str" cm="1">
        <f t="array" ref="AS316">SUBSTITUTE(TEXT(INDEX($H$289:$AQ$289,1,$D316),"000000"),"-","")</f>
        <v>240104</v>
      </c>
      <c r="AT316" s="69"/>
      <c r="AU316" s="70"/>
      <c r="AW316" s="71" t="str">
        <f>SUBSTITUTE(IF(VLOOKUP(AW$310,$AD$9:$AN$32,8,FALSE)=INDEX($E$143:$G$146,MATCH("●",INDEX($H$143:$AQ$146,,MATCH($D316,$137:$137,0)-7),0),1),"","sed -i "&amp;IF($AK$308="MacOS","'' ","")&amp;"'s#"&amp;AW$310&amp;"="""&amp;VLOOKUP(AW$310,$AD$9:$AN$32,8,FALSE)&amp;""""&amp;"#"&amp;AW$310&amp;"="&amp;""""&amp;INDEX($E$143:$G$146,MATCH("●",INDEX($H$143:$AQ$146,,MATCH($D316,$137:$137,0)-7),0),1)&amp;""""&amp;"#g'"&amp;" ${CONFIG_DIR}"&amp;$K$7&amp;"; export "&amp;AW$310&amp;"="&amp;""""&amp;INDEX($E$143:$G$146,MATCH("●",INDEX($H$143:$AQ$146,,MATCH($D316,$137:$137,0)-7),0),1)&amp;""";"),",",""",""")</f>
        <v/>
      </c>
      <c r="AX316" s="71" t="str">
        <f>SUBSTITUTE(IF(INDEX($E$143:$G$146,MATCH("●",INDEX($H$143:$AQ$146,,MATCH($D316,$137:$137,0)-7),0),1)=VLOOKUP(AX$310,$AD$9:$AN$32,8,FALSE),"","sed -i "&amp;IF($AK$308="MacOS","'' ","")&amp;"'s#"&amp;AX$310&amp;"="""&amp;INDEX($E$143:$G$146,MATCH("●",INDEX($H$143:$AQ$146,,MATCH($D316,$137:$137,0)-7),0),1)&amp;""""&amp;"#"&amp;AX$310&amp;"="&amp;""""&amp;VLOOKUP(AX$310,$AD$9:$AN$32,8,FALSE)&amp;""""&amp;"#g'"&amp;"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16" s="71" t="str">
        <f>SUBSTITUTE(IF(VLOOKUP(AY$310,$AD$9:$AN$32,8,FALSE)=INDEX($E$148:$G$149,MATCH("●",INDEX($H$148:$AQ$149,,MATCH($D316,$137:$137,0)-7),0),1),"","sed -i "&amp;IF($AK$308="MacOS","'' ","")&amp;"'s#"&amp;AY$310&amp;"="""&amp;VLOOKUP(AY$310,$AD$9:$AN$32,8,FALSE)&amp;""""&amp;"#"&amp;AY$310&amp;"="&amp;""""&amp;INDEX($E$148:$G$149,MATCH("●",INDEX($H$148:$AQ$149,,MATCH($D316,$137:$137,0)-7),0),1)&amp;""""&amp;"#g'"&amp;" ${CONFIG_DIR}"&amp;$K$7&amp;"; export "&amp;AY$310&amp;"="&amp;""""&amp;INDEX($E$148:$G$149,MATCH("●",INDEX($H$148:$AQ$149,,MATCH($D316,$137:$137,0)-7),0),1)&amp;""";"),",",""",""")</f>
        <v/>
      </c>
      <c r="AZ316" s="71" t="str">
        <f>SUBSTITUTE(IF(INDEX($E$148:$G$149,MATCH("●",INDEX($H$148:$AQ$149,,MATCH($D316,$137:$137,0)-7),0),1)=VLOOKUP(AZ$310,$AD$9:$AN$16,8,FALSE),"","sed -i "&amp;IF($AK$308="MacOS","'' ","")&amp;"'s#"&amp;AZ$310&amp;"="""&amp;INDEX($E$148:$G$149,MATCH("●",INDEX($H$148:$AQ$149,,MATCH($D316,$137:$137,0)-7),0),1)&amp;""""&amp;"#"&amp;AZ$310&amp;"="&amp;""""&amp;VLOOKUP(AZ$310,$AD$9:$AN$16,8,FALSE)&amp;""""&amp;"#g'"&amp;"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16" s="71" t="str">
        <f>SUBSTITUTE(IF(VLOOKUP(BA$310,$AD$9:$AN$32,8,FALSE)=INDEX($E$151:$G$156,MATCH("●",INDEX($H$151:$AQ$156,,MATCH($D316,$137:$137,0)-7),0),1),"","sed -i "&amp;IF($AK$308="MacOS","'' ","")&amp;"'s#"&amp;BA$310&amp;"="""&amp;VLOOKUP(BA$310,$AD$9:$AN$32,8,FALSE)&amp;""""&amp;"#"&amp;BA$310&amp;"="&amp;""""&amp;INDEX($E$151:$G$156,MATCH("●",INDEX($H$151:$AQ$156,,MATCH($D316,$137:$137,0)-7),0),1)&amp;""""&amp;"#g'"&amp;" ${CONFIG_DIR}"&amp;$K$7&amp;"; export "&amp;BA$310&amp;"="&amp;""""&amp;INDEX($E$151:$G$156,MATCH("●",INDEX($H$151:$AQ$156,,MATCH($D316,$137:$137,0)-7),0),1)&amp;""";"),",",""",""")</f>
        <v/>
      </c>
      <c r="BB316" s="71" t="str">
        <f>SUBSTITUTE(IF(INDEX($E$151:$G$156,MATCH("●",INDEX($H$151:$AQ$156,,MATCH($D316,$137:$137,0)-7),0),1)=VLOOKUP(BB$310,$AD$9:$AN$16,8,FALSE),"","sed -i "&amp;IF($AK$308="MacOS","'' ","")&amp;"'s#"&amp;BB$310&amp;"="""&amp;INDEX($E$151:$G$156,MATCH("●",INDEX($H$151:$AQ$156,,MATCH($D316,$137:$137,0)-7),0),1)&amp;""""&amp;"#"&amp;BB$310&amp;"="&amp;""""&amp;VLOOKUP(BB$310,$AD$9:$AN$16,8,FALSE)&amp;""""&amp;"#g'"&amp;"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16" s="71" t="str">
        <f>SUBSTITUTE(IF(VLOOKUP(BC$310,$AD$9:$AN$32,8,FALSE)=INDEX($E$158:$G$166,MATCH("●",INDEX($H$158:$AQ$166,,MATCH($D316,$137:$137,0)-7),0),1),"","sed -i "&amp;IF($AK$308="MacOS","'' ","")&amp;"'s#"&amp;BC$310&amp;"="""&amp;VLOOKUP(BC$310,$AD$9:$AN$32,8,FALSE)&amp;""""&amp;"#"&amp;BC$310&amp;"="&amp;""""&amp;INDEX($E$158:$G$166,MATCH("●",INDEX($H$158:$AQ$166,,MATCH($D316,$137:$137,0)-7),0),1)&amp;""""&amp;"#g'"&amp;" ${CONFIG_DIR}"&amp;$K$7&amp;"; export "&amp;BC$310&amp;"="&amp;""""&amp;INDEX($E$158:$G$166,MATCH("●",INDEX($H$158:$AQ$166,,MATCH($D316,$137:$137,0)-7),0),1)&amp;""";"),",",""",""")</f>
        <v/>
      </c>
      <c r="BD316" s="71" t="str">
        <f>SUBSTITUTE(IF(INDEX($E$158:$G$166,MATCH("●",INDEX($H$158:$AQ$166,,MATCH($D316,$137:$137,0)-7),0),1)=VLOOKUP(BD$310,$AD$9:$AN$16,8,FALSE),"","sed -i "&amp;IF($AK$308="MacOS","'' ","")&amp;"'s#"&amp;BD$310&amp;"="""&amp;INDEX($E$158:$G$166,MATCH("●",INDEX($H$158:$AQ$166,,MATCH($D316,$137:$137,0)-7),0),1)&amp;""""&amp;"#"&amp;BD$310&amp;"="&amp;""""&amp;VLOOKUP(BD$310,$AD$9:$AN$16,8,FALSE)&amp;""""&amp;"#g'"&amp;"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16" s="71" t="str">
        <f>SUBSTITUTE(IF(VLOOKUP(BE$310,$AD$9:$AN$32,8,FALSE)=INDEX($E$168:$G$169,MATCH("●",INDEX($H$168:$AQ$169,,MATCH($D316,$137:$137,0)-7),0),1),"","sed -i "&amp;IF($AK$308="MacOS","'' ","")&amp;"'s#"&amp;BE$310&amp;"="""&amp;VLOOKUP(BE$310,$AD$9:$AD$9:$AN$32,8,FALSE)&amp;""""&amp;"#"&amp;BE$310&amp;"="&amp;""""&amp;INDEX($E$168:$G$169,MATCH("●",INDEX($H$168:$AQ$169,,MATCH($D316,$137:$137,0)-7),0),1)&amp;""""&amp;"#g'"&amp;" ${CONFIG_DIR}"&amp;$K$7&amp;"; export "&amp;BE$310&amp;"="&amp;""""&amp;INDEX($E$168:$G$169,MATCH("●",INDEX($H$168:$AQ$169,,MATCH($D316,$137:$137,0)-7),0),1)&amp;""";"),",",""",""")</f>
        <v/>
      </c>
      <c r="BF316" s="71" t="str">
        <f>SUBSTITUTE(IF(INDEX($E$168:$G$169,MATCH("●",INDEX($H$168:$AQ$169,,MATCH($D316,$137:$137,0)-7),0),1)=VLOOKUP(BF$310,$AD$9:$AN$16,8,FALSE),"","sed -i "&amp;IF($AK$308="MacOS","'' ","")&amp;"'s#"&amp;BF$310&amp;"="""&amp;INDEX($E$168:$G$169,MATCH("●",INDEX($H$168:$AQ$169,,MATCH($D316,$137:$137,0)-7),0),1)&amp;""""&amp;"#"&amp;BF$310&amp;"="&amp;""""&amp;VLOOKUP(BF$310,$AD$9:$AN$16,8,FALSE)&amp;""""&amp;"#g'"&amp;"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16" s="71" t="str">
        <f>SUBSTITUTE(IF(VLOOKUP(BG$310,$AD$9:$AN$32,8,FALSE)=INDEX($E$171:$G$172,MATCH("●",INDEX($H$171:$AQ$172,,MATCH($D316,$137:$137,0)-7),0),1),"","sed -i "&amp;IF($AK$308="MacOS","'' ","")&amp;"'s#"&amp;BG$310&amp;"="""&amp;VLOOKUP(BG$310,$AD$9:$AN$32,8,FALSE)&amp;""""&amp;"#"&amp;BG$310&amp;"="&amp;""""&amp;INDEX($E$171:$G$172,MATCH("●",INDEX($H$171:$AQ$172,,MATCH($D316,$137:$137,0)-7),0),1)&amp;""""&amp;"#g'"&amp;" ${CONFIG_DIR}"&amp;$K$7&amp;"; export "&amp;BG$310&amp;"="&amp;""""&amp;INDEX($E$171:$G$172,MATCH("●",INDEX($H$171:$AQ$172,,MATCH($D316,$137:$137,0)-7),0),1)&amp;""";"),",",""",""")</f>
        <v>sed -i '' 's#DATABASE_PASSWORD="TESTpw01#"#DATABASE_PASSWORD="なし"#g' ${CONFIG_DIR}db_sql_config.txt; export DATABASE_PASSWORD="なし";</v>
      </c>
      <c r="BH316" s="71" t="str">
        <f>SUBSTITUTE(IF(INDEX($E$171:$G$172,MATCH("●",INDEX($H$171:$AQ$172,,MATCH($D316,$137:$137,0)-7),0),1)=VLOOKUP(BH$310,$AD$9:$AN$16,8,FALSE),"","sed -i "&amp;IF($AK$308="MacOS","'' ","")&amp;"'s#"&amp;BH$310&amp;"="""&amp;INDEX($E$171:$G$172,MATCH("●",INDEX($H$171:$AQ$172,,MATCH($D316,$137:$137,0)-7),0),1)&amp;""""&amp;"#"&amp;BH$310&amp;"="&amp;""""&amp;VLOOKUP(BH$310,$AD$9:$AN$16,8,FALSE)&amp;""""&amp;"#g'"&amp;"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>sed -i '' 's#DATABASE_PASSWORD="なし"#DATABASE_PASSWORD="TESTpw01#"#g' ${CONFIG_DIR}db_sql_config.txt; export DATABASE_PASSWORD="TESTpw01#";</v>
      </c>
      <c r="BI316" s="71" t="str">
        <f>SUBSTITUTE(IF(VLOOKUP(BI$310,$AD$9:$AN$32,8,FALSE)=INDEX($E$174:$G$185,MATCH("●",INDEX($H$174:$AQ$185,,MATCH($D316,$137:$137,0)-7),0),1),"","sed -i "&amp;IF($AK$308="MacOS","'' ","")&amp;"'s#"&amp;BI$310&amp;"="""&amp;VLOOKUP(BI$310,$AD$9:$AN$32,8,FALSE)&amp;""""&amp;"#"&amp;BI$310&amp;"="&amp;""""&amp;INDEX($E$174:$G$185,MATCH("●",INDEX($H$174:$AQ$185,,MATCH($D316,$137:$137,0)-7),0),1)&amp;""""&amp;"#g'"&amp;" ${CONFIG_DIR}"&amp;$K$7&amp;"; export "&amp;BI$310&amp;"="&amp;""""&amp;INDEX($E$174:$G$185,MATCH("●",INDEX($H$174:$AQ$185,,MATCH($D316,$137:$137,0)-7),0),1)&amp;""";"),",",""",""")</f>
        <v/>
      </c>
      <c r="BJ316" s="71" t="str">
        <f>SUBSTITUTE(IF(INDEX($E$174:$G$185,MATCH("●",INDEX($H$174:$AQ$185,,MATCH($D316,$137:$137,0)-7),0),1)=VLOOKUP(BJ$310,$AD$9:$AN$16,8,FALSE),"","sed -i "&amp;IF($AK$308="MacOS","'' ","")&amp;"'s#"&amp;BJ$310&amp;"="""&amp;INDEX($E$174:$G$185,MATCH("●",INDEX($H$174:$AQ$185,,MATCH($D316,$137:$137,0)-7),0),1)&amp;""""&amp;"#"&amp;BJ$310&amp;"="&amp;""""&amp;VLOOKUP(BJ$310,$AD$9:$AN$16,8,FALSE)&amp;""""&amp;"#g'"&amp;"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16" s="71" t="str">
        <f>SUBSTITUTE(IF(VLOOKUP(BK$310,$AD$9:$AN$32,8,FALSE)=INDEX($E$187:$G$189,MATCH("●",INDEX($H$187:$AQ$189,,MATCH($D316,$137:$137,0)-7),0),1),"","sed -i "&amp;IF($AK$308="MacOS","'' ","")&amp;"'s#"&amp;BK$310&amp;"="""&amp;VLOOKUP(BK$310,$AD$9:$AN$32,8,FALSE)&amp;""""&amp;"#"&amp;BK$310&amp;"="&amp;""""&amp;INDEX($E$187:$G$189,MATCH("●",INDEX($H$187:$AQ$189,,MATCH($D316,$137:$137,0)-7),0),1)&amp;""""&amp;"#g'"&amp;" ${CONFIG_DIR}"&amp;$K$7&amp;"; export "&amp;BK$310&amp;"="&amp;""""&amp;INDEX($E$187:$G$189,MATCH("●",INDEX($H$187:$AQ$189,,MATCH($D316,$137:$137,0)-7),0),1)&amp;""";"),",",""",""")</f>
        <v/>
      </c>
      <c r="BL316" s="71" t="str">
        <f>SUBSTITUTE(IF(INDEX($E$187:$G$189,MATCH("●",INDEX($H$187:$AQ$189,,MATCH($D316,$137:$137,0)-7),0),1)=VLOOKUP(BL$310,$AD$9:$AN$32,8,FALSE),"","sed -i "&amp;IF($AK$308="MacOS","'' ","")&amp;"'s#"&amp;BL$310&amp;"="""&amp;INDEX($E$187:$G$189,MATCH("●",INDEX($H$187:$AQ$189,,MATCH($D316,$137:$137,0)-7),0),1)&amp;""""&amp;"#"&amp;BL$310&amp;"="&amp;""""&amp;VLOOKUP(BL$310,$AD$9:$AN$32,8,FALSE)&amp;""""&amp;"#g'"&amp;"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16" s="71" t="str">
        <f>SUBSTITUTE(IF(VLOOKUP(BM$310,$AD$9:$AN$32,8,FALSE)=INDEX($E$191:$G$192,MATCH("●",INDEX($H$191:$AQ$192,,MATCH($D316,$137:$137,0)-7),0),1),"","sed -i "&amp;IF($AK$308="MacOS","'' ","")&amp;"'s#"&amp;BM$310&amp;"="""&amp;VLOOKUP(BM$310,$AD$9:$AN$32,8,FALSE)&amp;""""&amp;"#"&amp;BM$310&amp;"="&amp;""""&amp;INDEX($E$191:$G$192,MATCH("●",INDEX($H$191:$AQ$192,,MATCH($D316,$137:$137,0)-7),0),1)&amp;""""&amp;"#g'"&amp;" ${CONFIG_DIR}"&amp;$K$7&amp;"; export "&amp;BM$310&amp;"="&amp;""""&amp;INDEX($E$191:$G$192,MATCH("●",INDEX($H$191:$AQ$192,,MATCH($D316,$137:$137,0)-7),0),1)&amp;""";"),",",""",""")</f>
        <v/>
      </c>
      <c r="BN316" s="71" t="str">
        <f>SUBSTITUTE(IF(INDEX($E$191:$G$192,MATCH("●",INDEX($H$191:$AQ$192,,MATCH($D316,$137:$137,0)-7),0),1)=VLOOKUP(BN$310,$AD$9:$AN$32,8,FALSE),"","sed -i "&amp;IF($AK$308="MacOS","'' ","")&amp;"'s#"&amp;BN$310&amp;"="""&amp;INDEX($E$191:$G$192,MATCH("●",INDEX($H$191:$AQ$192,,MATCH($D316,$137:$137,0)-7),0),1)&amp;""""&amp;"#"&amp;BN$310&amp;"="&amp;""""&amp;VLOOKUP(BN$310,$AD$9:$AN$32,8,FALSE)&amp;""""&amp;"#g'"&amp;"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16" s="71" t="str">
        <f>SUBSTITUTE(IF(VLOOKUP(BO$310,$AD$9:$AN$32,8,FALSE)=INDEX($E$194:$G$195,MATCH("●",INDEX($H$194:$AQ$195,,MATCH($D316,$137:$137,0)-7),0),1),"","sed -i "&amp;IF($AK$308="MacOS","'' ","")&amp;"'s#"&amp;BO$310&amp;"="""&amp;VLOOKUP(BO$310,$AD$9:$AN$32,8,FALSE)&amp;""""&amp;"#"&amp;BO$310&amp;"="&amp;""""&amp;INDEX($E$194:$G$195,MATCH("●",INDEX($H$194:$AQ$195,,MATCH($D316,$137:$137,0)-7),0),1)&amp;""""&amp;"#g'"&amp;" ${CONFIG_DIR}"&amp;$K$7&amp;"; export "&amp;BO$310&amp;"="&amp;""""&amp;INDEX($E$194:$G$195,MATCH("●",INDEX($H$194:$AQ$195,,MATCH($D316,$137:$137,0)-7),0),1)&amp;""";"),",",""",""")</f>
        <v/>
      </c>
      <c r="BP316" s="71" t="str">
        <f>SUBSTITUTE(IF(INDEX($E$194:$G$195,MATCH("●",INDEX($H$194:$AQ$195,,MATCH($D316,$137:$137,0)-7),0),1)=VLOOKUP(BP$310,$AD$9:$AN$32,8,FALSE),"","sed -i "&amp;IF($AK$308="MacOS","'' ","")&amp;"'s#"&amp;BP$310&amp;"="""&amp;INDEX($E$194:$G$195,MATCH("●",INDEX($H$194:$AQ$195,,MATCH($D316,$137:$137,0)-7),0),1)&amp;""""&amp;"#"&amp;BP$310&amp;"="&amp;""""&amp;VLOOKUP(BP$310,$AD$9:$AN$32,8,FALSE)&amp;""""&amp;"#g'"&amp;"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16" s="71" t="str">
        <f>SUBSTITUTE(IF(VLOOKUP(BQ$310,$AD$9:$AN$32,8,FALSE)=INDEX($E$197:$G$198,MATCH("●",INDEX($H$197:$AQ$198,,MATCH($D316,$137:$137,0)-7),0),1),"","sed -i "&amp;IF($AK$308="MacOS","'' ","")&amp;"'s#"&amp;BQ$310&amp;"="""&amp;VLOOKUP(BQ$310,$AD$9:$AN$32,8,FALSE)&amp;""""&amp;"#"&amp;BQ$310&amp;"="&amp;""""&amp;INDEX($E$197:$G$198,MATCH("●",INDEX($H$197:$AQ$198,,MATCH($D316,$137:$137,0)-7),0),1)&amp;""""&amp;"#g'"&amp;" ${CONFIG_DIR}"&amp;$K$7&amp;"; export "&amp;BQ$310&amp;"="&amp;""""&amp;INDEX($E$197:$G$198,MATCH("●",INDEX($H$197:$AQ$198,,MATCH($D316,$137:$137,0)-7),0),1)&amp;""";"),",",""",""")</f>
        <v/>
      </c>
      <c r="BR316" s="71" t="str">
        <f>SUBSTITUTE(IF(INDEX($E$197:$G$198,MATCH("●",INDEX($H$197:$AQ$198,,MATCH($D316,$137:$137,0)-7),0),1)=VLOOKUP(BR$310,$AD$9:$AN$32,8,FALSE),"","sed -i "&amp;IF($AK$308="MacOS","'' ","")&amp;"'s#"&amp;BR$310&amp;"="""&amp;INDEX($E$197:$G$198,MATCH("●",INDEX($H$197:$AQ$198,,MATCH($D316,$137:$137,0)-7),0),1)&amp;""""&amp;"#"&amp;BR$310&amp;"="&amp;""""&amp;VLOOKUP(BR$310,$AD$9:$AN$32,8,FALSE)&amp;""""&amp;"#g'"&amp;"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16" s="71" t="str">
        <f>SUBSTITUTE(IF(VLOOKUP(BS$310,$AD$9:$AN$32,8,FALSE)=INDEX($E$200:$G$203,MATCH("●",INDEX($H$200:$AQ$203,,MATCH($D316,$137:$137,0)-7),0),1),"","sed -i "&amp;IF($AK$308="MacOS","'' ","")&amp;"'s#"&amp;BS$310&amp;"="""&amp;VLOOKUP(BS$310,$AD$9:$AN$32,8,FALSE)&amp;""""&amp;"#"&amp;BS$310&amp;"="&amp;""""&amp;INDEX($E$200:$G$203,MATCH("●",INDEX($H$200:$AQ$203,,MATCH($D316,$137:$137,0)-7),0),1)&amp;""""&amp;"#g'"&amp;" ${CONFIG_DIR}"&amp;$K$7&amp;"; export "&amp;BS$310&amp;"="&amp;""""&amp;INDEX($E$200:$G$203,MATCH("●",INDEX($H$200:$AQ$203,,MATCH($D316,$137:$137,0)-7),0),1)&amp;""";"),",",""",""")</f>
        <v/>
      </c>
      <c r="BT316" s="71" t="str">
        <f>SUBSTITUTE(IF(INDEX($E$200:$G$203,MATCH("●",INDEX($H$200:$AQ$203,,MATCH($D316,$137:$137,0)-7),0),1)=VLOOKUP(BT$310,$AD$9:$AN$32,8,FALSE),"","sed -i "&amp;IF($AK$308="MacOS","'' ","")&amp;"'s#"&amp;BT$310&amp;"="""&amp;INDEX($E$200:$G$203,MATCH("●",INDEX($H$200:$AQ$203,,MATCH($D316,$137:$137,0)-7),0),1)&amp;""""&amp;"#"&amp;BT$310&amp;"="&amp;""""&amp;VLOOKUP(BT$310,$AD$9:$AN$32,8,FALSE)&amp;""""&amp;"#g'"&amp;"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16" s="71" t="str">
        <f>SUBSTITUTE(IF(VLOOKUP(BU$310,$AD$9:$AN$32,8,FALSE)=INDEX($E$205:$G$210,MATCH("●",INDEX($H$205:$AQ$210,,MATCH($D316,$137:$137,0)-7),0),1),"","sed -i "&amp;IF($AK$308="MacOS","'' ","")&amp;"'s#"&amp;BU$310&amp;"="""&amp;VLOOKUP(BU$310,$AD$9:$AN$32,8,FALSE)&amp;""""&amp;"#"&amp;BU$310&amp;"="&amp;""""&amp;INDEX($E$205:$G$210,MATCH("●",INDEX($H$205:$AQ$210,,MATCH($D316,$137:$137,0)-7),0),1)&amp;""""&amp;"#g'"&amp;" ${CONFIG_DIR}"&amp;$K$7&amp;"; export "&amp;BU$310&amp;"="&amp;""""&amp;INDEX($E$205:$G$210,MATCH("●",INDEX($H$205:$AQ$210,,MATCH($D316,$137:$137,0)-7),0),1)&amp;""";"),",",""",""")</f>
        <v/>
      </c>
      <c r="BV316" s="71" t="str">
        <f>SUBSTITUTE(IF(INDEX($E$205:$G$210,MATCH("●",INDEX($H$205:$AQ$210,,MATCH($D316,$137:$137,0)-7),0),1)=VLOOKUP(BV$310,$AD$9:$AN$32,8,FALSE),"","sed -i "&amp;IF($AK$308="MacOS","'' ","")&amp;"'s#"&amp;BV$310&amp;"="""&amp;INDEX($E$205:$G$210,MATCH("●",INDEX($H$205:$AQ$210,,MATCH($D316,$137:$137,0)-7),0),1)&amp;""""&amp;"#"&amp;BV$310&amp;"="&amp;""""&amp;VLOOKUP(BV$310,$AD$9:$AN$32,8,FALSE)&amp;""""&amp;"#g'"&amp;"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16" s="71" t="str">
        <f>SUBSTITUTE(IF(VLOOKUP(BW$310,$AD$9:$AN$32,8,FALSE)=INDEX($E$212:$G$217,MATCH("●",INDEX($H$212:$AQ$217,,MATCH($D316,$137:$137,0)-7),0),1),"","sed -i "&amp;IF($AK$308="MacOS","'' ","")&amp;"'s#"&amp;BW$310&amp;"="""&amp;VLOOKUP(BW$310,$AD$9:$AN$32,8,FALSE)&amp;""""&amp;"#"&amp;BW$310&amp;"="&amp;""""&amp;INDEX($E$212:$G$217,MATCH("●",INDEX($H$212:$AQ$217,,MATCH($D316,$137:$137,0)-7),0),1)&amp;""""&amp;"#g'"&amp;" ${CONFIG_DIR}"&amp;$K$7&amp;"; export "&amp;BW$310&amp;"="&amp;""""&amp;INDEX($E$212:$G$217,MATCH("●",INDEX($H$212:$AQ$217,,MATCH($D316,$137:$137,0)-7),0),1)&amp;""";"),",",""",""")</f>
        <v/>
      </c>
      <c r="BX316" s="71" t="str">
        <f>SUBSTITUTE(IF(INDEX($E$212:$G$217,MATCH("●",INDEX($H$212:$AQ$217,,MATCH($D316,$137:$137,0)-7),0),1)=VLOOKUP(BX$310,$AD$9:$AN$32,8,FALSE),"","sed -i "&amp;IF($AK$308="MacOS","'' ","")&amp;"'s#"&amp;BX$310&amp;"="""&amp;INDEX($E$212:$G$217,MATCH("●",INDEX($H$212:$AQ$217,,MATCH($D316,$137:$137,0)-7),0),1)&amp;""""&amp;"#"&amp;BX$310&amp;"="&amp;""""&amp;VLOOKUP(BX$310,$AD$9:$AN$32,8,FALSE)&amp;""""&amp;"#g'"&amp;"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16" s="71" t="str">
        <f>SUBSTITUTE(IF(VLOOKUP(BY$310,$AD$9:$AN$32,8,FALSE)=INDEX($E$219:$G$224,MATCH("●",INDEX($H$219:$AQ$224,,MATCH($D316,$137:$137,0)-7),0),1),"","sed -i "&amp;IF($AK$308="MacOS","'' ","")&amp;"'s#"&amp;BY$310&amp;"="""&amp;VLOOKUP(BY$310,$AD$9:$AN$32,8,FALSE)&amp;""""&amp;"#"&amp;BY$310&amp;"="&amp;""""&amp;INDEX($E$219:$G$224,MATCH("●",INDEX($H$219:$AQ$224,,MATCH($D316,$137:$137,0)-7),0),1)&amp;""""&amp;"#g'"&amp;" ${CONFIG_DIR}"&amp;$K$7&amp;"; export "&amp;BY$310&amp;"="&amp;""""&amp;INDEX($E$219:$G$224,MATCH("●",INDEX($H$219:$AQ$224,,MATCH($D316,$137:$137,0)-7),0),1)&amp;""";"),",",""",""")</f>
        <v/>
      </c>
      <c r="BZ316" s="71" t="str">
        <f>SUBSTITUTE(IF(INDEX($E$219:$G$224,MATCH("●",INDEX($H$219:$AQ$224,,MATCH($D316,$137:$137,0)-7),0),1)=VLOOKUP(BZ$310,$AD$9:$AN$32,8,FALSE),"","sed -i "&amp;IF($AK$308="MacOS","'' ","")&amp;"'s#"&amp;BZ$310&amp;"="""&amp;INDEX($E$219:$G$224,MATCH("●",INDEX($H$219:$AQ$224,,MATCH($D316,$137:$137,0)-7),0),1)&amp;""""&amp;"#"&amp;BZ$310&amp;"="&amp;""""&amp;VLOOKUP(BZ$310,$AD$9:$AN$32,8,FALSE)&amp;""""&amp;"#g'"&amp;"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16" s="71" t="str">
        <f>SUBSTITUTE(IF(VLOOKUP(CA$310,$AD$9:$AN$32,8,FALSE)=INDEX($E$226:$G$231,MATCH("●",INDEX($H$226:$AQ$231,,MATCH($D316,$137:$137,0)-7),0),1),"","sed -i "&amp;IF($AK$308="MacOS","'' ","")&amp;"'s#"&amp;CA$310&amp;"="""&amp;VLOOKUP(CA$310,$AD$9:$AN$32,8,FALSE)&amp;""""&amp;"#"&amp;CA$310&amp;"="&amp;""""&amp;INDEX($E$226:$G$231,MATCH("●",INDEX($H$226:$AQ$231,,MATCH($D316,$137:$137,0)-7),0),1)&amp;""""&amp;"#g'"&amp;" ${CONFIG_DIR}"&amp;$K$7&amp;"; export "&amp;CA$310&amp;"="&amp;""""&amp;INDEX($E$226:$G$231,MATCH("●",INDEX($H$226:$AQ$231,,MATCH($D316,$137:$137,0)-7),0),1)&amp;""";"),",",""",""")</f>
        <v/>
      </c>
      <c r="CB316" s="71" t="str">
        <f>SUBSTITUTE(IF(INDEX($E$226:$G$231,MATCH("●",INDEX($H$226:$AQ$231,,MATCH($D316,$137:$137,0)-7),0),1)=VLOOKUP(CB$310,$AD$9:$AN$32,8,FALSE),"","sed -i "&amp;IF($AK$308="MacOS","'' ","")&amp;"'s#"&amp;CB$310&amp;"="""&amp;INDEX($E$226:$G$231,MATCH("●",INDEX($H$226:$AQ$231,,MATCH($D316,$137:$137,0)-7),0),1)&amp;""""&amp;"#"&amp;CB$310&amp;"="&amp;""""&amp;VLOOKUP(CB$310,$AD$9:$AN$32,8,FALSE)&amp;""""&amp;"#g'"&amp;"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16" s="71" t="str">
        <f>SUBSTITUTE(IF(VLOOKUP(CC$310,$AD$9:$AN$32,8,FALSE)=INDEX($E$233:$G$238,MATCH("●",INDEX($H$233:$AQ$238,,MATCH($D316,$137:$137,0)-7),0),1),"","sed -i "&amp;IF($AK$308="MacOS","'' ","")&amp;"'s#"&amp;CC$310&amp;"="""&amp;VLOOKUP(CC$310,$AD$9:$AN$32,8,FALSE)&amp;""""&amp;"#"&amp;CC$310&amp;"="&amp;""""&amp;INDEX($E$233:$G$238,MATCH("●",INDEX($H$233:$AQ$238,,MATCH($D316,$137:$137,0)-7),0),1)&amp;""""&amp;"#g'"&amp;" ${CONFIG_DIR}"&amp;$K$7&amp;"; export "&amp;CC$310&amp;"="&amp;""""&amp;INDEX($E$233:$G$238,MATCH("●",INDEX($H$233:$AQ$238,,MATCH($D316,$137:$137,0)-7),0),1)&amp;""";"),",",""",""")</f>
        <v/>
      </c>
      <c r="CD316" s="71" t="str">
        <f>SUBSTITUTE(IF(INDEX($E$233:$G$238,MATCH("●",INDEX($H$233:$AQ$238,,MATCH($D316,$137:$137,0)-7),0),1)=VLOOKUP(CD$310,$AD$9:$AN$32,8,FALSE),"","sed -i "&amp;IF($AK$308="MacOS","'' ","")&amp;"'s#"&amp;CD$310&amp;"="""&amp;INDEX($E$233:$G$238,MATCH("●",INDEX($H$233:$AQ$238,,MATCH($D316,$137:$137,0)-7),0),1)&amp;""""&amp;"#"&amp;CD$310&amp;"="&amp;""""&amp;VLOOKUP(CD$310,$AD$9:$AN$32,8,FALSE)&amp;""""&amp;"#g'"&amp;"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16" s="71" t="str">
        <f>SUBSTITUTE(IF(VLOOKUP(CE$310,$AD$9:$AN$32,8,FALSE)=INDEX($E$240:$G$245,MATCH("●",INDEX($H$240:$AQ$245,,MATCH($D316,$137:$137,0)-7),0),1),"","sed -i "&amp;IF($AK$308="MacOS","'' ","")&amp;"'s#"&amp;CE$310&amp;"="""&amp;VLOOKUP(CE$310,$AD$9:$AN$32,8,FALSE)&amp;""""&amp;"#"&amp;CE$310&amp;"="&amp;""""&amp;INDEX($E$240:$G$245,MATCH("●",INDEX($H$240:$AQ$245,,MATCH($D316,$137:$137,0)-7),0),1)&amp;""""&amp;"#g'"&amp;" ${CONFIG_DIR}"&amp;$K$7&amp;"; export "&amp;CE$310&amp;"="&amp;""""&amp;INDEX($E$240:$G$245,MATCH("●",INDEX($H$240:$AQ$245,,MATCH($D316,$137:$137,0)-7),0),1)&amp;""";"),",",""",""")</f>
        <v/>
      </c>
      <c r="CF316" s="71" t="str">
        <f>SUBSTITUTE(IF(INDEX($E$240:$G$245,MATCH("●",INDEX($H$240:$AQ$245,,MATCH($D316,$137:$137,0)-7),0),1)=VLOOKUP(CF$310,$AD$9:$AN$32,8,FALSE),"","sed -i "&amp;IF($AK$308="MacOS","'' ","")&amp;"'s#"&amp;CF$310&amp;"="""&amp;INDEX($E$240:$G$245,MATCH("●",INDEX($H$240:$AQ$245,,MATCH($D316,$137:$137,0)-7),0),1)&amp;""""&amp;"#"&amp;CF$310&amp;"="&amp;""""&amp;VLOOKUP(CF$310,$AD$9:$AN$32,8,FALSE)&amp;""""&amp;"#g'"&amp;"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16" s="71" t="str">
        <f>SUBSTITUTE(IF(VLOOKUP(CG$310,$AD$9:$AN$32,8,FALSE)=INDEX($E$247:$G$251,MATCH("●",INDEX($H$247:$AQ$251,,MATCH($D316,$137:$137,0)-7),0),1),"","sed -i "&amp;IF($AK$308="MacOS","'' ","")&amp;"'s#"&amp;CG$310&amp;"="""&amp;VLOOKUP(CG$310,$AD$9:$AN$32,8,FALSE)&amp;""""&amp;"#"&amp;CG$310&amp;"="&amp;""""&amp;INDEX($E$247:$G$251,MATCH("●",INDEX($H$247:$AQ$251,,MATCH($D316,$137:$137,0)-7),0),1)&amp;""""&amp;"#g'"&amp;" ${CONFIG_DIR}"&amp;$K$7&amp;"; export "&amp;CG$310&amp;"="&amp;""""&amp;INDEX($E$247:$G$251,MATCH("●",INDEX($H$247:$AQ$251,,MATCH($D316,$137:$137,0)-7),0),1)&amp;""";"),",",""",""")</f>
        <v/>
      </c>
      <c r="CH316" s="71" t="str">
        <f>SUBSTITUTE(IF(INDEX($E$247:$G$251,MATCH("●",INDEX($H$247:$AQ$251,,MATCH($D316,$137:$137,0)-7),0),1)=VLOOKUP(CH$310,$AD$9:$AN$32,8,FALSE),"","sed -i "&amp;IF($AK$308="MacOS","'' ","")&amp;"'s#"&amp;CH$310&amp;"="""&amp;INDEX($E$247:$G$251,MATCH("●",INDEX($H$247:$AQ$251,,MATCH($D316,$137:$137,0)-7),0),1)&amp;""""&amp;"#"&amp;CH$310&amp;"="&amp;""""&amp;VLOOKUP(CH$310,$AD$9:$AN$32,8,FALSE)&amp;""""&amp;"#g'"&amp;"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16" s="71" t="str">
        <f>SUBSTITUTE(IF(VLOOKUP(CI$310,$AD$9:$AN$32,8,FALSE)=INDEX($E$253:$G$257,MATCH("●",INDEX($H$253:$AQ$257,,MATCH($D316,$137:$137,0)-7),0),1),"","sed -i "&amp;IF($AK$308="MacOS","'' ","")&amp;"'s#"&amp;CI$310&amp;"="""&amp;VLOOKUP(CI$310,$AD$9:$AN$32,8,FALSE)&amp;""""&amp;"#"&amp;CI$310&amp;"="&amp;""""&amp;INDEX($E$253:$G$257,MATCH("●",INDEX($H$253:$AQ$257,,MATCH($D316,$137:$137,0)-7),0),1)&amp;""""&amp;"#g'"&amp;" ${CONFIG_DIR}"&amp;$K$7&amp;"; export "&amp;CI$310&amp;"="&amp;""""&amp;INDEX($E$253:$G$257,MATCH("●",INDEX($H$253:$AQ$257,,MATCH($D316,$137:$137,0)-7),0),1)&amp;""";"),",",""",""")</f>
        <v/>
      </c>
      <c r="CJ316" s="71" t="str">
        <f>SUBSTITUTE(IF(INDEX($E$253:$G$257,MATCH("●",INDEX($H$253:$AQ$257,,MATCH($D316,$137:$137,0)-7),0),1)=VLOOKUP(CJ$310,$AD$9:$AN$32,8,FALSE),"","sed -i "&amp;IF($AK$308="MacOS","'' ","")&amp;"'s#"&amp;CJ$310&amp;"="""&amp;INDEX($E$253:$G$257,MATCH("●",INDEX($H$253:$AQ$257,,MATCH($D316,$137:$137,0)-7),0),1)&amp;""""&amp;"#"&amp;CJ$310&amp;"="&amp;""""&amp;VLOOKUP(CJ$310,$AD$9:$AN$32,8,FALSE)&amp;""""&amp;"#g'"&amp;"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16" s="71" t="str">
        <f>SUBSTITUTE(IF(VLOOKUP(CK$310,$AD$9:$AN$32,8,FALSE)=INDEX($E$259:$G$268,MATCH("●",INDEX($H$259:$AQ$268,,MATCH($D316,$137:$137,0)-7),0),1),"","sed -i "&amp;IF($AK$308="MacOS","'' ","")&amp;"'s#"&amp;CK$310&amp;"="""&amp;VLOOKUP(CK$310,$AD$9:$AN$32,8,FALSE)&amp;""""&amp;"#"&amp;CK$310&amp;"="&amp;""""&amp;INDEX($E$259:$G$268,MATCH("●",INDEX($H$259:$AQ$268,,MATCH($D316,$137:$137,0)-7),0),1)&amp;""""&amp;"#g'"&amp;" ${CONFIG_DIR}"&amp;$K$7&amp;"; export "&amp;CK$310&amp;"="&amp;""""&amp;INDEX($E$259:$G$268,MATCH("●",INDEX($H$259:$AQ$268,,MATCH($D316,$137:$137,0)-7),0),1)&amp;""";"),",",""",""")</f>
        <v/>
      </c>
      <c r="CL316" s="71" t="str">
        <f>SUBSTITUTE(IF(INDEX($E$259:$G$268,MATCH("●",INDEX($H$259:$AQ$268,,MATCH($D316,$137:$137,0)-7),0),1)=VLOOKUP(CL$310,$AD$9:$AN$32,8,FALSE),"","sed -i "&amp;IF($AK$308="MacOS","'' ","")&amp;"'s#"&amp;CL$310&amp;"="""&amp;INDEX($E$259:$G$268,MATCH("●",INDEX($H$259:$AQ$268,,MATCH($D316,$137:$137,0)-7),0),1)&amp;""""&amp;"#"&amp;CL$310&amp;"="&amp;""""&amp;VLOOKUP(CL$310,$AD$9:$AN$32,8,FALSE)&amp;""""&amp;"#g'"&amp;"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16" s="71" t="str">
        <f t="shared" si="4"/>
        <v>sed -i '' 's#POSTGRESQL_TEMPLATE="template0"#POSTGRESQL_TEMPLATE="なし"#g' ${CONFIG_DIR}db_data_config.txt; export POSTGRESQL_TEMPLATE="なし";</v>
      </c>
      <c r="CN316" s="71" t="str">
        <f t="shared" si="5"/>
        <v>sed -i '' 's#POSTGRESQL_TEMPLATE="なし"#POSTGRESQL_TEMPLATE="template0"#g' ${CONFIG_DIR}db_data_config.txt; export POSTGRESQL_TEMPLATE="template0";</v>
      </c>
      <c r="CO316" s="71" t="str">
        <f t="shared" si="6"/>
        <v>sed -i '' 's#POSTGRESQL_CONNECTION_LIMIT="-1"#POSTGRESQL_CONNECTION_LIMIT="なし"#g' ${CONFIG_DIR}db_data_config.txt; export POSTGRESQL_CONNECTION_LIMIT="なし";</v>
      </c>
      <c r="CP316" s="71" t="str">
        <f t="shared" si="7"/>
        <v>sed -i '' 's#POSTGRESQL_CONNECTION_LIMIT="なし"#POSTGRESQL_CONNECTION_LIMIT="-1"#g' ${CONFIG_DIR}db_data_config.txt; export POSTGRESQL_CONNECTION_LIMIT="-1";</v>
      </c>
      <c r="CQ316" s="71" t="str">
        <f t="shared" si="8"/>
        <v>sed -i '' 's#POSTGRESQL_ALLOW_CONNECTIONS="true"#POSTGRESQL_ALLOW_CONNECTIONS="なし"#g' ${CONFIG_DIR}db_data_config.txt; export POSTGRESQL_ALLOW_CONNECTIONS="なし";</v>
      </c>
      <c r="CR316" s="71" t="str">
        <f t="shared" si="9"/>
        <v>sed -i '' 's#POSTGRESQL_ALLOW_CONNECTIONS="なし"#POSTGRESQL_ALLOW_CONNECTIONS="true"#g' ${CONFIG_DIR}db_data_config.txt; export POSTGRESQL_ALLOW_CONNECTIONS="true";</v>
      </c>
      <c r="CS316" s="5" t="s">
        <v>735</v>
      </c>
    </row>
    <row r="317" spans="3:97" ht="36" customHeight="1">
      <c r="D317" s="96">
        <f t="shared" si="10"/>
        <v>6</v>
      </c>
      <c r="E317" s="97"/>
      <c r="F317" s="97"/>
      <c r="G317" s="98"/>
      <c r="H317" s="45" t="str">
        <f t="shared" ca="1" si="3"/>
        <v>clear; echo テストケース006; sed -i '' 's#SET_TABLENAME="test_table"#SET_TABLENAME=""#g' ${CONFIG_DIR}db_sql_config.txt; export SET_TABLENAME="";sed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's#SET_TABLENAME=""#SET_TABLENAME="test_table"#g' ${CONFIG_DIR}db_sql_config.txt; export SET_TABLENAME="test_table";sed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7"/>
      <c r="AE317" s="99" t="str" cm="1">
        <f t="array" ref="AE317">SUBSTITUTE(INDEX($H$286:$AQ$286, , MATCH($D317, $137:$137, 0)-7),"-","")</f>
        <v>異常</v>
      </c>
      <c r="AF317" s="100"/>
      <c r="AG317" s="101"/>
      <c r="AH317" s="102" t="s">
        <v>1483</v>
      </c>
      <c r="AI317" s="103"/>
      <c r="AJ317" s="103"/>
      <c r="AK317" s="103"/>
      <c r="AL317" s="103"/>
      <c r="AM317" s="103"/>
      <c r="AN317" s="103"/>
      <c r="AO317" s="103"/>
      <c r="AP317" s="103"/>
      <c r="AQ317" s="104"/>
      <c r="AS317" s="68" t="str" cm="1">
        <f t="array" ref="AS317">SUBSTITUTE(TEXT(INDEX($H$289:$AQ$289,1,$D317),"000000"),"-","")</f>
        <v>240105</v>
      </c>
      <c r="AT317" s="69"/>
      <c r="AU317" s="70"/>
      <c r="AW317" s="71" t="str">
        <f>SUBSTITUTE(IF(VLOOKUP(AW$310,$AD$9:$AN$32,8,FALSE)=INDEX($E$143:$G$146,MATCH("●",INDEX($H$143:$AQ$146,,MATCH($D317,$137:$137,0)-7),0),1),"","sed -i "&amp;IF($AK$308="MacOS","'' ","")&amp;"'s#"&amp;AW$310&amp;"="""&amp;VLOOKUP(AW$310,$AD$9:$AN$32,8,FALSE)&amp;""""&amp;"#"&amp;AW$310&amp;"="&amp;""""&amp;INDEX($E$143:$G$146,MATCH("●",INDEX($H$143:$AQ$146,,MATCH($D317,$137:$137,0)-7),0),1)&amp;""""&amp;"#g'"&amp;" ${CONFIG_DIR}"&amp;$K$7&amp;"; export "&amp;AW$310&amp;"="&amp;""""&amp;INDEX($E$143:$G$146,MATCH("●",INDEX($H$143:$AQ$146,,MATCH($D317,$137:$137,0)-7),0),1)&amp;""";"),",",""",""")</f>
        <v/>
      </c>
      <c r="AX317" s="71" t="str">
        <f>SUBSTITUTE(IF(INDEX($E$143:$G$146,MATCH("●",INDEX($H$143:$AQ$146,,MATCH($D317,$137:$137,0)-7),0),1)=VLOOKUP(AX$310,$AD$9:$AN$32,8,FALSE),"","sed -i "&amp;IF($AK$308="MacOS","'' ","")&amp;"'s#"&amp;AX$310&amp;"="""&amp;INDEX($E$143:$G$146,MATCH("●",INDEX($H$143:$AQ$146,,MATCH($D317,$137:$137,0)-7),0),1)&amp;""""&amp;"#"&amp;AX$310&amp;"="&amp;""""&amp;VLOOKUP(AX$310,$AD$9:$AN$32,8,FALSE)&amp;""""&amp;"#g'"&amp;"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17" s="71" t="str">
        <f>SUBSTITUTE(IF(VLOOKUP(AY$310,$AD$9:$AN$32,8,FALSE)=INDEX($E$148:$G$149,MATCH("●",INDEX($H$148:$AQ$149,,MATCH($D317,$137:$137,0)-7),0),1),"","sed -i "&amp;IF($AK$308="MacOS","'' ","")&amp;"'s#"&amp;AY$310&amp;"="""&amp;VLOOKUP(AY$310,$AD$9:$AN$32,8,FALSE)&amp;""""&amp;"#"&amp;AY$310&amp;"="&amp;""""&amp;INDEX($E$148:$G$149,MATCH("●",INDEX($H$148:$AQ$149,,MATCH($D317,$137:$137,0)-7),0),1)&amp;""""&amp;"#g'"&amp;" ${CONFIG_DIR}"&amp;$K$7&amp;"; export "&amp;AY$310&amp;"="&amp;""""&amp;INDEX($E$148:$G$149,MATCH("●",INDEX($H$148:$AQ$149,,MATCH($D317,$137:$137,0)-7),0),1)&amp;""";"),",",""",""")</f>
        <v/>
      </c>
      <c r="AZ317" s="71" t="str">
        <f>SUBSTITUTE(IF(INDEX($E$148:$G$149,MATCH("●",INDEX($H$148:$AQ$149,,MATCH($D317,$137:$137,0)-7),0),1)=VLOOKUP(AZ$310,$AD$9:$AN$16,8,FALSE),"","sed -i "&amp;IF($AK$308="MacOS","'' ","")&amp;"'s#"&amp;AZ$310&amp;"="""&amp;INDEX($E$148:$G$149,MATCH("●",INDEX($H$148:$AQ$149,,MATCH($D317,$137:$137,0)-7),0),1)&amp;""""&amp;"#"&amp;AZ$310&amp;"="&amp;""""&amp;VLOOKUP(AZ$310,$AD$9:$AN$16,8,FALSE)&amp;""""&amp;"#g'"&amp;"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17" s="71" t="str">
        <f>SUBSTITUTE(IF(VLOOKUP(BA$310,$AD$9:$AN$32,8,FALSE)=INDEX($E$151:$G$156,MATCH("●",INDEX($H$151:$AQ$156,,MATCH($D317,$137:$137,0)-7),0),1),"","sed -i "&amp;IF($AK$308="MacOS","'' ","")&amp;"'s#"&amp;BA$310&amp;"="""&amp;VLOOKUP(BA$310,$AD$9:$AN$32,8,FALSE)&amp;""""&amp;"#"&amp;BA$310&amp;"="&amp;""""&amp;INDEX($E$151:$G$156,MATCH("●",INDEX($H$151:$AQ$156,,MATCH($D317,$137:$137,0)-7),0),1)&amp;""""&amp;"#g'"&amp;" ${CONFIG_DIR}"&amp;$K$7&amp;"; export "&amp;BA$310&amp;"="&amp;""""&amp;INDEX($E$151:$G$156,MATCH("●",INDEX($H$151:$AQ$156,,MATCH($D317,$137:$137,0)-7),0),1)&amp;""";"),",",""",""")</f>
        <v/>
      </c>
      <c r="BB317" s="71" t="str">
        <f>SUBSTITUTE(IF(INDEX($E$151:$G$156,MATCH("●",INDEX($H$151:$AQ$156,,MATCH($D317,$137:$137,0)-7),0),1)=VLOOKUP(BB$310,$AD$9:$AN$16,8,FALSE),"","sed -i "&amp;IF($AK$308="MacOS","'' ","")&amp;"'s#"&amp;BB$310&amp;"="""&amp;INDEX($E$151:$G$156,MATCH("●",INDEX($H$151:$AQ$156,,MATCH($D317,$137:$137,0)-7),0),1)&amp;""""&amp;"#"&amp;BB$310&amp;"="&amp;""""&amp;VLOOKUP(BB$310,$AD$9:$AN$16,8,FALSE)&amp;""""&amp;"#g'"&amp;"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17" s="71" t="str">
        <f>SUBSTITUTE(IF(VLOOKUP(BC$310,$AD$9:$AN$32,8,FALSE)=INDEX($E$158:$G$166,MATCH("●",INDEX($H$158:$AQ$166,,MATCH($D317,$137:$137,0)-7),0),1),"","sed -i "&amp;IF($AK$308="MacOS","'' ","")&amp;"'s#"&amp;BC$310&amp;"="""&amp;VLOOKUP(BC$310,$AD$9:$AN$32,8,FALSE)&amp;""""&amp;"#"&amp;BC$310&amp;"="&amp;""""&amp;INDEX($E$158:$G$166,MATCH("●",INDEX($H$158:$AQ$166,,MATCH($D317,$137:$137,0)-7),0),1)&amp;""""&amp;"#g'"&amp;" ${CONFIG_DIR}"&amp;$K$7&amp;"; export "&amp;BC$310&amp;"="&amp;""""&amp;INDEX($E$158:$G$166,MATCH("●",INDEX($H$158:$AQ$166,,MATCH($D317,$137:$137,0)-7),0),1)&amp;""";"),",",""",""")</f>
        <v/>
      </c>
      <c r="BD317" s="71" t="str">
        <f>SUBSTITUTE(IF(INDEX($E$158:$G$166,MATCH("●",INDEX($H$158:$AQ$166,,MATCH($D317,$137:$137,0)-7),0),1)=VLOOKUP(BD$310,$AD$9:$AN$16,8,FALSE),"","sed -i "&amp;IF($AK$308="MacOS","'' ","")&amp;"'s#"&amp;BD$310&amp;"="""&amp;INDEX($E$158:$G$166,MATCH("●",INDEX($H$158:$AQ$166,,MATCH($D317,$137:$137,0)-7),0),1)&amp;""""&amp;"#"&amp;BD$310&amp;"="&amp;""""&amp;VLOOKUP(BD$310,$AD$9:$AN$16,8,FALSE)&amp;""""&amp;"#g'"&amp;"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17" s="71" t="str">
        <f>SUBSTITUTE(IF(VLOOKUP(BE$310,$AD$9:$AN$32,8,FALSE)=INDEX($E$168:$G$169,MATCH("●",INDEX($H$168:$AQ$169,,MATCH($D317,$137:$137,0)-7),0),1),"","sed -i "&amp;IF($AK$308="MacOS","'' ","")&amp;"'s#"&amp;BE$310&amp;"="""&amp;VLOOKUP(BE$310,$AD$9:$AD$9:$AN$32,8,FALSE)&amp;""""&amp;"#"&amp;BE$310&amp;"="&amp;""""&amp;INDEX($E$168:$G$169,MATCH("●",INDEX($H$168:$AQ$169,,MATCH($D317,$137:$137,0)-7),0),1)&amp;""""&amp;"#g'"&amp;" ${CONFIG_DIR}"&amp;$K$7&amp;"; export "&amp;BE$310&amp;"="&amp;""""&amp;INDEX($E$168:$G$169,MATCH("●",INDEX($H$168:$AQ$169,,MATCH($D317,$137:$137,0)-7),0),1)&amp;""";"),",",""",""")</f>
        <v/>
      </c>
      <c r="BF317" s="71" t="str">
        <f>SUBSTITUTE(IF(INDEX($E$168:$G$169,MATCH("●",INDEX($H$168:$AQ$169,,MATCH($D317,$137:$137,0)-7),0),1)=VLOOKUP(BF$310,$AD$9:$AN$16,8,FALSE),"","sed -i "&amp;IF($AK$308="MacOS","'' ","")&amp;"'s#"&amp;BF$310&amp;"="""&amp;INDEX($E$168:$G$169,MATCH("●",INDEX($H$168:$AQ$169,,MATCH($D317,$137:$137,0)-7),0),1)&amp;""""&amp;"#"&amp;BF$310&amp;"="&amp;""""&amp;VLOOKUP(BF$310,$AD$9:$AN$16,8,FALSE)&amp;""""&amp;"#g'"&amp;"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17" s="71" t="str">
        <f>SUBSTITUTE(IF(VLOOKUP(BG$310,$AD$9:$AN$32,8,FALSE)=INDEX($E$171:$G$172,MATCH("●",INDEX($H$171:$AQ$172,,MATCH($D317,$137:$137,0)-7),0),1),"","sed -i "&amp;IF($AK$308="MacOS","'' ","")&amp;"'s#"&amp;BG$310&amp;"="""&amp;VLOOKUP(BG$310,$AD$9:$AN$32,8,FALSE)&amp;""""&amp;"#"&amp;BG$310&amp;"="&amp;""""&amp;INDEX($E$171:$G$172,MATCH("●",INDEX($H$171:$AQ$172,,MATCH($D317,$137:$137,0)-7),0),1)&amp;""""&amp;"#g'"&amp;" ${CONFIG_DIR}"&amp;$K$7&amp;"; export "&amp;BG$310&amp;"="&amp;""""&amp;INDEX($E$171:$G$172,MATCH("●",INDEX($H$171:$AQ$172,,MATCH($D317,$137:$137,0)-7),0),1)&amp;""";"),",",""",""")</f>
        <v/>
      </c>
      <c r="BH317" s="71" t="str">
        <f>SUBSTITUTE(IF(INDEX($E$171:$G$172,MATCH("●",INDEX($H$171:$AQ$172,,MATCH($D317,$137:$137,0)-7),0),1)=VLOOKUP(BH$310,$AD$9:$AN$16,8,FALSE),"","sed -i "&amp;IF($AK$308="MacOS","'' ","")&amp;"'s#"&amp;BH$310&amp;"="""&amp;INDEX($E$171:$G$172,MATCH("●",INDEX($H$171:$AQ$172,,MATCH($D317,$137:$137,0)-7),0),1)&amp;""""&amp;"#"&amp;BH$310&amp;"="&amp;""""&amp;VLOOKUP(BH$310,$AD$9:$AN$16,8,FALSE)&amp;""""&amp;"#g'"&amp;"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17" s="71" t="str">
        <f>SUBSTITUTE(IF(VLOOKUP(BI$310,$AD$9:$AN$32,8,FALSE)=INDEX($E$174:$G$185,MATCH("●",INDEX($H$174:$AQ$185,,MATCH($D317,$137:$137,0)-7),0),1),"","sed -i "&amp;IF($AK$308="MacOS","'' ","")&amp;"'s#"&amp;BI$310&amp;"="""&amp;VLOOKUP(BI$310,$AD$9:$AN$32,8,FALSE)&amp;""""&amp;"#"&amp;BI$310&amp;"="&amp;""""&amp;INDEX($E$174:$G$185,MATCH("●",INDEX($H$174:$AQ$185,,MATCH($D317,$137:$137,0)-7),0),1)&amp;""""&amp;"#g'"&amp;" ${CONFIG_DIR}"&amp;$K$7&amp;"; export "&amp;BI$310&amp;"="&amp;""""&amp;INDEX($E$174:$G$185,MATCH("●",INDEX($H$174:$AQ$185,,MATCH($D317,$137:$137,0)-7),0),1)&amp;""";"),",",""",""")</f>
        <v/>
      </c>
      <c r="BJ317" s="71" t="str">
        <f>SUBSTITUTE(IF(INDEX($E$174:$G$185,MATCH("●",INDEX($H$174:$AQ$185,,MATCH($D317,$137:$137,0)-7),0),1)=VLOOKUP(BJ$310,$AD$9:$AN$16,8,FALSE),"","sed -i "&amp;IF($AK$308="MacOS","'' ","")&amp;"'s#"&amp;BJ$310&amp;"="""&amp;INDEX($E$174:$G$185,MATCH("●",INDEX($H$174:$AQ$185,,MATCH($D317,$137:$137,0)-7),0),1)&amp;""""&amp;"#"&amp;BJ$310&amp;"="&amp;""""&amp;VLOOKUP(BJ$310,$AD$9:$AN$16,8,FALSE)&amp;""""&amp;"#g'"&amp;"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17" s="71" t="str">
        <f>SUBSTITUTE(IF(VLOOKUP(BK$310,$AD$9:$AN$32,8,FALSE)=INDEX($E$187:$G$189,MATCH("●",INDEX($H$187:$AQ$189,,MATCH($D317,$137:$137,0)-7),0),1),"","sed -i "&amp;IF($AK$308="MacOS","'' ","")&amp;"'s#"&amp;BK$310&amp;"="""&amp;VLOOKUP(BK$310,$AD$9:$AN$32,8,FALSE)&amp;""""&amp;"#"&amp;BK$310&amp;"="&amp;""""&amp;INDEX($E$187:$G$189,MATCH("●",INDEX($H$187:$AQ$189,,MATCH($D317,$137:$137,0)-7),0),1)&amp;""""&amp;"#g'"&amp;" ${CONFIG_DIR}"&amp;$K$7&amp;"; export "&amp;BK$310&amp;"="&amp;""""&amp;INDEX($E$187:$G$189,MATCH("●",INDEX($H$187:$AQ$189,,MATCH($D317,$137:$137,0)-7),0),1)&amp;""";"),",",""",""")</f>
        <v/>
      </c>
      <c r="BL317" s="71" t="str">
        <f>SUBSTITUTE(IF(INDEX($E$187:$G$189,MATCH("●",INDEX($H$187:$AQ$189,,MATCH($D317,$137:$137,0)-7),0),1)=VLOOKUP(BL$310,$AD$9:$AN$32,8,FALSE),"","sed -i "&amp;IF($AK$308="MacOS","'' ","")&amp;"'s#"&amp;BL$310&amp;"="""&amp;INDEX($E$187:$G$189,MATCH("●",INDEX($H$187:$AQ$189,,MATCH($D317,$137:$137,0)-7),0),1)&amp;""""&amp;"#"&amp;BL$310&amp;"="&amp;""""&amp;VLOOKUP(BL$310,$AD$9:$AN$32,8,FALSE)&amp;""""&amp;"#g'"&amp;"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17" s="71" t="str">
        <f>SUBSTITUTE(IF(VLOOKUP(BM$310,$AD$9:$AN$32,8,FALSE)=INDEX($E$191:$G$192,MATCH("●",INDEX($H$191:$AQ$192,,MATCH($D317,$137:$137,0)-7),0),1),"","sed -i "&amp;IF($AK$308="MacOS","'' ","")&amp;"'s#"&amp;BM$310&amp;"="""&amp;VLOOKUP(BM$310,$AD$9:$AN$32,8,FALSE)&amp;""""&amp;"#"&amp;BM$310&amp;"="&amp;""""&amp;INDEX($E$191:$G$192,MATCH("●",INDEX($H$191:$AQ$192,,MATCH($D317,$137:$137,0)-7),0),1)&amp;""""&amp;"#g'"&amp;" ${CONFIG_DIR}"&amp;$K$7&amp;"; export "&amp;BM$310&amp;"="&amp;""""&amp;INDEX($E$191:$G$192,MATCH("●",INDEX($H$191:$AQ$192,,MATCH($D317,$137:$137,0)-7),0),1)&amp;""";"),",",""",""")</f>
        <v/>
      </c>
      <c r="BN317" s="71" t="str">
        <f>SUBSTITUTE(IF(INDEX($E$191:$G$192,MATCH("●",INDEX($H$191:$AQ$192,,MATCH($D317,$137:$137,0)-7),0),1)=VLOOKUP(BN$310,$AD$9:$AN$32,8,FALSE),"","sed -i "&amp;IF($AK$308="MacOS","'' ","")&amp;"'s#"&amp;BN$310&amp;"="""&amp;INDEX($E$191:$G$192,MATCH("●",INDEX($H$191:$AQ$192,,MATCH($D317,$137:$137,0)-7),0),1)&amp;""""&amp;"#"&amp;BN$310&amp;"="&amp;""""&amp;VLOOKUP(BN$310,$AD$9:$AN$32,8,FALSE)&amp;""""&amp;"#g'"&amp;"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17" s="71" t="str">
        <f>SUBSTITUTE(IF(VLOOKUP(BO$310,$AD$9:$AN$32,8,FALSE)=INDEX($E$194:$G$195,MATCH("●",INDEX($H$194:$AQ$195,,MATCH($D317,$137:$137,0)-7),0),1),"","sed -i "&amp;IF($AK$308="MacOS","'' ","")&amp;"'s#"&amp;BO$310&amp;"="""&amp;VLOOKUP(BO$310,$AD$9:$AN$32,8,FALSE)&amp;""""&amp;"#"&amp;BO$310&amp;"="&amp;""""&amp;INDEX($E$194:$G$195,MATCH("●",INDEX($H$194:$AQ$195,,MATCH($D317,$137:$137,0)-7),0),1)&amp;""""&amp;"#g'"&amp;" ${CONFIG_DIR}"&amp;$K$7&amp;"; export "&amp;BO$310&amp;"="&amp;""""&amp;INDEX($E$194:$G$195,MATCH("●",INDEX($H$194:$AQ$195,,MATCH($D317,$137:$137,0)-7),0),1)&amp;""";"),",",""",""")</f>
        <v>sed -i '' 's#SET_TABLENAME="test_table"#SET_TABLENAME="なし"#g' ${CONFIG_DIR}db_sql_config.txt; export SET_TABLENAME="なし";</v>
      </c>
      <c r="BP317" s="71" t="str">
        <f>SUBSTITUTE(IF(INDEX($E$194:$G$195,MATCH("●",INDEX($H$194:$AQ$195,,MATCH($D317,$137:$137,0)-7),0),1)=VLOOKUP(BP$310,$AD$9:$AN$32,8,FALSE),"","sed -i "&amp;IF($AK$308="MacOS","'' ","")&amp;"'s#"&amp;BP$310&amp;"="""&amp;INDEX($E$194:$G$195,MATCH("●",INDEX($H$194:$AQ$195,,MATCH($D317,$137:$137,0)-7),0),1)&amp;""""&amp;"#"&amp;BP$310&amp;"="&amp;""""&amp;VLOOKUP(BP$310,$AD$9:$AN$32,8,FALSE)&amp;""""&amp;"#g'"&amp;"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>sed -i '' 's#SET_TABLENAME="なし"#SET_TABLENAME="test_table"#g' ${CONFIG_DIR}db_sql_config.txt; export SET_TABLENAME="test_table";</v>
      </c>
      <c r="BQ317" s="71" t="str">
        <f>SUBSTITUTE(IF(VLOOKUP(BQ$310,$AD$9:$AN$32,8,FALSE)=INDEX($E$197:$G$198,MATCH("●",INDEX($H$197:$AQ$198,,MATCH($D317,$137:$137,0)-7),0),1),"","sed -i "&amp;IF($AK$308="MacOS","'' ","")&amp;"'s#"&amp;BQ$310&amp;"="""&amp;VLOOKUP(BQ$310,$AD$9:$AN$32,8,FALSE)&amp;""""&amp;"#"&amp;BQ$310&amp;"="&amp;""""&amp;INDEX($E$197:$G$198,MATCH("●",INDEX($H$197:$AQ$198,,MATCH($D317,$137:$137,0)-7),0),1)&amp;""""&amp;"#g'"&amp;" ${CONFIG_DIR}"&amp;$K$7&amp;"; export "&amp;BQ$310&amp;"="&amp;""""&amp;INDEX($E$197:$G$198,MATCH("●",INDEX($H$197:$AQ$198,,MATCH($D317,$137:$137,0)-7),0),1)&amp;""";"),",",""",""")</f>
        <v/>
      </c>
      <c r="BR317" s="71" t="str">
        <f>SUBSTITUTE(IF(INDEX($E$197:$G$198,MATCH("●",INDEX($H$197:$AQ$198,,MATCH($D317,$137:$137,0)-7),0),1)=VLOOKUP(BR$310,$AD$9:$AN$32,8,FALSE),"","sed -i "&amp;IF($AK$308="MacOS","'' ","")&amp;"'s#"&amp;BR$310&amp;"="""&amp;INDEX($E$197:$G$198,MATCH("●",INDEX($H$197:$AQ$198,,MATCH($D317,$137:$137,0)-7),0),1)&amp;""""&amp;"#"&amp;BR$310&amp;"="&amp;""""&amp;VLOOKUP(BR$310,$AD$9:$AN$32,8,FALSE)&amp;""""&amp;"#g'"&amp;"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17" s="71" t="str">
        <f>SUBSTITUTE(IF(VLOOKUP(BS$310,$AD$9:$AN$32,8,FALSE)=INDEX($E$200:$G$203,MATCH("●",INDEX($H$200:$AQ$203,,MATCH($D317,$137:$137,0)-7),0),1),"","sed -i "&amp;IF($AK$308="MacOS","'' ","")&amp;"'s#"&amp;BS$310&amp;"="""&amp;VLOOKUP(BS$310,$AD$9:$AN$32,8,FALSE)&amp;""""&amp;"#"&amp;BS$310&amp;"="&amp;""""&amp;INDEX($E$200:$G$203,MATCH("●",INDEX($H$200:$AQ$203,,MATCH($D317,$137:$137,0)-7),0),1)&amp;""""&amp;"#g'"&amp;" ${CONFIG_DIR}"&amp;$K$7&amp;"; export "&amp;BS$310&amp;"="&amp;""""&amp;INDEX($E$200:$G$203,MATCH("●",INDEX($H$200:$AQ$203,,MATCH($D317,$137:$137,0)-7),0),1)&amp;""";"),",",""",""")</f>
        <v/>
      </c>
      <c r="BT317" s="71" t="str">
        <f>SUBSTITUTE(IF(INDEX($E$200:$G$203,MATCH("●",INDEX($H$200:$AQ$203,,MATCH($D317,$137:$137,0)-7),0),1)=VLOOKUP(BT$310,$AD$9:$AN$32,8,FALSE),"","sed -i "&amp;IF($AK$308="MacOS","'' ","")&amp;"'s#"&amp;BT$310&amp;"="""&amp;INDEX($E$200:$G$203,MATCH("●",INDEX($H$200:$AQ$203,,MATCH($D317,$137:$137,0)-7),0),1)&amp;""""&amp;"#"&amp;BT$310&amp;"="&amp;""""&amp;VLOOKUP(BT$310,$AD$9:$AN$32,8,FALSE)&amp;""""&amp;"#g'"&amp;"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17" s="71" t="str">
        <f>SUBSTITUTE(IF(VLOOKUP(BU$310,$AD$9:$AN$32,8,FALSE)=INDEX($E$205:$G$210,MATCH("●",INDEX($H$205:$AQ$210,,MATCH($D317,$137:$137,0)-7),0),1),"","sed -i "&amp;IF($AK$308="MacOS","'' ","")&amp;"'s#"&amp;BU$310&amp;"="""&amp;VLOOKUP(BU$310,$AD$9:$AN$32,8,FALSE)&amp;""""&amp;"#"&amp;BU$310&amp;"="&amp;""""&amp;INDEX($E$205:$G$210,MATCH("●",INDEX($H$205:$AQ$210,,MATCH($D317,$137:$137,0)-7),0),1)&amp;""""&amp;"#g'"&amp;" ${CONFIG_DIR}"&amp;$K$7&amp;"; export "&amp;BU$310&amp;"="&amp;""""&amp;INDEX($E$205:$G$210,MATCH("●",INDEX($H$205:$AQ$210,,MATCH($D317,$137:$137,0)-7),0),1)&amp;""";"),",",""",""")</f>
        <v/>
      </c>
      <c r="BV317" s="71" t="str">
        <f>SUBSTITUTE(IF(INDEX($E$205:$G$210,MATCH("●",INDEX($H$205:$AQ$210,,MATCH($D317,$137:$137,0)-7),0),1)=VLOOKUP(BV$310,$AD$9:$AN$32,8,FALSE),"","sed -i "&amp;IF($AK$308="MacOS","'' ","")&amp;"'s#"&amp;BV$310&amp;"="""&amp;INDEX($E$205:$G$210,MATCH("●",INDEX($H$205:$AQ$210,,MATCH($D317,$137:$137,0)-7),0),1)&amp;""""&amp;"#"&amp;BV$310&amp;"="&amp;""""&amp;VLOOKUP(BV$310,$AD$9:$AN$32,8,FALSE)&amp;""""&amp;"#g'"&amp;"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17" s="71" t="str">
        <f>SUBSTITUTE(IF(VLOOKUP(BW$310,$AD$9:$AN$32,8,FALSE)=INDEX($E$212:$G$217,MATCH("●",INDEX($H$212:$AQ$217,,MATCH($D317,$137:$137,0)-7),0),1),"","sed -i "&amp;IF($AK$308="MacOS","'' ","")&amp;"'s#"&amp;BW$310&amp;"="""&amp;VLOOKUP(BW$310,$AD$9:$AN$32,8,FALSE)&amp;""""&amp;"#"&amp;BW$310&amp;"="&amp;""""&amp;INDEX($E$212:$G$217,MATCH("●",INDEX($H$212:$AQ$217,,MATCH($D317,$137:$137,0)-7),0),1)&amp;""""&amp;"#g'"&amp;" ${CONFIG_DIR}"&amp;$K$7&amp;"; export "&amp;BW$310&amp;"="&amp;""""&amp;INDEX($E$212:$G$217,MATCH("●",INDEX($H$212:$AQ$217,,MATCH($D317,$137:$137,0)-7),0),1)&amp;""";"),",",""",""")</f>
        <v/>
      </c>
      <c r="BX317" s="71" t="str">
        <f>SUBSTITUTE(IF(INDEX($E$212:$G$217,MATCH("●",INDEX($H$212:$AQ$217,,MATCH($D317,$137:$137,0)-7),0),1)=VLOOKUP(BX$310,$AD$9:$AN$32,8,FALSE),"","sed -i "&amp;IF($AK$308="MacOS","'' ","")&amp;"'s#"&amp;BX$310&amp;"="""&amp;INDEX($E$212:$G$217,MATCH("●",INDEX($H$212:$AQ$217,,MATCH($D317,$137:$137,0)-7),0),1)&amp;""""&amp;"#"&amp;BX$310&amp;"="&amp;""""&amp;VLOOKUP(BX$310,$AD$9:$AN$32,8,FALSE)&amp;""""&amp;"#g'"&amp;"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17" s="71" t="str">
        <f>SUBSTITUTE(IF(VLOOKUP(BY$310,$AD$9:$AN$32,8,FALSE)=INDEX($E$219:$G$224,MATCH("●",INDEX($H$219:$AQ$224,,MATCH($D317,$137:$137,0)-7),0),1),"","sed -i "&amp;IF($AK$308="MacOS","'' ","")&amp;"'s#"&amp;BY$310&amp;"="""&amp;VLOOKUP(BY$310,$AD$9:$AN$32,8,FALSE)&amp;""""&amp;"#"&amp;BY$310&amp;"="&amp;""""&amp;INDEX($E$219:$G$224,MATCH("●",INDEX($H$219:$AQ$224,,MATCH($D317,$137:$137,0)-7),0),1)&amp;""""&amp;"#g'"&amp;" ${CONFIG_DIR}"&amp;$K$7&amp;"; export "&amp;BY$310&amp;"="&amp;""""&amp;INDEX($E$219:$G$224,MATCH("●",INDEX($H$219:$AQ$224,,MATCH($D317,$137:$137,0)-7),0),1)&amp;""";"),",",""",""")</f>
        <v/>
      </c>
      <c r="BZ317" s="71" t="str">
        <f>SUBSTITUTE(IF(INDEX($E$219:$G$224,MATCH("●",INDEX($H$219:$AQ$224,,MATCH($D317,$137:$137,0)-7),0),1)=VLOOKUP(BZ$310,$AD$9:$AN$32,8,FALSE),"","sed -i "&amp;IF($AK$308="MacOS","'' ","")&amp;"'s#"&amp;BZ$310&amp;"="""&amp;INDEX($E$219:$G$224,MATCH("●",INDEX($H$219:$AQ$224,,MATCH($D317,$137:$137,0)-7),0),1)&amp;""""&amp;"#"&amp;BZ$310&amp;"="&amp;""""&amp;VLOOKUP(BZ$310,$AD$9:$AN$32,8,FALSE)&amp;""""&amp;"#g'"&amp;"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17" s="71" t="str">
        <f>SUBSTITUTE(IF(VLOOKUP(CA$310,$AD$9:$AN$32,8,FALSE)=INDEX($E$226:$G$231,MATCH("●",INDEX($H$226:$AQ$231,,MATCH($D317,$137:$137,0)-7),0),1),"","sed -i "&amp;IF($AK$308="MacOS","'' ","")&amp;"'s#"&amp;CA$310&amp;"="""&amp;VLOOKUP(CA$310,$AD$9:$AN$32,8,FALSE)&amp;""""&amp;"#"&amp;CA$310&amp;"="&amp;""""&amp;INDEX($E$226:$G$231,MATCH("●",INDEX($H$226:$AQ$231,,MATCH($D317,$137:$137,0)-7),0),1)&amp;""""&amp;"#g'"&amp;" ${CONFIG_DIR}"&amp;$K$7&amp;"; export "&amp;CA$310&amp;"="&amp;""""&amp;INDEX($E$226:$G$231,MATCH("●",INDEX($H$226:$AQ$231,,MATCH($D317,$137:$137,0)-7),0),1)&amp;""";"),",",""",""")</f>
        <v/>
      </c>
      <c r="CB317" s="71" t="str">
        <f>SUBSTITUTE(IF(INDEX($E$226:$G$231,MATCH("●",INDEX($H$226:$AQ$231,,MATCH($D317,$137:$137,0)-7),0),1)=VLOOKUP(CB$310,$AD$9:$AN$32,8,FALSE),"","sed -i "&amp;IF($AK$308="MacOS","'' ","")&amp;"'s#"&amp;CB$310&amp;"="""&amp;INDEX($E$226:$G$231,MATCH("●",INDEX($H$226:$AQ$231,,MATCH($D317,$137:$137,0)-7),0),1)&amp;""""&amp;"#"&amp;CB$310&amp;"="&amp;""""&amp;VLOOKUP(CB$310,$AD$9:$AN$32,8,FALSE)&amp;""""&amp;"#g'"&amp;"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17" s="71" t="str">
        <f>SUBSTITUTE(IF(VLOOKUP(CC$310,$AD$9:$AN$32,8,FALSE)=INDEX($E$233:$G$238,MATCH("●",INDEX($H$233:$AQ$238,,MATCH($D317,$137:$137,0)-7),0),1),"","sed -i "&amp;IF($AK$308="MacOS","'' ","")&amp;"'s#"&amp;CC$310&amp;"="""&amp;VLOOKUP(CC$310,$AD$9:$AN$32,8,FALSE)&amp;""""&amp;"#"&amp;CC$310&amp;"="&amp;""""&amp;INDEX($E$233:$G$238,MATCH("●",INDEX($H$233:$AQ$238,,MATCH($D317,$137:$137,0)-7),0),1)&amp;""""&amp;"#g'"&amp;" ${CONFIG_DIR}"&amp;$K$7&amp;"; export "&amp;CC$310&amp;"="&amp;""""&amp;INDEX($E$233:$G$238,MATCH("●",INDEX($H$233:$AQ$238,,MATCH($D317,$137:$137,0)-7),0),1)&amp;""";"),",",""",""")</f>
        <v/>
      </c>
      <c r="CD317" s="71" t="str">
        <f>SUBSTITUTE(IF(INDEX($E$233:$G$238,MATCH("●",INDEX($H$233:$AQ$238,,MATCH($D317,$137:$137,0)-7),0),1)=VLOOKUP(CD$310,$AD$9:$AN$32,8,FALSE),"","sed -i "&amp;IF($AK$308="MacOS","'' ","")&amp;"'s#"&amp;CD$310&amp;"="""&amp;INDEX($E$233:$G$238,MATCH("●",INDEX($H$233:$AQ$238,,MATCH($D317,$137:$137,0)-7),0),1)&amp;""""&amp;"#"&amp;CD$310&amp;"="&amp;""""&amp;VLOOKUP(CD$310,$AD$9:$AN$32,8,FALSE)&amp;""""&amp;"#g'"&amp;"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17" s="71" t="str">
        <f>SUBSTITUTE(IF(VLOOKUP(CE$310,$AD$9:$AN$32,8,FALSE)=INDEX($E$240:$G$245,MATCH("●",INDEX($H$240:$AQ$245,,MATCH($D317,$137:$137,0)-7),0),1),"","sed -i "&amp;IF($AK$308="MacOS","'' ","")&amp;"'s#"&amp;CE$310&amp;"="""&amp;VLOOKUP(CE$310,$AD$9:$AN$32,8,FALSE)&amp;""""&amp;"#"&amp;CE$310&amp;"="&amp;""""&amp;INDEX($E$240:$G$245,MATCH("●",INDEX($H$240:$AQ$245,,MATCH($D317,$137:$137,0)-7),0),1)&amp;""""&amp;"#g'"&amp;" ${CONFIG_DIR}"&amp;$K$7&amp;"; export "&amp;CE$310&amp;"="&amp;""""&amp;INDEX($E$240:$G$245,MATCH("●",INDEX($H$240:$AQ$245,,MATCH($D317,$137:$137,0)-7),0),1)&amp;""";"),",",""",""")</f>
        <v/>
      </c>
      <c r="CF317" s="71" t="str">
        <f>SUBSTITUTE(IF(INDEX($E$240:$G$245,MATCH("●",INDEX($H$240:$AQ$245,,MATCH($D317,$137:$137,0)-7),0),1)=VLOOKUP(CF$310,$AD$9:$AN$32,8,FALSE),"","sed -i "&amp;IF($AK$308="MacOS","'' ","")&amp;"'s#"&amp;CF$310&amp;"="""&amp;INDEX($E$240:$G$245,MATCH("●",INDEX($H$240:$AQ$245,,MATCH($D317,$137:$137,0)-7),0),1)&amp;""""&amp;"#"&amp;CF$310&amp;"="&amp;""""&amp;VLOOKUP(CF$310,$AD$9:$AN$32,8,FALSE)&amp;""""&amp;"#g'"&amp;"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17" s="71" t="str">
        <f>SUBSTITUTE(IF(VLOOKUP(CG$310,$AD$9:$AN$32,8,FALSE)=INDEX($E$247:$G$251,MATCH("●",INDEX($H$247:$AQ$251,,MATCH($D317,$137:$137,0)-7),0),1),"","sed -i "&amp;IF($AK$308="MacOS","'' ","")&amp;"'s#"&amp;CG$310&amp;"="""&amp;VLOOKUP(CG$310,$AD$9:$AN$32,8,FALSE)&amp;""""&amp;"#"&amp;CG$310&amp;"="&amp;""""&amp;INDEX($E$247:$G$251,MATCH("●",INDEX($H$247:$AQ$251,,MATCH($D317,$137:$137,0)-7),0),1)&amp;""""&amp;"#g'"&amp;" ${CONFIG_DIR}"&amp;$K$7&amp;"; export "&amp;CG$310&amp;"="&amp;""""&amp;INDEX($E$247:$G$251,MATCH("●",INDEX($H$247:$AQ$251,,MATCH($D317,$137:$137,0)-7),0),1)&amp;""";"),",",""",""")</f>
        <v/>
      </c>
      <c r="CH317" s="71" t="str">
        <f>SUBSTITUTE(IF(INDEX($E$247:$G$251,MATCH("●",INDEX($H$247:$AQ$251,,MATCH($D317,$137:$137,0)-7),0),1)=VLOOKUP(CH$310,$AD$9:$AN$32,8,FALSE),"","sed -i "&amp;IF($AK$308="MacOS","'' ","")&amp;"'s#"&amp;CH$310&amp;"="""&amp;INDEX($E$247:$G$251,MATCH("●",INDEX($H$247:$AQ$251,,MATCH($D317,$137:$137,0)-7),0),1)&amp;""""&amp;"#"&amp;CH$310&amp;"="&amp;""""&amp;VLOOKUP(CH$310,$AD$9:$AN$32,8,FALSE)&amp;""""&amp;"#g'"&amp;"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17" s="71" t="str">
        <f>SUBSTITUTE(IF(VLOOKUP(CI$310,$AD$9:$AN$32,8,FALSE)=INDEX($E$253:$G$257,MATCH("●",INDEX($H$253:$AQ$257,,MATCH($D317,$137:$137,0)-7),0),1),"","sed -i "&amp;IF($AK$308="MacOS","'' ","")&amp;"'s#"&amp;CI$310&amp;"="""&amp;VLOOKUP(CI$310,$AD$9:$AN$32,8,FALSE)&amp;""""&amp;"#"&amp;CI$310&amp;"="&amp;""""&amp;INDEX($E$253:$G$257,MATCH("●",INDEX($H$253:$AQ$257,,MATCH($D317,$137:$137,0)-7),0),1)&amp;""""&amp;"#g'"&amp;" ${CONFIG_DIR}"&amp;$K$7&amp;"; export "&amp;CI$310&amp;"="&amp;""""&amp;INDEX($E$253:$G$257,MATCH("●",INDEX($H$253:$AQ$257,,MATCH($D317,$137:$137,0)-7),0),1)&amp;""";"),",",""",""")</f>
        <v/>
      </c>
      <c r="CJ317" s="71" t="str">
        <f>SUBSTITUTE(IF(INDEX($E$253:$G$257,MATCH("●",INDEX($H$253:$AQ$257,,MATCH($D317,$137:$137,0)-7),0),1)=VLOOKUP(CJ$310,$AD$9:$AN$32,8,FALSE),"","sed -i "&amp;IF($AK$308="MacOS","'' ","")&amp;"'s#"&amp;CJ$310&amp;"="""&amp;INDEX($E$253:$G$257,MATCH("●",INDEX($H$253:$AQ$257,,MATCH($D317,$137:$137,0)-7),0),1)&amp;""""&amp;"#"&amp;CJ$310&amp;"="&amp;""""&amp;VLOOKUP(CJ$310,$AD$9:$AN$32,8,FALSE)&amp;""""&amp;"#g'"&amp;"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17" s="71" t="str">
        <f>SUBSTITUTE(IF(VLOOKUP(CK$310,$AD$9:$AN$32,8,FALSE)=INDEX($E$259:$G$268,MATCH("●",INDEX($H$259:$AQ$268,,MATCH($D317,$137:$137,0)-7),0),1),"","sed -i "&amp;IF($AK$308="MacOS","'' ","")&amp;"'s#"&amp;CK$310&amp;"="""&amp;VLOOKUP(CK$310,$AD$9:$AN$32,8,FALSE)&amp;""""&amp;"#"&amp;CK$310&amp;"="&amp;""""&amp;INDEX($E$259:$G$268,MATCH("●",INDEX($H$259:$AQ$268,,MATCH($D317,$137:$137,0)-7),0),1)&amp;""""&amp;"#g'"&amp;" ${CONFIG_DIR}"&amp;$K$7&amp;"; export "&amp;CK$310&amp;"="&amp;""""&amp;INDEX($E$259:$G$268,MATCH("●",INDEX($H$259:$AQ$268,,MATCH($D317,$137:$137,0)-7),0),1)&amp;""";"),",",""",""")</f>
        <v/>
      </c>
      <c r="CL317" s="71" t="str">
        <f>SUBSTITUTE(IF(INDEX($E$259:$G$268,MATCH("●",INDEX($H$259:$AQ$268,,MATCH($D317,$137:$137,0)-7),0),1)=VLOOKUP(CL$310,$AD$9:$AN$32,8,FALSE),"","sed -i "&amp;IF($AK$308="MacOS","'' ","")&amp;"'s#"&amp;CL$310&amp;"="""&amp;INDEX($E$259:$G$268,MATCH("●",INDEX($H$259:$AQ$268,,MATCH($D317,$137:$137,0)-7),0),1)&amp;""""&amp;"#"&amp;CL$310&amp;"="&amp;""""&amp;VLOOKUP(CL$310,$AD$9:$AN$32,8,FALSE)&amp;""""&amp;"#g'"&amp;"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17" s="71" t="str">
        <f t="shared" si="4"/>
        <v>sed -i '' 's#POSTGRESQL_TEMPLATE="template0"#POSTGRESQL_TEMPLATE="なし"#g' ${CONFIG_DIR}db_data_config.txt; export POSTGRESQL_TEMPLATE="なし";</v>
      </c>
      <c r="CN317" s="71" t="str">
        <f t="shared" si="5"/>
        <v>sed -i '' 's#POSTGRESQL_TEMPLATE="なし"#POSTGRESQL_TEMPLATE="template0"#g' ${CONFIG_DIR}db_data_config.txt; export POSTGRESQL_TEMPLATE="template0";</v>
      </c>
      <c r="CO317" s="71" t="str">
        <f t="shared" si="6"/>
        <v>sed -i '' 's#POSTGRESQL_CONNECTION_LIMIT="-1"#POSTGRESQL_CONNECTION_LIMIT="なし"#g' ${CONFIG_DIR}db_data_config.txt; export POSTGRESQL_CONNECTION_LIMIT="なし";</v>
      </c>
      <c r="CP317" s="71" t="str">
        <f t="shared" si="7"/>
        <v>sed -i '' 's#POSTGRESQL_CONNECTION_LIMIT="なし"#POSTGRESQL_CONNECTION_LIMIT="-1"#g' ${CONFIG_DIR}db_data_config.txt; export POSTGRESQL_CONNECTION_LIMIT="-1";</v>
      </c>
      <c r="CQ317" s="71" t="str">
        <f t="shared" si="8"/>
        <v>sed -i '' 's#POSTGRESQL_ALLOW_CONNECTIONS="true"#POSTGRESQL_ALLOW_CONNECTIONS="なし"#g' ${CONFIG_DIR}db_data_config.txt; export POSTGRESQL_ALLOW_CONNECTIONS="なし";</v>
      </c>
      <c r="CR317" s="71" t="str">
        <f t="shared" si="9"/>
        <v>sed -i '' 's#POSTGRESQL_ALLOW_CONNECTIONS="なし"#POSTGRESQL_ALLOW_CONNECTIONS="true"#g' ${CONFIG_DIR}db_data_config.txt; export POSTGRESQL_ALLOW_CONNECTIONS="true";</v>
      </c>
      <c r="CS317" s="5" t="s">
        <v>735</v>
      </c>
    </row>
    <row r="318" spans="3:97" ht="72" customHeight="1">
      <c r="D318" s="96">
        <f t="shared" si="10"/>
        <v>7</v>
      </c>
      <c r="E318" s="97"/>
      <c r="F318" s="97"/>
      <c r="G318" s="98"/>
      <c r="H318" s="45" t="str">
        <f t="shared" ca="1" si="3"/>
        <v>clear; echo テストケース007; sed -i '' 's#FOREIGN_TABLENAME="foreign_table"#FOREIGN_TABLENAME=""#g' ${CONFIG_DIR}db_sql_config.txt; export FOREIGN_TABLENAME="";sed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's#FOREIGN_TABLENAME=""#FOREIGN_TABLENAME="foreign_table"#g' ${CONFIG_DIR}db_sql_config.txt; export FOREIGN_TABLENAME="foreign_table";sed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7"/>
      <c r="AE318" s="99" t="str" cm="1">
        <f t="array" ref="AE318">SUBSTITUTE(INDEX($H$286:$AQ$286, , MATCH($D318, $137:$137, 0)-7),"-","")</f>
        <v>正常</v>
      </c>
      <c r="AF318" s="100"/>
      <c r="AG318" s="101"/>
      <c r="AH318" s="102" t="s">
        <v>1484</v>
      </c>
      <c r="AI318" s="103"/>
      <c r="AJ318" s="103"/>
      <c r="AK318" s="103"/>
      <c r="AL318" s="103"/>
      <c r="AM318" s="103"/>
      <c r="AN318" s="103"/>
      <c r="AO318" s="103"/>
      <c r="AP318" s="103"/>
      <c r="AQ318" s="104"/>
      <c r="AS318" s="68" t="str" cm="1">
        <f t="array" ref="AS318">SUBSTITUTE(TEXT(INDEX($H$289:$AQ$289,1,$D318),"000000"),"-","")</f>
        <v>240001</v>
      </c>
      <c r="AT318" s="69"/>
      <c r="AU318" s="70"/>
      <c r="AW318" s="71" t="str">
        <f>SUBSTITUTE(IF(VLOOKUP(AW$310,$AD$9:$AN$32,8,FALSE)=INDEX($E$143:$G$146,MATCH("●",INDEX($H$143:$AQ$146,,MATCH($D318,$137:$137,0)-7),0),1),"","sed -i "&amp;IF($AK$308="MacOS","'' ","")&amp;"'s#"&amp;AW$310&amp;"="""&amp;VLOOKUP(AW$310,$AD$9:$AN$32,8,FALSE)&amp;""""&amp;"#"&amp;AW$310&amp;"="&amp;""""&amp;INDEX($E$143:$G$146,MATCH("●",INDEX($H$143:$AQ$146,,MATCH($D318,$137:$137,0)-7),0),1)&amp;""""&amp;"#g'"&amp;" ${CONFIG_DIR}"&amp;$K$7&amp;"; export "&amp;AW$310&amp;"="&amp;""""&amp;INDEX($E$143:$G$146,MATCH("●",INDEX($H$143:$AQ$146,,MATCH($D318,$137:$137,0)-7),0),1)&amp;""";"),",",""",""")</f>
        <v/>
      </c>
      <c r="AX318" s="71" t="str">
        <f>SUBSTITUTE(IF(INDEX($E$143:$G$146,MATCH("●",INDEX($H$143:$AQ$146,,MATCH($D318,$137:$137,0)-7),0),1)=VLOOKUP(AX$310,$AD$9:$AN$32,8,FALSE),"","sed -i "&amp;IF($AK$308="MacOS","'' ","")&amp;"'s#"&amp;AX$310&amp;"="""&amp;INDEX($E$143:$G$146,MATCH("●",INDEX($H$143:$AQ$146,,MATCH($D318,$137:$137,0)-7),0),1)&amp;""""&amp;"#"&amp;AX$310&amp;"="&amp;""""&amp;VLOOKUP(AX$310,$AD$9:$AN$32,8,FALSE)&amp;""""&amp;"#g'"&amp;"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18" s="71" t="str">
        <f>SUBSTITUTE(IF(VLOOKUP(AY$310,$AD$9:$AN$32,8,FALSE)=INDEX($E$148:$G$149,MATCH("●",INDEX($H$148:$AQ$149,,MATCH($D318,$137:$137,0)-7),0),1),"","sed -i "&amp;IF($AK$308="MacOS","'' ","")&amp;"'s#"&amp;AY$310&amp;"="""&amp;VLOOKUP(AY$310,$AD$9:$AN$32,8,FALSE)&amp;""""&amp;"#"&amp;AY$310&amp;"="&amp;""""&amp;INDEX($E$148:$G$149,MATCH("●",INDEX($H$148:$AQ$149,,MATCH($D318,$137:$137,0)-7),0),1)&amp;""""&amp;"#g'"&amp;" ${CONFIG_DIR}"&amp;$K$7&amp;"; export "&amp;AY$310&amp;"="&amp;""""&amp;INDEX($E$148:$G$149,MATCH("●",INDEX($H$148:$AQ$149,,MATCH($D318,$137:$137,0)-7),0),1)&amp;""";"),",",""",""")</f>
        <v/>
      </c>
      <c r="AZ318" s="71" t="str">
        <f>SUBSTITUTE(IF(INDEX($E$148:$G$149,MATCH("●",INDEX($H$148:$AQ$149,,MATCH($D318,$137:$137,0)-7),0),1)=VLOOKUP(AZ$310,$AD$9:$AN$16,8,FALSE),"","sed -i "&amp;IF($AK$308="MacOS","'' ","")&amp;"'s#"&amp;AZ$310&amp;"="""&amp;INDEX($E$148:$G$149,MATCH("●",INDEX($H$148:$AQ$149,,MATCH($D318,$137:$137,0)-7),0),1)&amp;""""&amp;"#"&amp;AZ$310&amp;"="&amp;""""&amp;VLOOKUP(AZ$310,$AD$9:$AN$16,8,FALSE)&amp;""""&amp;"#g'"&amp;"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18" s="71" t="str">
        <f>SUBSTITUTE(IF(VLOOKUP(BA$310,$AD$9:$AN$32,8,FALSE)=INDEX($E$151:$G$156,MATCH("●",INDEX($H$151:$AQ$156,,MATCH($D318,$137:$137,0)-7),0),1),"","sed -i "&amp;IF($AK$308="MacOS","'' ","")&amp;"'s#"&amp;BA$310&amp;"="""&amp;VLOOKUP(BA$310,$AD$9:$AN$32,8,FALSE)&amp;""""&amp;"#"&amp;BA$310&amp;"="&amp;""""&amp;INDEX($E$151:$G$156,MATCH("●",INDEX($H$151:$AQ$156,,MATCH($D318,$137:$137,0)-7),0),1)&amp;""""&amp;"#g'"&amp;" ${CONFIG_DIR}"&amp;$K$7&amp;"; export "&amp;BA$310&amp;"="&amp;""""&amp;INDEX($E$151:$G$156,MATCH("●",INDEX($H$151:$AQ$156,,MATCH($D318,$137:$137,0)-7),0),1)&amp;""";"),",",""",""")</f>
        <v/>
      </c>
      <c r="BB318" s="71" t="str">
        <f>SUBSTITUTE(IF(INDEX($E$151:$G$156,MATCH("●",INDEX($H$151:$AQ$156,,MATCH($D318,$137:$137,0)-7),0),1)=VLOOKUP(BB$310,$AD$9:$AN$16,8,FALSE),"","sed -i "&amp;IF($AK$308="MacOS","'' ","")&amp;"'s#"&amp;BB$310&amp;"="""&amp;INDEX($E$151:$G$156,MATCH("●",INDEX($H$151:$AQ$156,,MATCH($D318,$137:$137,0)-7),0),1)&amp;""""&amp;"#"&amp;BB$310&amp;"="&amp;""""&amp;VLOOKUP(BB$310,$AD$9:$AN$16,8,FALSE)&amp;""""&amp;"#g'"&amp;"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18" s="71" t="str">
        <f>SUBSTITUTE(IF(VLOOKUP(BC$310,$AD$9:$AN$32,8,FALSE)=INDEX($E$158:$G$166,MATCH("●",INDEX($H$158:$AQ$166,,MATCH($D318,$137:$137,0)-7),0),1),"","sed -i "&amp;IF($AK$308="MacOS","'' ","")&amp;"'s#"&amp;BC$310&amp;"="""&amp;VLOOKUP(BC$310,$AD$9:$AN$32,8,FALSE)&amp;""""&amp;"#"&amp;BC$310&amp;"="&amp;""""&amp;INDEX($E$158:$G$166,MATCH("●",INDEX($H$158:$AQ$166,,MATCH($D318,$137:$137,0)-7),0),1)&amp;""""&amp;"#g'"&amp;" ${CONFIG_DIR}"&amp;$K$7&amp;"; export "&amp;BC$310&amp;"="&amp;""""&amp;INDEX($E$158:$G$166,MATCH("●",INDEX($H$158:$AQ$166,,MATCH($D318,$137:$137,0)-7),0),1)&amp;""";"),",",""",""")</f>
        <v/>
      </c>
      <c r="BD318" s="71" t="str">
        <f>SUBSTITUTE(IF(INDEX($E$158:$G$166,MATCH("●",INDEX($H$158:$AQ$166,,MATCH($D318,$137:$137,0)-7),0),1)=VLOOKUP(BD$310,$AD$9:$AN$16,8,FALSE),"","sed -i "&amp;IF($AK$308="MacOS","'' ","")&amp;"'s#"&amp;BD$310&amp;"="""&amp;INDEX($E$158:$G$166,MATCH("●",INDEX($H$158:$AQ$166,,MATCH($D318,$137:$137,0)-7),0),1)&amp;""""&amp;"#"&amp;BD$310&amp;"="&amp;""""&amp;VLOOKUP(BD$310,$AD$9:$AN$16,8,FALSE)&amp;""""&amp;"#g'"&amp;"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18" s="71" t="str">
        <f>SUBSTITUTE(IF(VLOOKUP(BE$310,$AD$9:$AN$32,8,FALSE)=INDEX($E$168:$G$169,MATCH("●",INDEX($H$168:$AQ$169,,MATCH($D318,$137:$137,0)-7),0),1),"","sed -i "&amp;IF($AK$308="MacOS","'' ","")&amp;"'s#"&amp;BE$310&amp;"="""&amp;VLOOKUP(BE$310,$AD$9:$AD$9:$AN$32,8,FALSE)&amp;""""&amp;"#"&amp;BE$310&amp;"="&amp;""""&amp;INDEX($E$168:$G$169,MATCH("●",INDEX($H$168:$AQ$169,,MATCH($D318,$137:$137,0)-7),0),1)&amp;""""&amp;"#g'"&amp;" ${CONFIG_DIR}"&amp;$K$7&amp;"; export "&amp;BE$310&amp;"="&amp;""""&amp;INDEX($E$168:$G$169,MATCH("●",INDEX($H$168:$AQ$169,,MATCH($D318,$137:$137,0)-7),0),1)&amp;""";"),",",""",""")</f>
        <v/>
      </c>
      <c r="BF318" s="71" t="str">
        <f>SUBSTITUTE(IF(INDEX($E$168:$G$169,MATCH("●",INDEX($H$168:$AQ$169,,MATCH($D318,$137:$137,0)-7),0),1)=VLOOKUP(BF$310,$AD$9:$AN$16,8,FALSE),"","sed -i "&amp;IF($AK$308="MacOS","'' ","")&amp;"'s#"&amp;BF$310&amp;"="""&amp;INDEX($E$168:$G$169,MATCH("●",INDEX($H$168:$AQ$169,,MATCH($D318,$137:$137,0)-7),0),1)&amp;""""&amp;"#"&amp;BF$310&amp;"="&amp;""""&amp;VLOOKUP(BF$310,$AD$9:$AN$16,8,FALSE)&amp;""""&amp;"#g'"&amp;"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18" s="71" t="str">
        <f>SUBSTITUTE(IF(VLOOKUP(BG$310,$AD$9:$AN$32,8,FALSE)=INDEX($E$171:$G$172,MATCH("●",INDEX($H$171:$AQ$172,,MATCH($D318,$137:$137,0)-7),0),1),"","sed -i "&amp;IF($AK$308="MacOS","'' ","")&amp;"'s#"&amp;BG$310&amp;"="""&amp;VLOOKUP(BG$310,$AD$9:$AN$32,8,FALSE)&amp;""""&amp;"#"&amp;BG$310&amp;"="&amp;""""&amp;INDEX($E$171:$G$172,MATCH("●",INDEX($H$171:$AQ$172,,MATCH($D318,$137:$137,0)-7),0),1)&amp;""""&amp;"#g'"&amp;" ${CONFIG_DIR}"&amp;$K$7&amp;"; export "&amp;BG$310&amp;"="&amp;""""&amp;INDEX($E$171:$G$172,MATCH("●",INDEX($H$171:$AQ$172,,MATCH($D318,$137:$137,0)-7),0),1)&amp;""";"),",",""",""")</f>
        <v/>
      </c>
      <c r="BH318" s="71" t="str">
        <f>SUBSTITUTE(IF(INDEX($E$171:$G$172,MATCH("●",INDEX($H$171:$AQ$172,,MATCH($D318,$137:$137,0)-7),0),1)=VLOOKUP(BH$310,$AD$9:$AN$16,8,FALSE),"","sed -i "&amp;IF($AK$308="MacOS","'' ","")&amp;"'s#"&amp;BH$310&amp;"="""&amp;INDEX($E$171:$G$172,MATCH("●",INDEX($H$171:$AQ$172,,MATCH($D318,$137:$137,0)-7),0),1)&amp;""""&amp;"#"&amp;BH$310&amp;"="&amp;""""&amp;VLOOKUP(BH$310,$AD$9:$AN$16,8,FALSE)&amp;""""&amp;"#g'"&amp;"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18" s="71" t="str">
        <f>SUBSTITUTE(IF(VLOOKUP(BI$310,$AD$9:$AN$32,8,FALSE)=INDEX($E$174:$G$185,MATCH("●",INDEX($H$174:$AQ$185,,MATCH($D318,$137:$137,0)-7),0),1),"","sed -i "&amp;IF($AK$308="MacOS","'' ","")&amp;"'s#"&amp;BI$310&amp;"="""&amp;VLOOKUP(BI$310,$AD$9:$AN$32,8,FALSE)&amp;""""&amp;"#"&amp;BI$310&amp;"="&amp;""""&amp;INDEX($E$174:$G$185,MATCH("●",INDEX($H$174:$AQ$185,,MATCH($D318,$137:$137,0)-7),0),1)&amp;""""&amp;"#g'"&amp;" ${CONFIG_DIR}"&amp;$K$7&amp;"; export "&amp;BI$310&amp;"="&amp;""""&amp;INDEX($E$174:$G$185,MATCH("●",INDEX($H$174:$AQ$185,,MATCH($D318,$137:$137,0)-7),0),1)&amp;""";"),",",""",""")</f>
        <v/>
      </c>
      <c r="BJ318" s="71" t="str">
        <f>SUBSTITUTE(IF(INDEX($E$174:$G$185,MATCH("●",INDEX($H$174:$AQ$185,,MATCH($D318,$137:$137,0)-7),0),1)=VLOOKUP(BJ$310,$AD$9:$AN$16,8,FALSE),"","sed -i "&amp;IF($AK$308="MacOS","'' ","")&amp;"'s#"&amp;BJ$310&amp;"="""&amp;INDEX($E$174:$G$185,MATCH("●",INDEX($H$174:$AQ$185,,MATCH($D318,$137:$137,0)-7),0),1)&amp;""""&amp;"#"&amp;BJ$310&amp;"="&amp;""""&amp;VLOOKUP(BJ$310,$AD$9:$AN$16,8,FALSE)&amp;""""&amp;"#g'"&amp;"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18" s="71" t="str">
        <f>SUBSTITUTE(IF(VLOOKUP(BK$310,$AD$9:$AN$32,8,FALSE)=INDEX($E$187:$G$189,MATCH("●",INDEX($H$187:$AQ$189,,MATCH($D318,$137:$137,0)-7),0),1),"","sed -i "&amp;IF($AK$308="MacOS","'' ","")&amp;"'s#"&amp;BK$310&amp;"="""&amp;VLOOKUP(BK$310,$AD$9:$AN$32,8,FALSE)&amp;""""&amp;"#"&amp;BK$310&amp;"="&amp;""""&amp;INDEX($E$187:$G$189,MATCH("●",INDEX($H$187:$AQ$189,,MATCH($D318,$137:$137,0)-7),0),1)&amp;""""&amp;"#g'"&amp;" ${CONFIG_DIR}"&amp;$K$7&amp;"; export "&amp;BK$310&amp;"="&amp;""""&amp;INDEX($E$187:$G$189,MATCH("●",INDEX($H$187:$AQ$189,,MATCH($D318,$137:$137,0)-7),0),1)&amp;""";"),",",""",""")</f>
        <v/>
      </c>
      <c r="BL318" s="71" t="str">
        <f>SUBSTITUTE(IF(INDEX($E$187:$G$189,MATCH("●",INDEX($H$187:$AQ$189,,MATCH($D318,$137:$137,0)-7),0),1)=VLOOKUP(BL$310,$AD$9:$AN$32,8,FALSE),"","sed -i "&amp;IF($AK$308="MacOS","'' ","")&amp;"'s#"&amp;BL$310&amp;"="""&amp;INDEX($E$187:$G$189,MATCH("●",INDEX($H$187:$AQ$189,,MATCH($D318,$137:$137,0)-7),0),1)&amp;""""&amp;"#"&amp;BL$310&amp;"="&amp;""""&amp;VLOOKUP(BL$310,$AD$9:$AN$32,8,FALSE)&amp;""""&amp;"#g'"&amp;"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18" s="71" t="str">
        <f>SUBSTITUTE(IF(VLOOKUP(BM$310,$AD$9:$AN$32,8,FALSE)=INDEX($E$191:$G$192,MATCH("●",INDEX($H$191:$AQ$192,,MATCH($D318,$137:$137,0)-7),0),1),"","sed -i "&amp;IF($AK$308="MacOS","'' ","")&amp;"'s#"&amp;BM$310&amp;"="""&amp;VLOOKUP(BM$310,$AD$9:$AN$32,8,FALSE)&amp;""""&amp;"#"&amp;BM$310&amp;"="&amp;""""&amp;INDEX($E$191:$G$192,MATCH("●",INDEX($H$191:$AQ$192,,MATCH($D318,$137:$137,0)-7),0),1)&amp;""""&amp;"#g'"&amp;" ${CONFIG_DIR}"&amp;$K$7&amp;"; export "&amp;BM$310&amp;"="&amp;""""&amp;INDEX($E$191:$G$192,MATCH("●",INDEX($H$191:$AQ$192,,MATCH($D318,$137:$137,0)-7),0),1)&amp;""";"),",",""",""")</f>
        <v/>
      </c>
      <c r="BN318" s="71" t="str">
        <f>SUBSTITUTE(IF(INDEX($E$191:$G$192,MATCH("●",INDEX($H$191:$AQ$192,,MATCH($D318,$137:$137,0)-7),0),1)=VLOOKUP(BN$310,$AD$9:$AN$32,8,FALSE),"","sed -i "&amp;IF($AK$308="MacOS","'' ","")&amp;"'s#"&amp;BN$310&amp;"="""&amp;INDEX($E$191:$G$192,MATCH("●",INDEX($H$191:$AQ$192,,MATCH($D318,$137:$137,0)-7),0),1)&amp;""""&amp;"#"&amp;BN$310&amp;"="&amp;""""&amp;VLOOKUP(BN$310,$AD$9:$AN$32,8,FALSE)&amp;""""&amp;"#g'"&amp;"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18" s="71" t="str">
        <f>SUBSTITUTE(IF(VLOOKUP(BO$310,$AD$9:$AN$32,8,FALSE)=INDEX($E$194:$G$195,MATCH("●",INDEX($H$194:$AQ$195,,MATCH($D318,$137:$137,0)-7),0),1),"","sed -i "&amp;IF($AK$308="MacOS","'' ","")&amp;"'s#"&amp;BO$310&amp;"="""&amp;VLOOKUP(BO$310,$AD$9:$AN$32,8,FALSE)&amp;""""&amp;"#"&amp;BO$310&amp;"="&amp;""""&amp;INDEX($E$194:$G$195,MATCH("●",INDEX($H$194:$AQ$195,,MATCH($D318,$137:$137,0)-7),0),1)&amp;""""&amp;"#g'"&amp;" ${CONFIG_DIR}"&amp;$K$7&amp;"; export "&amp;BO$310&amp;"="&amp;""""&amp;INDEX($E$194:$G$195,MATCH("●",INDEX($H$194:$AQ$195,,MATCH($D318,$137:$137,0)-7),0),1)&amp;""";"),",",""",""")</f>
        <v/>
      </c>
      <c r="BP318" s="71" t="str">
        <f>SUBSTITUTE(IF(INDEX($E$194:$G$195,MATCH("●",INDEX($H$194:$AQ$195,,MATCH($D318,$137:$137,0)-7),0),1)=VLOOKUP(BP$310,$AD$9:$AN$32,8,FALSE),"","sed -i "&amp;IF($AK$308="MacOS","'' ","")&amp;"'s#"&amp;BP$310&amp;"="""&amp;INDEX($E$194:$G$195,MATCH("●",INDEX($H$194:$AQ$195,,MATCH($D318,$137:$137,0)-7),0),1)&amp;""""&amp;"#"&amp;BP$310&amp;"="&amp;""""&amp;VLOOKUP(BP$310,$AD$9:$AN$32,8,FALSE)&amp;""""&amp;"#g'"&amp;"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18" s="71" t="str">
        <f>SUBSTITUTE(IF(VLOOKUP(BQ$310,$AD$9:$AN$32,8,FALSE)=INDEX($E$197:$G$198,MATCH("●",INDEX($H$197:$AQ$198,,MATCH($D318,$137:$137,0)-7),0),1),"","sed -i "&amp;IF($AK$308="MacOS","'' ","")&amp;"'s#"&amp;BQ$310&amp;"="""&amp;VLOOKUP(BQ$310,$AD$9:$AN$32,8,FALSE)&amp;""""&amp;"#"&amp;BQ$310&amp;"="&amp;""""&amp;INDEX($E$197:$G$198,MATCH("●",INDEX($H$197:$AQ$198,,MATCH($D318,$137:$137,0)-7),0),1)&amp;""""&amp;"#g'"&amp;" ${CONFIG_DIR}"&amp;$K$7&amp;"; export "&amp;BQ$310&amp;"="&amp;""""&amp;INDEX($E$197:$G$198,MATCH("●",INDEX($H$197:$AQ$198,,MATCH($D318,$137:$137,0)-7),0),1)&amp;""";"),",",""",""")</f>
        <v>sed -i '' 's#FOREIGN_TABLENAME="foreign_table"#FOREIGN_TABLENAME="なし"#g' ${CONFIG_DIR}db_sql_config.txt; export FOREIGN_TABLENAME="なし";</v>
      </c>
      <c r="BR318" s="71" t="str">
        <f>SUBSTITUTE(IF(INDEX($E$197:$G$198,MATCH("●",INDEX($H$197:$AQ$198,,MATCH($D318,$137:$137,0)-7),0),1)=VLOOKUP(BR$310,$AD$9:$AN$32,8,FALSE),"","sed -i "&amp;IF($AK$308="MacOS","'' ","")&amp;"'s#"&amp;BR$310&amp;"="""&amp;INDEX($E$197:$G$198,MATCH("●",INDEX($H$197:$AQ$198,,MATCH($D318,$137:$137,0)-7),0),1)&amp;""""&amp;"#"&amp;BR$310&amp;"="&amp;""""&amp;VLOOKUP(BR$310,$AD$9:$AN$32,8,FALSE)&amp;""""&amp;"#g'"&amp;"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>sed -i '' 's#FOREIGN_TABLENAME="なし"#FOREIGN_TABLENAME="foreign_table"#g' ${CONFIG_DIR}db_sql_config.txt; export FOREIGN_TABLENAME="foreign_table";</v>
      </c>
      <c r="BS318" s="71" t="str">
        <f>SUBSTITUTE(IF(VLOOKUP(BS$310,$AD$9:$AN$32,8,FALSE)=INDEX($E$200:$G$203,MATCH("●",INDEX($H$200:$AQ$203,,MATCH($D318,$137:$137,0)-7),0),1),"","sed -i "&amp;IF($AK$308="MacOS","'' ","")&amp;"'s#"&amp;BS$310&amp;"="""&amp;VLOOKUP(BS$310,$AD$9:$AN$32,8,FALSE)&amp;""""&amp;"#"&amp;BS$310&amp;"="&amp;""""&amp;INDEX($E$200:$G$203,MATCH("●",INDEX($H$200:$AQ$203,,MATCH($D318,$137:$137,0)-7),0),1)&amp;""""&amp;"#g'"&amp;" ${CONFIG_DIR}"&amp;$K$7&amp;"; export "&amp;BS$310&amp;"="&amp;""""&amp;INDEX($E$200:$G$203,MATCH("●",INDEX($H$200:$AQ$203,,MATCH($D318,$137:$137,0)-7),0),1)&amp;""";"),",",""",""")</f>
        <v/>
      </c>
      <c r="BT318" s="71" t="str">
        <f>SUBSTITUTE(IF(INDEX($E$200:$G$203,MATCH("●",INDEX($H$200:$AQ$203,,MATCH($D318,$137:$137,0)-7),0),1)=VLOOKUP(BT$310,$AD$9:$AN$32,8,FALSE),"","sed -i "&amp;IF($AK$308="MacOS","'' ","")&amp;"'s#"&amp;BT$310&amp;"="""&amp;INDEX($E$200:$G$203,MATCH("●",INDEX($H$200:$AQ$203,,MATCH($D318,$137:$137,0)-7),0),1)&amp;""""&amp;"#"&amp;BT$310&amp;"="&amp;""""&amp;VLOOKUP(BT$310,$AD$9:$AN$32,8,FALSE)&amp;""""&amp;"#g'"&amp;"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18" s="71" t="str">
        <f>SUBSTITUTE(IF(VLOOKUP(BU$310,$AD$9:$AN$32,8,FALSE)=INDEX($E$205:$G$210,MATCH("●",INDEX($H$205:$AQ$210,,MATCH($D318,$137:$137,0)-7),0),1),"","sed -i "&amp;IF($AK$308="MacOS","'' ","")&amp;"'s#"&amp;BU$310&amp;"="""&amp;VLOOKUP(BU$310,$AD$9:$AN$32,8,FALSE)&amp;""""&amp;"#"&amp;BU$310&amp;"="&amp;""""&amp;INDEX($E$205:$G$210,MATCH("●",INDEX($H$205:$AQ$210,,MATCH($D318,$137:$137,0)-7),0),1)&amp;""""&amp;"#g'"&amp;" ${CONFIG_DIR}"&amp;$K$7&amp;"; export "&amp;BU$310&amp;"="&amp;""""&amp;INDEX($E$205:$G$210,MATCH("●",INDEX($H$205:$AQ$210,,MATCH($D318,$137:$137,0)-7),0),1)&amp;""";"),",",""",""")</f>
        <v/>
      </c>
      <c r="BV318" s="71" t="str">
        <f>SUBSTITUTE(IF(INDEX($E$205:$G$210,MATCH("●",INDEX($H$205:$AQ$210,,MATCH($D318,$137:$137,0)-7),0),1)=VLOOKUP(BV$310,$AD$9:$AN$32,8,FALSE),"","sed -i "&amp;IF($AK$308="MacOS","'' ","")&amp;"'s#"&amp;BV$310&amp;"="""&amp;INDEX($E$205:$G$210,MATCH("●",INDEX($H$205:$AQ$210,,MATCH($D318,$137:$137,0)-7),0),1)&amp;""""&amp;"#"&amp;BV$310&amp;"="&amp;""""&amp;VLOOKUP(BV$310,$AD$9:$AN$32,8,FALSE)&amp;""""&amp;"#g'"&amp;"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18" s="71" t="str">
        <f>SUBSTITUTE(IF(VLOOKUP(BW$310,$AD$9:$AN$32,8,FALSE)=INDEX($E$212:$G$217,MATCH("●",INDEX($H$212:$AQ$217,,MATCH($D318,$137:$137,0)-7),0),1),"","sed -i "&amp;IF($AK$308="MacOS","'' ","")&amp;"'s#"&amp;BW$310&amp;"="""&amp;VLOOKUP(BW$310,$AD$9:$AN$32,8,FALSE)&amp;""""&amp;"#"&amp;BW$310&amp;"="&amp;""""&amp;INDEX($E$212:$G$217,MATCH("●",INDEX($H$212:$AQ$217,,MATCH($D318,$137:$137,0)-7),0),1)&amp;""""&amp;"#g'"&amp;" ${CONFIG_DIR}"&amp;$K$7&amp;"; export "&amp;BW$310&amp;"="&amp;""""&amp;INDEX($E$212:$G$217,MATCH("●",INDEX($H$212:$AQ$217,,MATCH($D318,$137:$137,0)-7),0),1)&amp;""";"),",",""",""")</f>
        <v/>
      </c>
      <c r="BX318" s="71" t="str">
        <f>SUBSTITUTE(IF(INDEX($E$212:$G$217,MATCH("●",INDEX($H$212:$AQ$217,,MATCH($D318,$137:$137,0)-7),0),1)=VLOOKUP(BX$310,$AD$9:$AN$32,8,FALSE),"","sed -i "&amp;IF($AK$308="MacOS","'' ","")&amp;"'s#"&amp;BX$310&amp;"="""&amp;INDEX($E$212:$G$217,MATCH("●",INDEX($H$212:$AQ$217,,MATCH($D318,$137:$137,0)-7),0),1)&amp;""""&amp;"#"&amp;BX$310&amp;"="&amp;""""&amp;VLOOKUP(BX$310,$AD$9:$AN$32,8,FALSE)&amp;""""&amp;"#g'"&amp;"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18" s="71" t="str">
        <f>SUBSTITUTE(IF(VLOOKUP(BY$310,$AD$9:$AN$32,8,FALSE)=INDEX($E$219:$G$224,MATCH("●",INDEX($H$219:$AQ$224,,MATCH($D318,$137:$137,0)-7),0),1),"","sed -i "&amp;IF($AK$308="MacOS","'' ","")&amp;"'s#"&amp;BY$310&amp;"="""&amp;VLOOKUP(BY$310,$AD$9:$AN$32,8,FALSE)&amp;""""&amp;"#"&amp;BY$310&amp;"="&amp;""""&amp;INDEX($E$219:$G$224,MATCH("●",INDEX($H$219:$AQ$224,,MATCH($D318,$137:$137,0)-7),0),1)&amp;""""&amp;"#g'"&amp;" ${CONFIG_DIR}"&amp;$K$7&amp;"; export "&amp;BY$310&amp;"="&amp;""""&amp;INDEX($E$219:$G$224,MATCH("●",INDEX($H$219:$AQ$224,,MATCH($D318,$137:$137,0)-7),0),1)&amp;""";"),",",""",""")</f>
        <v/>
      </c>
      <c r="BZ318" s="71" t="str">
        <f>SUBSTITUTE(IF(INDEX($E$219:$G$224,MATCH("●",INDEX($H$219:$AQ$224,,MATCH($D318,$137:$137,0)-7),0),1)=VLOOKUP(BZ$310,$AD$9:$AN$32,8,FALSE),"","sed -i "&amp;IF($AK$308="MacOS","'' ","")&amp;"'s#"&amp;BZ$310&amp;"="""&amp;INDEX($E$219:$G$224,MATCH("●",INDEX($H$219:$AQ$224,,MATCH($D318,$137:$137,0)-7),0),1)&amp;""""&amp;"#"&amp;BZ$310&amp;"="&amp;""""&amp;VLOOKUP(BZ$310,$AD$9:$AN$32,8,FALSE)&amp;""""&amp;"#g'"&amp;"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18" s="71" t="str">
        <f>SUBSTITUTE(IF(VLOOKUP(CA$310,$AD$9:$AN$32,8,FALSE)=INDEX($E$226:$G$231,MATCH("●",INDEX($H$226:$AQ$231,,MATCH($D318,$137:$137,0)-7),0),1),"","sed -i "&amp;IF($AK$308="MacOS","'' ","")&amp;"'s#"&amp;CA$310&amp;"="""&amp;VLOOKUP(CA$310,$AD$9:$AN$32,8,FALSE)&amp;""""&amp;"#"&amp;CA$310&amp;"="&amp;""""&amp;INDEX($E$226:$G$231,MATCH("●",INDEX($H$226:$AQ$231,,MATCH($D318,$137:$137,0)-7),0),1)&amp;""""&amp;"#g'"&amp;" ${CONFIG_DIR}"&amp;$K$7&amp;"; export "&amp;CA$310&amp;"="&amp;""""&amp;INDEX($E$226:$G$231,MATCH("●",INDEX($H$226:$AQ$231,,MATCH($D318,$137:$137,0)-7),0),1)&amp;""";"),",",""",""")</f>
        <v/>
      </c>
      <c r="CB318" s="71" t="str">
        <f>SUBSTITUTE(IF(INDEX($E$226:$G$231,MATCH("●",INDEX($H$226:$AQ$231,,MATCH($D318,$137:$137,0)-7),0),1)=VLOOKUP(CB$310,$AD$9:$AN$32,8,FALSE),"","sed -i "&amp;IF($AK$308="MacOS","'' ","")&amp;"'s#"&amp;CB$310&amp;"="""&amp;INDEX($E$226:$G$231,MATCH("●",INDEX($H$226:$AQ$231,,MATCH($D318,$137:$137,0)-7),0),1)&amp;""""&amp;"#"&amp;CB$310&amp;"="&amp;""""&amp;VLOOKUP(CB$310,$AD$9:$AN$32,8,FALSE)&amp;""""&amp;"#g'"&amp;"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18" s="71" t="str">
        <f>SUBSTITUTE(IF(VLOOKUP(CC$310,$AD$9:$AN$32,8,FALSE)=INDEX($E$233:$G$238,MATCH("●",INDEX($H$233:$AQ$238,,MATCH($D318,$137:$137,0)-7),0),1),"","sed -i "&amp;IF($AK$308="MacOS","'' ","")&amp;"'s#"&amp;CC$310&amp;"="""&amp;VLOOKUP(CC$310,$AD$9:$AN$32,8,FALSE)&amp;""""&amp;"#"&amp;CC$310&amp;"="&amp;""""&amp;INDEX($E$233:$G$238,MATCH("●",INDEX($H$233:$AQ$238,,MATCH($D318,$137:$137,0)-7),0),1)&amp;""""&amp;"#g'"&amp;" ${CONFIG_DIR}"&amp;$K$7&amp;"; export "&amp;CC$310&amp;"="&amp;""""&amp;INDEX($E$233:$G$238,MATCH("●",INDEX($H$233:$AQ$238,,MATCH($D318,$137:$137,0)-7),0),1)&amp;""";"),",",""",""")</f>
        <v/>
      </c>
      <c r="CD318" s="71" t="str">
        <f>SUBSTITUTE(IF(INDEX($E$233:$G$238,MATCH("●",INDEX($H$233:$AQ$238,,MATCH($D318,$137:$137,0)-7),0),1)=VLOOKUP(CD$310,$AD$9:$AN$32,8,FALSE),"","sed -i "&amp;IF($AK$308="MacOS","'' ","")&amp;"'s#"&amp;CD$310&amp;"="""&amp;INDEX($E$233:$G$238,MATCH("●",INDEX($H$233:$AQ$238,,MATCH($D318,$137:$137,0)-7),0),1)&amp;""""&amp;"#"&amp;CD$310&amp;"="&amp;""""&amp;VLOOKUP(CD$310,$AD$9:$AN$32,8,FALSE)&amp;""""&amp;"#g'"&amp;"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18" s="71" t="str">
        <f>SUBSTITUTE(IF(VLOOKUP(CE$310,$AD$9:$AN$32,8,FALSE)=INDEX($E$240:$G$245,MATCH("●",INDEX($H$240:$AQ$245,,MATCH($D318,$137:$137,0)-7),0),1),"","sed -i "&amp;IF($AK$308="MacOS","'' ","")&amp;"'s#"&amp;CE$310&amp;"="""&amp;VLOOKUP(CE$310,$AD$9:$AN$32,8,FALSE)&amp;""""&amp;"#"&amp;CE$310&amp;"="&amp;""""&amp;INDEX($E$240:$G$245,MATCH("●",INDEX($H$240:$AQ$245,,MATCH($D318,$137:$137,0)-7),0),1)&amp;""""&amp;"#g'"&amp;" ${CONFIG_DIR}"&amp;$K$7&amp;"; export "&amp;CE$310&amp;"="&amp;""""&amp;INDEX($E$240:$G$245,MATCH("●",INDEX($H$240:$AQ$245,,MATCH($D318,$137:$137,0)-7),0),1)&amp;""";"),",",""",""")</f>
        <v/>
      </c>
      <c r="CF318" s="71" t="str">
        <f>SUBSTITUTE(IF(INDEX($E$240:$G$245,MATCH("●",INDEX($H$240:$AQ$245,,MATCH($D318,$137:$137,0)-7),0),1)=VLOOKUP(CF$310,$AD$9:$AN$32,8,FALSE),"","sed -i "&amp;IF($AK$308="MacOS","'' ","")&amp;"'s#"&amp;CF$310&amp;"="""&amp;INDEX($E$240:$G$245,MATCH("●",INDEX($H$240:$AQ$245,,MATCH($D318,$137:$137,0)-7),0),1)&amp;""""&amp;"#"&amp;CF$310&amp;"="&amp;""""&amp;VLOOKUP(CF$310,$AD$9:$AN$32,8,FALSE)&amp;""""&amp;"#g'"&amp;"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18" s="71" t="str">
        <f>SUBSTITUTE(IF(VLOOKUP(CG$310,$AD$9:$AN$32,8,FALSE)=INDEX($E$247:$G$251,MATCH("●",INDEX($H$247:$AQ$251,,MATCH($D318,$137:$137,0)-7),0),1),"","sed -i "&amp;IF($AK$308="MacOS","'' ","")&amp;"'s#"&amp;CG$310&amp;"="""&amp;VLOOKUP(CG$310,$AD$9:$AN$32,8,FALSE)&amp;""""&amp;"#"&amp;CG$310&amp;"="&amp;""""&amp;INDEX($E$247:$G$251,MATCH("●",INDEX($H$247:$AQ$251,,MATCH($D318,$137:$137,0)-7),0),1)&amp;""""&amp;"#g'"&amp;" ${CONFIG_DIR}"&amp;$K$7&amp;"; export "&amp;CG$310&amp;"="&amp;""""&amp;INDEX($E$247:$G$251,MATCH("●",INDEX($H$247:$AQ$251,,MATCH($D318,$137:$137,0)-7),0),1)&amp;""";"),",",""",""")</f>
        <v/>
      </c>
      <c r="CH318" s="71" t="str">
        <f>SUBSTITUTE(IF(INDEX($E$247:$G$251,MATCH("●",INDEX($H$247:$AQ$251,,MATCH($D318,$137:$137,0)-7),0),1)=VLOOKUP(CH$310,$AD$9:$AN$32,8,FALSE),"","sed -i "&amp;IF($AK$308="MacOS","'' ","")&amp;"'s#"&amp;CH$310&amp;"="""&amp;INDEX($E$247:$G$251,MATCH("●",INDEX($H$247:$AQ$251,,MATCH($D318,$137:$137,0)-7),0),1)&amp;""""&amp;"#"&amp;CH$310&amp;"="&amp;""""&amp;VLOOKUP(CH$310,$AD$9:$AN$32,8,FALSE)&amp;""""&amp;"#g'"&amp;"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18" s="71" t="str">
        <f>SUBSTITUTE(IF(VLOOKUP(CI$310,$AD$9:$AN$32,8,FALSE)=INDEX($E$253:$G$257,MATCH("●",INDEX($H$253:$AQ$257,,MATCH($D318,$137:$137,0)-7),0),1),"","sed -i "&amp;IF($AK$308="MacOS","'' ","")&amp;"'s#"&amp;CI$310&amp;"="""&amp;VLOOKUP(CI$310,$AD$9:$AN$32,8,FALSE)&amp;""""&amp;"#"&amp;CI$310&amp;"="&amp;""""&amp;INDEX($E$253:$G$257,MATCH("●",INDEX($H$253:$AQ$257,,MATCH($D318,$137:$137,0)-7),0),1)&amp;""""&amp;"#g'"&amp;" ${CONFIG_DIR}"&amp;$K$7&amp;"; export "&amp;CI$310&amp;"="&amp;""""&amp;INDEX($E$253:$G$257,MATCH("●",INDEX($H$253:$AQ$257,,MATCH($D318,$137:$137,0)-7),0),1)&amp;""";"),",",""",""")</f>
        <v/>
      </c>
      <c r="CJ318" s="71" t="str">
        <f>SUBSTITUTE(IF(INDEX($E$253:$G$257,MATCH("●",INDEX($H$253:$AQ$257,,MATCH($D318,$137:$137,0)-7),0),1)=VLOOKUP(CJ$310,$AD$9:$AN$32,8,FALSE),"","sed -i "&amp;IF($AK$308="MacOS","'' ","")&amp;"'s#"&amp;CJ$310&amp;"="""&amp;INDEX($E$253:$G$257,MATCH("●",INDEX($H$253:$AQ$257,,MATCH($D318,$137:$137,0)-7),0),1)&amp;""""&amp;"#"&amp;CJ$310&amp;"="&amp;""""&amp;VLOOKUP(CJ$310,$AD$9:$AN$32,8,FALSE)&amp;""""&amp;"#g'"&amp;"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18" s="71" t="str">
        <f>SUBSTITUTE(IF(VLOOKUP(CK$310,$AD$9:$AN$32,8,FALSE)=INDEX($E$259:$G$268,MATCH("●",INDEX($H$259:$AQ$268,,MATCH($D318,$137:$137,0)-7),0),1),"","sed -i "&amp;IF($AK$308="MacOS","'' ","")&amp;"'s#"&amp;CK$310&amp;"="""&amp;VLOOKUP(CK$310,$AD$9:$AN$32,8,FALSE)&amp;""""&amp;"#"&amp;CK$310&amp;"="&amp;""""&amp;INDEX($E$259:$G$268,MATCH("●",INDEX($H$259:$AQ$268,,MATCH($D318,$137:$137,0)-7),0),1)&amp;""""&amp;"#g'"&amp;" ${CONFIG_DIR}"&amp;$K$7&amp;"; export "&amp;CK$310&amp;"="&amp;""""&amp;INDEX($E$259:$G$268,MATCH("●",INDEX($H$259:$AQ$268,,MATCH($D318,$137:$137,0)-7),0),1)&amp;""";"),",",""",""")</f>
        <v/>
      </c>
      <c r="CL318" s="71" t="str">
        <f>SUBSTITUTE(IF(INDEX($E$259:$G$268,MATCH("●",INDEX($H$259:$AQ$268,,MATCH($D318,$137:$137,0)-7),0),1)=VLOOKUP(CL$310,$AD$9:$AN$32,8,FALSE),"","sed -i "&amp;IF($AK$308="MacOS","'' ","")&amp;"'s#"&amp;CL$310&amp;"="""&amp;INDEX($E$259:$G$268,MATCH("●",INDEX($H$259:$AQ$268,,MATCH($D318,$137:$137,0)-7),0),1)&amp;""""&amp;"#"&amp;CL$310&amp;"="&amp;""""&amp;VLOOKUP(CL$310,$AD$9:$AN$32,8,FALSE)&amp;""""&amp;"#g'"&amp;"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18" s="71" t="str">
        <f t="shared" si="4"/>
        <v>sed -i '' 's#POSTGRESQL_TEMPLATE="template0"#POSTGRESQL_TEMPLATE="なし"#g' ${CONFIG_DIR}db_data_config.txt; export POSTGRESQL_TEMPLATE="なし";</v>
      </c>
      <c r="CN318" s="71" t="str">
        <f t="shared" si="5"/>
        <v>sed -i '' 's#POSTGRESQL_TEMPLATE="なし"#POSTGRESQL_TEMPLATE="template0"#g' ${CONFIG_DIR}db_data_config.txt; export POSTGRESQL_TEMPLATE="template0";</v>
      </c>
      <c r="CO318" s="71" t="str">
        <f t="shared" si="6"/>
        <v>sed -i '' 's#POSTGRESQL_CONNECTION_LIMIT="-1"#POSTGRESQL_CONNECTION_LIMIT="なし"#g' ${CONFIG_DIR}db_data_config.txt; export POSTGRESQL_CONNECTION_LIMIT="なし";</v>
      </c>
      <c r="CP318" s="71" t="str">
        <f t="shared" si="7"/>
        <v>sed -i '' 's#POSTGRESQL_CONNECTION_LIMIT="なし"#POSTGRESQL_CONNECTION_LIMIT="-1"#g' ${CONFIG_DIR}db_data_config.txt; export POSTGRESQL_CONNECTION_LIMIT="-1";</v>
      </c>
      <c r="CQ318" s="71" t="str">
        <f t="shared" si="8"/>
        <v>sed -i '' 's#POSTGRESQL_ALLOW_CONNECTIONS="true"#POSTGRESQL_ALLOW_CONNECTIONS="なし"#g' ${CONFIG_DIR}db_data_config.txt; export POSTGRESQL_ALLOW_CONNECTIONS="なし";</v>
      </c>
      <c r="CR318" s="71" t="str">
        <f t="shared" si="9"/>
        <v>sed -i '' 's#POSTGRESQL_ALLOW_CONNECTIONS="なし"#POSTGRESQL_ALLOW_CONNECTIONS="true"#g' ${CONFIG_DIR}db_data_config.txt; export POSTGRESQL_ALLOW_CONNECTIONS="true";</v>
      </c>
      <c r="CS318" s="5" t="s">
        <v>735</v>
      </c>
    </row>
    <row r="319" spans="3:97" ht="72" customHeight="1">
      <c r="D319" s="96">
        <f t="shared" si="10"/>
        <v>8</v>
      </c>
      <c r="E319" s="97"/>
      <c r="F319" s="97"/>
      <c r="G319" s="98"/>
      <c r="H319" s="45" t="str">
        <f t="shared" ca="1" si="3"/>
        <v>clear; echo テストケース008; sed -i '' 's#FOREIGN_TABLENAME="foreign_table"#FOREIGN_TABLENAME=""#g' ${CONFIG_DIR}db_sql_config.txt; export FOREIGN_TABLENAME="";sed -i '' 's#COLUMN_FOREIGN_KEY="false","false","false","false","false","false","false","false","false","false"#COLUMN_FOREIGN_KEY="NONE","true","false","false","false","false","false","false","false","false"#g' ${CONFIG_DIR}db_sql_config.txt; export COLUMN_FOREIGN_KEY="NONE","true","false","false","false","false","false","false","false","false";sed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's#FOREIGN_TABLENAME=""#FOREIGN_TABLENAME="foreign_table"#g' ${CONFIG_DIR}db_sql_config.txt; export FOREIGN_TABLENAME="foreign_table";sed -i '' 's#COLUMN_FOREIGN_KEY="NONE","true","false","false","false","false","false","false","false","false"#COLUMN_FOREIGN_KEY="false","false","false","false","false","false","false","false","false","false"#g' ${CONFIG_DIR}db_sql_config.txt; export COLUMN_FOREIGN_KEY="false","false","false","false","false","false","false","false","false","false";sed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7"/>
      <c r="AE319" s="99" t="str" cm="1">
        <f t="array" ref="AE319">SUBSTITUTE(INDEX($H$286:$AQ$286, , MATCH($D319, $137:$137, 0)-7),"-","")</f>
        <v>異常</v>
      </c>
      <c r="AF319" s="100"/>
      <c r="AG319" s="101"/>
      <c r="AH319" s="102" t="s">
        <v>1485</v>
      </c>
      <c r="AI319" s="103"/>
      <c r="AJ319" s="103"/>
      <c r="AK319" s="103"/>
      <c r="AL319" s="103"/>
      <c r="AM319" s="103"/>
      <c r="AN319" s="103"/>
      <c r="AO319" s="103"/>
      <c r="AP319" s="103"/>
      <c r="AQ319" s="104"/>
      <c r="AS319" s="68" t="str" cm="1">
        <f t="array" ref="AS319">SUBSTITUTE(TEXT(INDEX($H$289:$AQ$289,1,$D319),"000000"),"-","")</f>
        <v>240121</v>
      </c>
      <c r="AT319" s="69"/>
      <c r="AU319" s="70"/>
      <c r="AW319" s="71" t="str">
        <f>SUBSTITUTE(IF(VLOOKUP(AW$310,$AD$9:$AN$32,8,FALSE)=INDEX($E$143:$G$146,MATCH("●",INDEX($H$143:$AQ$146,,MATCH($D319,$137:$137,0)-7),0),1),"","sed -i "&amp;IF($AK$308="MacOS","'' ","")&amp;"'s#"&amp;AW$310&amp;"="""&amp;VLOOKUP(AW$310,$AD$9:$AN$32,8,FALSE)&amp;""""&amp;"#"&amp;AW$310&amp;"="&amp;""""&amp;INDEX($E$143:$G$146,MATCH("●",INDEX($H$143:$AQ$146,,MATCH($D319,$137:$137,0)-7),0),1)&amp;""""&amp;"#g'"&amp;" ${CONFIG_DIR}"&amp;$K$7&amp;"; export "&amp;AW$310&amp;"="&amp;""""&amp;INDEX($E$143:$G$146,MATCH("●",INDEX($H$143:$AQ$146,,MATCH($D319,$137:$137,0)-7),0),1)&amp;""";"),",",""",""")</f>
        <v/>
      </c>
      <c r="AX319" s="71" t="str">
        <f>SUBSTITUTE(IF(INDEX($E$143:$G$146,MATCH("●",INDEX($H$143:$AQ$146,,MATCH($D319,$137:$137,0)-7),0),1)=VLOOKUP(AX$310,$AD$9:$AN$32,8,FALSE),"","sed -i "&amp;IF($AK$308="MacOS","'' ","")&amp;"'s#"&amp;AX$310&amp;"="""&amp;INDEX($E$143:$G$146,MATCH("●",INDEX($H$143:$AQ$146,,MATCH($D319,$137:$137,0)-7),0),1)&amp;""""&amp;"#"&amp;AX$310&amp;"="&amp;""""&amp;VLOOKUP(AX$310,$AD$9:$AN$32,8,FALSE)&amp;""""&amp;"#g'"&amp;"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19" s="71" t="str">
        <f>SUBSTITUTE(IF(VLOOKUP(AY$310,$AD$9:$AN$32,8,FALSE)=INDEX($E$148:$G$149,MATCH("●",INDEX($H$148:$AQ$149,,MATCH($D319,$137:$137,0)-7),0),1),"","sed -i "&amp;IF($AK$308="MacOS","'' ","")&amp;"'s#"&amp;AY$310&amp;"="""&amp;VLOOKUP(AY$310,$AD$9:$AN$32,8,FALSE)&amp;""""&amp;"#"&amp;AY$310&amp;"="&amp;""""&amp;INDEX($E$148:$G$149,MATCH("●",INDEX($H$148:$AQ$149,,MATCH($D319,$137:$137,0)-7),0),1)&amp;""""&amp;"#g'"&amp;" ${CONFIG_DIR}"&amp;$K$7&amp;"; export "&amp;AY$310&amp;"="&amp;""""&amp;INDEX($E$148:$G$149,MATCH("●",INDEX($H$148:$AQ$149,,MATCH($D319,$137:$137,0)-7),0),1)&amp;""";"),",",""",""")</f>
        <v/>
      </c>
      <c r="AZ319" s="71" t="str">
        <f>SUBSTITUTE(IF(INDEX($E$148:$G$149,MATCH("●",INDEX($H$148:$AQ$149,,MATCH($D319,$137:$137,0)-7),0),1)=VLOOKUP(AZ$310,$AD$9:$AN$16,8,FALSE),"","sed -i "&amp;IF($AK$308="MacOS","'' ","")&amp;"'s#"&amp;AZ$310&amp;"="""&amp;INDEX($E$148:$G$149,MATCH("●",INDEX($H$148:$AQ$149,,MATCH($D319,$137:$137,0)-7),0),1)&amp;""""&amp;"#"&amp;AZ$310&amp;"="&amp;""""&amp;VLOOKUP(AZ$310,$AD$9:$AN$16,8,FALSE)&amp;""""&amp;"#g'"&amp;"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19" s="71" t="str">
        <f>SUBSTITUTE(IF(VLOOKUP(BA$310,$AD$9:$AN$32,8,FALSE)=INDEX($E$151:$G$156,MATCH("●",INDEX($H$151:$AQ$156,,MATCH($D319,$137:$137,0)-7),0),1),"","sed -i "&amp;IF($AK$308="MacOS","'' ","")&amp;"'s#"&amp;BA$310&amp;"="""&amp;VLOOKUP(BA$310,$AD$9:$AN$32,8,FALSE)&amp;""""&amp;"#"&amp;BA$310&amp;"="&amp;""""&amp;INDEX($E$151:$G$156,MATCH("●",INDEX($H$151:$AQ$156,,MATCH($D319,$137:$137,0)-7),0),1)&amp;""""&amp;"#g'"&amp;" ${CONFIG_DIR}"&amp;$K$7&amp;"; export "&amp;BA$310&amp;"="&amp;""""&amp;INDEX($E$151:$G$156,MATCH("●",INDEX($H$151:$AQ$156,,MATCH($D319,$137:$137,0)-7),0),1)&amp;""";"),",",""",""")</f>
        <v/>
      </c>
      <c r="BB319" s="71" t="str">
        <f>SUBSTITUTE(IF(INDEX($E$151:$G$156,MATCH("●",INDEX($H$151:$AQ$156,,MATCH($D319,$137:$137,0)-7),0),1)=VLOOKUP(BB$310,$AD$9:$AN$16,8,FALSE),"","sed -i "&amp;IF($AK$308="MacOS","'' ","")&amp;"'s#"&amp;BB$310&amp;"="""&amp;INDEX($E$151:$G$156,MATCH("●",INDEX($H$151:$AQ$156,,MATCH($D319,$137:$137,0)-7),0),1)&amp;""""&amp;"#"&amp;BB$310&amp;"="&amp;""""&amp;VLOOKUP(BB$310,$AD$9:$AN$16,8,FALSE)&amp;""""&amp;"#g'"&amp;"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19" s="71" t="str">
        <f>SUBSTITUTE(IF(VLOOKUP(BC$310,$AD$9:$AN$32,8,FALSE)=INDEX($E$158:$G$166,MATCH("●",INDEX($H$158:$AQ$166,,MATCH($D319,$137:$137,0)-7),0),1),"","sed -i "&amp;IF($AK$308="MacOS","'' ","")&amp;"'s#"&amp;BC$310&amp;"="""&amp;VLOOKUP(BC$310,$AD$9:$AN$32,8,FALSE)&amp;""""&amp;"#"&amp;BC$310&amp;"="&amp;""""&amp;INDEX($E$158:$G$166,MATCH("●",INDEX($H$158:$AQ$166,,MATCH($D319,$137:$137,0)-7),0),1)&amp;""""&amp;"#g'"&amp;" ${CONFIG_DIR}"&amp;$K$7&amp;"; export "&amp;BC$310&amp;"="&amp;""""&amp;INDEX($E$158:$G$166,MATCH("●",INDEX($H$158:$AQ$166,,MATCH($D319,$137:$137,0)-7),0),1)&amp;""";"),",",""",""")</f>
        <v/>
      </c>
      <c r="BD319" s="71" t="str">
        <f>SUBSTITUTE(IF(INDEX($E$158:$G$166,MATCH("●",INDEX($H$158:$AQ$166,,MATCH($D319,$137:$137,0)-7),0),1)=VLOOKUP(BD$310,$AD$9:$AN$16,8,FALSE),"","sed -i "&amp;IF($AK$308="MacOS","'' ","")&amp;"'s#"&amp;BD$310&amp;"="""&amp;INDEX($E$158:$G$166,MATCH("●",INDEX($H$158:$AQ$166,,MATCH($D319,$137:$137,0)-7),0),1)&amp;""""&amp;"#"&amp;BD$310&amp;"="&amp;""""&amp;VLOOKUP(BD$310,$AD$9:$AN$16,8,FALSE)&amp;""""&amp;"#g'"&amp;"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19" s="71" t="str">
        <f>SUBSTITUTE(IF(VLOOKUP(BE$310,$AD$9:$AN$32,8,FALSE)=INDEX($E$168:$G$169,MATCH("●",INDEX($H$168:$AQ$169,,MATCH($D319,$137:$137,0)-7),0),1),"","sed -i "&amp;IF($AK$308="MacOS","'' ","")&amp;"'s#"&amp;BE$310&amp;"="""&amp;VLOOKUP(BE$310,$AD$9:$AD$9:$AN$32,8,FALSE)&amp;""""&amp;"#"&amp;BE$310&amp;"="&amp;""""&amp;INDEX($E$168:$G$169,MATCH("●",INDEX($H$168:$AQ$169,,MATCH($D319,$137:$137,0)-7),0),1)&amp;""""&amp;"#g'"&amp;" ${CONFIG_DIR}"&amp;$K$7&amp;"; export "&amp;BE$310&amp;"="&amp;""""&amp;INDEX($E$168:$G$169,MATCH("●",INDEX($H$168:$AQ$169,,MATCH($D319,$137:$137,0)-7),0),1)&amp;""";"),",",""",""")</f>
        <v/>
      </c>
      <c r="BF319" s="71" t="str">
        <f>SUBSTITUTE(IF(INDEX($E$168:$G$169,MATCH("●",INDEX($H$168:$AQ$169,,MATCH($D319,$137:$137,0)-7),0),1)=VLOOKUP(BF$310,$AD$9:$AN$16,8,FALSE),"","sed -i "&amp;IF($AK$308="MacOS","'' ","")&amp;"'s#"&amp;BF$310&amp;"="""&amp;INDEX($E$168:$G$169,MATCH("●",INDEX($H$168:$AQ$169,,MATCH($D319,$137:$137,0)-7),0),1)&amp;""""&amp;"#"&amp;BF$310&amp;"="&amp;""""&amp;VLOOKUP(BF$310,$AD$9:$AN$16,8,FALSE)&amp;""""&amp;"#g'"&amp;"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19" s="71" t="str">
        <f>SUBSTITUTE(IF(VLOOKUP(BG$310,$AD$9:$AN$32,8,FALSE)=INDEX($E$171:$G$172,MATCH("●",INDEX($H$171:$AQ$172,,MATCH($D319,$137:$137,0)-7),0),1),"","sed -i "&amp;IF($AK$308="MacOS","'' ","")&amp;"'s#"&amp;BG$310&amp;"="""&amp;VLOOKUP(BG$310,$AD$9:$AN$32,8,FALSE)&amp;""""&amp;"#"&amp;BG$310&amp;"="&amp;""""&amp;INDEX($E$171:$G$172,MATCH("●",INDEX($H$171:$AQ$172,,MATCH($D319,$137:$137,0)-7),0),1)&amp;""""&amp;"#g'"&amp;" ${CONFIG_DIR}"&amp;$K$7&amp;"; export "&amp;BG$310&amp;"="&amp;""""&amp;INDEX($E$171:$G$172,MATCH("●",INDEX($H$171:$AQ$172,,MATCH($D319,$137:$137,0)-7),0),1)&amp;""";"),",",""",""")</f>
        <v/>
      </c>
      <c r="BH319" s="71" t="str">
        <f>SUBSTITUTE(IF(INDEX($E$171:$G$172,MATCH("●",INDEX($H$171:$AQ$172,,MATCH($D319,$137:$137,0)-7),0),1)=VLOOKUP(BH$310,$AD$9:$AN$16,8,FALSE),"","sed -i "&amp;IF($AK$308="MacOS","'' ","")&amp;"'s#"&amp;BH$310&amp;"="""&amp;INDEX($E$171:$G$172,MATCH("●",INDEX($H$171:$AQ$172,,MATCH($D319,$137:$137,0)-7),0),1)&amp;""""&amp;"#"&amp;BH$310&amp;"="&amp;""""&amp;VLOOKUP(BH$310,$AD$9:$AN$16,8,FALSE)&amp;""""&amp;"#g'"&amp;"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19" s="71" t="str">
        <f>SUBSTITUTE(IF(VLOOKUP(BI$310,$AD$9:$AN$32,8,FALSE)=INDEX($E$174:$G$185,MATCH("●",INDEX($H$174:$AQ$185,,MATCH($D319,$137:$137,0)-7),0),1),"","sed -i "&amp;IF($AK$308="MacOS","'' ","")&amp;"'s#"&amp;BI$310&amp;"="""&amp;VLOOKUP(BI$310,$AD$9:$AN$32,8,FALSE)&amp;""""&amp;"#"&amp;BI$310&amp;"="&amp;""""&amp;INDEX($E$174:$G$185,MATCH("●",INDEX($H$174:$AQ$185,,MATCH($D319,$137:$137,0)-7),0),1)&amp;""""&amp;"#g'"&amp;" ${CONFIG_DIR}"&amp;$K$7&amp;"; export "&amp;BI$310&amp;"="&amp;""""&amp;INDEX($E$174:$G$185,MATCH("●",INDEX($H$174:$AQ$185,,MATCH($D319,$137:$137,0)-7),0),1)&amp;""";"),",",""",""")</f>
        <v/>
      </c>
      <c r="BJ319" s="71" t="str">
        <f>SUBSTITUTE(IF(INDEX($E$174:$G$185,MATCH("●",INDEX($H$174:$AQ$185,,MATCH($D319,$137:$137,0)-7),0),1)=VLOOKUP(BJ$310,$AD$9:$AN$16,8,FALSE),"","sed -i "&amp;IF($AK$308="MacOS","'' ","")&amp;"'s#"&amp;BJ$310&amp;"="""&amp;INDEX($E$174:$G$185,MATCH("●",INDEX($H$174:$AQ$185,,MATCH($D319,$137:$137,0)-7),0),1)&amp;""""&amp;"#"&amp;BJ$310&amp;"="&amp;""""&amp;VLOOKUP(BJ$310,$AD$9:$AN$16,8,FALSE)&amp;""""&amp;"#g'"&amp;"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19" s="71" t="str">
        <f>SUBSTITUTE(IF(VLOOKUP(BK$310,$AD$9:$AN$32,8,FALSE)=INDEX($E$187:$G$189,MATCH("●",INDEX($H$187:$AQ$189,,MATCH($D319,$137:$137,0)-7),0),1),"","sed -i "&amp;IF($AK$308="MacOS","'' ","")&amp;"'s#"&amp;BK$310&amp;"="""&amp;VLOOKUP(BK$310,$AD$9:$AN$32,8,FALSE)&amp;""""&amp;"#"&amp;BK$310&amp;"="&amp;""""&amp;INDEX($E$187:$G$189,MATCH("●",INDEX($H$187:$AQ$189,,MATCH($D319,$137:$137,0)-7),0),1)&amp;""""&amp;"#g'"&amp;" ${CONFIG_DIR}"&amp;$K$7&amp;"; export "&amp;BK$310&amp;"="&amp;""""&amp;INDEX($E$187:$G$189,MATCH("●",INDEX($H$187:$AQ$189,,MATCH($D319,$137:$137,0)-7),0),1)&amp;""";"),",",""",""")</f>
        <v/>
      </c>
      <c r="BL319" s="71" t="str">
        <f>SUBSTITUTE(IF(INDEX($E$187:$G$189,MATCH("●",INDEX($H$187:$AQ$189,,MATCH($D319,$137:$137,0)-7),0),1)=VLOOKUP(BL$310,$AD$9:$AN$32,8,FALSE),"","sed -i "&amp;IF($AK$308="MacOS","'' ","")&amp;"'s#"&amp;BL$310&amp;"="""&amp;INDEX($E$187:$G$189,MATCH("●",INDEX($H$187:$AQ$189,,MATCH($D319,$137:$137,0)-7),0),1)&amp;""""&amp;"#"&amp;BL$310&amp;"="&amp;""""&amp;VLOOKUP(BL$310,$AD$9:$AN$32,8,FALSE)&amp;""""&amp;"#g'"&amp;"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19" s="71" t="str">
        <f>SUBSTITUTE(IF(VLOOKUP(BM$310,$AD$9:$AN$32,8,FALSE)=INDEX($E$191:$G$192,MATCH("●",INDEX($H$191:$AQ$192,,MATCH($D319,$137:$137,0)-7),0),1),"","sed -i "&amp;IF($AK$308="MacOS","'' ","")&amp;"'s#"&amp;BM$310&amp;"="""&amp;VLOOKUP(BM$310,$AD$9:$AN$32,8,FALSE)&amp;""""&amp;"#"&amp;BM$310&amp;"="&amp;""""&amp;INDEX($E$191:$G$192,MATCH("●",INDEX($H$191:$AQ$192,,MATCH($D319,$137:$137,0)-7),0),1)&amp;""""&amp;"#g'"&amp;" ${CONFIG_DIR}"&amp;$K$7&amp;"; export "&amp;BM$310&amp;"="&amp;""""&amp;INDEX($E$191:$G$192,MATCH("●",INDEX($H$191:$AQ$192,,MATCH($D319,$137:$137,0)-7),0),1)&amp;""";"),",",""",""")</f>
        <v/>
      </c>
      <c r="BN319" s="71" t="str">
        <f>SUBSTITUTE(IF(INDEX($E$191:$G$192,MATCH("●",INDEX($H$191:$AQ$192,,MATCH($D319,$137:$137,0)-7),0),1)=VLOOKUP(BN$310,$AD$9:$AN$32,8,FALSE),"","sed -i "&amp;IF($AK$308="MacOS","'' ","")&amp;"'s#"&amp;BN$310&amp;"="""&amp;INDEX($E$191:$G$192,MATCH("●",INDEX($H$191:$AQ$192,,MATCH($D319,$137:$137,0)-7),0),1)&amp;""""&amp;"#"&amp;BN$310&amp;"="&amp;""""&amp;VLOOKUP(BN$310,$AD$9:$AN$32,8,FALSE)&amp;""""&amp;"#g'"&amp;"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19" s="71" t="str">
        <f>SUBSTITUTE(IF(VLOOKUP(BO$310,$AD$9:$AN$32,8,FALSE)=INDEX($E$194:$G$195,MATCH("●",INDEX($H$194:$AQ$195,,MATCH($D319,$137:$137,0)-7),0),1),"","sed -i "&amp;IF($AK$308="MacOS","'' ","")&amp;"'s#"&amp;BO$310&amp;"="""&amp;VLOOKUP(BO$310,$AD$9:$AN$32,8,FALSE)&amp;""""&amp;"#"&amp;BO$310&amp;"="&amp;""""&amp;INDEX($E$194:$G$195,MATCH("●",INDEX($H$194:$AQ$195,,MATCH($D319,$137:$137,0)-7),0),1)&amp;""""&amp;"#g'"&amp;" ${CONFIG_DIR}"&amp;$K$7&amp;"; export "&amp;BO$310&amp;"="&amp;""""&amp;INDEX($E$194:$G$195,MATCH("●",INDEX($H$194:$AQ$195,,MATCH($D319,$137:$137,0)-7),0),1)&amp;""";"),",",""",""")</f>
        <v/>
      </c>
      <c r="BP319" s="71" t="str">
        <f>SUBSTITUTE(IF(INDEX($E$194:$G$195,MATCH("●",INDEX($H$194:$AQ$195,,MATCH($D319,$137:$137,0)-7),0),1)=VLOOKUP(BP$310,$AD$9:$AN$32,8,FALSE),"","sed -i "&amp;IF($AK$308="MacOS","'' ","")&amp;"'s#"&amp;BP$310&amp;"="""&amp;INDEX($E$194:$G$195,MATCH("●",INDEX($H$194:$AQ$195,,MATCH($D319,$137:$137,0)-7),0),1)&amp;""""&amp;"#"&amp;BP$310&amp;"="&amp;""""&amp;VLOOKUP(BP$310,$AD$9:$AN$32,8,FALSE)&amp;""""&amp;"#g'"&amp;"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19" s="71" t="str">
        <f>SUBSTITUTE(IF(VLOOKUP(BQ$310,$AD$9:$AN$32,8,FALSE)=INDEX($E$197:$G$198,MATCH("●",INDEX($H$197:$AQ$198,,MATCH($D319,$137:$137,0)-7),0),1),"","sed -i "&amp;IF($AK$308="MacOS","'' ","")&amp;"'s#"&amp;BQ$310&amp;"="""&amp;VLOOKUP(BQ$310,$AD$9:$AN$32,8,FALSE)&amp;""""&amp;"#"&amp;BQ$310&amp;"="&amp;""""&amp;INDEX($E$197:$G$198,MATCH("●",INDEX($H$197:$AQ$198,,MATCH($D319,$137:$137,0)-7),0),1)&amp;""""&amp;"#g'"&amp;" ${CONFIG_DIR}"&amp;$K$7&amp;"; export "&amp;BQ$310&amp;"="&amp;""""&amp;INDEX($E$197:$G$198,MATCH("●",INDEX($H$197:$AQ$198,,MATCH($D319,$137:$137,0)-7),0),1)&amp;""";"),",",""",""")</f>
        <v>sed -i '' 's#FOREIGN_TABLENAME="foreign_table"#FOREIGN_TABLENAME="なし"#g' ${CONFIG_DIR}db_sql_config.txt; export FOREIGN_TABLENAME="なし";</v>
      </c>
      <c r="BR319" s="71" t="str">
        <f>SUBSTITUTE(IF(INDEX($E$197:$G$198,MATCH("●",INDEX($H$197:$AQ$198,,MATCH($D319,$137:$137,0)-7),0),1)=VLOOKUP(BR$310,$AD$9:$AN$32,8,FALSE),"","sed -i "&amp;IF($AK$308="MacOS","'' ","")&amp;"'s#"&amp;BR$310&amp;"="""&amp;INDEX($E$197:$G$198,MATCH("●",INDEX($H$197:$AQ$198,,MATCH($D319,$137:$137,0)-7),0),1)&amp;""""&amp;"#"&amp;BR$310&amp;"="&amp;""""&amp;VLOOKUP(BR$310,$AD$9:$AN$32,8,FALSE)&amp;""""&amp;"#g'"&amp;"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>sed -i '' 's#FOREIGN_TABLENAME="なし"#FOREIGN_TABLENAME="foreign_table"#g' ${CONFIG_DIR}db_sql_config.txt; export FOREIGN_TABLENAME="foreign_table";</v>
      </c>
      <c r="BS319" s="71" t="str">
        <f>SUBSTITUTE(IF(VLOOKUP(BS$310,$AD$9:$AN$32,8,FALSE)=INDEX($E$200:$G$203,MATCH("●",INDEX($H$200:$AQ$203,,MATCH($D319,$137:$137,0)-7),0),1),"","sed -i "&amp;IF($AK$308="MacOS","'' ","")&amp;"'s#"&amp;BS$310&amp;"="""&amp;VLOOKUP(BS$310,$AD$9:$AN$32,8,FALSE)&amp;""""&amp;"#"&amp;BS$310&amp;"="&amp;""""&amp;INDEX($E$200:$G$203,MATCH("●",INDEX($H$200:$AQ$203,,MATCH($D319,$137:$137,0)-7),0),1)&amp;""""&amp;"#g'"&amp;" ${CONFIG_DIR}"&amp;$K$7&amp;"; export "&amp;BS$310&amp;"="&amp;""""&amp;INDEX($E$200:$G$203,MATCH("●",INDEX($H$200:$AQ$203,,MATCH($D319,$137:$137,0)-7),0),1)&amp;""";"),",",""",""")</f>
        <v/>
      </c>
      <c r="BT319" s="71" t="str">
        <f>SUBSTITUTE(IF(INDEX($E$200:$G$203,MATCH("●",INDEX($H$200:$AQ$203,,MATCH($D319,$137:$137,0)-7),0),1)=VLOOKUP(BT$310,$AD$9:$AN$32,8,FALSE),"","sed -i "&amp;IF($AK$308="MacOS","'' ","")&amp;"'s#"&amp;BT$310&amp;"="""&amp;INDEX($E$200:$G$203,MATCH("●",INDEX($H$200:$AQ$203,,MATCH($D319,$137:$137,0)-7),0),1)&amp;""""&amp;"#"&amp;BT$310&amp;"="&amp;""""&amp;VLOOKUP(BT$310,$AD$9:$AN$32,8,FALSE)&amp;""""&amp;"#g'"&amp;"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19" s="71" t="str">
        <f>SUBSTITUTE(IF(VLOOKUP(BU$310,$AD$9:$AN$32,8,FALSE)=INDEX($E$205:$G$210,MATCH("●",INDEX($H$205:$AQ$210,,MATCH($D319,$137:$137,0)-7),0),1),"","sed -i "&amp;IF($AK$308="MacOS","'' ","")&amp;"'s#"&amp;BU$310&amp;"="""&amp;VLOOKUP(BU$310,$AD$9:$AN$32,8,FALSE)&amp;""""&amp;"#"&amp;BU$310&amp;"="&amp;""""&amp;INDEX($E$205:$G$210,MATCH("●",INDEX($H$205:$AQ$210,,MATCH($D319,$137:$137,0)-7),0),1)&amp;""""&amp;"#g'"&amp;" ${CONFIG_DIR}"&amp;$K$7&amp;"; export "&amp;BU$310&amp;"="&amp;""""&amp;INDEX($E$205:$G$210,MATCH("●",INDEX($H$205:$AQ$210,,MATCH($D319,$137:$137,0)-7),0),1)&amp;""";"),",",""",""")</f>
        <v/>
      </c>
      <c r="BV319" s="71" t="str">
        <f>SUBSTITUTE(IF(INDEX($E$205:$G$210,MATCH("●",INDEX($H$205:$AQ$210,,MATCH($D319,$137:$137,0)-7),0),1)=VLOOKUP(BV$310,$AD$9:$AN$32,8,FALSE),"","sed -i "&amp;IF($AK$308="MacOS","'' ","")&amp;"'s#"&amp;BV$310&amp;"="""&amp;INDEX($E$205:$G$210,MATCH("●",INDEX($H$205:$AQ$210,,MATCH($D319,$137:$137,0)-7),0),1)&amp;""""&amp;"#"&amp;BV$310&amp;"="&amp;""""&amp;VLOOKUP(BV$310,$AD$9:$AN$32,8,FALSE)&amp;""""&amp;"#g'"&amp;"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19" s="71" t="str">
        <f>SUBSTITUTE(IF(VLOOKUP(BW$310,$AD$9:$AN$32,8,FALSE)=INDEX($E$212:$G$217,MATCH("●",INDEX($H$212:$AQ$217,,MATCH($D319,$137:$137,0)-7),0),1),"","sed -i "&amp;IF($AK$308="MacOS","'' ","")&amp;"'s#"&amp;BW$310&amp;"="""&amp;VLOOKUP(BW$310,$AD$9:$AN$32,8,FALSE)&amp;""""&amp;"#"&amp;BW$310&amp;"="&amp;""""&amp;INDEX($E$212:$G$217,MATCH("●",INDEX($H$212:$AQ$217,,MATCH($D319,$137:$137,0)-7),0),1)&amp;""""&amp;"#g'"&amp;" ${CONFIG_DIR}"&amp;$K$7&amp;"; export "&amp;BW$310&amp;"="&amp;""""&amp;INDEX($E$212:$G$217,MATCH("●",INDEX($H$212:$AQ$217,,MATCH($D319,$137:$137,0)-7),0),1)&amp;""";"),",",""",""")</f>
        <v/>
      </c>
      <c r="BX319" s="71" t="str">
        <f>SUBSTITUTE(IF(INDEX($E$212:$G$217,MATCH("●",INDEX($H$212:$AQ$217,,MATCH($D319,$137:$137,0)-7),0),1)=VLOOKUP(BX$310,$AD$9:$AN$32,8,FALSE),"","sed -i "&amp;IF($AK$308="MacOS","'' ","")&amp;"'s#"&amp;BX$310&amp;"="""&amp;INDEX($E$212:$G$217,MATCH("●",INDEX($H$212:$AQ$217,,MATCH($D319,$137:$137,0)-7),0),1)&amp;""""&amp;"#"&amp;BX$310&amp;"="&amp;""""&amp;VLOOKUP(BX$310,$AD$9:$AN$32,8,FALSE)&amp;""""&amp;"#g'"&amp;"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19" s="71" t="str">
        <f>SUBSTITUTE(IF(VLOOKUP(BY$310,$AD$9:$AN$32,8,FALSE)=INDEX($E$219:$G$224,MATCH("●",INDEX($H$219:$AQ$224,,MATCH($D319,$137:$137,0)-7),0),1),"","sed -i "&amp;IF($AK$308="MacOS","'' ","")&amp;"'s#"&amp;BY$310&amp;"="""&amp;VLOOKUP(BY$310,$AD$9:$AN$32,8,FALSE)&amp;""""&amp;"#"&amp;BY$310&amp;"="&amp;""""&amp;INDEX($E$219:$G$224,MATCH("●",INDEX($H$219:$AQ$224,,MATCH($D319,$137:$137,0)-7),0),1)&amp;""""&amp;"#g'"&amp;" ${CONFIG_DIR}"&amp;$K$7&amp;"; export "&amp;BY$310&amp;"="&amp;""""&amp;INDEX($E$219:$G$224,MATCH("●",INDEX($H$219:$AQ$224,,MATCH($D319,$137:$137,0)-7),0),1)&amp;""";"),",",""",""")</f>
        <v>sed -i '' 's#COLUMN_FOREIGN_KEY="false"",""false"",""false"",""false"",""false"",""false"",""false"",""false"",""false"",""false"#COLUMN_FOREIGN_KEY="NONE"",""true"",""false"",""false"",""false"",""false"",""false"",""false"",""false"",""false"#g' ${CONFIG_DIR}db_sql_config.txt; export COLUMN_FOREIGN_KEY="NONE"",""true"",""false"",""false"",""false"",""false"",""false"",""false"",""false"",""false";</v>
      </c>
      <c r="BZ319" s="71" t="str">
        <f>SUBSTITUTE(IF(INDEX($E$219:$G$224,MATCH("●",INDEX($H$219:$AQ$224,,MATCH($D319,$137:$137,0)-7),0),1)=VLOOKUP(BZ$310,$AD$9:$AN$32,8,FALSE),"","sed -i "&amp;IF($AK$308="MacOS","'' ","")&amp;"'s#"&amp;BZ$310&amp;"="""&amp;INDEX($E$219:$G$224,MATCH("●",INDEX($H$219:$AQ$224,,MATCH($D319,$137:$137,0)-7),0),1)&amp;""""&amp;"#"&amp;BZ$310&amp;"="&amp;""""&amp;VLOOKUP(BZ$310,$AD$9:$AN$32,8,FALSE)&amp;""""&amp;"#g'"&amp;"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>sed -i '' 's#COLUMN_FOREIGN_KEY="NONE"",""true"",""false"",""false"",""false"",""false"",""false"",""false"",""false"",""false"#COLUMN_FOREIGN_KEY="false"",""false"",""false"",""false"",""false"",""false"",""false"",""false"",""false"",""false"#g' ${CONFIG_DIR}db_sql_config.txt; export COLUMN_FOREIGN_KEY="false"",""false"",""false"",""false"",""false"",""false"",""false"",""false"",""false"",""false";</v>
      </c>
      <c r="CA319" s="71" t="str">
        <f>SUBSTITUTE(IF(VLOOKUP(CA$310,$AD$9:$AN$32,8,FALSE)=INDEX($E$226:$G$231,MATCH("●",INDEX($H$226:$AQ$231,,MATCH($D319,$137:$137,0)-7),0),1),"","sed -i "&amp;IF($AK$308="MacOS","'' ","")&amp;"'s#"&amp;CA$310&amp;"="""&amp;VLOOKUP(CA$310,$AD$9:$AN$32,8,FALSE)&amp;""""&amp;"#"&amp;CA$310&amp;"="&amp;""""&amp;INDEX($E$226:$G$231,MATCH("●",INDEX($H$226:$AQ$231,,MATCH($D319,$137:$137,0)-7),0),1)&amp;""""&amp;"#g'"&amp;" ${CONFIG_DIR}"&amp;$K$7&amp;"; export "&amp;CA$310&amp;"="&amp;""""&amp;INDEX($E$226:$G$231,MATCH("●",INDEX($H$226:$AQ$231,,MATCH($D319,$137:$137,0)-7),0),1)&amp;""";"),",",""",""")</f>
        <v/>
      </c>
      <c r="CB319" s="71" t="str">
        <f>SUBSTITUTE(IF(INDEX($E$226:$G$231,MATCH("●",INDEX($H$226:$AQ$231,,MATCH($D319,$137:$137,0)-7),0),1)=VLOOKUP(CB$310,$AD$9:$AN$32,8,FALSE),"","sed -i "&amp;IF($AK$308="MacOS","'' ","")&amp;"'s#"&amp;CB$310&amp;"="""&amp;INDEX($E$226:$G$231,MATCH("●",INDEX($H$226:$AQ$231,,MATCH($D319,$137:$137,0)-7),0),1)&amp;""""&amp;"#"&amp;CB$310&amp;"="&amp;""""&amp;VLOOKUP(CB$310,$AD$9:$AN$32,8,FALSE)&amp;""""&amp;"#g'"&amp;"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19" s="71" t="str">
        <f>SUBSTITUTE(IF(VLOOKUP(CC$310,$AD$9:$AN$32,8,FALSE)=INDEX($E$233:$G$238,MATCH("●",INDEX($H$233:$AQ$238,,MATCH($D319,$137:$137,0)-7),0),1),"","sed -i "&amp;IF($AK$308="MacOS","'' ","")&amp;"'s#"&amp;CC$310&amp;"="""&amp;VLOOKUP(CC$310,$AD$9:$AN$32,8,FALSE)&amp;""""&amp;"#"&amp;CC$310&amp;"="&amp;""""&amp;INDEX($E$233:$G$238,MATCH("●",INDEX($H$233:$AQ$238,,MATCH($D319,$137:$137,0)-7),0),1)&amp;""""&amp;"#g'"&amp;" ${CONFIG_DIR}"&amp;$K$7&amp;"; export "&amp;CC$310&amp;"="&amp;""""&amp;INDEX($E$233:$G$238,MATCH("●",INDEX($H$233:$AQ$238,,MATCH($D319,$137:$137,0)-7),0),1)&amp;""";"),",",""",""")</f>
        <v/>
      </c>
      <c r="CD319" s="71" t="str">
        <f>SUBSTITUTE(IF(INDEX($E$233:$G$238,MATCH("●",INDEX($H$233:$AQ$238,,MATCH($D319,$137:$137,0)-7),0),1)=VLOOKUP(CD$310,$AD$9:$AN$32,8,FALSE),"","sed -i "&amp;IF($AK$308="MacOS","'' ","")&amp;"'s#"&amp;CD$310&amp;"="""&amp;INDEX($E$233:$G$238,MATCH("●",INDEX($H$233:$AQ$238,,MATCH($D319,$137:$137,0)-7),0),1)&amp;""""&amp;"#"&amp;CD$310&amp;"="&amp;""""&amp;VLOOKUP(CD$310,$AD$9:$AN$32,8,FALSE)&amp;""""&amp;"#g'"&amp;"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19" s="71" t="str">
        <f>SUBSTITUTE(IF(VLOOKUP(CE$310,$AD$9:$AN$32,8,FALSE)=INDEX($E$240:$G$245,MATCH("●",INDEX($H$240:$AQ$245,,MATCH($D319,$137:$137,0)-7),0),1),"","sed -i "&amp;IF($AK$308="MacOS","'' ","")&amp;"'s#"&amp;CE$310&amp;"="""&amp;VLOOKUP(CE$310,$AD$9:$AN$32,8,FALSE)&amp;""""&amp;"#"&amp;CE$310&amp;"="&amp;""""&amp;INDEX($E$240:$G$245,MATCH("●",INDEX($H$240:$AQ$245,,MATCH($D319,$137:$137,0)-7),0),1)&amp;""""&amp;"#g'"&amp;" ${CONFIG_DIR}"&amp;$K$7&amp;"; export "&amp;CE$310&amp;"="&amp;""""&amp;INDEX($E$240:$G$245,MATCH("●",INDEX($H$240:$AQ$245,,MATCH($D319,$137:$137,0)-7),0),1)&amp;""";"),",",""",""")</f>
        <v/>
      </c>
      <c r="CF319" s="71" t="str">
        <f>SUBSTITUTE(IF(INDEX($E$240:$G$245,MATCH("●",INDEX($H$240:$AQ$245,,MATCH($D319,$137:$137,0)-7),0),1)=VLOOKUP(CF$310,$AD$9:$AN$32,8,FALSE),"","sed -i "&amp;IF($AK$308="MacOS","'' ","")&amp;"'s#"&amp;CF$310&amp;"="""&amp;INDEX($E$240:$G$245,MATCH("●",INDEX($H$240:$AQ$245,,MATCH($D319,$137:$137,0)-7),0),1)&amp;""""&amp;"#"&amp;CF$310&amp;"="&amp;""""&amp;VLOOKUP(CF$310,$AD$9:$AN$32,8,FALSE)&amp;""""&amp;"#g'"&amp;"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19" s="71" t="str">
        <f>SUBSTITUTE(IF(VLOOKUP(CG$310,$AD$9:$AN$32,8,FALSE)=INDEX($E$247:$G$251,MATCH("●",INDEX($H$247:$AQ$251,,MATCH($D319,$137:$137,0)-7),0),1),"","sed -i "&amp;IF($AK$308="MacOS","'' ","")&amp;"'s#"&amp;CG$310&amp;"="""&amp;VLOOKUP(CG$310,$AD$9:$AN$32,8,FALSE)&amp;""""&amp;"#"&amp;CG$310&amp;"="&amp;""""&amp;INDEX($E$247:$G$251,MATCH("●",INDEX($H$247:$AQ$251,,MATCH($D319,$137:$137,0)-7),0),1)&amp;""""&amp;"#g'"&amp;" ${CONFIG_DIR}"&amp;$K$7&amp;"; export "&amp;CG$310&amp;"="&amp;""""&amp;INDEX($E$247:$G$251,MATCH("●",INDEX($H$247:$AQ$251,,MATCH($D319,$137:$137,0)-7),0),1)&amp;""";"),",",""",""")</f>
        <v/>
      </c>
      <c r="CH319" s="71" t="str">
        <f>SUBSTITUTE(IF(INDEX($E$247:$G$251,MATCH("●",INDEX($H$247:$AQ$251,,MATCH($D319,$137:$137,0)-7),0),1)=VLOOKUP(CH$310,$AD$9:$AN$32,8,FALSE),"","sed -i "&amp;IF($AK$308="MacOS","'' ","")&amp;"'s#"&amp;CH$310&amp;"="""&amp;INDEX($E$247:$G$251,MATCH("●",INDEX($H$247:$AQ$251,,MATCH($D319,$137:$137,0)-7),0),1)&amp;""""&amp;"#"&amp;CH$310&amp;"="&amp;""""&amp;VLOOKUP(CH$310,$AD$9:$AN$32,8,FALSE)&amp;""""&amp;"#g'"&amp;"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19" s="71" t="str">
        <f>SUBSTITUTE(IF(VLOOKUP(CI$310,$AD$9:$AN$32,8,FALSE)=INDEX($E$253:$G$257,MATCH("●",INDEX($H$253:$AQ$257,,MATCH($D319,$137:$137,0)-7),0),1),"","sed -i "&amp;IF($AK$308="MacOS","'' ","")&amp;"'s#"&amp;CI$310&amp;"="""&amp;VLOOKUP(CI$310,$AD$9:$AN$32,8,FALSE)&amp;""""&amp;"#"&amp;CI$310&amp;"="&amp;""""&amp;INDEX($E$253:$G$257,MATCH("●",INDEX($H$253:$AQ$257,,MATCH($D319,$137:$137,0)-7),0),1)&amp;""""&amp;"#g'"&amp;" ${CONFIG_DIR}"&amp;$K$7&amp;"; export "&amp;CI$310&amp;"="&amp;""""&amp;INDEX($E$253:$G$257,MATCH("●",INDEX($H$253:$AQ$257,,MATCH($D319,$137:$137,0)-7),0),1)&amp;""";"),",",""",""")</f>
        <v/>
      </c>
      <c r="CJ319" s="71" t="str">
        <f>SUBSTITUTE(IF(INDEX($E$253:$G$257,MATCH("●",INDEX($H$253:$AQ$257,,MATCH($D319,$137:$137,0)-7),0),1)=VLOOKUP(CJ$310,$AD$9:$AN$32,8,FALSE),"","sed -i "&amp;IF($AK$308="MacOS","'' ","")&amp;"'s#"&amp;CJ$310&amp;"="""&amp;INDEX($E$253:$G$257,MATCH("●",INDEX($H$253:$AQ$257,,MATCH($D319,$137:$137,0)-7),0),1)&amp;""""&amp;"#"&amp;CJ$310&amp;"="&amp;""""&amp;VLOOKUP(CJ$310,$AD$9:$AN$32,8,FALSE)&amp;""""&amp;"#g'"&amp;"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19" s="71" t="str">
        <f>SUBSTITUTE(IF(VLOOKUP(CK$310,$AD$9:$AN$32,8,FALSE)=INDEX($E$259:$G$268,MATCH("●",INDEX($H$259:$AQ$268,,MATCH($D319,$137:$137,0)-7),0),1),"","sed -i "&amp;IF($AK$308="MacOS","'' ","")&amp;"'s#"&amp;CK$310&amp;"="""&amp;VLOOKUP(CK$310,$AD$9:$AN$32,8,FALSE)&amp;""""&amp;"#"&amp;CK$310&amp;"="&amp;""""&amp;INDEX($E$259:$G$268,MATCH("●",INDEX($H$259:$AQ$268,,MATCH($D319,$137:$137,0)-7),0),1)&amp;""""&amp;"#g'"&amp;" ${CONFIG_DIR}"&amp;$K$7&amp;"; export "&amp;CK$310&amp;"="&amp;""""&amp;INDEX($E$259:$G$268,MATCH("●",INDEX($H$259:$AQ$268,,MATCH($D319,$137:$137,0)-7),0),1)&amp;""";"),",",""",""")</f>
        <v/>
      </c>
      <c r="CL319" s="71" t="str">
        <f>SUBSTITUTE(IF(INDEX($E$259:$G$268,MATCH("●",INDEX($H$259:$AQ$268,,MATCH($D319,$137:$137,0)-7),0),1)=VLOOKUP(CL$310,$AD$9:$AN$32,8,FALSE),"","sed -i "&amp;IF($AK$308="MacOS","'' ","")&amp;"'s#"&amp;CL$310&amp;"="""&amp;INDEX($E$259:$G$268,MATCH("●",INDEX($H$259:$AQ$268,,MATCH($D319,$137:$137,0)-7),0),1)&amp;""""&amp;"#"&amp;CL$310&amp;"="&amp;""""&amp;VLOOKUP(CL$310,$AD$9:$AN$32,8,FALSE)&amp;""""&amp;"#g'"&amp;"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19" s="71" t="str">
        <f t="shared" si="4"/>
        <v>sed -i '' 's#POSTGRESQL_TEMPLATE="template0"#POSTGRESQL_TEMPLATE="なし"#g' ${CONFIG_DIR}db_data_config.txt; export POSTGRESQL_TEMPLATE="なし";</v>
      </c>
      <c r="CN319" s="71" t="str">
        <f t="shared" si="5"/>
        <v>sed -i '' 's#POSTGRESQL_TEMPLATE="なし"#POSTGRESQL_TEMPLATE="template0"#g' ${CONFIG_DIR}db_data_config.txt; export POSTGRESQL_TEMPLATE="template0";</v>
      </c>
      <c r="CO319" s="71" t="str">
        <f t="shared" si="6"/>
        <v>sed -i '' 's#POSTGRESQL_CONNECTION_LIMIT="-1"#POSTGRESQL_CONNECTION_LIMIT="なし"#g' ${CONFIG_DIR}db_data_config.txt; export POSTGRESQL_CONNECTION_LIMIT="なし";</v>
      </c>
      <c r="CP319" s="71" t="str">
        <f t="shared" si="7"/>
        <v>sed -i '' 's#POSTGRESQL_CONNECTION_LIMIT="なし"#POSTGRESQL_CONNECTION_LIMIT="-1"#g' ${CONFIG_DIR}db_data_config.txt; export POSTGRESQL_CONNECTION_LIMIT="-1";</v>
      </c>
      <c r="CQ319" s="71" t="str">
        <f t="shared" si="8"/>
        <v>sed -i '' 's#POSTGRESQL_ALLOW_CONNECTIONS="true"#POSTGRESQL_ALLOW_CONNECTIONS="なし"#g' ${CONFIG_DIR}db_data_config.txt; export POSTGRESQL_ALLOW_CONNECTIONS="なし";</v>
      </c>
      <c r="CR319" s="71" t="str">
        <f t="shared" si="9"/>
        <v>sed -i '' 's#POSTGRESQL_ALLOW_CONNECTIONS="なし"#POSTGRESQL_ALLOW_CONNECTIONS="true"#g' ${CONFIG_DIR}db_data_config.txt; export POSTGRESQL_ALLOW_CONNECTIONS="true";</v>
      </c>
      <c r="CS319" s="5" t="s">
        <v>735</v>
      </c>
    </row>
    <row r="320" spans="3:97" ht="36" customHeight="1">
      <c r="D320" s="96">
        <f t="shared" si="10"/>
        <v>9</v>
      </c>
      <c r="E320" s="97"/>
      <c r="F320" s="97"/>
      <c r="G320" s="98"/>
      <c r="H320" s="45" t="str">
        <f t="shared" ca="1" si="3"/>
        <v>clear; echo テストケース009; sed -i '' 's#COLUMN_DATA_NAME="col1","col2","col3","col4","col5","col6","col7","col8","col9","col0"#COLUMN_DATA_NAME="col1","col2","col3","col4","col5","col6","col7","col8","col9","col0","col99"#g' ${CONFIG_DIR}db_sql_config.txt; export COLUMN_DATA_NAME="col1","col2","col3","col4","col5","col6","col7","col8","col9","col0","col99";sed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's#COLUMN_DATA_NAME="col1","col2","col3","col4","col5","col6","col7","col8","col9","col0","col99"#COLUMN_DATA_NAME="col1","col2","col3","col4","col5","col6","col7","col8","col9","col0"#g' ${CONFIG_DIR}db_sql_config.txt; export COLUMN_DATA_NAME="col1","col2","col3","col4","col5","col6","col7","col8","col9","col0";sed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7"/>
      <c r="AE320" s="99" t="str" cm="1">
        <f t="array" ref="AE320">SUBSTITUTE(INDEX($H$286:$AQ$286, , MATCH($D320, $137:$137, 0)-7),"-","")</f>
        <v>異常</v>
      </c>
      <c r="AF320" s="100"/>
      <c r="AG320" s="101"/>
      <c r="AH320" s="102" t="s">
        <v>1486</v>
      </c>
      <c r="AI320" s="103"/>
      <c r="AJ320" s="103"/>
      <c r="AK320" s="103"/>
      <c r="AL320" s="103"/>
      <c r="AM320" s="103"/>
      <c r="AN320" s="103"/>
      <c r="AO320" s="103"/>
      <c r="AP320" s="103"/>
      <c r="AQ320" s="104"/>
      <c r="AS320" s="68" t="str" cm="1">
        <f t="array" ref="AS320">SUBSTITUTE(TEXT(INDEX($H$289:$AQ$289,1,$D320),"000000"),"-","")</f>
        <v>240106</v>
      </c>
      <c r="AT320" s="69"/>
      <c r="AU320" s="70"/>
      <c r="AW320" s="71" t="str">
        <f>SUBSTITUTE(IF(VLOOKUP(AW$310,$AD$9:$AN$32,8,FALSE)=INDEX($E$143:$G$146,MATCH("●",INDEX($H$143:$AQ$146,,MATCH($D320,$137:$137,0)-7),0),1),"","sed -i "&amp;IF($AK$308="MacOS","'' ","")&amp;"'s#"&amp;AW$310&amp;"="""&amp;VLOOKUP(AW$310,$AD$9:$AN$32,8,FALSE)&amp;""""&amp;"#"&amp;AW$310&amp;"="&amp;""""&amp;INDEX($E$143:$G$146,MATCH("●",INDEX($H$143:$AQ$146,,MATCH($D320,$137:$137,0)-7),0),1)&amp;""""&amp;"#g'"&amp;" ${CONFIG_DIR}"&amp;$K$7&amp;"; export "&amp;AW$310&amp;"="&amp;""""&amp;INDEX($E$143:$G$146,MATCH("●",INDEX($H$143:$AQ$146,,MATCH($D320,$137:$137,0)-7),0),1)&amp;""";"),",",""",""")</f>
        <v/>
      </c>
      <c r="AX320" s="71" t="str">
        <f>SUBSTITUTE(IF(INDEX($E$143:$G$146,MATCH("●",INDEX($H$143:$AQ$146,,MATCH($D320,$137:$137,0)-7),0),1)=VLOOKUP(AX$310,$AD$9:$AN$32,8,FALSE),"","sed -i "&amp;IF($AK$308="MacOS","'' ","")&amp;"'s#"&amp;AX$310&amp;"="""&amp;INDEX($E$143:$G$146,MATCH("●",INDEX($H$143:$AQ$146,,MATCH($D320,$137:$137,0)-7),0),1)&amp;""""&amp;"#"&amp;AX$310&amp;"="&amp;""""&amp;VLOOKUP(AX$310,$AD$9:$AN$32,8,FALSE)&amp;""""&amp;"#g'"&amp;"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0" s="71" t="str">
        <f>SUBSTITUTE(IF(VLOOKUP(AY$310,$AD$9:$AN$32,8,FALSE)=INDEX($E$148:$G$149,MATCH("●",INDEX($H$148:$AQ$149,,MATCH($D320,$137:$137,0)-7),0),1),"","sed -i "&amp;IF($AK$308="MacOS","'' ","")&amp;"'s#"&amp;AY$310&amp;"="""&amp;VLOOKUP(AY$310,$AD$9:$AN$32,8,FALSE)&amp;""""&amp;"#"&amp;AY$310&amp;"="&amp;""""&amp;INDEX($E$148:$G$149,MATCH("●",INDEX($H$148:$AQ$149,,MATCH($D320,$137:$137,0)-7),0),1)&amp;""""&amp;"#g'"&amp;" ${CONFIG_DIR}"&amp;$K$7&amp;"; export "&amp;AY$310&amp;"="&amp;""""&amp;INDEX($E$148:$G$149,MATCH("●",INDEX($H$148:$AQ$149,,MATCH($D320,$137:$137,0)-7),0),1)&amp;""";"),",",""",""")</f>
        <v/>
      </c>
      <c r="AZ320" s="71" t="str">
        <f>SUBSTITUTE(IF(INDEX($E$148:$G$149,MATCH("●",INDEX($H$148:$AQ$149,,MATCH($D320,$137:$137,0)-7),0),1)=VLOOKUP(AZ$310,$AD$9:$AN$16,8,FALSE),"","sed -i "&amp;IF($AK$308="MacOS","'' ","")&amp;"'s#"&amp;AZ$310&amp;"="""&amp;INDEX($E$148:$G$149,MATCH("●",INDEX($H$148:$AQ$149,,MATCH($D320,$137:$137,0)-7),0),1)&amp;""""&amp;"#"&amp;AZ$310&amp;"="&amp;""""&amp;VLOOKUP(AZ$310,$AD$9:$AN$16,8,FALSE)&amp;""""&amp;"#g'"&amp;"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0" s="71" t="str">
        <f>SUBSTITUTE(IF(VLOOKUP(BA$310,$AD$9:$AN$32,8,FALSE)=INDEX($E$151:$G$156,MATCH("●",INDEX($H$151:$AQ$156,,MATCH($D320,$137:$137,0)-7),0),1),"","sed -i "&amp;IF($AK$308="MacOS","'' ","")&amp;"'s#"&amp;BA$310&amp;"="""&amp;VLOOKUP(BA$310,$AD$9:$AN$32,8,FALSE)&amp;""""&amp;"#"&amp;BA$310&amp;"="&amp;""""&amp;INDEX($E$151:$G$156,MATCH("●",INDEX($H$151:$AQ$156,,MATCH($D320,$137:$137,0)-7),0),1)&amp;""""&amp;"#g'"&amp;" ${CONFIG_DIR}"&amp;$K$7&amp;"; export "&amp;BA$310&amp;"="&amp;""""&amp;INDEX($E$151:$G$156,MATCH("●",INDEX($H$151:$AQ$156,,MATCH($D320,$137:$137,0)-7),0),1)&amp;""";"),",",""",""")</f>
        <v/>
      </c>
      <c r="BB320" s="71" t="str">
        <f>SUBSTITUTE(IF(INDEX($E$151:$G$156,MATCH("●",INDEX($H$151:$AQ$156,,MATCH($D320,$137:$137,0)-7),0),1)=VLOOKUP(BB$310,$AD$9:$AN$16,8,FALSE),"","sed -i "&amp;IF($AK$308="MacOS","'' ","")&amp;"'s#"&amp;BB$310&amp;"="""&amp;INDEX($E$151:$G$156,MATCH("●",INDEX($H$151:$AQ$156,,MATCH($D320,$137:$137,0)-7),0),1)&amp;""""&amp;"#"&amp;BB$310&amp;"="&amp;""""&amp;VLOOKUP(BB$310,$AD$9:$AN$16,8,FALSE)&amp;""""&amp;"#g'"&amp;"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0" s="71" t="str">
        <f>SUBSTITUTE(IF(VLOOKUP(BC$310,$AD$9:$AN$32,8,FALSE)=INDEX($E$158:$G$166,MATCH("●",INDEX($H$158:$AQ$166,,MATCH($D320,$137:$137,0)-7),0),1),"","sed -i "&amp;IF($AK$308="MacOS","'' ","")&amp;"'s#"&amp;BC$310&amp;"="""&amp;VLOOKUP(BC$310,$AD$9:$AN$32,8,FALSE)&amp;""""&amp;"#"&amp;BC$310&amp;"="&amp;""""&amp;INDEX($E$158:$G$166,MATCH("●",INDEX($H$158:$AQ$166,,MATCH($D320,$137:$137,0)-7),0),1)&amp;""""&amp;"#g'"&amp;" ${CONFIG_DIR}"&amp;$K$7&amp;"; export "&amp;BC$310&amp;"="&amp;""""&amp;INDEX($E$158:$G$166,MATCH("●",INDEX($H$158:$AQ$166,,MATCH($D320,$137:$137,0)-7),0),1)&amp;""";"),",",""",""")</f>
        <v/>
      </c>
      <c r="BD320" s="71" t="str">
        <f>SUBSTITUTE(IF(INDEX($E$158:$G$166,MATCH("●",INDEX($H$158:$AQ$166,,MATCH($D320,$137:$137,0)-7),0),1)=VLOOKUP(BD$310,$AD$9:$AN$16,8,FALSE),"","sed -i "&amp;IF($AK$308="MacOS","'' ","")&amp;"'s#"&amp;BD$310&amp;"="""&amp;INDEX($E$158:$G$166,MATCH("●",INDEX($H$158:$AQ$166,,MATCH($D320,$137:$137,0)-7),0),1)&amp;""""&amp;"#"&amp;BD$310&amp;"="&amp;""""&amp;VLOOKUP(BD$310,$AD$9:$AN$16,8,FALSE)&amp;""""&amp;"#g'"&amp;"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0" s="71" t="str">
        <f>SUBSTITUTE(IF(VLOOKUP(BE$310,$AD$9:$AN$32,8,FALSE)=INDEX($E$168:$G$169,MATCH("●",INDEX($H$168:$AQ$169,,MATCH($D320,$137:$137,0)-7),0),1),"","sed -i "&amp;IF($AK$308="MacOS","'' ","")&amp;"'s#"&amp;BE$310&amp;"="""&amp;VLOOKUP(BE$310,$AD$9:$AD$9:$AN$32,8,FALSE)&amp;""""&amp;"#"&amp;BE$310&amp;"="&amp;""""&amp;INDEX($E$168:$G$169,MATCH("●",INDEX($H$168:$AQ$169,,MATCH($D320,$137:$137,0)-7),0),1)&amp;""""&amp;"#g'"&amp;" ${CONFIG_DIR}"&amp;$K$7&amp;"; export "&amp;BE$310&amp;"="&amp;""""&amp;INDEX($E$168:$G$169,MATCH("●",INDEX($H$168:$AQ$169,,MATCH($D320,$137:$137,0)-7),0),1)&amp;""";"),",",""",""")</f>
        <v/>
      </c>
      <c r="BF320" s="71" t="str">
        <f>SUBSTITUTE(IF(INDEX($E$168:$G$169,MATCH("●",INDEX($H$168:$AQ$169,,MATCH($D320,$137:$137,0)-7),0),1)=VLOOKUP(BF$310,$AD$9:$AN$16,8,FALSE),"","sed -i "&amp;IF($AK$308="MacOS","'' ","")&amp;"'s#"&amp;BF$310&amp;"="""&amp;INDEX($E$168:$G$169,MATCH("●",INDEX($H$168:$AQ$169,,MATCH($D320,$137:$137,0)-7),0),1)&amp;""""&amp;"#"&amp;BF$310&amp;"="&amp;""""&amp;VLOOKUP(BF$310,$AD$9:$AN$16,8,FALSE)&amp;""""&amp;"#g'"&amp;"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0" s="71" t="str">
        <f>SUBSTITUTE(IF(VLOOKUP(BG$310,$AD$9:$AN$32,8,FALSE)=INDEX($E$171:$G$172,MATCH("●",INDEX($H$171:$AQ$172,,MATCH($D320,$137:$137,0)-7),0),1),"","sed -i "&amp;IF($AK$308="MacOS","'' ","")&amp;"'s#"&amp;BG$310&amp;"="""&amp;VLOOKUP(BG$310,$AD$9:$AN$32,8,FALSE)&amp;""""&amp;"#"&amp;BG$310&amp;"="&amp;""""&amp;INDEX($E$171:$G$172,MATCH("●",INDEX($H$171:$AQ$172,,MATCH($D320,$137:$137,0)-7),0),1)&amp;""""&amp;"#g'"&amp;" ${CONFIG_DIR}"&amp;$K$7&amp;"; export "&amp;BG$310&amp;"="&amp;""""&amp;INDEX($E$171:$G$172,MATCH("●",INDEX($H$171:$AQ$172,,MATCH($D320,$137:$137,0)-7),0),1)&amp;""";"),",",""",""")</f>
        <v/>
      </c>
      <c r="BH320" s="71" t="str">
        <f>SUBSTITUTE(IF(INDEX($E$171:$G$172,MATCH("●",INDEX($H$171:$AQ$172,,MATCH($D320,$137:$137,0)-7),0),1)=VLOOKUP(BH$310,$AD$9:$AN$16,8,FALSE),"","sed -i "&amp;IF($AK$308="MacOS","'' ","")&amp;"'s#"&amp;BH$310&amp;"="""&amp;INDEX($E$171:$G$172,MATCH("●",INDEX($H$171:$AQ$172,,MATCH($D320,$137:$137,0)-7),0),1)&amp;""""&amp;"#"&amp;BH$310&amp;"="&amp;""""&amp;VLOOKUP(BH$310,$AD$9:$AN$16,8,FALSE)&amp;""""&amp;"#g'"&amp;"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0" s="71" t="str">
        <f>SUBSTITUTE(IF(VLOOKUP(BI$310,$AD$9:$AN$32,8,FALSE)=INDEX($E$174:$G$185,MATCH("●",INDEX($H$174:$AQ$185,,MATCH($D320,$137:$137,0)-7),0),1),"","sed -i "&amp;IF($AK$308="MacOS","'' ","")&amp;"'s#"&amp;BI$310&amp;"="""&amp;VLOOKUP(BI$310,$AD$9:$AN$32,8,FALSE)&amp;""""&amp;"#"&amp;BI$310&amp;"="&amp;""""&amp;INDEX($E$174:$G$185,MATCH("●",INDEX($H$174:$AQ$185,,MATCH($D320,$137:$137,0)-7),0),1)&amp;""""&amp;"#g'"&amp;" ${CONFIG_DIR}"&amp;$K$7&amp;"; export "&amp;BI$310&amp;"="&amp;""""&amp;INDEX($E$174:$G$185,MATCH("●",INDEX($H$174:$AQ$185,,MATCH($D320,$137:$137,0)-7),0),1)&amp;""";"),",",""",""")</f>
        <v/>
      </c>
      <c r="BJ320" s="71" t="str">
        <f>SUBSTITUTE(IF(INDEX($E$174:$G$185,MATCH("●",INDEX($H$174:$AQ$185,,MATCH($D320,$137:$137,0)-7),0),1)=VLOOKUP(BJ$310,$AD$9:$AN$16,8,FALSE),"","sed -i "&amp;IF($AK$308="MacOS","'' ","")&amp;"'s#"&amp;BJ$310&amp;"="""&amp;INDEX($E$174:$G$185,MATCH("●",INDEX($H$174:$AQ$185,,MATCH($D320,$137:$137,0)-7),0),1)&amp;""""&amp;"#"&amp;BJ$310&amp;"="&amp;""""&amp;VLOOKUP(BJ$310,$AD$9:$AN$16,8,FALSE)&amp;""""&amp;"#g'"&amp;"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0" s="71" t="str">
        <f>SUBSTITUTE(IF(VLOOKUP(BK$310,$AD$9:$AN$32,8,FALSE)=INDEX($E$187:$G$189,MATCH("●",INDEX($H$187:$AQ$189,,MATCH($D320,$137:$137,0)-7),0),1),"","sed -i "&amp;IF($AK$308="MacOS","'' ","")&amp;"'s#"&amp;BK$310&amp;"="""&amp;VLOOKUP(BK$310,$AD$9:$AN$32,8,FALSE)&amp;""""&amp;"#"&amp;BK$310&amp;"="&amp;""""&amp;INDEX($E$187:$G$189,MATCH("●",INDEX($H$187:$AQ$189,,MATCH($D320,$137:$137,0)-7),0),1)&amp;""""&amp;"#g'"&amp;" ${CONFIG_DIR}"&amp;$K$7&amp;"; export "&amp;BK$310&amp;"="&amp;""""&amp;INDEX($E$187:$G$189,MATCH("●",INDEX($H$187:$AQ$189,,MATCH($D320,$137:$137,0)-7),0),1)&amp;""";"),",",""",""")</f>
        <v/>
      </c>
      <c r="BL320" s="71" t="str">
        <f>SUBSTITUTE(IF(INDEX($E$187:$G$189,MATCH("●",INDEX($H$187:$AQ$189,,MATCH($D320,$137:$137,0)-7),0),1)=VLOOKUP(BL$310,$AD$9:$AN$32,8,FALSE),"","sed -i "&amp;IF($AK$308="MacOS","'' ","")&amp;"'s#"&amp;BL$310&amp;"="""&amp;INDEX($E$187:$G$189,MATCH("●",INDEX($H$187:$AQ$189,,MATCH($D320,$137:$137,0)-7),0),1)&amp;""""&amp;"#"&amp;BL$310&amp;"="&amp;""""&amp;VLOOKUP(BL$310,$AD$9:$AN$32,8,FALSE)&amp;""""&amp;"#g'"&amp;"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0" s="71" t="str">
        <f>SUBSTITUTE(IF(VLOOKUP(BM$310,$AD$9:$AN$32,8,FALSE)=INDEX($E$191:$G$192,MATCH("●",INDEX($H$191:$AQ$192,,MATCH($D320,$137:$137,0)-7),0),1),"","sed -i "&amp;IF($AK$308="MacOS","'' ","")&amp;"'s#"&amp;BM$310&amp;"="""&amp;VLOOKUP(BM$310,$AD$9:$AN$32,8,FALSE)&amp;""""&amp;"#"&amp;BM$310&amp;"="&amp;""""&amp;INDEX($E$191:$G$192,MATCH("●",INDEX($H$191:$AQ$192,,MATCH($D320,$137:$137,0)-7),0),1)&amp;""""&amp;"#g'"&amp;" ${CONFIG_DIR}"&amp;$K$7&amp;"; export "&amp;BM$310&amp;"="&amp;""""&amp;INDEX($E$191:$G$192,MATCH("●",INDEX($H$191:$AQ$192,,MATCH($D320,$137:$137,0)-7),0),1)&amp;""";"),",",""",""")</f>
        <v/>
      </c>
      <c r="BN320" s="71" t="str">
        <f>SUBSTITUTE(IF(INDEX($E$191:$G$192,MATCH("●",INDEX($H$191:$AQ$192,,MATCH($D320,$137:$137,0)-7),0),1)=VLOOKUP(BN$310,$AD$9:$AN$32,8,FALSE),"","sed -i "&amp;IF($AK$308="MacOS","'' ","")&amp;"'s#"&amp;BN$310&amp;"="""&amp;INDEX($E$191:$G$192,MATCH("●",INDEX($H$191:$AQ$192,,MATCH($D320,$137:$137,0)-7),0),1)&amp;""""&amp;"#"&amp;BN$310&amp;"="&amp;""""&amp;VLOOKUP(BN$310,$AD$9:$AN$32,8,FALSE)&amp;""""&amp;"#g'"&amp;"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0" s="71" t="str">
        <f>SUBSTITUTE(IF(VLOOKUP(BO$310,$AD$9:$AN$32,8,FALSE)=INDEX($E$194:$G$195,MATCH("●",INDEX($H$194:$AQ$195,,MATCH($D320,$137:$137,0)-7),0),1),"","sed -i "&amp;IF($AK$308="MacOS","'' ","")&amp;"'s#"&amp;BO$310&amp;"="""&amp;VLOOKUP(BO$310,$AD$9:$AN$32,8,FALSE)&amp;""""&amp;"#"&amp;BO$310&amp;"="&amp;""""&amp;INDEX($E$194:$G$195,MATCH("●",INDEX($H$194:$AQ$195,,MATCH($D320,$137:$137,0)-7),0),1)&amp;""""&amp;"#g'"&amp;" ${CONFIG_DIR}"&amp;$K$7&amp;"; export "&amp;BO$310&amp;"="&amp;""""&amp;INDEX($E$194:$G$195,MATCH("●",INDEX($H$194:$AQ$195,,MATCH($D320,$137:$137,0)-7),0),1)&amp;""";"),",",""",""")</f>
        <v/>
      </c>
      <c r="BP320" s="71" t="str">
        <f>SUBSTITUTE(IF(INDEX($E$194:$G$195,MATCH("●",INDEX($H$194:$AQ$195,,MATCH($D320,$137:$137,0)-7),0),1)=VLOOKUP(BP$310,$AD$9:$AN$32,8,FALSE),"","sed -i "&amp;IF($AK$308="MacOS","'' ","")&amp;"'s#"&amp;BP$310&amp;"="""&amp;INDEX($E$194:$G$195,MATCH("●",INDEX($H$194:$AQ$195,,MATCH($D320,$137:$137,0)-7),0),1)&amp;""""&amp;"#"&amp;BP$310&amp;"="&amp;""""&amp;VLOOKUP(BP$310,$AD$9:$AN$32,8,FALSE)&amp;""""&amp;"#g'"&amp;"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0" s="71" t="str">
        <f>SUBSTITUTE(IF(VLOOKUP(BQ$310,$AD$9:$AN$32,8,FALSE)=INDEX($E$197:$G$198,MATCH("●",INDEX($H$197:$AQ$198,,MATCH($D320,$137:$137,0)-7),0),1),"","sed -i "&amp;IF($AK$308="MacOS","'' ","")&amp;"'s#"&amp;BQ$310&amp;"="""&amp;VLOOKUP(BQ$310,$AD$9:$AN$32,8,FALSE)&amp;""""&amp;"#"&amp;BQ$310&amp;"="&amp;""""&amp;INDEX($E$197:$G$198,MATCH("●",INDEX($H$197:$AQ$198,,MATCH($D320,$137:$137,0)-7),0),1)&amp;""""&amp;"#g'"&amp;" ${CONFIG_DIR}"&amp;$K$7&amp;"; export "&amp;BQ$310&amp;"="&amp;""""&amp;INDEX($E$197:$G$198,MATCH("●",INDEX($H$197:$AQ$198,,MATCH($D320,$137:$137,0)-7),0),1)&amp;""";"),",",""",""")</f>
        <v/>
      </c>
      <c r="BR320" s="71" t="str">
        <f>SUBSTITUTE(IF(INDEX($E$197:$G$198,MATCH("●",INDEX($H$197:$AQ$198,,MATCH($D320,$137:$137,0)-7),0),1)=VLOOKUP(BR$310,$AD$9:$AN$32,8,FALSE),"","sed -i "&amp;IF($AK$308="MacOS","'' ","")&amp;"'s#"&amp;BR$310&amp;"="""&amp;INDEX($E$197:$G$198,MATCH("●",INDEX($H$197:$AQ$198,,MATCH($D320,$137:$137,0)-7),0),1)&amp;""""&amp;"#"&amp;BR$310&amp;"="&amp;""""&amp;VLOOKUP(BR$310,$AD$9:$AN$32,8,FALSE)&amp;""""&amp;"#g'"&amp;"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0" s="71" t="str">
        <f>SUBSTITUTE(IF(VLOOKUP(BS$310,$AD$9:$AN$32,8,FALSE)=INDEX($E$200:$G$203,MATCH("●",INDEX($H$200:$AQ$203,,MATCH($D320,$137:$137,0)-7),0),1),"","sed -i "&amp;IF($AK$308="MacOS","'' ","")&amp;"'s#"&amp;BS$310&amp;"="""&amp;VLOOKUP(BS$310,$AD$9:$AN$32,8,FALSE)&amp;""""&amp;"#"&amp;BS$310&amp;"="&amp;""""&amp;INDEX($E$200:$G$203,MATCH("●",INDEX($H$200:$AQ$203,,MATCH($D320,$137:$137,0)-7),0),1)&amp;""""&amp;"#g'"&amp;" ${CONFIG_DIR}"&amp;$K$7&amp;"; export "&amp;BS$310&amp;"="&amp;""""&amp;INDEX($E$200:$G$203,MATCH("●",INDEX($H$200:$AQ$203,,MATCH($D320,$137:$137,0)-7),0),1)&amp;""";"),",",""",""")</f>
        <v>sed -i '' 's#COLUMN_DATA_NAME="col1"",""col2"",""col3"",""col4"",""col5"",""col6"",""col7"",""col8"",""col9"",""col0"#COLUMN_DATA_NAME="col1"",""col2"",""col3"",""col4"",""col5"",""col6"",""col7"",""col8"",""col9"",""col0"",""col99"#g' ${CONFIG_DIR}db_sql_config.txt; export COLUMN_DATA_NAME="col1"",""col2"",""col3"",""col4"",""col5"",""col6"",""col7"",""col8"",""col9"",""col0"",""col99";</v>
      </c>
      <c r="BT320" s="71" t="str">
        <f>SUBSTITUTE(IF(INDEX($E$200:$G$203,MATCH("●",INDEX($H$200:$AQ$203,,MATCH($D320,$137:$137,0)-7),0),1)=VLOOKUP(BT$310,$AD$9:$AN$32,8,FALSE),"","sed -i "&amp;IF($AK$308="MacOS","'' ","")&amp;"'s#"&amp;BT$310&amp;"="""&amp;INDEX($E$200:$G$203,MATCH("●",INDEX($H$200:$AQ$203,,MATCH($D320,$137:$137,0)-7),0),1)&amp;""""&amp;"#"&amp;BT$310&amp;"="&amp;""""&amp;VLOOKUP(BT$310,$AD$9:$AN$32,8,FALSE)&amp;""""&amp;"#g'"&amp;"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>sed -i '' 's#COLUMN_DATA_NAME="col1"",""col2"",""col3"",""col4"",""col5"",""col6"",""col7"",""col8"",""col9"",""col0"",""col99"#COLUMN_DATA_NAME="col1"",""col2"",""col3"",""col4"",""col5"",""col6"",""col7"",""col8"",""col9"",""col0"#g' ${CONFIG_DIR}db_sql_config.txt; export COLUMN_DATA_NAME="col1"",""col2"",""col3"",""col4"",""col5"",""col6"",""col7"",""col8"",""col9"",""col0";</v>
      </c>
      <c r="BU320" s="71" t="str">
        <f>SUBSTITUTE(IF(VLOOKUP(BU$310,$AD$9:$AN$32,8,FALSE)=INDEX($E$205:$G$210,MATCH("●",INDEX($H$205:$AQ$210,,MATCH($D320,$137:$137,0)-7),0),1),"","sed -i "&amp;IF($AK$308="MacOS","'' ","")&amp;"'s#"&amp;BU$310&amp;"="""&amp;VLOOKUP(BU$310,$AD$9:$AN$32,8,FALSE)&amp;""""&amp;"#"&amp;BU$310&amp;"="&amp;""""&amp;INDEX($E$205:$G$210,MATCH("●",INDEX($H$205:$AQ$210,,MATCH($D320,$137:$137,0)-7),0),1)&amp;""""&amp;"#g'"&amp;" ${CONFIG_DIR}"&amp;$K$7&amp;"; export "&amp;BU$310&amp;"="&amp;""""&amp;INDEX($E$205:$G$210,MATCH("●",INDEX($H$205:$AQ$210,,MATCH($D320,$137:$137,0)-7),0),1)&amp;""";"),",",""",""")</f>
        <v/>
      </c>
      <c r="BV320" s="71" t="str">
        <f>SUBSTITUTE(IF(INDEX($E$205:$G$210,MATCH("●",INDEX($H$205:$AQ$210,,MATCH($D320,$137:$137,0)-7),0),1)=VLOOKUP(BV$310,$AD$9:$AN$32,8,FALSE),"","sed -i "&amp;IF($AK$308="MacOS","'' ","")&amp;"'s#"&amp;BV$310&amp;"="""&amp;INDEX($E$205:$G$210,MATCH("●",INDEX($H$205:$AQ$210,,MATCH($D320,$137:$137,0)-7),0),1)&amp;""""&amp;"#"&amp;BV$310&amp;"="&amp;""""&amp;VLOOKUP(BV$310,$AD$9:$AN$32,8,FALSE)&amp;""""&amp;"#g'"&amp;"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20" s="71" t="str">
        <f>SUBSTITUTE(IF(VLOOKUP(BW$310,$AD$9:$AN$32,8,FALSE)=INDEX($E$212:$G$217,MATCH("●",INDEX($H$212:$AQ$217,,MATCH($D320,$137:$137,0)-7),0),1),"","sed -i "&amp;IF($AK$308="MacOS","'' ","")&amp;"'s#"&amp;BW$310&amp;"="""&amp;VLOOKUP(BW$310,$AD$9:$AN$32,8,FALSE)&amp;""""&amp;"#"&amp;BW$310&amp;"="&amp;""""&amp;INDEX($E$212:$G$217,MATCH("●",INDEX($H$212:$AQ$217,,MATCH($D320,$137:$137,0)-7),0),1)&amp;""""&amp;"#g'"&amp;" ${CONFIG_DIR}"&amp;$K$7&amp;"; export "&amp;BW$310&amp;"="&amp;""""&amp;INDEX($E$212:$G$217,MATCH("●",INDEX($H$212:$AQ$217,,MATCH($D320,$137:$137,0)-7),0),1)&amp;""";"),",",""",""")</f>
        <v/>
      </c>
      <c r="BX320" s="71" t="str">
        <f>SUBSTITUTE(IF(INDEX($E$212:$G$217,MATCH("●",INDEX($H$212:$AQ$217,,MATCH($D320,$137:$137,0)-7),0),1)=VLOOKUP(BX$310,$AD$9:$AN$32,8,FALSE),"","sed -i "&amp;IF($AK$308="MacOS","'' ","")&amp;"'s#"&amp;BX$310&amp;"="""&amp;INDEX($E$212:$G$217,MATCH("●",INDEX($H$212:$AQ$217,,MATCH($D320,$137:$137,0)-7),0),1)&amp;""""&amp;"#"&amp;BX$310&amp;"="&amp;""""&amp;VLOOKUP(BX$310,$AD$9:$AN$32,8,FALSE)&amp;""""&amp;"#g'"&amp;"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20" s="71" t="str">
        <f>SUBSTITUTE(IF(VLOOKUP(BY$310,$AD$9:$AN$32,8,FALSE)=INDEX($E$219:$G$224,MATCH("●",INDEX($H$219:$AQ$224,,MATCH($D320,$137:$137,0)-7),0),1),"","sed -i "&amp;IF($AK$308="MacOS","'' ","")&amp;"'s#"&amp;BY$310&amp;"="""&amp;VLOOKUP(BY$310,$AD$9:$AN$32,8,FALSE)&amp;""""&amp;"#"&amp;BY$310&amp;"="&amp;""""&amp;INDEX($E$219:$G$224,MATCH("●",INDEX($H$219:$AQ$224,,MATCH($D320,$137:$137,0)-7),0),1)&amp;""""&amp;"#g'"&amp;" ${CONFIG_DIR}"&amp;$K$7&amp;"; export "&amp;BY$310&amp;"="&amp;""""&amp;INDEX($E$219:$G$224,MATCH("●",INDEX($H$219:$AQ$224,,MATCH($D320,$137:$137,0)-7),0),1)&amp;""";"),",",""",""")</f>
        <v/>
      </c>
      <c r="BZ320" s="71" t="str">
        <f>SUBSTITUTE(IF(INDEX($E$219:$G$224,MATCH("●",INDEX($H$219:$AQ$224,,MATCH($D320,$137:$137,0)-7),0),1)=VLOOKUP(BZ$310,$AD$9:$AN$32,8,FALSE),"","sed -i "&amp;IF($AK$308="MacOS","'' ","")&amp;"'s#"&amp;BZ$310&amp;"="""&amp;INDEX($E$219:$G$224,MATCH("●",INDEX($H$219:$AQ$224,,MATCH($D320,$137:$137,0)-7),0),1)&amp;""""&amp;"#"&amp;BZ$310&amp;"="&amp;""""&amp;VLOOKUP(BZ$310,$AD$9:$AN$32,8,FALSE)&amp;""""&amp;"#g'"&amp;"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20" s="71" t="str">
        <f>SUBSTITUTE(IF(VLOOKUP(CA$310,$AD$9:$AN$32,8,FALSE)=INDEX($E$226:$G$231,MATCH("●",INDEX($H$226:$AQ$231,,MATCH($D320,$137:$137,0)-7),0),1),"","sed -i "&amp;IF($AK$308="MacOS","'' ","")&amp;"'s#"&amp;CA$310&amp;"="""&amp;VLOOKUP(CA$310,$AD$9:$AN$32,8,FALSE)&amp;""""&amp;"#"&amp;CA$310&amp;"="&amp;""""&amp;INDEX($E$226:$G$231,MATCH("●",INDEX($H$226:$AQ$231,,MATCH($D320,$137:$137,0)-7),0),1)&amp;""""&amp;"#g'"&amp;" ${CONFIG_DIR}"&amp;$K$7&amp;"; export "&amp;CA$310&amp;"="&amp;""""&amp;INDEX($E$226:$G$231,MATCH("●",INDEX($H$226:$AQ$231,,MATCH($D320,$137:$137,0)-7),0),1)&amp;""";"),",",""",""")</f>
        <v/>
      </c>
      <c r="CB320" s="71" t="str">
        <f>SUBSTITUTE(IF(INDEX($E$226:$G$231,MATCH("●",INDEX($H$226:$AQ$231,,MATCH($D320,$137:$137,0)-7),0),1)=VLOOKUP(CB$310,$AD$9:$AN$32,8,FALSE),"","sed -i "&amp;IF($AK$308="MacOS","'' ","")&amp;"'s#"&amp;CB$310&amp;"="""&amp;INDEX($E$226:$G$231,MATCH("●",INDEX($H$226:$AQ$231,,MATCH($D320,$137:$137,0)-7),0),1)&amp;""""&amp;"#"&amp;CB$310&amp;"="&amp;""""&amp;VLOOKUP(CB$310,$AD$9:$AN$32,8,FALSE)&amp;""""&amp;"#g'"&amp;"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20" s="71" t="str">
        <f>SUBSTITUTE(IF(VLOOKUP(CC$310,$AD$9:$AN$32,8,FALSE)=INDEX($E$233:$G$238,MATCH("●",INDEX($H$233:$AQ$238,,MATCH($D320,$137:$137,0)-7),0),1),"","sed -i "&amp;IF($AK$308="MacOS","'' ","")&amp;"'s#"&amp;CC$310&amp;"="""&amp;VLOOKUP(CC$310,$AD$9:$AN$32,8,FALSE)&amp;""""&amp;"#"&amp;CC$310&amp;"="&amp;""""&amp;INDEX($E$233:$G$238,MATCH("●",INDEX($H$233:$AQ$238,,MATCH($D320,$137:$137,0)-7),0),1)&amp;""""&amp;"#g'"&amp;" ${CONFIG_DIR}"&amp;$K$7&amp;"; export "&amp;CC$310&amp;"="&amp;""""&amp;INDEX($E$233:$G$238,MATCH("●",INDEX($H$233:$AQ$238,,MATCH($D320,$137:$137,0)-7),0),1)&amp;""";"),",",""",""")</f>
        <v/>
      </c>
      <c r="CD320" s="71" t="str">
        <f>SUBSTITUTE(IF(INDEX($E$233:$G$238,MATCH("●",INDEX($H$233:$AQ$238,,MATCH($D320,$137:$137,0)-7),0),1)=VLOOKUP(CD$310,$AD$9:$AN$32,8,FALSE),"","sed -i "&amp;IF($AK$308="MacOS","'' ","")&amp;"'s#"&amp;CD$310&amp;"="""&amp;INDEX($E$233:$G$238,MATCH("●",INDEX($H$233:$AQ$238,,MATCH($D320,$137:$137,0)-7),0),1)&amp;""""&amp;"#"&amp;CD$310&amp;"="&amp;""""&amp;VLOOKUP(CD$310,$AD$9:$AN$32,8,FALSE)&amp;""""&amp;"#g'"&amp;"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0" s="71" t="str">
        <f>SUBSTITUTE(IF(VLOOKUP(CE$310,$AD$9:$AN$32,8,FALSE)=INDEX($E$240:$G$245,MATCH("●",INDEX($H$240:$AQ$245,,MATCH($D320,$137:$137,0)-7),0),1),"","sed -i "&amp;IF($AK$308="MacOS","'' ","")&amp;"'s#"&amp;CE$310&amp;"="""&amp;VLOOKUP(CE$310,$AD$9:$AN$32,8,FALSE)&amp;""""&amp;"#"&amp;CE$310&amp;"="&amp;""""&amp;INDEX($E$240:$G$245,MATCH("●",INDEX($H$240:$AQ$245,,MATCH($D320,$137:$137,0)-7),0),1)&amp;""""&amp;"#g'"&amp;" ${CONFIG_DIR}"&amp;$K$7&amp;"; export "&amp;CE$310&amp;"="&amp;""""&amp;INDEX($E$240:$G$245,MATCH("●",INDEX($H$240:$AQ$245,,MATCH($D320,$137:$137,0)-7),0),1)&amp;""";"),",",""",""")</f>
        <v/>
      </c>
      <c r="CF320" s="71" t="str">
        <f>SUBSTITUTE(IF(INDEX($E$240:$G$245,MATCH("●",INDEX($H$240:$AQ$245,,MATCH($D320,$137:$137,0)-7),0),1)=VLOOKUP(CF$310,$AD$9:$AN$32,8,FALSE),"","sed -i "&amp;IF($AK$308="MacOS","'' ","")&amp;"'s#"&amp;CF$310&amp;"="""&amp;INDEX($E$240:$G$245,MATCH("●",INDEX($H$240:$AQ$245,,MATCH($D320,$137:$137,0)-7),0),1)&amp;""""&amp;"#"&amp;CF$310&amp;"="&amp;""""&amp;VLOOKUP(CF$310,$AD$9:$AN$32,8,FALSE)&amp;""""&amp;"#g'"&amp;"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0" s="71" t="str">
        <f>SUBSTITUTE(IF(VLOOKUP(CG$310,$AD$9:$AN$32,8,FALSE)=INDEX($E$247:$G$251,MATCH("●",INDEX($H$247:$AQ$251,,MATCH($D320,$137:$137,0)-7),0),1),"","sed -i "&amp;IF($AK$308="MacOS","'' ","")&amp;"'s#"&amp;CG$310&amp;"="""&amp;VLOOKUP(CG$310,$AD$9:$AN$32,8,FALSE)&amp;""""&amp;"#"&amp;CG$310&amp;"="&amp;""""&amp;INDEX($E$247:$G$251,MATCH("●",INDEX($H$247:$AQ$251,,MATCH($D320,$137:$137,0)-7),0),1)&amp;""""&amp;"#g'"&amp;" ${CONFIG_DIR}"&amp;$K$7&amp;"; export "&amp;CG$310&amp;"="&amp;""""&amp;INDEX($E$247:$G$251,MATCH("●",INDEX($H$247:$AQ$251,,MATCH($D320,$137:$137,0)-7),0),1)&amp;""";"),",",""",""")</f>
        <v/>
      </c>
      <c r="CH320" s="71" t="str">
        <f>SUBSTITUTE(IF(INDEX($E$247:$G$251,MATCH("●",INDEX($H$247:$AQ$251,,MATCH($D320,$137:$137,0)-7),0),1)=VLOOKUP(CH$310,$AD$9:$AN$32,8,FALSE),"","sed -i "&amp;IF($AK$308="MacOS","'' ","")&amp;"'s#"&amp;CH$310&amp;"="""&amp;INDEX($E$247:$G$251,MATCH("●",INDEX($H$247:$AQ$251,,MATCH($D320,$137:$137,0)-7),0),1)&amp;""""&amp;"#"&amp;CH$310&amp;"="&amp;""""&amp;VLOOKUP(CH$310,$AD$9:$AN$32,8,FALSE)&amp;""""&amp;"#g'"&amp;"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0" s="71" t="str">
        <f>SUBSTITUTE(IF(VLOOKUP(CI$310,$AD$9:$AN$32,8,FALSE)=INDEX($E$253:$G$257,MATCH("●",INDEX($H$253:$AQ$257,,MATCH($D320,$137:$137,0)-7),0),1),"","sed -i "&amp;IF($AK$308="MacOS","'' ","")&amp;"'s#"&amp;CI$310&amp;"="""&amp;VLOOKUP(CI$310,$AD$9:$AN$32,8,FALSE)&amp;""""&amp;"#"&amp;CI$310&amp;"="&amp;""""&amp;INDEX($E$253:$G$257,MATCH("●",INDEX($H$253:$AQ$257,,MATCH($D320,$137:$137,0)-7),0),1)&amp;""""&amp;"#g'"&amp;" ${CONFIG_DIR}"&amp;$K$7&amp;"; export "&amp;CI$310&amp;"="&amp;""""&amp;INDEX($E$253:$G$257,MATCH("●",INDEX($H$253:$AQ$257,,MATCH($D320,$137:$137,0)-7),0),1)&amp;""";"),",",""",""")</f>
        <v/>
      </c>
      <c r="CJ320" s="71" t="str">
        <f>SUBSTITUTE(IF(INDEX($E$253:$G$257,MATCH("●",INDEX($H$253:$AQ$257,,MATCH($D320,$137:$137,0)-7),0),1)=VLOOKUP(CJ$310,$AD$9:$AN$32,8,FALSE),"","sed -i "&amp;IF($AK$308="MacOS","'' ","")&amp;"'s#"&amp;CJ$310&amp;"="""&amp;INDEX($E$253:$G$257,MATCH("●",INDEX($H$253:$AQ$257,,MATCH($D320,$137:$137,0)-7),0),1)&amp;""""&amp;"#"&amp;CJ$310&amp;"="&amp;""""&amp;VLOOKUP(CJ$310,$AD$9:$AN$32,8,FALSE)&amp;""""&amp;"#g'"&amp;"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0" s="71" t="str">
        <f>SUBSTITUTE(IF(VLOOKUP(CK$310,$AD$9:$AN$32,8,FALSE)=INDEX($E$259:$G$268,MATCH("●",INDEX($H$259:$AQ$268,,MATCH($D320,$137:$137,0)-7),0),1),"","sed -i "&amp;IF($AK$308="MacOS","'' ","")&amp;"'s#"&amp;CK$310&amp;"="""&amp;VLOOKUP(CK$310,$AD$9:$AN$32,8,FALSE)&amp;""""&amp;"#"&amp;CK$310&amp;"="&amp;""""&amp;INDEX($E$259:$G$268,MATCH("●",INDEX($H$259:$AQ$268,,MATCH($D320,$137:$137,0)-7),0),1)&amp;""""&amp;"#g'"&amp;" ${CONFIG_DIR}"&amp;$K$7&amp;"; export "&amp;CK$310&amp;"="&amp;""""&amp;INDEX($E$259:$G$268,MATCH("●",INDEX($H$259:$AQ$268,,MATCH($D320,$137:$137,0)-7),0),1)&amp;""";"),",",""",""")</f>
        <v/>
      </c>
      <c r="CL320" s="71" t="str">
        <f>SUBSTITUTE(IF(INDEX($E$259:$G$268,MATCH("●",INDEX($H$259:$AQ$268,,MATCH($D320,$137:$137,0)-7),0),1)=VLOOKUP(CL$310,$AD$9:$AN$32,8,FALSE),"","sed -i "&amp;IF($AK$308="MacOS","'' ","")&amp;"'s#"&amp;CL$310&amp;"="""&amp;INDEX($E$259:$G$268,MATCH("●",INDEX($H$259:$AQ$268,,MATCH($D320,$137:$137,0)-7),0),1)&amp;""""&amp;"#"&amp;CL$310&amp;"="&amp;""""&amp;VLOOKUP(CL$310,$AD$9:$AN$32,8,FALSE)&amp;""""&amp;"#g'"&amp;"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0" s="71" t="str">
        <f t="shared" si="4"/>
        <v>sed -i '' 's#POSTGRESQL_TEMPLATE="template0"#POSTGRESQL_TEMPLATE="なし"#g' ${CONFIG_DIR}db_data_config.txt; export POSTGRESQL_TEMPLATE="なし";</v>
      </c>
      <c r="CN320" s="71" t="str">
        <f t="shared" si="5"/>
        <v>sed -i '' 's#POSTGRESQL_TEMPLATE="なし"#POSTGRESQL_TEMPLATE="template0"#g' ${CONFIG_DIR}db_data_config.txt; export POSTGRESQL_TEMPLATE="template0";</v>
      </c>
      <c r="CO320" s="71" t="str">
        <f t="shared" si="6"/>
        <v>sed -i '' 's#POSTGRESQL_CONNECTION_LIMIT="-1"#POSTGRESQL_CONNECTION_LIMIT="なし"#g' ${CONFIG_DIR}db_data_config.txt; export POSTGRESQL_CONNECTION_LIMIT="なし";</v>
      </c>
      <c r="CP320" s="71" t="str">
        <f t="shared" si="7"/>
        <v>sed -i '' 's#POSTGRESQL_CONNECTION_LIMIT="なし"#POSTGRESQL_CONNECTION_LIMIT="-1"#g' ${CONFIG_DIR}db_data_config.txt; export POSTGRESQL_CONNECTION_LIMIT="-1";</v>
      </c>
      <c r="CQ320" s="71" t="str">
        <f t="shared" si="8"/>
        <v>sed -i '' 's#POSTGRESQL_ALLOW_CONNECTIONS="true"#POSTGRESQL_ALLOW_CONNECTIONS="なし"#g' ${CONFIG_DIR}db_data_config.txt; export POSTGRESQL_ALLOW_CONNECTIONS="なし";</v>
      </c>
      <c r="CR320" s="71" t="str">
        <f t="shared" si="9"/>
        <v>sed -i '' 's#POSTGRESQL_ALLOW_CONNECTIONS="なし"#POSTGRESQL_ALLOW_CONNECTIONS="true"#g' ${CONFIG_DIR}db_data_config.txt; export POSTGRESQL_ALLOW_CONNECTIONS="true";</v>
      </c>
      <c r="CS320" s="5" t="s">
        <v>735</v>
      </c>
    </row>
    <row r="321" spans="4:97" ht="36" customHeight="1">
      <c r="D321" s="96">
        <f t="shared" si="10"/>
        <v>10</v>
      </c>
      <c r="E321" s="97"/>
      <c r="F321" s="97"/>
      <c r="G321" s="98"/>
      <c r="H321" s="45" t="str">
        <f t="shared" ca="1" si="3"/>
        <v>clear; echo テストケース010; sed -i '' 's#COLUMN_DATA_NAME="col1","col2","col3","col4","col5","col6","col7","col8","col9","col0"#COLUMN_DATA_NAME="col1","col2","col3","col4","col5","col6","col7","col8","col9"#g' ${CONFIG_DIR}db_sql_config.txt; export COLUMN_DATA_NAME="col1","col2","col3","col4","col5","col6","col7","col8","col9";sed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's#COLUMN_DATA_NAME="col1","col2","col3","col4","col5","col6","col7","col8","col9"#COLUMN_DATA_NAME="col1","col2","col3","col4","col5","col6","col7","col8","col9","col0"#g' ${CONFIG_DIR}db_sql_config.txt; export COLUMN_DATA_NAME="col1","col2","col3","col4","col5","col6","col7","col8","col9","col0";sed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7"/>
      <c r="AE321" s="99" t="str" cm="1">
        <f t="array" ref="AE321">SUBSTITUTE(INDEX($H$286:$AQ$286, , MATCH($D321, $137:$137, 0)-7),"-","")</f>
        <v>異常</v>
      </c>
      <c r="AF321" s="100"/>
      <c r="AG321" s="101"/>
      <c r="AH321" s="102" t="s">
        <v>1487</v>
      </c>
      <c r="AI321" s="103"/>
      <c r="AJ321" s="103"/>
      <c r="AK321" s="103"/>
      <c r="AL321" s="103"/>
      <c r="AM321" s="103"/>
      <c r="AN321" s="103"/>
      <c r="AO321" s="103"/>
      <c r="AP321" s="103"/>
      <c r="AQ321" s="104"/>
      <c r="AS321" s="68" t="str" cm="1">
        <f t="array" ref="AS321">SUBSTITUTE(TEXT(INDEX($H$289:$AQ$289,1,$D321),"000000"),"-","")</f>
        <v>240106</v>
      </c>
      <c r="AT321" s="69"/>
      <c r="AU321" s="70"/>
      <c r="AW321" s="71" t="str">
        <f>SUBSTITUTE(IF(VLOOKUP(AW$310,$AD$9:$AN$32,8,FALSE)=INDEX($E$143:$G$146,MATCH("●",INDEX($H$143:$AQ$146,,MATCH($D321,$137:$137,0)-7),0),1),"","sed -i "&amp;IF($AK$308="MacOS","'' ","")&amp;"'s#"&amp;AW$310&amp;"="""&amp;VLOOKUP(AW$310,$AD$9:$AN$32,8,FALSE)&amp;""""&amp;"#"&amp;AW$310&amp;"="&amp;""""&amp;INDEX($E$143:$G$146,MATCH("●",INDEX($H$143:$AQ$146,,MATCH($D321,$137:$137,0)-7),0),1)&amp;""""&amp;"#g'"&amp;" ${CONFIG_DIR}"&amp;$K$7&amp;"; export "&amp;AW$310&amp;"="&amp;""""&amp;INDEX($E$143:$G$146,MATCH("●",INDEX($H$143:$AQ$146,,MATCH($D321,$137:$137,0)-7),0),1)&amp;""";"),",",""",""")</f>
        <v/>
      </c>
      <c r="AX321" s="71" t="str">
        <f>SUBSTITUTE(IF(INDEX($E$143:$G$146,MATCH("●",INDEX($H$143:$AQ$146,,MATCH($D321,$137:$137,0)-7),0),1)=VLOOKUP(AX$310,$AD$9:$AN$32,8,FALSE),"","sed -i "&amp;IF($AK$308="MacOS","'' ","")&amp;"'s#"&amp;AX$310&amp;"="""&amp;INDEX($E$143:$G$146,MATCH("●",INDEX($H$143:$AQ$146,,MATCH($D321,$137:$137,0)-7),0),1)&amp;""""&amp;"#"&amp;AX$310&amp;"="&amp;""""&amp;VLOOKUP(AX$310,$AD$9:$AN$32,8,FALSE)&amp;""""&amp;"#g'"&amp;"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1" s="71" t="str">
        <f>SUBSTITUTE(IF(VLOOKUP(AY$310,$AD$9:$AN$32,8,FALSE)=INDEX($E$148:$G$149,MATCH("●",INDEX($H$148:$AQ$149,,MATCH($D321,$137:$137,0)-7),0),1),"","sed -i "&amp;IF($AK$308="MacOS","'' ","")&amp;"'s#"&amp;AY$310&amp;"="""&amp;VLOOKUP(AY$310,$AD$9:$AN$32,8,FALSE)&amp;""""&amp;"#"&amp;AY$310&amp;"="&amp;""""&amp;INDEX($E$148:$G$149,MATCH("●",INDEX($H$148:$AQ$149,,MATCH($D321,$137:$137,0)-7),0),1)&amp;""""&amp;"#g'"&amp;" ${CONFIG_DIR}"&amp;$K$7&amp;"; export "&amp;AY$310&amp;"="&amp;""""&amp;INDEX($E$148:$G$149,MATCH("●",INDEX($H$148:$AQ$149,,MATCH($D321,$137:$137,0)-7),0),1)&amp;""";"),",",""",""")</f>
        <v/>
      </c>
      <c r="AZ321" s="71" t="str">
        <f>SUBSTITUTE(IF(INDEX($E$148:$G$149,MATCH("●",INDEX($H$148:$AQ$149,,MATCH($D321,$137:$137,0)-7),0),1)=VLOOKUP(AZ$310,$AD$9:$AN$16,8,FALSE),"","sed -i "&amp;IF($AK$308="MacOS","'' ","")&amp;"'s#"&amp;AZ$310&amp;"="""&amp;INDEX($E$148:$G$149,MATCH("●",INDEX($H$148:$AQ$149,,MATCH($D321,$137:$137,0)-7),0),1)&amp;""""&amp;"#"&amp;AZ$310&amp;"="&amp;""""&amp;VLOOKUP(AZ$310,$AD$9:$AN$16,8,FALSE)&amp;""""&amp;"#g'"&amp;"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1" s="71" t="str">
        <f>SUBSTITUTE(IF(VLOOKUP(BA$310,$AD$9:$AN$32,8,FALSE)=INDEX($E$151:$G$156,MATCH("●",INDEX($H$151:$AQ$156,,MATCH($D321,$137:$137,0)-7),0),1),"","sed -i "&amp;IF($AK$308="MacOS","'' ","")&amp;"'s#"&amp;BA$310&amp;"="""&amp;VLOOKUP(BA$310,$AD$9:$AN$32,8,FALSE)&amp;""""&amp;"#"&amp;BA$310&amp;"="&amp;""""&amp;INDEX($E$151:$G$156,MATCH("●",INDEX($H$151:$AQ$156,,MATCH($D321,$137:$137,0)-7),0),1)&amp;""""&amp;"#g'"&amp;" ${CONFIG_DIR}"&amp;$K$7&amp;"; export "&amp;BA$310&amp;"="&amp;""""&amp;INDEX($E$151:$G$156,MATCH("●",INDEX($H$151:$AQ$156,,MATCH($D321,$137:$137,0)-7),0),1)&amp;""";"),",",""",""")</f>
        <v/>
      </c>
      <c r="BB321" s="71" t="str">
        <f>SUBSTITUTE(IF(INDEX($E$151:$G$156,MATCH("●",INDEX($H$151:$AQ$156,,MATCH($D321,$137:$137,0)-7),0),1)=VLOOKUP(BB$310,$AD$9:$AN$16,8,FALSE),"","sed -i "&amp;IF($AK$308="MacOS","'' ","")&amp;"'s#"&amp;BB$310&amp;"="""&amp;INDEX($E$151:$G$156,MATCH("●",INDEX($H$151:$AQ$156,,MATCH($D321,$137:$137,0)-7),0),1)&amp;""""&amp;"#"&amp;BB$310&amp;"="&amp;""""&amp;VLOOKUP(BB$310,$AD$9:$AN$16,8,FALSE)&amp;""""&amp;"#g'"&amp;"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1" s="71" t="str">
        <f>SUBSTITUTE(IF(VLOOKUP(BC$310,$AD$9:$AN$32,8,FALSE)=INDEX($E$158:$G$166,MATCH("●",INDEX($H$158:$AQ$166,,MATCH($D321,$137:$137,0)-7),0),1),"","sed -i "&amp;IF($AK$308="MacOS","'' ","")&amp;"'s#"&amp;BC$310&amp;"="""&amp;VLOOKUP(BC$310,$AD$9:$AN$32,8,FALSE)&amp;""""&amp;"#"&amp;BC$310&amp;"="&amp;""""&amp;INDEX($E$158:$G$166,MATCH("●",INDEX($H$158:$AQ$166,,MATCH($D321,$137:$137,0)-7),0),1)&amp;""""&amp;"#g'"&amp;" ${CONFIG_DIR}"&amp;$K$7&amp;"; export "&amp;BC$310&amp;"="&amp;""""&amp;INDEX($E$158:$G$166,MATCH("●",INDEX($H$158:$AQ$166,,MATCH($D321,$137:$137,0)-7),0),1)&amp;""";"),",",""",""")</f>
        <v/>
      </c>
      <c r="BD321" s="71" t="str">
        <f>SUBSTITUTE(IF(INDEX($E$158:$G$166,MATCH("●",INDEX($H$158:$AQ$166,,MATCH($D321,$137:$137,0)-7),0),1)=VLOOKUP(BD$310,$AD$9:$AN$16,8,FALSE),"","sed -i "&amp;IF($AK$308="MacOS","'' ","")&amp;"'s#"&amp;BD$310&amp;"="""&amp;INDEX($E$158:$G$166,MATCH("●",INDEX($H$158:$AQ$166,,MATCH($D321,$137:$137,0)-7),0),1)&amp;""""&amp;"#"&amp;BD$310&amp;"="&amp;""""&amp;VLOOKUP(BD$310,$AD$9:$AN$16,8,FALSE)&amp;""""&amp;"#g'"&amp;"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1" s="71" t="str">
        <f>SUBSTITUTE(IF(VLOOKUP(BE$310,$AD$9:$AN$32,8,FALSE)=INDEX($E$168:$G$169,MATCH("●",INDEX($H$168:$AQ$169,,MATCH($D321,$137:$137,0)-7),0),1),"","sed -i "&amp;IF($AK$308="MacOS","'' ","")&amp;"'s#"&amp;BE$310&amp;"="""&amp;VLOOKUP(BE$310,$AD$9:$AD$9:$AN$32,8,FALSE)&amp;""""&amp;"#"&amp;BE$310&amp;"="&amp;""""&amp;INDEX($E$168:$G$169,MATCH("●",INDEX($H$168:$AQ$169,,MATCH($D321,$137:$137,0)-7),0),1)&amp;""""&amp;"#g'"&amp;" ${CONFIG_DIR}"&amp;$K$7&amp;"; export "&amp;BE$310&amp;"="&amp;""""&amp;INDEX($E$168:$G$169,MATCH("●",INDEX($H$168:$AQ$169,,MATCH($D321,$137:$137,0)-7),0),1)&amp;""";"),",",""",""")</f>
        <v/>
      </c>
      <c r="BF321" s="71" t="str">
        <f>SUBSTITUTE(IF(INDEX($E$168:$G$169,MATCH("●",INDEX($H$168:$AQ$169,,MATCH($D321,$137:$137,0)-7),0),1)=VLOOKUP(BF$310,$AD$9:$AN$16,8,FALSE),"","sed -i "&amp;IF($AK$308="MacOS","'' ","")&amp;"'s#"&amp;BF$310&amp;"="""&amp;INDEX($E$168:$G$169,MATCH("●",INDEX($H$168:$AQ$169,,MATCH($D321,$137:$137,0)-7),0),1)&amp;""""&amp;"#"&amp;BF$310&amp;"="&amp;""""&amp;VLOOKUP(BF$310,$AD$9:$AN$16,8,FALSE)&amp;""""&amp;"#g'"&amp;"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1" s="71" t="str">
        <f>SUBSTITUTE(IF(VLOOKUP(BG$310,$AD$9:$AN$32,8,FALSE)=INDEX($E$171:$G$172,MATCH("●",INDEX($H$171:$AQ$172,,MATCH($D321,$137:$137,0)-7),0),1),"","sed -i "&amp;IF($AK$308="MacOS","'' ","")&amp;"'s#"&amp;BG$310&amp;"="""&amp;VLOOKUP(BG$310,$AD$9:$AN$32,8,FALSE)&amp;""""&amp;"#"&amp;BG$310&amp;"="&amp;""""&amp;INDEX($E$171:$G$172,MATCH("●",INDEX($H$171:$AQ$172,,MATCH($D321,$137:$137,0)-7),0),1)&amp;""""&amp;"#g'"&amp;" ${CONFIG_DIR}"&amp;$K$7&amp;"; export "&amp;BG$310&amp;"="&amp;""""&amp;INDEX($E$171:$G$172,MATCH("●",INDEX($H$171:$AQ$172,,MATCH($D321,$137:$137,0)-7),0),1)&amp;""";"),",",""",""")</f>
        <v/>
      </c>
      <c r="BH321" s="71" t="str">
        <f>SUBSTITUTE(IF(INDEX($E$171:$G$172,MATCH("●",INDEX($H$171:$AQ$172,,MATCH($D321,$137:$137,0)-7),0),1)=VLOOKUP(BH$310,$AD$9:$AN$16,8,FALSE),"","sed -i "&amp;IF($AK$308="MacOS","'' ","")&amp;"'s#"&amp;BH$310&amp;"="""&amp;INDEX($E$171:$G$172,MATCH("●",INDEX($H$171:$AQ$172,,MATCH($D321,$137:$137,0)-7),0),1)&amp;""""&amp;"#"&amp;BH$310&amp;"="&amp;""""&amp;VLOOKUP(BH$310,$AD$9:$AN$16,8,FALSE)&amp;""""&amp;"#g'"&amp;"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1" s="71" t="str">
        <f>SUBSTITUTE(IF(VLOOKUP(BI$310,$AD$9:$AN$32,8,FALSE)=INDEX($E$174:$G$185,MATCH("●",INDEX($H$174:$AQ$185,,MATCH($D321,$137:$137,0)-7),0),1),"","sed -i "&amp;IF($AK$308="MacOS","'' ","")&amp;"'s#"&amp;BI$310&amp;"="""&amp;VLOOKUP(BI$310,$AD$9:$AN$32,8,FALSE)&amp;""""&amp;"#"&amp;BI$310&amp;"="&amp;""""&amp;INDEX($E$174:$G$185,MATCH("●",INDEX($H$174:$AQ$185,,MATCH($D321,$137:$137,0)-7),0),1)&amp;""""&amp;"#g'"&amp;" ${CONFIG_DIR}"&amp;$K$7&amp;"; export "&amp;BI$310&amp;"="&amp;""""&amp;INDEX($E$174:$G$185,MATCH("●",INDEX($H$174:$AQ$185,,MATCH($D321,$137:$137,0)-7),0),1)&amp;""";"),",",""",""")</f>
        <v/>
      </c>
      <c r="BJ321" s="71" t="str">
        <f>SUBSTITUTE(IF(INDEX($E$174:$G$185,MATCH("●",INDEX($H$174:$AQ$185,,MATCH($D321,$137:$137,0)-7),0),1)=VLOOKUP(BJ$310,$AD$9:$AN$16,8,FALSE),"","sed -i "&amp;IF($AK$308="MacOS","'' ","")&amp;"'s#"&amp;BJ$310&amp;"="""&amp;INDEX($E$174:$G$185,MATCH("●",INDEX($H$174:$AQ$185,,MATCH($D321,$137:$137,0)-7),0),1)&amp;""""&amp;"#"&amp;BJ$310&amp;"="&amp;""""&amp;VLOOKUP(BJ$310,$AD$9:$AN$16,8,FALSE)&amp;""""&amp;"#g'"&amp;"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1" s="71" t="str">
        <f>SUBSTITUTE(IF(VLOOKUP(BK$310,$AD$9:$AN$32,8,FALSE)=INDEX($E$187:$G$189,MATCH("●",INDEX($H$187:$AQ$189,,MATCH($D321,$137:$137,0)-7),0),1),"","sed -i "&amp;IF($AK$308="MacOS","'' ","")&amp;"'s#"&amp;BK$310&amp;"="""&amp;VLOOKUP(BK$310,$AD$9:$AN$32,8,FALSE)&amp;""""&amp;"#"&amp;BK$310&amp;"="&amp;""""&amp;INDEX($E$187:$G$189,MATCH("●",INDEX($H$187:$AQ$189,,MATCH($D321,$137:$137,0)-7),0),1)&amp;""""&amp;"#g'"&amp;" ${CONFIG_DIR}"&amp;$K$7&amp;"; export "&amp;BK$310&amp;"="&amp;""""&amp;INDEX($E$187:$G$189,MATCH("●",INDEX($H$187:$AQ$189,,MATCH($D321,$137:$137,0)-7),0),1)&amp;""";"),",",""",""")</f>
        <v/>
      </c>
      <c r="BL321" s="71" t="str">
        <f>SUBSTITUTE(IF(INDEX($E$187:$G$189,MATCH("●",INDEX($H$187:$AQ$189,,MATCH($D321,$137:$137,0)-7),0),1)=VLOOKUP(BL$310,$AD$9:$AN$32,8,FALSE),"","sed -i "&amp;IF($AK$308="MacOS","'' ","")&amp;"'s#"&amp;BL$310&amp;"="""&amp;INDEX($E$187:$G$189,MATCH("●",INDEX($H$187:$AQ$189,,MATCH($D321,$137:$137,0)-7),0),1)&amp;""""&amp;"#"&amp;BL$310&amp;"="&amp;""""&amp;VLOOKUP(BL$310,$AD$9:$AN$32,8,FALSE)&amp;""""&amp;"#g'"&amp;"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1" s="71" t="str">
        <f>SUBSTITUTE(IF(VLOOKUP(BM$310,$AD$9:$AN$32,8,FALSE)=INDEX($E$191:$G$192,MATCH("●",INDEX($H$191:$AQ$192,,MATCH($D321,$137:$137,0)-7),0),1),"","sed -i "&amp;IF($AK$308="MacOS","'' ","")&amp;"'s#"&amp;BM$310&amp;"="""&amp;VLOOKUP(BM$310,$AD$9:$AN$32,8,FALSE)&amp;""""&amp;"#"&amp;BM$310&amp;"="&amp;""""&amp;INDEX($E$191:$G$192,MATCH("●",INDEX($H$191:$AQ$192,,MATCH($D321,$137:$137,0)-7),0),1)&amp;""""&amp;"#g'"&amp;" ${CONFIG_DIR}"&amp;$K$7&amp;"; export "&amp;BM$310&amp;"="&amp;""""&amp;INDEX($E$191:$G$192,MATCH("●",INDEX($H$191:$AQ$192,,MATCH($D321,$137:$137,0)-7),0),1)&amp;""";"),",",""",""")</f>
        <v/>
      </c>
      <c r="BN321" s="71" t="str">
        <f>SUBSTITUTE(IF(INDEX($E$191:$G$192,MATCH("●",INDEX($H$191:$AQ$192,,MATCH($D321,$137:$137,0)-7),0),1)=VLOOKUP(BN$310,$AD$9:$AN$32,8,FALSE),"","sed -i "&amp;IF($AK$308="MacOS","'' ","")&amp;"'s#"&amp;BN$310&amp;"="""&amp;INDEX($E$191:$G$192,MATCH("●",INDEX($H$191:$AQ$192,,MATCH($D321,$137:$137,0)-7),0),1)&amp;""""&amp;"#"&amp;BN$310&amp;"="&amp;""""&amp;VLOOKUP(BN$310,$AD$9:$AN$32,8,FALSE)&amp;""""&amp;"#g'"&amp;"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1" s="71" t="str">
        <f>SUBSTITUTE(IF(VLOOKUP(BO$310,$AD$9:$AN$32,8,FALSE)=INDEX($E$194:$G$195,MATCH("●",INDEX($H$194:$AQ$195,,MATCH($D321,$137:$137,0)-7),0),1),"","sed -i "&amp;IF($AK$308="MacOS","'' ","")&amp;"'s#"&amp;BO$310&amp;"="""&amp;VLOOKUP(BO$310,$AD$9:$AN$32,8,FALSE)&amp;""""&amp;"#"&amp;BO$310&amp;"="&amp;""""&amp;INDEX($E$194:$G$195,MATCH("●",INDEX($H$194:$AQ$195,,MATCH($D321,$137:$137,0)-7),0),1)&amp;""""&amp;"#g'"&amp;" ${CONFIG_DIR}"&amp;$K$7&amp;"; export "&amp;BO$310&amp;"="&amp;""""&amp;INDEX($E$194:$G$195,MATCH("●",INDEX($H$194:$AQ$195,,MATCH($D321,$137:$137,0)-7),0),1)&amp;""";"),",",""",""")</f>
        <v/>
      </c>
      <c r="BP321" s="71" t="str">
        <f>SUBSTITUTE(IF(INDEX($E$194:$G$195,MATCH("●",INDEX($H$194:$AQ$195,,MATCH($D321,$137:$137,0)-7),0),1)=VLOOKUP(BP$310,$AD$9:$AN$32,8,FALSE),"","sed -i "&amp;IF($AK$308="MacOS","'' ","")&amp;"'s#"&amp;BP$310&amp;"="""&amp;INDEX($E$194:$G$195,MATCH("●",INDEX($H$194:$AQ$195,,MATCH($D321,$137:$137,0)-7),0),1)&amp;""""&amp;"#"&amp;BP$310&amp;"="&amp;""""&amp;VLOOKUP(BP$310,$AD$9:$AN$32,8,FALSE)&amp;""""&amp;"#g'"&amp;"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1" s="71" t="str">
        <f>SUBSTITUTE(IF(VLOOKUP(BQ$310,$AD$9:$AN$32,8,FALSE)=INDEX($E$197:$G$198,MATCH("●",INDEX($H$197:$AQ$198,,MATCH($D321,$137:$137,0)-7),0),1),"","sed -i "&amp;IF($AK$308="MacOS","'' ","")&amp;"'s#"&amp;BQ$310&amp;"="""&amp;VLOOKUP(BQ$310,$AD$9:$AN$32,8,FALSE)&amp;""""&amp;"#"&amp;BQ$310&amp;"="&amp;""""&amp;INDEX($E$197:$G$198,MATCH("●",INDEX($H$197:$AQ$198,,MATCH($D321,$137:$137,0)-7),0),1)&amp;""""&amp;"#g'"&amp;" ${CONFIG_DIR}"&amp;$K$7&amp;"; export "&amp;BQ$310&amp;"="&amp;""""&amp;INDEX($E$197:$G$198,MATCH("●",INDEX($H$197:$AQ$198,,MATCH($D321,$137:$137,0)-7),0),1)&amp;""";"),",",""",""")</f>
        <v/>
      </c>
      <c r="BR321" s="71" t="str">
        <f>SUBSTITUTE(IF(INDEX($E$197:$G$198,MATCH("●",INDEX($H$197:$AQ$198,,MATCH($D321,$137:$137,0)-7),0),1)=VLOOKUP(BR$310,$AD$9:$AN$32,8,FALSE),"","sed -i "&amp;IF($AK$308="MacOS","'' ","")&amp;"'s#"&amp;BR$310&amp;"="""&amp;INDEX($E$197:$G$198,MATCH("●",INDEX($H$197:$AQ$198,,MATCH($D321,$137:$137,0)-7),0),1)&amp;""""&amp;"#"&amp;BR$310&amp;"="&amp;""""&amp;VLOOKUP(BR$310,$AD$9:$AN$32,8,FALSE)&amp;""""&amp;"#g'"&amp;"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1" s="71" t="str">
        <f>SUBSTITUTE(IF(VLOOKUP(BS$310,$AD$9:$AN$32,8,FALSE)=INDEX($E$200:$G$203,MATCH("●",INDEX($H$200:$AQ$203,,MATCH($D321,$137:$137,0)-7),0),1),"","sed -i "&amp;IF($AK$308="MacOS","'' ","")&amp;"'s#"&amp;BS$310&amp;"="""&amp;VLOOKUP(BS$310,$AD$9:$AN$32,8,FALSE)&amp;""""&amp;"#"&amp;BS$310&amp;"="&amp;""""&amp;INDEX($E$200:$G$203,MATCH("●",INDEX($H$200:$AQ$203,,MATCH($D321,$137:$137,0)-7),0),1)&amp;""""&amp;"#g'"&amp;" ${CONFIG_DIR}"&amp;$K$7&amp;"; export "&amp;BS$310&amp;"="&amp;""""&amp;INDEX($E$200:$G$203,MATCH("●",INDEX($H$200:$AQ$203,,MATCH($D321,$137:$137,0)-7),0),1)&amp;""";"),",",""",""")</f>
        <v>sed -i '' 's#COLUMN_DATA_NAME="col1"",""col2"",""col3"",""col4"",""col5"",""col6"",""col7"",""col8"",""col9"",""col0"#COLUMN_DATA_NAME="col1"",""col2"",""col3"",""col4"",""col5"",""col6"",""col7"",""col8"",""col9"#g' ${CONFIG_DIR}db_sql_config.txt; export COLUMN_DATA_NAME="col1"",""col2"",""col3"",""col4"",""col5"",""col6"",""col7"",""col8"",""col9";</v>
      </c>
      <c r="BT321" s="71" t="str">
        <f>SUBSTITUTE(IF(INDEX($E$200:$G$203,MATCH("●",INDEX($H$200:$AQ$203,,MATCH($D321,$137:$137,0)-7),0),1)=VLOOKUP(BT$310,$AD$9:$AN$32,8,FALSE),"","sed -i "&amp;IF($AK$308="MacOS","'' ","")&amp;"'s#"&amp;BT$310&amp;"="""&amp;INDEX($E$200:$G$203,MATCH("●",INDEX($H$200:$AQ$203,,MATCH($D321,$137:$137,0)-7),0),1)&amp;""""&amp;"#"&amp;BT$310&amp;"="&amp;""""&amp;VLOOKUP(BT$310,$AD$9:$AN$32,8,FALSE)&amp;""""&amp;"#g'"&amp;"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>sed -i '' 's#COLUMN_DATA_NAME="col1"",""col2"",""col3"",""col4"",""col5"",""col6"",""col7"",""col8"",""col9"#COLUMN_DATA_NAME="col1"",""col2"",""col3"",""col4"",""col5"",""col6"",""col7"",""col8"",""col9"",""col0"#g' ${CONFIG_DIR}db_sql_config.txt; export COLUMN_DATA_NAME="col1"",""col2"",""col3"",""col4"",""col5"",""col6"",""col7"",""col8"",""col9"",""col0";</v>
      </c>
      <c r="BU321" s="71" t="str">
        <f>SUBSTITUTE(IF(VLOOKUP(BU$310,$AD$9:$AN$32,8,FALSE)=INDEX($E$205:$G$210,MATCH("●",INDEX($H$205:$AQ$210,,MATCH($D321,$137:$137,0)-7),0),1),"","sed -i "&amp;IF($AK$308="MacOS","'' ","")&amp;"'s#"&amp;BU$310&amp;"="""&amp;VLOOKUP(BU$310,$AD$9:$AN$32,8,FALSE)&amp;""""&amp;"#"&amp;BU$310&amp;"="&amp;""""&amp;INDEX($E$205:$G$210,MATCH("●",INDEX($H$205:$AQ$210,,MATCH($D321,$137:$137,0)-7),0),1)&amp;""""&amp;"#g'"&amp;" ${CONFIG_DIR}"&amp;$K$7&amp;"; export "&amp;BU$310&amp;"="&amp;""""&amp;INDEX($E$205:$G$210,MATCH("●",INDEX($H$205:$AQ$210,,MATCH($D321,$137:$137,0)-7),0),1)&amp;""";"),",",""",""")</f>
        <v/>
      </c>
      <c r="BV321" s="71" t="str">
        <f>SUBSTITUTE(IF(INDEX($E$205:$G$210,MATCH("●",INDEX($H$205:$AQ$210,,MATCH($D321,$137:$137,0)-7),0),1)=VLOOKUP(BV$310,$AD$9:$AN$32,8,FALSE),"","sed -i "&amp;IF($AK$308="MacOS","'' ","")&amp;"'s#"&amp;BV$310&amp;"="""&amp;INDEX($E$205:$G$210,MATCH("●",INDEX($H$205:$AQ$210,,MATCH($D321,$137:$137,0)-7),0),1)&amp;""""&amp;"#"&amp;BV$310&amp;"="&amp;""""&amp;VLOOKUP(BV$310,$AD$9:$AN$32,8,FALSE)&amp;""""&amp;"#g'"&amp;"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21" s="71" t="str">
        <f>SUBSTITUTE(IF(VLOOKUP(BW$310,$AD$9:$AN$32,8,FALSE)=INDEX($E$212:$G$217,MATCH("●",INDEX($H$212:$AQ$217,,MATCH($D321,$137:$137,0)-7),0),1),"","sed -i "&amp;IF($AK$308="MacOS","'' ","")&amp;"'s#"&amp;BW$310&amp;"="""&amp;VLOOKUP(BW$310,$AD$9:$AN$32,8,FALSE)&amp;""""&amp;"#"&amp;BW$310&amp;"="&amp;""""&amp;INDEX($E$212:$G$217,MATCH("●",INDEX($H$212:$AQ$217,,MATCH($D321,$137:$137,0)-7),0),1)&amp;""""&amp;"#g'"&amp;" ${CONFIG_DIR}"&amp;$K$7&amp;"; export "&amp;BW$310&amp;"="&amp;""""&amp;INDEX($E$212:$G$217,MATCH("●",INDEX($H$212:$AQ$217,,MATCH($D321,$137:$137,0)-7),0),1)&amp;""";"),",",""",""")</f>
        <v/>
      </c>
      <c r="BX321" s="71" t="str">
        <f>SUBSTITUTE(IF(INDEX($E$212:$G$217,MATCH("●",INDEX($H$212:$AQ$217,,MATCH($D321,$137:$137,0)-7),0),1)=VLOOKUP(BX$310,$AD$9:$AN$32,8,FALSE),"","sed -i "&amp;IF($AK$308="MacOS","'' ","")&amp;"'s#"&amp;BX$310&amp;"="""&amp;INDEX($E$212:$G$217,MATCH("●",INDEX($H$212:$AQ$217,,MATCH($D321,$137:$137,0)-7),0),1)&amp;""""&amp;"#"&amp;BX$310&amp;"="&amp;""""&amp;VLOOKUP(BX$310,$AD$9:$AN$32,8,FALSE)&amp;""""&amp;"#g'"&amp;"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21" s="71" t="str">
        <f>SUBSTITUTE(IF(VLOOKUP(BY$310,$AD$9:$AN$32,8,FALSE)=INDEX($E$219:$G$224,MATCH("●",INDEX($H$219:$AQ$224,,MATCH($D321,$137:$137,0)-7),0),1),"","sed -i "&amp;IF($AK$308="MacOS","'' ","")&amp;"'s#"&amp;BY$310&amp;"="""&amp;VLOOKUP(BY$310,$AD$9:$AN$32,8,FALSE)&amp;""""&amp;"#"&amp;BY$310&amp;"="&amp;""""&amp;INDEX($E$219:$G$224,MATCH("●",INDEX($H$219:$AQ$224,,MATCH($D321,$137:$137,0)-7),0),1)&amp;""""&amp;"#g'"&amp;" ${CONFIG_DIR}"&amp;$K$7&amp;"; export "&amp;BY$310&amp;"="&amp;""""&amp;INDEX($E$219:$G$224,MATCH("●",INDEX($H$219:$AQ$224,,MATCH($D321,$137:$137,0)-7),0),1)&amp;""";"),",",""",""")</f>
        <v/>
      </c>
      <c r="BZ321" s="71" t="str">
        <f>SUBSTITUTE(IF(INDEX($E$219:$G$224,MATCH("●",INDEX($H$219:$AQ$224,,MATCH($D321,$137:$137,0)-7),0),1)=VLOOKUP(BZ$310,$AD$9:$AN$32,8,FALSE),"","sed -i "&amp;IF($AK$308="MacOS","'' ","")&amp;"'s#"&amp;BZ$310&amp;"="""&amp;INDEX($E$219:$G$224,MATCH("●",INDEX($H$219:$AQ$224,,MATCH($D321,$137:$137,0)-7),0),1)&amp;""""&amp;"#"&amp;BZ$310&amp;"="&amp;""""&amp;VLOOKUP(BZ$310,$AD$9:$AN$32,8,FALSE)&amp;""""&amp;"#g'"&amp;"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21" s="71" t="str">
        <f>SUBSTITUTE(IF(VLOOKUP(CA$310,$AD$9:$AN$32,8,FALSE)=INDEX($E$226:$G$231,MATCH("●",INDEX($H$226:$AQ$231,,MATCH($D321,$137:$137,0)-7),0),1),"","sed -i "&amp;IF($AK$308="MacOS","'' ","")&amp;"'s#"&amp;CA$310&amp;"="""&amp;VLOOKUP(CA$310,$AD$9:$AN$32,8,FALSE)&amp;""""&amp;"#"&amp;CA$310&amp;"="&amp;""""&amp;INDEX($E$226:$G$231,MATCH("●",INDEX($H$226:$AQ$231,,MATCH($D321,$137:$137,0)-7),0),1)&amp;""""&amp;"#g'"&amp;" ${CONFIG_DIR}"&amp;$K$7&amp;"; export "&amp;CA$310&amp;"="&amp;""""&amp;INDEX($E$226:$G$231,MATCH("●",INDEX($H$226:$AQ$231,,MATCH($D321,$137:$137,0)-7),0),1)&amp;""";"),",",""",""")</f>
        <v/>
      </c>
      <c r="CB321" s="71" t="str">
        <f>SUBSTITUTE(IF(INDEX($E$226:$G$231,MATCH("●",INDEX($H$226:$AQ$231,,MATCH($D321,$137:$137,0)-7),0),1)=VLOOKUP(CB$310,$AD$9:$AN$32,8,FALSE),"","sed -i "&amp;IF($AK$308="MacOS","'' ","")&amp;"'s#"&amp;CB$310&amp;"="""&amp;INDEX($E$226:$G$231,MATCH("●",INDEX($H$226:$AQ$231,,MATCH($D321,$137:$137,0)-7),0),1)&amp;""""&amp;"#"&amp;CB$310&amp;"="&amp;""""&amp;VLOOKUP(CB$310,$AD$9:$AN$32,8,FALSE)&amp;""""&amp;"#g'"&amp;"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21" s="71" t="str">
        <f>SUBSTITUTE(IF(VLOOKUP(CC$310,$AD$9:$AN$32,8,FALSE)=INDEX($E$233:$G$238,MATCH("●",INDEX($H$233:$AQ$238,,MATCH($D321,$137:$137,0)-7),0),1),"","sed -i "&amp;IF($AK$308="MacOS","'' ","")&amp;"'s#"&amp;CC$310&amp;"="""&amp;VLOOKUP(CC$310,$AD$9:$AN$32,8,FALSE)&amp;""""&amp;"#"&amp;CC$310&amp;"="&amp;""""&amp;INDEX($E$233:$G$238,MATCH("●",INDEX($H$233:$AQ$238,,MATCH($D321,$137:$137,0)-7),0),1)&amp;""""&amp;"#g'"&amp;" ${CONFIG_DIR}"&amp;$K$7&amp;"; export "&amp;CC$310&amp;"="&amp;""""&amp;INDEX($E$233:$G$238,MATCH("●",INDEX($H$233:$AQ$238,,MATCH($D321,$137:$137,0)-7),0),1)&amp;""";"),",",""",""")</f>
        <v/>
      </c>
      <c r="CD321" s="71" t="str">
        <f>SUBSTITUTE(IF(INDEX($E$233:$G$238,MATCH("●",INDEX($H$233:$AQ$238,,MATCH($D321,$137:$137,0)-7),0),1)=VLOOKUP(CD$310,$AD$9:$AN$32,8,FALSE),"","sed -i "&amp;IF($AK$308="MacOS","'' ","")&amp;"'s#"&amp;CD$310&amp;"="""&amp;INDEX($E$233:$G$238,MATCH("●",INDEX($H$233:$AQ$238,,MATCH($D321,$137:$137,0)-7),0),1)&amp;""""&amp;"#"&amp;CD$310&amp;"="&amp;""""&amp;VLOOKUP(CD$310,$AD$9:$AN$32,8,FALSE)&amp;""""&amp;"#g'"&amp;"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1" s="71" t="str">
        <f>SUBSTITUTE(IF(VLOOKUP(CE$310,$AD$9:$AN$32,8,FALSE)=INDEX($E$240:$G$245,MATCH("●",INDEX($H$240:$AQ$245,,MATCH($D321,$137:$137,0)-7),0),1),"","sed -i "&amp;IF($AK$308="MacOS","'' ","")&amp;"'s#"&amp;CE$310&amp;"="""&amp;VLOOKUP(CE$310,$AD$9:$AN$32,8,FALSE)&amp;""""&amp;"#"&amp;CE$310&amp;"="&amp;""""&amp;INDEX($E$240:$G$245,MATCH("●",INDEX($H$240:$AQ$245,,MATCH($D321,$137:$137,0)-7),0),1)&amp;""""&amp;"#g'"&amp;" ${CONFIG_DIR}"&amp;$K$7&amp;"; export "&amp;CE$310&amp;"="&amp;""""&amp;INDEX($E$240:$G$245,MATCH("●",INDEX($H$240:$AQ$245,,MATCH($D321,$137:$137,0)-7),0),1)&amp;""";"),",",""",""")</f>
        <v/>
      </c>
      <c r="CF321" s="71" t="str">
        <f>SUBSTITUTE(IF(INDEX($E$240:$G$245,MATCH("●",INDEX($H$240:$AQ$245,,MATCH($D321,$137:$137,0)-7),0),1)=VLOOKUP(CF$310,$AD$9:$AN$32,8,FALSE),"","sed -i "&amp;IF($AK$308="MacOS","'' ","")&amp;"'s#"&amp;CF$310&amp;"="""&amp;INDEX($E$240:$G$245,MATCH("●",INDEX($H$240:$AQ$245,,MATCH($D321,$137:$137,0)-7),0),1)&amp;""""&amp;"#"&amp;CF$310&amp;"="&amp;""""&amp;VLOOKUP(CF$310,$AD$9:$AN$32,8,FALSE)&amp;""""&amp;"#g'"&amp;"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1" s="71" t="str">
        <f>SUBSTITUTE(IF(VLOOKUP(CG$310,$AD$9:$AN$32,8,FALSE)=INDEX($E$247:$G$251,MATCH("●",INDEX($H$247:$AQ$251,,MATCH($D321,$137:$137,0)-7),0),1),"","sed -i "&amp;IF($AK$308="MacOS","'' ","")&amp;"'s#"&amp;CG$310&amp;"="""&amp;VLOOKUP(CG$310,$AD$9:$AN$32,8,FALSE)&amp;""""&amp;"#"&amp;CG$310&amp;"="&amp;""""&amp;INDEX($E$247:$G$251,MATCH("●",INDEX($H$247:$AQ$251,,MATCH($D321,$137:$137,0)-7),0),1)&amp;""""&amp;"#g'"&amp;" ${CONFIG_DIR}"&amp;$K$7&amp;"; export "&amp;CG$310&amp;"="&amp;""""&amp;INDEX($E$247:$G$251,MATCH("●",INDEX($H$247:$AQ$251,,MATCH($D321,$137:$137,0)-7),0),1)&amp;""";"),",",""",""")</f>
        <v/>
      </c>
      <c r="CH321" s="71" t="str">
        <f>SUBSTITUTE(IF(INDEX($E$247:$G$251,MATCH("●",INDEX($H$247:$AQ$251,,MATCH($D321,$137:$137,0)-7),0),1)=VLOOKUP(CH$310,$AD$9:$AN$32,8,FALSE),"","sed -i "&amp;IF($AK$308="MacOS","'' ","")&amp;"'s#"&amp;CH$310&amp;"="""&amp;INDEX($E$247:$G$251,MATCH("●",INDEX($H$247:$AQ$251,,MATCH($D321,$137:$137,0)-7),0),1)&amp;""""&amp;"#"&amp;CH$310&amp;"="&amp;""""&amp;VLOOKUP(CH$310,$AD$9:$AN$32,8,FALSE)&amp;""""&amp;"#g'"&amp;"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1" s="71" t="str">
        <f>SUBSTITUTE(IF(VLOOKUP(CI$310,$AD$9:$AN$32,8,FALSE)=INDEX($E$253:$G$257,MATCH("●",INDEX($H$253:$AQ$257,,MATCH($D321,$137:$137,0)-7),0),1),"","sed -i "&amp;IF($AK$308="MacOS","'' ","")&amp;"'s#"&amp;CI$310&amp;"="""&amp;VLOOKUP(CI$310,$AD$9:$AN$32,8,FALSE)&amp;""""&amp;"#"&amp;CI$310&amp;"="&amp;""""&amp;INDEX($E$253:$G$257,MATCH("●",INDEX($H$253:$AQ$257,,MATCH($D321,$137:$137,0)-7),0),1)&amp;""""&amp;"#g'"&amp;" ${CONFIG_DIR}"&amp;$K$7&amp;"; export "&amp;CI$310&amp;"="&amp;""""&amp;INDEX($E$253:$G$257,MATCH("●",INDEX($H$253:$AQ$257,,MATCH($D321,$137:$137,0)-7),0),1)&amp;""";"),",",""",""")</f>
        <v/>
      </c>
      <c r="CJ321" s="71" t="str">
        <f>SUBSTITUTE(IF(INDEX($E$253:$G$257,MATCH("●",INDEX($H$253:$AQ$257,,MATCH($D321,$137:$137,0)-7),0),1)=VLOOKUP(CJ$310,$AD$9:$AN$32,8,FALSE),"","sed -i "&amp;IF($AK$308="MacOS","'' ","")&amp;"'s#"&amp;CJ$310&amp;"="""&amp;INDEX($E$253:$G$257,MATCH("●",INDEX($H$253:$AQ$257,,MATCH($D321,$137:$137,0)-7),0),1)&amp;""""&amp;"#"&amp;CJ$310&amp;"="&amp;""""&amp;VLOOKUP(CJ$310,$AD$9:$AN$32,8,FALSE)&amp;""""&amp;"#g'"&amp;"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1" s="71" t="str">
        <f>SUBSTITUTE(IF(VLOOKUP(CK$310,$AD$9:$AN$32,8,FALSE)=INDEX($E$259:$G$268,MATCH("●",INDEX($H$259:$AQ$268,,MATCH($D321,$137:$137,0)-7),0),1),"","sed -i "&amp;IF($AK$308="MacOS","'' ","")&amp;"'s#"&amp;CK$310&amp;"="""&amp;VLOOKUP(CK$310,$AD$9:$AN$32,8,FALSE)&amp;""""&amp;"#"&amp;CK$310&amp;"="&amp;""""&amp;INDEX($E$259:$G$268,MATCH("●",INDEX($H$259:$AQ$268,,MATCH($D321,$137:$137,0)-7),0),1)&amp;""""&amp;"#g'"&amp;" ${CONFIG_DIR}"&amp;$K$7&amp;"; export "&amp;CK$310&amp;"="&amp;""""&amp;INDEX($E$259:$G$268,MATCH("●",INDEX($H$259:$AQ$268,,MATCH($D321,$137:$137,0)-7),0),1)&amp;""";"),",",""",""")</f>
        <v/>
      </c>
      <c r="CL321" s="71" t="str">
        <f>SUBSTITUTE(IF(INDEX($E$259:$G$268,MATCH("●",INDEX($H$259:$AQ$268,,MATCH($D321,$137:$137,0)-7),0),1)=VLOOKUP(CL$310,$AD$9:$AN$32,8,FALSE),"","sed -i "&amp;IF($AK$308="MacOS","'' ","")&amp;"'s#"&amp;CL$310&amp;"="""&amp;INDEX($E$259:$G$268,MATCH("●",INDEX($H$259:$AQ$268,,MATCH($D321,$137:$137,0)-7),0),1)&amp;""""&amp;"#"&amp;CL$310&amp;"="&amp;""""&amp;VLOOKUP(CL$310,$AD$9:$AN$32,8,FALSE)&amp;""""&amp;"#g'"&amp;"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1" s="71" t="str">
        <f t="shared" si="4"/>
        <v>sed -i '' 's#POSTGRESQL_TEMPLATE="template0"#POSTGRESQL_TEMPLATE="なし"#g' ${CONFIG_DIR}db_data_config.txt; export POSTGRESQL_TEMPLATE="なし";</v>
      </c>
      <c r="CN321" s="71" t="str">
        <f t="shared" si="5"/>
        <v>sed -i '' 's#POSTGRESQL_TEMPLATE="なし"#POSTGRESQL_TEMPLATE="template0"#g' ${CONFIG_DIR}db_data_config.txt; export POSTGRESQL_TEMPLATE="template0";</v>
      </c>
      <c r="CO321" s="71" t="str">
        <f t="shared" si="6"/>
        <v>sed -i '' 's#POSTGRESQL_CONNECTION_LIMIT="-1"#POSTGRESQL_CONNECTION_LIMIT="なし"#g' ${CONFIG_DIR}db_data_config.txt; export POSTGRESQL_CONNECTION_LIMIT="なし";</v>
      </c>
      <c r="CP321" s="71" t="str">
        <f t="shared" si="7"/>
        <v>sed -i '' 's#POSTGRESQL_CONNECTION_LIMIT="なし"#POSTGRESQL_CONNECTION_LIMIT="-1"#g' ${CONFIG_DIR}db_data_config.txt; export POSTGRESQL_CONNECTION_LIMIT="-1";</v>
      </c>
      <c r="CQ321" s="71" t="str">
        <f t="shared" si="8"/>
        <v>sed -i '' 's#POSTGRESQL_ALLOW_CONNECTIONS="true"#POSTGRESQL_ALLOW_CONNECTIONS="なし"#g' ${CONFIG_DIR}db_data_config.txt; export POSTGRESQL_ALLOW_CONNECTIONS="なし";</v>
      </c>
      <c r="CR321" s="71" t="str">
        <f t="shared" si="9"/>
        <v>sed -i '' 's#POSTGRESQL_ALLOW_CONNECTIONS="なし"#POSTGRESQL_ALLOW_CONNECTIONS="true"#g' ${CONFIG_DIR}db_data_config.txt; export POSTGRESQL_ALLOW_CONNECTIONS="true";</v>
      </c>
      <c r="CS321" s="5" t="s">
        <v>735</v>
      </c>
    </row>
    <row r="322" spans="4:97" ht="36" customHeight="1">
      <c r="D322" s="96">
        <f t="shared" si="10"/>
        <v>11</v>
      </c>
      <c r="E322" s="97"/>
      <c r="F322" s="97"/>
      <c r="G322" s="98"/>
      <c r="H322" s="45" t="str">
        <f t="shared" ca="1" si="3"/>
        <v>clear; echo テストケース011; sed -i '' 's#COLUMN_PRIMARY_KEY="false","false","false","false","false","false","false","false","false","false"#COLUMN_PRIMARY_KEY="false","false","false","false","false","false","false","false","false","false","false"#g' ${CONFIG_DIR}db_sql_config.txt; export COLUMN_PRIMARY_KEY="false","false","false","false","false","false","false","false","false","false","false";sed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's#COLUMN_PRIMARY_KEY="false","false","false","false","false","false","false","false","false","false","false"#COLUMN_PRIMARY_KEY="false","false","false","false","false","false","false","false","false","false"#g' ${CONFIG_DIR}db_sql_config.txt; export COLUMN_PRIMARY_KEY="false","false","false","false","false","false","false","false","false","false";sed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7"/>
      <c r="AE322" s="99" t="str" cm="1">
        <f t="array" ref="AE322">SUBSTITUTE(INDEX($H$286:$AQ$286, , MATCH($D322, $137:$137, 0)-7),"-","")</f>
        <v>異常</v>
      </c>
      <c r="AF322" s="100"/>
      <c r="AG322" s="101"/>
      <c r="AH322" s="102" t="s">
        <v>1488</v>
      </c>
      <c r="AI322" s="103"/>
      <c r="AJ322" s="103"/>
      <c r="AK322" s="103"/>
      <c r="AL322" s="103"/>
      <c r="AM322" s="103"/>
      <c r="AN322" s="103"/>
      <c r="AO322" s="103"/>
      <c r="AP322" s="103"/>
      <c r="AQ322" s="104"/>
      <c r="AS322" s="68" t="str" cm="1">
        <f t="array" ref="AS322">SUBSTITUTE(TEXT(INDEX($H$289:$AQ$289,1,$D322),"000000"),"-","")</f>
        <v>240107</v>
      </c>
      <c r="AT322" s="69"/>
      <c r="AU322" s="70"/>
      <c r="AW322" s="71" t="str">
        <f>SUBSTITUTE(IF(VLOOKUP(AW$310,$AD$9:$AN$32,8,FALSE)=INDEX($E$143:$G$146,MATCH("●",INDEX($H$143:$AQ$146,,MATCH($D322,$137:$137,0)-7),0),1),"","sed -i "&amp;IF($AK$308="MacOS","'' ","")&amp;"'s#"&amp;AW$310&amp;"="""&amp;VLOOKUP(AW$310,$AD$9:$AN$32,8,FALSE)&amp;""""&amp;"#"&amp;AW$310&amp;"="&amp;""""&amp;INDEX($E$143:$G$146,MATCH("●",INDEX($H$143:$AQ$146,,MATCH($D322,$137:$137,0)-7),0),1)&amp;""""&amp;"#g'"&amp;" ${CONFIG_DIR}"&amp;$K$7&amp;"; export "&amp;AW$310&amp;"="&amp;""""&amp;INDEX($E$143:$G$146,MATCH("●",INDEX($H$143:$AQ$146,,MATCH($D322,$137:$137,0)-7),0),1)&amp;""";"),",",""",""")</f>
        <v/>
      </c>
      <c r="AX322" s="71" t="str">
        <f>SUBSTITUTE(IF(INDEX($E$143:$G$146,MATCH("●",INDEX($H$143:$AQ$146,,MATCH($D322,$137:$137,0)-7),0),1)=VLOOKUP(AX$310,$AD$9:$AN$32,8,FALSE),"","sed -i "&amp;IF($AK$308="MacOS","'' ","")&amp;"'s#"&amp;AX$310&amp;"="""&amp;INDEX($E$143:$G$146,MATCH("●",INDEX($H$143:$AQ$146,,MATCH($D322,$137:$137,0)-7),0),1)&amp;""""&amp;"#"&amp;AX$310&amp;"="&amp;""""&amp;VLOOKUP(AX$310,$AD$9:$AN$32,8,FALSE)&amp;""""&amp;"#g'"&amp;"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2" s="71" t="str">
        <f>SUBSTITUTE(IF(VLOOKUP(AY$310,$AD$9:$AN$32,8,FALSE)=INDEX($E$148:$G$149,MATCH("●",INDEX($H$148:$AQ$149,,MATCH($D322,$137:$137,0)-7),0),1),"","sed -i "&amp;IF($AK$308="MacOS","'' ","")&amp;"'s#"&amp;AY$310&amp;"="""&amp;VLOOKUP(AY$310,$AD$9:$AN$32,8,FALSE)&amp;""""&amp;"#"&amp;AY$310&amp;"="&amp;""""&amp;INDEX($E$148:$G$149,MATCH("●",INDEX($H$148:$AQ$149,,MATCH($D322,$137:$137,0)-7),0),1)&amp;""""&amp;"#g'"&amp;" ${CONFIG_DIR}"&amp;$K$7&amp;"; export "&amp;AY$310&amp;"="&amp;""""&amp;INDEX($E$148:$G$149,MATCH("●",INDEX($H$148:$AQ$149,,MATCH($D322,$137:$137,0)-7),0),1)&amp;""";"),",",""",""")</f>
        <v/>
      </c>
      <c r="AZ322" s="71" t="str">
        <f>SUBSTITUTE(IF(INDEX($E$148:$G$149,MATCH("●",INDEX($H$148:$AQ$149,,MATCH($D322,$137:$137,0)-7),0),1)=VLOOKUP(AZ$310,$AD$9:$AN$16,8,FALSE),"","sed -i "&amp;IF($AK$308="MacOS","'' ","")&amp;"'s#"&amp;AZ$310&amp;"="""&amp;INDEX($E$148:$G$149,MATCH("●",INDEX($H$148:$AQ$149,,MATCH($D322,$137:$137,0)-7),0),1)&amp;""""&amp;"#"&amp;AZ$310&amp;"="&amp;""""&amp;VLOOKUP(AZ$310,$AD$9:$AN$16,8,FALSE)&amp;""""&amp;"#g'"&amp;"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2" s="71" t="str">
        <f>SUBSTITUTE(IF(VLOOKUP(BA$310,$AD$9:$AN$32,8,FALSE)=INDEX($E$151:$G$156,MATCH("●",INDEX($H$151:$AQ$156,,MATCH($D322,$137:$137,0)-7),0),1),"","sed -i "&amp;IF($AK$308="MacOS","'' ","")&amp;"'s#"&amp;BA$310&amp;"="""&amp;VLOOKUP(BA$310,$AD$9:$AN$32,8,FALSE)&amp;""""&amp;"#"&amp;BA$310&amp;"="&amp;""""&amp;INDEX($E$151:$G$156,MATCH("●",INDEX($H$151:$AQ$156,,MATCH($D322,$137:$137,0)-7),0),1)&amp;""""&amp;"#g'"&amp;" ${CONFIG_DIR}"&amp;$K$7&amp;"; export "&amp;BA$310&amp;"="&amp;""""&amp;INDEX($E$151:$G$156,MATCH("●",INDEX($H$151:$AQ$156,,MATCH($D322,$137:$137,0)-7),0),1)&amp;""";"),",",""",""")</f>
        <v/>
      </c>
      <c r="BB322" s="71" t="str">
        <f>SUBSTITUTE(IF(INDEX($E$151:$G$156,MATCH("●",INDEX($H$151:$AQ$156,,MATCH($D322,$137:$137,0)-7),0),1)=VLOOKUP(BB$310,$AD$9:$AN$16,8,FALSE),"","sed -i "&amp;IF($AK$308="MacOS","'' ","")&amp;"'s#"&amp;BB$310&amp;"="""&amp;INDEX($E$151:$G$156,MATCH("●",INDEX($H$151:$AQ$156,,MATCH($D322,$137:$137,0)-7),0),1)&amp;""""&amp;"#"&amp;BB$310&amp;"="&amp;""""&amp;VLOOKUP(BB$310,$AD$9:$AN$16,8,FALSE)&amp;""""&amp;"#g'"&amp;"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2" s="71" t="str">
        <f>SUBSTITUTE(IF(VLOOKUP(BC$310,$AD$9:$AN$32,8,FALSE)=INDEX($E$158:$G$166,MATCH("●",INDEX($H$158:$AQ$166,,MATCH($D322,$137:$137,0)-7),0),1),"","sed -i "&amp;IF($AK$308="MacOS","'' ","")&amp;"'s#"&amp;BC$310&amp;"="""&amp;VLOOKUP(BC$310,$AD$9:$AN$32,8,FALSE)&amp;""""&amp;"#"&amp;BC$310&amp;"="&amp;""""&amp;INDEX($E$158:$G$166,MATCH("●",INDEX($H$158:$AQ$166,,MATCH($D322,$137:$137,0)-7),0),1)&amp;""""&amp;"#g'"&amp;" ${CONFIG_DIR}"&amp;$K$7&amp;"; export "&amp;BC$310&amp;"="&amp;""""&amp;INDEX($E$158:$G$166,MATCH("●",INDEX($H$158:$AQ$166,,MATCH($D322,$137:$137,0)-7),0),1)&amp;""";"),",",""",""")</f>
        <v/>
      </c>
      <c r="BD322" s="71" t="str">
        <f>SUBSTITUTE(IF(INDEX($E$158:$G$166,MATCH("●",INDEX($H$158:$AQ$166,,MATCH($D322,$137:$137,0)-7),0),1)=VLOOKUP(BD$310,$AD$9:$AN$16,8,FALSE),"","sed -i "&amp;IF($AK$308="MacOS","'' ","")&amp;"'s#"&amp;BD$310&amp;"="""&amp;INDEX($E$158:$G$166,MATCH("●",INDEX($H$158:$AQ$166,,MATCH($D322,$137:$137,0)-7),0),1)&amp;""""&amp;"#"&amp;BD$310&amp;"="&amp;""""&amp;VLOOKUP(BD$310,$AD$9:$AN$16,8,FALSE)&amp;""""&amp;"#g'"&amp;"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2" s="71" t="str">
        <f>SUBSTITUTE(IF(VLOOKUP(BE$310,$AD$9:$AN$32,8,FALSE)=INDEX($E$168:$G$169,MATCH("●",INDEX($H$168:$AQ$169,,MATCH($D322,$137:$137,0)-7),0),1),"","sed -i "&amp;IF($AK$308="MacOS","'' ","")&amp;"'s#"&amp;BE$310&amp;"="""&amp;VLOOKUP(BE$310,$AD$9:$AD$9:$AN$32,8,FALSE)&amp;""""&amp;"#"&amp;BE$310&amp;"="&amp;""""&amp;INDEX($E$168:$G$169,MATCH("●",INDEX($H$168:$AQ$169,,MATCH($D322,$137:$137,0)-7),0),1)&amp;""""&amp;"#g'"&amp;" ${CONFIG_DIR}"&amp;$K$7&amp;"; export "&amp;BE$310&amp;"="&amp;""""&amp;INDEX($E$168:$G$169,MATCH("●",INDEX($H$168:$AQ$169,,MATCH($D322,$137:$137,0)-7),0),1)&amp;""";"),",",""",""")</f>
        <v/>
      </c>
      <c r="BF322" s="71" t="str">
        <f>SUBSTITUTE(IF(INDEX($E$168:$G$169,MATCH("●",INDEX($H$168:$AQ$169,,MATCH($D322,$137:$137,0)-7),0),1)=VLOOKUP(BF$310,$AD$9:$AN$16,8,FALSE),"","sed -i "&amp;IF($AK$308="MacOS","'' ","")&amp;"'s#"&amp;BF$310&amp;"="""&amp;INDEX($E$168:$G$169,MATCH("●",INDEX($H$168:$AQ$169,,MATCH($D322,$137:$137,0)-7),0),1)&amp;""""&amp;"#"&amp;BF$310&amp;"="&amp;""""&amp;VLOOKUP(BF$310,$AD$9:$AN$16,8,FALSE)&amp;""""&amp;"#g'"&amp;"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2" s="71" t="str">
        <f>SUBSTITUTE(IF(VLOOKUP(BG$310,$AD$9:$AN$32,8,FALSE)=INDEX($E$171:$G$172,MATCH("●",INDEX($H$171:$AQ$172,,MATCH($D322,$137:$137,0)-7),0),1),"","sed -i "&amp;IF($AK$308="MacOS","'' ","")&amp;"'s#"&amp;BG$310&amp;"="""&amp;VLOOKUP(BG$310,$AD$9:$AN$32,8,FALSE)&amp;""""&amp;"#"&amp;BG$310&amp;"="&amp;""""&amp;INDEX($E$171:$G$172,MATCH("●",INDEX($H$171:$AQ$172,,MATCH($D322,$137:$137,0)-7),0),1)&amp;""""&amp;"#g'"&amp;" ${CONFIG_DIR}"&amp;$K$7&amp;"; export "&amp;BG$310&amp;"="&amp;""""&amp;INDEX($E$171:$G$172,MATCH("●",INDEX($H$171:$AQ$172,,MATCH($D322,$137:$137,0)-7),0),1)&amp;""";"),",",""",""")</f>
        <v/>
      </c>
      <c r="BH322" s="71" t="str">
        <f>SUBSTITUTE(IF(INDEX($E$171:$G$172,MATCH("●",INDEX($H$171:$AQ$172,,MATCH($D322,$137:$137,0)-7),0),1)=VLOOKUP(BH$310,$AD$9:$AN$16,8,FALSE),"","sed -i "&amp;IF($AK$308="MacOS","'' ","")&amp;"'s#"&amp;BH$310&amp;"="""&amp;INDEX($E$171:$G$172,MATCH("●",INDEX($H$171:$AQ$172,,MATCH($D322,$137:$137,0)-7),0),1)&amp;""""&amp;"#"&amp;BH$310&amp;"="&amp;""""&amp;VLOOKUP(BH$310,$AD$9:$AN$16,8,FALSE)&amp;""""&amp;"#g'"&amp;"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2" s="71" t="str">
        <f>SUBSTITUTE(IF(VLOOKUP(BI$310,$AD$9:$AN$32,8,FALSE)=INDEX($E$174:$G$185,MATCH("●",INDEX($H$174:$AQ$185,,MATCH($D322,$137:$137,0)-7),0),1),"","sed -i "&amp;IF($AK$308="MacOS","'' ","")&amp;"'s#"&amp;BI$310&amp;"="""&amp;VLOOKUP(BI$310,$AD$9:$AN$32,8,FALSE)&amp;""""&amp;"#"&amp;BI$310&amp;"="&amp;""""&amp;INDEX($E$174:$G$185,MATCH("●",INDEX($H$174:$AQ$185,,MATCH($D322,$137:$137,0)-7),0),1)&amp;""""&amp;"#g'"&amp;" ${CONFIG_DIR}"&amp;$K$7&amp;"; export "&amp;BI$310&amp;"="&amp;""""&amp;INDEX($E$174:$G$185,MATCH("●",INDEX($H$174:$AQ$185,,MATCH($D322,$137:$137,0)-7),0),1)&amp;""";"),",",""",""")</f>
        <v/>
      </c>
      <c r="BJ322" s="71" t="str">
        <f>SUBSTITUTE(IF(INDEX($E$174:$G$185,MATCH("●",INDEX($H$174:$AQ$185,,MATCH($D322,$137:$137,0)-7),0),1)=VLOOKUP(BJ$310,$AD$9:$AN$16,8,FALSE),"","sed -i "&amp;IF($AK$308="MacOS","'' ","")&amp;"'s#"&amp;BJ$310&amp;"="""&amp;INDEX($E$174:$G$185,MATCH("●",INDEX($H$174:$AQ$185,,MATCH($D322,$137:$137,0)-7),0),1)&amp;""""&amp;"#"&amp;BJ$310&amp;"="&amp;""""&amp;VLOOKUP(BJ$310,$AD$9:$AN$16,8,FALSE)&amp;""""&amp;"#g'"&amp;"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2" s="71" t="str">
        <f>SUBSTITUTE(IF(VLOOKUP(BK$310,$AD$9:$AN$32,8,FALSE)=INDEX($E$187:$G$189,MATCH("●",INDEX($H$187:$AQ$189,,MATCH($D322,$137:$137,0)-7),0),1),"","sed -i "&amp;IF($AK$308="MacOS","'' ","")&amp;"'s#"&amp;BK$310&amp;"="""&amp;VLOOKUP(BK$310,$AD$9:$AN$32,8,FALSE)&amp;""""&amp;"#"&amp;BK$310&amp;"="&amp;""""&amp;INDEX($E$187:$G$189,MATCH("●",INDEX($H$187:$AQ$189,,MATCH($D322,$137:$137,0)-7),0),1)&amp;""""&amp;"#g'"&amp;" ${CONFIG_DIR}"&amp;$K$7&amp;"; export "&amp;BK$310&amp;"="&amp;""""&amp;INDEX($E$187:$G$189,MATCH("●",INDEX($H$187:$AQ$189,,MATCH($D322,$137:$137,0)-7),0),1)&amp;""";"),",",""",""")</f>
        <v/>
      </c>
      <c r="BL322" s="71" t="str">
        <f>SUBSTITUTE(IF(INDEX($E$187:$G$189,MATCH("●",INDEX($H$187:$AQ$189,,MATCH($D322,$137:$137,0)-7),0),1)=VLOOKUP(BL$310,$AD$9:$AN$32,8,FALSE),"","sed -i "&amp;IF($AK$308="MacOS","'' ","")&amp;"'s#"&amp;BL$310&amp;"="""&amp;INDEX($E$187:$G$189,MATCH("●",INDEX($H$187:$AQ$189,,MATCH($D322,$137:$137,0)-7),0),1)&amp;""""&amp;"#"&amp;BL$310&amp;"="&amp;""""&amp;VLOOKUP(BL$310,$AD$9:$AN$32,8,FALSE)&amp;""""&amp;"#g'"&amp;"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2" s="71" t="str">
        <f>SUBSTITUTE(IF(VLOOKUP(BM$310,$AD$9:$AN$32,8,FALSE)=INDEX($E$191:$G$192,MATCH("●",INDEX($H$191:$AQ$192,,MATCH($D322,$137:$137,0)-7),0),1),"","sed -i "&amp;IF($AK$308="MacOS","'' ","")&amp;"'s#"&amp;BM$310&amp;"="""&amp;VLOOKUP(BM$310,$AD$9:$AN$32,8,FALSE)&amp;""""&amp;"#"&amp;BM$310&amp;"="&amp;""""&amp;INDEX($E$191:$G$192,MATCH("●",INDEX($H$191:$AQ$192,,MATCH($D322,$137:$137,0)-7),0),1)&amp;""""&amp;"#g'"&amp;" ${CONFIG_DIR}"&amp;$K$7&amp;"; export "&amp;BM$310&amp;"="&amp;""""&amp;INDEX($E$191:$G$192,MATCH("●",INDEX($H$191:$AQ$192,,MATCH($D322,$137:$137,0)-7),0),1)&amp;""";"),",",""",""")</f>
        <v/>
      </c>
      <c r="BN322" s="71" t="str">
        <f>SUBSTITUTE(IF(INDEX($E$191:$G$192,MATCH("●",INDEX($H$191:$AQ$192,,MATCH($D322,$137:$137,0)-7),0),1)=VLOOKUP(BN$310,$AD$9:$AN$32,8,FALSE),"","sed -i "&amp;IF($AK$308="MacOS","'' ","")&amp;"'s#"&amp;BN$310&amp;"="""&amp;INDEX($E$191:$G$192,MATCH("●",INDEX($H$191:$AQ$192,,MATCH($D322,$137:$137,0)-7),0),1)&amp;""""&amp;"#"&amp;BN$310&amp;"="&amp;""""&amp;VLOOKUP(BN$310,$AD$9:$AN$32,8,FALSE)&amp;""""&amp;"#g'"&amp;"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2" s="71" t="str">
        <f>SUBSTITUTE(IF(VLOOKUP(BO$310,$AD$9:$AN$32,8,FALSE)=INDEX($E$194:$G$195,MATCH("●",INDEX($H$194:$AQ$195,,MATCH($D322,$137:$137,0)-7),0),1),"","sed -i "&amp;IF($AK$308="MacOS","'' ","")&amp;"'s#"&amp;BO$310&amp;"="""&amp;VLOOKUP(BO$310,$AD$9:$AN$32,8,FALSE)&amp;""""&amp;"#"&amp;BO$310&amp;"="&amp;""""&amp;INDEX($E$194:$G$195,MATCH("●",INDEX($H$194:$AQ$195,,MATCH($D322,$137:$137,0)-7),0),1)&amp;""""&amp;"#g'"&amp;" ${CONFIG_DIR}"&amp;$K$7&amp;"; export "&amp;BO$310&amp;"="&amp;""""&amp;INDEX($E$194:$G$195,MATCH("●",INDEX($H$194:$AQ$195,,MATCH($D322,$137:$137,0)-7),0),1)&amp;""";"),",",""",""")</f>
        <v/>
      </c>
      <c r="BP322" s="71" t="str">
        <f>SUBSTITUTE(IF(INDEX($E$194:$G$195,MATCH("●",INDEX($H$194:$AQ$195,,MATCH($D322,$137:$137,0)-7),0),1)=VLOOKUP(BP$310,$AD$9:$AN$32,8,FALSE),"","sed -i "&amp;IF($AK$308="MacOS","'' ","")&amp;"'s#"&amp;BP$310&amp;"="""&amp;INDEX($E$194:$G$195,MATCH("●",INDEX($H$194:$AQ$195,,MATCH($D322,$137:$137,0)-7),0),1)&amp;""""&amp;"#"&amp;BP$310&amp;"="&amp;""""&amp;VLOOKUP(BP$310,$AD$9:$AN$32,8,FALSE)&amp;""""&amp;"#g'"&amp;"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2" s="71" t="str">
        <f>SUBSTITUTE(IF(VLOOKUP(BQ$310,$AD$9:$AN$32,8,FALSE)=INDEX($E$197:$G$198,MATCH("●",INDEX($H$197:$AQ$198,,MATCH($D322,$137:$137,0)-7),0),1),"","sed -i "&amp;IF($AK$308="MacOS","'' ","")&amp;"'s#"&amp;BQ$310&amp;"="""&amp;VLOOKUP(BQ$310,$AD$9:$AN$32,8,FALSE)&amp;""""&amp;"#"&amp;BQ$310&amp;"="&amp;""""&amp;INDEX($E$197:$G$198,MATCH("●",INDEX($H$197:$AQ$198,,MATCH($D322,$137:$137,0)-7),0),1)&amp;""""&amp;"#g'"&amp;" ${CONFIG_DIR}"&amp;$K$7&amp;"; export "&amp;BQ$310&amp;"="&amp;""""&amp;INDEX($E$197:$G$198,MATCH("●",INDEX($H$197:$AQ$198,,MATCH($D322,$137:$137,0)-7),0),1)&amp;""";"),",",""",""")</f>
        <v/>
      </c>
      <c r="BR322" s="71" t="str">
        <f>SUBSTITUTE(IF(INDEX($E$197:$G$198,MATCH("●",INDEX($H$197:$AQ$198,,MATCH($D322,$137:$137,0)-7),0),1)=VLOOKUP(BR$310,$AD$9:$AN$32,8,FALSE),"","sed -i "&amp;IF($AK$308="MacOS","'' ","")&amp;"'s#"&amp;BR$310&amp;"="""&amp;INDEX($E$197:$G$198,MATCH("●",INDEX($H$197:$AQ$198,,MATCH($D322,$137:$137,0)-7),0),1)&amp;""""&amp;"#"&amp;BR$310&amp;"="&amp;""""&amp;VLOOKUP(BR$310,$AD$9:$AN$32,8,FALSE)&amp;""""&amp;"#g'"&amp;"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2" s="71" t="str">
        <f>SUBSTITUTE(IF(VLOOKUP(BS$310,$AD$9:$AN$32,8,FALSE)=INDEX($E$200:$G$203,MATCH("●",INDEX($H$200:$AQ$203,,MATCH($D322,$137:$137,0)-7),0),1),"","sed -i "&amp;IF($AK$308="MacOS","'' ","")&amp;"'s#"&amp;BS$310&amp;"="""&amp;VLOOKUP(BS$310,$AD$9:$AN$32,8,FALSE)&amp;""""&amp;"#"&amp;BS$310&amp;"="&amp;""""&amp;INDEX($E$200:$G$203,MATCH("●",INDEX($H$200:$AQ$203,,MATCH($D322,$137:$137,0)-7),0),1)&amp;""""&amp;"#g'"&amp;" ${CONFIG_DIR}"&amp;$K$7&amp;"; export "&amp;BS$310&amp;"="&amp;""""&amp;INDEX($E$200:$G$203,MATCH("●",INDEX($H$200:$AQ$203,,MATCH($D322,$137:$137,0)-7),0),1)&amp;""";"),",",""",""")</f>
        <v/>
      </c>
      <c r="BT322" s="71" t="str">
        <f>SUBSTITUTE(IF(INDEX($E$200:$G$203,MATCH("●",INDEX($H$200:$AQ$203,,MATCH($D322,$137:$137,0)-7),0),1)=VLOOKUP(BT$310,$AD$9:$AN$32,8,FALSE),"","sed -i "&amp;IF($AK$308="MacOS","'' ","")&amp;"'s#"&amp;BT$310&amp;"="""&amp;INDEX($E$200:$G$203,MATCH("●",INDEX($H$200:$AQ$203,,MATCH($D322,$137:$137,0)-7),0),1)&amp;""""&amp;"#"&amp;BT$310&amp;"="&amp;""""&amp;VLOOKUP(BT$310,$AD$9:$AN$32,8,FALSE)&amp;""""&amp;"#g'"&amp;"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22" s="71" t="str">
        <f>SUBSTITUTE(IF(VLOOKUP(BU$310,$AD$9:$AN$32,8,FALSE)=INDEX($E$205:$G$210,MATCH("●",INDEX($H$205:$AQ$210,,MATCH($D322,$137:$137,0)-7),0),1),"","sed -i "&amp;IF($AK$308="MacOS","'' ","")&amp;"'s#"&amp;BU$310&amp;"="""&amp;VLOOKUP(BU$310,$AD$9:$AN$32,8,FALSE)&amp;""""&amp;"#"&amp;BU$310&amp;"="&amp;""""&amp;INDEX($E$205:$G$210,MATCH("●",INDEX($H$205:$AQ$210,,MATCH($D322,$137:$137,0)-7),0),1)&amp;""""&amp;"#g'"&amp;" ${CONFIG_DIR}"&amp;$K$7&amp;"; export "&amp;BU$310&amp;"="&amp;""""&amp;INDEX($E$205:$G$210,MATCH("●",INDEX($H$205:$AQ$210,,MATCH($D322,$137:$137,0)-7),0),1)&amp;""";"),",",""",""")</f>
        <v>sed -i '' 's#COLUMN_PRIMARY_KEY="false"",""false"",""false"",""false"",""false"",""false"",""false"",""false"",""false"",""false"#COLUMN_PRIMARY_KEY="false"",""false"",""false"",""false"",""false"",""false"",""false"",""false"",""false"",""false"",""false"#g' ${CONFIG_DIR}db_sql_config.txt; export COLUMN_PRIMARY_KEY="false"",""false"",""false"",""false"",""false"",""false"",""false"",""false"",""false"",""false"",""false";</v>
      </c>
      <c r="BV322" s="71" t="str">
        <f>SUBSTITUTE(IF(INDEX($E$205:$G$210,MATCH("●",INDEX($H$205:$AQ$210,,MATCH($D322,$137:$137,0)-7),0),1)=VLOOKUP(BV$310,$AD$9:$AN$32,8,FALSE),"","sed -i "&amp;IF($AK$308="MacOS","'' ","")&amp;"'s#"&amp;BV$310&amp;"="""&amp;INDEX($E$205:$G$210,MATCH("●",INDEX($H$205:$AQ$210,,MATCH($D322,$137:$137,0)-7),0),1)&amp;""""&amp;"#"&amp;BV$310&amp;"="&amp;""""&amp;VLOOKUP(BV$310,$AD$9:$AN$32,8,FALSE)&amp;""""&amp;"#g'"&amp;"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>sed -i '' 's#COLUMN_PRIMARY_KEY="false"",""false"",""false"",""false"",""false"",""false"",""false"",""false"",""false"",""false"",""false"#COLUMN_PRIMARY_KEY="false"",""false"",""false"",""false"",""false"",""false"",""false"",""false"",""false"",""false"#g' ${CONFIG_DIR}db_sql_config.txt; export COLUMN_PRIMARY_KEY="false"",""false"",""false"",""false"",""false"",""false"",""false"",""false"",""false"",""false";</v>
      </c>
      <c r="BW322" s="71" t="str">
        <f>SUBSTITUTE(IF(VLOOKUP(BW$310,$AD$9:$AN$32,8,FALSE)=INDEX($E$212:$G$217,MATCH("●",INDEX($H$212:$AQ$217,,MATCH($D322,$137:$137,0)-7),0),1),"","sed -i "&amp;IF($AK$308="MacOS","'' ","")&amp;"'s#"&amp;BW$310&amp;"="""&amp;VLOOKUP(BW$310,$AD$9:$AN$32,8,FALSE)&amp;""""&amp;"#"&amp;BW$310&amp;"="&amp;""""&amp;INDEX($E$212:$G$217,MATCH("●",INDEX($H$212:$AQ$217,,MATCH($D322,$137:$137,0)-7),0),1)&amp;""""&amp;"#g'"&amp;" ${CONFIG_DIR}"&amp;$K$7&amp;"; export "&amp;BW$310&amp;"="&amp;""""&amp;INDEX($E$212:$G$217,MATCH("●",INDEX($H$212:$AQ$217,,MATCH($D322,$137:$137,0)-7),0),1)&amp;""";"),",",""",""")</f>
        <v/>
      </c>
      <c r="BX322" s="71" t="str">
        <f>SUBSTITUTE(IF(INDEX($E$212:$G$217,MATCH("●",INDEX($H$212:$AQ$217,,MATCH($D322,$137:$137,0)-7),0),1)=VLOOKUP(BX$310,$AD$9:$AN$32,8,FALSE),"","sed -i "&amp;IF($AK$308="MacOS","'' ","")&amp;"'s#"&amp;BX$310&amp;"="""&amp;INDEX($E$212:$G$217,MATCH("●",INDEX($H$212:$AQ$217,,MATCH($D322,$137:$137,0)-7),0),1)&amp;""""&amp;"#"&amp;BX$310&amp;"="&amp;""""&amp;VLOOKUP(BX$310,$AD$9:$AN$32,8,FALSE)&amp;""""&amp;"#g'"&amp;"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22" s="71" t="str">
        <f>SUBSTITUTE(IF(VLOOKUP(BY$310,$AD$9:$AN$32,8,FALSE)=INDEX($E$219:$G$224,MATCH("●",INDEX($H$219:$AQ$224,,MATCH($D322,$137:$137,0)-7),0),1),"","sed -i "&amp;IF($AK$308="MacOS","'' ","")&amp;"'s#"&amp;BY$310&amp;"="""&amp;VLOOKUP(BY$310,$AD$9:$AN$32,8,FALSE)&amp;""""&amp;"#"&amp;BY$310&amp;"="&amp;""""&amp;INDEX($E$219:$G$224,MATCH("●",INDEX($H$219:$AQ$224,,MATCH($D322,$137:$137,0)-7),0),1)&amp;""""&amp;"#g'"&amp;" ${CONFIG_DIR}"&amp;$K$7&amp;"; export "&amp;BY$310&amp;"="&amp;""""&amp;INDEX($E$219:$G$224,MATCH("●",INDEX($H$219:$AQ$224,,MATCH($D322,$137:$137,0)-7),0),1)&amp;""";"),",",""",""")</f>
        <v/>
      </c>
      <c r="BZ322" s="71" t="str">
        <f>SUBSTITUTE(IF(INDEX($E$219:$G$224,MATCH("●",INDEX($H$219:$AQ$224,,MATCH($D322,$137:$137,0)-7),0),1)=VLOOKUP(BZ$310,$AD$9:$AN$32,8,FALSE),"","sed -i "&amp;IF($AK$308="MacOS","'' ","")&amp;"'s#"&amp;BZ$310&amp;"="""&amp;INDEX($E$219:$G$224,MATCH("●",INDEX($H$219:$AQ$224,,MATCH($D322,$137:$137,0)-7),0),1)&amp;""""&amp;"#"&amp;BZ$310&amp;"="&amp;""""&amp;VLOOKUP(BZ$310,$AD$9:$AN$32,8,FALSE)&amp;""""&amp;"#g'"&amp;"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22" s="71" t="str">
        <f>SUBSTITUTE(IF(VLOOKUP(CA$310,$AD$9:$AN$32,8,FALSE)=INDEX($E$226:$G$231,MATCH("●",INDEX($H$226:$AQ$231,,MATCH($D322,$137:$137,0)-7),0),1),"","sed -i "&amp;IF($AK$308="MacOS","'' ","")&amp;"'s#"&amp;CA$310&amp;"="""&amp;VLOOKUP(CA$310,$AD$9:$AN$32,8,FALSE)&amp;""""&amp;"#"&amp;CA$310&amp;"="&amp;""""&amp;INDEX($E$226:$G$231,MATCH("●",INDEX($H$226:$AQ$231,,MATCH($D322,$137:$137,0)-7),0),1)&amp;""""&amp;"#g'"&amp;" ${CONFIG_DIR}"&amp;$K$7&amp;"; export "&amp;CA$310&amp;"="&amp;""""&amp;INDEX($E$226:$G$231,MATCH("●",INDEX($H$226:$AQ$231,,MATCH($D322,$137:$137,0)-7),0),1)&amp;""";"),",",""",""")</f>
        <v/>
      </c>
      <c r="CB322" s="71" t="str">
        <f>SUBSTITUTE(IF(INDEX($E$226:$G$231,MATCH("●",INDEX($H$226:$AQ$231,,MATCH($D322,$137:$137,0)-7),0),1)=VLOOKUP(CB$310,$AD$9:$AN$32,8,FALSE),"","sed -i "&amp;IF($AK$308="MacOS","'' ","")&amp;"'s#"&amp;CB$310&amp;"="""&amp;INDEX($E$226:$G$231,MATCH("●",INDEX($H$226:$AQ$231,,MATCH($D322,$137:$137,0)-7),0),1)&amp;""""&amp;"#"&amp;CB$310&amp;"="&amp;""""&amp;VLOOKUP(CB$310,$AD$9:$AN$32,8,FALSE)&amp;""""&amp;"#g'"&amp;"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22" s="71" t="str">
        <f>SUBSTITUTE(IF(VLOOKUP(CC$310,$AD$9:$AN$32,8,FALSE)=INDEX($E$233:$G$238,MATCH("●",INDEX($H$233:$AQ$238,,MATCH($D322,$137:$137,0)-7),0),1),"","sed -i "&amp;IF($AK$308="MacOS","'' ","")&amp;"'s#"&amp;CC$310&amp;"="""&amp;VLOOKUP(CC$310,$AD$9:$AN$32,8,FALSE)&amp;""""&amp;"#"&amp;CC$310&amp;"="&amp;""""&amp;INDEX($E$233:$G$238,MATCH("●",INDEX($H$233:$AQ$238,,MATCH($D322,$137:$137,0)-7),0),1)&amp;""""&amp;"#g'"&amp;" ${CONFIG_DIR}"&amp;$K$7&amp;"; export "&amp;CC$310&amp;"="&amp;""""&amp;INDEX($E$233:$G$238,MATCH("●",INDEX($H$233:$AQ$238,,MATCH($D322,$137:$137,0)-7),0),1)&amp;""";"),",",""",""")</f>
        <v/>
      </c>
      <c r="CD322" s="71" t="str">
        <f>SUBSTITUTE(IF(INDEX($E$233:$G$238,MATCH("●",INDEX($H$233:$AQ$238,,MATCH($D322,$137:$137,0)-7),0),1)=VLOOKUP(CD$310,$AD$9:$AN$32,8,FALSE),"","sed -i "&amp;IF($AK$308="MacOS","'' ","")&amp;"'s#"&amp;CD$310&amp;"="""&amp;INDEX($E$233:$G$238,MATCH("●",INDEX($H$233:$AQ$238,,MATCH($D322,$137:$137,0)-7),0),1)&amp;""""&amp;"#"&amp;CD$310&amp;"="&amp;""""&amp;VLOOKUP(CD$310,$AD$9:$AN$32,8,FALSE)&amp;""""&amp;"#g'"&amp;"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2" s="71" t="str">
        <f>SUBSTITUTE(IF(VLOOKUP(CE$310,$AD$9:$AN$32,8,FALSE)=INDEX($E$240:$G$245,MATCH("●",INDEX($H$240:$AQ$245,,MATCH($D322,$137:$137,0)-7),0),1),"","sed -i "&amp;IF($AK$308="MacOS","'' ","")&amp;"'s#"&amp;CE$310&amp;"="""&amp;VLOOKUP(CE$310,$AD$9:$AN$32,8,FALSE)&amp;""""&amp;"#"&amp;CE$310&amp;"="&amp;""""&amp;INDEX($E$240:$G$245,MATCH("●",INDEX($H$240:$AQ$245,,MATCH($D322,$137:$137,0)-7),0),1)&amp;""""&amp;"#g'"&amp;" ${CONFIG_DIR}"&amp;$K$7&amp;"; export "&amp;CE$310&amp;"="&amp;""""&amp;INDEX($E$240:$G$245,MATCH("●",INDEX($H$240:$AQ$245,,MATCH($D322,$137:$137,0)-7),0),1)&amp;""";"),",",""",""")</f>
        <v/>
      </c>
      <c r="CF322" s="71" t="str">
        <f>SUBSTITUTE(IF(INDEX($E$240:$G$245,MATCH("●",INDEX($H$240:$AQ$245,,MATCH($D322,$137:$137,0)-7),0),1)=VLOOKUP(CF$310,$AD$9:$AN$32,8,FALSE),"","sed -i "&amp;IF($AK$308="MacOS","'' ","")&amp;"'s#"&amp;CF$310&amp;"="""&amp;INDEX($E$240:$G$245,MATCH("●",INDEX($H$240:$AQ$245,,MATCH($D322,$137:$137,0)-7),0),1)&amp;""""&amp;"#"&amp;CF$310&amp;"="&amp;""""&amp;VLOOKUP(CF$310,$AD$9:$AN$32,8,FALSE)&amp;""""&amp;"#g'"&amp;"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2" s="71" t="str">
        <f>SUBSTITUTE(IF(VLOOKUP(CG$310,$AD$9:$AN$32,8,FALSE)=INDEX($E$247:$G$251,MATCH("●",INDEX($H$247:$AQ$251,,MATCH($D322,$137:$137,0)-7),0),1),"","sed -i "&amp;IF($AK$308="MacOS","'' ","")&amp;"'s#"&amp;CG$310&amp;"="""&amp;VLOOKUP(CG$310,$AD$9:$AN$32,8,FALSE)&amp;""""&amp;"#"&amp;CG$310&amp;"="&amp;""""&amp;INDEX($E$247:$G$251,MATCH("●",INDEX($H$247:$AQ$251,,MATCH($D322,$137:$137,0)-7),0),1)&amp;""""&amp;"#g'"&amp;" ${CONFIG_DIR}"&amp;$K$7&amp;"; export "&amp;CG$310&amp;"="&amp;""""&amp;INDEX($E$247:$G$251,MATCH("●",INDEX($H$247:$AQ$251,,MATCH($D322,$137:$137,0)-7),0),1)&amp;""";"),",",""",""")</f>
        <v/>
      </c>
      <c r="CH322" s="71" t="str">
        <f>SUBSTITUTE(IF(INDEX($E$247:$G$251,MATCH("●",INDEX($H$247:$AQ$251,,MATCH($D322,$137:$137,0)-7),0),1)=VLOOKUP(CH$310,$AD$9:$AN$32,8,FALSE),"","sed -i "&amp;IF($AK$308="MacOS","'' ","")&amp;"'s#"&amp;CH$310&amp;"="""&amp;INDEX($E$247:$G$251,MATCH("●",INDEX($H$247:$AQ$251,,MATCH($D322,$137:$137,0)-7),0),1)&amp;""""&amp;"#"&amp;CH$310&amp;"="&amp;""""&amp;VLOOKUP(CH$310,$AD$9:$AN$32,8,FALSE)&amp;""""&amp;"#g'"&amp;"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2" s="71" t="str">
        <f>SUBSTITUTE(IF(VLOOKUP(CI$310,$AD$9:$AN$32,8,FALSE)=INDEX($E$253:$G$257,MATCH("●",INDEX($H$253:$AQ$257,,MATCH($D322,$137:$137,0)-7),0),1),"","sed -i "&amp;IF($AK$308="MacOS","'' ","")&amp;"'s#"&amp;CI$310&amp;"="""&amp;VLOOKUP(CI$310,$AD$9:$AN$32,8,FALSE)&amp;""""&amp;"#"&amp;CI$310&amp;"="&amp;""""&amp;INDEX($E$253:$G$257,MATCH("●",INDEX($H$253:$AQ$257,,MATCH($D322,$137:$137,0)-7),0),1)&amp;""""&amp;"#g'"&amp;" ${CONFIG_DIR}"&amp;$K$7&amp;"; export "&amp;CI$310&amp;"="&amp;""""&amp;INDEX($E$253:$G$257,MATCH("●",INDEX($H$253:$AQ$257,,MATCH($D322,$137:$137,0)-7),0),1)&amp;""";"),",",""",""")</f>
        <v/>
      </c>
      <c r="CJ322" s="71" t="str">
        <f>SUBSTITUTE(IF(INDEX($E$253:$G$257,MATCH("●",INDEX($H$253:$AQ$257,,MATCH($D322,$137:$137,0)-7),0),1)=VLOOKUP(CJ$310,$AD$9:$AN$32,8,FALSE),"","sed -i "&amp;IF($AK$308="MacOS","'' ","")&amp;"'s#"&amp;CJ$310&amp;"="""&amp;INDEX($E$253:$G$257,MATCH("●",INDEX($H$253:$AQ$257,,MATCH($D322,$137:$137,0)-7),0),1)&amp;""""&amp;"#"&amp;CJ$310&amp;"="&amp;""""&amp;VLOOKUP(CJ$310,$AD$9:$AN$32,8,FALSE)&amp;""""&amp;"#g'"&amp;"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2" s="71" t="str">
        <f>SUBSTITUTE(IF(VLOOKUP(CK$310,$AD$9:$AN$32,8,FALSE)=INDEX($E$259:$G$268,MATCH("●",INDEX($H$259:$AQ$268,,MATCH($D322,$137:$137,0)-7),0),1),"","sed -i "&amp;IF($AK$308="MacOS","'' ","")&amp;"'s#"&amp;CK$310&amp;"="""&amp;VLOOKUP(CK$310,$AD$9:$AN$32,8,FALSE)&amp;""""&amp;"#"&amp;CK$310&amp;"="&amp;""""&amp;INDEX($E$259:$G$268,MATCH("●",INDEX($H$259:$AQ$268,,MATCH($D322,$137:$137,0)-7),0),1)&amp;""""&amp;"#g'"&amp;" ${CONFIG_DIR}"&amp;$K$7&amp;"; export "&amp;CK$310&amp;"="&amp;""""&amp;INDEX($E$259:$G$268,MATCH("●",INDEX($H$259:$AQ$268,,MATCH($D322,$137:$137,0)-7),0),1)&amp;""";"),",",""",""")</f>
        <v/>
      </c>
      <c r="CL322" s="71" t="str">
        <f>SUBSTITUTE(IF(INDEX($E$259:$G$268,MATCH("●",INDEX($H$259:$AQ$268,,MATCH($D322,$137:$137,0)-7),0),1)=VLOOKUP(CL$310,$AD$9:$AN$32,8,FALSE),"","sed -i "&amp;IF($AK$308="MacOS","'' ","")&amp;"'s#"&amp;CL$310&amp;"="""&amp;INDEX($E$259:$G$268,MATCH("●",INDEX($H$259:$AQ$268,,MATCH($D322,$137:$137,0)-7),0),1)&amp;""""&amp;"#"&amp;CL$310&amp;"="&amp;""""&amp;VLOOKUP(CL$310,$AD$9:$AN$32,8,FALSE)&amp;""""&amp;"#g'"&amp;"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2" s="71" t="str">
        <f t="shared" si="4"/>
        <v>sed -i '' 's#POSTGRESQL_TEMPLATE="template0"#POSTGRESQL_TEMPLATE="なし"#g' ${CONFIG_DIR}db_data_config.txt; export POSTGRESQL_TEMPLATE="なし";</v>
      </c>
      <c r="CN322" s="71" t="str">
        <f t="shared" si="5"/>
        <v>sed -i '' 's#POSTGRESQL_TEMPLATE="なし"#POSTGRESQL_TEMPLATE="template0"#g' ${CONFIG_DIR}db_data_config.txt; export POSTGRESQL_TEMPLATE="template0";</v>
      </c>
      <c r="CO322" s="71" t="str">
        <f t="shared" si="6"/>
        <v>sed -i '' 's#POSTGRESQL_CONNECTION_LIMIT="-1"#POSTGRESQL_CONNECTION_LIMIT="なし"#g' ${CONFIG_DIR}db_data_config.txt; export POSTGRESQL_CONNECTION_LIMIT="なし";</v>
      </c>
      <c r="CP322" s="71" t="str">
        <f t="shared" si="7"/>
        <v>sed -i '' 's#POSTGRESQL_CONNECTION_LIMIT="なし"#POSTGRESQL_CONNECTION_LIMIT="-1"#g' ${CONFIG_DIR}db_data_config.txt; export POSTGRESQL_CONNECTION_LIMIT="-1";</v>
      </c>
      <c r="CQ322" s="71" t="str">
        <f t="shared" si="8"/>
        <v>sed -i '' 's#POSTGRESQL_ALLOW_CONNECTIONS="true"#POSTGRESQL_ALLOW_CONNECTIONS="なし"#g' ${CONFIG_DIR}db_data_config.txt; export POSTGRESQL_ALLOW_CONNECTIONS="なし";</v>
      </c>
      <c r="CR322" s="71" t="str">
        <f t="shared" si="9"/>
        <v>sed -i '' 's#POSTGRESQL_ALLOW_CONNECTIONS="なし"#POSTGRESQL_ALLOW_CONNECTIONS="true"#g' ${CONFIG_DIR}db_data_config.txt; export POSTGRESQL_ALLOW_CONNECTIONS="true";</v>
      </c>
      <c r="CS322" s="5" t="s">
        <v>735</v>
      </c>
    </row>
    <row r="323" spans="4:97" ht="36" customHeight="1">
      <c r="D323" s="96">
        <f t="shared" si="10"/>
        <v>12</v>
      </c>
      <c r="E323" s="97"/>
      <c r="F323" s="97"/>
      <c r="G323" s="98"/>
      <c r="H323" s="45" t="str">
        <f t="shared" ca="1" si="3"/>
        <v>clear; echo テストケース012; sed -i '' 's#COLUMN_PRIMARY_KEY="false","false","false","false","false","false","false","false","false","false"#COLUMN_PRIMARY_KEY="false","false","false","false","false","false","false","false","false"#g' ${CONFIG_DIR}db_sql_config.txt; export COLUMN_PRIMARY_KEY="false","false","false","false","false","false","false","false","false";sed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's#COLUMN_PRIMARY_KEY="false","false","false","false","false","false","false","false","false"#COLUMN_PRIMARY_KEY="false","false","false","false","false","false","false","false","false","false"#g' ${CONFIG_DIR}db_sql_config.txt; export COLUMN_PRIMARY_KEY="false","false","false","false","false","false","false","false","false","false";sed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7"/>
      <c r="AE323" s="99" t="str" cm="1">
        <f t="array" ref="AE323">SUBSTITUTE(INDEX($H$286:$AQ$286, , MATCH($D323, $137:$137, 0)-7),"-","")</f>
        <v>異常</v>
      </c>
      <c r="AF323" s="100"/>
      <c r="AG323" s="101"/>
      <c r="AH323" s="102" t="s">
        <v>1489</v>
      </c>
      <c r="AI323" s="103"/>
      <c r="AJ323" s="103"/>
      <c r="AK323" s="103"/>
      <c r="AL323" s="103"/>
      <c r="AM323" s="103"/>
      <c r="AN323" s="103"/>
      <c r="AO323" s="103"/>
      <c r="AP323" s="103"/>
      <c r="AQ323" s="104"/>
      <c r="AS323" s="68" t="str" cm="1">
        <f t="array" ref="AS323">SUBSTITUTE(TEXT(INDEX($H$289:$AQ$289,1,$D323),"000000"),"-","")</f>
        <v>240107</v>
      </c>
      <c r="AT323" s="69"/>
      <c r="AU323" s="70"/>
      <c r="AW323" s="71" t="str">
        <f>SUBSTITUTE(IF(VLOOKUP(AW$310,$AD$9:$AN$32,8,FALSE)=INDEX($E$143:$G$146,MATCH("●",INDEX($H$143:$AQ$146,,MATCH($D323,$137:$137,0)-7),0),1),"","sed -i "&amp;IF($AK$308="MacOS","'' ","")&amp;"'s#"&amp;AW$310&amp;"="""&amp;VLOOKUP(AW$310,$AD$9:$AN$32,8,FALSE)&amp;""""&amp;"#"&amp;AW$310&amp;"="&amp;""""&amp;INDEX($E$143:$G$146,MATCH("●",INDEX($H$143:$AQ$146,,MATCH($D323,$137:$137,0)-7),0),1)&amp;""""&amp;"#g'"&amp;" ${CONFIG_DIR}"&amp;$K$7&amp;"; export "&amp;AW$310&amp;"="&amp;""""&amp;INDEX($E$143:$G$146,MATCH("●",INDEX($H$143:$AQ$146,,MATCH($D323,$137:$137,0)-7),0),1)&amp;""";"),",",""",""")</f>
        <v/>
      </c>
      <c r="AX323" s="71" t="str">
        <f>SUBSTITUTE(IF(INDEX($E$143:$G$146,MATCH("●",INDEX($H$143:$AQ$146,,MATCH($D323,$137:$137,0)-7),0),1)=VLOOKUP(AX$310,$AD$9:$AN$32,8,FALSE),"","sed -i "&amp;IF($AK$308="MacOS","'' ","")&amp;"'s#"&amp;AX$310&amp;"="""&amp;INDEX($E$143:$G$146,MATCH("●",INDEX($H$143:$AQ$146,,MATCH($D323,$137:$137,0)-7),0),1)&amp;""""&amp;"#"&amp;AX$310&amp;"="&amp;""""&amp;VLOOKUP(AX$310,$AD$9:$AN$32,8,FALSE)&amp;""""&amp;"#g'"&amp;"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3" s="71" t="str">
        <f>SUBSTITUTE(IF(VLOOKUP(AY$310,$AD$9:$AN$32,8,FALSE)=INDEX($E$148:$G$149,MATCH("●",INDEX($H$148:$AQ$149,,MATCH($D323,$137:$137,0)-7),0),1),"","sed -i "&amp;IF($AK$308="MacOS","'' ","")&amp;"'s#"&amp;AY$310&amp;"="""&amp;VLOOKUP(AY$310,$AD$9:$AN$32,8,FALSE)&amp;""""&amp;"#"&amp;AY$310&amp;"="&amp;""""&amp;INDEX($E$148:$G$149,MATCH("●",INDEX($H$148:$AQ$149,,MATCH($D323,$137:$137,0)-7),0),1)&amp;""""&amp;"#g'"&amp;" ${CONFIG_DIR}"&amp;$K$7&amp;"; export "&amp;AY$310&amp;"="&amp;""""&amp;INDEX($E$148:$G$149,MATCH("●",INDEX($H$148:$AQ$149,,MATCH($D323,$137:$137,0)-7),0),1)&amp;""";"),",",""",""")</f>
        <v/>
      </c>
      <c r="AZ323" s="71" t="str">
        <f>SUBSTITUTE(IF(INDEX($E$148:$G$149,MATCH("●",INDEX($H$148:$AQ$149,,MATCH($D323,$137:$137,0)-7),0),1)=VLOOKUP(AZ$310,$AD$9:$AN$16,8,FALSE),"","sed -i "&amp;IF($AK$308="MacOS","'' ","")&amp;"'s#"&amp;AZ$310&amp;"="""&amp;INDEX($E$148:$G$149,MATCH("●",INDEX($H$148:$AQ$149,,MATCH($D323,$137:$137,0)-7),0),1)&amp;""""&amp;"#"&amp;AZ$310&amp;"="&amp;""""&amp;VLOOKUP(AZ$310,$AD$9:$AN$16,8,FALSE)&amp;""""&amp;"#g'"&amp;"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3" s="71" t="str">
        <f>SUBSTITUTE(IF(VLOOKUP(BA$310,$AD$9:$AN$32,8,FALSE)=INDEX($E$151:$G$156,MATCH("●",INDEX($H$151:$AQ$156,,MATCH($D323,$137:$137,0)-7),0),1),"","sed -i "&amp;IF($AK$308="MacOS","'' ","")&amp;"'s#"&amp;BA$310&amp;"="""&amp;VLOOKUP(BA$310,$AD$9:$AN$32,8,FALSE)&amp;""""&amp;"#"&amp;BA$310&amp;"="&amp;""""&amp;INDEX($E$151:$G$156,MATCH("●",INDEX($H$151:$AQ$156,,MATCH($D323,$137:$137,0)-7),0),1)&amp;""""&amp;"#g'"&amp;" ${CONFIG_DIR}"&amp;$K$7&amp;"; export "&amp;BA$310&amp;"="&amp;""""&amp;INDEX($E$151:$G$156,MATCH("●",INDEX($H$151:$AQ$156,,MATCH($D323,$137:$137,0)-7),0),1)&amp;""";"),",",""",""")</f>
        <v/>
      </c>
      <c r="BB323" s="71" t="str">
        <f>SUBSTITUTE(IF(INDEX($E$151:$G$156,MATCH("●",INDEX($H$151:$AQ$156,,MATCH($D323,$137:$137,0)-7),0),1)=VLOOKUP(BB$310,$AD$9:$AN$16,8,FALSE),"","sed -i "&amp;IF($AK$308="MacOS","'' ","")&amp;"'s#"&amp;BB$310&amp;"="""&amp;INDEX($E$151:$G$156,MATCH("●",INDEX($H$151:$AQ$156,,MATCH($D323,$137:$137,0)-7),0),1)&amp;""""&amp;"#"&amp;BB$310&amp;"="&amp;""""&amp;VLOOKUP(BB$310,$AD$9:$AN$16,8,FALSE)&amp;""""&amp;"#g'"&amp;"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3" s="71" t="str">
        <f>SUBSTITUTE(IF(VLOOKUP(BC$310,$AD$9:$AN$32,8,FALSE)=INDEX($E$158:$G$166,MATCH("●",INDEX($H$158:$AQ$166,,MATCH($D323,$137:$137,0)-7),0),1),"","sed -i "&amp;IF($AK$308="MacOS","'' ","")&amp;"'s#"&amp;BC$310&amp;"="""&amp;VLOOKUP(BC$310,$AD$9:$AN$32,8,FALSE)&amp;""""&amp;"#"&amp;BC$310&amp;"="&amp;""""&amp;INDEX($E$158:$G$166,MATCH("●",INDEX($H$158:$AQ$166,,MATCH($D323,$137:$137,0)-7),0),1)&amp;""""&amp;"#g'"&amp;" ${CONFIG_DIR}"&amp;$K$7&amp;"; export "&amp;BC$310&amp;"="&amp;""""&amp;INDEX($E$158:$G$166,MATCH("●",INDEX($H$158:$AQ$166,,MATCH($D323,$137:$137,0)-7),0),1)&amp;""";"),",",""",""")</f>
        <v/>
      </c>
      <c r="BD323" s="71" t="str">
        <f>SUBSTITUTE(IF(INDEX($E$158:$G$166,MATCH("●",INDEX($H$158:$AQ$166,,MATCH($D323,$137:$137,0)-7),0),1)=VLOOKUP(BD$310,$AD$9:$AN$16,8,FALSE),"","sed -i "&amp;IF($AK$308="MacOS","'' ","")&amp;"'s#"&amp;BD$310&amp;"="""&amp;INDEX($E$158:$G$166,MATCH("●",INDEX($H$158:$AQ$166,,MATCH($D323,$137:$137,0)-7),0),1)&amp;""""&amp;"#"&amp;BD$310&amp;"="&amp;""""&amp;VLOOKUP(BD$310,$AD$9:$AN$16,8,FALSE)&amp;""""&amp;"#g'"&amp;"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3" s="71" t="str">
        <f>SUBSTITUTE(IF(VLOOKUP(BE$310,$AD$9:$AN$32,8,FALSE)=INDEX($E$168:$G$169,MATCH("●",INDEX($H$168:$AQ$169,,MATCH($D323,$137:$137,0)-7),0),1),"","sed -i "&amp;IF($AK$308="MacOS","'' ","")&amp;"'s#"&amp;BE$310&amp;"="""&amp;VLOOKUP(BE$310,$AD$9:$AD$9:$AN$32,8,FALSE)&amp;""""&amp;"#"&amp;BE$310&amp;"="&amp;""""&amp;INDEX($E$168:$G$169,MATCH("●",INDEX($H$168:$AQ$169,,MATCH($D323,$137:$137,0)-7),0),1)&amp;""""&amp;"#g'"&amp;" ${CONFIG_DIR}"&amp;$K$7&amp;"; export "&amp;BE$310&amp;"="&amp;""""&amp;INDEX($E$168:$G$169,MATCH("●",INDEX($H$168:$AQ$169,,MATCH($D323,$137:$137,0)-7),0),1)&amp;""";"),",",""",""")</f>
        <v/>
      </c>
      <c r="BF323" s="71" t="str">
        <f>SUBSTITUTE(IF(INDEX($E$168:$G$169,MATCH("●",INDEX($H$168:$AQ$169,,MATCH($D323,$137:$137,0)-7),0),1)=VLOOKUP(BF$310,$AD$9:$AN$16,8,FALSE),"","sed -i "&amp;IF($AK$308="MacOS","'' ","")&amp;"'s#"&amp;BF$310&amp;"="""&amp;INDEX($E$168:$G$169,MATCH("●",INDEX($H$168:$AQ$169,,MATCH($D323,$137:$137,0)-7),0),1)&amp;""""&amp;"#"&amp;BF$310&amp;"="&amp;""""&amp;VLOOKUP(BF$310,$AD$9:$AN$16,8,FALSE)&amp;""""&amp;"#g'"&amp;"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3" s="71" t="str">
        <f>SUBSTITUTE(IF(VLOOKUP(BG$310,$AD$9:$AN$32,8,FALSE)=INDEX($E$171:$G$172,MATCH("●",INDEX($H$171:$AQ$172,,MATCH($D323,$137:$137,0)-7),0),1),"","sed -i "&amp;IF($AK$308="MacOS","'' ","")&amp;"'s#"&amp;BG$310&amp;"="""&amp;VLOOKUP(BG$310,$AD$9:$AN$32,8,FALSE)&amp;""""&amp;"#"&amp;BG$310&amp;"="&amp;""""&amp;INDEX($E$171:$G$172,MATCH("●",INDEX($H$171:$AQ$172,,MATCH($D323,$137:$137,0)-7),0),1)&amp;""""&amp;"#g'"&amp;" ${CONFIG_DIR}"&amp;$K$7&amp;"; export "&amp;BG$310&amp;"="&amp;""""&amp;INDEX($E$171:$G$172,MATCH("●",INDEX($H$171:$AQ$172,,MATCH($D323,$137:$137,0)-7),0),1)&amp;""";"),",",""",""")</f>
        <v/>
      </c>
      <c r="BH323" s="71" t="str">
        <f>SUBSTITUTE(IF(INDEX($E$171:$G$172,MATCH("●",INDEX($H$171:$AQ$172,,MATCH($D323,$137:$137,0)-7),0),1)=VLOOKUP(BH$310,$AD$9:$AN$16,8,FALSE),"","sed -i "&amp;IF($AK$308="MacOS","'' ","")&amp;"'s#"&amp;BH$310&amp;"="""&amp;INDEX($E$171:$G$172,MATCH("●",INDEX($H$171:$AQ$172,,MATCH($D323,$137:$137,0)-7),0),1)&amp;""""&amp;"#"&amp;BH$310&amp;"="&amp;""""&amp;VLOOKUP(BH$310,$AD$9:$AN$16,8,FALSE)&amp;""""&amp;"#g'"&amp;"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3" s="71" t="str">
        <f>SUBSTITUTE(IF(VLOOKUP(BI$310,$AD$9:$AN$32,8,FALSE)=INDEX($E$174:$G$185,MATCH("●",INDEX($H$174:$AQ$185,,MATCH($D323,$137:$137,0)-7),0),1),"","sed -i "&amp;IF($AK$308="MacOS","'' ","")&amp;"'s#"&amp;BI$310&amp;"="""&amp;VLOOKUP(BI$310,$AD$9:$AN$32,8,FALSE)&amp;""""&amp;"#"&amp;BI$310&amp;"="&amp;""""&amp;INDEX($E$174:$G$185,MATCH("●",INDEX($H$174:$AQ$185,,MATCH($D323,$137:$137,0)-7),0),1)&amp;""""&amp;"#g'"&amp;" ${CONFIG_DIR}"&amp;$K$7&amp;"; export "&amp;BI$310&amp;"="&amp;""""&amp;INDEX($E$174:$G$185,MATCH("●",INDEX($H$174:$AQ$185,,MATCH($D323,$137:$137,0)-7),0),1)&amp;""";"),",",""",""")</f>
        <v/>
      </c>
      <c r="BJ323" s="71" t="str">
        <f>SUBSTITUTE(IF(INDEX($E$174:$G$185,MATCH("●",INDEX($H$174:$AQ$185,,MATCH($D323,$137:$137,0)-7),0),1)=VLOOKUP(BJ$310,$AD$9:$AN$16,8,FALSE),"","sed -i "&amp;IF($AK$308="MacOS","'' ","")&amp;"'s#"&amp;BJ$310&amp;"="""&amp;INDEX($E$174:$G$185,MATCH("●",INDEX($H$174:$AQ$185,,MATCH($D323,$137:$137,0)-7),0),1)&amp;""""&amp;"#"&amp;BJ$310&amp;"="&amp;""""&amp;VLOOKUP(BJ$310,$AD$9:$AN$16,8,FALSE)&amp;""""&amp;"#g'"&amp;"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3" s="71" t="str">
        <f>SUBSTITUTE(IF(VLOOKUP(BK$310,$AD$9:$AN$32,8,FALSE)=INDEX($E$187:$G$189,MATCH("●",INDEX($H$187:$AQ$189,,MATCH($D323,$137:$137,0)-7),0),1),"","sed -i "&amp;IF($AK$308="MacOS","'' ","")&amp;"'s#"&amp;BK$310&amp;"="""&amp;VLOOKUP(BK$310,$AD$9:$AN$32,8,FALSE)&amp;""""&amp;"#"&amp;BK$310&amp;"="&amp;""""&amp;INDEX($E$187:$G$189,MATCH("●",INDEX($H$187:$AQ$189,,MATCH($D323,$137:$137,0)-7),0),1)&amp;""""&amp;"#g'"&amp;" ${CONFIG_DIR}"&amp;$K$7&amp;"; export "&amp;BK$310&amp;"="&amp;""""&amp;INDEX($E$187:$G$189,MATCH("●",INDEX($H$187:$AQ$189,,MATCH($D323,$137:$137,0)-7),0),1)&amp;""";"),",",""",""")</f>
        <v/>
      </c>
      <c r="BL323" s="71" t="str">
        <f>SUBSTITUTE(IF(INDEX($E$187:$G$189,MATCH("●",INDEX($H$187:$AQ$189,,MATCH($D323,$137:$137,0)-7),0),1)=VLOOKUP(BL$310,$AD$9:$AN$32,8,FALSE),"","sed -i "&amp;IF($AK$308="MacOS","'' ","")&amp;"'s#"&amp;BL$310&amp;"="""&amp;INDEX($E$187:$G$189,MATCH("●",INDEX($H$187:$AQ$189,,MATCH($D323,$137:$137,0)-7),0),1)&amp;""""&amp;"#"&amp;BL$310&amp;"="&amp;""""&amp;VLOOKUP(BL$310,$AD$9:$AN$32,8,FALSE)&amp;""""&amp;"#g'"&amp;"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3" s="71" t="str">
        <f>SUBSTITUTE(IF(VLOOKUP(BM$310,$AD$9:$AN$32,8,FALSE)=INDEX($E$191:$G$192,MATCH("●",INDEX($H$191:$AQ$192,,MATCH($D323,$137:$137,0)-7),0),1),"","sed -i "&amp;IF($AK$308="MacOS","'' ","")&amp;"'s#"&amp;BM$310&amp;"="""&amp;VLOOKUP(BM$310,$AD$9:$AN$32,8,FALSE)&amp;""""&amp;"#"&amp;BM$310&amp;"="&amp;""""&amp;INDEX($E$191:$G$192,MATCH("●",INDEX($H$191:$AQ$192,,MATCH($D323,$137:$137,0)-7),0),1)&amp;""""&amp;"#g'"&amp;" ${CONFIG_DIR}"&amp;$K$7&amp;"; export "&amp;BM$310&amp;"="&amp;""""&amp;INDEX($E$191:$G$192,MATCH("●",INDEX($H$191:$AQ$192,,MATCH($D323,$137:$137,0)-7),0),1)&amp;""";"),",",""",""")</f>
        <v/>
      </c>
      <c r="BN323" s="71" t="str">
        <f>SUBSTITUTE(IF(INDEX($E$191:$G$192,MATCH("●",INDEX($H$191:$AQ$192,,MATCH($D323,$137:$137,0)-7),0),1)=VLOOKUP(BN$310,$AD$9:$AN$32,8,FALSE),"","sed -i "&amp;IF($AK$308="MacOS","'' ","")&amp;"'s#"&amp;BN$310&amp;"="""&amp;INDEX($E$191:$G$192,MATCH("●",INDEX($H$191:$AQ$192,,MATCH($D323,$137:$137,0)-7),0),1)&amp;""""&amp;"#"&amp;BN$310&amp;"="&amp;""""&amp;VLOOKUP(BN$310,$AD$9:$AN$32,8,FALSE)&amp;""""&amp;"#g'"&amp;"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3" s="71" t="str">
        <f>SUBSTITUTE(IF(VLOOKUP(BO$310,$AD$9:$AN$32,8,FALSE)=INDEX($E$194:$G$195,MATCH("●",INDEX($H$194:$AQ$195,,MATCH($D323,$137:$137,0)-7),0),1),"","sed -i "&amp;IF($AK$308="MacOS","'' ","")&amp;"'s#"&amp;BO$310&amp;"="""&amp;VLOOKUP(BO$310,$AD$9:$AN$32,8,FALSE)&amp;""""&amp;"#"&amp;BO$310&amp;"="&amp;""""&amp;INDEX($E$194:$G$195,MATCH("●",INDEX($H$194:$AQ$195,,MATCH($D323,$137:$137,0)-7),0),1)&amp;""""&amp;"#g'"&amp;" ${CONFIG_DIR}"&amp;$K$7&amp;"; export "&amp;BO$310&amp;"="&amp;""""&amp;INDEX($E$194:$G$195,MATCH("●",INDEX($H$194:$AQ$195,,MATCH($D323,$137:$137,0)-7),0),1)&amp;""";"),",",""",""")</f>
        <v/>
      </c>
      <c r="BP323" s="71" t="str">
        <f>SUBSTITUTE(IF(INDEX($E$194:$G$195,MATCH("●",INDEX($H$194:$AQ$195,,MATCH($D323,$137:$137,0)-7),0),1)=VLOOKUP(BP$310,$AD$9:$AN$32,8,FALSE),"","sed -i "&amp;IF($AK$308="MacOS","'' ","")&amp;"'s#"&amp;BP$310&amp;"="""&amp;INDEX($E$194:$G$195,MATCH("●",INDEX($H$194:$AQ$195,,MATCH($D323,$137:$137,0)-7),0),1)&amp;""""&amp;"#"&amp;BP$310&amp;"="&amp;""""&amp;VLOOKUP(BP$310,$AD$9:$AN$32,8,FALSE)&amp;""""&amp;"#g'"&amp;"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3" s="71" t="str">
        <f>SUBSTITUTE(IF(VLOOKUP(BQ$310,$AD$9:$AN$32,8,FALSE)=INDEX($E$197:$G$198,MATCH("●",INDEX($H$197:$AQ$198,,MATCH($D323,$137:$137,0)-7),0),1),"","sed -i "&amp;IF($AK$308="MacOS","'' ","")&amp;"'s#"&amp;BQ$310&amp;"="""&amp;VLOOKUP(BQ$310,$AD$9:$AN$32,8,FALSE)&amp;""""&amp;"#"&amp;BQ$310&amp;"="&amp;""""&amp;INDEX($E$197:$G$198,MATCH("●",INDEX($H$197:$AQ$198,,MATCH($D323,$137:$137,0)-7),0),1)&amp;""""&amp;"#g'"&amp;" ${CONFIG_DIR}"&amp;$K$7&amp;"; export "&amp;BQ$310&amp;"="&amp;""""&amp;INDEX($E$197:$G$198,MATCH("●",INDEX($H$197:$AQ$198,,MATCH($D323,$137:$137,0)-7),0),1)&amp;""";"),",",""",""")</f>
        <v/>
      </c>
      <c r="BR323" s="71" t="str">
        <f>SUBSTITUTE(IF(INDEX($E$197:$G$198,MATCH("●",INDEX($H$197:$AQ$198,,MATCH($D323,$137:$137,0)-7),0),1)=VLOOKUP(BR$310,$AD$9:$AN$32,8,FALSE),"","sed -i "&amp;IF($AK$308="MacOS","'' ","")&amp;"'s#"&amp;BR$310&amp;"="""&amp;INDEX($E$197:$G$198,MATCH("●",INDEX($H$197:$AQ$198,,MATCH($D323,$137:$137,0)-7),0),1)&amp;""""&amp;"#"&amp;BR$310&amp;"="&amp;""""&amp;VLOOKUP(BR$310,$AD$9:$AN$32,8,FALSE)&amp;""""&amp;"#g'"&amp;"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3" s="71" t="str">
        <f>SUBSTITUTE(IF(VLOOKUP(BS$310,$AD$9:$AN$32,8,FALSE)=INDEX($E$200:$G$203,MATCH("●",INDEX($H$200:$AQ$203,,MATCH($D323,$137:$137,0)-7),0),1),"","sed -i "&amp;IF($AK$308="MacOS","'' ","")&amp;"'s#"&amp;BS$310&amp;"="""&amp;VLOOKUP(BS$310,$AD$9:$AN$32,8,FALSE)&amp;""""&amp;"#"&amp;BS$310&amp;"="&amp;""""&amp;INDEX($E$200:$G$203,MATCH("●",INDEX($H$200:$AQ$203,,MATCH($D323,$137:$137,0)-7),0),1)&amp;""""&amp;"#g'"&amp;" ${CONFIG_DIR}"&amp;$K$7&amp;"; export "&amp;BS$310&amp;"="&amp;""""&amp;INDEX($E$200:$G$203,MATCH("●",INDEX($H$200:$AQ$203,,MATCH($D323,$137:$137,0)-7),0),1)&amp;""";"),",",""",""")</f>
        <v/>
      </c>
      <c r="BT323" s="71" t="str">
        <f>SUBSTITUTE(IF(INDEX($E$200:$G$203,MATCH("●",INDEX($H$200:$AQ$203,,MATCH($D323,$137:$137,0)-7),0),1)=VLOOKUP(BT$310,$AD$9:$AN$32,8,FALSE),"","sed -i "&amp;IF($AK$308="MacOS","'' ","")&amp;"'s#"&amp;BT$310&amp;"="""&amp;INDEX($E$200:$G$203,MATCH("●",INDEX($H$200:$AQ$203,,MATCH($D323,$137:$137,0)-7),0),1)&amp;""""&amp;"#"&amp;BT$310&amp;"="&amp;""""&amp;VLOOKUP(BT$310,$AD$9:$AN$32,8,FALSE)&amp;""""&amp;"#g'"&amp;"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23" s="71" t="str">
        <f>SUBSTITUTE(IF(VLOOKUP(BU$310,$AD$9:$AN$32,8,FALSE)=INDEX($E$205:$G$210,MATCH("●",INDEX($H$205:$AQ$210,,MATCH($D323,$137:$137,0)-7),0),1),"","sed -i "&amp;IF($AK$308="MacOS","'' ","")&amp;"'s#"&amp;BU$310&amp;"="""&amp;VLOOKUP(BU$310,$AD$9:$AN$32,8,FALSE)&amp;""""&amp;"#"&amp;BU$310&amp;"="&amp;""""&amp;INDEX($E$205:$G$210,MATCH("●",INDEX($H$205:$AQ$210,,MATCH($D323,$137:$137,0)-7),0),1)&amp;""""&amp;"#g'"&amp;" ${CONFIG_DIR}"&amp;$K$7&amp;"; export "&amp;BU$310&amp;"="&amp;""""&amp;INDEX($E$205:$G$210,MATCH("●",INDEX($H$205:$AQ$210,,MATCH($D323,$137:$137,0)-7),0),1)&amp;""";"),",",""",""")</f>
        <v>sed -i '' 's#COLUMN_PRIMARY_KEY="false"",""false"",""false"",""false"",""false"",""false"",""false"",""false"",""false"",""false"#COLUMN_PRIMARY_KEY="false"",""false"",""false"",""false"",""false"",""false"",""false"",""false"",""false"#g' ${CONFIG_DIR}db_sql_config.txt; export COLUMN_PRIMARY_KEY="false"",""false"",""false"",""false"",""false"",""false"",""false"",""false"",""false";</v>
      </c>
      <c r="BV323" s="71" t="str">
        <f>SUBSTITUTE(IF(INDEX($E$205:$G$210,MATCH("●",INDEX($H$205:$AQ$210,,MATCH($D323,$137:$137,0)-7),0),1)=VLOOKUP(BV$310,$AD$9:$AN$32,8,FALSE),"","sed -i "&amp;IF($AK$308="MacOS","'' ","")&amp;"'s#"&amp;BV$310&amp;"="""&amp;INDEX($E$205:$G$210,MATCH("●",INDEX($H$205:$AQ$210,,MATCH($D323,$137:$137,0)-7),0),1)&amp;""""&amp;"#"&amp;BV$310&amp;"="&amp;""""&amp;VLOOKUP(BV$310,$AD$9:$AN$32,8,FALSE)&amp;""""&amp;"#g'"&amp;"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>sed -i '' 's#COLUMN_PRIMARY_KEY="false"",""false"",""false"",""false"",""false"",""false"",""false"",""false"",""false"#COLUMN_PRIMARY_KEY="false"",""false"",""false"",""false"",""false"",""false"",""false"",""false"",""false"",""false"#g' ${CONFIG_DIR}db_sql_config.txt; export COLUMN_PRIMARY_KEY="false"",""false"",""false"",""false"",""false"",""false"",""false"",""false"",""false"",""false";</v>
      </c>
      <c r="BW323" s="71" t="str">
        <f>SUBSTITUTE(IF(VLOOKUP(BW$310,$AD$9:$AN$32,8,FALSE)=INDEX($E$212:$G$217,MATCH("●",INDEX($H$212:$AQ$217,,MATCH($D323,$137:$137,0)-7),0),1),"","sed -i "&amp;IF($AK$308="MacOS","'' ","")&amp;"'s#"&amp;BW$310&amp;"="""&amp;VLOOKUP(BW$310,$AD$9:$AN$32,8,FALSE)&amp;""""&amp;"#"&amp;BW$310&amp;"="&amp;""""&amp;INDEX($E$212:$G$217,MATCH("●",INDEX($H$212:$AQ$217,,MATCH($D323,$137:$137,0)-7),0),1)&amp;""""&amp;"#g'"&amp;" ${CONFIG_DIR}"&amp;$K$7&amp;"; export "&amp;BW$310&amp;"="&amp;""""&amp;INDEX($E$212:$G$217,MATCH("●",INDEX($H$212:$AQ$217,,MATCH($D323,$137:$137,0)-7),0),1)&amp;""";"),",",""",""")</f>
        <v/>
      </c>
      <c r="BX323" s="71" t="str">
        <f>SUBSTITUTE(IF(INDEX($E$212:$G$217,MATCH("●",INDEX($H$212:$AQ$217,,MATCH($D323,$137:$137,0)-7),0),1)=VLOOKUP(BX$310,$AD$9:$AN$32,8,FALSE),"","sed -i "&amp;IF($AK$308="MacOS","'' ","")&amp;"'s#"&amp;BX$310&amp;"="""&amp;INDEX($E$212:$G$217,MATCH("●",INDEX($H$212:$AQ$217,,MATCH($D323,$137:$137,0)-7),0),1)&amp;""""&amp;"#"&amp;BX$310&amp;"="&amp;""""&amp;VLOOKUP(BX$310,$AD$9:$AN$32,8,FALSE)&amp;""""&amp;"#g'"&amp;"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23" s="71" t="str">
        <f>SUBSTITUTE(IF(VLOOKUP(BY$310,$AD$9:$AN$32,8,FALSE)=INDEX($E$219:$G$224,MATCH("●",INDEX($H$219:$AQ$224,,MATCH($D323,$137:$137,0)-7),0),1),"","sed -i "&amp;IF($AK$308="MacOS","'' ","")&amp;"'s#"&amp;BY$310&amp;"="""&amp;VLOOKUP(BY$310,$AD$9:$AN$32,8,FALSE)&amp;""""&amp;"#"&amp;BY$310&amp;"="&amp;""""&amp;INDEX($E$219:$G$224,MATCH("●",INDEX($H$219:$AQ$224,,MATCH($D323,$137:$137,0)-7),0),1)&amp;""""&amp;"#g'"&amp;" ${CONFIG_DIR}"&amp;$K$7&amp;"; export "&amp;BY$310&amp;"="&amp;""""&amp;INDEX($E$219:$G$224,MATCH("●",INDEX($H$219:$AQ$224,,MATCH($D323,$137:$137,0)-7),0),1)&amp;""";"),",",""",""")</f>
        <v/>
      </c>
      <c r="BZ323" s="71" t="str">
        <f>SUBSTITUTE(IF(INDEX($E$219:$G$224,MATCH("●",INDEX($H$219:$AQ$224,,MATCH($D323,$137:$137,0)-7),0),1)=VLOOKUP(BZ$310,$AD$9:$AN$32,8,FALSE),"","sed -i "&amp;IF($AK$308="MacOS","'' ","")&amp;"'s#"&amp;BZ$310&amp;"="""&amp;INDEX($E$219:$G$224,MATCH("●",INDEX($H$219:$AQ$224,,MATCH($D323,$137:$137,0)-7),0),1)&amp;""""&amp;"#"&amp;BZ$310&amp;"="&amp;""""&amp;VLOOKUP(BZ$310,$AD$9:$AN$32,8,FALSE)&amp;""""&amp;"#g'"&amp;"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23" s="71" t="str">
        <f>SUBSTITUTE(IF(VLOOKUP(CA$310,$AD$9:$AN$32,8,FALSE)=INDEX($E$226:$G$231,MATCH("●",INDEX($H$226:$AQ$231,,MATCH($D323,$137:$137,0)-7),0),1),"","sed -i "&amp;IF($AK$308="MacOS","'' ","")&amp;"'s#"&amp;CA$310&amp;"="""&amp;VLOOKUP(CA$310,$AD$9:$AN$32,8,FALSE)&amp;""""&amp;"#"&amp;CA$310&amp;"="&amp;""""&amp;INDEX($E$226:$G$231,MATCH("●",INDEX($H$226:$AQ$231,,MATCH($D323,$137:$137,0)-7),0),1)&amp;""""&amp;"#g'"&amp;" ${CONFIG_DIR}"&amp;$K$7&amp;"; export "&amp;CA$310&amp;"="&amp;""""&amp;INDEX($E$226:$G$231,MATCH("●",INDEX($H$226:$AQ$231,,MATCH($D323,$137:$137,0)-7),0),1)&amp;""";"),",",""",""")</f>
        <v/>
      </c>
      <c r="CB323" s="71" t="str">
        <f>SUBSTITUTE(IF(INDEX($E$226:$G$231,MATCH("●",INDEX($H$226:$AQ$231,,MATCH($D323,$137:$137,0)-7),0),1)=VLOOKUP(CB$310,$AD$9:$AN$32,8,FALSE),"","sed -i "&amp;IF($AK$308="MacOS","'' ","")&amp;"'s#"&amp;CB$310&amp;"="""&amp;INDEX($E$226:$G$231,MATCH("●",INDEX($H$226:$AQ$231,,MATCH($D323,$137:$137,0)-7),0),1)&amp;""""&amp;"#"&amp;CB$310&amp;"="&amp;""""&amp;VLOOKUP(CB$310,$AD$9:$AN$32,8,FALSE)&amp;""""&amp;"#g'"&amp;"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23" s="71" t="str">
        <f>SUBSTITUTE(IF(VLOOKUP(CC$310,$AD$9:$AN$32,8,FALSE)=INDEX($E$233:$G$238,MATCH("●",INDEX($H$233:$AQ$238,,MATCH($D323,$137:$137,0)-7),0),1),"","sed -i "&amp;IF($AK$308="MacOS","'' ","")&amp;"'s#"&amp;CC$310&amp;"="""&amp;VLOOKUP(CC$310,$AD$9:$AN$32,8,FALSE)&amp;""""&amp;"#"&amp;CC$310&amp;"="&amp;""""&amp;INDEX($E$233:$G$238,MATCH("●",INDEX($H$233:$AQ$238,,MATCH($D323,$137:$137,0)-7),0),1)&amp;""""&amp;"#g'"&amp;" ${CONFIG_DIR}"&amp;$K$7&amp;"; export "&amp;CC$310&amp;"="&amp;""""&amp;INDEX($E$233:$G$238,MATCH("●",INDEX($H$233:$AQ$238,,MATCH($D323,$137:$137,0)-7),0),1)&amp;""";"),",",""",""")</f>
        <v/>
      </c>
      <c r="CD323" s="71" t="str">
        <f>SUBSTITUTE(IF(INDEX($E$233:$G$238,MATCH("●",INDEX($H$233:$AQ$238,,MATCH($D323,$137:$137,0)-7),0),1)=VLOOKUP(CD$310,$AD$9:$AN$32,8,FALSE),"","sed -i "&amp;IF($AK$308="MacOS","'' ","")&amp;"'s#"&amp;CD$310&amp;"="""&amp;INDEX($E$233:$G$238,MATCH("●",INDEX($H$233:$AQ$238,,MATCH($D323,$137:$137,0)-7),0),1)&amp;""""&amp;"#"&amp;CD$310&amp;"="&amp;""""&amp;VLOOKUP(CD$310,$AD$9:$AN$32,8,FALSE)&amp;""""&amp;"#g'"&amp;"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3" s="71" t="str">
        <f>SUBSTITUTE(IF(VLOOKUP(CE$310,$AD$9:$AN$32,8,FALSE)=INDEX($E$240:$G$245,MATCH("●",INDEX($H$240:$AQ$245,,MATCH($D323,$137:$137,0)-7),0),1),"","sed -i "&amp;IF($AK$308="MacOS","'' ","")&amp;"'s#"&amp;CE$310&amp;"="""&amp;VLOOKUP(CE$310,$AD$9:$AN$32,8,FALSE)&amp;""""&amp;"#"&amp;CE$310&amp;"="&amp;""""&amp;INDEX($E$240:$G$245,MATCH("●",INDEX($H$240:$AQ$245,,MATCH($D323,$137:$137,0)-7),0),1)&amp;""""&amp;"#g'"&amp;" ${CONFIG_DIR}"&amp;$K$7&amp;"; export "&amp;CE$310&amp;"="&amp;""""&amp;INDEX($E$240:$G$245,MATCH("●",INDEX($H$240:$AQ$245,,MATCH($D323,$137:$137,0)-7),0),1)&amp;""";"),",",""",""")</f>
        <v/>
      </c>
      <c r="CF323" s="71" t="str">
        <f>SUBSTITUTE(IF(INDEX($E$240:$G$245,MATCH("●",INDEX($H$240:$AQ$245,,MATCH($D323,$137:$137,0)-7),0),1)=VLOOKUP(CF$310,$AD$9:$AN$32,8,FALSE),"","sed -i "&amp;IF($AK$308="MacOS","'' ","")&amp;"'s#"&amp;CF$310&amp;"="""&amp;INDEX($E$240:$G$245,MATCH("●",INDEX($H$240:$AQ$245,,MATCH($D323,$137:$137,0)-7),0),1)&amp;""""&amp;"#"&amp;CF$310&amp;"="&amp;""""&amp;VLOOKUP(CF$310,$AD$9:$AN$32,8,FALSE)&amp;""""&amp;"#g'"&amp;"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3" s="71" t="str">
        <f>SUBSTITUTE(IF(VLOOKUP(CG$310,$AD$9:$AN$32,8,FALSE)=INDEX($E$247:$G$251,MATCH("●",INDEX($H$247:$AQ$251,,MATCH($D323,$137:$137,0)-7),0),1),"","sed -i "&amp;IF($AK$308="MacOS","'' ","")&amp;"'s#"&amp;CG$310&amp;"="""&amp;VLOOKUP(CG$310,$AD$9:$AN$32,8,FALSE)&amp;""""&amp;"#"&amp;CG$310&amp;"="&amp;""""&amp;INDEX($E$247:$G$251,MATCH("●",INDEX($H$247:$AQ$251,,MATCH($D323,$137:$137,0)-7),0),1)&amp;""""&amp;"#g'"&amp;" ${CONFIG_DIR}"&amp;$K$7&amp;"; export "&amp;CG$310&amp;"="&amp;""""&amp;INDEX($E$247:$G$251,MATCH("●",INDEX($H$247:$AQ$251,,MATCH($D323,$137:$137,0)-7),0),1)&amp;""";"),",",""",""")</f>
        <v/>
      </c>
      <c r="CH323" s="71" t="str">
        <f>SUBSTITUTE(IF(INDEX($E$247:$G$251,MATCH("●",INDEX($H$247:$AQ$251,,MATCH($D323,$137:$137,0)-7),0),1)=VLOOKUP(CH$310,$AD$9:$AN$32,8,FALSE),"","sed -i "&amp;IF($AK$308="MacOS","'' ","")&amp;"'s#"&amp;CH$310&amp;"="""&amp;INDEX($E$247:$G$251,MATCH("●",INDEX($H$247:$AQ$251,,MATCH($D323,$137:$137,0)-7),0),1)&amp;""""&amp;"#"&amp;CH$310&amp;"="&amp;""""&amp;VLOOKUP(CH$310,$AD$9:$AN$32,8,FALSE)&amp;""""&amp;"#g'"&amp;"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3" s="71" t="str">
        <f>SUBSTITUTE(IF(VLOOKUP(CI$310,$AD$9:$AN$32,8,FALSE)=INDEX($E$253:$G$257,MATCH("●",INDEX($H$253:$AQ$257,,MATCH($D323,$137:$137,0)-7),0),1),"","sed -i "&amp;IF($AK$308="MacOS","'' ","")&amp;"'s#"&amp;CI$310&amp;"="""&amp;VLOOKUP(CI$310,$AD$9:$AN$32,8,FALSE)&amp;""""&amp;"#"&amp;CI$310&amp;"="&amp;""""&amp;INDEX($E$253:$G$257,MATCH("●",INDEX($H$253:$AQ$257,,MATCH($D323,$137:$137,0)-7),0),1)&amp;""""&amp;"#g'"&amp;" ${CONFIG_DIR}"&amp;$K$7&amp;"; export "&amp;CI$310&amp;"="&amp;""""&amp;INDEX($E$253:$G$257,MATCH("●",INDEX($H$253:$AQ$257,,MATCH($D323,$137:$137,0)-7),0),1)&amp;""";"),",",""",""")</f>
        <v/>
      </c>
      <c r="CJ323" s="71" t="str">
        <f>SUBSTITUTE(IF(INDEX($E$253:$G$257,MATCH("●",INDEX($H$253:$AQ$257,,MATCH($D323,$137:$137,0)-7),0),1)=VLOOKUP(CJ$310,$AD$9:$AN$32,8,FALSE),"","sed -i "&amp;IF($AK$308="MacOS","'' ","")&amp;"'s#"&amp;CJ$310&amp;"="""&amp;INDEX($E$253:$G$257,MATCH("●",INDEX($H$253:$AQ$257,,MATCH($D323,$137:$137,0)-7),0),1)&amp;""""&amp;"#"&amp;CJ$310&amp;"="&amp;""""&amp;VLOOKUP(CJ$310,$AD$9:$AN$32,8,FALSE)&amp;""""&amp;"#g'"&amp;"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3" s="71" t="str">
        <f>SUBSTITUTE(IF(VLOOKUP(CK$310,$AD$9:$AN$32,8,FALSE)=INDEX($E$259:$G$268,MATCH("●",INDEX($H$259:$AQ$268,,MATCH($D323,$137:$137,0)-7),0),1),"","sed -i "&amp;IF($AK$308="MacOS","'' ","")&amp;"'s#"&amp;CK$310&amp;"="""&amp;VLOOKUP(CK$310,$AD$9:$AN$32,8,FALSE)&amp;""""&amp;"#"&amp;CK$310&amp;"="&amp;""""&amp;INDEX($E$259:$G$268,MATCH("●",INDEX($H$259:$AQ$268,,MATCH($D323,$137:$137,0)-7),0),1)&amp;""""&amp;"#g'"&amp;" ${CONFIG_DIR}"&amp;$K$7&amp;"; export "&amp;CK$310&amp;"="&amp;""""&amp;INDEX($E$259:$G$268,MATCH("●",INDEX($H$259:$AQ$268,,MATCH($D323,$137:$137,0)-7),0),1)&amp;""";"),",",""",""")</f>
        <v/>
      </c>
      <c r="CL323" s="71" t="str">
        <f>SUBSTITUTE(IF(INDEX($E$259:$G$268,MATCH("●",INDEX($H$259:$AQ$268,,MATCH($D323,$137:$137,0)-7),0),1)=VLOOKUP(CL$310,$AD$9:$AN$32,8,FALSE),"","sed -i "&amp;IF($AK$308="MacOS","'' ","")&amp;"'s#"&amp;CL$310&amp;"="""&amp;INDEX($E$259:$G$268,MATCH("●",INDEX($H$259:$AQ$268,,MATCH($D323,$137:$137,0)-7),0),1)&amp;""""&amp;"#"&amp;CL$310&amp;"="&amp;""""&amp;VLOOKUP(CL$310,$AD$9:$AN$32,8,FALSE)&amp;""""&amp;"#g'"&amp;"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3" s="71" t="str">
        <f t="shared" si="4"/>
        <v>sed -i '' 's#POSTGRESQL_TEMPLATE="template0"#POSTGRESQL_TEMPLATE="なし"#g' ${CONFIG_DIR}db_data_config.txt; export POSTGRESQL_TEMPLATE="なし";</v>
      </c>
      <c r="CN323" s="71" t="str">
        <f t="shared" si="5"/>
        <v>sed -i '' 's#POSTGRESQL_TEMPLATE="なし"#POSTGRESQL_TEMPLATE="template0"#g' ${CONFIG_DIR}db_data_config.txt; export POSTGRESQL_TEMPLATE="template0";</v>
      </c>
      <c r="CO323" s="71" t="str">
        <f t="shared" si="6"/>
        <v>sed -i '' 's#POSTGRESQL_CONNECTION_LIMIT="-1"#POSTGRESQL_CONNECTION_LIMIT="なし"#g' ${CONFIG_DIR}db_data_config.txt; export POSTGRESQL_CONNECTION_LIMIT="なし";</v>
      </c>
      <c r="CP323" s="71" t="str">
        <f t="shared" si="7"/>
        <v>sed -i '' 's#POSTGRESQL_CONNECTION_LIMIT="なし"#POSTGRESQL_CONNECTION_LIMIT="-1"#g' ${CONFIG_DIR}db_data_config.txt; export POSTGRESQL_CONNECTION_LIMIT="-1";</v>
      </c>
      <c r="CQ323" s="71" t="str">
        <f t="shared" si="8"/>
        <v>sed -i '' 's#POSTGRESQL_ALLOW_CONNECTIONS="true"#POSTGRESQL_ALLOW_CONNECTIONS="なし"#g' ${CONFIG_DIR}db_data_config.txt; export POSTGRESQL_ALLOW_CONNECTIONS="なし";</v>
      </c>
      <c r="CR323" s="71" t="str">
        <f t="shared" si="9"/>
        <v>sed -i '' 's#POSTGRESQL_ALLOW_CONNECTIONS="なし"#POSTGRESQL_ALLOW_CONNECTIONS="true"#g' ${CONFIG_DIR}db_data_config.txt; export POSTGRESQL_ALLOW_CONNECTIONS="true";</v>
      </c>
      <c r="CS323" s="5" t="s">
        <v>735</v>
      </c>
    </row>
    <row r="324" spans="4:97" ht="36" customHeight="1">
      <c r="D324" s="96">
        <f t="shared" si="10"/>
        <v>13</v>
      </c>
      <c r="E324" s="97"/>
      <c r="F324" s="97"/>
      <c r="G324" s="98"/>
      <c r="H324" s="45" t="str">
        <f t="shared" ca="1" si="3"/>
        <v>clear; echo テストケース013; sed -i '' 's#COLUMN_UNIQUE_KEY="false","false","false","false","false","false","false","false","false","false"#COLUMN_UNIQUE_KEY="false","false","false","false","false","false","false","false","false","false","false"#g' ${CONFIG_DIR}db_sql_config.txt; export COLUMN_UNIQUE_KEY="false","false","false","false","false","false","false","false","false","false","false";sed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's#COLUMN_UNIQUE_KEY="false","false","false","false","false","false","false","false","false","false","false"#COLUMN_UNIQUE_KEY="false","false","false","false","false","false","false","false","false","false"#g' ${CONFIG_DIR}db_sql_config.txt; export COLUMN_UNIQUE_KEY="false","false","false","false","false","false","false","false","false","false";sed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7"/>
      <c r="AE324" s="99" t="str" cm="1">
        <f t="array" ref="AE324">SUBSTITUTE(INDEX($H$286:$AQ$286, , MATCH($D324, $137:$137, 0)-7),"-","")</f>
        <v>異常</v>
      </c>
      <c r="AF324" s="100"/>
      <c r="AG324" s="101"/>
      <c r="AH324" s="102" t="s">
        <v>1490</v>
      </c>
      <c r="AI324" s="103"/>
      <c r="AJ324" s="103"/>
      <c r="AK324" s="103"/>
      <c r="AL324" s="103"/>
      <c r="AM324" s="103"/>
      <c r="AN324" s="103"/>
      <c r="AO324" s="103"/>
      <c r="AP324" s="103"/>
      <c r="AQ324" s="104"/>
      <c r="AS324" s="68" t="str" cm="1">
        <f t="array" ref="AS324">SUBSTITUTE(TEXT(INDEX($H$289:$AQ$289,1,$D324),"000000"),"-","")</f>
        <v>240108</v>
      </c>
      <c r="AT324" s="69"/>
      <c r="AU324" s="70"/>
      <c r="AW324" s="71" t="str">
        <f>SUBSTITUTE(IF(VLOOKUP(AW$310,$AD$9:$AN$32,8,FALSE)=INDEX($E$143:$G$146,MATCH("●",INDEX($H$143:$AQ$146,,MATCH($D324,$137:$137,0)-7),0),1),"","sed -i "&amp;IF($AK$308="MacOS","'' ","")&amp;"'s#"&amp;AW$310&amp;"="""&amp;VLOOKUP(AW$310,$AD$9:$AN$32,8,FALSE)&amp;""""&amp;"#"&amp;AW$310&amp;"="&amp;""""&amp;INDEX($E$143:$G$146,MATCH("●",INDEX($H$143:$AQ$146,,MATCH($D324,$137:$137,0)-7),0),1)&amp;""""&amp;"#g'"&amp;" ${CONFIG_DIR}"&amp;$K$7&amp;"; export "&amp;AW$310&amp;"="&amp;""""&amp;INDEX($E$143:$G$146,MATCH("●",INDEX($H$143:$AQ$146,,MATCH($D324,$137:$137,0)-7),0),1)&amp;""";"),",",""",""")</f>
        <v/>
      </c>
      <c r="AX324" s="71" t="str">
        <f>SUBSTITUTE(IF(INDEX($E$143:$G$146,MATCH("●",INDEX($H$143:$AQ$146,,MATCH($D324,$137:$137,0)-7),0),1)=VLOOKUP(AX$310,$AD$9:$AN$32,8,FALSE),"","sed -i "&amp;IF($AK$308="MacOS","'' ","")&amp;"'s#"&amp;AX$310&amp;"="""&amp;INDEX($E$143:$G$146,MATCH("●",INDEX($H$143:$AQ$146,,MATCH($D324,$137:$137,0)-7),0),1)&amp;""""&amp;"#"&amp;AX$310&amp;"="&amp;""""&amp;VLOOKUP(AX$310,$AD$9:$AN$32,8,FALSE)&amp;""""&amp;"#g'"&amp;"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4" s="71" t="str">
        <f>SUBSTITUTE(IF(VLOOKUP(AY$310,$AD$9:$AN$32,8,FALSE)=INDEX($E$148:$G$149,MATCH("●",INDEX($H$148:$AQ$149,,MATCH($D324,$137:$137,0)-7),0),1),"","sed -i "&amp;IF($AK$308="MacOS","'' ","")&amp;"'s#"&amp;AY$310&amp;"="""&amp;VLOOKUP(AY$310,$AD$9:$AN$32,8,FALSE)&amp;""""&amp;"#"&amp;AY$310&amp;"="&amp;""""&amp;INDEX($E$148:$G$149,MATCH("●",INDEX($H$148:$AQ$149,,MATCH($D324,$137:$137,0)-7),0),1)&amp;""""&amp;"#g'"&amp;" ${CONFIG_DIR}"&amp;$K$7&amp;"; export "&amp;AY$310&amp;"="&amp;""""&amp;INDEX($E$148:$G$149,MATCH("●",INDEX($H$148:$AQ$149,,MATCH($D324,$137:$137,0)-7),0),1)&amp;""";"),",",""",""")</f>
        <v/>
      </c>
      <c r="AZ324" s="71" t="str">
        <f>SUBSTITUTE(IF(INDEX($E$148:$G$149,MATCH("●",INDEX($H$148:$AQ$149,,MATCH($D324,$137:$137,0)-7),0),1)=VLOOKUP(AZ$310,$AD$9:$AN$16,8,FALSE),"","sed -i "&amp;IF($AK$308="MacOS","'' ","")&amp;"'s#"&amp;AZ$310&amp;"="""&amp;INDEX($E$148:$G$149,MATCH("●",INDEX($H$148:$AQ$149,,MATCH($D324,$137:$137,0)-7),0),1)&amp;""""&amp;"#"&amp;AZ$310&amp;"="&amp;""""&amp;VLOOKUP(AZ$310,$AD$9:$AN$16,8,FALSE)&amp;""""&amp;"#g'"&amp;"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4" s="71" t="str">
        <f>SUBSTITUTE(IF(VLOOKUP(BA$310,$AD$9:$AN$32,8,FALSE)=INDEX($E$151:$G$156,MATCH("●",INDEX($H$151:$AQ$156,,MATCH($D324,$137:$137,0)-7),0),1),"","sed -i "&amp;IF($AK$308="MacOS","'' ","")&amp;"'s#"&amp;BA$310&amp;"="""&amp;VLOOKUP(BA$310,$AD$9:$AN$32,8,FALSE)&amp;""""&amp;"#"&amp;BA$310&amp;"="&amp;""""&amp;INDEX($E$151:$G$156,MATCH("●",INDEX($H$151:$AQ$156,,MATCH($D324,$137:$137,0)-7),0),1)&amp;""""&amp;"#g'"&amp;" ${CONFIG_DIR}"&amp;$K$7&amp;"; export "&amp;BA$310&amp;"="&amp;""""&amp;INDEX($E$151:$G$156,MATCH("●",INDEX($H$151:$AQ$156,,MATCH($D324,$137:$137,0)-7),0),1)&amp;""";"),",",""",""")</f>
        <v/>
      </c>
      <c r="BB324" s="71" t="str">
        <f>SUBSTITUTE(IF(INDEX($E$151:$G$156,MATCH("●",INDEX($H$151:$AQ$156,,MATCH($D324,$137:$137,0)-7),0),1)=VLOOKUP(BB$310,$AD$9:$AN$16,8,FALSE),"","sed -i "&amp;IF($AK$308="MacOS","'' ","")&amp;"'s#"&amp;BB$310&amp;"="""&amp;INDEX($E$151:$G$156,MATCH("●",INDEX($H$151:$AQ$156,,MATCH($D324,$137:$137,0)-7),0),1)&amp;""""&amp;"#"&amp;BB$310&amp;"="&amp;""""&amp;VLOOKUP(BB$310,$AD$9:$AN$16,8,FALSE)&amp;""""&amp;"#g'"&amp;"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4" s="71" t="str">
        <f>SUBSTITUTE(IF(VLOOKUP(BC$310,$AD$9:$AN$32,8,FALSE)=INDEX($E$158:$G$166,MATCH("●",INDEX($H$158:$AQ$166,,MATCH($D324,$137:$137,0)-7),0),1),"","sed -i "&amp;IF($AK$308="MacOS","'' ","")&amp;"'s#"&amp;BC$310&amp;"="""&amp;VLOOKUP(BC$310,$AD$9:$AN$32,8,FALSE)&amp;""""&amp;"#"&amp;BC$310&amp;"="&amp;""""&amp;INDEX($E$158:$G$166,MATCH("●",INDEX($H$158:$AQ$166,,MATCH($D324,$137:$137,0)-7),0),1)&amp;""""&amp;"#g'"&amp;" ${CONFIG_DIR}"&amp;$K$7&amp;"; export "&amp;BC$310&amp;"="&amp;""""&amp;INDEX($E$158:$G$166,MATCH("●",INDEX($H$158:$AQ$166,,MATCH($D324,$137:$137,0)-7),0),1)&amp;""";"),",",""",""")</f>
        <v/>
      </c>
      <c r="BD324" s="71" t="str">
        <f>SUBSTITUTE(IF(INDEX($E$158:$G$166,MATCH("●",INDEX($H$158:$AQ$166,,MATCH($D324,$137:$137,0)-7),0),1)=VLOOKUP(BD$310,$AD$9:$AN$16,8,FALSE),"","sed -i "&amp;IF($AK$308="MacOS","'' ","")&amp;"'s#"&amp;BD$310&amp;"="""&amp;INDEX($E$158:$G$166,MATCH("●",INDEX($H$158:$AQ$166,,MATCH($D324,$137:$137,0)-7),0),1)&amp;""""&amp;"#"&amp;BD$310&amp;"="&amp;""""&amp;VLOOKUP(BD$310,$AD$9:$AN$16,8,FALSE)&amp;""""&amp;"#g'"&amp;"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4" s="71" t="str">
        <f>SUBSTITUTE(IF(VLOOKUP(BE$310,$AD$9:$AN$32,8,FALSE)=INDEX($E$168:$G$169,MATCH("●",INDEX($H$168:$AQ$169,,MATCH($D324,$137:$137,0)-7),0),1),"","sed -i "&amp;IF($AK$308="MacOS","'' ","")&amp;"'s#"&amp;BE$310&amp;"="""&amp;VLOOKUP(BE$310,$AD$9:$AD$9:$AN$32,8,FALSE)&amp;""""&amp;"#"&amp;BE$310&amp;"="&amp;""""&amp;INDEX($E$168:$G$169,MATCH("●",INDEX($H$168:$AQ$169,,MATCH($D324,$137:$137,0)-7),0),1)&amp;""""&amp;"#g'"&amp;" ${CONFIG_DIR}"&amp;$K$7&amp;"; export "&amp;BE$310&amp;"="&amp;""""&amp;INDEX($E$168:$G$169,MATCH("●",INDEX($H$168:$AQ$169,,MATCH($D324,$137:$137,0)-7),0),1)&amp;""";"),",",""",""")</f>
        <v/>
      </c>
      <c r="BF324" s="71" t="str">
        <f>SUBSTITUTE(IF(INDEX($E$168:$G$169,MATCH("●",INDEX($H$168:$AQ$169,,MATCH($D324,$137:$137,0)-7),0),1)=VLOOKUP(BF$310,$AD$9:$AN$16,8,FALSE),"","sed -i "&amp;IF($AK$308="MacOS","'' ","")&amp;"'s#"&amp;BF$310&amp;"="""&amp;INDEX($E$168:$G$169,MATCH("●",INDEX($H$168:$AQ$169,,MATCH($D324,$137:$137,0)-7),0),1)&amp;""""&amp;"#"&amp;BF$310&amp;"="&amp;""""&amp;VLOOKUP(BF$310,$AD$9:$AN$16,8,FALSE)&amp;""""&amp;"#g'"&amp;"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4" s="71" t="str">
        <f>SUBSTITUTE(IF(VLOOKUP(BG$310,$AD$9:$AN$32,8,FALSE)=INDEX($E$171:$G$172,MATCH("●",INDEX($H$171:$AQ$172,,MATCH($D324,$137:$137,0)-7),0),1),"","sed -i "&amp;IF($AK$308="MacOS","'' ","")&amp;"'s#"&amp;BG$310&amp;"="""&amp;VLOOKUP(BG$310,$AD$9:$AN$32,8,FALSE)&amp;""""&amp;"#"&amp;BG$310&amp;"="&amp;""""&amp;INDEX($E$171:$G$172,MATCH("●",INDEX($H$171:$AQ$172,,MATCH($D324,$137:$137,0)-7),0),1)&amp;""""&amp;"#g'"&amp;" ${CONFIG_DIR}"&amp;$K$7&amp;"; export "&amp;BG$310&amp;"="&amp;""""&amp;INDEX($E$171:$G$172,MATCH("●",INDEX($H$171:$AQ$172,,MATCH($D324,$137:$137,0)-7),0),1)&amp;""";"),",",""",""")</f>
        <v/>
      </c>
      <c r="BH324" s="71" t="str">
        <f>SUBSTITUTE(IF(INDEX($E$171:$G$172,MATCH("●",INDEX($H$171:$AQ$172,,MATCH($D324,$137:$137,0)-7),0),1)=VLOOKUP(BH$310,$AD$9:$AN$16,8,FALSE),"","sed -i "&amp;IF($AK$308="MacOS","'' ","")&amp;"'s#"&amp;BH$310&amp;"="""&amp;INDEX($E$171:$G$172,MATCH("●",INDEX($H$171:$AQ$172,,MATCH($D324,$137:$137,0)-7),0),1)&amp;""""&amp;"#"&amp;BH$310&amp;"="&amp;""""&amp;VLOOKUP(BH$310,$AD$9:$AN$16,8,FALSE)&amp;""""&amp;"#g'"&amp;"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4" s="71" t="str">
        <f>SUBSTITUTE(IF(VLOOKUP(BI$310,$AD$9:$AN$32,8,FALSE)=INDEX($E$174:$G$185,MATCH("●",INDEX($H$174:$AQ$185,,MATCH($D324,$137:$137,0)-7),0),1),"","sed -i "&amp;IF($AK$308="MacOS","'' ","")&amp;"'s#"&amp;BI$310&amp;"="""&amp;VLOOKUP(BI$310,$AD$9:$AN$32,8,FALSE)&amp;""""&amp;"#"&amp;BI$310&amp;"="&amp;""""&amp;INDEX($E$174:$G$185,MATCH("●",INDEX($H$174:$AQ$185,,MATCH($D324,$137:$137,0)-7),0),1)&amp;""""&amp;"#g'"&amp;" ${CONFIG_DIR}"&amp;$K$7&amp;"; export "&amp;BI$310&amp;"="&amp;""""&amp;INDEX($E$174:$G$185,MATCH("●",INDEX($H$174:$AQ$185,,MATCH($D324,$137:$137,0)-7),0),1)&amp;""";"),",",""",""")</f>
        <v/>
      </c>
      <c r="BJ324" s="71" t="str">
        <f>SUBSTITUTE(IF(INDEX($E$174:$G$185,MATCH("●",INDEX($H$174:$AQ$185,,MATCH($D324,$137:$137,0)-7),0),1)=VLOOKUP(BJ$310,$AD$9:$AN$16,8,FALSE),"","sed -i "&amp;IF($AK$308="MacOS","'' ","")&amp;"'s#"&amp;BJ$310&amp;"="""&amp;INDEX($E$174:$G$185,MATCH("●",INDEX($H$174:$AQ$185,,MATCH($D324,$137:$137,0)-7),0),1)&amp;""""&amp;"#"&amp;BJ$310&amp;"="&amp;""""&amp;VLOOKUP(BJ$310,$AD$9:$AN$16,8,FALSE)&amp;""""&amp;"#g'"&amp;"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4" s="71" t="str">
        <f>SUBSTITUTE(IF(VLOOKUP(BK$310,$AD$9:$AN$32,8,FALSE)=INDEX($E$187:$G$189,MATCH("●",INDEX($H$187:$AQ$189,,MATCH($D324,$137:$137,0)-7),0),1),"","sed -i "&amp;IF($AK$308="MacOS","'' ","")&amp;"'s#"&amp;BK$310&amp;"="""&amp;VLOOKUP(BK$310,$AD$9:$AN$32,8,FALSE)&amp;""""&amp;"#"&amp;BK$310&amp;"="&amp;""""&amp;INDEX($E$187:$G$189,MATCH("●",INDEX($H$187:$AQ$189,,MATCH($D324,$137:$137,0)-7),0),1)&amp;""""&amp;"#g'"&amp;" ${CONFIG_DIR}"&amp;$K$7&amp;"; export "&amp;BK$310&amp;"="&amp;""""&amp;INDEX($E$187:$G$189,MATCH("●",INDEX($H$187:$AQ$189,,MATCH($D324,$137:$137,0)-7),0),1)&amp;""";"),",",""",""")</f>
        <v/>
      </c>
      <c r="BL324" s="71" t="str">
        <f>SUBSTITUTE(IF(INDEX($E$187:$G$189,MATCH("●",INDEX($H$187:$AQ$189,,MATCH($D324,$137:$137,0)-7),0),1)=VLOOKUP(BL$310,$AD$9:$AN$32,8,FALSE),"","sed -i "&amp;IF($AK$308="MacOS","'' ","")&amp;"'s#"&amp;BL$310&amp;"="""&amp;INDEX($E$187:$G$189,MATCH("●",INDEX($H$187:$AQ$189,,MATCH($D324,$137:$137,0)-7),0),1)&amp;""""&amp;"#"&amp;BL$310&amp;"="&amp;""""&amp;VLOOKUP(BL$310,$AD$9:$AN$32,8,FALSE)&amp;""""&amp;"#g'"&amp;"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4" s="71" t="str">
        <f>SUBSTITUTE(IF(VLOOKUP(BM$310,$AD$9:$AN$32,8,FALSE)=INDEX($E$191:$G$192,MATCH("●",INDEX($H$191:$AQ$192,,MATCH($D324,$137:$137,0)-7),0),1),"","sed -i "&amp;IF($AK$308="MacOS","'' ","")&amp;"'s#"&amp;BM$310&amp;"="""&amp;VLOOKUP(BM$310,$AD$9:$AN$32,8,FALSE)&amp;""""&amp;"#"&amp;BM$310&amp;"="&amp;""""&amp;INDEX($E$191:$G$192,MATCH("●",INDEX($H$191:$AQ$192,,MATCH($D324,$137:$137,0)-7),0),1)&amp;""""&amp;"#g'"&amp;" ${CONFIG_DIR}"&amp;$K$7&amp;"; export "&amp;BM$310&amp;"="&amp;""""&amp;INDEX($E$191:$G$192,MATCH("●",INDEX($H$191:$AQ$192,,MATCH($D324,$137:$137,0)-7),0),1)&amp;""";"),",",""",""")</f>
        <v/>
      </c>
      <c r="BN324" s="71" t="str">
        <f>SUBSTITUTE(IF(INDEX($E$191:$G$192,MATCH("●",INDEX($H$191:$AQ$192,,MATCH($D324,$137:$137,0)-7),0),1)=VLOOKUP(BN$310,$AD$9:$AN$32,8,FALSE),"","sed -i "&amp;IF($AK$308="MacOS","'' ","")&amp;"'s#"&amp;BN$310&amp;"="""&amp;INDEX($E$191:$G$192,MATCH("●",INDEX($H$191:$AQ$192,,MATCH($D324,$137:$137,0)-7),0),1)&amp;""""&amp;"#"&amp;BN$310&amp;"="&amp;""""&amp;VLOOKUP(BN$310,$AD$9:$AN$32,8,FALSE)&amp;""""&amp;"#g'"&amp;"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4" s="71" t="str">
        <f>SUBSTITUTE(IF(VLOOKUP(BO$310,$AD$9:$AN$32,8,FALSE)=INDEX($E$194:$G$195,MATCH("●",INDEX($H$194:$AQ$195,,MATCH($D324,$137:$137,0)-7),0),1),"","sed -i "&amp;IF($AK$308="MacOS","'' ","")&amp;"'s#"&amp;BO$310&amp;"="""&amp;VLOOKUP(BO$310,$AD$9:$AN$32,8,FALSE)&amp;""""&amp;"#"&amp;BO$310&amp;"="&amp;""""&amp;INDEX($E$194:$G$195,MATCH("●",INDEX($H$194:$AQ$195,,MATCH($D324,$137:$137,0)-7),0),1)&amp;""""&amp;"#g'"&amp;" ${CONFIG_DIR}"&amp;$K$7&amp;"; export "&amp;BO$310&amp;"="&amp;""""&amp;INDEX($E$194:$G$195,MATCH("●",INDEX($H$194:$AQ$195,,MATCH($D324,$137:$137,0)-7),0),1)&amp;""";"),",",""",""")</f>
        <v/>
      </c>
      <c r="BP324" s="71" t="str">
        <f>SUBSTITUTE(IF(INDEX($E$194:$G$195,MATCH("●",INDEX($H$194:$AQ$195,,MATCH($D324,$137:$137,0)-7),0),1)=VLOOKUP(BP$310,$AD$9:$AN$32,8,FALSE),"","sed -i "&amp;IF($AK$308="MacOS","'' ","")&amp;"'s#"&amp;BP$310&amp;"="""&amp;INDEX($E$194:$G$195,MATCH("●",INDEX($H$194:$AQ$195,,MATCH($D324,$137:$137,0)-7),0),1)&amp;""""&amp;"#"&amp;BP$310&amp;"="&amp;""""&amp;VLOOKUP(BP$310,$AD$9:$AN$32,8,FALSE)&amp;""""&amp;"#g'"&amp;"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4" s="71" t="str">
        <f>SUBSTITUTE(IF(VLOOKUP(BQ$310,$AD$9:$AN$32,8,FALSE)=INDEX($E$197:$G$198,MATCH("●",INDEX($H$197:$AQ$198,,MATCH($D324,$137:$137,0)-7),0),1),"","sed -i "&amp;IF($AK$308="MacOS","'' ","")&amp;"'s#"&amp;BQ$310&amp;"="""&amp;VLOOKUP(BQ$310,$AD$9:$AN$32,8,FALSE)&amp;""""&amp;"#"&amp;BQ$310&amp;"="&amp;""""&amp;INDEX($E$197:$G$198,MATCH("●",INDEX($H$197:$AQ$198,,MATCH($D324,$137:$137,0)-7),0),1)&amp;""""&amp;"#g'"&amp;" ${CONFIG_DIR}"&amp;$K$7&amp;"; export "&amp;BQ$310&amp;"="&amp;""""&amp;INDEX($E$197:$G$198,MATCH("●",INDEX($H$197:$AQ$198,,MATCH($D324,$137:$137,0)-7),0),1)&amp;""";"),",",""",""")</f>
        <v/>
      </c>
      <c r="BR324" s="71" t="str">
        <f>SUBSTITUTE(IF(INDEX($E$197:$G$198,MATCH("●",INDEX($H$197:$AQ$198,,MATCH($D324,$137:$137,0)-7),0),1)=VLOOKUP(BR$310,$AD$9:$AN$32,8,FALSE),"","sed -i "&amp;IF($AK$308="MacOS","'' ","")&amp;"'s#"&amp;BR$310&amp;"="""&amp;INDEX($E$197:$G$198,MATCH("●",INDEX($H$197:$AQ$198,,MATCH($D324,$137:$137,0)-7),0),1)&amp;""""&amp;"#"&amp;BR$310&amp;"="&amp;""""&amp;VLOOKUP(BR$310,$AD$9:$AN$32,8,FALSE)&amp;""""&amp;"#g'"&amp;"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4" s="71" t="str">
        <f>SUBSTITUTE(IF(VLOOKUP(BS$310,$AD$9:$AN$32,8,FALSE)=INDEX($E$200:$G$203,MATCH("●",INDEX($H$200:$AQ$203,,MATCH($D324,$137:$137,0)-7),0),1),"","sed -i "&amp;IF($AK$308="MacOS","'' ","")&amp;"'s#"&amp;BS$310&amp;"="""&amp;VLOOKUP(BS$310,$AD$9:$AN$32,8,FALSE)&amp;""""&amp;"#"&amp;BS$310&amp;"="&amp;""""&amp;INDEX($E$200:$G$203,MATCH("●",INDEX($H$200:$AQ$203,,MATCH($D324,$137:$137,0)-7),0),1)&amp;""""&amp;"#g'"&amp;" ${CONFIG_DIR}"&amp;$K$7&amp;"; export "&amp;BS$310&amp;"="&amp;""""&amp;INDEX($E$200:$G$203,MATCH("●",INDEX($H$200:$AQ$203,,MATCH($D324,$137:$137,0)-7),0),1)&amp;""";"),",",""",""")</f>
        <v/>
      </c>
      <c r="BT324" s="71" t="str">
        <f>SUBSTITUTE(IF(INDEX($E$200:$G$203,MATCH("●",INDEX($H$200:$AQ$203,,MATCH($D324,$137:$137,0)-7),0),1)=VLOOKUP(BT$310,$AD$9:$AN$32,8,FALSE),"","sed -i "&amp;IF($AK$308="MacOS","'' ","")&amp;"'s#"&amp;BT$310&amp;"="""&amp;INDEX($E$200:$G$203,MATCH("●",INDEX($H$200:$AQ$203,,MATCH($D324,$137:$137,0)-7),0),1)&amp;""""&amp;"#"&amp;BT$310&amp;"="&amp;""""&amp;VLOOKUP(BT$310,$AD$9:$AN$32,8,FALSE)&amp;""""&amp;"#g'"&amp;"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24" s="71" t="str">
        <f>SUBSTITUTE(IF(VLOOKUP(BU$310,$AD$9:$AN$32,8,FALSE)=INDEX($E$205:$G$210,MATCH("●",INDEX($H$205:$AQ$210,,MATCH($D324,$137:$137,0)-7),0),1),"","sed -i "&amp;IF($AK$308="MacOS","'' ","")&amp;"'s#"&amp;BU$310&amp;"="""&amp;VLOOKUP(BU$310,$AD$9:$AN$32,8,FALSE)&amp;""""&amp;"#"&amp;BU$310&amp;"="&amp;""""&amp;INDEX($E$205:$G$210,MATCH("●",INDEX($H$205:$AQ$210,,MATCH($D324,$137:$137,0)-7),0),1)&amp;""""&amp;"#g'"&amp;" ${CONFIG_DIR}"&amp;$K$7&amp;"; export "&amp;BU$310&amp;"="&amp;""""&amp;INDEX($E$205:$G$210,MATCH("●",INDEX($H$205:$AQ$210,,MATCH($D324,$137:$137,0)-7),0),1)&amp;""";"),",",""",""")</f>
        <v/>
      </c>
      <c r="BV324" s="71" t="str">
        <f>SUBSTITUTE(IF(INDEX($E$205:$G$210,MATCH("●",INDEX($H$205:$AQ$210,,MATCH($D324,$137:$137,0)-7),0),1)=VLOOKUP(BV$310,$AD$9:$AN$32,8,FALSE),"","sed -i "&amp;IF($AK$308="MacOS","'' ","")&amp;"'s#"&amp;BV$310&amp;"="""&amp;INDEX($E$205:$G$210,MATCH("●",INDEX($H$205:$AQ$210,,MATCH($D324,$137:$137,0)-7),0),1)&amp;""""&amp;"#"&amp;BV$310&amp;"="&amp;""""&amp;VLOOKUP(BV$310,$AD$9:$AN$32,8,FALSE)&amp;""""&amp;"#g'"&amp;"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24" s="71" t="str">
        <f>SUBSTITUTE(IF(VLOOKUP(BW$310,$AD$9:$AN$32,8,FALSE)=INDEX($E$212:$G$217,MATCH("●",INDEX($H$212:$AQ$217,,MATCH($D324,$137:$137,0)-7),0),1),"","sed -i "&amp;IF($AK$308="MacOS","'' ","")&amp;"'s#"&amp;BW$310&amp;"="""&amp;VLOOKUP(BW$310,$AD$9:$AN$32,8,FALSE)&amp;""""&amp;"#"&amp;BW$310&amp;"="&amp;""""&amp;INDEX($E$212:$G$217,MATCH("●",INDEX($H$212:$AQ$217,,MATCH($D324,$137:$137,0)-7),0),1)&amp;""""&amp;"#g'"&amp;" ${CONFIG_DIR}"&amp;$K$7&amp;"; export "&amp;BW$310&amp;"="&amp;""""&amp;INDEX($E$212:$G$217,MATCH("●",INDEX($H$212:$AQ$217,,MATCH($D324,$137:$137,0)-7),0),1)&amp;""";"),",",""",""")</f>
        <v>sed -i '' 's#COLUMN_UNIQUE_KEY="false"",""false"",""false"",""false"",""false"",""false"",""false"",""false"",""false"",""false"#COLUMN_UNIQUE_KEY="false"",""false"",""false"",""false"",""false"",""false"",""false"",""false"",""false"",""false"",""false"#g' ${CONFIG_DIR}db_sql_config.txt; export COLUMN_UNIQUE_KEY="false"",""false"",""false"",""false"",""false"",""false"",""false"",""false"",""false"",""false"",""false";</v>
      </c>
      <c r="BX324" s="71" t="str">
        <f>SUBSTITUTE(IF(INDEX($E$212:$G$217,MATCH("●",INDEX($H$212:$AQ$217,,MATCH($D324,$137:$137,0)-7),0),1)=VLOOKUP(BX$310,$AD$9:$AN$32,8,FALSE),"","sed -i "&amp;IF($AK$308="MacOS","'' ","")&amp;"'s#"&amp;BX$310&amp;"="""&amp;INDEX($E$212:$G$217,MATCH("●",INDEX($H$212:$AQ$217,,MATCH($D324,$137:$137,0)-7),0),1)&amp;""""&amp;"#"&amp;BX$310&amp;"="&amp;""""&amp;VLOOKUP(BX$310,$AD$9:$AN$32,8,FALSE)&amp;""""&amp;"#g'"&amp;"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>sed -i '' 's#COLUMN_UNIQUE_KEY="false"",""false"",""false"",""false"",""false"",""false"",""false"",""false"",""false"",""false"",""false"#COLUMN_UNIQUE_KEY="false"",""false"",""false"",""false"",""false"",""false"",""false"",""false"",""false"",""false"#g' ${CONFIG_DIR}db_sql_config.txt; export COLUMN_UNIQUE_KEY="false"",""false"",""false"",""false"",""false"",""false"",""false"",""false"",""false"",""false";</v>
      </c>
      <c r="BY324" s="71" t="str">
        <f>SUBSTITUTE(IF(VLOOKUP(BY$310,$AD$9:$AN$32,8,FALSE)=INDEX($E$219:$G$224,MATCH("●",INDEX($H$219:$AQ$224,,MATCH($D324,$137:$137,0)-7),0),1),"","sed -i "&amp;IF($AK$308="MacOS","'' ","")&amp;"'s#"&amp;BY$310&amp;"="""&amp;VLOOKUP(BY$310,$AD$9:$AN$32,8,FALSE)&amp;""""&amp;"#"&amp;BY$310&amp;"="&amp;""""&amp;INDEX($E$219:$G$224,MATCH("●",INDEX($H$219:$AQ$224,,MATCH($D324,$137:$137,0)-7),0),1)&amp;""""&amp;"#g'"&amp;" ${CONFIG_DIR}"&amp;$K$7&amp;"; export "&amp;BY$310&amp;"="&amp;""""&amp;INDEX($E$219:$G$224,MATCH("●",INDEX($H$219:$AQ$224,,MATCH($D324,$137:$137,0)-7),0),1)&amp;""";"),",",""",""")</f>
        <v/>
      </c>
      <c r="BZ324" s="71" t="str">
        <f>SUBSTITUTE(IF(INDEX($E$219:$G$224,MATCH("●",INDEX($H$219:$AQ$224,,MATCH($D324,$137:$137,0)-7),0),1)=VLOOKUP(BZ$310,$AD$9:$AN$32,8,FALSE),"","sed -i "&amp;IF($AK$308="MacOS","'' ","")&amp;"'s#"&amp;BZ$310&amp;"="""&amp;INDEX($E$219:$G$224,MATCH("●",INDEX($H$219:$AQ$224,,MATCH($D324,$137:$137,0)-7),0),1)&amp;""""&amp;"#"&amp;BZ$310&amp;"="&amp;""""&amp;VLOOKUP(BZ$310,$AD$9:$AN$32,8,FALSE)&amp;""""&amp;"#g'"&amp;"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24" s="71" t="str">
        <f>SUBSTITUTE(IF(VLOOKUP(CA$310,$AD$9:$AN$32,8,FALSE)=INDEX($E$226:$G$231,MATCH("●",INDEX($H$226:$AQ$231,,MATCH($D324,$137:$137,0)-7),0),1),"","sed -i "&amp;IF($AK$308="MacOS","'' ","")&amp;"'s#"&amp;CA$310&amp;"="""&amp;VLOOKUP(CA$310,$AD$9:$AN$32,8,FALSE)&amp;""""&amp;"#"&amp;CA$310&amp;"="&amp;""""&amp;INDEX($E$226:$G$231,MATCH("●",INDEX($H$226:$AQ$231,,MATCH($D324,$137:$137,0)-7),0),1)&amp;""""&amp;"#g'"&amp;" ${CONFIG_DIR}"&amp;$K$7&amp;"; export "&amp;CA$310&amp;"="&amp;""""&amp;INDEX($E$226:$G$231,MATCH("●",INDEX($H$226:$AQ$231,,MATCH($D324,$137:$137,0)-7),0),1)&amp;""";"),",",""",""")</f>
        <v/>
      </c>
      <c r="CB324" s="71" t="str">
        <f>SUBSTITUTE(IF(INDEX($E$226:$G$231,MATCH("●",INDEX($H$226:$AQ$231,,MATCH($D324,$137:$137,0)-7),0),1)=VLOOKUP(CB$310,$AD$9:$AN$32,8,FALSE),"","sed -i "&amp;IF($AK$308="MacOS","'' ","")&amp;"'s#"&amp;CB$310&amp;"="""&amp;INDEX($E$226:$G$231,MATCH("●",INDEX($H$226:$AQ$231,,MATCH($D324,$137:$137,0)-7),0),1)&amp;""""&amp;"#"&amp;CB$310&amp;"="&amp;""""&amp;VLOOKUP(CB$310,$AD$9:$AN$32,8,FALSE)&amp;""""&amp;"#g'"&amp;"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24" s="71" t="str">
        <f>SUBSTITUTE(IF(VLOOKUP(CC$310,$AD$9:$AN$32,8,FALSE)=INDEX($E$233:$G$238,MATCH("●",INDEX($H$233:$AQ$238,,MATCH($D324,$137:$137,0)-7),0),1),"","sed -i "&amp;IF($AK$308="MacOS","'' ","")&amp;"'s#"&amp;CC$310&amp;"="""&amp;VLOOKUP(CC$310,$AD$9:$AN$32,8,FALSE)&amp;""""&amp;"#"&amp;CC$310&amp;"="&amp;""""&amp;INDEX($E$233:$G$238,MATCH("●",INDEX($H$233:$AQ$238,,MATCH($D324,$137:$137,0)-7),0),1)&amp;""""&amp;"#g'"&amp;" ${CONFIG_DIR}"&amp;$K$7&amp;"; export "&amp;CC$310&amp;"="&amp;""""&amp;INDEX($E$233:$G$238,MATCH("●",INDEX($H$233:$AQ$238,,MATCH($D324,$137:$137,0)-7),0),1)&amp;""";"),",",""",""")</f>
        <v/>
      </c>
      <c r="CD324" s="71" t="str">
        <f>SUBSTITUTE(IF(INDEX($E$233:$G$238,MATCH("●",INDEX($H$233:$AQ$238,,MATCH($D324,$137:$137,0)-7),0),1)=VLOOKUP(CD$310,$AD$9:$AN$32,8,FALSE),"","sed -i "&amp;IF($AK$308="MacOS","'' ","")&amp;"'s#"&amp;CD$310&amp;"="""&amp;INDEX($E$233:$G$238,MATCH("●",INDEX($H$233:$AQ$238,,MATCH($D324,$137:$137,0)-7),0),1)&amp;""""&amp;"#"&amp;CD$310&amp;"="&amp;""""&amp;VLOOKUP(CD$310,$AD$9:$AN$32,8,FALSE)&amp;""""&amp;"#g'"&amp;"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4" s="71" t="str">
        <f>SUBSTITUTE(IF(VLOOKUP(CE$310,$AD$9:$AN$32,8,FALSE)=INDEX($E$240:$G$245,MATCH("●",INDEX($H$240:$AQ$245,,MATCH($D324,$137:$137,0)-7),0),1),"","sed -i "&amp;IF($AK$308="MacOS","'' ","")&amp;"'s#"&amp;CE$310&amp;"="""&amp;VLOOKUP(CE$310,$AD$9:$AN$32,8,FALSE)&amp;""""&amp;"#"&amp;CE$310&amp;"="&amp;""""&amp;INDEX($E$240:$G$245,MATCH("●",INDEX($H$240:$AQ$245,,MATCH($D324,$137:$137,0)-7),0),1)&amp;""""&amp;"#g'"&amp;" ${CONFIG_DIR}"&amp;$K$7&amp;"; export "&amp;CE$310&amp;"="&amp;""""&amp;INDEX($E$240:$G$245,MATCH("●",INDEX($H$240:$AQ$245,,MATCH($D324,$137:$137,0)-7),0),1)&amp;""";"),",",""",""")</f>
        <v/>
      </c>
      <c r="CF324" s="71" t="str">
        <f>SUBSTITUTE(IF(INDEX($E$240:$G$245,MATCH("●",INDEX($H$240:$AQ$245,,MATCH($D324,$137:$137,0)-7),0),1)=VLOOKUP(CF$310,$AD$9:$AN$32,8,FALSE),"","sed -i "&amp;IF($AK$308="MacOS","'' ","")&amp;"'s#"&amp;CF$310&amp;"="""&amp;INDEX($E$240:$G$245,MATCH("●",INDEX($H$240:$AQ$245,,MATCH($D324,$137:$137,0)-7),0),1)&amp;""""&amp;"#"&amp;CF$310&amp;"="&amp;""""&amp;VLOOKUP(CF$310,$AD$9:$AN$32,8,FALSE)&amp;""""&amp;"#g'"&amp;"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4" s="71" t="str">
        <f>SUBSTITUTE(IF(VLOOKUP(CG$310,$AD$9:$AN$32,8,FALSE)=INDEX($E$247:$G$251,MATCH("●",INDEX($H$247:$AQ$251,,MATCH($D324,$137:$137,0)-7),0),1),"","sed -i "&amp;IF($AK$308="MacOS","'' ","")&amp;"'s#"&amp;CG$310&amp;"="""&amp;VLOOKUP(CG$310,$AD$9:$AN$32,8,FALSE)&amp;""""&amp;"#"&amp;CG$310&amp;"="&amp;""""&amp;INDEX($E$247:$G$251,MATCH("●",INDEX($H$247:$AQ$251,,MATCH($D324,$137:$137,0)-7),0),1)&amp;""""&amp;"#g'"&amp;" ${CONFIG_DIR}"&amp;$K$7&amp;"; export "&amp;CG$310&amp;"="&amp;""""&amp;INDEX($E$247:$G$251,MATCH("●",INDEX($H$247:$AQ$251,,MATCH($D324,$137:$137,0)-7),0),1)&amp;""";"),",",""",""")</f>
        <v/>
      </c>
      <c r="CH324" s="71" t="str">
        <f>SUBSTITUTE(IF(INDEX($E$247:$G$251,MATCH("●",INDEX($H$247:$AQ$251,,MATCH($D324,$137:$137,0)-7),0),1)=VLOOKUP(CH$310,$AD$9:$AN$32,8,FALSE),"","sed -i "&amp;IF($AK$308="MacOS","'' ","")&amp;"'s#"&amp;CH$310&amp;"="""&amp;INDEX($E$247:$G$251,MATCH("●",INDEX($H$247:$AQ$251,,MATCH($D324,$137:$137,0)-7),0),1)&amp;""""&amp;"#"&amp;CH$310&amp;"="&amp;""""&amp;VLOOKUP(CH$310,$AD$9:$AN$32,8,FALSE)&amp;""""&amp;"#g'"&amp;"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4" s="71" t="str">
        <f>SUBSTITUTE(IF(VLOOKUP(CI$310,$AD$9:$AN$32,8,FALSE)=INDEX($E$253:$G$257,MATCH("●",INDEX($H$253:$AQ$257,,MATCH($D324,$137:$137,0)-7),0),1),"","sed -i "&amp;IF($AK$308="MacOS","'' ","")&amp;"'s#"&amp;CI$310&amp;"="""&amp;VLOOKUP(CI$310,$AD$9:$AN$32,8,FALSE)&amp;""""&amp;"#"&amp;CI$310&amp;"="&amp;""""&amp;INDEX($E$253:$G$257,MATCH("●",INDEX($H$253:$AQ$257,,MATCH($D324,$137:$137,0)-7),0),1)&amp;""""&amp;"#g'"&amp;" ${CONFIG_DIR}"&amp;$K$7&amp;"; export "&amp;CI$310&amp;"="&amp;""""&amp;INDEX($E$253:$G$257,MATCH("●",INDEX($H$253:$AQ$257,,MATCH($D324,$137:$137,0)-7),0),1)&amp;""";"),",",""",""")</f>
        <v/>
      </c>
      <c r="CJ324" s="71" t="str">
        <f>SUBSTITUTE(IF(INDEX($E$253:$G$257,MATCH("●",INDEX($H$253:$AQ$257,,MATCH($D324,$137:$137,0)-7),0),1)=VLOOKUP(CJ$310,$AD$9:$AN$32,8,FALSE),"","sed -i "&amp;IF($AK$308="MacOS","'' ","")&amp;"'s#"&amp;CJ$310&amp;"="""&amp;INDEX($E$253:$G$257,MATCH("●",INDEX($H$253:$AQ$257,,MATCH($D324,$137:$137,0)-7),0),1)&amp;""""&amp;"#"&amp;CJ$310&amp;"="&amp;""""&amp;VLOOKUP(CJ$310,$AD$9:$AN$32,8,FALSE)&amp;""""&amp;"#g'"&amp;"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4" s="71" t="str">
        <f>SUBSTITUTE(IF(VLOOKUP(CK$310,$AD$9:$AN$32,8,FALSE)=INDEX($E$259:$G$268,MATCH("●",INDEX($H$259:$AQ$268,,MATCH($D324,$137:$137,0)-7),0),1),"","sed -i "&amp;IF($AK$308="MacOS","'' ","")&amp;"'s#"&amp;CK$310&amp;"="""&amp;VLOOKUP(CK$310,$AD$9:$AN$32,8,FALSE)&amp;""""&amp;"#"&amp;CK$310&amp;"="&amp;""""&amp;INDEX($E$259:$G$268,MATCH("●",INDEX($H$259:$AQ$268,,MATCH($D324,$137:$137,0)-7),0),1)&amp;""""&amp;"#g'"&amp;" ${CONFIG_DIR}"&amp;$K$7&amp;"; export "&amp;CK$310&amp;"="&amp;""""&amp;INDEX($E$259:$G$268,MATCH("●",INDEX($H$259:$AQ$268,,MATCH($D324,$137:$137,0)-7),0),1)&amp;""";"),",",""",""")</f>
        <v/>
      </c>
      <c r="CL324" s="71" t="str">
        <f>SUBSTITUTE(IF(INDEX($E$259:$G$268,MATCH("●",INDEX($H$259:$AQ$268,,MATCH($D324,$137:$137,0)-7),0),1)=VLOOKUP(CL$310,$AD$9:$AN$32,8,FALSE),"","sed -i "&amp;IF($AK$308="MacOS","'' ","")&amp;"'s#"&amp;CL$310&amp;"="""&amp;INDEX($E$259:$G$268,MATCH("●",INDEX($H$259:$AQ$268,,MATCH($D324,$137:$137,0)-7),0),1)&amp;""""&amp;"#"&amp;CL$310&amp;"="&amp;""""&amp;VLOOKUP(CL$310,$AD$9:$AN$32,8,FALSE)&amp;""""&amp;"#g'"&amp;"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4" s="71" t="str">
        <f t="shared" si="4"/>
        <v>sed -i '' 's#POSTGRESQL_TEMPLATE="template0"#POSTGRESQL_TEMPLATE="なし"#g' ${CONFIG_DIR}db_data_config.txt; export POSTGRESQL_TEMPLATE="なし";</v>
      </c>
      <c r="CN324" s="71" t="str">
        <f t="shared" si="5"/>
        <v>sed -i '' 's#POSTGRESQL_TEMPLATE="なし"#POSTGRESQL_TEMPLATE="template0"#g' ${CONFIG_DIR}db_data_config.txt; export POSTGRESQL_TEMPLATE="template0";</v>
      </c>
      <c r="CO324" s="71" t="str">
        <f t="shared" si="6"/>
        <v>sed -i '' 's#POSTGRESQL_CONNECTION_LIMIT="-1"#POSTGRESQL_CONNECTION_LIMIT="なし"#g' ${CONFIG_DIR}db_data_config.txt; export POSTGRESQL_CONNECTION_LIMIT="なし";</v>
      </c>
      <c r="CP324" s="71" t="str">
        <f t="shared" si="7"/>
        <v>sed -i '' 's#POSTGRESQL_CONNECTION_LIMIT="なし"#POSTGRESQL_CONNECTION_LIMIT="-1"#g' ${CONFIG_DIR}db_data_config.txt; export POSTGRESQL_CONNECTION_LIMIT="-1";</v>
      </c>
      <c r="CQ324" s="71" t="str">
        <f t="shared" si="8"/>
        <v>sed -i '' 's#POSTGRESQL_ALLOW_CONNECTIONS="true"#POSTGRESQL_ALLOW_CONNECTIONS="なし"#g' ${CONFIG_DIR}db_data_config.txt; export POSTGRESQL_ALLOW_CONNECTIONS="なし";</v>
      </c>
      <c r="CR324" s="71" t="str">
        <f t="shared" si="9"/>
        <v>sed -i '' 's#POSTGRESQL_ALLOW_CONNECTIONS="なし"#POSTGRESQL_ALLOW_CONNECTIONS="true"#g' ${CONFIG_DIR}db_data_config.txt; export POSTGRESQL_ALLOW_CONNECTIONS="true";</v>
      </c>
      <c r="CS324" s="5" t="s">
        <v>735</v>
      </c>
    </row>
    <row r="325" spans="4:97" ht="36" customHeight="1">
      <c r="D325" s="96">
        <f t="shared" si="10"/>
        <v>14</v>
      </c>
      <c r="E325" s="97"/>
      <c r="F325" s="97"/>
      <c r="G325" s="98"/>
      <c r="H325" s="45" t="str">
        <f t="shared" ca="1" si="3"/>
        <v>clear; echo テストケース014; sed -i '' 's#COLUMN_UNIQUE_KEY="false","false","false","false","false","false","false","false","false","false"#COLUMN_UNIQUE_KEY="false","false","false","false","false","false","false","false","false"#g' ${CONFIG_DIR}db_sql_config.txt; export COLUMN_UNIQUE_KEY="false","false","false","false","false","false","false","false","false";sed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's#COLUMN_UNIQUE_KEY="false","false","false","false","false","false","false","false","false"#COLUMN_UNIQUE_KEY="false","false","false","false","false","false","false","false","false","false"#g' ${CONFIG_DIR}db_sql_config.txt; export COLUMN_UNIQUE_KEY="false","false","false","false","false","false","false","false","false","false";sed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7"/>
      <c r="AE325" s="99" t="str" cm="1">
        <f t="array" ref="AE325">SUBSTITUTE(INDEX($H$286:$AQ$286, , MATCH($D325, $137:$137, 0)-7),"-","")</f>
        <v>異常</v>
      </c>
      <c r="AF325" s="100"/>
      <c r="AG325" s="101"/>
      <c r="AH325" s="102" t="s">
        <v>1491</v>
      </c>
      <c r="AI325" s="103"/>
      <c r="AJ325" s="103"/>
      <c r="AK325" s="103"/>
      <c r="AL325" s="103"/>
      <c r="AM325" s="103"/>
      <c r="AN325" s="103"/>
      <c r="AO325" s="103"/>
      <c r="AP325" s="103"/>
      <c r="AQ325" s="104"/>
      <c r="AS325" s="68" t="str" cm="1">
        <f t="array" ref="AS325">SUBSTITUTE(TEXT(INDEX($H$289:$AQ$289,1,$D325),"000000"),"-","")</f>
        <v>240108</v>
      </c>
      <c r="AT325" s="69"/>
      <c r="AU325" s="70"/>
      <c r="AW325" s="71" t="str">
        <f>SUBSTITUTE(IF(VLOOKUP(AW$310,$AD$9:$AN$32,8,FALSE)=INDEX($E$143:$G$146,MATCH("●",INDEX($H$143:$AQ$146,,MATCH($D325,$137:$137,0)-7),0),1),"","sed -i "&amp;IF($AK$308="MacOS","'' ","")&amp;"'s#"&amp;AW$310&amp;"="""&amp;VLOOKUP(AW$310,$AD$9:$AN$32,8,FALSE)&amp;""""&amp;"#"&amp;AW$310&amp;"="&amp;""""&amp;INDEX($E$143:$G$146,MATCH("●",INDEX($H$143:$AQ$146,,MATCH($D325,$137:$137,0)-7),0),1)&amp;""""&amp;"#g'"&amp;" ${CONFIG_DIR}"&amp;$K$7&amp;"; export "&amp;AW$310&amp;"="&amp;""""&amp;INDEX($E$143:$G$146,MATCH("●",INDEX($H$143:$AQ$146,,MATCH($D325,$137:$137,0)-7),0),1)&amp;""";"),",",""",""")</f>
        <v/>
      </c>
      <c r="AX325" s="71" t="str">
        <f>SUBSTITUTE(IF(INDEX($E$143:$G$146,MATCH("●",INDEX($H$143:$AQ$146,,MATCH($D325,$137:$137,0)-7),0),1)=VLOOKUP(AX$310,$AD$9:$AN$32,8,FALSE),"","sed -i "&amp;IF($AK$308="MacOS","'' ","")&amp;"'s#"&amp;AX$310&amp;"="""&amp;INDEX($E$143:$G$146,MATCH("●",INDEX($H$143:$AQ$146,,MATCH($D325,$137:$137,0)-7),0),1)&amp;""""&amp;"#"&amp;AX$310&amp;"="&amp;""""&amp;VLOOKUP(AX$310,$AD$9:$AN$32,8,FALSE)&amp;""""&amp;"#g'"&amp;"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5" s="71" t="str">
        <f>SUBSTITUTE(IF(VLOOKUP(AY$310,$AD$9:$AN$32,8,FALSE)=INDEX($E$148:$G$149,MATCH("●",INDEX($H$148:$AQ$149,,MATCH($D325,$137:$137,0)-7),0),1),"","sed -i "&amp;IF($AK$308="MacOS","'' ","")&amp;"'s#"&amp;AY$310&amp;"="""&amp;VLOOKUP(AY$310,$AD$9:$AN$32,8,FALSE)&amp;""""&amp;"#"&amp;AY$310&amp;"="&amp;""""&amp;INDEX($E$148:$G$149,MATCH("●",INDEX($H$148:$AQ$149,,MATCH($D325,$137:$137,0)-7),0),1)&amp;""""&amp;"#g'"&amp;" ${CONFIG_DIR}"&amp;$K$7&amp;"; export "&amp;AY$310&amp;"="&amp;""""&amp;INDEX($E$148:$G$149,MATCH("●",INDEX($H$148:$AQ$149,,MATCH($D325,$137:$137,0)-7),0),1)&amp;""";"),",",""",""")</f>
        <v/>
      </c>
      <c r="AZ325" s="71" t="str">
        <f>SUBSTITUTE(IF(INDEX($E$148:$G$149,MATCH("●",INDEX($H$148:$AQ$149,,MATCH($D325,$137:$137,0)-7),0),1)=VLOOKUP(AZ$310,$AD$9:$AN$16,8,FALSE),"","sed -i "&amp;IF($AK$308="MacOS","'' ","")&amp;"'s#"&amp;AZ$310&amp;"="""&amp;INDEX($E$148:$G$149,MATCH("●",INDEX($H$148:$AQ$149,,MATCH($D325,$137:$137,0)-7),0),1)&amp;""""&amp;"#"&amp;AZ$310&amp;"="&amp;""""&amp;VLOOKUP(AZ$310,$AD$9:$AN$16,8,FALSE)&amp;""""&amp;"#g'"&amp;"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5" s="71" t="str">
        <f>SUBSTITUTE(IF(VLOOKUP(BA$310,$AD$9:$AN$32,8,FALSE)=INDEX($E$151:$G$156,MATCH("●",INDEX($H$151:$AQ$156,,MATCH($D325,$137:$137,0)-7),0),1),"","sed -i "&amp;IF($AK$308="MacOS","'' ","")&amp;"'s#"&amp;BA$310&amp;"="""&amp;VLOOKUP(BA$310,$AD$9:$AN$32,8,FALSE)&amp;""""&amp;"#"&amp;BA$310&amp;"="&amp;""""&amp;INDEX($E$151:$G$156,MATCH("●",INDEX($H$151:$AQ$156,,MATCH($D325,$137:$137,0)-7),0),1)&amp;""""&amp;"#g'"&amp;" ${CONFIG_DIR}"&amp;$K$7&amp;"; export "&amp;BA$310&amp;"="&amp;""""&amp;INDEX($E$151:$G$156,MATCH("●",INDEX($H$151:$AQ$156,,MATCH($D325,$137:$137,0)-7),0),1)&amp;""";"),",",""",""")</f>
        <v/>
      </c>
      <c r="BB325" s="71" t="str">
        <f>SUBSTITUTE(IF(INDEX($E$151:$G$156,MATCH("●",INDEX($H$151:$AQ$156,,MATCH($D325,$137:$137,0)-7),0),1)=VLOOKUP(BB$310,$AD$9:$AN$16,8,FALSE),"","sed -i "&amp;IF($AK$308="MacOS","'' ","")&amp;"'s#"&amp;BB$310&amp;"="""&amp;INDEX($E$151:$G$156,MATCH("●",INDEX($H$151:$AQ$156,,MATCH($D325,$137:$137,0)-7),0),1)&amp;""""&amp;"#"&amp;BB$310&amp;"="&amp;""""&amp;VLOOKUP(BB$310,$AD$9:$AN$16,8,FALSE)&amp;""""&amp;"#g'"&amp;"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5" s="71" t="str">
        <f>SUBSTITUTE(IF(VLOOKUP(BC$310,$AD$9:$AN$32,8,FALSE)=INDEX($E$158:$G$166,MATCH("●",INDEX($H$158:$AQ$166,,MATCH($D325,$137:$137,0)-7),0),1),"","sed -i "&amp;IF($AK$308="MacOS","'' ","")&amp;"'s#"&amp;BC$310&amp;"="""&amp;VLOOKUP(BC$310,$AD$9:$AN$32,8,FALSE)&amp;""""&amp;"#"&amp;BC$310&amp;"="&amp;""""&amp;INDEX($E$158:$G$166,MATCH("●",INDEX($H$158:$AQ$166,,MATCH($D325,$137:$137,0)-7),0),1)&amp;""""&amp;"#g'"&amp;" ${CONFIG_DIR}"&amp;$K$7&amp;"; export "&amp;BC$310&amp;"="&amp;""""&amp;INDEX($E$158:$G$166,MATCH("●",INDEX($H$158:$AQ$166,,MATCH($D325,$137:$137,0)-7),0),1)&amp;""";"),",",""",""")</f>
        <v/>
      </c>
      <c r="BD325" s="71" t="str">
        <f>SUBSTITUTE(IF(INDEX($E$158:$G$166,MATCH("●",INDEX($H$158:$AQ$166,,MATCH($D325,$137:$137,0)-7),0),1)=VLOOKUP(BD$310,$AD$9:$AN$16,8,FALSE),"","sed -i "&amp;IF($AK$308="MacOS","'' ","")&amp;"'s#"&amp;BD$310&amp;"="""&amp;INDEX($E$158:$G$166,MATCH("●",INDEX($H$158:$AQ$166,,MATCH($D325,$137:$137,0)-7),0),1)&amp;""""&amp;"#"&amp;BD$310&amp;"="&amp;""""&amp;VLOOKUP(BD$310,$AD$9:$AN$16,8,FALSE)&amp;""""&amp;"#g'"&amp;"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5" s="71" t="str">
        <f>SUBSTITUTE(IF(VLOOKUP(BE$310,$AD$9:$AN$32,8,FALSE)=INDEX($E$168:$G$169,MATCH("●",INDEX($H$168:$AQ$169,,MATCH($D325,$137:$137,0)-7),0),1),"","sed -i "&amp;IF($AK$308="MacOS","'' ","")&amp;"'s#"&amp;BE$310&amp;"="""&amp;VLOOKUP(BE$310,$AD$9:$AD$9:$AN$32,8,FALSE)&amp;""""&amp;"#"&amp;BE$310&amp;"="&amp;""""&amp;INDEX($E$168:$G$169,MATCH("●",INDEX($H$168:$AQ$169,,MATCH($D325,$137:$137,0)-7),0),1)&amp;""""&amp;"#g'"&amp;" ${CONFIG_DIR}"&amp;$K$7&amp;"; export "&amp;BE$310&amp;"="&amp;""""&amp;INDEX($E$168:$G$169,MATCH("●",INDEX($H$168:$AQ$169,,MATCH($D325,$137:$137,0)-7),0),1)&amp;""";"),",",""",""")</f>
        <v/>
      </c>
      <c r="BF325" s="71" t="str">
        <f>SUBSTITUTE(IF(INDEX($E$168:$G$169,MATCH("●",INDEX($H$168:$AQ$169,,MATCH($D325,$137:$137,0)-7),0),1)=VLOOKUP(BF$310,$AD$9:$AN$16,8,FALSE),"","sed -i "&amp;IF($AK$308="MacOS","'' ","")&amp;"'s#"&amp;BF$310&amp;"="""&amp;INDEX($E$168:$G$169,MATCH("●",INDEX($H$168:$AQ$169,,MATCH($D325,$137:$137,0)-7),0),1)&amp;""""&amp;"#"&amp;BF$310&amp;"="&amp;""""&amp;VLOOKUP(BF$310,$AD$9:$AN$16,8,FALSE)&amp;""""&amp;"#g'"&amp;"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5" s="71" t="str">
        <f>SUBSTITUTE(IF(VLOOKUP(BG$310,$AD$9:$AN$32,8,FALSE)=INDEX($E$171:$G$172,MATCH("●",INDEX($H$171:$AQ$172,,MATCH($D325,$137:$137,0)-7),0),1),"","sed -i "&amp;IF($AK$308="MacOS","'' ","")&amp;"'s#"&amp;BG$310&amp;"="""&amp;VLOOKUP(BG$310,$AD$9:$AN$32,8,FALSE)&amp;""""&amp;"#"&amp;BG$310&amp;"="&amp;""""&amp;INDEX($E$171:$G$172,MATCH("●",INDEX($H$171:$AQ$172,,MATCH($D325,$137:$137,0)-7),0),1)&amp;""""&amp;"#g'"&amp;" ${CONFIG_DIR}"&amp;$K$7&amp;"; export "&amp;BG$310&amp;"="&amp;""""&amp;INDEX($E$171:$G$172,MATCH("●",INDEX($H$171:$AQ$172,,MATCH($D325,$137:$137,0)-7),0),1)&amp;""";"),",",""",""")</f>
        <v/>
      </c>
      <c r="BH325" s="71" t="str">
        <f>SUBSTITUTE(IF(INDEX($E$171:$G$172,MATCH("●",INDEX($H$171:$AQ$172,,MATCH($D325,$137:$137,0)-7),0),1)=VLOOKUP(BH$310,$AD$9:$AN$16,8,FALSE),"","sed -i "&amp;IF($AK$308="MacOS","'' ","")&amp;"'s#"&amp;BH$310&amp;"="""&amp;INDEX($E$171:$G$172,MATCH("●",INDEX($H$171:$AQ$172,,MATCH($D325,$137:$137,0)-7),0),1)&amp;""""&amp;"#"&amp;BH$310&amp;"="&amp;""""&amp;VLOOKUP(BH$310,$AD$9:$AN$16,8,FALSE)&amp;""""&amp;"#g'"&amp;"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5" s="71" t="str">
        <f>SUBSTITUTE(IF(VLOOKUP(BI$310,$AD$9:$AN$32,8,FALSE)=INDEX($E$174:$G$185,MATCH("●",INDEX($H$174:$AQ$185,,MATCH($D325,$137:$137,0)-7),0),1),"","sed -i "&amp;IF($AK$308="MacOS","'' ","")&amp;"'s#"&amp;BI$310&amp;"="""&amp;VLOOKUP(BI$310,$AD$9:$AN$32,8,FALSE)&amp;""""&amp;"#"&amp;BI$310&amp;"="&amp;""""&amp;INDEX($E$174:$G$185,MATCH("●",INDEX($H$174:$AQ$185,,MATCH($D325,$137:$137,0)-7),0),1)&amp;""""&amp;"#g'"&amp;" ${CONFIG_DIR}"&amp;$K$7&amp;"; export "&amp;BI$310&amp;"="&amp;""""&amp;INDEX($E$174:$G$185,MATCH("●",INDEX($H$174:$AQ$185,,MATCH($D325,$137:$137,0)-7),0),1)&amp;""";"),",",""",""")</f>
        <v/>
      </c>
      <c r="BJ325" s="71" t="str">
        <f>SUBSTITUTE(IF(INDEX($E$174:$G$185,MATCH("●",INDEX($H$174:$AQ$185,,MATCH($D325,$137:$137,0)-7),0),1)=VLOOKUP(BJ$310,$AD$9:$AN$16,8,FALSE),"","sed -i "&amp;IF($AK$308="MacOS","'' ","")&amp;"'s#"&amp;BJ$310&amp;"="""&amp;INDEX($E$174:$G$185,MATCH("●",INDEX($H$174:$AQ$185,,MATCH($D325,$137:$137,0)-7),0),1)&amp;""""&amp;"#"&amp;BJ$310&amp;"="&amp;""""&amp;VLOOKUP(BJ$310,$AD$9:$AN$16,8,FALSE)&amp;""""&amp;"#g'"&amp;"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5" s="71" t="str">
        <f>SUBSTITUTE(IF(VLOOKUP(BK$310,$AD$9:$AN$32,8,FALSE)=INDEX($E$187:$G$189,MATCH("●",INDEX($H$187:$AQ$189,,MATCH($D325,$137:$137,0)-7),0),1),"","sed -i "&amp;IF($AK$308="MacOS","'' ","")&amp;"'s#"&amp;BK$310&amp;"="""&amp;VLOOKUP(BK$310,$AD$9:$AN$32,8,FALSE)&amp;""""&amp;"#"&amp;BK$310&amp;"="&amp;""""&amp;INDEX($E$187:$G$189,MATCH("●",INDEX($H$187:$AQ$189,,MATCH($D325,$137:$137,0)-7),0),1)&amp;""""&amp;"#g'"&amp;" ${CONFIG_DIR}"&amp;$K$7&amp;"; export "&amp;BK$310&amp;"="&amp;""""&amp;INDEX($E$187:$G$189,MATCH("●",INDEX($H$187:$AQ$189,,MATCH($D325,$137:$137,0)-7),0),1)&amp;""";"),",",""",""")</f>
        <v/>
      </c>
      <c r="BL325" s="71" t="str">
        <f>SUBSTITUTE(IF(INDEX($E$187:$G$189,MATCH("●",INDEX($H$187:$AQ$189,,MATCH($D325,$137:$137,0)-7),0),1)=VLOOKUP(BL$310,$AD$9:$AN$32,8,FALSE),"","sed -i "&amp;IF($AK$308="MacOS","'' ","")&amp;"'s#"&amp;BL$310&amp;"="""&amp;INDEX($E$187:$G$189,MATCH("●",INDEX($H$187:$AQ$189,,MATCH($D325,$137:$137,0)-7),0),1)&amp;""""&amp;"#"&amp;BL$310&amp;"="&amp;""""&amp;VLOOKUP(BL$310,$AD$9:$AN$32,8,FALSE)&amp;""""&amp;"#g'"&amp;"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5" s="71" t="str">
        <f>SUBSTITUTE(IF(VLOOKUP(BM$310,$AD$9:$AN$32,8,FALSE)=INDEX($E$191:$G$192,MATCH("●",INDEX($H$191:$AQ$192,,MATCH($D325,$137:$137,0)-7),0),1),"","sed -i "&amp;IF($AK$308="MacOS","'' ","")&amp;"'s#"&amp;BM$310&amp;"="""&amp;VLOOKUP(BM$310,$AD$9:$AN$32,8,FALSE)&amp;""""&amp;"#"&amp;BM$310&amp;"="&amp;""""&amp;INDEX($E$191:$G$192,MATCH("●",INDEX($H$191:$AQ$192,,MATCH($D325,$137:$137,0)-7),0),1)&amp;""""&amp;"#g'"&amp;" ${CONFIG_DIR}"&amp;$K$7&amp;"; export "&amp;BM$310&amp;"="&amp;""""&amp;INDEX($E$191:$G$192,MATCH("●",INDEX($H$191:$AQ$192,,MATCH($D325,$137:$137,0)-7),0),1)&amp;""";"),",",""",""")</f>
        <v/>
      </c>
      <c r="BN325" s="71" t="str">
        <f>SUBSTITUTE(IF(INDEX($E$191:$G$192,MATCH("●",INDEX($H$191:$AQ$192,,MATCH($D325,$137:$137,0)-7),0),1)=VLOOKUP(BN$310,$AD$9:$AN$32,8,FALSE),"","sed -i "&amp;IF($AK$308="MacOS","'' ","")&amp;"'s#"&amp;BN$310&amp;"="""&amp;INDEX($E$191:$G$192,MATCH("●",INDEX($H$191:$AQ$192,,MATCH($D325,$137:$137,0)-7),0),1)&amp;""""&amp;"#"&amp;BN$310&amp;"="&amp;""""&amp;VLOOKUP(BN$310,$AD$9:$AN$32,8,FALSE)&amp;""""&amp;"#g'"&amp;"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5" s="71" t="str">
        <f>SUBSTITUTE(IF(VLOOKUP(BO$310,$AD$9:$AN$32,8,FALSE)=INDEX($E$194:$G$195,MATCH("●",INDEX($H$194:$AQ$195,,MATCH($D325,$137:$137,0)-7),0),1),"","sed -i "&amp;IF($AK$308="MacOS","'' ","")&amp;"'s#"&amp;BO$310&amp;"="""&amp;VLOOKUP(BO$310,$AD$9:$AN$32,8,FALSE)&amp;""""&amp;"#"&amp;BO$310&amp;"="&amp;""""&amp;INDEX($E$194:$G$195,MATCH("●",INDEX($H$194:$AQ$195,,MATCH($D325,$137:$137,0)-7),0),1)&amp;""""&amp;"#g'"&amp;" ${CONFIG_DIR}"&amp;$K$7&amp;"; export "&amp;BO$310&amp;"="&amp;""""&amp;INDEX($E$194:$G$195,MATCH("●",INDEX($H$194:$AQ$195,,MATCH($D325,$137:$137,0)-7),0),1)&amp;""";"),",",""",""")</f>
        <v/>
      </c>
      <c r="BP325" s="71" t="str">
        <f>SUBSTITUTE(IF(INDEX($E$194:$G$195,MATCH("●",INDEX($H$194:$AQ$195,,MATCH($D325,$137:$137,0)-7),0),1)=VLOOKUP(BP$310,$AD$9:$AN$32,8,FALSE),"","sed -i "&amp;IF($AK$308="MacOS","'' ","")&amp;"'s#"&amp;BP$310&amp;"="""&amp;INDEX($E$194:$G$195,MATCH("●",INDEX($H$194:$AQ$195,,MATCH($D325,$137:$137,0)-7),0),1)&amp;""""&amp;"#"&amp;BP$310&amp;"="&amp;""""&amp;VLOOKUP(BP$310,$AD$9:$AN$32,8,FALSE)&amp;""""&amp;"#g'"&amp;"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5" s="71" t="str">
        <f>SUBSTITUTE(IF(VLOOKUP(BQ$310,$AD$9:$AN$32,8,FALSE)=INDEX($E$197:$G$198,MATCH("●",INDEX($H$197:$AQ$198,,MATCH($D325,$137:$137,0)-7),0),1),"","sed -i "&amp;IF($AK$308="MacOS","'' ","")&amp;"'s#"&amp;BQ$310&amp;"="""&amp;VLOOKUP(BQ$310,$AD$9:$AN$32,8,FALSE)&amp;""""&amp;"#"&amp;BQ$310&amp;"="&amp;""""&amp;INDEX($E$197:$G$198,MATCH("●",INDEX($H$197:$AQ$198,,MATCH($D325,$137:$137,0)-7),0),1)&amp;""""&amp;"#g'"&amp;" ${CONFIG_DIR}"&amp;$K$7&amp;"; export "&amp;BQ$310&amp;"="&amp;""""&amp;INDEX($E$197:$G$198,MATCH("●",INDEX($H$197:$AQ$198,,MATCH($D325,$137:$137,0)-7),0),1)&amp;""";"),",",""",""")</f>
        <v/>
      </c>
      <c r="BR325" s="71" t="str">
        <f>SUBSTITUTE(IF(INDEX($E$197:$G$198,MATCH("●",INDEX($H$197:$AQ$198,,MATCH($D325,$137:$137,0)-7),0),1)=VLOOKUP(BR$310,$AD$9:$AN$32,8,FALSE),"","sed -i "&amp;IF($AK$308="MacOS","'' ","")&amp;"'s#"&amp;BR$310&amp;"="""&amp;INDEX($E$197:$G$198,MATCH("●",INDEX($H$197:$AQ$198,,MATCH($D325,$137:$137,0)-7),0),1)&amp;""""&amp;"#"&amp;BR$310&amp;"="&amp;""""&amp;VLOOKUP(BR$310,$AD$9:$AN$32,8,FALSE)&amp;""""&amp;"#g'"&amp;"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5" s="71" t="str">
        <f>SUBSTITUTE(IF(VLOOKUP(BS$310,$AD$9:$AN$32,8,FALSE)=INDEX($E$200:$G$203,MATCH("●",INDEX($H$200:$AQ$203,,MATCH($D325,$137:$137,0)-7),0),1),"","sed -i "&amp;IF($AK$308="MacOS","'' ","")&amp;"'s#"&amp;BS$310&amp;"="""&amp;VLOOKUP(BS$310,$AD$9:$AN$32,8,FALSE)&amp;""""&amp;"#"&amp;BS$310&amp;"="&amp;""""&amp;INDEX($E$200:$G$203,MATCH("●",INDEX($H$200:$AQ$203,,MATCH($D325,$137:$137,0)-7),0),1)&amp;""""&amp;"#g'"&amp;" ${CONFIG_DIR}"&amp;$K$7&amp;"; export "&amp;BS$310&amp;"="&amp;""""&amp;INDEX($E$200:$G$203,MATCH("●",INDEX($H$200:$AQ$203,,MATCH($D325,$137:$137,0)-7),0),1)&amp;""";"),",",""",""")</f>
        <v/>
      </c>
      <c r="BT325" s="71" t="str">
        <f>SUBSTITUTE(IF(INDEX($E$200:$G$203,MATCH("●",INDEX($H$200:$AQ$203,,MATCH($D325,$137:$137,0)-7),0),1)=VLOOKUP(BT$310,$AD$9:$AN$32,8,FALSE),"","sed -i "&amp;IF($AK$308="MacOS","'' ","")&amp;"'s#"&amp;BT$310&amp;"="""&amp;INDEX($E$200:$G$203,MATCH("●",INDEX($H$200:$AQ$203,,MATCH($D325,$137:$137,0)-7),0),1)&amp;""""&amp;"#"&amp;BT$310&amp;"="&amp;""""&amp;VLOOKUP(BT$310,$AD$9:$AN$32,8,FALSE)&amp;""""&amp;"#g'"&amp;"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25" s="71" t="str">
        <f>SUBSTITUTE(IF(VLOOKUP(BU$310,$AD$9:$AN$32,8,FALSE)=INDEX($E$205:$G$210,MATCH("●",INDEX($H$205:$AQ$210,,MATCH($D325,$137:$137,0)-7),0),1),"","sed -i "&amp;IF($AK$308="MacOS","'' ","")&amp;"'s#"&amp;BU$310&amp;"="""&amp;VLOOKUP(BU$310,$AD$9:$AN$32,8,FALSE)&amp;""""&amp;"#"&amp;BU$310&amp;"="&amp;""""&amp;INDEX($E$205:$G$210,MATCH("●",INDEX($H$205:$AQ$210,,MATCH($D325,$137:$137,0)-7),0),1)&amp;""""&amp;"#g'"&amp;" ${CONFIG_DIR}"&amp;$K$7&amp;"; export "&amp;BU$310&amp;"="&amp;""""&amp;INDEX($E$205:$G$210,MATCH("●",INDEX($H$205:$AQ$210,,MATCH($D325,$137:$137,0)-7),0),1)&amp;""";"),",",""",""")</f>
        <v/>
      </c>
      <c r="BV325" s="71" t="str">
        <f>SUBSTITUTE(IF(INDEX($E$205:$G$210,MATCH("●",INDEX($H$205:$AQ$210,,MATCH($D325,$137:$137,0)-7),0),1)=VLOOKUP(BV$310,$AD$9:$AN$32,8,FALSE),"","sed -i "&amp;IF($AK$308="MacOS","'' ","")&amp;"'s#"&amp;BV$310&amp;"="""&amp;INDEX($E$205:$G$210,MATCH("●",INDEX($H$205:$AQ$210,,MATCH($D325,$137:$137,0)-7),0),1)&amp;""""&amp;"#"&amp;BV$310&amp;"="&amp;""""&amp;VLOOKUP(BV$310,$AD$9:$AN$32,8,FALSE)&amp;""""&amp;"#g'"&amp;"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25" s="71" t="str">
        <f>SUBSTITUTE(IF(VLOOKUP(BW$310,$AD$9:$AN$32,8,FALSE)=INDEX($E$212:$G$217,MATCH("●",INDEX($H$212:$AQ$217,,MATCH($D325,$137:$137,0)-7),0),1),"","sed -i "&amp;IF($AK$308="MacOS","'' ","")&amp;"'s#"&amp;BW$310&amp;"="""&amp;VLOOKUP(BW$310,$AD$9:$AN$32,8,FALSE)&amp;""""&amp;"#"&amp;BW$310&amp;"="&amp;""""&amp;INDEX($E$212:$G$217,MATCH("●",INDEX($H$212:$AQ$217,,MATCH($D325,$137:$137,0)-7),0),1)&amp;""""&amp;"#g'"&amp;" ${CONFIG_DIR}"&amp;$K$7&amp;"; export "&amp;BW$310&amp;"="&amp;""""&amp;INDEX($E$212:$G$217,MATCH("●",INDEX($H$212:$AQ$217,,MATCH($D325,$137:$137,0)-7),0),1)&amp;""";"),",",""",""")</f>
        <v>sed -i '' 's#COLUMN_UNIQUE_KEY="false"",""false"",""false"",""false"",""false"",""false"",""false"",""false"",""false"",""false"#COLUMN_UNIQUE_KEY="false"",""false"",""false"",""false"",""false"",""false"",""false"",""false"",""false"#g' ${CONFIG_DIR}db_sql_config.txt; export COLUMN_UNIQUE_KEY="false"",""false"",""false"",""false"",""false"",""false"",""false"",""false"",""false";</v>
      </c>
      <c r="BX325" s="71" t="str">
        <f>SUBSTITUTE(IF(INDEX($E$212:$G$217,MATCH("●",INDEX($H$212:$AQ$217,,MATCH($D325,$137:$137,0)-7),0),1)=VLOOKUP(BX$310,$AD$9:$AN$32,8,FALSE),"","sed -i "&amp;IF($AK$308="MacOS","'' ","")&amp;"'s#"&amp;BX$310&amp;"="""&amp;INDEX($E$212:$G$217,MATCH("●",INDEX($H$212:$AQ$217,,MATCH($D325,$137:$137,0)-7),0),1)&amp;""""&amp;"#"&amp;BX$310&amp;"="&amp;""""&amp;VLOOKUP(BX$310,$AD$9:$AN$32,8,FALSE)&amp;""""&amp;"#g'"&amp;"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>sed -i '' 's#COLUMN_UNIQUE_KEY="false"",""false"",""false"",""false"",""false"",""false"",""false"",""false"",""false"#COLUMN_UNIQUE_KEY="false"",""false"",""false"",""false"",""false"",""false"",""false"",""false"",""false"",""false"#g' ${CONFIG_DIR}db_sql_config.txt; export COLUMN_UNIQUE_KEY="false"",""false"",""false"",""false"",""false"",""false"",""false"",""false"",""false"",""false";</v>
      </c>
      <c r="BY325" s="71" t="str">
        <f>SUBSTITUTE(IF(VLOOKUP(BY$310,$AD$9:$AN$32,8,FALSE)=INDEX($E$219:$G$224,MATCH("●",INDEX($H$219:$AQ$224,,MATCH($D325,$137:$137,0)-7),0),1),"","sed -i "&amp;IF($AK$308="MacOS","'' ","")&amp;"'s#"&amp;BY$310&amp;"="""&amp;VLOOKUP(BY$310,$AD$9:$AN$32,8,FALSE)&amp;""""&amp;"#"&amp;BY$310&amp;"="&amp;""""&amp;INDEX($E$219:$G$224,MATCH("●",INDEX($H$219:$AQ$224,,MATCH($D325,$137:$137,0)-7),0),1)&amp;""""&amp;"#g'"&amp;" ${CONFIG_DIR}"&amp;$K$7&amp;"; export "&amp;BY$310&amp;"="&amp;""""&amp;INDEX($E$219:$G$224,MATCH("●",INDEX($H$219:$AQ$224,,MATCH($D325,$137:$137,0)-7),0),1)&amp;""";"),",",""",""")</f>
        <v/>
      </c>
      <c r="BZ325" s="71" t="str">
        <f>SUBSTITUTE(IF(INDEX($E$219:$G$224,MATCH("●",INDEX($H$219:$AQ$224,,MATCH($D325,$137:$137,0)-7),0),1)=VLOOKUP(BZ$310,$AD$9:$AN$32,8,FALSE),"","sed -i "&amp;IF($AK$308="MacOS","'' ","")&amp;"'s#"&amp;BZ$310&amp;"="""&amp;INDEX($E$219:$G$224,MATCH("●",INDEX($H$219:$AQ$224,,MATCH($D325,$137:$137,0)-7),0),1)&amp;""""&amp;"#"&amp;BZ$310&amp;"="&amp;""""&amp;VLOOKUP(BZ$310,$AD$9:$AN$32,8,FALSE)&amp;""""&amp;"#g'"&amp;"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25" s="71" t="str">
        <f>SUBSTITUTE(IF(VLOOKUP(CA$310,$AD$9:$AN$32,8,FALSE)=INDEX($E$226:$G$231,MATCH("●",INDEX($H$226:$AQ$231,,MATCH($D325,$137:$137,0)-7),0),1),"","sed -i "&amp;IF($AK$308="MacOS","'' ","")&amp;"'s#"&amp;CA$310&amp;"="""&amp;VLOOKUP(CA$310,$AD$9:$AN$32,8,FALSE)&amp;""""&amp;"#"&amp;CA$310&amp;"="&amp;""""&amp;INDEX($E$226:$G$231,MATCH("●",INDEX($H$226:$AQ$231,,MATCH($D325,$137:$137,0)-7),0),1)&amp;""""&amp;"#g'"&amp;" ${CONFIG_DIR}"&amp;$K$7&amp;"; export "&amp;CA$310&amp;"="&amp;""""&amp;INDEX($E$226:$G$231,MATCH("●",INDEX($H$226:$AQ$231,,MATCH($D325,$137:$137,0)-7),0),1)&amp;""";"),",",""",""")</f>
        <v/>
      </c>
      <c r="CB325" s="71" t="str">
        <f>SUBSTITUTE(IF(INDEX($E$226:$G$231,MATCH("●",INDEX($H$226:$AQ$231,,MATCH($D325,$137:$137,0)-7),0),1)=VLOOKUP(CB$310,$AD$9:$AN$32,8,FALSE),"","sed -i "&amp;IF($AK$308="MacOS","'' ","")&amp;"'s#"&amp;CB$310&amp;"="""&amp;INDEX($E$226:$G$231,MATCH("●",INDEX($H$226:$AQ$231,,MATCH($D325,$137:$137,0)-7),0),1)&amp;""""&amp;"#"&amp;CB$310&amp;"="&amp;""""&amp;VLOOKUP(CB$310,$AD$9:$AN$32,8,FALSE)&amp;""""&amp;"#g'"&amp;"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25" s="71" t="str">
        <f>SUBSTITUTE(IF(VLOOKUP(CC$310,$AD$9:$AN$32,8,FALSE)=INDEX($E$233:$G$238,MATCH("●",INDEX($H$233:$AQ$238,,MATCH($D325,$137:$137,0)-7),0),1),"","sed -i "&amp;IF($AK$308="MacOS","'' ","")&amp;"'s#"&amp;CC$310&amp;"="""&amp;VLOOKUP(CC$310,$AD$9:$AN$32,8,FALSE)&amp;""""&amp;"#"&amp;CC$310&amp;"="&amp;""""&amp;INDEX($E$233:$G$238,MATCH("●",INDEX($H$233:$AQ$238,,MATCH($D325,$137:$137,0)-7),0),1)&amp;""""&amp;"#g'"&amp;" ${CONFIG_DIR}"&amp;$K$7&amp;"; export "&amp;CC$310&amp;"="&amp;""""&amp;INDEX($E$233:$G$238,MATCH("●",INDEX($H$233:$AQ$238,,MATCH($D325,$137:$137,0)-7),0),1)&amp;""";"),",",""",""")</f>
        <v/>
      </c>
      <c r="CD325" s="71" t="str">
        <f>SUBSTITUTE(IF(INDEX($E$233:$G$238,MATCH("●",INDEX($H$233:$AQ$238,,MATCH($D325,$137:$137,0)-7),0),1)=VLOOKUP(CD$310,$AD$9:$AN$32,8,FALSE),"","sed -i "&amp;IF($AK$308="MacOS","'' ","")&amp;"'s#"&amp;CD$310&amp;"="""&amp;INDEX($E$233:$G$238,MATCH("●",INDEX($H$233:$AQ$238,,MATCH($D325,$137:$137,0)-7),0),1)&amp;""""&amp;"#"&amp;CD$310&amp;"="&amp;""""&amp;VLOOKUP(CD$310,$AD$9:$AN$32,8,FALSE)&amp;""""&amp;"#g'"&amp;"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5" s="71" t="str">
        <f>SUBSTITUTE(IF(VLOOKUP(CE$310,$AD$9:$AN$32,8,FALSE)=INDEX($E$240:$G$245,MATCH("●",INDEX($H$240:$AQ$245,,MATCH($D325,$137:$137,0)-7),0),1),"","sed -i "&amp;IF($AK$308="MacOS","'' ","")&amp;"'s#"&amp;CE$310&amp;"="""&amp;VLOOKUP(CE$310,$AD$9:$AN$32,8,FALSE)&amp;""""&amp;"#"&amp;CE$310&amp;"="&amp;""""&amp;INDEX($E$240:$G$245,MATCH("●",INDEX($H$240:$AQ$245,,MATCH($D325,$137:$137,0)-7),0),1)&amp;""""&amp;"#g'"&amp;" ${CONFIG_DIR}"&amp;$K$7&amp;"; export "&amp;CE$310&amp;"="&amp;""""&amp;INDEX($E$240:$G$245,MATCH("●",INDEX($H$240:$AQ$245,,MATCH($D325,$137:$137,0)-7),0),1)&amp;""";"),",",""",""")</f>
        <v/>
      </c>
      <c r="CF325" s="71" t="str">
        <f>SUBSTITUTE(IF(INDEX($E$240:$G$245,MATCH("●",INDEX($H$240:$AQ$245,,MATCH($D325,$137:$137,0)-7),0),1)=VLOOKUP(CF$310,$AD$9:$AN$32,8,FALSE),"","sed -i "&amp;IF($AK$308="MacOS","'' ","")&amp;"'s#"&amp;CF$310&amp;"="""&amp;INDEX($E$240:$G$245,MATCH("●",INDEX($H$240:$AQ$245,,MATCH($D325,$137:$137,0)-7),0),1)&amp;""""&amp;"#"&amp;CF$310&amp;"="&amp;""""&amp;VLOOKUP(CF$310,$AD$9:$AN$32,8,FALSE)&amp;""""&amp;"#g'"&amp;"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5" s="71" t="str">
        <f>SUBSTITUTE(IF(VLOOKUP(CG$310,$AD$9:$AN$32,8,FALSE)=INDEX($E$247:$G$251,MATCH("●",INDEX($H$247:$AQ$251,,MATCH($D325,$137:$137,0)-7),0),1),"","sed -i "&amp;IF($AK$308="MacOS","'' ","")&amp;"'s#"&amp;CG$310&amp;"="""&amp;VLOOKUP(CG$310,$AD$9:$AN$32,8,FALSE)&amp;""""&amp;"#"&amp;CG$310&amp;"="&amp;""""&amp;INDEX($E$247:$G$251,MATCH("●",INDEX($H$247:$AQ$251,,MATCH($D325,$137:$137,0)-7),0),1)&amp;""""&amp;"#g'"&amp;" ${CONFIG_DIR}"&amp;$K$7&amp;"; export "&amp;CG$310&amp;"="&amp;""""&amp;INDEX($E$247:$G$251,MATCH("●",INDEX($H$247:$AQ$251,,MATCH($D325,$137:$137,0)-7),0),1)&amp;""";"),",",""",""")</f>
        <v/>
      </c>
      <c r="CH325" s="71" t="str">
        <f>SUBSTITUTE(IF(INDEX($E$247:$G$251,MATCH("●",INDEX($H$247:$AQ$251,,MATCH($D325,$137:$137,0)-7),0),1)=VLOOKUP(CH$310,$AD$9:$AN$32,8,FALSE),"","sed -i "&amp;IF($AK$308="MacOS","'' ","")&amp;"'s#"&amp;CH$310&amp;"="""&amp;INDEX($E$247:$G$251,MATCH("●",INDEX($H$247:$AQ$251,,MATCH($D325,$137:$137,0)-7),0),1)&amp;""""&amp;"#"&amp;CH$310&amp;"="&amp;""""&amp;VLOOKUP(CH$310,$AD$9:$AN$32,8,FALSE)&amp;""""&amp;"#g'"&amp;"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5" s="71" t="str">
        <f>SUBSTITUTE(IF(VLOOKUP(CI$310,$AD$9:$AN$32,8,FALSE)=INDEX($E$253:$G$257,MATCH("●",INDEX($H$253:$AQ$257,,MATCH($D325,$137:$137,0)-7),0),1),"","sed -i "&amp;IF($AK$308="MacOS","'' ","")&amp;"'s#"&amp;CI$310&amp;"="""&amp;VLOOKUP(CI$310,$AD$9:$AN$32,8,FALSE)&amp;""""&amp;"#"&amp;CI$310&amp;"="&amp;""""&amp;INDEX($E$253:$G$257,MATCH("●",INDEX($H$253:$AQ$257,,MATCH($D325,$137:$137,0)-7),0),1)&amp;""""&amp;"#g'"&amp;" ${CONFIG_DIR}"&amp;$K$7&amp;"; export "&amp;CI$310&amp;"="&amp;""""&amp;INDEX($E$253:$G$257,MATCH("●",INDEX($H$253:$AQ$257,,MATCH($D325,$137:$137,0)-7),0),1)&amp;""";"),",",""",""")</f>
        <v/>
      </c>
      <c r="CJ325" s="71" t="str">
        <f>SUBSTITUTE(IF(INDEX($E$253:$G$257,MATCH("●",INDEX($H$253:$AQ$257,,MATCH($D325,$137:$137,0)-7),0),1)=VLOOKUP(CJ$310,$AD$9:$AN$32,8,FALSE),"","sed -i "&amp;IF($AK$308="MacOS","'' ","")&amp;"'s#"&amp;CJ$310&amp;"="""&amp;INDEX($E$253:$G$257,MATCH("●",INDEX($H$253:$AQ$257,,MATCH($D325,$137:$137,0)-7),0),1)&amp;""""&amp;"#"&amp;CJ$310&amp;"="&amp;""""&amp;VLOOKUP(CJ$310,$AD$9:$AN$32,8,FALSE)&amp;""""&amp;"#g'"&amp;"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5" s="71" t="str">
        <f>SUBSTITUTE(IF(VLOOKUP(CK$310,$AD$9:$AN$32,8,FALSE)=INDEX($E$259:$G$268,MATCH("●",INDEX($H$259:$AQ$268,,MATCH($D325,$137:$137,0)-7),0),1),"","sed -i "&amp;IF($AK$308="MacOS","'' ","")&amp;"'s#"&amp;CK$310&amp;"="""&amp;VLOOKUP(CK$310,$AD$9:$AN$32,8,FALSE)&amp;""""&amp;"#"&amp;CK$310&amp;"="&amp;""""&amp;INDEX($E$259:$G$268,MATCH("●",INDEX($H$259:$AQ$268,,MATCH($D325,$137:$137,0)-7),0),1)&amp;""""&amp;"#g'"&amp;" ${CONFIG_DIR}"&amp;$K$7&amp;"; export "&amp;CK$310&amp;"="&amp;""""&amp;INDEX($E$259:$G$268,MATCH("●",INDEX($H$259:$AQ$268,,MATCH($D325,$137:$137,0)-7),0),1)&amp;""";"),",",""",""")</f>
        <v/>
      </c>
      <c r="CL325" s="71" t="str">
        <f>SUBSTITUTE(IF(INDEX($E$259:$G$268,MATCH("●",INDEX($H$259:$AQ$268,,MATCH($D325,$137:$137,0)-7),0),1)=VLOOKUP(CL$310,$AD$9:$AN$32,8,FALSE),"","sed -i "&amp;IF($AK$308="MacOS","'' ","")&amp;"'s#"&amp;CL$310&amp;"="""&amp;INDEX($E$259:$G$268,MATCH("●",INDEX($H$259:$AQ$268,,MATCH($D325,$137:$137,0)-7),0),1)&amp;""""&amp;"#"&amp;CL$310&amp;"="&amp;""""&amp;VLOOKUP(CL$310,$AD$9:$AN$32,8,FALSE)&amp;""""&amp;"#g'"&amp;"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5" s="71" t="str">
        <f t="shared" si="4"/>
        <v>sed -i '' 's#POSTGRESQL_TEMPLATE="template0"#POSTGRESQL_TEMPLATE="なし"#g' ${CONFIG_DIR}db_data_config.txt; export POSTGRESQL_TEMPLATE="なし";</v>
      </c>
      <c r="CN325" s="71" t="str">
        <f t="shared" si="5"/>
        <v>sed -i '' 's#POSTGRESQL_TEMPLATE="なし"#POSTGRESQL_TEMPLATE="template0"#g' ${CONFIG_DIR}db_data_config.txt; export POSTGRESQL_TEMPLATE="template0";</v>
      </c>
      <c r="CO325" s="71" t="str">
        <f t="shared" si="6"/>
        <v>sed -i '' 's#POSTGRESQL_CONNECTION_LIMIT="-1"#POSTGRESQL_CONNECTION_LIMIT="なし"#g' ${CONFIG_DIR}db_data_config.txt; export POSTGRESQL_CONNECTION_LIMIT="なし";</v>
      </c>
      <c r="CP325" s="71" t="str">
        <f t="shared" si="7"/>
        <v>sed -i '' 's#POSTGRESQL_CONNECTION_LIMIT="なし"#POSTGRESQL_CONNECTION_LIMIT="-1"#g' ${CONFIG_DIR}db_data_config.txt; export POSTGRESQL_CONNECTION_LIMIT="-1";</v>
      </c>
      <c r="CQ325" s="71" t="str">
        <f t="shared" si="8"/>
        <v>sed -i '' 's#POSTGRESQL_ALLOW_CONNECTIONS="true"#POSTGRESQL_ALLOW_CONNECTIONS="なし"#g' ${CONFIG_DIR}db_data_config.txt; export POSTGRESQL_ALLOW_CONNECTIONS="なし";</v>
      </c>
      <c r="CR325" s="71" t="str">
        <f t="shared" si="9"/>
        <v>sed -i '' 's#POSTGRESQL_ALLOW_CONNECTIONS="なし"#POSTGRESQL_ALLOW_CONNECTIONS="true"#g' ${CONFIG_DIR}db_data_config.txt; export POSTGRESQL_ALLOW_CONNECTIONS="true";</v>
      </c>
      <c r="CS325" s="5" t="s">
        <v>735</v>
      </c>
    </row>
    <row r="326" spans="4:97" ht="36" customHeight="1">
      <c r="D326" s="96">
        <f t="shared" si="10"/>
        <v>15</v>
      </c>
      <c r="E326" s="97"/>
      <c r="F326" s="97"/>
      <c r="G326" s="98"/>
      <c r="H326" s="45" t="str">
        <f t="shared" ca="1" si="3"/>
        <v>clear; echo テストケース015; sed -i '' 's#COLUMN_FOREIGN_KEY="false","false","false","false","false","false","false","false","false","false"#COLUMN_FOREIGN_KEY="false","false","false","false","false","false","false","false","false","false","false"#g' ${CONFIG_DIR}db_sql_config.txt; export COLUMN_FOREIGN_KEY="false","false","false","false","false","false","false","false","false","false","false";sed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's#COLUMN_FOREIGN_KEY="false","false","false","false","false","false","false","false","false","false","false"#COLUMN_FOREIGN_KEY="false","false","false","false","false","false","false","false","false","false"#g' ${CONFIG_DIR}db_sql_config.txt; export COLUMN_FOREIGN_KEY="false","false","false","false","false","false","false","false","false","false";sed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7"/>
      <c r="AE326" s="99" t="str" cm="1">
        <f t="array" ref="AE326">SUBSTITUTE(INDEX($H$286:$AQ$286, , MATCH($D326, $137:$137, 0)-7),"-","")</f>
        <v>異常</v>
      </c>
      <c r="AF326" s="100"/>
      <c r="AG326" s="101"/>
      <c r="AH326" s="102" t="s">
        <v>1492</v>
      </c>
      <c r="AI326" s="103"/>
      <c r="AJ326" s="103"/>
      <c r="AK326" s="103"/>
      <c r="AL326" s="103"/>
      <c r="AM326" s="103"/>
      <c r="AN326" s="103"/>
      <c r="AO326" s="103"/>
      <c r="AP326" s="103"/>
      <c r="AQ326" s="104"/>
      <c r="AS326" s="68" t="str" cm="1">
        <f t="array" ref="AS326">SUBSTITUTE(TEXT(INDEX($H$289:$AQ$289,1,$D326),"000000"),"-","")</f>
        <v>240109</v>
      </c>
      <c r="AT326" s="69"/>
      <c r="AU326" s="70"/>
      <c r="AW326" s="71" t="str">
        <f>SUBSTITUTE(IF(VLOOKUP(AW$310,$AD$9:$AN$32,8,FALSE)=INDEX($E$143:$G$146,MATCH("●",INDEX($H$143:$AQ$146,,MATCH($D326,$137:$137,0)-7),0),1),"","sed -i "&amp;IF($AK$308="MacOS","'' ","")&amp;"'s#"&amp;AW$310&amp;"="""&amp;VLOOKUP(AW$310,$AD$9:$AN$32,8,FALSE)&amp;""""&amp;"#"&amp;AW$310&amp;"="&amp;""""&amp;INDEX($E$143:$G$146,MATCH("●",INDEX($H$143:$AQ$146,,MATCH($D326,$137:$137,0)-7),0),1)&amp;""""&amp;"#g'"&amp;" ${CONFIG_DIR}"&amp;$K$7&amp;"; export "&amp;AW$310&amp;"="&amp;""""&amp;INDEX($E$143:$G$146,MATCH("●",INDEX($H$143:$AQ$146,,MATCH($D326,$137:$137,0)-7),0),1)&amp;""";"),",",""",""")</f>
        <v/>
      </c>
      <c r="AX326" s="71" t="str">
        <f>SUBSTITUTE(IF(INDEX($E$143:$G$146,MATCH("●",INDEX($H$143:$AQ$146,,MATCH($D326,$137:$137,0)-7),0),1)=VLOOKUP(AX$310,$AD$9:$AN$32,8,FALSE),"","sed -i "&amp;IF($AK$308="MacOS","'' ","")&amp;"'s#"&amp;AX$310&amp;"="""&amp;INDEX($E$143:$G$146,MATCH("●",INDEX($H$143:$AQ$146,,MATCH($D326,$137:$137,0)-7),0),1)&amp;""""&amp;"#"&amp;AX$310&amp;"="&amp;""""&amp;VLOOKUP(AX$310,$AD$9:$AN$32,8,FALSE)&amp;""""&amp;"#g'"&amp;"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6" s="71" t="str">
        <f>SUBSTITUTE(IF(VLOOKUP(AY$310,$AD$9:$AN$32,8,FALSE)=INDEX($E$148:$G$149,MATCH("●",INDEX($H$148:$AQ$149,,MATCH($D326,$137:$137,0)-7),0),1),"","sed -i "&amp;IF($AK$308="MacOS","'' ","")&amp;"'s#"&amp;AY$310&amp;"="""&amp;VLOOKUP(AY$310,$AD$9:$AN$32,8,FALSE)&amp;""""&amp;"#"&amp;AY$310&amp;"="&amp;""""&amp;INDEX($E$148:$G$149,MATCH("●",INDEX($H$148:$AQ$149,,MATCH($D326,$137:$137,0)-7),0),1)&amp;""""&amp;"#g'"&amp;" ${CONFIG_DIR}"&amp;$K$7&amp;"; export "&amp;AY$310&amp;"="&amp;""""&amp;INDEX($E$148:$G$149,MATCH("●",INDEX($H$148:$AQ$149,,MATCH($D326,$137:$137,0)-7),0),1)&amp;""";"),",",""",""")</f>
        <v/>
      </c>
      <c r="AZ326" s="71" t="str">
        <f>SUBSTITUTE(IF(INDEX($E$148:$G$149,MATCH("●",INDEX($H$148:$AQ$149,,MATCH($D326,$137:$137,0)-7),0),1)=VLOOKUP(AZ$310,$AD$9:$AN$16,8,FALSE),"","sed -i "&amp;IF($AK$308="MacOS","'' ","")&amp;"'s#"&amp;AZ$310&amp;"="""&amp;INDEX($E$148:$G$149,MATCH("●",INDEX($H$148:$AQ$149,,MATCH($D326,$137:$137,0)-7),0),1)&amp;""""&amp;"#"&amp;AZ$310&amp;"="&amp;""""&amp;VLOOKUP(AZ$310,$AD$9:$AN$16,8,FALSE)&amp;""""&amp;"#g'"&amp;"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6" s="71" t="str">
        <f>SUBSTITUTE(IF(VLOOKUP(BA$310,$AD$9:$AN$32,8,FALSE)=INDEX($E$151:$G$156,MATCH("●",INDEX($H$151:$AQ$156,,MATCH($D326,$137:$137,0)-7),0),1),"","sed -i "&amp;IF($AK$308="MacOS","'' ","")&amp;"'s#"&amp;BA$310&amp;"="""&amp;VLOOKUP(BA$310,$AD$9:$AN$32,8,FALSE)&amp;""""&amp;"#"&amp;BA$310&amp;"="&amp;""""&amp;INDEX($E$151:$G$156,MATCH("●",INDEX($H$151:$AQ$156,,MATCH($D326,$137:$137,0)-7),0),1)&amp;""""&amp;"#g'"&amp;" ${CONFIG_DIR}"&amp;$K$7&amp;"; export "&amp;BA$310&amp;"="&amp;""""&amp;INDEX($E$151:$G$156,MATCH("●",INDEX($H$151:$AQ$156,,MATCH($D326,$137:$137,0)-7),0),1)&amp;""";"),",",""",""")</f>
        <v/>
      </c>
      <c r="BB326" s="71" t="str">
        <f>SUBSTITUTE(IF(INDEX($E$151:$G$156,MATCH("●",INDEX($H$151:$AQ$156,,MATCH($D326,$137:$137,0)-7),0),1)=VLOOKUP(BB$310,$AD$9:$AN$16,8,FALSE),"","sed -i "&amp;IF($AK$308="MacOS","'' ","")&amp;"'s#"&amp;BB$310&amp;"="""&amp;INDEX($E$151:$G$156,MATCH("●",INDEX($H$151:$AQ$156,,MATCH($D326,$137:$137,0)-7),0),1)&amp;""""&amp;"#"&amp;BB$310&amp;"="&amp;""""&amp;VLOOKUP(BB$310,$AD$9:$AN$16,8,FALSE)&amp;""""&amp;"#g'"&amp;"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6" s="71" t="str">
        <f>SUBSTITUTE(IF(VLOOKUP(BC$310,$AD$9:$AN$32,8,FALSE)=INDEX($E$158:$G$166,MATCH("●",INDEX($H$158:$AQ$166,,MATCH($D326,$137:$137,0)-7),0),1),"","sed -i "&amp;IF($AK$308="MacOS","'' ","")&amp;"'s#"&amp;BC$310&amp;"="""&amp;VLOOKUP(BC$310,$AD$9:$AN$32,8,FALSE)&amp;""""&amp;"#"&amp;BC$310&amp;"="&amp;""""&amp;INDEX($E$158:$G$166,MATCH("●",INDEX($H$158:$AQ$166,,MATCH($D326,$137:$137,0)-7),0),1)&amp;""""&amp;"#g'"&amp;" ${CONFIG_DIR}"&amp;$K$7&amp;"; export "&amp;BC$310&amp;"="&amp;""""&amp;INDEX($E$158:$G$166,MATCH("●",INDEX($H$158:$AQ$166,,MATCH($D326,$137:$137,0)-7),0),1)&amp;""";"),",",""",""")</f>
        <v/>
      </c>
      <c r="BD326" s="71" t="str">
        <f>SUBSTITUTE(IF(INDEX($E$158:$G$166,MATCH("●",INDEX($H$158:$AQ$166,,MATCH($D326,$137:$137,0)-7),0),1)=VLOOKUP(BD$310,$AD$9:$AN$16,8,FALSE),"","sed -i "&amp;IF($AK$308="MacOS","'' ","")&amp;"'s#"&amp;BD$310&amp;"="""&amp;INDEX($E$158:$G$166,MATCH("●",INDEX($H$158:$AQ$166,,MATCH($D326,$137:$137,0)-7),0),1)&amp;""""&amp;"#"&amp;BD$310&amp;"="&amp;""""&amp;VLOOKUP(BD$310,$AD$9:$AN$16,8,FALSE)&amp;""""&amp;"#g'"&amp;"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6" s="71" t="str">
        <f>SUBSTITUTE(IF(VLOOKUP(BE$310,$AD$9:$AN$32,8,FALSE)=INDEX($E$168:$G$169,MATCH("●",INDEX($H$168:$AQ$169,,MATCH($D326,$137:$137,0)-7),0),1),"","sed -i "&amp;IF($AK$308="MacOS","'' ","")&amp;"'s#"&amp;BE$310&amp;"="""&amp;VLOOKUP(BE$310,$AD$9:$AD$9:$AN$32,8,FALSE)&amp;""""&amp;"#"&amp;BE$310&amp;"="&amp;""""&amp;INDEX($E$168:$G$169,MATCH("●",INDEX($H$168:$AQ$169,,MATCH($D326,$137:$137,0)-7),0),1)&amp;""""&amp;"#g'"&amp;" ${CONFIG_DIR}"&amp;$K$7&amp;"; export "&amp;BE$310&amp;"="&amp;""""&amp;INDEX($E$168:$G$169,MATCH("●",INDEX($H$168:$AQ$169,,MATCH($D326,$137:$137,0)-7),0),1)&amp;""";"),",",""",""")</f>
        <v/>
      </c>
      <c r="BF326" s="71" t="str">
        <f>SUBSTITUTE(IF(INDEX($E$168:$G$169,MATCH("●",INDEX($H$168:$AQ$169,,MATCH($D326,$137:$137,0)-7),0),1)=VLOOKUP(BF$310,$AD$9:$AN$16,8,FALSE),"","sed -i "&amp;IF($AK$308="MacOS","'' ","")&amp;"'s#"&amp;BF$310&amp;"="""&amp;INDEX($E$168:$G$169,MATCH("●",INDEX($H$168:$AQ$169,,MATCH($D326,$137:$137,0)-7),0),1)&amp;""""&amp;"#"&amp;BF$310&amp;"="&amp;""""&amp;VLOOKUP(BF$310,$AD$9:$AN$16,8,FALSE)&amp;""""&amp;"#g'"&amp;"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6" s="71" t="str">
        <f>SUBSTITUTE(IF(VLOOKUP(BG$310,$AD$9:$AN$32,8,FALSE)=INDEX($E$171:$G$172,MATCH("●",INDEX($H$171:$AQ$172,,MATCH($D326,$137:$137,0)-7),0),1),"","sed -i "&amp;IF($AK$308="MacOS","'' ","")&amp;"'s#"&amp;BG$310&amp;"="""&amp;VLOOKUP(BG$310,$AD$9:$AN$32,8,FALSE)&amp;""""&amp;"#"&amp;BG$310&amp;"="&amp;""""&amp;INDEX($E$171:$G$172,MATCH("●",INDEX($H$171:$AQ$172,,MATCH($D326,$137:$137,0)-7),0),1)&amp;""""&amp;"#g'"&amp;" ${CONFIG_DIR}"&amp;$K$7&amp;"; export "&amp;BG$310&amp;"="&amp;""""&amp;INDEX($E$171:$G$172,MATCH("●",INDEX($H$171:$AQ$172,,MATCH($D326,$137:$137,0)-7),0),1)&amp;""";"),",",""",""")</f>
        <v/>
      </c>
      <c r="BH326" s="71" t="str">
        <f>SUBSTITUTE(IF(INDEX($E$171:$G$172,MATCH("●",INDEX($H$171:$AQ$172,,MATCH($D326,$137:$137,0)-7),0),1)=VLOOKUP(BH$310,$AD$9:$AN$16,8,FALSE),"","sed -i "&amp;IF($AK$308="MacOS","'' ","")&amp;"'s#"&amp;BH$310&amp;"="""&amp;INDEX($E$171:$G$172,MATCH("●",INDEX($H$171:$AQ$172,,MATCH($D326,$137:$137,0)-7),0),1)&amp;""""&amp;"#"&amp;BH$310&amp;"="&amp;""""&amp;VLOOKUP(BH$310,$AD$9:$AN$16,8,FALSE)&amp;""""&amp;"#g'"&amp;"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6" s="71" t="str">
        <f>SUBSTITUTE(IF(VLOOKUP(BI$310,$AD$9:$AN$32,8,FALSE)=INDEX($E$174:$G$185,MATCH("●",INDEX($H$174:$AQ$185,,MATCH($D326,$137:$137,0)-7),0),1),"","sed -i "&amp;IF($AK$308="MacOS","'' ","")&amp;"'s#"&amp;BI$310&amp;"="""&amp;VLOOKUP(BI$310,$AD$9:$AN$32,8,FALSE)&amp;""""&amp;"#"&amp;BI$310&amp;"="&amp;""""&amp;INDEX($E$174:$G$185,MATCH("●",INDEX($H$174:$AQ$185,,MATCH($D326,$137:$137,0)-7),0),1)&amp;""""&amp;"#g'"&amp;" ${CONFIG_DIR}"&amp;$K$7&amp;"; export "&amp;BI$310&amp;"="&amp;""""&amp;INDEX($E$174:$G$185,MATCH("●",INDEX($H$174:$AQ$185,,MATCH($D326,$137:$137,0)-7),0),1)&amp;""";"),",",""",""")</f>
        <v/>
      </c>
      <c r="BJ326" s="71" t="str">
        <f>SUBSTITUTE(IF(INDEX($E$174:$G$185,MATCH("●",INDEX($H$174:$AQ$185,,MATCH($D326,$137:$137,0)-7),0),1)=VLOOKUP(BJ$310,$AD$9:$AN$16,8,FALSE),"","sed -i "&amp;IF($AK$308="MacOS","'' ","")&amp;"'s#"&amp;BJ$310&amp;"="""&amp;INDEX($E$174:$G$185,MATCH("●",INDEX($H$174:$AQ$185,,MATCH($D326,$137:$137,0)-7),0),1)&amp;""""&amp;"#"&amp;BJ$310&amp;"="&amp;""""&amp;VLOOKUP(BJ$310,$AD$9:$AN$16,8,FALSE)&amp;""""&amp;"#g'"&amp;"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6" s="71" t="str">
        <f>SUBSTITUTE(IF(VLOOKUP(BK$310,$AD$9:$AN$32,8,FALSE)=INDEX($E$187:$G$189,MATCH("●",INDEX($H$187:$AQ$189,,MATCH($D326,$137:$137,0)-7),0),1),"","sed -i "&amp;IF($AK$308="MacOS","'' ","")&amp;"'s#"&amp;BK$310&amp;"="""&amp;VLOOKUP(BK$310,$AD$9:$AN$32,8,FALSE)&amp;""""&amp;"#"&amp;BK$310&amp;"="&amp;""""&amp;INDEX($E$187:$G$189,MATCH("●",INDEX($H$187:$AQ$189,,MATCH($D326,$137:$137,0)-7),0),1)&amp;""""&amp;"#g'"&amp;" ${CONFIG_DIR}"&amp;$K$7&amp;"; export "&amp;BK$310&amp;"="&amp;""""&amp;INDEX($E$187:$G$189,MATCH("●",INDEX($H$187:$AQ$189,,MATCH($D326,$137:$137,0)-7),0),1)&amp;""";"),",",""",""")</f>
        <v/>
      </c>
      <c r="BL326" s="71" t="str">
        <f>SUBSTITUTE(IF(INDEX($E$187:$G$189,MATCH("●",INDEX($H$187:$AQ$189,,MATCH($D326,$137:$137,0)-7),0),1)=VLOOKUP(BL$310,$AD$9:$AN$32,8,FALSE),"","sed -i "&amp;IF($AK$308="MacOS","'' ","")&amp;"'s#"&amp;BL$310&amp;"="""&amp;INDEX($E$187:$G$189,MATCH("●",INDEX($H$187:$AQ$189,,MATCH($D326,$137:$137,0)-7),0),1)&amp;""""&amp;"#"&amp;BL$310&amp;"="&amp;""""&amp;VLOOKUP(BL$310,$AD$9:$AN$32,8,FALSE)&amp;""""&amp;"#g'"&amp;"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6" s="71" t="str">
        <f>SUBSTITUTE(IF(VLOOKUP(BM$310,$AD$9:$AN$32,8,FALSE)=INDEX($E$191:$G$192,MATCH("●",INDEX($H$191:$AQ$192,,MATCH($D326,$137:$137,0)-7),0),1),"","sed -i "&amp;IF($AK$308="MacOS","'' ","")&amp;"'s#"&amp;BM$310&amp;"="""&amp;VLOOKUP(BM$310,$AD$9:$AN$32,8,FALSE)&amp;""""&amp;"#"&amp;BM$310&amp;"="&amp;""""&amp;INDEX($E$191:$G$192,MATCH("●",INDEX($H$191:$AQ$192,,MATCH($D326,$137:$137,0)-7),0),1)&amp;""""&amp;"#g'"&amp;" ${CONFIG_DIR}"&amp;$K$7&amp;"; export "&amp;BM$310&amp;"="&amp;""""&amp;INDEX($E$191:$G$192,MATCH("●",INDEX($H$191:$AQ$192,,MATCH($D326,$137:$137,0)-7),0),1)&amp;""";"),",",""",""")</f>
        <v/>
      </c>
      <c r="BN326" s="71" t="str">
        <f>SUBSTITUTE(IF(INDEX($E$191:$G$192,MATCH("●",INDEX($H$191:$AQ$192,,MATCH($D326,$137:$137,0)-7),0),1)=VLOOKUP(BN$310,$AD$9:$AN$32,8,FALSE),"","sed -i "&amp;IF($AK$308="MacOS","'' ","")&amp;"'s#"&amp;BN$310&amp;"="""&amp;INDEX($E$191:$G$192,MATCH("●",INDEX($H$191:$AQ$192,,MATCH($D326,$137:$137,0)-7),0),1)&amp;""""&amp;"#"&amp;BN$310&amp;"="&amp;""""&amp;VLOOKUP(BN$310,$AD$9:$AN$32,8,FALSE)&amp;""""&amp;"#g'"&amp;"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6" s="71" t="str">
        <f>SUBSTITUTE(IF(VLOOKUP(BO$310,$AD$9:$AN$32,8,FALSE)=INDEX($E$194:$G$195,MATCH("●",INDEX($H$194:$AQ$195,,MATCH($D326,$137:$137,0)-7),0),1),"","sed -i "&amp;IF($AK$308="MacOS","'' ","")&amp;"'s#"&amp;BO$310&amp;"="""&amp;VLOOKUP(BO$310,$AD$9:$AN$32,8,FALSE)&amp;""""&amp;"#"&amp;BO$310&amp;"="&amp;""""&amp;INDEX($E$194:$G$195,MATCH("●",INDEX($H$194:$AQ$195,,MATCH($D326,$137:$137,0)-7),0),1)&amp;""""&amp;"#g'"&amp;" ${CONFIG_DIR}"&amp;$K$7&amp;"; export "&amp;BO$310&amp;"="&amp;""""&amp;INDEX($E$194:$G$195,MATCH("●",INDEX($H$194:$AQ$195,,MATCH($D326,$137:$137,0)-7),0),1)&amp;""";"),",",""",""")</f>
        <v/>
      </c>
      <c r="BP326" s="71" t="str">
        <f>SUBSTITUTE(IF(INDEX($E$194:$G$195,MATCH("●",INDEX($H$194:$AQ$195,,MATCH($D326,$137:$137,0)-7),0),1)=VLOOKUP(BP$310,$AD$9:$AN$32,8,FALSE),"","sed -i "&amp;IF($AK$308="MacOS","'' ","")&amp;"'s#"&amp;BP$310&amp;"="""&amp;INDEX($E$194:$G$195,MATCH("●",INDEX($H$194:$AQ$195,,MATCH($D326,$137:$137,0)-7),0),1)&amp;""""&amp;"#"&amp;BP$310&amp;"="&amp;""""&amp;VLOOKUP(BP$310,$AD$9:$AN$32,8,FALSE)&amp;""""&amp;"#g'"&amp;"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6" s="71" t="str">
        <f>SUBSTITUTE(IF(VLOOKUP(BQ$310,$AD$9:$AN$32,8,FALSE)=INDEX($E$197:$G$198,MATCH("●",INDEX($H$197:$AQ$198,,MATCH($D326,$137:$137,0)-7),0),1),"","sed -i "&amp;IF($AK$308="MacOS","'' ","")&amp;"'s#"&amp;BQ$310&amp;"="""&amp;VLOOKUP(BQ$310,$AD$9:$AN$32,8,FALSE)&amp;""""&amp;"#"&amp;BQ$310&amp;"="&amp;""""&amp;INDEX($E$197:$G$198,MATCH("●",INDEX($H$197:$AQ$198,,MATCH($D326,$137:$137,0)-7),0),1)&amp;""""&amp;"#g'"&amp;" ${CONFIG_DIR}"&amp;$K$7&amp;"; export "&amp;BQ$310&amp;"="&amp;""""&amp;INDEX($E$197:$G$198,MATCH("●",INDEX($H$197:$AQ$198,,MATCH($D326,$137:$137,0)-7),0),1)&amp;""";"),",",""",""")</f>
        <v/>
      </c>
      <c r="BR326" s="71" t="str">
        <f>SUBSTITUTE(IF(INDEX($E$197:$G$198,MATCH("●",INDEX($H$197:$AQ$198,,MATCH($D326,$137:$137,0)-7),0),1)=VLOOKUP(BR$310,$AD$9:$AN$32,8,FALSE),"","sed -i "&amp;IF($AK$308="MacOS","'' ","")&amp;"'s#"&amp;BR$310&amp;"="""&amp;INDEX($E$197:$G$198,MATCH("●",INDEX($H$197:$AQ$198,,MATCH($D326,$137:$137,0)-7),0),1)&amp;""""&amp;"#"&amp;BR$310&amp;"="&amp;""""&amp;VLOOKUP(BR$310,$AD$9:$AN$32,8,FALSE)&amp;""""&amp;"#g'"&amp;"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6" s="71" t="str">
        <f>SUBSTITUTE(IF(VLOOKUP(BS$310,$AD$9:$AN$32,8,FALSE)=INDEX($E$200:$G$203,MATCH("●",INDEX($H$200:$AQ$203,,MATCH($D326,$137:$137,0)-7),0),1),"","sed -i "&amp;IF($AK$308="MacOS","'' ","")&amp;"'s#"&amp;BS$310&amp;"="""&amp;VLOOKUP(BS$310,$AD$9:$AN$32,8,FALSE)&amp;""""&amp;"#"&amp;BS$310&amp;"="&amp;""""&amp;INDEX($E$200:$G$203,MATCH("●",INDEX($H$200:$AQ$203,,MATCH($D326,$137:$137,0)-7),0),1)&amp;""""&amp;"#g'"&amp;" ${CONFIG_DIR}"&amp;$K$7&amp;"; export "&amp;BS$310&amp;"="&amp;""""&amp;INDEX($E$200:$G$203,MATCH("●",INDEX($H$200:$AQ$203,,MATCH($D326,$137:$137,0)-7),0),1)&amp;""";"),",",""",""")</f>
        <v/>
      </c>
      <c r="BT326" s="71" t="str">
        <f>SUBSTITUTE(IF(INDEX($E$200:$G$203,MATCH("●",INDEX($H$200:$AQ$203,,MATCH($D326,$137:$137,0)-7),0),1)=VLOOKUP(BT$310,$AD$9:$AN$32,8,FALSE),"","sed -i "&amp;IF($AK$308="MacOS","'' ","")&amp;"'s#"&amp;BT$310&amp;"="""&amp;INDEX($E$200:$G$203,MATCH("●",INDEX($H$200:$AQ$203,,MATCH($D326,$137:$137,0)-7),0),1)&amp;""""&amp;"#"&amp;BT$310&amp;"="&amp;""""&amp;VLOOKUP(BT$310,$AD$9:$AN$32,8,FALSE)&amp;""""&amp;"#g'"&amp;"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26" s="71" t="str">
        <f>SUBSTITUTE(IF(VLOOKUP(BU$310,$AD$9:$AN$32,8,FALSE)=INDEX($E$205:$G$210,MATCH("●",INDEX($H$205:$AQ$210,,MATCH($D326,$137:$137,0)-7),0),1),"","sed -i "&amp;IF($AK$308="MacOS","'' ","")&amp;"'s#"&amp;BU$310&amp;"="""&amp;VLOOKUP(BU$310,$AD$9:$AN$32,8,FALSE)&amp;""""&amp;"#"&amp;BU$310&amp;"="&amp;""""&amp;INDEX($E$205:$G$210,MATCH("●",INDEX($H$205:$AQ$210,,MATCH($D326,$137:$137,0)-7),0),1)&amp;""""&amp;"#g'"&amp;" ${CONFIG_DIR}"&amp;$K$7&amp;"; export "&amp;BU$310&amp;"="&amp;""""&amp;INDEX($E$205:$G$210,MATCH("●",INDEX($H$205:$AQ$210,,MATCH($D326,$137:$137,0)-7),0),1)&amp;""";"),",",""",""")</f>
        <v/>
      </c>
      <c r="BV326" s="71" t="str">
        <f>SUBSTITUTE(IF(INDEX($E$205:$G$210,MATCH("●",INDEX($H$205:$AQ$210,,MATCH($D326,$137:$137,0)-7),0),1)=VLOOKUP(BV$310,$AD$9:$AN$32,8,FALSE),"","sed -i "&amp;IF($AK$308="MacOS","'' ","")&amp;"'s#"&amp;BV$310&amp;"="""&amp;INDEX($E$205:$G$210,MATCH("●",INDEX($H$205:$AQ$210,,MATCH($D326,$137:$137,0)-7),0),1)&amp;""""&amp;"#"&amp;BV$310&amp;"="&amp;""""&amp;VLOOKUP(BV$310,$AD$9:$AN$32,8,FALSE)&amp;""""&amp;"#g'"&amp;"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26" s="71" t="str">
        <f>SUBSTITUTE(IF(VLOOKUP(BW$310,$AD$9:$AN$32,8,FALSE)=INDEX($E$212:$G$217,MATCH("●",INDEX($H$212:$AQ$217,,MATCH($D326,$137:$137,0)-7),0),1),"","sed -i "&amp;IF($AK$308="MacOS","'' ","")&amp;"'s#"&amp;BW$310&amp;"="""&amp;VLOOKUP(BW$310,$AD$9:$AN$32,8,FALSE)&amp;""""&amp;"#"&amp;BW$310&amp;"="&amp;""""&amp;INDEX($E$212:$G$217,MATCH("●",INDEX($H$212:$AQ$217,,MATCH($D326,$137:$137,0)-7),0),1)&amp;""""&amp;"#g'"&amp;" ${CONFIG_DIR}"&amp;$K$7&amp;"; export "&amp;BW$310&amp;"="&amp;""""&amp;INDEX($E$212:$G$217,MATCH("●",INDEX($H$212:$AQ$217,,MATCH($D326,$137:$137,0)-7),0),1)&amp;""";"),",",""",""")</f>
        <v/>
      </c>
      <c r="BX326" s="71" t="str">
        <f>SUBSTITUTE(IF(INDEX($E$212:$G$217,MATCH("●",INDEX($H$212:$AQ$217,,MATCH($D326,$137:$137,0)-7),0),1)=VLOOKUP(BX$310,$AD$9:$AN$32,8,FALSE),"","sed -i "&amp;IF($AK$308="MacOS","'' ","")&amp;"'s#"&amp;BX$310&amp;"="""&amp;INDEX($E$212:$G$217,MATCH("●",INDEX($H$212:$AQ$217,,MATCH($D326,$137:$137,0)-7),0),1)&amp;""""&amp;"#"&amp;BX$310&amp;"="&amp;""""&amp;VLOOKUP(BX$310,$AD$9:$AN$32,8,FALSE)&amp;""""&amp;"#g'"&amp;"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26" s="71" t="str">
        <f>SUBSTITUTE(IF(VLOOKUP(BY$310,$AD$9:$AN$32,8,FALSE)=INDEX($E$219:$G$224,MATCH("●",INDEX($H$219:$AQ$224,,MATCH($D326,$137:$137,0)-7),0),1),"","sed -i "&amp;IF($AK$308="MacOS","'' ","")&amp;"'s#"&amp;BY$310&amp;"="""&amp;VLOOKUP(BY$310,$AD$9:$AN$32,8,FALSE)&amp;""""&amp;"#"&amp;BY$310&amp;"="&amp;""""&amp;INDEX($E$219:$G$224,MATCH("●",INDEX($H$219:$AQ$224,,MATCH($D326,$137:$137,0)-7),0),1)&amp;""""&amp;"#g'"&amp;" ${CONFIG_DIR}"&amp;$K$7&amp;"; export "&amp;BY$310&amp;"="&amp;""""&amp;INDEX($E$219:$G$224,MATCH("●",INDEX($H$219:$AQ$224,,MATCH($D326,$137:$137,0)-7),0),1)&amp;""";"),",",""",""")</f>
        <v>sed -i '' 's#COLUMN_FOREIGN_KEY="false"",""false"",""false"",""false"",""false"",""false"",""false"",""false"",""false"",""false"#COLUMN_FOREIGN_KEY="false"",""false"",""false"",""false"",""false"",""false"",""false"",""false"",""false"",""false"",""false"#g' ${CONFIG_DIR}db_sql_config.txt; export COLUMN_FOREIGN_KEY="false"",""false"",""false"",""false"",""false"",""false"",""false"",""false"",""false"",""false"",""false";</v>
      </c>
      <c r="BZ326" s="71" t="str">
        <f>SUBSTITUTE(IF(INDEX($E$219:$G$224,MATCH("●",INDEX($H$219:$AQ$224,,MATCH($D326,$137:$137,0)-7),0),1)=VLOOKUP(BZ$310,$AD$9:$AN$32,8,FALSE),"","sed -i "&amp;IF($AK$308="MacOS","'' ","")&amp;"'s#"&amp;BZ$310&amp;"="""&amp;INDEX($E$219:$G$224,MATCH("●",INDEX($H$219:$AQ$224,,MATCH($D326,$137:$137,0)-7),0),1)&amp;""""&amp;"#"&amp;BZ$310&amp;"="&amp;""""&amp;VLOOKUP(BZ$310,$AD$9:$AN$32,8,FALSE)&amp;""""&amp;"#g'"&amp;"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>sed -i '' 's#COLUMN_FOREIGN_KEY="false"",""false"",""false"",""false"",""false"",""false"",""false"",""false"",""false"",""false"",""false"#COLUMN_FOREIGN_KEY="false"",""false"",""false"",""false"",""false"",""false"",""false"",""false"",""false"",""false"#g' ${CONFIG_DIR}db_sql_config.txt; export COLUMN_FOREIGN_KEY="false"",""false"",""false"",""false"",""false"",""false"",""false"",""false"",""false"",""false";</v>
      </c>
      <c r="CA326" s="71" t="str">
        <f>SUBSTITUTE(IF(VLOOKUP(CA$310,$AD$9:$AN$32,8,FALSE)=INDEX($E$226:$G$231,MATCH("●",INDEX($H$226:$AQ$231,,MATCH($D326,$137:$137,0)-7),0),1),"","sed -i "&amp;IF($AK$308="MacOS","'' ","")&amp;"'s#"&amp;CA$310&amp;"="""&amp;VLOOKUP(CA$310,$AD$9:$AN$32,8,FALSE)&amp;""""&amp;"#"&amp;CA$310&amp;"="&amp;""""&amp;INDEX($E$226:$G$231,MATCH("●",INDEX($H$226:$AQ$231,,MATCH($D326,$137:$137,0)-7),0),1)&amp;""""&amp;"#g'"&amp;" ${CONFIG_DIR}"&amp;$K$7&amp;"; export "&amp;CA$310&amp;"="&amp;""""&amp;INDEX($E$226:$G$231,MATCH("●",INDEX($H$226:$AQ$231,,MATCH($D326,$137:$137,0)-7),0),1)&amp;""";"),",",""",""")</f>
        <v/>
      </c>
      <c r="CB326" s="71" t="str">
        <f>SUBSTITUTE(IF(INDEX($E$226:$G$231,MATCH("●",INDEX($H$226:$AQ$231,,MATCH($D326,$137:$137,0)-7),0),1)=VLOOKUP(CB$310,$AD$9:$AN$32,8,FALSE),"","sed -i "&amp;IF($AK$308="MacOS","'' ","")&amp;"'s#"&amp;CB$310&amp;"="""&amp;INDEX($E$226:$G$231,MATCH("●",INDEX($H$226:$AQ$231,,MATCH($D326,$137:$137,0)-7),0),1)&amp;""""&amp;"#"&amp;CB$310&amp;"="&amp;""""&amp;VLOOKUP(CB$310,$AD$9:$AN$32,8,FALSE)&amp;""""&amp;"#g'"&amp;"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26" s="71" t="str">
        <f>SUBSTITUTE(IF(VLOOKUP(CC$310,$AD$9:$AN$32,8,FALSE)=INDEX($E$233:$G$238,MATCH("●",INDEX($H$233:$AQ$238,,MATCH($D326,$137:$137,0)-7),0),1),"","sed -i "&amp;IF($AK$308="MacOS","'' ","")&amp;"'s#"&amp;CC$310&amp;"="""&amp;VLOOKUP(CC$310,$AD$9:$AN$32,8,FALSE)&amp;""""&amp;"#"&amp;CC$310&amp;"="&amp;""""&amp;INDEX($E$233:$G$238,MATCH("●",INDEX($H$233:$AQ$238,,MATCH($D326,$137:$137,0)-7),0),1)&amp;""""&amp;"#g'"&amp;" ${CONFIG_DIR}"&amp;$K$7&amp;"; export "&amp;CC$310&amp;"="&amp;""""&amp;INDEX($E$233:$G$238,MATCH("●",INDEX($H$233:$AQ$238,,MATCH($D326,$137:$137,0)-7),0),1)&amp;""";"),",",""",""")</f>
        <v/>
      </c>
      <c r="CD326" s="71" t="str">
        <f>SUBSTITUTE(IF(INDEX($E$233:$G$238,MATCH("●",INDEX($H$233:$AQ$238,,MATCH($D326,$137:$137,0)-7),0),1)=VLOOKUP(CD$310,$AD$9:$AN$32,8,FALSE),"","sed -i "&amp;IF($AK$308="MacOS","'' ","")&amp;"'s#"&amp;CD$310&amp;"="""&amp;INDEX($E$233:$G$238,MATCH("●",INDEX($H$233:$AQ$238,,MATCH($D326,$137:$137,0)-7),0),1)&amp;""""&amp;"#"&amp;CD$310&amp;"="&amp;""""&amp;VLOOKUP(CD$310,$AD$9:$AN$32,8,FALSE)&amp;""""&amp;"#g'"&amp;"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6" s="71" t="str">
        <f>SUBSTITUTE(IF(VLOOKUP(CE$310,$AD$9:$AN$32,8,FALSE)=INDEX($E$240:$G$245,MATCH("●",INDEX($H$240:$AQ$245,,MATCH($D326,$137:$137,0)-7),0),1),"","sed -i "&amp;IF($AK$308="MacOS","'' ","")&amp;"'s#"&amp;CE$310&amp;"="""&amp;VLOOKUP(CE$310,$AD$9:$AN$32,8,FALSE)&amp;""""&amp;"#"&amp;CE$310&amp;"="&amp;""""&amp;INDEX($E$240:$G$245,MATCH("●",INDEX($H$240:$AQ$245,,MATCH($D326,$137:$137,0)-7),0),1)&amp;""""&amp;"#g'"&amp;" ${CONFIG_DIR}"&amp;$K$7&amp;"; export "&amp;CE$310&amp;"="&amp;""""&amp;INDEX($E$240:$G$245,MATCH("●",INDEX($H$240:$AQ$245,,MATCH($D326,$137:$137,0)-7),0),1)&amp;""";"),",",""",""")</f>
        <v/>
      </c>
      <c r="CF326" s="71" t="str">
        <f>SUBSTITUTE(IF(INDEX($E$240:$G$245,MATCH("●",INDEX($H$240:$AQ$245,,MATCH($D326,$137:$137,0)-7),0),1)=VLOOKUP(CF$310,$AD$9:$AN$32,8,FALSE),"","sed -i "&amp;IF($AK$308="MacOS","'' ","")&amp;"'s#"&amp;CF$310&amp;"="""&amp;INDEX($E$240:$G$245,MATCH("●",INDEX($H$240:$AQ$245,,MATCH($D326,$137:$137,0)-7),0),1)&amp;""""&amp;"#"&amp;CF$310&amp;"="&amp;""""&amp;VLOOKUP(CF$310,$AD$9:$AN$32,8,FALSE)&amp;""""&amp;"#g'"&amp;"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6" s="71" t="str">
        <f>SUBSTITUTE(IF(VLOOKUP(CG$310,$AD$9:$AN$32,8,FALSE)=INDEX($E$247:$G$251,MATCH("●",INDEX($H$247:$AQ$251,,MATCH($D326,$137:$137,0)-7),0),1),"","sed -i "&amp;IF($AK$308="MacOS","'' ","")&amp;"'s#"&amp;CG$310&amp;"="""&amp;VLOOKUP(CG$310,$AD$9:$AN$32,8,FALSE)&amp;""""&amp;"#"&amp;CG$310&amp;"="&amp;""""&amp;INDEX($E$247:$G$251,MATCH("●",INDEX($H$247:$AQ$251,,MATCH($D326,$137:$137,0)-7),0),1)&amp;""""&amp;"#g'"&amp;" ${CONFIG_DIR}"&amp;$K$7&amp;"; export "&amp;CG$310&amp;"="&amp;""""&amp;INDEX($E$247:$G$251,MATCH("●",INDEX($H$247:$AQ$251,,MATCH($D326,$137:$137,0)-7),0),1)&amp;""";"),",",""",""")</f>
        <v/>
      </c>
      <c r="CH326" s="71" t="str">
        <f>SUBSTITUTE(IF(INDEX($E$247:$G$251,MATCH("●",INDEX($H$247:$AQ$251,,MATCH($D326,$137:$137,0)-7),0),1)=VLOOKUP(CH$310,$AD$9:$AN$32,8,FALSE),"","sed -i "&amp;IF($AK$308="MacOS","'' ","")&amp;"'s#"&amp;CH$310&amp;"="""&amp;INDEX($E$247:$G$251,MATCH("●",INDEX($H$247:$AQ$251,,MATCH($D326,$137:$137,0)-7),0),1)&amp;""""&amp;"#"&amp;CH$310&amp;"="&amp;""""&amp;VLOOKUP(CH$310,$AD$9:$AN$32,8,FALSE)&amp;""""&amp;"#g'"&amp;"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6" s="71" t="str">
        <f>SUBSTITUTE(IF(VLOOKUP(CI$310,$AD$9:$AN$32,8,FALSE)=INDEX($E$253:$G$257,MATCH("●",INDEX($H$253:$AQ$257,,MATCH($D326,$137:$137,0)-7),0),1),"","sed -i "&amp;IF($AK$308="MacOS","'' ","")&amp;"'s#"&amp;CI$310&amp;"="""&amp;VLOOKUP(CI$310,$AD$9:$AN$32,8,FALSE)&amp;""""&amp;"#"&amp;CI$310&amp;"="&amp;""""&amp;INDEX($E$253:$G$257,MATCH("●",INDEX($H$253:$AQ$257,,MATCH($D326,$137:$137,0)-7),0),1)&amp;""""&amp;"#g'"&amp;" ${CONFIG_DIR}"&amp;$K$7&amp;"; export "&amp;CI$310&amp;"="&amp;""""&amp;INDEX($E$253:$G$257,MATCH("●",INDEX($H$253:$AQ$257,,MATCH($D326,$137:$137,0)-7),0),1)&amp;""";"),",",""",""")</f>
        <v/>
      </c>
      <c r="CJ326" s="71" t="str">
        <f>SUBSTITUTE(IF(INDEX($E$253:$G$257,MATCH("●",INDEX($H$253:$AQ$257,,MATCH($D326,$137:$137,0)-7),0),1)=VLOOKUP(CJ$310,$AD$9:$AN$32,8,FALSE),"","sed -i "&amp;IF($AK$308="MacOS","'' ","")&amp;"'s#"&amp;CJ$310&amp;"="""&amp;INDEX($E$253:$G$257,MATCH("●",INDEX($H$253:$AQ$257,,MATCH($D326,$137:$137,0)-7),0),1)&amp;""""&amp;"#"&amp;CJ$310&amp;"="&amp;""""&amp;VLOOKUP(CJ$310,$AD$9:$AN$32,8,FALSE)&amp;""""&amp;"#g'"&amp;"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6" s="71" t="str">
        <f>SUBSTITUTE(IF(VLOOKUP(CK$310,$AD$9:$AN$32,8,FALSE)=INDEX($E$259:$G$268,MATCH("●",INDEX($H$259:$AQ$268,,MATCH($D326,$137:$137,0)-7),0),1),"","sed -i "&amp;IF($AK$308="MacOS","'' ","")&amp;"'s#"&amp;CK$310&amp;"="""&amp;VLOOKUP(CK$310,$AD$9:$AN$32,8,FALSE)&amp;""""&amp;"#"&amp;CK$310&amp;"="&amp;""""&amp;INDEX($E$259:$G$268,MATCH("●",INDEX($H$259:$AQ$268,,MATCH($D326,$137:$137,0)-7),0),1)&amp;""""&amp;"#g'"&amp;" ${CONFIG_DIR}"&amp;$K$7&amp;"; export "&amp;CK$310&amp;"="&amp;""""&amp;INDEX($E$259:$G$268,MATCH("●",INDEX($H$259:$AQ$268,,MATCH($D326,$137:$137,0)-7),0),1)&amp;""";"),",",""",""")</f>
        <v/>
      </c>
      <c r="CL326" s="71" t="str">
        <f>SUBSTITUTE(IF(INDEX($E$259:$G$268,MATCH("●",INDEX($H$259:$AQ$268,,MATCH($D326,$137:$137,0)-7),0),1)=VLOOKUP(CL$310,$AD$9:$AN$32,8,FALSE),"","sed -i "&amp;IF($AK$308="MacOS","'' ","")&amp;"'s#"&amp;CL$310&amp;"="""&amp;INDEX($E$259:$G$268,MATCH("●",INDEX($H$259:$AQ$268,,MATCH($D326,$137:$137,0)-7),0),1)&amp;""""&amp;"#"&amp;CL$310&amp;"="&amp;""""&amp;VLOOKUP(CL$310,$AD$9:$AN$32,8,FALSE)&amp;""""&amp;"#g'"&amp;"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6" s="71" t="str">
        <f t="shared" si="4"/>
        <v>sed -i '' 's#POSTGRESQL_TEMPLATE="template0"#POSTGRESQL_TEMPLATE="なし"#g' ${CONFIG_DIR}db_data_config.txt; export POSTGRESQL_TEMPLATE="なし";</v>
      </c>
      <c r="CN326" s="71" t="str">
        <f t="shared" si="5"/>
        <v>sed -i '' 's#POSTGRESQL_TEMPLATE="なし"#POSTGRESQL_TEMPLATE="template0"#g' ${CONFIG_DIR}db_data_config.txt; export POSTGRESQL_TEMPLATE="template0";</v>
      </c>
      <c r="CO326" s="71" t="str">
        <f t="shared" si="6"/>
        <v>sed -i '' 's#POSTGRESQL_CONNECTION_LIMIT="-1"#POSTGRESQL_CONNECTION_LIMIT="なし"#g' ${CONFIG_DIR}db_data_config.txt; export POSTGRESQL_CONNECTION_LIMIT="なし";</v>
      </c>
      <c r="CP326" s="71" t="str">
        <f t="shared" si="7"/>
        <v>sed -i '' 's#POSTGRESQL_CONNECTION_LIMIT="なし"#POSTGRESQL_CONNECTION_LIMIT="-1"#g' ${CONFIG_DIR}db_data_config.txt; export POSTGRESQL_CONNECTION_LIMIT="-1";</v>
      </c>
      <c r="CQ326" s="71" t="str">
        <f t="shared" si="8"/>
        <v>sed -i '' 's#POSTGRESQL_ALLOW_CONNECTIONS="true"#POSTGRESQL_ALLOW_CONNECTIONS="なし"#g' ${CONFIG_DIR}db_data_config.txt; export POSTGRESQL_ALLOW_CONNECTIONS="なし";</v>
      </c>
      <c r="CR326" s="71" t="str">
        <f t="shared" si="9"/>
        <v>sed -i '' 's#POSTGRESQL_ALLOW_CONNECTIONS="なし"#POSTGRESQL_ALLOW_CONNECTIONS="true"#g' ${CONFIG_DIR}db_data_config.txt; export POSTGRESQL_ALLOW_CONNECTIONS="true";</v>
      </c>
      <c r="CS326" s="5" t="s">
        <v>735</v>
      </c>
    </row>
    <row r="327" spans="4:97" ht="36" customHeight="1">
      <c r="D327" s="96">
        <f t="shared" si="10"/>
        <v>16</v>
      </c>
      <c r="E327" s="97"/>
      <c r="F327" s="97"/>
      <c r="G327" s="98"/>
      <c r="H327" s="45" t="str">
        <f t="shared" ca="1" si="3"/>
        <v>clear; echo テストケース016; sed -i '' 's#COLUMN_FOREIGN_KEY="false","false","false","false","false","false","false","false","false","false"#COLUMN_FOREIGN_KEY="false","false","false","false","false","false","false","false","false"#g' ${CONFIG_DIR}db_sql_config.txt; export COLUMN_FOREIGN_KEY="false","false","false","false","false","false","false","false","false";sed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's#COLUMN_FOREIGN_KEY="false","false","false","false","false","false","false","false","false"#COLUMN_FOREIGN_KEY="false","false","false","false","false","false","false","false","false","false"#g' ${CONFIG_DIR}db_sql_config.txt; export COLUMN_FOREIGN_KEY="false","false","false","false","false","false","false","false","false","false";sed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7"/>
      <c r="AE327" s="99" t="str" cm="1">
        <f t="array" ref="AE327">SUBSTITUTE(INDEX($H$286:$AQ$286, , MATCH($D327, $137:$137, 0)-7),"-","")</f>
        <v>異常</v>
      </c>
      <c r="AF327" s="100"/>
      <c r="AG327" s="101"/>
      <c r="AH327" s="102" t="s">
        <v>1493</v>
      </c>
      <c r="AI327" s="103"/>
      <c r="AJ327" s="103"/>
      <c r="AK327" s="103"/>
      <c r="AL327" s="103"/>
      <c r="AM327" s="103"/>
      <c r="AN327" s="103"/>
      <c r="AO327" s="103"/>
      <c r="AP327" s="103"/>
      <c r="AQ327" s="104"/>
      <c r="AS327" s="68" t="str" cm="1">
        <f t="array" ref="AS327">SUBSTITUTE(TEXT(INDEX($H$289:$AQ$289,1,$D327),"000000"),"-","")</f>
        <v>240109</v>
      </c>
      <c r="AT327" s="69"/>
      <c r="AU327" s="70"/>
      <c r="AW327" s="71" t="str">
        <f>SUBSTITUTE(IF(VLOOKUP(AW$310,$AD$9:$AN$32,8,FALSE)=INDEX($E$143:$G$146,MATCH("●",INDEX($H$143:$AQ$146,,MATCH($D327,$137:$137,0)-7),0),1),"","sed -i "&amp;IF($AK$308="MacOS","'' ","")&amp;"'s#"&amp;AW$310&amp;"="""&amp;VLOOKUP(AW$310,$AD$9:$AN$32,8,FALSE)&amp;""""&amp;"#"&amp;AW$310&amp;"="&amp;""""&amp;INDEX($E$143:$G$146,MATCH("●",INDEX($H$143:$AQ$146,,MATCH($D327,$137:$137,0)-7),0),1)&amp;""""&amp;"#g'"&amp;" ${CONFIG_DIR}"&amp;$K$7&amp;"; export "&amp;AW$310&amp;"="&amp;""""&amp;INDEX($E$143:$G$146,MATCH("●",INDEX($H$143:$AQ$146,,MATCH($D327,$137:$137,0)-7),0),1)&amp;""";"),",",""",""")</f>
        <v/>
      </c>
      <c r="AX327" s="71" t="str">
        <f>SUBSTITUTE(IF(INDEX($E$143:$G$146,MATCH("●",INDEX($H$143:$AQ$146,,MATCH($D327,$137:$137,0)-7),0),1)=VLOOKUP(AX$310,$AD$9:$AN$32,8,FALSE),"","sed -i "&amp;IF($AK$308="MacOS","'' ","")&amp;"'s#"&amp;AX$310&amp;"="""&amp;INDEX($E$143:$G$146,MATCH("●",INDEX($H$143:$AQ$146,,MATCH($D327,$137:$137,0)-7),0),1)&amp;""""&amp;"#"&amp;AX$310&amp;"="&amp;""""&amp;VLOOKUP(AX$310,$AD$9:$AN$32,8,FALSE)&amp;""""&amp;"#g'"&amp;"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7" s="71" t="str">
        <f>SUBSTITUTE(IF(VLOOKUP(AY$310,$AD$9:$AN$32,8,FALSE)=INDEX($E$148:$G$149,MATCH("●",INDEX($H$148:$AQ$149,,MATCH($D327,$137:$137,0)-7),0),1),"","sed -i "&amp;IF($AK$308="MacOS","'' ","")&amp;"'s#"&amp;AY$310&amp;"="""&amp;VLOOKUP(AY$310,$AD$9:$AN$32,8,FALSE)&amp;""""&amp;"#"&amp;AY$310&amp;"="&amp;""""&amp;INDEX($E$148:$G$149,MATCH("●",INDEX($H$148:$AQ$149,,MATCH($D327,$137:$137,0)-7),0),1)&amp;""""&amp;"#g'"&amp;" ${CONFIG_DIR}"&amp;$K$7&amp;"; export "&amp;AY$310&amp;"="&amp;""""&amp;INDEX($E$148:$G$149,MATCH("●",INDEX($H$148:$AQ$149,,MATCH($D327,$137:$137,0)-7),0),1)&amp;""";"),",",""",""")</f>
        <v/>
      </c>
      <c r="AZ327" s="71" t="str">
        <f>SUBSTITUTE(IF(INDEX($E$148:$G$149,MATCH("●",INDEX($H$148:$AQ$149,,MATCH($D327,$137:$137,0)-7),0),1)=VLOOKUP(AZ$310,$AD$9:$AN$16,8,FALSE),"","sed -i "&amp;IF($AK$308="MacOS","'' ","")&amp;"'s#"&amp;AZ$310&amp;"="""&amp;INDEX($E$148:$G$149,MATCH("●",INDEX($H$148:$AQ$149,,MATCH($D327,$137:$137,0)-7),0),1)&amp;""""&amp;"#"&amp;AZ$310&amp;"="&amp;""""&amp;VLOOKUP(AZ$310,$AD$9:$AN$16,8,FALSE)&amp;""""&amp;"#g'"&amp;"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7" s="71" t="str">
        <f>SUBSTITUTE(IF(VLOOKUP(BA$310,$AD$9:$AN$32,8,FALSE)=INDEX($E$151:$G$156,MATCH("●",INDEX($H$151:$AQ$156,,MATCH($D327,$137:$137,0)-7),0),1),"","sed -i "&amp;IF($AK$308="MacOS","'' ","")&amp;"'s#"&amp;BA$310&amp;"="""&amp;VLOOKUP(BA$310,$AD$9:$AN$32,8,FALSE)&amp;""""&amp;"#"&amp;BA$310&amp;"="&amp;""""&amp;INDEX($E$151:$G$156,MATCH("●",INDEX($H$151:$AQ$156,,MATCH($D327,$137:$137,0)-7),0),1)&amp;""""&amp;"#g'"&amp;" ${CONFIG_DIR}"&amp;$K$7&amp;"; export "&amp;BA$310&amp;"="&amp;""""&amp;INDEX($E$151:$G$156,MATCH("●",INDEX($H$151:$AQ$156,,MATCH($D327,$137:$137,0)-7),0),1)&amp;""";"),",",""",""")</f>
        <v/>
      </c>
      <c r="BB327" s="71" t="str">
        <f>SUBSTITUTE(IF(INDEX($E$151:$G$156,MATCH("●",INDEX($H$151:$AQ$156,,MATCH($D327,$137:$137,0)-7),0),1)=VLOOKUP(BB$310,$AD$9:$AN$16,8,FALSE),"","sed -i "&amp;IF($AK$308="MacOS","'' ","")&amp;"'s#"&amp;BB$310&amp;"="""&amp;INDEX($E$151:$G$156,MATCH("●",INDEX($H$151:$AQ$156,,MATCH($D327,$137:$137,0)-7),0),1)&amp;""""&amp;"#"&amp;BB$310&amp;"="&amp;""""&amp;VLOOKUP(BB$310,$AD$9:$AN$16,8,FALSE)&amp;""""&amp;"#g'"&amp;"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7" s="71" t="str">
        <f>SUBSTITUTE(IF(VLOOKUP(BC$310,$AD$9:$AN$32,8,FALSE)=INDEX($E$158:$G$166,MATCH("●",INDEX($H$158:$AQ$166,,MATCH($D327,$137:$137,0)-7),0),1),"","sed -i "&amp;IF($AK$308="MacOS","'' ","")&amp;"'s#"&amp;BC$310&amp;"="""&amp;VLOOKUP(BC$310,$AD$9:$AN$32,8,FALSE)&amp;""""&amp;"#"&amp;BC$310&amp;"="&amp;""""&amp;INDEX($E$158:$G$166,MATCH("●",INDEX($H$158:$AQ$166,,MATCH($D327,$137:$137,0)-7),0),1)&amp;""""&amp;"#g'"&amp;" ${CONFIG_DIR}"&amp;$K$7&amp;"; export "&amp;BC$310&amp;"="&amp;""""&amp;INDEX($E$158:$G$166,MATCH("●",INDEX($H$158:$AQ$166,,MATCH($D327,$137:$137,0)-7),0),1)&amp;""";"),",",""",""")</f>
        <v/>
      </c>
      <c r="BD327" s="71" t="str">
        <f>SUBSTITUTE(IF(INDEX($E$158:$G$166,MATCH("●",INDEX($H$158:$AQ$166,,MATCH($D327,$137:$137,0)-7),0),1)=VLOOKUP(BD$310,$AD$9:$AN$16,8,FALSE),"","sed -i "&amp;IF($AK$308="MacOS","'' ","")&amp;"'s#"&amp;BD$310&amp;"="""&amp;INDEX($E$158:$G$166,MATCH("●",INDEX($H$158:$AQ$166,,MATCH($D327,$137:$137,0)-7),0),1)&amp;""""&amp;"#"&amp;BD$310&amp;"="&amp;""""&amp;VLOOKUP(BD$310,$AD$9:$AN$16,8,FALSE)&amp;""""&amp;"#g'"&amp;"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7" s="71" t="str">
        <f>SUBSTITUTE(IF(VLOOKUP(BE$310,$AD$9:$AN$32,8,FALSE)=INDEX($E$168:$G$169,MATCH("●",INDEX($H$168:$AQ$169,,MATCH($D327,$137:$137,0)-7),0),1),"","sed -i "&amp;IF($AK$308="MacOS","'' ","")&amp;"'s#"&amp;BE$310&amp;"="""&amp;VLOOKUP(BE$310,$AD$9:$AD$9:$AN$32,8,FALSE)&amp;""""&amp;"#"&amp;BE$310&amp;"="&amp;""""&amp;INDEX($E$168:$G$169,MATCH("●",INDEX($H$168:$AQ$169,,MATCH($D327,$137:$137,0)-7),0),1)&amp;""""&amp;"#g'"&amp;" ${CONFIG_DIR}"&amp;$K$7&amp;"; export "&amp;BE$310&amp;"="&amp;""""&amp;INDEX($E$168:$G$169,MATCH("●",INDEX($H$168:$AQ$169,,MATCH($D327,$137:$137,0)-7),0),1)&amp;""";"),",",""",""")</f>
        <v/>
      </c>
      <c r="BF327" s="71" t="str">
        <f>SUBSTITUTE(IF(INDEX($E$168:$G$169,MATCH("●",INDEX($H$168:$AQ$169,,MATCH($D327,$137:$137,0)-7),0),1)=VLOOKUP(BF$310,$AD$9:$AN$16,8,FALSE),"","sed -i "&amp;IF($AK$308="MacOS","'' ","")&amp;"'s#"&amp;BF$310&amp;"="""&amp;INDEX($E$168:$G$169,MATCH("●",INDEX($H$168:$AQ$169,,MATCH($D327,$137:$137,0)-7),0),1)&amp;""""&amp;"#"&amp;BF$310&amp;"="&amp;""""&amp;VLOOKUP(BF$310,$AD$9:$AN$16,8,FALSE)&amp;""""&amp;"#g'"&amp;"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7" s="71" t="str">
        <f>SUBSTITUTE(IF(VLOOKUP(BG$310,$AD$9:$AN$32,8,FALSE)=INDEX($E$171:$G$172,MATCH("●",INDEX($H$171:$AQ$172,,MATCH($D327,$137:$137,0)-7),0),1),"","sed -i "&amp;IF($AK$308="MacOS","'' ","")&amp;"'s#"&amp;BG$310&amp;"="""&amp;VLOOKUP(BG$310,$AD$9:$AN$32,8,FALSE)&amp;""""&amp;"#"&amp;BG$310&amp;"="&amp;""""&amp;INDEX($E$171:$G$172,MATCH("●",INDEX($H$171:$AQ$172,,MATCH($D327,$137:$137,0)-7),0),1)&amp;""""&amp;"#g'"&amp;" ${CONFIG_DIR}"&amp;$K$7&amp;"; export "&amp;BG$310&amp;"="&amp;""""&amp;INDEX($E$171:$G$172,MATCH("●",INDEX($H$171:$AQ$172,,MATCH($D327,$137:$137,0)-7),0),1)&amp;""";"),",",""",""")</f>
        <v/>
      </c>
      <c r="BH327" s="71" t="str">
        <f>SUBSTITUTE(IF(INDEX($E$171:$G$172,MATCH("●",INDEX($H$171:$AQ$172,,MATCH($D327,$137:$137,0)-7),0),1)=VLOOKUP(BH$310,$AD$9:$AN$16,8,FALSE),"","sed -i "&amp;IF($AK$308="MacOS","'' ","")&amp;"'s#"&amp;BH$310&amp;"="""&amp;INDEX($E$171:$G$172,MATCH("●",INDEX($H$171:$AQ$172,,MATCH($D327,$137:$137,0)-7),0),1)&amp;""""&amp;"#"&amp;BH$310&amp;"="&amp;""""&amp;VLOOKUP(BH$310,$AD$9:$AN$16,8,FALSE)&amp;""""&amp;"#g'"&amp;"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7" s="71" t="str">
        <f>SUBSTITUTE(IF(VLOOKUP(BI$310,$AD$9:$AN$32,8,FALSE)=INDEX($E$174:$G$185,MATCH("●",INDEX($H$174:$AQ$185,,MATCH($D327,$137:$137,0)-7),0),1),"","sed -i "&amp;IF($AK$308="MacOS","'' ","")&amp;"'s#"&amp;BI$310&amp;"="""&amp;VLOOKUP(BI$310,$AD$9:$AN$32,8,FALSE)&amp;""""&amp;"#"&amp;BI$310&amp;"="&amp;""""&amp;INDEX($E$174:$G$185,MATCH("●",INDEX($H$174:$AQ$185,,MATCH($D327,$137:$137,0)-7),0),1)&amp;""""&amp;"#g'"&amp;" ${CONFIG_DIR}"&amp;$K$7&amp;"; export "&amp;BI$310&amp;"="&amp;""""&amp;INDEX($E$174:$G$185,MATCH("●",INDEX($H$174:$AQ$185,,MATCH($D327,$137:$137,0)-7),0),1)&amp;""";"),",",""",""")</f>
        <v/>
      </c>
      <c r="BJ327" s="71" t="str">
        <f>SUBSTITUTE(IF(INDEX($E$174:$G$185,MATCH("●",INDEX($H$174:$AQ$185,,MATCH($D327,$137:$137,0)-7),0),1)=VLOOKUP(BJ$310,$AD$9:$AN$16,8,FALSE),"","sed -i "&amp;IF($AK$308="MacOS","'' ","")&amp;"'s#"&amp;BJ$310&amp;"="""&amp;INDEX($E$174:$G$185,MATCH("●",INDEX($H$174:$AQ$185,,MATCH($D327,$137:$137,0)-7),0),1)&amp;""""&amp;"#"&amp;BJ$310&amp;"="&amp;""""&amp;VLOOKUP(BJ$310,$AD$9:$AN$16,8,FALSE)&amp;""""&amp;"#g'"&amp;"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7" s="71" t="str">
        <f>SUBSTITUTE(IF(VLOOKUP(BK$310,$AD$9:$AN$32,8,FALSE)=INDEX($E$187:$G$189,MATCH("●",INDEX($H$187:$AQ$189,,MATCH($D327,$137:$137,0)-7),0),1),"","sed -i "&amp;IF($AK$308="MacOS","'' ","")&amp;"'s#"&amp;BK$310&amp;"="""&amp;VLOOKUP(BK$310,$AD$9:$AN$32,8,FALSE)&amp;""""&amp;"#"&amp;BK$310&amp;"="&amp;""""&amp;INDEX($E$187:$G$189,MATCH("●",INDEX($H$187:$AQ$189,,MATCH($D327,$137:$137,0)-7),0),1)&amp;""""&amp;"#g'"&amp;" ${CONFIG_DIR}"&amp;$K$7&amp;"; export "&amp;BK$310&amp;"="&amp;""""&amp;INDEX($E$187:$G$189,MATCH("●",INDEX($H$187:$AQ$189,,MATCH($D327,$137:$137,0)-7),0),1)&amp;""";"),",",""",""")</f>
        <v/>
      </c>
      <c r="BL327" s="71" t="str">
        <f>SUBSTITUTE(IF(INDEX($E$187:$G$189,MATCH("●",INDEX($H$187:$AQ$189,,MATCH($D327,$137:$137,0)-7),0),1)=VLOOKUP(BL$310,$AD$9:$AN$32,8,FALSE),"","sed -i "&amp;IF($AK$308="MacOS","'' ","")&amp;"'s#"&amp;BL$310&amp;"="""&amp;INDEX($E$187:$G$189,MATCH("●",INDEX($H$187:$AQ$189,,MATCH($D327,$137:$137,0)-7),0),1)&amp;""""&amp;"#"&amp;BL$310&amp;"="&amp;""""&amp;VLOOKUP(BL$310,$AD$9:$AN$32,8,FALSE)&amp;""""&amp;"#g'"&amp;"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7" s="71" t="str">
        <f>SUBSTITUTE(IF(VLOOKUP(BM$310,$AD$9:$AN$32,8,FALSE)=INDEX($E$191:$G$192,MATCH("●",INDEX($H$191:$AQ$192,,MATCH($D327,$137:$137,0)-7),0),1),"","sed -i "&amp;IF($AK$308="MacOS","'' ","")&amp;"'s#"&amp;BM$310&amp;"="""&amp;VLOOKUP(BM$310,$AD$9:$AN$32,8,FALSE)&amp;""""&amp;"#"&amp;BM$310&amp;"="&amp;""""&amp;INDEX($E$191:$G$192,MATCH("●",INDEX($H$191:$AQ$192,,MATCH($D327,$137:$137,0)-7),0),1)&amp;""""&amp;"#g'"&amp;" ${CONFIG_DIR}"&amp;$K$7&amp;"; export "&amp;BM$310&amp;"="&amp;""""&amp;INDEX($E$191:$G$192,MATCH("●",INDEX($H$191:$AQ$192,,MATCH($D327,$137:$137,0)-7),0),1)&amp;""";"),",",""",""")</f>
        <v/>
      </c>
      <c r="BN327" s="71" t="str">
        <f>SUBSTITUTE(IF(INDEX($E$191:$G$192,MATCH("●",INDEX($H$191:$AQ$192,,MATCH($D327,$137:$137,0)-7),0),1)=VLOOKUP(BN$310,$AD$9:$AN$32,8,FALSE),"","sed -i "&amp;IF($AK$308="MacOS","'' ","")&amp;"'s#"&amp;BN$310&amp;"="""&amp;INDEX($E$191:$G$192,MATCH("●",INDEX($H$191:$AQ$192,,MATCH($D327,$137:$137,0)-7),0),1)&amp;""""&amp;"#"&amp;BN$310&amp;"="&amp;""""&amp;VLOOKUP(BN$310,$AD$9:$AN$32,8,FALSE)&amp;""""&amp;"#g'"&amp;"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7" s="71" t="str">
        <f>SUBSTITUTE(IF(VLOOKUP(BO$310,$AD$9:$AN$32,8,FALSE)=INDEX($E$194:$G$195,MATCH("●",INDEX($H$194:$AQ$195,,MATCH($D327,$137:$137,0)-7),0),1),"","sed -i "&amp;IF($AK$308="MacOS","'' ","")&amp;"'s#"&amp;BO$310&amp;"="""&amp;VLOOKUP(BO$310,$AD$9:$AN$32,8,FALSE)&amp;""""&amp;"#"&amp;BO$310&amp;"="&amp;""""&amp;INDEX($E$194:$G$195,MATCH("●",INDEX($H$194:$AQ$195,,MATCH($D327,$137:$137,0)-7),0),1)&amp;""""&amp;"#g'"&amp;" ${CONFIG_DIR}"&amp;$K$7&amp;"; export "&amp;BO$310&amp;"="&amp;""""&amp;INDEX($E$194:$G$195,MATCH("●",INDEX($H$194:$AQ$195,,MATCH($D327,$137:$137,0)-7),0),1)&amp;""";"),",",""",""")</f>
        <v/>
      </c>
      <c r="BP327" s="71" t="str">
        <f>SUBSTITUTE(IF(INDEX($E$194:$G$195,MATCH("●",INDEX($H$194:$AQ$195,,MATCH($D327,$137:$137,0)-7),0),1)=VLOOKUP(BP$310,$AD$9:$AN$32,8,FALSE),"","sed -i "&amp;IF($AK$308="MacOS","'' ","")&amp;"'s#"&amp;BP$310&amp;"="""&amp;INDEX($E$194:$G$195,MATCH("●",INDEX($H$194:$AQ$195,,MATCH($D327,$137:$137,0)-7),0),1)&amp;""""&amp;"#"&amp;BP$310&amp;"="&amp;""""&amp;VLOOKUP(BP$310,$AD$9:$AN$32,8,FALSE)&amp;""""&amp;"#g'"&amp;"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7" s="71" t="str">
        <f>SUBSTITUTE(IF(VLOOKUP(BQ$310,$AD$9:$AN$32,8,FALSE)=INDEX($E$197:$G$198,MATCH("●",INDEX($H$197:$AQ$198,,MATCH($D327,$137:$137,0)-7),0),1),"","sed -i "&amp;IF($AK$308="MacOS","'' ","")&amp;"'s#"&amp;BQ$310&amp;"="""&amp;VLOOKUP(BQ$310,$AD$9:$AN$32,8,FALSE)&amp;""""&amp;"#"&amp;BQ$310&amp;"="&amp;""""&amp;INDEX($E$197:$G$198,MATCH("●",INDEX($H$197:$AQ$198,,MATCH($D327,$137:$137,0)-7),0),1)&amp;""""&amp;"#g'"&amp;" ${CONFIG_DIR}"&amp;$K$7&amp;"; export "&amp;BQ$310&amp;"="&amp;""""&amp;INDEX($E$197:$G$198,MATCH("●",INDEX($H$197:$AQ$198,,MATCH($D327,$137:$137,0)-7),0),1)&amp;""";"),",",""",""")</f>
        <v/>
      </c>
      <c r="BR327" s="71" t="str">
        <f>SUBSTITUTE(IF(INDEX($E$197:$G$198,MATCH("●",INDEX($H$197:$AQ$198,,MATCH($D327,$137:$137,0)-7),0),1)=VLOOKUP(BR$310,$AD$9:$AN$32,8,FALSE),"","sed -i "&amp;IF($AK$308="MacOS","'' ","")&amp;"'s#"&amp;BR$310&amp;"="""&amp;INDEX($E$197:$G$198,MATCH("●",INDEX($H$197:$AQ$198,,MATCH($D327,$137:$137,0)-7),0),1)&amp;""""&amp;"#"&amp;BR$310&amp;"="&amp;""""&amp;VLOOKUP(BR$310,$AD$9:$AN$32,8,FALSE)&amp;""""&amp;"#g'"&amp;"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7" s="71" t="str">
        <f>SUBSTITUTE(IF(VLOOKUP(BS$310,$AD$9:$AN$32,8,FALSE)=INDEX($E$200:$G$203,MATCH("●",INDEX($H$200:$AQ$203,,MATCH($D327,$137:$137,0)-7),0),1),"","sed -i "&amp;IF($AK$308="MacOS","'' ","")&amp;"'s#"&amp;BS$310&amp;"="""&amp;VLOOKUP(BS$310,$AD$9:$AN$32,8,FALSE)&amp;""""&amp;"#"&amp;BS$310&amp;"="&amp;""""&amp;INDEX($E$200:$G$203,MATCH("●",INDEX($H$200:$AQ$203,,MATCH($D327,$137:$137,0)-7),0),1)&amp;""""&amp;"#g'"&amp;" ${CONFIG_DIR}"&amp;$K$7&amp;"; export "&amp;BS$310&amp;"="&amp;""""&amp;INDEX($E$200:$G$203,MATCH("●",INDEX($H$200:$AQ$203,,MATCH($D327,$137:$137,0)-7),0),1)&amp;""";"),",",""",""")</f>
        <v/>
      </c>
      <c r="BT327" s="71" t="str">
        <f>SUBSTITUTE(IF(INDEX($E$200:$G$203,MATCH("●",INDEX($H$200:$AQ$203,,MATCH($D327,$137:$137,0)-7),0),1)=VLOOKUP(BT$310,$AD$9:$AN$32,8,FALSE),"","sed -i "&amp;IF($AK$308="MacOS","'' ","")&amp;"'s#"&amp;BT$310&amp;"="""&amp;INDEX($E$200:$G$203,MATCH("●",INDEX($H$200:$AQ$203,,MATCH($D327,$137:$137,0)-7),0),1)&amp;""""&amp;"#"&amp;BT$310&amp;"="&amp;""""&amp;VLOOKUP(BT$310,$AD$9:$AN$32,8,FALSE)&amp;""""&amp;"#g'"&amp;"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27" s="71" t="str">
        <f>SUBSTITUTE(IF(VLOOKUP(BU$310,$AD$9:$AN$32,8,FALSE)=INDEX($E$205:$G$210,MATCH("●",INDEX($H$205:$AQ$210,,MATCH($D327,$137:$137,0)-7),0),1),"","sed -i "&amp;IF($AK$308="MacOS","'' ","")&amp;"'s#"&amp;BU$310&amp;"="""&amp;VLOOKUP(BU$310,$AD$9:$AN$32,8,FALSE)&amp;""""&amp;"#"&amp;BU$310&amp;"="&amp;""""&amp;INDEX($E$205:$G$210,MATCH("●",INDEX($H$205:$AQ$210,,MATCH($D327,$137:$137,0)-7),0),1)&amp;""""&amp;"#g'"&amp;" ${CONFIG_DIR}"&amp;$K$7&amp;"; export "&amp;BU$310&amp;"="&amp;""""&amp;INDEX($E$205:$G$210,MATCH("●",INDEX($H$205:$AQ$210,,MATCH($D327,$137:$137,0)-7),0),1)&amp;""";"),",",""",""")</f>
        <v/>
      </c>
      <c r="BV327" s="71" t="str">
        <f>SUBSTITUTE(IF(INDEX($E$205:$G$210,MATCH("●",INDEX($H$205:$AQ$210,,MATCH($D327,$137:$137,0)-7),0),1)=VLOOKUP(BV$310,$AD$9:$AN$32,8,FALSE),"","sed -i "&amp;IF($AK$308="MacOS","'' ","")&amp;"'s#"&amp;BV$310&amp;"="""&amp;INDEX($E$205:$G$210,MATCH("●",INDEX($H$205:$AQ$210,,MATCH($D327,$137:$137,0)-7),0),1)&amp;""""&amp;"#"&amp;BV$310&amp;"="&amp;""""&amp;VLOOKUP(BV$310,$AD$9:$AN$32,8,FALSE)&amp;""""&amp;"#g'"&amp;"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27" s="71" t="str">
        <f>SUBSTITUTE(IF(VLOOKUP(BW$310,$AD$9:$AN$32,8,FALSE)=INDEX($E$212:$G$217,MATCH("●",INDEX($H$212:$AQ$217,,MATCH($D327,$137:$137,0)-7),0),1),"","sed -i "&amp;IF($AK$308="MacOS","'' ","")&amp;"'s#"&amp;BW$310&amp;"="""&amp;VLOOKUP(BW$310,$AD$9:$AN$32,8,FALSE)&amp;""""&amp;"#"&amp;BW$310&amp;"="&amp;""""&amp;INDEX($E$212:$G$217,MATCH("●",INDEX($H$212:$AQ$217,,MATCH($D327,$137:$137,0)-7),0),1)&amp;""""&amp;"#g'"&amp;" ${CONFIG_DIR}"&amp;$K$7&amp;"; export "&amp;BW$310&amp;"="&amp;""""&amp;INDEX($E$212:$G$217,MATCH("●",INDEX($H$212:$AQ$217,,MATCH($D327,$137:$137,0)-7),0),1)&amp;""";"),",",""",""")</f>
        <v/>
      </c>
      <c r="BX327" s="71" t="str">
        <f>SUBSTITUTE(IF(INDEX($E$212:$G$217,MATCH("●",INDEX($H$212:$AQ$217,,MATCH($D327,$137:$137,0)-7),0),1)=VLOOKUP(BX$310,$AD$9:$AN$32,8,FALSE),"","sed -i "&amp;IF($AK$308="MacOS","'' ","")&amp;"'s#"&amp;BX$310&amp;"="""&amp;INDEX($E$212:$G$217,MATCH("●",INDEX($H$212:$AQ$217,,MATCH($D327,$137:$137,0)-7),0),1)&amp;""""&amp;"#"&amp;BX$310&amp;"="&amp;""""&amp;VLOOKUP(BX$310,$AD$9:$AN$32,8,FALSE)&amp;""""&amp;"#g'"&amp;"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27" s="71" t="str">
        <f>SUBSTITUTE(IF(VLOOKUP(BY$310,$AD$9:$AN$32,8,FALSE)=INDEX($E$219:$G$224,MATCH("●",INDEX($H$219:$AQ$224,,MATCH($D327,$137:$137,0)-7),0),1),"","sed -i "&amp;IF($AK$308="MacOS","'' ","")&amp;"'s#"&amp;BY$310&amp;"="""&amp;VLOOKUP(BY$310,$AD$9:$AN$32,8,FALSE)&amp;""""&amp;"#"&amp;BY$310&amp;"="&amp;""""&amp;INDEX($E$219:$G$224,MATCH("●",INDEX($H$219:$AQ$224,,MATCH($D327,$137:$137,0)-7),0),1)&amp;""""&amp;"#g'"&amp;" ${CONFIG_DIR}"&amp;$K$7&amp;"; export "&amp;BY$310&amp;"="&amp;""""&amp;INDEX($E$219:$G$224,MATCH("●",INDEX($H$219:$AQ$224,,MATCH($D327,$137:$137,0)-7),0),1)&amp;""";"),",",""",""")</f>
        <v>sed -i '' 's#COLUMN_FOREIGN_KEY="false"",""false"",""false"",""false"",""false"",""false"",""false"",""false"",""false"",""false"#COLUMN_FOREIGN_KEY="false"",""false"",""false"",""false"",""false"",""false"",""false"",""false"",""false"#g' ${CONFIG_DIR}db_sql_config.txt; export COLUMN_FOREIGN_KEY="false"",""false"",""false"",""false"",""false"",""false"",""false"",""false"",""false";</v>
      </c>
      <c r="BZ327" s="71" t="str">
        <f>SUBSTITUTE(IF(INDEX($E$219:$G$224,MATCH("●",INDEX($H$219:$AQ$224,,MATCH($D327,$137:$137,0)-7),0),1)=VLOOKUP(BZ$310,$AD$9:$AN$32,8,FALSE),"","sed -i "&amp;IF($AK$308="MacOS","'' ","")&amp;"'s#"&amp;BZ$310&amp;"="""&amp;INDEX($E$219:$G$224,MATCH("●",INDEX($H$219:$AQ$224,,MATCH($D327,$137:$137,0)-7),0),1)&amp;""""&amp;"#"&amp;BZ$310&amp;"="&amp;""""&amp;VLOOKUP(BZ$310,$AD$9:$AN$32,8,FALSE)&amp;""""&amp;"#g'"&amp;"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>sed -i '' 's#COLUMN_FOREIGN_KEY="false"",""false"",""false"",""false"",""false"",""false"",""false"",""false"",""false"#COLUMN_FOREIGN_KEY="false"",""false"",""false"",""false"",""false"",""false"",""false"",""false"",""false"",""false"#g' ${CONFIG_DIR}db_sql_config.txt; export COLUMN_FOREIGN_KEY="false"",""false"",""false"",""false"",""false"",""false"",""false"",""false"",""false"",""false";</v>
      </c>
      <c r="CA327" s="71" t="str">
        <f>SUBSTITUTE(IF(VLOOKUP(CA$310,$AD$9:$AN$32,8,FALSE)=INDEX($E$226:$G$231,MATCH("●",INDEX($H$226:$AQ$231,,MATCH($D327,$137:$137,0)-7),0),1),"","sed -i "&amp;IF($AK$308="MacOS","'' ","")&amp;"'s#"&amp;CA$310&amp;"="""&amp;VLOOKUP(CA$310,$AD$9:$AN$32,8,FALSE)&amp;""""&amp;"#"&amp;CA$310&amp;"="&amp;""""&amp;INDEX($E$226:$G$231,MATCH("●",INDEX($H$226:$AQ$231,,MATCH($D327,$137:$137,0)-7),0),1)&amp;""""&amp;"#g'"&amp;" ${CONFIG_DIR}"&amp;$K$7&amp;"; export "&amp;CA$310&amp;"="&amp;""""&amp;INDEX($E$226:$G$231,MATCH("●",INDEX($H$226:$AQ$231,,MATCH($D327,$137:$137,0)-7),0),1)&amp;""";"),",",""",""")</f>
        <v/>
      </c>
      <c r="CB327" s="71" t="str">
        <f>SUBSTITUTE(IF(INDEX($E$226:$G$231,MATCH("●",INDEX($H$226:$AQ$231,,MATCH($D327,$137:$137,0)-7),0),1)=VLOOKUP(CB$310,$AD$9:$AN$32,8,FALSE),"","sed -i "&amp;IF($AK$308="MacOS","'' ","")&amp;"'s#"&amp;CB$310&amp;"="""&amp;INDEX($E$226:$G$231,MATCH("●",INDEX($H$226:$AQ$231,,MATCH($D327,$137:$137,0)-7),0),1)&amp;""""&amp;"#"&amp;CB$310&amp;"="&amp;""""&amp;VLOOKUP(CB$310,$AD$9:$AN$32,8,FALSE)&amp;""""&amp;"#g'"&amp;"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27" s="71" t="str">
        <f>SUBSTITUTE(IF(VLOOKUP(CC$310,$AD$9:$AN$32,8,FALSE)=INDEX($E$233:$G$238,MATCH("●",INDEX($H$233:$AQ$238,,MATCH($D327,$137:$137,0)-7),0),1),"","sed -i "&amp;IF($AK$308="MacOS","'' ","")&amp;"'s#"&amp;CC$310&amp;"="""&amp;VLOOKUP(CC$310,$AD$9:$AN$32,8,FALSE)&amp;""""&amp;"#"&amp;CC$310&amp;"="&amp;""""&amp;INDEX($E$233:$G$238,MATCH("●",INDEX($H$233:$AQ$238,,MATCH($D327,$137:$137,0)-7),0),1)&amp;""""&amp;"#g'"&amp;" ${CONFIG_DIR}"&amp;$K$7&amp;"; export "&amp;CC$310&amp;"="&amp;""""&amp;INDEX($E$233:$G$238,MATCH("●",INDEX($H$233:$AQ$238,,MATCH($D327,$137:$137,0)-7),0),1)&amp;""";"),",",""",""")</f>
        <v/>
      </c>
      <c r="CD327" s="71" t="str">
        <f>SUBSTITUTE(IF(INDEX($E$233:$G$238,MATCH("●",INDEX($H$233:$AQ$238,,MATCH($D327,$137:$137,0)-7),0),1)=VLOOKUP(CD$310,$AD$9:$AN$32,8,FALSE),"","sed -i "&amp;IF($AK$308="MacOS","'' ","")&amp;"'s#"&amp;CD$310&amp;"="""&amp;INDEX($E$233:$G$238,MATCH("●",INDEX($H$233:$AQ$238,,MATCH($D327,$137:$137,0)-7),0),1)&amp;""""&amp;"#"&amp;CD$310&amp;"="&amp;""""&amp;VLOOKUP(CD$310,$AD$9:$AN$32,8,FALSE)&amp;""""&amp;"#g'"&amp;"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7" s="71" t="str">
        <f>SUBSTITUTE(IF(VLOOKUP(CE$310,$AD$9:$AN$32,8,FALSE)=INDEX($E$240:$G$245,MATCH("●",INDEX($H$240:$AQ$245,,MATCH($D327,$137:$137,0)-7),0),1),"","sed -i "&amp;IF($AK$308="MacOS","'' ","")&amp;"'s#"&amp;CE$310&amp;"="""&amp;VLOOKUP(CE$310,$AD$9:$AN$32,8,FALSE)&amp;""""&amp;"#"&amp;CE$310&amp;"="&amp;""""&amp;INDEX($E$240:$G$245,MATCH("●",INDEX($H$240:$AQ$245,,MATCH($D327,$137:$137,0)-7),0),1)&amp;""""&amp;"#g'"&amp;" ${CONFIG_DIR}"&amp;$K$7&amp;"; export "&amp;CE$310&amp;"="&amp;""""&amp;INDEX($E$240:$G$245,MATCH("●",INDEX($H$240:$AQ$245,,MATCH($D327,$137:$137,0)-7),0),1)&amp;""";"),",",""",""")</f>
        <v/>
      </c>
      <c r="CF327" s="71" t="str">
        <f>SUBSTITUTE(IF(INDEX($E$240:$G$245,MATCH("●",INDEX($H$240:$AQ$245,,MATCH($D327,$137:$137,0)-7),0),1)=VLOOKUP(CF$310,$AD$9:$AN$32,8,FALSE),"","sed -i "&amp;IF($AK$308="MacOS","'' ","")&amp;"'s#"&amp;CF$310&amp;"="""&amp;INDEX($E$240:$G$245,MATCH("●",INDEX($H$240:$AQ$245,,MATCH($D327,$137:$137,0)-7),0),1)&amp;""""&amp;"#"&amp;CF$310&amp;"="&amp;""""&amp;VLOOKUP(CF$310,$AD$9:$AN$32,8,FALSE)&amp;""""&amp;"#g'"&amp;"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7" s="71" t="str">
        <f>SUBSTITUTE(IF(VLOOKUP(CG$310,$AD$9:$AN$32,8,FALSE)=INDEX($E$247:$G$251,MATCH("●",INDEX($H$247:$AQ$251,,MATCH($D327,$137:$137,0)-7),0),1),"","sed -i "&amp;IF($AK$308="MacOS","'' ","")&amp;"'s#"&amp;CG$310&amp;"="""&amp;VLOOKUP(CG$310,$AD$9:$AN$32,8,FALSE)&amp;""""&amp;"#"&amp;CG$310&amp;"="&amp;""""&amp;INDEX($E$247:$G$251,MATCH("●",INDEX($H$247:$AQ$251,,MATCH($D327,$137:$137,0)-7),0),1)&amp;""""&amp;"#g'"&amp;" ${CONFIG_DIR}"&amp;$K$7&amp;"; export "&amp;CG$310&amp;"="&amp;""""&amp;INDEX($E$247:$G$251,MATCH("●",INDEX($H$247:$AQ$251,,MATCH($D327,$137:$137,0)-7),0),1)&amp;""";"),",",""",""")</f>
        <v/>
      </c>
      <c r="CH327" s="71" t="str">
        <f>SUBSTITUTE(IF(INDEX($E$247:$G$251,MATCH("●",INDEX($H$247:$AQ$251,,MATCH($D327,$137:$137,0)-7),0),1)=VLOOKUP(CH$310,$AD$9:$AN$32,8,FALSE),"","sed -i "&amp;IF($AK$308="MacOS","'' ","")&amp;"'s#"&amp;CH$310&amp;"="""&amp;INDEX($E$247:$G$251,MATCH("●",INDEX($H$247:$AQ$251,,MATCH($D327,$137:$137,0)-7),0),1)&amp;""""&amp;"#"&amp;CH$310&amp;"="&amp;""""&amp;VLOOKUP(CH$310,$AD$9:$AN$32,8,FALSE)&amp;""""&amp;"#g'"&amp;"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7" s="71" t="str">
        <f>SUBSTITUTE(IF(VLOOKUP(CI$310,$AD$9:$AN$32,8,FALSE)=INDEX($E$253:$G$257,MATCH("●",INDEX($H$253:$AQ$257,,MATCH($D327,$137:$137,0)-7),0),1),"","sed -i "&amp;IF($AK$308="MacOS","'' ","")&amp;"'s#"&amp;CI$310&amp;"="""&amp;VLOOKUP(CI$310,$AD$9:$AN$32,8,FALSE)&amp;""""&amp;"#"&amp;CI$310&amp;"="&amp;""""&amp;INDEX($E$253:$G$257,MATCH("●",INDEX($H$253:$AQ$257,,MATCH($D327,$137:$137,0)-7),0),1)&amp;""""&amp;"#g'"&amp;" ${CONFIG_DIR}"&amp;$K$7&amp;"; export "&amp;CI$310&amp;"="&amp;""""&amp;INDEX($E$253:$G$257,MATCH("●",INDEX($H$253:$AQ$257,,MATCH($D327,$137:$137,0)-7),0),1)&amp;""";"),",",""",""")</f>
        <v/>
      </c>
      <c r="CJ327" s="71" t="str">
        <f>SUBSTITUTE(IF(INDEX($E$253:$G$257,MATCH("●",INDEX($H$253:$AQ$257,,MATCH($D327,$137:$137,0)-7),0),1)=VLOOKUP(CJ$310,$AD$9:$AN$32,8,FALSE),"","sed -i "&amp;IF($AK$308="MacOS","'' ","")&amp;"'s#"&amp;CJ$310&amp;"="""&amp;INDEX($E$253:$G$257,MATCH("●",INDEX($H$253:$AQ$257,,MATCH($D327,$137:$137,0)-7),0),1)&amp;""""&amp;"#"&amp;CJ$310&amp;"="&amp;""""&amp;VLOOKUP(CJ$310,$AD$9:$AN$32,8,FALSE)&amp;""""&amp;"#g'"&amp;"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7" s="71" t="str">
        <f>SUBSTITUTE(IF(VLOOKUP(CK$310,$AD$9:$AN$32,8,FALSE)=INDEX($E$259:$G$268,MATCH("●",INDEX($H$259:$AQ$268,,MATCH($D327,$137:$137,0)-7),0),1),"","sed -i "&amp;IF($AK$308="MacOS","'' ","")&amp;"'s#"&amp;CK$310&amp;"="""&amp;VLOOKUP(CK$310,$AD$9:$AN$32,8,FALSE)&amp;""""&amp;"#"&amp;CK$310&amp;"="&amp;""""&amp;INDEX($E$259:$G$268,MATCH("●",INDEX($H$259:$AQ$268,,MATCH($D327,$137:$137,0)-7),0),1)&amp;""""&amp;"#g'"&amp;" ${CONFIG_DIR}"&amp;$K$7&amp;"; export "&amp;CK$310&amp;"="&amp;""""&amp;INDEX($E$259:$G$268,MATCH("●",INDEX($H$259:$AQ$268,,MATCH($D327,$137:$137,0)-7),0),1)&amp;""";"),",",""",""")</f>
        <v/>
      </c>
      <c r="CL327" s="71" t="str">
        <f>SUBSTITUTE(IF(INDEX($E$259:$G$268,MATCH("●",INDEX($H$259:$AQ$268,,MATCH($D327,$137:$137,0)-7),0),1)=VLOOKUP(CL$310,$AD$9:$AN$32,8,FALSE),"","sed -i "&amp;IF($AK$308="MacOS","'' ","")&amp;"'s#"&amp;CL$310&amp;"="""&amp;INDEX($E$259:$G$268,MATCH("●",INDEX($H$259:$AQ$268,,MATCH($D327,$137:$137,0)-7),0),1)&amp;""""&amp;"#"&amp;CL$310&amp;"="&amp;""""&amp;VLOOKUP(CL$310,$AD$9:$AN$32,8,FALSE)&amp;""""&amp;"#g'"&amp;"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7" s="71" t="str">
        <f t="shared" si="4"/>
        <v>sed -i '' 's#POSTGRESQL_TEMPLATE="template0"#POSTGRESQL_TEMPLATE="なし"#g' ${CONFIG_DIR}db_data_config.txt; export POSTGRESQL_TEMPLATE="なし";</v>
      </c>
      <c r="CN327" s="71" t="str">
        <f t="shared" si="5"/>
        <v>sed -i '' 's#POSTGRESQL_TEMPLATE="なし"#POSTGRESQL_TEMPLATE="template0"#g' ${CONFIG_DIR}db_data_config.txt; export POSTGRESQL_TEMPLATE="template0";</v>
      </c>
      <c r="CO327" s="71" t="str">
        <f t="shared" si="6"/>
        <v>sed -i '' 's#POSTGRESQL_CONNECTION_LIMIT="-1"#POSTGRESQL_CONNECTION_LIMIT="なし"#g' ${CONFIG_DIR}db_data_config.txt; export POSTGRESQL_CONNECTION_LIMIT="なし";</v>
      </c>
      <c r="CP327" s="71" t="str">
        <f t="shared" si="7"/>
        <v>sed -i '' 's#POSTGRESQL_CONNECTION_LIMIT="なし"#POSTGRESQL_CONNECTION_LIMIT="-1"#g' ${CONFIG_DIR}db_data_config.txt; export POSTGRESQL_CONNECTION_LIMIT="-1";</v>
      </c>
      <c r="CQ327" s="71" t="str">
        <f t="shared" si="8"/>
        <v>sed -i '' 's#POSTGRESQL_ALLOW_CONNECTIONS="true"#POSTGRESQL_ALLOW_CONNECTIONS="なし"#g' ${CONFIG_DIR}db_data_config.txt; export POSTGRESQL_ALLOW_CONNECTIONS="なし";</v>
      </c>
      <c r="CR327" s="71" t="str">
        <f t="shared" si="9"/>
        <v>sed -i '' 's#POSTGRESQL_ALLOW_CONNECTIONS="なし"#POSTGRESQL_ALLOW_CONNECTIONS="true"#g' ${CONFIG_DIR}db_data_config.txt; export POSTGRESQL_ALLOW_CONNECTIONS="true";</v>
      </c>
      <c r="CS327" s="5" t="s">
        <v>735</v>
      </c>
    </row>
    <row r="328" spans="4:97" ht="36" customHeight="1">
      <c r="D328" s="96">
        <f t="shared" si="10"/>
        <v>17</v>
      </c>
      <c r="E328" s="97"/>
      <c r="F328" s="97"/>
      <c r="G328" s="98"/>
      <c r="H328" s="45" t="str">
        <f t="shared" ca="1" si="3"/>
        <v>clear; echo テストケース017; sed -i '' 's#COLUMN_INDEX_KEY="false","false","false","false","false","false","false","false","false","false"#COLUMN_INDEX_KEY="false","false","false","false","false","false","false","false","false","false","false"#g' ${CONFIG_DIR}db_sql_config.txt; export COLUMN_INDEX_KEY="false","false","false","false","false","false","false","false","false","false","false";sed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's#COLUMN_INDEX_KEY="false","false","false","false","false","false","false","false","false","false","false"#COLUMN_INDEX_KEY="false","false","false","false","false","false","false","false","false","false"#g' ${CONFIG_DIR}db_sql_config.txt; export COLUMN_INDEX_KEY="false","false","false","false","false","false","false","false","false","false";sed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7"/>
      <c r="AE328" s="99" t="str" cm="1">
        <f t="array" ref="AE328">SUBSTITUTE(INDEX($H$286:$AQ$286, , MATCH($D328, $137:$137, 0)-7),"-","")</f>
        <v>異常</v>
      </c>
      <c r="AF328" s="100"/>
      <c r="AG328" s="101"/>
      <c r="AH328" s="102" t="s">
        <v>1494</v>
      </c>
      <c r="AI328" s="103"/>
      <c r="AJ328" s="103"/>
      <c r="AK328" s="103"/>
      <c r="AL328" s="103"/>
      <c r="AM328" s="103"/>
      <c r="AN328" s="103"/>
      <c r="AO328" s="103"/>
      <c r="AP328" s="103"/>
      <c r="AQ328" s="104"/>
      <c r="AS328" s="68" t="str" cm="1">
        <f t="array" ref="AS328">SUBSTITUTE(TEXT(INDEX($H$289:$AQ$289,1,$D328),"000000"),"-","")</f>
        <v>240110</v>
      </c>
      <c r="AT328" s="69"/>
      <c r="AU328" s="70"/>
      <c r="AW328" s="71" t="str">
        <f>SUBSTITUTE(IF(VLOOKUP(AW$310,$AD$9:$AN$32,8,FALSE)=INDEX($E$143:$G$146,MATCH("●",INDEX($H$143:$AQ$146,,MATCH($D328,$137:$137,0)-7),0),1),"","sed -i "&amp;IF($AK$308="MacOS","'' ","")&amp;"'s#"&amp;AW$310&amp;"="""&amp;VLOOKUP(AW$310,$AD$9:$AN$32,8,FALSE)&amp;""""&amp;"#"&amp;AW$310&amp;"="&amp;""""&amp;INDEX($E$143:$G$146,MATCH("●",INDEX($H$143:$AQ$146,,MATCH($D328,$137:$137,0)-7),0),1)&amp;""""&amp;"#g'"&amp;" ${CONFIG_DIR}"&amp;$K$7&amp;"; export "&amp;AW$310&amp;"="&amp;""""&amp;INDEX($E$143:$G$146,MATCH("●",INDEX($H$143:$AQ$146,,MATCH($D328,$137:$137,0)-7),0),1)&amp;""";"),",",""",""")</f>
        <v/>
      </c>
      <c r="AX328" s="71" t="str">
        <f>SUBSTITUTE(IF(INDEX($E$143:$G$146,MATCH("●",INDEX($H$143:$AQ$146,,MATCH($D328,$137:$137,0)-7),0),1)=VLOOKUP(AX$310,$AD$9:$AN$32,8,FALSE),"","sed -i "&amp;IF($AK$308="MacOS","'' ","")&amp;"'s#"&amp;AX$310&amp;"="""&amp;INDEX($E$143:$G$146,MATCH("●",INDEX($H$143:$AQ$146,,MATCH($D328,$137:$137,0)-7),0),1)&amp;""""&amp;"#"&amp;AX$310&amp;"="&amp;""""&amp;VLOOKUP(AX$310,$AD$9:$AN$32,8,FALSE)&amp;""""&amp;"#g'"&amp;"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8" s="71" t="str">
        <f>SUBSTITUTE(IF(VLOOKUP(AY$310,$AD$9:$AN$32,8,FALSE)=INDEX($E$148:$G$149,MATCH("●",INDEX($H$148:$AQ$149,,MATCH($D328,$137:$137,0)-7),0),1),"","sed -i "&amp;IF($AK$308="MacOS","'' ","")&amp;"'s#"&amp;AY$310&amp;"="""&amp;VLOOKUP(AY$310,$AD$9:$AN$32,8,FALSE)&amp;""""&amp;"#"&amp;AY$310&amp;"="&amp;""""&amp;INDEX($E$148:$G$149,MATCH("●",INDEX($H$148:$AQ$149,,MATCH($D328,$137:$137,0)-7),0),1)&amp;""""&amp;"#g'"&amp;" ${CONFIG_DIR}"&amp;$K$7&amp;"; export "&amp;AY$310&amp;"="&amp;""""&amp;INDEX($E$148:$G$149,MATCH("●",INDEX($H$148:$AQ$149,,MATCH($D328,$137:$137,0)-7),0),1)&amp;""";"),",",""",""")</f>
        <v/>
      </c>
      <c r="AZ328" s="71" t="str">
        <f>SUBSTITUTE(IF(INDEX($E$148:$G$149,MATCH("●",INDEX($H$148:$AQ$149,,MATCH($D328,$137:$137,0)-7),0),1)=VLOOKUP(AZ$310,$AD$9:$AN$16,8,FALSE),"","sed -i "&amp;IF($AK$308="MacOS","'' ","")&amp;"'s#"&amp;AZ$310&amp;"="""&amp;INDEX($E$148:$G$149,MATCH("●",INDEX($H$148:$AQ$149,,MATCH($D328,$137:$137,0)-7),0),1)&amp;""""&amp;"#"&amp;AZ$310&amp;"="&amp;""""&amp;VLOOKUP(AZ$310,$AD$9:$AN$16,8,FALSE)&amp;""""&amp;"#g'"&amp;"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8" s="71" t="str">
        <f>SUBSTITUTE(IF(VLOOKUP(BA$310,$AD$9:$AN$32,8,FALSE)=INDEX($E$151:$G$156,MATCH("●",INDEX($H$151:$AQ$156,,MATCH($D328,$137:$137,0)-7),0),1),"","sed -i "&amp;IF($AK$308="MacOS","'' ","")&amp;"'s#"&amp;BA$310&amp;"="""&amp;VLOOKUP(BA$310,$AD$9:$AN$32,8,FALSE)&amp;""""&amp;"#"&amp;BA$310&amp;"="&amp;""""&amp;INDEX($E$151:$G$156,MATCH("●",INDEX($H$151:$AQ$156,,MATCH($D328,$137:$137,0)-7),0),1)&amp;""""&amp;"#g'"&amp;" ${CONFIG_DIR}"&amp;$K$7&amp;"; export "&amp;BA$310&amp;"="&amp;""""&amp;INDEX($E$151:$G$156,MATCH("●",INDEX($H$151:$AQ$156,,MATCH($D328,$137:$137,0)-7),0),1)&amp;""";"),",",""",""")</f>
        <v/>
      </c>
      <c r="BB328" s="71" t="str">
        <f>SUBSTITUTE(IF(INDEX($E$151:$G$156,MATCH("●",INDEX($H$151:$AQ$156,,MATCH($D328,$137:$137,0)-7),0),1)=VLOOKUP(BB$310,$AD$9:$AN$16,8,FALSE),"","sed -i "&amp;IF($AK$308="MacOS","'' ","")&amp;"'s#"&amp;BB$310&amp;"="""&amp;INDEX($E$151:$G$156,MATCH("●",INDEX($H$151:$AQ$156,,MATCH($D328,$137:$137,0)-7),0),1)&amp;""""&amp;"#"&amp;BB$310&amp;"="&amp;""""&amp;VLOOKUP(BB$310,$AD$9:$AN$16,8,FALSE)&amp;""""&amp;"#g'"&amp;"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8" s="71" t="str">
        <f>SUBSTITUTE(IF(VLOOKUP(BC$310,$AD$9:$AN$32,8,FALSE)=INDEX($E$158:$G$166,MATCH("●",INDEX($H$158:$AQ$166,,MATCH($D328,$137:$137,0)-7),0),1),"","sed -i "&amp;IF($AK$308="MacOS","'' ","")&amp;"'s#"&amp;BC$310&amp;"="""&amp;VLOOKUP(BC$310,$AD$9:$AN$32,8,FALSE)&amp;""""&amp;"#"&amp;BC$310&amp;"="&amp;""""&amp;INDEX($E$158:$G$166,MATCH("●",INDEX($H$158:$AQ$166,,MATCH($D328,$137:$137,0)-7),0),1)&amp;""""&amp;"#g'"&amp;" ${CONFIG_DIR}"&amp;$K$7&amp;"; export "&amp;BC$310&amp;"="&amp;""""&amp;INDEX($E$158:$G$166,MATCH("●",INDEX($H$158:$AQ$166,,MATCH($D328,$137:$137,0)-7),0),1)&amp;""";"),",",""",""")</f>
        <v/>
      </c>
      <c r="BD328" s="71" t="str">
        <f>SUBSTITUTE(IF(INDEX($E$158:$G$166,MATCH("●",INDEX($H$158:$AQ$166,,MATCH($D328,$137:$137,0)-7),0),1)=VLOOKUP(BD$310,$AD$9:$AN$16,8,FALSE),"","sed -i "&amp;IF($AK$308="MacOS","'' ","")&amp;"'s#"&amp;BD$310&amp;"="""&amp;INDEX($E$158:$G$166,MATCH("●",INDEX($H$158:$AQ$166,,MATCH($D328,$137:$137,0)-7),0),1)&amp;""""&amp;"#"&amp;BD$310&amp;"="&amp;""""&amp;VLOOKUP(BD$310,$AD$9:$AN$16,8,FALSE)&amp;""""&amp;"#g'"&amp;"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8" s="71" t="str">
        <f>SUBSTITUTE(IF(VLOOKUP(BE$310,$AD$9:$AN$32,8,FALSE)=INDEX($E$168:$G$169,MATCH("●",INDEX($H$168:$AQ$169,,MATCH($D328,$137:$137,0)-7),0),1),"","sed -i "&amp;IF($AK$308="MacOS","'' ","")&amp;"'s#"&amp;BE$310&amp;"="""&amp;VLOOKUP(BE$310,$AD$9:$AD$9:$AN$32,8,FALSE)&amp;""""&amp;"#"&amp;BE$310&amp;"="&amp;""""&amp;INDEX($E$168:$G$169,MATCH("●",INDEX($H$168:$AQ$169,,MATCH($D328,$137:$137,0)-7),0),1)&amp;""""&amp;"#g'"&amp;" ${CONFIG_DIR}"&amp;$K$7&amp;"; export "&amp;BE$310&amp;"="&amp;""""&amp;INDEX($E$168:$G$169,MATCH("●",INDEX($H$168:$AQ$169,,MATCH($D328,$137:$137,0)-7),0),1)&amp;""";"),",",""",""")</f>
        <v/>
      </c>
      <c r="BF328" s="71" t="str">
        <f>SUBSTITUTE(IF(INDEX($E$168:$G$169,MATCH("●",INDEX($H$168:$AQ$169,,MATCH($D328,$137:$137,0)-7),0),1)=VLOOKUP(BF$310,$AD$9:$AN$16,8,FALSE),"","sed -i "&amp;IF($AK$308="MacOS","'' ","")&amp;"'s#"&amp;BF$310&amp;"="""&amp;INDEX($E$168:$G$169,MATCH("●",INDEX($H$168:$AQ$169,,MATCH($D328,$137:$137,0)-7),0),1)&amp;""""&amp;"#"&amp;BF$310&amp;"="&amp;""""&amp;VLOOKUP(BF$310,$AD$9:$AN$16,8,FALSE)&amp;""""&amp;"#g'"&amp;"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8" s="71" t="str">
        <f>SUBSTITUTE(IF(VLOOKUP(BG$310,$AD$9:$AN$32,8,FALSE)=INDEX($E$171:$G$172,MATCH("●",INDEX($H$171:$AQ$172,,MATCH($D328,$137:$137,0)-7),0),1),"","sed -i "&amp;IF($AK$308="MacOS","'' ","")&amp;"'s#"&amp;BG$310&amp;"="""&amp;VLOOKUP(BG$310,$AD$9:$AN$32,8,FALSE)&amp;""""&amp;"#"&amp;BG$310&amp;"="&amp;""""&amp;INDEX($E$171:$G$172,MATCH("●",INDEX($H$171:$AQ$172,,MATCH($D328,$137:$137,0)-7),0),1)&amp;""""&amp;"#g'"&amp;" ${CONFIG_DIR}"&amp;$K$7&amp;"; export "&amp;BG$310&amp;"="&amp;""""&amp;INDEX($E$171:$G$172,MATCH("●",INDEX($H$171:$AQ$172,,MATCH($D328,$137:$137,0)-7),0),1)&amp;""";"),",",""",""")</f>
        <v/>
      </c>
      <c r="BH328" s="71" t="str">
        <f>SUBSTITUTE(IF(INDEX($E$171:$G$172,MATCH("●",INDEX($H$171:$AQ$172,,MATCH($D328,$137:$137,0)-7),0),1)=VLOOKUP(BH$310,$AD$9:$AN$16,8,FALSE),"","sed -i "&amp;IF($AK$308="MacOS","'' ","")&amp;"'s#"&amp;BH$310&amp;"="""&amp;INDEX($E$171:$G$172,MATCH("●",INDEX($H$171:$AQ$172,,MATCH($D328,$137:$137,0)-7),0),1)&amp;""""&amp;"#"&amp;BH$310&amp;"="&amp;""""&amp;VLOOKUP(BH$310,$AD$9:$AN$16,8,FALSE)&amp;""""&amp;"#g'"&amp;"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8" s="71" t="str">
        <f>SUBSTITUTE(IF(VLOOKUP(BI$310,$AD$9:$AN$32,8,FALSE)=INDEX($E$174:$G$185,MATCH("●",INDEX($H$174:$AQ$185,,MATCH($D328,$137:$137,0)-7),0),1),"","sed -i "&amp;IF($AK$308="MacOS","'' ","")&amp;"'s#"&amp;BI$310&amp;"="""&amp;VLOOKUP(BI$310,$AD$9:$AN$32,8,FALSE)&amp;""""&amp;"#"&amp;BI$310&amp;"="&amp;""""&amp;INDEX($E$174:$G$185,MATCH("●",INDEX($H$174:$AQ$185,,MATCH($D328,$137:$137,0)-7),0),1)&amp;""""&amp;"#g'"&amp;" ${CONFIG_DIR}"&amp;$K$7&amp;"; export "&amp;BI$310&amp;"="&amp;""""&amp;INDEX($E$174:$G$185,MATCH("●",INDEX($H$174:$AQ$185,,MATCH($D328,$137:$137,0)-7),0),1)&amp;""";"),",",""",""")</f>
        <v/>
      </c>
      <c r="BJ328" s="71" t="str">
        <f>SUBSTITUTE(IF(INDEX($E$174:$G$185,MATCH("●",INDEX($H$174:$AQ$185,,MATCH($D328,$137:$137,0)-7),0),1)=VLOOKUP(BJ$310,$AD$9:$AN$16,8,FALSE),"","sed -i "&amp;IF($AK$308="MacOS","'' ","")&amp;"'s#"&amp;BJ$310&amp;"="""&amp;INDEX($E$174:$G$185,MATCH("●",INDEX($H$174:$AQ$185,,MATCH($D328,$137:$137,0)-7),0),1)&amp;""""&amp;"#"&amp;BJ$310&amp;"="&amp;""""&amp;VLOOKUP(BJ$310,$AD$9:$AN$16,8,FALSE)&amp;""""&amp;"#g'"&amp;"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8" s="71" t="str">
        <f>SUBSTITUTE(IF(VLOOKUP(BK$310,$AD$9:$AN$32,8,FALSE)=INDEX($E$187:$G$189,MATCH("●",INDEX($H$187:$AQ$189,,MATCH($D328,$137:$137,0)-7),0),1),"","sed -i "&amp;IF($AK$308="MacOS","'' ","")&amp;"'s#"&amp;BK$310&amp;"="""&amp;VLOOKUP(BK$310,$AD$9:$AN$32,8,FALSE)&amp;""""&amp;"#"&amp;BK$310&amp;"="&amp;""""&amp;INDEX($E$187:$G$189,MATCH("●",INDEX($H$187:$AQ$189,,MATCH($D328,$137:$137,0)-7),0),1)&amp;""""&amp;"#g'"&amp;" ${CONFIG_DIR}"&amp;$K$7&amp;"; export "&amp;BK$310&amp;"="&amp;""""&amp;INDEX($E$187:$G$189,MATCH("●",INDEX($H$187:$AQ$189,,MATCH($D328,$137:$137,0)-7),0),1)&amp;""";"),",",""",""")</f>
        <v/>
      </c>
      <c r="BL328" s="71" t="str">
        <f>SUBSTITUTE(IF(INDEX($E$187:$G$189,MATCH("●",INDEX($H$187:$AQ$189,,MATCH($D328,$137:$137,0)-7),0),1)=VLOOKUP(BL$310,$AD$9:$AN$32,8,FALSE),"","sed -i "&amp;IF($AK$308="MacOS","'' ","")&amp;"'s#"&amp;BL$310&amp;"="""&amp;INDEX($E$187:$G$189,MATCH("●",INDEX($H$187:$AQ$189,,MATCH($D328,$137:$137,0)-7),0),1)&amp;""""&amp;"#"&amp;BL$310&amp;"="&amp;""""&amp;VLOOKUP(BL$310,$AD$9:$AN$32,8,FALSE)&amp;""""&amp;"#g'"&amp;"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8" s="71" t="str">
        <f>SUBSTITUTE(IF(VLOOKUP(BM$310,$AD$9:$AN$32,8,FALSE)=INDEX($E$191:$G$192,MATCH("●",INDEX($H$191:$AQ$192,,MATCH($D328,$137:$137,0)-7),0),1),"","sed -i "&amp;IF($AK$308="MacOS","'' ","")&amp;"'s#"&amp;BM$310&amp;"="""&amp;VLOOKUP(BM$310,$AD$9:$AN$32,8,FALSE)&amp;""""&amp;"#"&amp;BM$310&amp;"="&amp;""""&amp;INDEX($E$191:$G$192,MATCH("●",INDEX($H$191:$AQ$192,,MATCH($D328,$137:$137,0)-7),0),1)&amp;""""&amp;"#g'"&amp;" ${CONFIG_DIR}"&amp;$K$7&amp;"; export "&amp;BM$310&amp;"="&amp;""""&amp;INDEX($E$191:$G$192,MATCH("●",INDEX($H$191:$AQ$192,,MATCH($D328,$137:$137,0)-7),0),1)&amp;""";"),",",""",""")</f>
        <v/>
      </c>
      <c r="BN328" s="71" t="str">
        <f>SUBSTITUTE(IF(INDEX($E$191:$G$192,MATCH("●",INDEX($H$191:$AQ$192,,MATCH($D328,$137:$137,0)-7),0),1)=VLOOKUP(BN$310,$AD$9:$AN$32,8,FALSE),"","sed -i "&amp;IF($AK$308="MacOS","'' ","")&amp;"'s#"&amp;BN$310&amp;"="""&amp;INDEX($E$191:$G$192,MATCH("●",INDEX($H$191:$AQ$192,,MATCH($D328,$137:$137,0)-7),0),1)&amp;""""&amp;"#"&amp;BN$310&amp;"="&amp;""""&amp;VLOOKUP(BN$310,$AD$9:$AN$32,8,FALSE)&amp;""""&amp;"#g'"&amp;"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8" s="71" t="str">
        <f>SUBSTITUTE(IF(VLOOKUP(BO$310,$AD$9:$AN$32,8,FALSE)=INDEX($E$194:$G$195,MATCH("●",INDEX($H$194:$AQ$195,,MATCH($D328,$137:$137,0)-7),0),1),"","sed -i "&amp;IF($AK$308="MacOS","'' ","")&amp;"'s#"&amp;BO$310&amp;"="""&amp;VLOOKUP(BO$310,$AD$9:$AN$32,8,FALSE)&amp;""""&amp;"#"&amp;BO$310&amp;"="&amp;""""&amp;INDEX($E$194:$G$195,MATCH("●",INDEX($H$194:$AQ$195,,MATCH($D328,$137:$137,0)-7),0),1)&amp;""""&amp;"#g'"&amp;" ${CONFIG_DIR}"&amp;$K$7&amp;"; export "&amp;BO$310&amp;"="&amp;""""&amp;INDEX($E$194:$G$195,MATCH("●",INDEX($H$194:$AQ$195,,MATCH($D328,$137:$137,0)-7),0),1)&amp;""";"),",",""",""")</f>
        <v/>
      </c>
      <c r="BP328" s="71" t="str">
        <f>SUBSTITUTE(IF(INDEX($E$194:$G$195,MATCH("●",INDEX($H$194:$AQ$195,,MATCH($D328,$137:$137,0)-7),0),1)=VLOOKUP(BP$310,$AD$9:$AN$32,8,FALSE),"","sed -i "&amp;IF($AK$308="MacOS","'' ","")&amp;"'s#"&amp;BP$310&amp;"="""&amp;INDEX($E$194:$G$195,MATCH("●",INDEX($H$194:$AQ$195,,MATCH($D328,$137:$137,0)-7),0),1)&amp;""""&amp;"#"&amp;BP$310&amp;"="&amp;""""&amp;VLOOKUP(BP$310,$AD$9:$AN$32,8,FALSE)&amp;""""&amp;"#g'"&amp;"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8" s="71" t="str">
        <f>SUBSTITUTE(IF(VLOOKUP(BQ$310,$AD$9:$AN$32,8,FALSE)=INDEX($E$197:$G$198,MATCH("●",INDEX($H$197:$AQ$198,,MATCH($D328,$137:$137,0)-7),0),1),"","sed -i "&amp;IF($AK$308="MacOS","'' ","")&amp;"'s#"&amp;BQ$310&amp;"="""&amp;VLOOKUP(BQ$310,$AD$9:$AN$32,8,FALSE)&amp;""""&amp;"#"&amp;BQ$310&amp;"="&amp;""""&amp;INDEX($E$197:$G$198,MATCH("●",INDEX($H$197:$AQ$198,,MATCH($D328,$137:$137,0)-7),0),1)&amp;""""&amp;"#g'"&amp;" ${CONFIG_DIR}"&amp;$K$7&amp;"; export "&amp;BQ$310&amp;"="&amp;""""&amp;INDEX($E$197:$G$198,MATCH("●",INDEX($H$197:$AQ$198,,MATCH($D328,$137:$137,0)-7),0),1)&amp;""";"),",",""",""")</f>
        <v/>
      </c>
      <c r="BR328" s="71" t="str">
        <f>SUBSTITUTE(IF(INDEX($E$197:$G$198,MATCH("●",INDEX($H$197:$AQ$198,,MATCH($D328,$137:$137,0)-7),0),1)=VLOOKUP(BR$310,$AD$9:$AN$32,8,FALSE),"","sed -i "&amp;IF($AK$308="MacOS","'' ","")&amp;"'s#"&amp;BR$310&amp;"="""&amp;INDEX($E$197:$G$198,MATCH("●",INDEX($H$197:$AQ$198,,MATCH($D328,$137:$137,0)-7),0),1)&amp;""""&amp;"#"&amp;BR$310&amp;"="&amp;""""&amp;VLOOKUP(BR$310,$AD$9:$AN$32,8,FALSE)&amp;""""&amp;"#g'"&amp;"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8" s="71" t="str">
        <f>SUBSTITUTE(IF(VLOOKUP(BS$310,$AD$9:$AN$32,8,FALSE)=INDEX($E$200:$G$203,MATCH("●",INDEX($H$200:$AQ$203,,MATCH($D328,$137:$137,0)-7),0),1),"","sed -i "&amp;IF($AK$308="MacOS","'' ","")&amp;"'s#"&amp;BS$310&amp;"="""&amp;VLOOKUP(BS$310,$AD$9:$AN$32,8,FALSE)&amp;""""&amp;"#"&amp;BS$310&amp;"="&amp;""""&amp;INDEX($E$200:$G$203,MATCH("●",INDEX($H$200:$AQ$203,,MATCH($D328,$137:$137,0)-7),0),1)&amp;""""&amp;"#g'"&amp;" ${CONFIG_DIR}"&amp;$K$7&amp;"; export "&amp;BS$310&amp;"="&amp;""""&amp;INDEX($E$200:$G$203,MATCH("●",INDEX($H$200:$AQ$203,,MATCH($D328,$137:$137,0)-7),0),1)&amp;""";"),",",""",""")</f>
        <v/>
      </c>
      <c r="BT328" s="71" t="str">
        <f>SUBSTITUTE(IF(INDEX($E$200:$G$203,MATCH("●",INDEX($H$200:$AQ$203,,MATCH($D328,$137:$137,0)-7),0),1)=VLOOKUP(BT$310,$AD$9:$AN$32,8,FALSE),"","sed -i "&amp;IF($AK$308="MacOS","'' ","")&amp;"'s#"&amp;BT$310&amp;"="""&amp;INDEX($E$200:$G$203,MATCH("●",INDEX($H$200:$AQ$203,,MATCH($D328,$137:$137,0)-7),0),1)&amp;""""&amp;"#"&amp;BT$310&amp;"="&amp;""""&amp;VLOOKUP(BT$310,$AD$9:$AN$32,8,FALSE)&amp;""""&amp;"#g'"&amp;"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28" s="71" t="str">
        <f>SUBSTITUTE(IF(VLOOKUP(BU$310,$AD$9:$AN$32,8,FALSE)=INDEX($E$205:$G$210,MATCH("●",INDEX($H$205:$AQ$210,,MATCH($D328,$137:$137,0)-7),0),1),"","sed -i "&amp;IF($AK$308="MacOS","'' ","")&amp;"'s#"&amp;BU$310&amp;"="""&amp;VLOOKUP(BU$310,$AD$9:$AN$32,8,FALSE)&amp;""""&amp;"#"&amp;BU$310&amp;"="&amp;""""&amp;INDEX($E$205:$G$210,MATCH("●",INDEX($H$205:$AQ$210,,MATCH($D328,$137:$137,0)-7),0),1)&amp;""""&amp;"#g'"&amp;" ${CONFIG_DIR}"&amp;$K$7&amp;"; export "&amp;BU$310&amp;"="&amp;""""&amp;INDEX($E$205:$G$210,MATCH("●",INDEX($H$205:$AQ$210,,MATCH($D328,$137:$137,0)-7),0),1)&amp;""";"),",",""",""")</f>
        <v/>
      </c>
      <c r="BV328" s="71" t="str">
        <f>SUBSTITUTE(IF(INDEX($E$205:$G$210,MATCH("●",INDEX($H$205:$AQ$210,,MATCH($D328,$137:$137,0)-7),0),1)=VLOOKUP(BV$310,$AD$9:$AN$32,8,FALSE),"","sed -i "&amp;IF($AK$308="MacOS","'' ","")&amp;"'s#"&amp;BV$310&amp;"="""&amp;INDEX($E$205:$G$210,MATCH("●",INDEX($H$205:$AQ$210,,MATCH($D328,$137:$137,0)-7),0),1)&amp;""""&amp;"#"&amp;BV$310&amp;"="&amp;""""&amp;VLOOKUP(BV$310,$AD$9:$AN$32,8,FALSE)&amp;""""&amp;"#g'"&amp;"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28" s="71" t="str">
        <f>SUBSTITUTE(IF(VLOOKUP(BW$310,$AD$9:$AN$32,8,FALSE)=INDEX($E$212:$G$217,MATCH("●",INDEX($H$212:$AQ$217,,MATCH($D328,$137:$137,0)-7),0),1),"","sed -i "&amp;IF($AK$308="MacOS","'' ","")&amp;"'s#"&amp;BW$310&amp;"="""&amp;VLOOKUP(BW$310,$AD$9:$AN$32,8,FALSE)&amp;""""&amp;"#"&amp;BW$310&amp;"="&amp;""""&amp;INDEX($E$212:$G$217,MATCH("●",INDEX($H$212:$AQ$217,,MATCH($D328,$137:$137,0)-7),0),1)&amp;""""&amp;"#g'"&amp;" ${CONFIG_DIR}"&amp;$K$7&amp;"; export "&amp;BW$310&amp;"="&amp;""""&amp;INDEX($E$212:$G$217,MATCH("●",INDEX($H$212:$AQ$217,,MATCH($D328,$137:$137,0)-7),0),1)&amp;""";"),",",""",""")</f>
        <v/>
      </c>
      <c r="BX328" s="71" t="str">
        <f>SUBSTITUTE(IF(INDEX($E$212:$G$217,MATCH("●",INDEX($H$212:$AQ$217,,MATCH($D328,$137:$137,0)-7),0),1)=VLOOKUP(BX$310,$AD$9:$AN$32,8,FALSE),"","sed -i "&amp;IF($AK$308="MacOS","'' ","")&amp;"'s#"&amp;BX$310&amp;"="""&amp;INDEX($E$212:$G$217,MATCH("●",INDEX($H$212:$AQ$217,,MATCH($D328,$137:$137,0)-7),0),1)&amp;""""&amp;"#"&amp;BX$310&amp;"="&amp;""""&amp;VLOOKUP(BX$310,$AD$9:$AN$32,8,FALSE)&amp;""""&amp;"#g'"&amp;"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28" s="71" t="str">
        <f>SUBSTITUTE(IF(VLOOKUP(BY$310,$AD$9:$AN$32,8,FALSE)=INDEX($E$219:$G$224,MATCH("●",INDEX($H$219:$AQ$224,,MATCH($D328,$137:$137,0)-7),0),1),"","sed -i "&amp;IF($AK$308="MacOS","'' ","")&amp;"'s#"&amp;BY$310&amp;"="""&amp;VLOOKUP(BY$310,$AD$9:$AN$32,8,FALSE)&amp;""""&amp;"#"&amp;BY$310&amp;"="&amp;""""&amp;INDEX($E$219:$G$224,MATCH("●",INDEX($H$219:$AQ$224,,MATCH($D328,$137:$137,0)-7),0),1)&amp;""""&amp;"#g'"&amp;" ${CONFIG_DIR}"&amp;$K$7&amp;"; export "&amp;BY$310&amp;"="&amp;""""&amp;INDEX($E$219:$G$224,MATCH("●",INDEX($H$219:$AQ$224,,MATCH($D328,$137:$137,0)-7),0),1)&amp;""";"),",",""",""")</f>
        <v/>
      </c>
      <c r="BZ328" s="71" t="str">
        <f>SUBSTITUTE(IF(INDEX($E$219:$G$224,MATCH("●",INDEX($H$219:$AQ$224,,MATCH($D328,$137:$137,0)-7),0),1)=VLOOKUP(BZ$310,$AD$9:$AN$32,8,FALSE),"","sed -i "&amp;IF($AK$308="MacOS","'' ","")&amp;"'s#"&amp;BZ$310&amp;"="""&amp;INDEX($E$219:$G$224,MATCH("●",INDEX($H$219:$AQ$224,,MATCH($D328,$137:$137,0)-7),0),1)&amp;""""&amp;"#"&amp;BZ$310&amp;"="&amp;""""&amp;VLOOKUP(BZ$310,$AD$9:$AN$32,8,FALSE)&amp;""""&amp;"#g'"&amp;"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28" s="71" t="str">
        <f>SUBSTITUTE(IF(VLOOKUP(CA$310,$AD$9:$AN$32,8,FALSE)=INDEX($E$226:$G$231,MATCH("●",INDEX($H$226:$AQ$231,,MATCH($D328,$137:$137,0)-7),0),1),"","sed -i "&amp;IF($AK$308="MacOS","'' ","")&amp;"'s#"&amp;CA$310&amp;"="""&amp;VLOOKUP(CA$310,$AD$9:$AN$32,8,FALSE)&amp;""""&amp;"#"&amp;CA$310&amp;"="&amp;""""&amp;INDEX($E$226:$G$231,MATCH("●",INDEX($H$226:$AQ$231,,MATCH($D328,$137:$137,0)-7),0),1)&amp;""""&amp;"#g'"&amp;" ${CONFIG_DIR}"&amp;$K$7&amp;"; export "&amp;CA$310&amp;"="&amp;""""&amp;INDEX($E$226:$G$231,MATCH("●",INDEX($H$226:$AQ$231,,MATCH($D328,$137:$137,0)-7),0),1)&amp;""";"),",",""",""")</f>
        <v>sed -i '' 's#COLUMN_INDEX_KEY="false"",""false"",""false"",""false"",""false"",""false"",""false"",""false"",""false"",""false"#COLUMN_INDEX_KEY="false"",""false"",""false"",""false"",""false"",""false"",""false"",""false"",""false"",""false"",""false"#g' ${CONFIG_DIR}db_sql_config.txt; export COLUMN_INDEX_KEY="false"",""false"",""false"",""false"",""false"",""false"",""false"",""false"",""false"",""false"",""false";</v>
      </c>
      <c r="CB328" s="71" t="str">
        <f>SUBSTITUTE(IF(INDEX($E$226:$G$231,MATCH("●",INDEX($H$226:$AQ$231,,MATCH($D328,$137:$137,0)-7),0),1)=VLOOKUP(CB$310,$AD$9:$AN$32,8,FALSE),"","sed -i "&amp;IF($AK$308="MacOS","'' ","")&amp;"'s#"&amp;CB$310&amp;"="""&amp;INDEX($E$226:$G$231,MATCH("●",INDEX($H$226:$AQ$231,,MATCH($D328,$137:$137,0)-7),0),1)&amp;""""&amp;"#"&amp;CB$310&amp;"="&amp;""""&amp;VLOOKUP(CB$310,$AD$9:$AN$32,8,FALSE)&amp;""""&amp;"#g'"&amp;"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>sed -i '' 's#COLUMN_INDEX_KEY="false"",""false"",""false"",""false"",""false"",""false"",""false"",""false"",""false"",""false"",""false"#COLUMN_INDEX_KEY="false"",""false"",""false"",""false"",""false"",""false"",""false"",""false"",""false"",""false"#g' ${CONFIG_DIR}db_sql_config.txt; export COLUMN_INDEX_KEY="false"",""false"",""false"",""false"",""false"",""false"",""false"",""false"",""false"",""false";</v>
      </c>
      <c r="CC328" s="71" t="str">
        <f>SUBSTITUTE(IF(VLOOKUP(CC$310,$AD$9:$AN$32,8,FALSE)=INDEX($E$233:$G$238,MATCH("●",INDEX($H$233:$AQ$238,,MATCH($D328,$137:$137,0)-7),0),1),"","sed -i "&amp;IF($AK$308="MacOS","'' ","")&amp;"'s#"&amp;CC$310&amp;"="""&amp;VLOOKUP(CC$310,$AD$9:$AN$32,8,FALSE)&amp;""""&amp;"#"&amp;CC$310&amp;"="&amp;""""&amp;INDEX($E$233:$G$238,MATCH("●",INDEX($H$233:$AQ$238,,MATCH($D328,$137:$137,0)-7),0),1)&amp;""""&amp;"#g'"&amp;" ${CONFIG_DIR}"&amp;$K$7&amp;"; export "&amp;CC$310&amp;"="&amp;""""&amp;INDEX($E$233:$G$238,MATCH("●",INDEX($H$233:$AQ$238,,MATCH($D328,$137:$137,0)-7),0),1)&amp;""";"),",",""",""")</f>
        <v/>
      </c>
      <c r="CD328" s="71" t="str">
        <f>SUBSTITUTE(IF(INDEX($E$233:$G$238,MATCH("●",INDEX($H$233:$AQ$238,,MATCH($D328,$137:$137,0)-7),0),1)=VLOOKUP(CD$310,$AD$9:$AN$32,8,FALSE),"","sed -i "&amp;IF($AK$308="MacOS","'' ","")&amp;"'s#"&amp;CD$310&amp;"="""&amp;INDEX($E$233:$G$238,MATCH("●",INDEX($H$233:$AQ$238,,MATCH($D328,$137:$137,0)-7),0),1)&amp;""""&amp;"#"&amp;CD$310&amp;"="&amp;""""&amp;VLOOKUP(CD$310,$AD$9:$AN$32,8,FALSE)&amp;""""&amp;"#g'"&amp;"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8" s="71" t="str">
        <f>SUBSTITUTE(IF(VLOOKUP(CE$310,$AD$9:$AN$32,8,FALSE)=INDEX($E$240:$G$245,MATCH("●",INDEX($H$240:$AQ$245,,MATCH($D328,$137:$137,0)-7),0),1),"","sed -i "&amp;IF($AK$308="MacOS","'' ","")&amp;"'s#"&amp;CE$310&amp;"="""&amp;VLOOKUP(CE$310,$AD$9:$AN$32,8,FALSE)&amp;""""&amp;"#"&amp;CE$310&amp;"="&amp;""""&amp;INDEX($E$240:$G$245,MATCH("●",INDEX($H$240:$AQ$245,,MATCH($D328,$137:$137,0)-7),0),1)&amp;""""&amp;"#g'"&amp;" ${CONFIG_DIR}"&amp;$K$7&amp;"; export "&amp;CE$310&amp;"="&amp;""""&amp;INDEX($E$240:$G$245,MATCH("●",INDEX($H$240:$AQ$245,,MATCH($D328,$137:$137,0)-7),0),1)&amp;""";"),",",""",""")</f>
        <v/>
      </c>
      <c r="CF328" s="71" t="str">
        <f>SUBSTITUTE(IF(INDEX($E$240:$G$245,MATCH("●",INDEX($H$240:$AQ$245,,MATCH($D328,$137:$137,0)-7),0),1)=VLOOKUP(CF$310,$AD$9:$AN$32,8,FALSE),"","sed -i "&amp;IF($AK$308="MacOS","'' ","")&amp;"'s#"&amp;CF$310&amp;"="""&amp;INDEX($E$240:$G$245,MATCH("●",INDEX($H$240:$AQ$245,,MATCH($D328,$137:$137,0)-7),0),1)&amp;""""&amp;"#"&amp;CF$310&amp;"="&amp;""""&amp;VLOOKUP(CF$310,$AD$9:$AN$32,8,FALSE)&amp;""""&amp;"#g'"&amp;"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8" s="71" t="str">
        <f>SUBSTITUTE(IF(VLOOKUP(CG$310,$AD$9:$AN$32,8,FALSE)=INDEX($E$247:$G$251,MATCH("●",INDEX($H$247:$AQ$251,,MATCH($D328,$137:$137,0)-7),0),1),"","sed -i "&amp;IF($AK$308="MacOS","'' ","")&amp;"'s#"&amp;CG$310&amp;"="""&amp;VLOOKUP(CG$310,$AD$9:$AN$32,8,FALSE)&amp;""""&amp;"#"&amp;CG$310&amp;"="&amp;""""&amp;INDEX($E$247:$G$251,MATCH("●",INDEX($H$247:$AQ$251,,MATCH($D328,$137:$137,0)-7),0),1)&amp;""""&amp;"#g'"&amp;" ${CONFIG_DIR}"&amp;$K$7&amp;"; export "&amp;CG$310&amp;"="&amp;""""&amp;INDEX($E$247:$G$251,MATCH("●",INDEX($H$247:$AQ$251,,MATCH($D328,$137:$137,0)-7),0),1)&amp;""";"),",",""",""")</f>
        <v/>
      </c>
      <c r="CH328" s="71" t="str">
        <f>SUBSTITUTE(IF(INDEX($E$247:$G$251,MATCH("●",INDEX($H$247:$AQ$251,,MATCH($D328,$137:$137,0)-7),0),1)=VLOOKUP(CH$310,$AD$9:$AN$32,8,FALSE),"","sed -i "&amp;IF($AK$308="MacOS","'' ","")&amp;"'s#"&amp;CH$310&amp;"="""&amp;INDEX($E$247:$G$251,MATCH("●",INDEX($H$247:$AQ$251,,MATCH($D328,$137:$137,0)-7),0),1)&amp;""""&amp;"#"&amp;CH$310&amp;"="&amp;""""&amp;VLOOKUP(CH$310,$AD$9:$AN$32,8,FALSE)&amp;""""&amp;"#g'"&amp;"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8" s="71" t="str">
        <f>SUBSTITUTE(IF(VLOOKUP(CI$310,$AD$9:$AN$32,8,FALSE)=INDEX($E$253:$G$257,MATCH("●",INDEX($H$253:$AQ$257,,MATCH($D328,$137:$137,0)-7),0),1),"","sed -i "&amp;IF($AK$308="MacOS","'' ","")&amp;"'s#"&amp;CI$310&amp;"="""&amp;VLOOKUP(CI$310,$AD$9:$AN$32,8,FALSE)&amp;""""&amp;"#"&amp;CI$310&amp;"="&amp;""""&amp;INDEX($E$253:$G$257,MATCH("●",INDEX($H$253:$AQ$257,,MATCH($D328,$137:$137,0)-7),0),1)&amp;""""&amp;"#g'"&amp;" ${CONFIG_DIR}"&amp;$K$7&amp;"; export "&amp;CI$310&amp;"="&amp;""""&amp;INDEX($E$253:$G$257,MATCH("●",INDEX($H$253:$AQ$257,,MATCH($D328,$137:$137,0)-7),0),1)&amp;""";"),",",""",""")</f>
        <v/>
      </c>
      <c r="CJ328" s="71" t="str">
        <f>SUBSTITUTE(IF(INDEX($E$253:$G$257,MATCH("●",INDEX($H$253:$AQ$257,,MATCH($D328,$137:$137,0)-7),0),1)=VLOOKUP(CJ$310,$AD$9:$AN$32,8,FALSE),"","sed -i "&amp;IF($AK$308="MacOS","'' ","")&amp;"'s#"&amp;CJ$310&amp;"="""&amp;INDEX($E$253:$G$257,MATCH("●",INDEX($H$253:$AQ$257,,MATCH($D328,$137:$137,0)-7),0),1)&amp;""""&amp;"#"&amp;CJ$310&amp;"="&amp;""""&amp;VLOOKUP(CJ$310,$AD$9:$AN$32,8,FALSE)&amp;""""&amp;"#g'"&amp;"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8" s="71" t="str">
        <f>SUBSTITUTE(IF(VLOOKUP(CK$310,$AD$9:$AN$32,8,FALSE)=INDEX($E$259:$G$268,MATCH("●",INDEX($H$259:$AQ$268,,MATCH($D328,$137:$137,0)-7),0),1),"","sed -i "&amp;IF($AK$308="MacOS","'' ","")&amp;"'s#"&amp;CK$310&amp;"="""&amp;VLOOKUP(CK$310,$AD$9:$AN$32,8,FALSE)&amp;""""&amp;"#"&amp;CK$310&amp;"="&amp;""""&amp;INDEX($E$259:$G$268,MATCH("●",INDEX($H$259:$AQ$268,,MATCH($D328,$137:$137,0)-7),0),1)&amp;""""&amp;"#g'"&amp;" ${CONFIG_DIR}"&amp;$K$7&amp;"; export "&amp;CK$310&amp;"="&amp;""""&amp;INDEX($E$259:$G$268,MATCH("●",INDEX($H$259:$AQ$268,,MATCH($D328,$137:$137,0)-7),0),1)&amp;""";"),",",""",""")</f>
        <v/>
      </c>
      <c r="CL328" s="71" t="str">
        <f>SUBSTITUTE(IF(INDEX($E$259:$G$268,MATCH("●",INDEX($H$259:$AQ$268,,MATCH($D328,$137:$137,0)-7),0),1)=VLOOKUP(CL$310,$AD$9:$AN$32,8,FALSE),"","sed -i "&amp;IF($AK$308="MacOS","'' ","")&amp;"'s#"&amp;CL$310&amp;"="""&amp;INDEX($E$259:$G$268,MATCH("●",INDEX($H$259:$AQ$268,,MATCH($D328,$137:$137,0)-7),0),1)&amp;""""&amp;"#"&amp;CL$310&amp;"="&amp;""""&amp;VLOOKUP(CL$310,$AD$9:$AN$32,8,FALSE)&amp;""""&amp;"#g'"&amp;"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8" s="71" t="str">
        <f t="shared" si="4"/>
        <v>sed -i '' 's#POSTGRESQL_TEMPLATE="template0"#POSTGRESQL_TEMPLATE="なし"#g' ${CONFIG_DIR}db_data_config.txt; export POSTGRESQL_TEMPLATE="なし";</v>
      </c>
      <c r="CN328" s="71" t="str">
        <f t="shared" si="5"/>
        <v>sed -i '' 's#POSTGRESQL_TEMPLATE="なし"#POSTGRESQL_TEMPLATE="template0"#g' ${CONFIG_DIR}db_data_config.txt; export POSTGRESQL_TEMPLATE="template0";</v>
      </c>
      <c r="CO328" s="71" t="str">
        <f t="shared" si="6"/>
        <v>sed -i '' 's#POSTGRESQL_CONNECTION_LIMIT="-1"#POSTGRESQL_CONNECTION_LIMIT="なし"#g' ${CONFIG_DIR}db_data_config.txt; export POSTGRESQL_CONNECTION_LIMIT="なし";</v>
      </c>
      <c r="CP328" s="71" t="str">
        <f t="shared" si="7"/>
        <v>sed -i '' 's#POSTGRESQL_CONNECTION_LIMIT="なし"#POSTGRESQL_CONNECTION_LIMIT="-1"#g' ${CONFIG_DIR}db_data_config.txt; export POSTGRESQL_CONNECTION_LIMIT="-1";</v>
      </c>
      <c r="CQ328" s="71" t="str">
        <f t="shared" si="8"/>
        <v>sed -i '' 's#POSTGRESQL_ALLOW_CONNECTIONS="true"#POSTGRESQL_ALLOW_CONNECTIONS="なし"#g' ${CONFIG_DIR}db_data_config.txt; export POSTGRESQL_ALLOW_CONNECTIONS="なし";</v>
      </c>
      <c r="CR328" s="71" t="str">
        <f t="shared" si="9"/>
        <v>sed -i '' 's#POSTGRESQL_ALLOW_CONNECTIONS="なし"#POSTGRESQL_ALLOW_CONNECTIONS="true"#g' ${CONFIG_DIR}db_data_config.txt; export POSTGRESQL_ALLOW_CONNECTIONS="true";</v>
      </c>
      <c r="CS328" s="5" t="s">
        <v>735</v>
      </c>
    </row>
    <row r="329" spans="4:97" ht="36" customHeight="1">
      <c r="D329" s="96">
        <f t="shared" si="10"/>
        <v>18</v>
      </c>
      <c r="E329" s="97"/>
      <c r="F329" s="97"/>
      <c r="G329" s="98"/>
      <c r="H329" s="45" t="str">
        <f t="shared" ca="1" si="3"/>
        <v>clear; echo テストケース018; sed -i '' 's#COLUMN_INDEX_KEY="false","false","false","false","false","false","false","false","false","false"#COLUMN_INDEX_KEY="false","false","false","false","false","false","false","false","false"#g' ${CONFIG_DIR}db_sql_config.txt; export COLUMN_INDEX_KEY="false","false","false","false","false","false","false","false","false";sed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's#COLUMN_INDEX_KEY="false","false","false","false","false","false","false","false","false"#COLUMN_INDEX_KEY="false","false","false","false","false","false","false","false","false","false"#g' ${CONFIG_DIR}db_sql_config.txt; export COLUMN_INDEX_KEY="false","false","false","false","false","false","false","false","false","false";sed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7"/>
      <c r="AE329" s="99" t="str" cm="1">
        <f t="array" ref="AE329">SUBSTITUTE(INDEX($H$286:$AQ$286, , MATCH($D329, $137:$137, 0)-7),"-","")</f>
        <v>異常</v>
      </c>
      <c r="AF329" s="100"/>
      <c r="AG329" s="101"/>
      <c r="AH329" s="102" t="s">
        <v>1495</v>
      </c>
      <c r="AI329" s="103"/>
      <c r="AJ329" s="103"/>
      <c r="AK329" s="103"/>
      <c r="AL329" s="103"/>
      <c r="AM329" s="103"/>
      <c r="AN329" s="103"/>
      <c r="AO329" s="103"/>
      <c r="AP329" s="103"/>
      <c r="AQ329" s="104"/>
      <c r="AS329" s="68" t="str" cm="1">
        <f t="array" ref="AS329">SUBSTITUTE(TEXT(INDEX($H$289:$AQ$289,1,$D329),"000000"),"-","")</f>
        <v>240110</v>
      </c>
      <c r="AT329" s="69"/>
      <c r="AU329" s="70"/>
      <c r="AW329" s="71" t="str">
        <f>SUBSTITUTE(IF(VLOOKUP(AW$310,$AD$9:$AN$32,8,FALSE)=INDEX($E$143:$G$146,MATCH("●",INDEX($H$143:$AQ$146,,MATCH($D329,$137:$137,0)-7),0),1),"","sed -i "&amp;IF($AK$308="MacOS","'' ","")&amp;"'s#"&amp;AW$310&amp;"="""&amp;VLOOKUP(AW$310,$AD$9:$AN$32,8,FALSE)&amp;""""&amp;"#"&amp;AW$310&amp;"="&amp;""""&amp;INDEX($E$143:$G$146,MATCH("●",INDEX($H$143:$AQ$146,,MATCH($D329,$137:$137,0)-7),0),1)&amp;""""&amp;"#g'"&amp;" ${CONFIG_DIR}"&amp;$K$7&amp;"; export "&amp;AW$310&amp;"="&amp;""""&amp;INDEX($E$143:$G$146,MATCH("●",INDEX($H$143:$AQ$146,,MATCH($D329,$137:$137,0)-7),0),1)&amp;""";"),",",""",""")</f>
        <v/>
      </c>
      <c r="AX329" s="71" t="str">
        <f>SUBSTITUTE(IF(INDEX($E$143:$G$146,MATCH("●",INDEX($H$143:$AQ$146,,MATCH($D329,$137:$137,0)-7),0),1)=VLOOKUP(AX$310,$AD$9:$AN$32,8,FALSE),"","sed -i "&amp;IF($AK$308="MacOS","'' ","")&amp;"'s#"&amp;AX$310&amp;"="""&amp;INDEX($E$143:$G$146,MATCH("●",INDEX($H$143:$AQ$146,,MATCH($D329,$137:$137,0)-7),0),1)&amp;""""&amp;"#"&amp;AX$310&amp;"="&amp;""""&amp;VLOOKUP(AX$310,$AD$9:$AN$32,8,FALSE)&amp;""""&amp;"#g'"&amp;"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29" s="71" t="str">
        <f>SUBSTITUTE(IF(VLOOKUP(AY$310,$AD$9:$AN$32,8,FALSE)=INDEX($E$148:$G$149,MATCH("●",INDEX($H$148:$AQ$149,,MATCH($D329,$137:$137,0)-7),0),1),"","sed -i "&amp;IF($AK$308="MacOS","'' ","")&amp;"'s#"&amp;AY$310&amp;"="""&amp;VLOOKUP(AY$310,$AD$9:$AN$32,8,FALSE)&amp;""""&amp;"#"&amp;AY$310&amp;"="&amp;""""&amp;INDEX($E$148:$G$149,MATCH("●",INDEX($H$148:$AQ$149,,MATCH($D329,$137:$137,0)-7),0),1)&amp;""""&amp;"#g'"&amp;" ${CONFIG_DIR}"&amp;$K$7&amp;"; export "&amp;AY$310&amp;"="&amp;""""&amp;INDEX($E$148:$G$149,MATCH("●",INDEX($H$148:$AQ$149,,MATCH($D329,$137:$137,0)-7),0),1)&amp;""";"),",",""",""")</f>
        <v/>
      </c>
      <c r="AZ329" s="71" t="str">
        <f>SUBSTITUTE(IF(INDEX($E$148:$G$149,MATCH("●",INDEX($H$148:$AQ$149,,MATCH($D329,$137:$137,0)-7),0),1)=VLOOKUP(AZ$310,$AD$9:$AN$16,8,FALSE),"","sed -i "&amp;IF($AK$308="MacOS","'' ","")&amp;"'s#"&amp;AZ$310&amp;"="""&amp;INDEX($E$148:$G$149,MATCH("●",INDEX($H$148:$AQ$149,,MATCH($D329,$137:$137,0)-7),0),1)&amp;""""&amp;"#"&amp;AZ$310&amp;"="&amp;""""&amp;VLOOKUP(AZ$310,$AD$9:$AN$16,8,FALSE)&amp;""""&amp;"#g'"&amp;"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29" s="71" t="str">
        <f>SUBSTITUTE(IF(VLOOKUP(BA$310,$AD$9:$AN$32,8,FALSE)=INDEX($E$151:$G$156,MATCH("●",INDEX($H$151:$AQ$156,,MATCH($D329,$137:$137,0)-7),0),1),"","sed -i "&amp;IF($AK$308="MacOS","'' ","")&amp;"'s#"&amp;BA$310&amp;"="""&amp;VLOOKUP(BA$310,$AD$9:$AN$32,8,FALSE)&amp;""""&amp;"#"&amp;BA$310&amp;"="&amp;""""&amp;INDEX($E$151:$G$156,MATCH("●",INDEX($H$151:$AQ$156,,MATCH($D329,$137:$137,0)-7),0),1)&amp;""""&amp;"#g'"&amp;" ${CONFIG_DIR}"&amp;$K$7&amp;"; export "&amp;BA$310&amp;"="&amp;""""&amp;INDEX($E$151:$G$156,MATCH("●",INDEX($H$151:$AQ$156,,MATCH($D329,$137:$137,0)-7),0),1)&amp;""";"),",",""",""")</f>
        <v/>
      </c>
      <c r="BB329" s="71" t="str">
        <f>SUBSTITUTE(IF(INDEX($E$151:$G$156,MATCH("●",INDEX($H$151:$AQ$156,,MATCH($D329,$137:$137,0)-7),0),1)=VLOOKUP(BB$310,$AD$9:$AN$16,8,FALSE),"","sed -i "&amp;IF($AK$308="MacOS","'' ","")&amp;"'s#"&amp;BB$310&amp;"="""&amp;INDEX($E$151:$G$156,MATCH("●",INDEX($H$151:$AQ$156,,MATCH($D329,$137:$137,0)-7),0),1)&amp;""""&amp;"#"&amp;BB$310&amp;"="&amp;""""&amp;VLOOKUP(BB$310,$AD$9:$AN$16,8,FALSE)&amp;""""&amp;"#g'"&amp;"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29" s="71" t="str">
        <f>SUBSTITUTE(IF(VLOOKUP(BC$310,$AD$9:$AN$32,8,FALSE)=INDEX($E$158:$G$166,MATCH("●",INDEX($H$158:$AQ$166,,MATCH($D329,$137:$137,0)-7),0),1),"","sed -i "&amp;IF($AK$308="MacOS","'' ","")&amp;"'s#"&amp;BC$310&amp;"="""&amp;VLOOKUP(BC$310,$AD$9:$AN$32,8,FALSE)&amp;""""&amp;"#"&amp;BC$310&amp;"="&amp;""""&amp;INDEX($E$158:$G$166,MATCH("●",INDEX($H$158:$AQ$166,,MATCH($D329,$137:$137,0)-7),0),1)&amp;""""&amp;"#g'"&amp;" ${CONFIG_DIR}"&amp;$K$7&amp;"; export "&amp;BC$310&amp;"="&amp;""""&amp;INDEX($E$158:$G$166,MATCH("●",INDEX($H$158:$AQ$166,,MATCH($D329,$137:$137,0)-7),0),1)&amp;""";"),",",""",""")</f>
        <v/>
      </c>
      <c r="BD329" s="71" t="str">
        <f>SUBSTITUTE(IF(INDEX($E$158:$G$166,MATCH("●",INDEX($H$158:$AQ$166,,MATCH($D329,$137:$137,0)-7),0),1)=VLOOKUP(BD$310,$AD$9:$AN$16,8,FALSE),"","sed -i "&amp;IF($AK$308="MacOS","'' ","")&amp;"'s#"&amp;BD$310&amp;"="""&amp;INDEX($E$158:$G$166,MATCH("●",INDEX($H$158:$AQ$166,,MATCH($D329,$137:$137,0)-7),0),1)&amp;""""&amp;"#"&amp;BD$310&amp;"="&amp;""""&amp;VLOOKUP(BD$310,$AD$9:$AN$16,8,FALSE)&amp;""""&amp;"#g'"&amp;"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29" s="71" t="str">
        <f>SUBSTITUTE(IF(VLOOKUP(BE$310,$AD$9:$AN$32,8,FALSE)=INDEX($E$168:$G$169,MATCH("●",INDEX($H$168:$AQ$169,,MATCH($D329,$137:$137,0)-7),0),1),"","sed -i "&amp;IF($AK$308="MacOS","'' ","")&amp;"'s#"&amp;BE$310&amp;"="""&amp;VLOOKUP(BE$310,$AD$9:$AD$9:$AN$32,8,FALSE)&amp;""""&amp;"#"&amp;BE$310&amp;"="&amp;""""&amp;INDEX($E$168:$G$169,MATCH("●",INDEX($H$168:$AQ$169,,MATCH($D329,$137:$137,0)-7),0),1)&amp;""""&amp;"#g'"&amp;" ${CONFIG_DIR}"&amp;$K$7&amp;"; export "&amp;BE$310&amp;"="&amp;""""&amp;INDEX($E$168:$G$169,MATCH("●",INDEX($H$168:$AQ$169,,MATCH($D329,$137:$137,0)-7),0),1)&amp;""";"),",",""",""")</f>
        <v/>
      </c>
      <c r="BF329" s="71" t="str">
        <f>SUBSTITUTE(IF(INDEX($E$168:$G$169,MATCH("●",INDEX($H$168:$AQ$169,,MATCH($D329,$137:$137,0)-7),0),1)=VLOOKUP(BF$310,$AD$9:$AN$16,8,FALSE),"","sed -i "&amp;IF($AK$308="MacOS","'' ","")&amp;"'s#"&amp;BF$310&amp;"="""&amp;INDEX($E$168:$G$169,MATCH("●",INDEX($H$168:$AQ$169,,MATCH($D329,$137:$137,0)-7),0),1)&amp;""""&amp;"#"&amp;BF$310&amp;"="&amp;""""&amp;VLOOKUP(BF$310,$AD$9:$AN$16,8,FALSE)&amp;""""&amp;"#g'"&amp;"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29" s="71" t="str">
        <f>SUBSTITUTE(IF(VLOOKUP(BG$310,$AD$9:$AN$32,8,FALSE)=INDEX($E$171:$G$172,MATCH("●",INDEX($H$171:$AQ$172,,MATCH($D329,$137:$137,0)-7),0),1),"","sed -i "&amp;IF($AK$308="MacOS","'' ","")&amp;"'s#"&amp;BG$310&amp;"="""&amp;VLOOKUP(BG$310,$AD$9:$AN$32,8,FALSE)&amp;""""&amp;"#"&amp;BG$310&amp;"="&amp;""""&amp;INDEX($E$171:$G$172,MATCH("●",INDEX($H$171:$AQ$172,,MATCH($D329,$137:$137,0)-7),0),1)&amp;""""&amp;"#g'"&amp;" ${CONFIG_DIR}"&amp;$K$7&amp;"; export "&amp;BG$310&amp;"="&amp;""""&amp;INDEX($E$171:$G$172,MATCH("●",INDEX($H$171:$AQ$172,,MATCH($D329,$137:$137,0)-7),0),1)&amp;""";"),",",""",""")</f>
        <v/>
      </c>
      <c r="BH329" s="71" t="str">
        <f>SUBSTITUTE(IF(INDEX($E$171:$G$172,MATCH("●",INDEX($H$171:$AQ$172,,MATCH($D329,$137:$137,0)-7),0),1)=VLOOKUP(BH$310,$AD$9:$AN$16,8,FALSE),"","sed -i "&amp;IF($AK$308="MacOS","'' ","")&amp;"'s#"&amp;BH$310&amp;"="""&amp;INDEX($E$171:$G$172,MATCH("●",INDEX($H$171:$AQ$172,,MATCH($D329,$137:$137,0)-7),0),1)&amp;""""&amp;"#"&amp;BH$310&amp;"="&amp;""""&amp;VLOOKUP(BH$310,$AD$9:$AN$16,8,FALSE)&amp;""""&amp;"#g'"&amp;"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29" s="71" t="str">
        <f>SUBSTITUTE(IF(VLOOKUP(BI$310,$AD$9:$AN$32,8,FALSE)=INDEX($E$174:$G$185,MATCH("●",INDEX($H$174:$AQ$185,,MATCH($D329,$137:$137,0)-7),0),1),"","sed -i "&amp;IF($AK$308="MacOS","'' ","")&amp;"'s#"&amp;BI$310&amp;"="""&amp;VLOOKUP(BI$310,$AD$9:$AN$32,8,FALSE)&amp;""""&amp;"#"&amp;BI$310&amp;"="&amp;""""&amp;INDEX($E$174:$G$185,MATCH("●",INDEX($H$174:$AQ$185,,MATCH($D329,$137:$137,0)-7),0),1)&amp;""""&amp;"#g'"&amp;" ${CONFIG_DIR}"&amp;$K$7&amp;"; export "&amp;BI$310&amp;"="&amp;""""&amp;INDEX($E$174:$G$185,MATCH("●",INDEX($H$174:$AQ$185,,MATCH($D329,$137:$137,0)-7),0),1)&amp;""";"),",",""",""")</f>
        <v/>
      </c>
      <c r="BJ329" s="71" t="str">
        <f>SUBSTITUTE(IF(INDEX($E$174:$G$185,MATCH("●",INDEX($H$174:$AQ$185,,MATCH($D329,$137:$137,0)-7),0),1)=VLOOKUP(BJ$310,$AD$9:$AN$16,8,FALSE),"","sed -i "&amp;IF($AK$308="MacOS","'' ","")&amp;"'s#"&amp;BJ$310&amp;"="""&amp;INDEX($E$174:$G$185,MATCH("●",INDEX($H$174:$AQ$185,,MATCH($D329,$137:$137,0)-7),0),1)&amp;""""&amp;"#"&amp;BJ$310&amp;"="&amp;""""&amp;VLOOKUP(BJ$310,$AD$9:$AN$16,8,FALSE)&amp;""""&amp;"#g'"&amp;"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29" s="71" t="str">
        <f>SUBSTITUTE(IF(VLOOKUP(BK$310,$AD$9:$AN$32,8,FALSE)=INDEX($E$187:$G$189,MATCH("●",INDEX($H$187:$AQ$189,,MATCH($D329,$137:$137,0)-7),0),1),"","sed -i "&amp;IF($AK$308="MacOS","'' ","")&amp;"'s#"&amp;BK$310&amp;"="""&amp;VLOOKUP(BK$310,$AD$9:$AN$32,8,FALSE)&amp;""""&amp;"#"&amp;BK$310&amp;"="&amp;""""&amp;INDEX($E$187:$G$189,MATCH("●",INDEX($H$187:$AQ$189,,MATCH($D329,$137:$137,0)-7),0),1)&amp;""""&amp;"#g'"&amp;" ${CONFIG_DIR}"&amp;$K$7&amp;"; export "&amp;BK$310&amp;"="&amp;""""&amp;INDEX($E$187:$G$189,MATCH("●",INDEX($H$187:$AQ$189,,MATCH($D329,$137:$137,0)-7),0),1)&amp;""";"),",",""",""")</f>
        <v/>
      </c>
      <c r="BL329" s="71" t="str">
        <f>SUBSTITUTE(IF(INDEX($E$187:$G$189,MATCH("●",INDEX($H$187:$AQ$189,,MATCH($D329,$137:$137,0)-7),0),1)=VLOOKUP(BL$310,$AD$9:$AN$32,8,FALSE),"","sed -i "&amp;IF($AK$308="MacOS","'' ","")&amp;"'s#"&amp;BL$310&amp;"="""&amp;INDEX($E$187:$G$189,MATCH("●",INDEX($H$187:$AQ$189,,MATCH($D329,$137:$137,0)-7),0),1)&amp;""""&amp;"#"&amp;BL$310&amp;"="&amp;""""&amp;VLOOKUP(BL$310,$AD$9:$AN$32,8,FALSE)&amp;""""&amp;"#g'"&amp;"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29" s="71" t="str">
        <f>SUBSTITUTE(IF(VLOOKUP(BM$310,$AD$9:$AN$32,8,FALSE)=INDEX($E$191:$G$192,MATCH("●",INDEX($H$191:$AQ$192,,MATCH($D329,$137:$137,0)-7),0),1),"","sed -i "&amp;IF($AK$308="MacOS","'' ","")&amp;"'s#"&amp;BM$310&amp;"="""&amp;VLOOKUP(BM$310,$AD$9:$AN$32,8,FALSE)&amp;""""&amp;"#"&amp;BM$310&amp;"="&amp;""""&amp;INDEX($E$191:$G$192,MATCH("●",INDEX($H$191:$AQ$192,,MATCH($D329,$137:$137,0)-7),0),1)&amp;""""&amp;"#g'"&amp;" ${CONFIG_DIR}"&amp;$K$7&amp;"; export "&amp;BM$310&amp;"="&amp;""""&amp;INDEX($E$191:$G$192,MATCH("●",INDEX($H$191:$AQ$192,,MATCH($D329,$137:$137,0)-7),0),1)&amp;""";"),",",""",""")</f>
        <v/>
      </c>
      <c r="BN329" s="71" t="str">
        <f>SUBSTITUTE(IF(INDEX($E$191:$G$192,MATCH("●",INDEX($H$191:$AQ$192,,MATCH($D329,$137:$137,0)-7),0),1)=VLOOKUP(BN$310,$AD$9:$AN$32,8,FALSE),"","sed -i "&amp;IF($AK$308="MacOS","'' ","")&amp;"'s#"&amp;BN$310&amp;"="""&amp;INDEX($E$191:$G$192,MATCH("●",INDEX($H$191:$AQ$192,,MATCH($D329,$137:$137,0)-7),0),1)&amp;""""&amp;"#"&amp;BN$310&amp;"="&amp;""""&amp;VLOOKUP(BN$310,$AD$9:$AN$32,8,FALSE)&amp;""""&amp;"#g'"&amp;"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29" s="71" t="str">
        <f>SUBSTITUTE(IF(VLOOKUP(BO$310,$AD$9:$AN$32,8,FALSE)=INDEX($E$194:$G$195,MATCH("●",INDEX($H$194:$AQ$195,,MATCH($D329,$137:$137,0)-7),0),1),"","sed -i "&amp;IF($AK$308="MacOS","'' ","")&amp;"'s#"&amp;BO$310&amp;"="""&amp;VLOOKUP(BO$310,$AD$9:$AN$32,8,FALSE)&amp;""""&amp;"#"&amp;BO$310&amp;"="&amp;""""&amp;INDEX($E$194:$G$195,MATCH("●",INDEX($H$194:$AQ$195,,MATCH($D329,$137:$137,0)-7),0),1)&amp;""""&amp;"#g'"&amp;" ${CONFIG_DIR}"&amp;$K$7&amp;"; export "&amp;BO$310&amp;"="&amp;""""&amp;INDEX($E$194:$G$195,MATCH("●",INDEX($H$194:$AQ$195,,MATCH($D329,$137:$137,0)-7),0),1)&amp;""";"),",",""",""")</f>
        <v/>
      </c>
      <c r="BP329" s="71" t="str">
        <f>SUBSTITUTE(IF(INDEX($E$194:$G$195,MATCH("●",INDEX($H$194:$AQ$195,,MATCH($D329,$137:$137,0)-7),0),1)=VLOOKUP(BP$310,$AD$9:$AN$32,8,FALSE),"","sed -i "&amp;IF($AK$308="MacOS","'' ","")&amp;"'s#"&amp;BP$310&amp;"="""&amp;INDEX($E$194:$G$195,MATCH("●",INDEX($H$194:$AQ$195,,MATCH($D329,$137:$137,0)-7),0),1)&amp;""""&amp;"#"&amp;BP$310&amp;"="&amp;""""&amp;VLOOKUP(BP$310,$AD$9:$AN$32,8,FALSE)&amp;""""&amp;"#g'"&amp;"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29" s="71" t="str">
        <f>SUBSTITUTE(IF(VLOOKUP(BQ$310,$AD$9:$AN$32,8,FALSE)=INDEX($E$197:$G$198,MATCH("●",INDEX($H$197:$AQ$198,,MATCH($D329,$137:$137,0)-7),0),1),"","sed -i "&amp;IF($AK$308="MacOS","'' ","")&amp;"'s#"&amp;BQ$310&amp;"="""&amp;VLOOKUP(BQ$310,$AD$9:$AN$32,8,FALSE)&amp;""""&amp;"#"&amp;BQ$310&amp;"="&amp;""""&amp;INDEX($E$197:$G$198,MATCH("●",INDEX($H$197:$AQ$198,,MATCH($D329,$137:$137,0)-7),0),1)&amp;""""&amp;"#g'"&amp;" ${CONFIG_DIR}"&amp;$K$7&amp;"; export "&amp;BQ$310&amp;"="&amp;""""&amp;INDEX($E$197:$G$198,MATCH("●",INDEX($H$197:$AQ$198,,MATCH($D329,$137:$137,0)-7),0),1)&amp;""";"),",",""",""")</f>
        <v/>
      </c>
      <c r="BR329" s="71" t="str">
        <f>SUBSTITUTE(IF(INDEX($E$197:$G$198,MATCH("●",INDEX($H$197:$AQ$198,,MATCH($D329,$137:$137,0)-7),0),1)=VLOOKUP(BR$310,$AD$9:$AN$32,8,FALSE),"","sed -i "&amp;IF($AK$308="MacOS","'' ","")&amp;"'s#"&amp;BR$310&amp;"="""&amp;INDEX($E$197:$G$198,MATCH("●",INDEX($H$197:$AQ$198,,MATCH($D329,$137:$137,0)-7),0),1)&amp;""""&amp;"#"&amp;BR$310&amp;"="&amp;""""&amp;VLOOKUP(BR$310,$AD$9:$AN$32,8,FALSE)&amp;""""&amp;"#g'"&amp;"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29" s="71" t="str">
        <f>SUBSTITUTE(IF(VLOOKUP(BS$310,$AD$9:$AN$32,8,FALSE)=INDEX($E$200:$G$203,MATCH("●",INDEX($H$200:$AQ$203,,MATCH($D329,$137:$137,0)-7),0),1),"","sed -i "&amp;IF($AK$308="MacOS","'' ","")&amp;"'s#"&amp;BS$310&amp;"="""&amp;VLOOKUP(BS$310,$AD$9:$AN$32,8,FALSE)&amp;""""&amp;"#"&amp;BS$310&amp;"="&amp;""""&amp;INDEX($E$200:$G$203,MATCH("●",INDEX($H$200:$AQ$203,,MATCH($D329,$137:$137,0)-7),0),1)&amp;""""&amp;"#g'"&amp;" ${CONFIG_DIR}"&amp;$K$7&amp;"; export "&amp;BS$310&amp;"="&amp;""""&amp;INDEX($E$200:$G$203,MATCH("●",INDEX($H$200:$AQ$203,,MATCH($D329,$137:$137,0)-7),0),1)&amp;""";"),",",""",""")</f>
        <v/>
      </c>
      <c r="BT329" s="71" t="str">
        <f>SUBSTITUTE(IF(INDEX($E$200:$G$203,MATCH("●",INDEX($H$200:$AQ$203,,MATCH($D329,$137:$137,0)-7),0),1)=VLOOKUP(BT$310,$AD$9:$AN$32,8,FALSE),"","sed -i "&amp;IF($AK$308="MacOS","'' ","")&amp;"'s#"&amp;BT$310&amp;"="""&amp;INDEX($E$200:$G$203,MATCH("●",INDEX($H$200:$AQ$203,,MATCH($D329,$137:$137,0)-7),0),1)&amp;""""&amp;"#"&amp;BT$310&amp;"="&amp;""""&amp;VLOOKUP(BT$310,$AD$9:$AN$32,8,FALSE)&amp;""""&amp;"#g'"&amp;"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29" s="71" t="str">
        <f>SUBSTITUTE(IF(VLOOKUP(BU$310,$AD$9:$AN$32,8,FALSE)=INDEX($E$205:$G$210,MATCH("●",INDEX($H$205:$AQ$210,,MATCH($D329,$137:$137,0)-7),0),1),"","sed -i "&amp;IF($AK$308="MacOS","'' ","")&amp;"'s#"&amp;BU$310&amp;"="""&amp;VLOOKUP(BU$310,$AD$9:$AN$32,8,FALSE)&amp;""""&amp;"#"&amp;BU$310&amp;"="&amp;""""&amp;INDEX($E$205:$G$210,MATCH("●",INDEX($H$205:$AQ$210,,MATCH($D329,$137:$137,0)-7),0),1)&amp;""""&amp;"#g'"&amp;" ${CONFIG_DIR}"&amp;$K$7&amp;"; export "&amp;BU$310&amp;"="&amp;""""&amp;INDEX($E$205:$G$210,MATCH("●",INDEX($H$205:$AQ$210,,MATCH($D329,$137:$137,0)-7),0),1)&amp;""";"),",",""",""")</f>
        <v/>
      </c>
      <c r="BV329" s="71" t="str">
        <f>SUBSTITUTE(IF(INDEX($E$205:$G$210,MATCH("●",INDEX($H$205:$AQ$210,,MATCH($D329,$137:$137,0)-7),0),1)=VLOOKUP(BV$310,$AD$9:$AN$32,8,FALSE),"","sed -i "&amp;IF($AK$308="MacOS","'' ","")&amp;"'s#"&amp;BV$310&amp;"="""&amp;INDEX($E$205:$G$210,MATCH("●",INDEX($H$205:$AQ$210,,MATCH($D329,$137:$137,0)-7),0),1)&amp;""""&amp;"#"&amp;BV$310&amp;"="&amp;""""&amp;VLOOKUP(BV$310,$AD$9:$AN$32,8,FALSE)&amp;""""&amp;"#g'"&amp;"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29" s="71" t="str">
        <f>SUBSTITUTE(IF(VLOOKUP(BW$310,$AD$9:$AN$32,8,FALSE)=INDEX($E$212:$G$217,MATCH("●",INDEX($H$212:$AQ$217,,MATCH($D329,$137:$137,0)-7),0),1),"","sed -i "&amp;IF($AK$308="MacOS","'' ","")&amp;"'s#"&amp;BW$310&amp;"="""&amp;VLOOKUP(BW$310,$AD$9:$AN$32,8,FALSE)&amp;""""&amp;"#"&amp;BW$310&amp;"="&amp;""""&amp;INDEX($E$212:$G$217,MATCH("●",INDEX($H$212:$AQ$217,,MATCH($D329,$137:$137,0)-7),0),1)&amp;""""&amp;"#g'"&amp;" ${CONFIG_DIR}"&amp;$K$7&amp;"; export "&amp;BW$310&amp;"="&amp;""""&amp;INDEX($E$212:$G$217,MATCH("●",INDEX($H$212:$AQ$217,,MATCH($D329,$137:$137,0)-7),0),1)&amp;""";"),",",""",""")</f>
        <v/>
      </c>
      <c r="BX329" s="71" t="str">
        <f>SUBSTITUTE(IF(INDEX($E$212:$G$217,MATCH("●",INDEX($H$212:$AQ$217,,MATCH($D329,$137:$137,0)-7),0),1)=VLOOKUP(BX$310,$AD$9:$AN$32,8,FALSE),"","sed -i "&amp;IF($AK$308="MacOS","'' ","")&amp;"'s#"&amp;BX$310&amp;"="""&amp;INDEX($E$212:$G$217,MATCH("●",INDEX($H$212:$AQ$217,,MATCH($D329,$137:$137,0)-7),0),1)&amp;""""&amp;"#"&amp;BX$310&amp;"="&amp;""""&amp;VLOOKUP(BX$310,$AD$9:$AN$32,8,FALSE)&amp;""""&amp;"#g'"&amp;"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29" s="71" t="str">
        <f>SUBSTITUTE(IF(VLOOKUP(BY$310,$AD$9:$AN$32,8,FALSE)=INDEX($E$219:$G$224,MATCH("●",INDEX($H$219:$AQ$224,,MATCH($D329,$137:$137,0)-7),0),1),"","sed -i "&amp;IF($AK$308="MacOS","'' ","")&amp;"'s#"&amp;BY$310&amp;"="""&amp;VLOOKUP(BY$310,$AD$9:$AN$32,8,FALSE)&amp;""""&amp;"#"&amp;BY$310&amp;"="&amp;""""&amp;INDEX($E$219:$G$224,MATCH("●",INDEX($H$219:$AQ$224,,MATCH($D329,$137:$137,0)-7),0),1)&amp;""""&amp;"#g'"&amp;" ${CONFIG_DIR}"&amp;$K$7&amp;"; export "&amp;BY$310&amp;"="&amp;""""&amp;INDEX($E$219:$G$224,MATCH("●",INDEX($H$219:$AQ$224,,MATCH($D329,$137:$137,0)-7),0),1)&amp;""";"),",",""",""")</f>
        <v/>
      </c>
      <c r="BZ329" s="71" t="str">
        <f>SUBSTITUTE(IF(INDEX($E$219:$G$224,MATCH("●",INDEX($H$219:$AQ$224,,MATCH($D329,$137:$137,0)-7),0),1)=VLOOKUP(BZ$310,$AD$9:$AN$32,8,FALSE),"","sed -i "&amp;IF($AK$308="MacOS","'' ","")&amp;"'s#"&amp;BZ$310&amp;"="""&amp;INDEX($E$219:$G$224,MATCH("●",INDEX($H$219:$AQ$224,,MATCH($D329,$137:$137,0)-7),0),1)&amp;""""&amp;"#"&amp;BZ$310&amp;"="&amp;""""&amp;VLOOKUP(BZ$310,$AD$9:$AN$32,8,FALSE)&amp;""""&amp;"#g'"&amp;"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29" s="71" t="str">
        <f>SUBSTITUTE(IF(VLOOKUP(CA$310,$AD$9:$AN$32,8,FALSE)=INDEX($E$226:$G$231,MATCH("●",INDEX($H$226:$AQ$231,,MATCH($D329,$137:$137,0)-7),0),1),"","sed -i "&amp;IF($AK$308="MacOS","'' ","")&amp;"'s#"&amp;CA$310&amp;"="""&amp;VLOOKUP(CA$310,$AD$9:$AN$32,8,FALSE)&amp;""""&amp;"#"&amp;CA$310&amp;"="&amp;""""&amp;INDEX($E$226:$G$231,MATCH("●",INDEX($H$226:$AQ$231,,MATCH($D329,$137:$137,0)-7),0),1)&amp;""""&amp;"#g'"&amp;" ${CONFIG_DIR}"&amp;$K$7&amp;"; export "&amp;CA$310&amp;"="&amp;""""&amp;INDEX($E$226:$G$231,MATCH("●",INDEX($H$226:$AQ$231,,MATCH($D329,$137:$137,0)-7),0),1)&amp;""";"),",",""",""")</f>
        <v>sed -i '' 's#COLUMN_INDEX_KEY="false"",""false"",""false"",""false"",""false"",""false"",""false"",""false"",""false"",""false"#COLUMN_INDEX_KEY="false"",""false"",""false"",""false"",""false"",""false"",""false"",""false"",""false"#g' ${CONFIG_DIR}db_sql_config.txt; export COLUMN_INDEX_KEY="false"",""false"",""false"",""false"",""false"",""false"",""false"",""false"",""false";</v>
      </c>
      <c r="CB329" s="71" t="str">
        <f>SUBSTITUTE(IF(INDEX($E$226:$G$231,MATCH("●",INDEX($H$226:$AQ$231,,MATCH($D329,$137:$137,0)-7),0),1)=VLOOKUP(CB$310,$AD$9:$AN$32,8,FALSE),"","sed -i "&amp;IF($AK$308="MacOS","'' ","")&amp;"'s#"&amp;CB$310&amp;"="""&amp;INDEX($E$226:$G$231,MATCH("●",INDEX($H$226:$AQ$231,,MATCH($D329,$137:$137,0)-7),0),1)&amp;""""&amp;"#"&amp;CB$310&amp;"="&amp;""""&amp;VLOOKUP(CB$310,$AD$9:$AN$32,8,FALSE)&amp;""""&amp;"#g'"&amp;"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>sed -i '' 's#COLUMN_INDEX_KEY="false"",""false"",""false"",""false"",""false"",""false"",""false"",""false"",""false"#COLUMN_INDEX_KEY="false"",""false"",""false"",""false"",""false"",""false"",""false"",""false"",""false"",""false"#g' ${CONFIG_DIR}db_sql_config.txt; export COLUMN_INDEX_KEY="false"",""false"",""false"",""false"",""false"",""false"",""false"",""false"",""false"",""false";</v>
      </c>
      <c r="CC329" s="71" t="str">
        <f>SUBSTITUTE(IF(VLOOKUP(CC$310,$AD$9:$AN$32,8,FALSE)=INDEX($E$233:$G$238,MATCH("●",INDEX($H$233:$AQ$238,,MATCH($D329,$137:$137,0)-7),0),1),"","sed -i "&amp;IF($AK$308="MacOS","'' ","")&amp;"'s#"&amp;CC$310&amp;"="""&amp;VLOOKUP(CC$310,$AD$9:$AN$32,8,FALSE)&amp;""""&amp;"#"&amp;CC$310&amp;"="&amp;""""&amp;INDEX($E$233:$G$238,MATCH("●",INDEX($H$233:$AQ$238,,MATCH($D329,$137:$137,0)-7),0),1)&amp;""""&amp;"#g'"&amp;" ${CONFIG_DIR}"&amp;$K$7&amp;"; export "&amp;CC$310&amp;"="&amp;""""&amp;INDEX($E$233:$G$238,MATCH("●",INDEX($H$233:$AQ$238,,MATCH($D329,$137:$137,0)-7),0),1)&amp;""";"),",",""",""")</f>
        <v/>
      </c>
      <c r="CD329" s="71" t="str">
        <f>SUBSTITUTE(IF(INDEX($E$233:$G$238,MATCH("●",INDEX($H$233:$AQ$238,,MATCH($D329,$137:$137,0)-7),0),1)=VLOOKUP(CD$310,$AD$9:$AN$32,8,FALSE),"","sed -i "&amp;IF($AK$308="MacOS","'' ","")&amp;"'s#"&amp;CD$310&amp;"="""&amp;INDEX($E$233:$G$238,MATCH("●",INDEX($H$233:$AQ$238,,MATCH($D329,$137:$137,0)-7),0),1)&amp;""""&amp;"#"&amp;CD$310&amp;"="&amp;""""&amp;VLOOKUP(CD$310,$AD$9:$AN$32,8,FALSE)&amp;""""&amp;"#g'"&amp;"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29" s="71" t="str">
        <f>SUBSTITUTE(IF(VLOOKUP(CE$310,$AD$9:$AN$32,8,FALSE)=INDEX($E$240:$G$245,MATCH("●",INDEX($H$240:$AQ$245,,MATCH($D329,$137:$137,0)-7),0),1),"","sed -i "&amp;IF($AK$308="MacOS","'' ","")&amp;"'s#"&amp;CE$310&amp;"="""&amp;VLOOKUP(CE$310,$AD$9:$AN$32,8,FALSE)&amp;""""&amp;"#"&amp;CE$310&amp;"="&amp;""""&amp;INDEX($E$240:$G$245,MATCH("●",INDEX($H$240:$AQ$245,,MATCH($D329,$137:$137,0)-7),0),1)&amp;""""&amp;"#g'"&amp;" ${CONFIG_DIR}"&amp;$K$7&amp;"; export "&amp;CE$310&amp;"="&amp;""""&amp;INDEX($E$240:$G$245,MATCH("●",INDEX($H$240:$AQ$245,,MATCH($D329,$137:$137,0)-7),0),1)&amp;""";"),",",""",""")</f>
        <v/>
      </c>
      <c r="CF329" s="71" t="str">
        <f>SUBSTITUTE(IF(INDEX($E$240:$G$245,MATCH("●",INDEX($H$240:$AQ$245,,MATCH($D329,$137:$137,0)-7),0),1)=VLOOKUP(CF$310,$AD$9:$AN$32,8,FALSE),"","sed -i "&amp;IF($AK$308="MacOS","'' ","")&amp;"'s#"&amp;CF$310&amp;"="""&amp;INDEX($E$240:$G$245,MATCH("●",INDEX($H$240:$AQ$245,,MATCH($D329,$137:$137,0)-7),0),1)&amp;""""&amp;"#"&amp;CF$310&amp;"="&amp;""""&amp;VLOOKUP(CF$310,$AD$9:$AN$32,8,FALSE)&amp;""""&amp;"#g'"&amp;"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29" s="71" t="str">
        <f>SUBSTITUTE(IF(VLOOKUP(CG$310,$AD$9:$AN$32,8,FALSE)=INDEX($E$247:$G$251,MATCH("●",INDEX($H$247:$AQ$251,,MATCH($D329,$137:$137,0)-7),0),1),"","sed -i "&amp;IF($AK$308="MacOS","'' ","")&amp;"'s#"&amp;CG$310&amp;"="""&amp;VLOOKUP(CG$310,$AD$9:$AN$32,8,FALSE)&amp;""""&amp;"#"&amp;CG$310&amp;"="&amp;""""&amp;INDEX($E$247:$G$251,MATCH("●",INDEX($H$247:$AQ$251,,MATCH($D329,$137:$137,0)-7),0),1)&amp;""""&amp;"#g'"&amp;" ${CONFIG_DIR}"&amp;$K$7&amp;"; export "&amp;CG$310&amp;"="&amp;""""&amp;INDEX($E$247:$G$251,MATCH("●",INDEX($H$247:$AQ$251,,MATCH($D329,$137:$137,0)-7),0),1)&amp;""";"),",",""",""")</f>
        <v/>
      </c>
      <c r="CH329" s="71" t="str">
        <f>SUBSTITUTE(IF(INDEX($E$247:$G$251,MATCH("●",INDEX($H$247:$AQ$251,,MATCH($D329,$137:$137,0)-7),0),1)=VLOOKUP(CH$310,$AD$9:$AN$32,8,FALSE),"","sed -i "&amp;IF($AK$308="MacOS","'' ","")&amp;"'s#"&amp;CH$310&amp;"="""&amp;INDEX($E$247:$G$251,MATCH("●",INDEX($H$247:$AQ$251,,MATCH($D329,$137:$137,0)-7),0),1)&amp;""""&amp;"#"&amp;CH$310&amp;"="&amp;""""&amp;VLOOKUP(CH$310,$AD$9:$AN$32,8,FALSE)&amp;""""&amp;"#g'"&amp;"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29" s="71" t="str">
        <f>SUBSTITUTE(IF(VLOOKUP(CI$310,$AD$9:$AN$32,8,FALSE)=INDEX($E$253:$G$257,MATCH("●",INDEX($H$253:$AQ$257,,MATCH($D329,$137:$137,0)-7),0),1),"","sed -i "&amp;IF($AK$308="MacOS","'' ","")&amp;"'s#"&amp;CI$310&amp;"="""&amp;VLOOKUP(CI$310,$AD$9:$AN$32,8,FALSE)&amp;""""&amp;"#"&amp;CI$310&amp;"="&amp;""""&amp;INDEX($E$253:$G$257,MATCH("●",INDEX($H$253:$AQ$257,,MATCH($D329,$137:$137,0)-7),0),1)&amp;""""&amp;"#g'"&amp;" ${CONFIG_DIR}"&amp;$K$7&amp;"; export "&amp;CI$310&amp;"="&amp;""""&amp;INDEX($E$253:$G$257,MATCH("●",INDEX($H$253:$AQ$257,,MATCH($D329,$137:$137,0)-7),0),1)&amp;""";"),",",""",""")</f>
        <v/>
      </c>
      <c r="CJ329" s="71" t="str">
        <f>SUBSTITUTE(IF(INDEX($E$253:$G$257,MATCH("●",INDEX($H$253:$AQ$257,,MATCH($D329,$137:$137,0)-7),0),1)=VLOOKUP(CJ$310,$AD$9:$AN$32,8,FALSE),"","sed -i "&amp;IF($AK$308="MacOS","'' ","")&amp;"'s#"&amp;CJ$310&amp;"="""&amp;INDEX($E$253:$G$257,MATCH("●",INDEX($H$253:$AQ$257,,MATCH($D329,$137:$137,0)-7),0),1)&amp;""""&amp;"#"&amp;CJ$310&amp;"="&amp;""""&amp;VLOOKUP(CJ$310,$AD$9:$AN$32,8,FALSE)&amp;""""&amp;"#g'"&amp;"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29" s="71" t="str">
        <f>SUBSTITUTE(IF(VLOOKUP(CK$310,$AD$9:$AN$32,8,FALSE)=INDEX($E$259:$G$268,MATCH("●",INDEX($H$259:$AQ$268,,MATCH($D329,$137:$137,0)-7),0),1),"","sed -i "&amp;IF($AK$308="MacOS","'' ","")&amp;"'s#"&amp;CK$310&amp;"="""&amp;VLOOKUP(CK$310,$AD$9:$AN$32,8,FALSE)&amp;""""&amp;"#"&amp;CK$310&amp;"="&amp;""""&amp;INDEX($E$259:$G$268,MATCH("●",INDEX($H$259:$AQ$268,,MATCH($D329,$137:$137,0)-7),0),1)&amp;""""&amp;"#g'"&amp;" ${CONFIG_DIR}"&amp;$K$7&amp;"; export "&amp;CK$310&amp;"="&amp;""""&amp;INDEX($E$259:$G$268,MATCH("●",INDEX($H$259:$AQ$268,,MATCH($D329,$137:$137,0)-7),0),1)&amp;""";"),",",""",""")</f>
        <v/>
      </c>
      <c r="CL329" s="71" t="str">
        <f>SUBSTITUTE(IF(INDEX($E$259:$G$268,MATCH("●",INDEX($H$259:$AQ$268,,MATCH($D329,$137:$137,0)-7),0),1)=VLOOKUP(CL$310,$AD$9:$AN$32,8,FALSE),"","sed -i "&amp;IF($AK$308="MacOS","'' ","")&amp;"'s#"&amp;CL$310&amp;"="""&amp;INDEX($E$259:$G$268,MATCH("●",INDEX($H$259:$AQ$268,,MATCH($D329,$137:$137,0)-7),0),1)&amp;""""&amp;"#"&amp;CL$310&amp;"="&amp;""""&amp;VLOOKUP(CL$310,$AD$9:$AN$32,8,FALSE)&amp;""""&amp;"#g'"&amp;"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29" s="71" t="str">
        <f t="shared" si="4"/>
        <v>sed -i '' 's#POSTGRESQL_TEMPLATE="template0"#POSTGRESQL_TEMPLATE="なし"#g' ${CONFIG_DIR}db_data_config.txt; export POSTGRESQL_TEMPLATE="なし";</v>
      </c>
      <c r="CN329" s="71" t="str">
        <f t="shared" si="5"/>
        <v>sed -i '' 's#POSTGRESQL_TEMPLATE="なし"#POSTGRESQL_TEMPLATE="template0"#g' ${CONFIG_DIR}db_data_config.txt; export POSTGRESQL_TEMPLATE="template0";</v>
      </c>
      <c r="CO329" s="71" t="str">
        <f t="shared" si="6"/>
        <v>sed -i '' 's#POSTGRESQL_CONNECTION_LIMIT="-1"#POSTGRESQL_CONNECTION_LIMIT="なし"#g' ${CONFIG_DIR}db_data_config.txt; export POSTGRESQL_CONNECTION_LIMIT="なし";</v>
      </c>
      <c r="CP329" s="71" t="str">
        <f t="shared" si="7"/>
        <v>sed -i '' 's#POSTGRESQL_CONNECTION_LIMIT="なし"#POSTGRESQL_CONNECTION_LIMIT="-1"#g' ${CONFIG_DIR}db_data_config.txt; export POSTGRESQL_CONNECTION_LIMIT="-1";</v>
      </c>
      <c r="CQ329" s="71" t="str">
        <f t="shared" si="8"/>
        <v>sed -i '' 's#POSTGRESQL_ALLOW_CONNECTIONS="true"#POSTGRESQL_ALLOW_CONNECTIONS="なし"#g' ${CONFIG_DIR}db_data_config.txt; export POSTGRESQL_ALLOW_CONNECTIONS="なし";</v>
      </c>
      <c r="CR329" s="71" t="str">
        <f t="shared" si="9"/>
        <v>sed -i '' 's#POSTGRESQL_ALLOW_CONNECTIONS="なし"#POSTGRESQL_ALLOW_CONNECTIONS="true"#g' ${CONFIG_DIR}db_data_config.txt; export POSTGRESQL_ALLOW_CONNECTIONS="true";</v>
      </c>
      <c r="CS329" s="5" t="s">
        <v>735</v>
      </c>
    </row>
    <row r="330" spans="4:97" ht="36" customHeight="1">
      <c r="D330" s="96">
        <f t="shared" si="10"/>
        <v>19</v>
      </c>
      <c r="E330" s="97"/>
      <c r="F330" s="97"/>
      <c r="G330" s="98"/>
      <c r="H330" s="45" t="str">
        <f t="shared" ca="1" si="3"/>
        <v>clear; echo テストケース019; sed -i '' 's#COLUMN_NOT_NULL="false","false","false","false","false","false","false","false","false","false"#COLUMN_NOT_NULL="false","false","false","false","false","false","false","false","false","false","false"#g' ${CONFIG_DIR}db_sql_config.txt; export COLUMN_NOT_NULL="false","false","false","false","false","false","false","false","false","false","false";sed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's#COLUMN_NOT_NULL="false","false","false","false","false","false","false","false","false","false","false"#COLUMN_NOT_NULL="false","false","false","false","false","false","false","false","false","false"#g' ${CONFIG_DIR}db_sql_config.txt; export COLUMN_NOT_NULL="false","false","false","false","false","false","false","false","false","false";sed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7"/>
      <c r="AE330" s="99" t="str" cm="1">
        <f t="array" ref="AE330">SUBSTITUTE(INDEX($H$286:$AQ$286, , MATCH($D330, $137:$137, 0)-7),"-","")</f>
        <v>異常</v>
      </c>
      <c r="AF330" s="100"/>
      <c r="AG330" s="101"/>
      <c r="AH330" s="102" t="s">
        <v>1496</v>
      </c>
      <c r="AI330" s="103"/>
      <c r="AJ330" s="103"/>
      <c r="AK330" s="103"/>
      <c r="AL330" s="103"/>
      <c r="AM330" s="103"/>
      <c r="AN330" s="103"/>
      <c r="AO330" s="103"/>
      <c r="AP330" s="103"/>
      <c r="AQ330" s="104"/>
      <c r="AS330" s="68" t="str" cm="1">
        <f t="array" ref="AS330">SUBSTITUTE(TEXT(INDEX($H$289:$AQ$289,1,$D330),"000000"),"-","")</f>
        <v>240111</v>
      </c>
      <c r="AT330" s="69"/>
      <c r="AU330" s="70"/>
      <c r="AW330" s="71" t="str">
        <f>SUBSTITUTE(IF(VLOOKUP(AW$310,$AD$9:$AN$32,8,FALSE)=INDEX($E$143:$G$146,MATCH("●",INDEX($H$143:$AQ$146,,MATCH($D330,$137:$137,0)-7),0),1),"","sed -i "&amp;IF($AK$308="MacOS","'' ","")&amp;"'s#"&amp;AW$310&amp;"="""&amp;VLOOKUP(AW$310,$AD$9:$AN$32,8,FALSE)&amp;""""&amp;"#"&amp;AW$310&amp;"="&amp;""""&amp;INDEX($E$143:$G$146,MATCH("●",INDEX($H$143:$AQ$146,,MATCH($D330,$137:$137,0)-7),0),1)&amp;""""&amp;"#g'"&amp;" ${CONFIG_DIR}"&amp;$K$7&amp;"; export "&amp;AW$310&amp;"="&amp;""""&amp;INDEX($E$143:$G$146,MATCH("●",INDEX($H$143:$AQ$146,,MATCH($D330,$137:$137,0)-7),0),1)&amp;""";"),",",""",""")</f>
        <v/>
      </c>
      <c r="AX330" s="71" t="str">
        <f>SUBSTITUTE(IF(INDEX($E$143:$G$146,MATCH("●",INDEX($H$143:$AQ$146,,MATCH($D330,$137:$137,0)-7),0),1)=VLOOKUP(AX$310,$AD$9:$AN$32,8,FALSE),"","sed -i "&amp;IF($AK$308="MacOS","'' ","")&amp;"'s#"&amp;AX$310&amp;"="""&amp;INDEX($E$143:$G$146,MATCH("●",INDEX($H$143:$AQ$146,,MATCH($D330,$137:$137,0)-7),0),1)&amp;""""&amp;"#"&amp;AX$310&amp;"="&amp;""""&amp;VLOOKUP(AX$310,$AD$9:$AN$32,8,FALSE)&amp;""""&amp;"#g'"&amp;"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0" s="71" t="str">
        <f>SUBSTITUTE(IF(VLOOKUP(AY$310,$AD$9:$AN$32,8,FALSE)=INDEX($E$148:$G$149,MATCH("●",INDEX($H$148:$AQ$149,,MATCH($D330,$137:$137,0)-7),0),1),"","sed -i "&amp;IF($AK$308="MacOS","'' ","")&amp;"'s#"&amp;AY$310&amp;"="""&amp;VLOOKUP(AY$310,$AD$9:$AN$32,8,FALSE)&amp;""""&amp;"#"&amp;AY$310&amp;"="&amp;""""&amp;INDEX($E$148:$G$149,MATCH("●",INDEX($H$148:$AQ$149,,MATCH($D330,$137:$137,0)-7),0),1)&amp;""""&amp;"#g'"&amp;" ${CONFIG_DIR}"&amp;$K$7&amp;"; export "&amp;AY$310&amp;"="&amp;""""&amp;INDEX($E$148:$G$149,MATCH("●",INDEX($H$148:$AQ$149,,MATCH($D330,$137:$137,0)-7),0),1)&amp;""";"),",",""",""")</f>
        <v/>
      </c>
      <c r="AZ330" s="71" t="str">
        <f>SUBSTITUTE(IF(INDEX($E$148:$G$149,MATCH("●",INDEX($H$148:$AQ$149,,MATCH($D330,$137:$137,0)-7),0),1)=VLOOKUP(AZ$310,$AD$9:$AN$16,8,FALSE),"","sed -i "&amp;IF($AK$308="MacOS","'' ","")&amp;"'s#"&amp;AZ$310&amp;"="""&amp;INDEX($E$148:$G$149,MATCH("●",INDEX($H$148:$AQ$149,,MATCH($D330,$137:$137,0)-7),0),1)&amp;""""&amp;"#"&amp;AZ$310&amp;"="&amp;""""&amp;VLOOKUP(AZ$310,$AD$9:$AN$16,8,FALSE)&amp;""""&amp;"#g'"&amp;"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0" s="71" t="str">
        <f>SUBSTITUTE(IF(VLOOKUP(BA$310,$AD$9:$AN$32,8,FALSE)=INDEX($E$151:$G$156,MATCH("●",INDEX($H$151:$AQ$156,,MATCH($D330,$137:$137,0)-7),0),1),"","sed -i "&amp;IF($AK$308="MacOS","'' ","")&amp;"'s#"&amp;BA$310&amp;"="""&amp;VLOOKUP(BA$310,$AD$9:$AN$32,8,FALSE)&amp;""""&amp;"#"&amp;BA$310&amp;"="&amp;""""&amp;INDEX($E$151:$G$156,MATCH("●",INDEX($H$151:$AQ$156,,MATCH($D330,$137:$137,0)-7),0),1)&amp;""""&amp;"#g'"&amp;" ${CONFIG_DIR}"&amp;$K$7&amp;"; export "&amp;BA$310&amp;"="&amp;""""&amp;INDEX($E$151:$G$156,MATCH("●",INDEX($H$151:$AQ$156,,MATCH($D330,$137:$137,0)-7),0),1)&amp;""";"),",",""",""")</f>
        <v/>
      </c>
      <c r="BB330" s="71" t="str">
        <f>SUBSTITUTE(IF(INDEX($E$151:$G$156,MATCH("●",INDEX($H$151:$AQ$156,,MATCH($D330,$137:$137,0)-7),0),1)=VLOOKUP(BB$310,$AD$9:$AN$16,8,FALSE),"","sed -i "&amp;IF($AK$308="MacOS","'' ","")&amp;"'s#"&amp;BB$310&amp;"="""&amp;INDEX($E$151:$G$156,MATCH("●",INDEX($H$151:$AQ$156,,MATCH($D330,$137:$137,0)-7),0),1)&amp;""""&amp;"#"&amp;BB$310&amp;"="&amp;""""&amp;VLOOKUP(BB$310,$AD$9:$AN$16,8,FALSE)&amp;""""&amp;"#g'"&amp;"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0" s="71" t="str">
        <f>SUBSTITUTE(IF(VLOOKUP(BC$310,$AD$9:$AN$32,8,FALSE)=INDEX($E$158:$G$166,MATCH("●",INDEX($H$158:$AQ$166,,MATCH($D330,$137:$137,0)-7),0),1),"","sed -i "&amp;IF($AK$308="MacOS","'' ","")&amp;"'s#"&amp;BC$310&amp;"="""&amp;VLOOKUP(BC$310,$AD$9:$AN$32,8,FALSE)&amp;""""&amp;"#"&amp;BC$310&amp;"="&amp;""""&amp;INDEX($E$158:$G$166,MATCH("●",INDEX($H$158:$AQ$166,,MATCH($D330,$137:$137,0)-7),0),1)&amp;""""&amp;"#g'"&amp;" ${CONFIG_DIR}"&amp;$K$7&amp;"; export "&amp;BC$310&amp;"="&amp;""""&amp;INDEX($E$158:$G$166,MATCH("●",INDEX($H$158:$AQ$166,,MATCH($D330,$137:$137,0)-7),0),1)&amp;""";"),",",""",""")</f>
        <v/>
      </c>
      <c r="BD330" s="71" t="str">
        <f>SUBSTITUTE(IF(INDEX($E$158:$G$166,MATCH("●",INDEX($H$158:$AQ$166,,MATCH($D330,$137:$137,0)-7),0),1)=VLOOKUP(BD$310,$AD$9:$AN$16,8,FALSE),"","sed -i "&amp;IF($AK$308="MacOS","'' ","")&amp;"'s#"&amp;BD$310&amp;"="""&amp;INDEX($E$158:$G$166,MATCH("●",INDEX($H$158:$AQ$166,,MATCH($D330,$137:$137,0)-7),0),1)&amp;""""&amp;"#"&amp;BD$310&amp;"="&amp;""""&amp;VLOOKUP(BD$310,$AD$9:$AN$16,8,FALSE)&amp;""""&amp;"#g'"&amp;"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0" s="71" t="str">
        <f>SUBSTITUTE(IF(VLOOKUP(BE$310,$AD$9:$AN$32,8,FALSE)=INDEX($E$168:$G$169,MATCH("●",INDEX($H$168:$AQ$169,,MATCH($D330,$137:$137,0)-7),0),1),"","sed -i "&amp;IF($AK$308="MacOS","'' ","")&amp;"'s#"&amp;BE$310&amp;"="""&amp;VLOOKUP(BE$310,$AD$9:$AD$9:$AN$32,8,FALSE)&amp;""""&amp;"#"&amp;BE$310&amp;"="&amp;""""&amp;INDEX($E$168:$G$169,MATCH("●",INDEX($H$168:$AQ$169,,MATCH($D330,$137:$137,0)-7),0),1)&amp;""""&amp;"#g'"&amp;" ${CONFIG_DIR}"&amp;$K$7&amp;"; export "&amp;BE$310&amp;"="&amp;""""&amp;INDEX($E$168:$G$169,MATCH("●",INDEX($H$168:$AQ$169,,MATCH($D330,$137:$137,0)-7),0),1)&amp;""";"),",",""",""")</f>
        <v/>
      </c>
      <c r="BF330" s="71" t="str">
        <f>SUBSTITUTE(IF(INDEX($E$168:$G$169,MATCH("●",INDEX($H$168:$AQ$169,,MATCH($D330,$137:$137,0)-7),0),1)=VLOOKUP(BF$310,$AD$9:$AN$16,8,FALSE),"","sed -i "&amp;IF($AK$308="MacOS","'' ","")&amp;"'s#"&amp;BF$310&amp;"="""&amp;INDEX($E$168:$G$169,MATCH("●",INDEX($H$168:$AQ$169,,MATCH($D330,$137:$137,0)-7),0),1)&amp;""""&amp;"#"&amp;BF$310&amp;"="&amp;""""&amp;VLOOKUP(BF$310,$AD$9:$AN$16,8,FALSE)&amp;""""&amp;"#g'"&amp;"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0" s="71" t="str">
        <f>SUBSTITUTE(IF(VLOOKUP(BG$310,$AD$9:$AN$32,8,FALSE)=INDEX($E$171:$G$172,MATCH("●",INDEX($H$171:$AQ$172,,MATCH($D330,$137:$137,0)-7),0),1),"","sed -i "&amp;IF($AK$308="MacOS","'' ","")&amp;"'s#"&amp;BG$310&amp;"="""&amp;VLOOKUP(BG$310,$AD$9:$AN$32,8,FALSE)&amp;""""&amp;"#"&amp;BG$310&amp;"="&amp;""""&amp;INDEX($E$171:$G$172,MATCH("●",INDEX($H$171:$AQ$172,,MATCH($D330,$137:$137,0)-7),0),1)&amp;""""&amp;"#g'"&amp;" ${CONFIG_DIR}"&amp;$K$7&amp;"; export "&amp;BG$310&amp;"="&amp;""""&amp;INDEX($E$171:$G$172,MATCH("●",INDEX($H$171:$AQ$172,,MATCH($D330,$137:$137,0)-7),0),1)&amp;""";"),",",""",""")</f>
        <v/>
      </c>
      <c r="BH330" s="71" t="str">
        <f>SUBSTITUTE(IF(INDEX($E$171:$G$172,MATCH("●",INDEX($H$171:$AQ$172,,MATCH($D330,$137:$137,0)-7),0),1)=VLOOKUP(BH$310,$AD$9:$AN$16,8,FALSE),"","sed -i "&amp;IF($AK$308="MacOS","'' ","")&amp;"'s#"&amp;BH$310&amp;"="""&amp;INDEX($E$171:$G$172,MATCH("●",INDEX($H$171:$AQ$172,,MATCH($D330,$137:$137,0)-7),0),1)&amp;""""&amp;"#"&amp;BH$310&amp;"="&amp;""""&amp;VLOOKUP(BH$310,$AD$9:$AN$16,8,FALSE)&amp;""""&amp;"#g'"&amp;"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0" s="71" t="str">
        <f>SUBSTITUTE(IF(VLOOKUP(BI$310,$AD$9:$AN$32,8,FALSE)=INDEX($E$174:$G$185,MATCH("●",INDEX($H$174:$AQ$185,,MATCH($D330,$137:$137,0)-7),0),1),"","sed -i "&amp;IF($AK$308="MacOS","'' ","")&amp;"'s#"&amp;BI$310&amp;"="""&amp;VLOOKUP(BI$310,$AD$9:$AN$32,8,FALSE)&amp;""""&amp;"#"&amp;BI$310&amp;"="&amp;""""&amp;INDEX($E$174:$G$185,MATCH("●",INDEX($H$174:$AQ$185,,MATCH($D330,$137:$137,0)-7),0),1)&amp;""""&amp;"#g'"&amp;" ${CONFIG_DIR}"&amp;$K$7&amp;"; export "&amp;BI$310&amp;"="&amp;""""&amp;INDEX($E$174:$G$185,MATCH("●",INDEX($H$174:$AQ$185,,MATCH($D330,$137:$137,0)-7),0),1)&amp;""";"),",",""",""")</f>
        <v/>
      </c>
      <c r="BJ330" s="71" t="str">
        <f>SUBSTITUTE(IF(INDEX($E$174:$G$185,MATCH("●",INDEX($H$174:$AQ$185,,MATCH($D330,$137:$137,0)-7),0),1)=VLOOKUP(BJ$310,$AD$9:$AN$16,8,FALSE),"","sed -i "&amp;IF($AK$308="MacOS","'' ","")&amp;"'s#"&amp;BJ$310&amp;"="""&amp;INDEX($E$174:$G$185,MATCH("●",INDEX($H$174:$AQ$185,,MATCH($D330,$137:$137,0)-7),0),1)&amp;""""&amp;"#"&amp;BJ$310&amp;"="&amp;""""&amp;VLOOKUP(BJ$310,$AD$9:$AN$16,8,FALSE)&amp;""""&amp;"#g'"&amp;"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0" s="71" t="str">
        <f>SUBSTITUTE(IF(VLOOKUP(BK$310,$AD$9:$AN$32,8,FALSE)=INDEX($E$187:$G$189,MATCH("●",INDEX($H$187:$AQ$189,,MATCH($D330,$137:$137,0)-7),0),1),"","sed -i "&amp;IF($AK$308="MacOS","'' ","")&amp;"'s#"&amp;BK$310&amp;"="""&amp;VLOOKUP(BK$310,$AD$9:$AN$32,8,FALSE)&amp;""""&amp;"#"&amp;BK$310&amp;"="&amp;""""&amp;INDEX($E$187:$G$189,MATCH("●",INDEX($H$187:$AQ$189,,MATCH($D330,$137:$137,0)-7),0),1)&amp;""""&amp;"#g'"&amp;" ${CONFIG_DIR}"&amp;$K$7&amp;"; export "&amp;BK$310&amp;"="&amp;""""&amp;INDEX($E$187:$G$189,MATCH("●",INDEX($H$187:$AQ$189,,MATCH($D330,$137:$137,0)-7),0),1)&amp;""";"),",",""",""")</f>
        <v/>
      </c>
      <c r="BL330" s="71" t="str">
        <f>SUBSTITUTE(IF(INDEX($E$187:$G$189,MATCH("●",INDEX($H$187:$AQ$189,,MATCH($D330,$137:$137,0)-7),0),1)=VLOOKUP(BL$310,$AD$9:$AN$32,8,FALSE),"","sed -i "&amp;IF($AK$308="MacOS","'' ","")&amp;"'s#"&amp;BL$310&amp;"="""&amp;INDEX($E$187:$G$189,MATCH("●",INDEX($H$187:$AQ$189,,MATCH($D330,$137:$137,0)-7),0),1)&amp;""""&amp;"#"&amp;BL$310&amp;"="&amp;""""&amp;VLOOKUP(BL$310,$AD$9:$AN$32,8,FALSE)&amp;""""&amp;"#g'"&amp;"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0" s="71" t="str">
        <f>SUBSTITUTE(IF(VLOOKUP(BM$310,$AD$9:$AN$32,8,FALSE)=INDEX($E$191:$G$192,MATCH("●",INDEX($H$191:$AQ$192,,MATCH($D330,$137:$137,0)-7),0),1),"","sed -i "&amp;IF($AK$308="MacOS","'' ","")&amp;"'s#"&amp;BM$310&amp;"="""&amp;VLOOKUP(BM$310,$AD$9:$AN$32,8,FALSE)&amp;""""&amp;"#"&amp;BM$310&amp;"="&amp;""""&amp;INDEX($E$191:$G$192,MATCH("●",INDEX($H$191:$AQ$192,,MATCH($D330,$137:$137,0)-7),0),1)&amp;""""&amp;"#g'"&amp;" ${CONFIG_DIR}"&amp;$K$7&amp;"; export "&amp;BM$310&amp;"="&amp;""""&amp;INDEX($E$191:$G$192,MATCH("●",INDEX($H$191:$AQ$192,,MATCH($D330,$137:$137,0)-7),0),1)&amp;""";"),",",""",""")</f>
        <v/>
      </c>
      <c r="BN330" s="71" t="str">
        <f>SUBSTITUTE(IF(INDEX($E$191:$G$192,MATCH("●",INDEX($H$191:$AQ$192,,MATCH($D330,$137:$137,0)-7),0),1)=VLOOKUP(BN$310,$AD$9:$AN$32,8,FALSE),"","sed -i "&amp;IF($AK$308="MacOS","'' ","")&amp;"'s#"&amp;BN$310&amp;"="""&amp;INDEX($E$191:$G$192,MATCH("●",INDEX($H$191:$AQ$192,,MATCH($D330,$137:$137,0)-7),0),1)&amp;""""&amp;"#"&amp;BN$310&amp;"="&amp;""""&amp;VLOOKUP(BN$310,$AD$9:$AN$32,8,FALSE)&amp;""""&amp;"#g'"&amp;"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0" s="71" t="str">
        <f>SUBSTITUTE(IF(VLOOKUP(BO$310,$AD$9:$AN$32,8,FALSE)=INDEX($E$194:$G$195,MATCH("●",INDEX($H$194:$AQ$195,,MATCH($D330,$137:$137,0)-7),0),1),"","sed -i "&amp;IF($AK$308="MacOS","'' ","")&amp;"'s#"&amp;BO$310&amp;"="""&amp;VLOOKUP(BO$310,$AD$9:$AN$32,8,FALSE)&amp;""""&amp;"#"&amp;BO$310&amp;"="&amp;""""&amp;INDEX($E$194:$G$195,MATCH("●",INDEX($H$194:$AQ$195,,MATCH($D330,$137:$137,0)-7),0),1)&amp;""""&amp;"#g'"&amp;" ${CONFIG_DIR}"&amp;$K$7&amp;"; export "&amp;BO$310&amp;"="&amp;""""&amp;INDEX($E$194:$G$195,MATCH("●",INDEX($H$194:$AQ$195,,MATCH($D330,$137:$137,0)-7),0),1)&amp;""";"),",",""",""")</f>
        <v/>
      </c>
      <c r="BP330" s="71" t="str">
        <f>SUBSTITUTE(IF(INDEX($E$194:$G$195,MATCH("●",INDEX($H$194:$AQ$195,,MATCH($D330,$137:$137,0)-7),0),1)=VLOOKUP(BP$310,$AD$9:$AN$32,8,FALSE),"","sed -i "&amp;IF($AK$308="MacOS","'' ","")&amp;"'s#"&amp;BP$310&amp;"="""&amp;INDEX($E$194:$G$195,MATCH("●",INDEX($H$194:$AQ$195,,MATCH($D330,$137:$137,0)-7),0),1)&amp;""""&amp;"#"&amp;BP$310&amp;"="&amp;""""&amp;VLOOKUP(BP$310,$AD$9:$AN$32,8,FALSE)&amp;""""&amp;"#g'"&amp;"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0" s="71" t="str">
        <f>SUBSTITUTE(IF(VLOOKUP(BQ$310,$AD$9:$AN$32,8,FALSE)=INDEX($E$197:$G$198,MATCH("●",INDEX($H$197:$AQ$198,,MATCH($D330,$137:$137,0)-7),0),1),"","sed -i "&amp;IF($AK$308="MacOS","'' ","")&amp;"'s#"&amp;BQ$310&amp;"="""&amp;VLOOKUP(BQ$310,$AD$9:$AN$32,8,FALSE)&amp;""""&amp;"#"&amp;BQ$310&amp;"="&amp;""""&amp;INDEX($E$197:$G$198,MATCH("●",INDEX($H$197:$AQ$198,,MATCH($D330,$137:$137,0)-7),0),1)&amp;""""&amp;"#g'"&amp;" ${CONFIG_DIR}"&amp;$K$7&amp;"; export "&amp;BQ$310&amp;"="&amp;""""&amp;INDEX($E$197:$G$198,MATCH("●",INDEX($H$197:$AQ$198,,MATCH($D330,$137:$137,0)-7),0),1)&amp;""";"),",",""",""")</f>
        <v/>
      </c>
      <c r="BR330" s="71" t="str">
        <f>SUBSTITUTE(IF(INDEX($E$197:$G$198,MATCH("●",INDEX($H$197:$AQ$198,,MATCH($D330,$137:$137,0)-7),0),1)=VLOOKUP(BR$310,$AD$9:$AN$32,8,FALSE),"","sed -i "&amp;IF($AK$308="MacOS","'' ","")&amp;"'s#"&amp;BR$310&amp;"="""&amp;INDEX($E$197:$G$198,MATCH("●",INDEX($H$197:$AQ$198,,MATCH($D330,$137:$137,0)-7),0),1)&amp;""""&amp;"#"&amp;BR$310&amp;"="&amp;""""&amp;VLOOKUP(BR$310,$AD$9:$AN$32,8,FALSE)&amp;""""&amp;"#g'"&amp;"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0" s="71" t="str">
        <f>SUBSTITUTE(IF(VLOOKUP(BS$310,$AD$9:$AN$32,8,FALSE)=INDEX($E$200:$G$203,MATCH("●",INDEX($H$200:$AQ$203,,MATCH($D330,$137:$137,0)-7),0),1),"","sed -i "&amp;IF($AK$308="MacOS","'' ","")&amp;"'s#"&amp;BS$310&amp;"="""&amp;VLOOKUP(BS$310,$AD$9:$AN$32,8,FALSE)&amp;""""&amp;"#"&amp;BS$310&amp;"="&amp;""""&amp;INDEX($E$200:$G$203,MATCH("●",INDEX($H$200:$AQ$203,,MATCH($D330,$137:$137,0)-7),0),1)&amp;""""&amp;"#g'"&amp;" ${CONFIG_DIR}"&amp;$K$7&amp;"; export "&amp;BS$310&amp;"="&amp;""""&amp;INDEX($E$200:$G$203,MATCH("●",INDEX($H$200:$AQ$203,,MATCH($D330,$137:$137,0)-7),0),1)&amp;""";"),",",""",""")</f>
        <v/>
      </c>
      <c r="BT330" s="71" t="str">
        <f>SUBSTITUTE(IF(INDEX($E$200:$G$203,MATCH("●",INDEX($H$200:$AQ$203,,MATCH($D330,$137:$137,0)-7),0),1)=VLOOKUP(BT$310,$AD$9:$AN$32,8,FALSE),"","sed -i "&amp;IF($AK$308="MacOS","'' ","")&amp;"'s#"&amp;BT$310&amp;"="""&amp;INDEX($E$200:$G$203,MATCH("●",INDEX($H$200:$AQ$203,,MATCH($D330,$137:$137,0)-7),0),1)&amp;""""&amp;"#"&amp;BT$310&amp;"="&amp;""""&amp;VLOOKUP(BT$310,$AD$9:$AN$32,8,FALSE)&amp;""""&amp;"#g'"&amp;"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0" s="71" t="str">
        <f>SUBSTITUTE(IF(VLOOKUP(BU$310,$AD$9:$AN$32,8,FALSE)=INDEX($E$205:$G$210,MATCH("●",INDEX($H$205:$AQ$210,,MATCH($D330,$137:$137,0)-7),0),1),"","sed -i "&amp;IF($AK$308="MacOS","'' ","")&amp;"'s#"&amp;BU$310&amp;"="""&amp;VLOOKUP(BU$310,$AD$9:$AN$32,8,FALSE)&amp;""""&amp;"#"&amp;BU$310&amp;"="&amp;""""&amp;INDEX($E$205:$G$210,MATCH("●",INDEX($H$205:$AQ$210,,MATCH($D330,$137:$137,0)-7),0),1)&amp;""""&amp;"#g'"&amp;" ${CONFIG_DIR}"&amp;$K$7&amp;"; export "&amp;BU$310&amp;"="&amp;""""&amp;INDEX($E$205:$G$210,MATCH("●",INDEX($H$205:$AQ$210,,MATCH($D330,$137:$137,0)-7),0),1)&amp;""";"),",",""",""")</f>
        <v/>
      </c>
      <c r="BV330" s="71" t="str">
        <f>SUBSTITUTE(IF(INDEX($E$205:$G$210,MATCH("●",INDEX($H$205:$AQ$210,,MATCH($D330,$137:$137,0)-7),0),1)=VLOOKUP(BV$310,$AD$9:$AN$32,8,FALSE),"","sed -i "&amp;IF($AK$308="MacOS","'' ","")&amp;"'s#"&amp;BV$310&amp;"="""&amp;INDEX($E$205:$G$210,MATCH("●",INDEX($H$205:$AQ$210,,MATCH($D330,$137:$137,0)-7),0),1)&amp;""""&amp;"#"&amp;BV$310&amp;"="&amp;""""&amp;VLOOKUP(BV$310,$AD$9:$AN$32,8,FALSE)&amp;""""&amp;"#g'"&amp;"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30" s="71" t="str">
        <f>SUBSTITUTE(IF(VLOOKUP(BW$310,$AD$9:$AN$32,8,FALSE)=INDEX($E$212:$G$217,MATCH("●",INDEX($H$212:$AQ$217,,MATCH($D330,$137:$137,0)-7),0),1),"","sed -i "&amp;IF($AK$308="MacOS","'' ","")&amp;"'s#"&amp;BW$310&amp;"="""&amp;VLOOKUP(BW$310,$AD$9:$AN$32,8,FALSE)&amp;""""&amp;"#"&amp;BW$310&amp;"="&amp;""""&amp;INDEX($E$212:$G$217,MATCH("●",INDEX($H$212:$AQ$217,,MATCH($D330,$137:$137,0)-7),0),1)&amp;""""&amp;"#g'"&amp;" ${CONFIG_DIR}"&amp;$K$7&amp;"; export "&amp;BW$310&amp;"="&amp;""""&amp;INDEX($E$212:$G$217,MATCH("●",INDEX($H$212:$AQ$217,,MATCH($D330,$137:$137,0)-7),0),1)&amp;""";"),",",""",""")</f>
        <v/>
      </c>
      <c r="BX330" s="71" t="str">
        <f>SUBSTITUTE(IF(INDEX($E$212:$G$217,MATCH("●",INDEX($H$212:$AQ$217,,MATCH($D330,$137:$137,0)-7),0),1)=VLOOKUP(BX$310,$AD$9:$AN$32,8,FALSE),"","sed -i "&amp;IF($AK$308="MacOS","'' ","")&amp;"'s#"&amp;BX$310&amp;"="""&amp;INDEX($E$212:$G$217,MATCH("●",INDEX($H$212:$AQ$217,,MATCH($D330,$137:$137,0)-7),0),1)&amp;""""&amp;"#"&amp;BX$310&amp;"="&amp;""""&amp;VLOOKUP(BX$310,$AD$9:$AN$32,8,FALSE)&amp;""""&amp;"#g'"&amp;"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0" s="71" t="str">
        <f>SUBSTITUTE(IF(VLOOKUP(BY$310,$AD$9:$AN$32,8,FALSE)=INDEX($E$219:$G$224,MATCH("●",INDEX($H$219:$AQ$224,,MATCH($D330,$137:$137,0)-7),0),1),"","sed -i "&amp;IF($AK$308="MacOS","'' ","")&amp;"'s#"&amp;BY$310&amp;"="""&amp;VLOOKUP(BY$310,$AD$9:$AN$32,8,FALSE)&amp;""""&amp;"#"&amp;BY$310&amp;"="&amp;""""&amp;INDEX($E$219:$G$224,MATCH("●",INDEX($H$219:$AQ$224,,MATCH($D330,$137:$137,0)-7),0),1)&amp;""""&amp;"#g'"&amp;" ${CONFIG_DIR}"&amp;$K$7&amp;"; export "&amp;BY$310&amp;"="&amp;""""&amp;INDEX($E$219:$G$224,MATCH("●",INDEX($H$219:$AQ$224,,MATCH($D330,$137:$137,0)-7),0),1)&amp;""";"),",",""",""")</f>
        <v/>
      </c>
      <c r="BZ330" s="71" t="str">
        <f>SUBSTITUTE(IF(INDEX($E$219:$G$224,MATCH("●",INDEX($H$219:$AQ$224,,MATCH($D330,$137:$137,0)-7),0),1)=VLOOKUP(BZ$310,$AD$9:$AN$32,8,FALSE),"","sed -i "&amp;IF($AK$308="MacOS","'' ","")&amp;"'s#"&amp;BZ$310&amp;"="""&amp;INDEX($E$219:$G$224,MATCH("●",INDEX($H$219:$AQ$224,,MATCH($D330,$137:$137,0)-7),0),1)&amp;""""&amp;"#"&amp;BZ$310&amp;"="&amp;""""&amp;VLOOKUP(BZ$310,$AD$9:$AN$32,8,FALSE)&amp;""""&amp;"#g'"&amp;"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0" s="71" t="str">
        <f>SUBSTITUTE(IF(VLOOKUP(CA$310,$AD$9:$AN$32,8,FALSE)=INDEX($E$226:$G$231,MATCH("●",INDEX($H$226:$AQ$231,,MATCH($D330,$137:$137,0)-7),0),1),"","sed -i "&amp;IF($AK$308="MacOS","'' ","")&amp;"'s#"&amp;CA$310&amp;"="""&amp;VLOOKUP(CA$310,$AD$9:$AN$32,8,FALSE)&amp;""""&amp;"#"&amp;CA$310&amp;"="&amp;""""&amp;INDEX($E$226:$G$231,MATCH("●",INDEX($H$226:$AQ$231,,MATCH($D330,$137:$137,0)-7),0),1)&amp;""""&amp;"#g'"&amp;" ${CONFIG_DIR}"&amp;$K$7&amp;"; export "&amp;CA$310&amp;"="&amp;""""&amp;INDEX($E$226:$G$231,MATCH("●",INDEX($H$226:$AQ$231,,MATCH($D330,$137:$137,0)-7),0),1)&amp;""";"),",",""",""")</f>
        <v/>
      </c>
      <c r="CB330" s="71" t="str">
        <f>SUBSTITUTE(IF(INDEX($E$226:$G$231,MATCH("●",INDEX($H$226:$AQ$231,,MATCH($D330,$137:$137,0)-7),0),1)=VLOOKUP(CB$310,$AD$9:$AN$32,8,FALSE),"","sed -i "&amp;IF($AK$308="MacOS","'' ","")&amp;"'s#"&amp;CB$310&amp;"="""&amp;INDEX($E$226:$G$231,MATCH("●",INDEX($H$226:$AQ$231,,MATCH($D330,$137:$137,0)-7),0),1)&amp;""""&amp;"#"&amp;CB$310&amp;"="&amp;""""&amp;VLOOKUP(CB$310,$AD$9:$AN$32,8,FALSE)&amp;""""&amp;"#g'"&amp;"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0" s="71" t="str">
        <f>SUBSTITUTE(IF(VLOOKUP(CC$310,$AD$9:$AN$32,8,FALSE)=INDEX($E$233:$G$238,MATCH("●",INDEX($H$233:$AQ$238,,MATCH($D330,$137:$137,0)-7),0),1),"","sed -i "&amp;IF($AK$308="MacOS","'' ","")&amp;"'s#"&amp;CC$310&amp;"="""&amp;VLOOKUP(CC$310,$AD$9:$AN$32,8,FALSE)&amp;""""&amp;"#"&amp;CC$310&amp;"="&amp;""""&amp;INDEX($E$233:$G$238,MATCH("●",INDEX($H$233:$AQ$238,,MATCH($D330,$137:$137,0)-7),0),1)&amp;""""&amp;"#g'"&amp;" ${CONFIG_DIR}"&amp;$K$7&amp;"; export "&amp;CC$310&amp;"="&amp;""""&amp;INDEX($E$233:$G$238,MATCH("●",INDEX($H$233:$AQ$238,,MATCH($D330,$137:$137,0)-7),0),1)&amp;""";"),",",""",""")</f>
        <v>sed -i '' 's#COLUMN_NOT_NULL="false"",""false"",""false"",""false"",""false"",""false"",""false"",""false"",""false"",""false"#COLUMN_NOT_NULL="false"",""false"",""false"",""false"",""false"",""false"",""false"",""false"",""false"",""false"",""false"#g' ${CONFIG_DIR}db_sql_config.txt; export COLUMN_NOT_NULL="false"",""false"",""false"",""false"",""false"",""false"",""false"",""false"",""false"",""false"",""false";</v>
      </c>
      <c r="CD330" s="71" t="str">
        <f>SUBSTITUTE(IF(INDEX($E$233:$G$238,MATCH("●",INDEX($H$233:$AQ$238,,MATCH($D330,$137:$137,0)-7),0),1)=VLOOKUP(CD$310,$AD$9:$AN$32,8,FALSE),"","sed -i "&amp;IF($AK$308="MacOS","'' ","")&amp;"'s#"&amp;CD$310&amp;"="""&amp;INDEX($E$233:$G$238,MATCH("●",INDEX($H$233:$AQ$238,,MATCH($D330,$137:$137,0)-7),0),1)&amp;""""&amp;"#"&amp;CD$310&amp;"="&amp;""""&amp;VLOOKUP(CD$310,$AD$9:$AN$32,8,FALSE)&amp;""""&amp;"#g'"&amp;"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>sed -i '' 's#COLUMN_NOT_NULL="false"",""false"",""false"",""false"",""false"",""false"",""false"",""false"",""false"",""false"",""false"#COLUMN_NOT_NULL="false"",""false"",""false"",""false"",""false"",""false"",""false"",""false"",""false"",""false"#g' ${CONFIG_DIR}db_sql_config.txt; export COLUMN_NOT_NULL="false"",""false"",""false"",""false"",""false"",""false"",""false"",""false"",""false"",""false";</v>
      </c>
      <c r="CE330" s="71" t="str">
        <f>SUBSTITUTE(IF(VLOOKUP(CE$310,$AD$9:$AN$32,8,FALSE)=INDEX($E$240:$G$245,MATCH("●",INDEX($H$240:$AQ$245,,MATCH($D330,$137:$137,0)-7),0),1),"","sed -i "&amp;IF($AK$308="MacOS","'' ","")&amp;"'s#"&amp;CE$310&amp;"="""&amp;VLOOKUP(CE$310,$AD$9:$AN$32,8,FALSE)&amp;""""&amp;"#"&amp;CE$310&amp;"="&amp;""""&amp;INDEX($E$240:$G$245,MATCH("●",INDEX($H$240:$AQ$245,,MATCH($D330,$137:$137,0)-7),0),1)&amp;""""&amp;"#g'"&amp;" ${CONFIG_DIR}"&amp;$K$7&amp;"; export "&amp;CE$310&amp;"="&amp;""""&amp;INDEX($E$240:$G$245,MATCH("●",INDEX($H$240:$AQ$245,,MATCH($D330,$137:$137,0)-7),0),1)&amp;""";"),",",""",""")</f>
        <v/>
      </c>
      <c r="CF330" s="71" t="str">
        <f>SUBSTITUTE(IF(INDEX($E$240:$G$245,MATCH("●",INDEX($H$240:$AQ$245,,MATCH($D330,$137:$137,0)-7),0),1)=VLOOKUP(CF$310,$AD$9:$AN$32,8,FALSE),"","sed -i "&amp;IF($AK$308="MacOS","'' ","")&amp;"'s#"&amp;CF$310&amp;"="""&amp;INDEX($E$240:$G$245,MATCH("●",INDEX($H$240:$AQ$245,,MATCH($D330,$137:$137,0)-7),0),1)&amp;""""&amp;"#"&amp;CF$310&amp;"="&amp;""""&amp;VLOOKUP(CF$310,$AD$9:$AN$32,8,FALSE)&amp;""""&amp;"#g'"&amp;"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30" s="71" t="str">
        <f>SUBSTITUTE(IF(VLOOKUP(CG$310,$AD$9:$AN$32,8,FALSE)=INDEX($E$247:$G$251,MATCH("●",INDEX($H$247:$AQ$251,,MATCH($D330,$137:$137,0)-7),0),1),"","sed -i "&amp;IF($AK$308="MacOS","'' ","")&amp;"'s#"&amp;CG$310&amp;"="""&amp;VLOOKUP(CG$310,$AD$9:$AN$32,8,FALSE)&amp;""""&amp;"#"&amp;CG$310&amp;"="&amp;""""&amp;INDEX($E$247:$G$251,MATCH("●",INDEX($H$247:$AQ$251,,MATCH($D330,$137:$137,0)-7),0),1)&amp;""""&amp;"#g'"&amp;" ${CONFIG_DIR}"&amp;$K$7&amp;"; export "&amp;CG$310&amp;"="&amp;""""&amp;INDEX($E$247:$G$251,MATCH("●",INDEX($H$247:$AQ$251,,MATCH($D330,$137:$137,0)-7),0),1)&amp;""";"),",",""",""")</f>
        <v/>
      </c>
      <c r="CH330" s="71" t="str">
        <f>SUBSTITUTE(IF(INDEX($E$247:$G$251,MATCH("●",INDEX($H$247:$AQ$251,,MATCH($D330,$137:$137,0)-7),0),1)=VLOOKUP(CH$310,$AD$9:$AN$32,8,FALSE),"","sed -i "&amp;IF($AK$308="MacOS","'' ","")&amp;"'s#"&amp;CH$310&amp;"="""&amp;INDEX($E$247:$G$251,MATCH("●",INDEX($H$247:$AQ$251,,MATCH($D330,$137:$137,0)-7),0),1)&amp;""""&amp;"#"&amp;CH$310&amp;"="&amp;""""&amp;VLOOKUP(CH$310,$AD$9:$AN$32,8,FALSE)&amp;""""&amp;"#g'"&amp;"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30" s="71" t="str">
        <f>SUBSTITUTE(IF(VLOOKUP(CI$310,$AD$9:$AN$32,8,FALSE)=INDEX($E$253:$G$257,MATCH("●",INDEX($H$253:$AQ$257,,MATCH($D330,$137:$137,0)-7),0),1),"","sed -i "&amp;IF($AK$308="MacOS","'' ","")&amp;"'s#"&amp;CI$310&amp;"="""&amp;VLOOKUP(CI$310,$AD$9:$AN$32,8,FALSE)&amp;""""&amp;"#"&amp;CI$310&amp;"="&amp;""""&amp;INDEX($E$253:$G$257,MATCH("●",INDEX($H$253:$AQ$257,,MATCH($D330,$137:$137,0)-7),0),1)&amp;""""&amp;"#g'"&amp;" ${CONFIG_DIR}"&amp;$K$7&amp;"; export "&amp;CI$310&amp;"="&amp;""""&amp;INDEX($E$253:$G$257,MATCH("●",INDEX($H$253:$AQ$257,,MATCH($D330,$137:$137,0)-7),0),1)&amp;""";"),",",""",""")</f>
        <v/>
      </c>
      <c r="CJ330" s="71" t="str">
        <f>SUBSTITUTE(IF(INDEX($E$253:$G$257,MATCH("●",INDEX($H$253:$AQ$257,,MATCH($D330,$137:$137,0)-7),0),1)=VLOOKUP(CJ$310,$AD$9:$AN$32,8,FALSE),"","sed -i "&amp;IF($AK$308="MacOS","'' ","")&amp;"'s#"&amp;CJ$310&amp;"="""&amp;INDEX($E$253:$G$257,MATCH("●",INDEX($H$253:$AQ$257,,MATCH($D330,$137:$137,0)-7),0),1)&amp;""""&amp;"#"&amp;CJ$310&amp;"="&amp;""""&amp;VLOOKUP(CJ$310,$AD$9:$AN$32,8,FALSE)&amp;""""&amp;"#g'"&amp;"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30" s="71" t="str">
        <f>SUBSTITUTE(IF(VLOOKUP(CK$310,$AD$9:$AN$32,8,FALSE)=INDEX($E$259:$G$268,MATCH("●",INDEX($H$259:$AQ$268,,MATCH($D330,$137:$137,0)-7),0),1),"","sed -i "&amp;IF($AK$308="MacOS","'' ","")&amp;"'s#"&amp;CK$310&amp;"="""&amp;VLOOKUP(CK$310,$AD$9:$AN$32,8,FALSE)&amp;""""&amp;"#"&amp;CK$310&amp;"="&amp;""""&amp;INDEX($E$259:$G$268,MATCH("●",INDEX($H$259:$AQ$268,,MATCH($D330,$137:$137,0)-7),0),1)&amp;""""&amp;"#g'"&amp;" ${CONFIG_DIR}"&amp;$K$7&amp;"; export "&amp;CK$310&amp;"="&amp;""""&amp;INDEX($E$259:$G$268,MATCH("●",INDEX($H$259:$AQ$268,,MATCH($D330,$137:$137,0)-7),0),1)&amp;""";"),",",""",""")</f>
        <v/>
      </c>
      <c r="CL330" s="71" t="str">
        <f>SUBSTITUTE(IF(INDEX($E$259:$G$268,MATCH("●",INDEX($H$259:$AQ$268,,MATCH($D330,$137:$137,0)-7),0),1)=VLOOKUP(CL$310,$AD$9:$AN$32,8,FALSE),"","sed -i "&amp;IF($AK$308="MacOS","'' ","")&amp;"'s#"&amp;CL$310&amp;"="""&amp;INDEX($E$259:$G$268,MATCH("●",INDEX($H$259:$AQ$268,,MATCH($D330,$137:$137,0)-7),0),1)&amp;""""&amp;"#"&amp;CL$310&amp;"="&amp;""""&amp;VLOOKUP(CL$310,$AD$9:$AN$32,8,FALSE)&amp;""""&amp;"#g'"&amp;"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0" s="71" t="str">
        <f t="shared" si="4"/>
        <v>sed -i '' 's#POSTGRESQL_TEMPLATE="template0"#POSTGRESQL_TEMPLATE="なし"#g' ${CONFIG_DIR}db_data_config.txt; export POSTGRESQL_TEMPLATE="なし";</v>
      </c>
      <c r="CN330" s="71" t="str">
        <f t="shared" si="5"/>
        <v>sed -i '' 's#POSTGRESQL_TEMPLATE="なし"#POSTGRESQL_TEMPLATE="template0"#g' ${CONFIG_DIR}db_data_config.txt; export POSTGRESQL_TEMPLATE="template0";</v>
      </c>
      <c r="CO330" s="71" t="str">
        <f t="shared" si="6"/>
        <v>sed -i '' 's#POSTGRESQL_CONNECTION_LIMIT="-1"#POSTGRESQL_CONNECTION_LIMIT="なし"#g' ${CONFIG_DIR}db_data_config.txt; export POSTGRESQL_CONNECTION_LIMIT="なし";</v>
      </c>
      <c r="CP330" s="71" t="str">
        <f t="shared" si="7"/>
        <v>sed -i '' 's#POSTGRESQL_CONNECTION_LIMIT="なし"#POSTGRESQL_CONNECTION_LIMIT="-1"#g' ${CONFIG_DIR}db_data_config.txt; export POSTGRESQL_CONNECTION_LIMIT="-1";</v>
      </c>
      <c r="CQ330" s="71" t="str">
        <f t="shared" si="8"/>
        <v>sed -i '' 's#POSTGRESQL_ALLOW_CONNECTIONS="true"#POSTGRESQL_ALLOW_CONNECTIONS="なし"#g' ${CONFIG_DIR}db_data_config.txt; export POSTGRESQL_ALLOW_CONNECTIONS="なし";</v>
      </c>
      <c r="CR330" s="71" t="str">
        <f t="shared" si="9"/>
        <v>sed -i '' 's#POSTGRESQL_ALLOW_CONNECTIONS="なし"#POSTGRESQL_ALLOW_CONNECTIONS="true"#g' ${CONFIG_DIR}db_data_config.txt; export POSTGRESQL_ALLOW_CONNECTIONS="true";</v>
      </c>
      <c r="CS330" s="5" t="s">
        <v>735</v>
      </c>
    </row>
    <row r="331" spans="4:97" ht="36" customHeight="1">
      <c r="D331" s="96">
        <f t="shared" si="10"/>
        <v>20</v>
      </c>
      <c r="E331" s="97"/>
      <c r="F331" s="97"/>
      <c r="G331" s="98"/>
      <c r="H331" s="45" t="str">
        <f t="shared" ca="1" si="3"/>
        <v>clear; echo テストケース020; sed -i '' 's#COLUMN_NOT_NULL="false","false","false","false","false","false","false","false","false","false"#COLUMN_NOT_NULL="false","false","false","false","false","false","false","false","false"#g' ${CONFIG_DIR}db_sql_config.txt; export COLUMN_NOT_NULL="false","false","false","false","false","false","false","false","false";sed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's#COLUMN_NOT_NULL="false","false","false","false","false","false","false","false","false"#COLUMN_NOT_NULL="false","false","false","false","false","false","false","false","false","false"#g' ${CONFIG_DIR}db_sql_config.txt; export COLUMN_NOT_NULL="false","false","false","false","false","false","false","false","false","false";sed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7"/>
      <c r="AE331" s="99" t="str" cm="1">
        <f t="array" ref="AE331">SUBSTITUTE(INDEX($H$286:$AQ$286, , MATCH($D331, $137:$137, 0)-7),"-","")</f>
        <v>異常</v>
      </c>
      <c r="AF331" s="100"/>
      <c r="AG331" s="101"/>
      <c r="AH331" s="102" t="s">
        <v>1497</v>
      </c>
      <c r="AI331" s="103"/>
      <c r="AJ331" s="103"/>
      <c r="AK331" s="103"/>
      <c r="AL331" s="103"/>
      <c r="AM331" s="103"/>
      <c r="AN331" s="103"/>
      <c r="AO331" s="103"/>
      <c r="AP331" s="103"/>
      <c r="AQ331" s="104"/>
      <c r="AS331" s="68" t="str" cm="1">
        <f t="array" ref="AS331">SUBSTITUTE(TEXT(INDEX($H$289:$AQ$289,1,$D331),"000000"),"-","")</f>
        <v>240111</v>
      </c>
      <c r="AT331" s="69"/>
      <c r="AU331" s="70"/>
      <c r="AW331" s="71" t="str">
        <f>SUBSTITUTE(IF(VLOOKUP(AW$310,$AD$9:$AN$32,8,FALSE)=INDEX($E$143:$G$146,MATCH("●",INDEX($H$143:$AQ$146,,MATCH($D331,$137:$137,0)-7),0),1),"","sed -i "&amp;IF($AK$308="MacOS","'' ","")&amp;"'s#"&amp;AW$310&amp;"="""&amp;VLOOKUP(AW$310,$AD$9:$AN$32,8,FALSE)&amp;""""&amp;"#"&amp;AW$310&amp;"="&amp;""""&amp;INDEX($E$143:$G$146,MATCH("●",INDEX($H$143:$AQ$146,,MATCH($D331,$137:$137,0)-7),0),1)&amp;""""&amp;"#g'"&amp;" ${CONFIG_DIR}"&amp;$K$7&amp;"; export "&amp;AW$310&amp;"="&amp;""""&amp;INDEX($E$143:$G$146,MATCH("●",INDEX($H$143:$AQ$146,,MATCH($D331,$137:$137,0)-7),0),1)&amp;""";"),",",""",""")</f>
        <v/>
      </c>
      <c r="AX331" s="71" t="str">
        <f>SUBSTITUTE(IF(INDEX($E$143:$G$146,MATCH("●",INDEX($H$143:$AQ$146,,MATCH($D331,$137:$137,0)-7),0),1)=VLOOKUP(AX$310,$AD$9:$AN$32,8,FALSE),"","sed -i "&amp;IF($AK$308="MacOS","'' ","")&amp;"'s#"&amp;AX$310&amp;"="""&amp;INDEX($E$143:$G$146,MATCH("●",INDEX($H$143:$AQ$146,,MATCH($D331,$137:$137,0)-7),0),1)&amp;""""&amp;"#"&amp;AX$310&amp;"="&amp;""""&amp;VLOOKUP(AX$310,$AD$9:$AN$32,8,FALSE)&amp;""""&amp;"#g'"&amp;"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1" s="71" t="str">
        <f>SUBSTITUTE(IF(VLOOKUP(AY$310,$AD$9:$AN$32,8,FALSE)=INDEX($E$148:$G$149,MATCH("●",INDEX($H$148:$AQ$149,,MATCH($D331,$137:$137,0)-7),0),1),"","sed -i "&amp;IF($AK$308="MacOS","'' ","")&amp;"'s#"&amp;AY$310&amp;"="""&amp;VLOOKUP(AY$310,$AD$9:$AN$32,8,FALSE)&amp;""""&amp;"#"&amp;AY$310&amp;"="&amp;""""&amp;INDEX($E$148:$G$149,MATCH("●",INDEX($H$148:$AQ$149,,MATCH($D331,$137:$137,0)-7),0),1)&amp;""""&amp;"#g'"&amp;" ${CONFIG_DIR}"&amp;$K$7&amp;"; export "&amp;AY$310&amp;"="&amp;""""&amp;INDEX($E$148:$G$149,MATCH("●",INDEX($H$148:$AQ$149,,MATCH($D331,$137:$137,0)-7),0),1)&amp;""";"),",",""",""")</f>
        <v/>
      </c>
      <c r="AZ331" s="71" t="str">
        <f>SUBSTITUTE(IF(INDEX($E$148:$G$149,MATCH("●",INDEX($H$148:$AQ$149,,MATCH($D331,$137:$137,0)-7),0),1)=VLOOKUP(AZ$310,$AD$9:$AN$16,8,FALSE),"","sed -i "&amp;IF($AK$308="MacOS","'' ","")&amp;"'s#"&amp;AZ$310&amp;"="""&amp;INDEX($E$148:$G$149,MATCH("●",INDEX($H$148:$AQ$149,,MATCH($D331,$137:$137,0)-7),0),1)&amp;""""&amp;"#"&amp;AZ$310&amp;"="&amp;""""&amp;VLOOKUP(AZ$310,$AD$9:$AN$16,8,FALSE)&amp;""""&amp;"#g'"&amp;"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1" s="71" t="str">
        <f>SUBSTITUTE(IF(VLOOKUP(BA$310,$AD$9:$AN$32,8,FALSE)=INDEX($E$151:$G$156,MATCH("●",INDEX($H$151:$AQ$156,,MATCH($D331,$137:$137,0)-7),0),1),"","sed -i "&amp;IF($AK$308="MacOS","'' ","")&amp;"'s#"&amp;BA$310&amp;"="""&amp;VLOOKUP(BA$310,$AD$9:$AN$32,8,FALSE)&amp;""""&amp;"#"&amp;BA$310&amp;"="&amp;""""&amp;INDEX($E$151:$G$156,MATCH("●",INDEX($H$151:$AQ$156,,MATCH($D331,$137:$137,0)-7),0),1)&amp;""""&amp;"#g'"&amp;" ${CONFIG_DIR}"&amp;$K$7&amp;"; export "&amp;BA$310&amp;"="&amp;""""&amp;INDEX($E$151:$G$156,MATCH("●",INDEX($H$151:$AQ$156,,MATCH($D331,$137:$137,0)-7),0),1)&amp;""";"),",",""",""")</f>
        <v/>
      </c>
      <c r="BB331" s="71" t="str">
        <f>SUBSTITUTE(IF(INDEX($E$151:$G$156,MATCH("●",INDEX($H$151:$AQ$156,,MATCH($D331,$137:$137,0)-7),0),1)=VLOOKUP(BB$310,$AD$9:$AN$16,8,FALSE),"","sed -i "&amp;IF($AK$308="MacOS","'' ","")&amp;"'s#"&amp;BB$310&amp;"="""&amp;INDEX($E$151:$G$156,MATCH("●",INDEX($H$151:$AQ$156,,MATCH($D331,$137:$137,0)-7),0),1)&amp;""""&amp;"#"&amp;BB$310&amp;"="&amp;""""&amp;VLOOKUP(BB$310,$AD$9:$AN$16,8,FALSE)&amp;""""&amp;"#g'"&amp;"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1" s="71" t="str">
        <f>SUBSTITUTE(IF(VLOOKUP(BC$310,$AD$9:$AN$32,8,FALSE)=INDEX($E$158:$G$166,MATCH("●",INDEX($H$158:$AQ$166,,MATCH($D331,$137:$137,0)-7),0),1),"","sed -i "&amp;IF($AK$308="MacOS","'' ","")&amp;"'s#"&amp;BC$310&amp;"="""&amp;VLOOKUP(BC$310,$AD$9:$AN$32,8,FALSE)&amp;""""&amp;"#"&amp;BC$310&amp;"="&amp;""""&amp;INDEX($E$158:$G$166,MATCH("●",INDEX($H$158:$AQ$166,,MATCH($D331,$137:$137,0)-7),0),1)&amp;""""&amp;"#g'"&amp;" ${CONFIG_DIR}"&amp;$K$7&amp;"; export "&amp;BC$310&amp;"="&amp;""""&amp;INDEX($E$158:$G$166,MATCH("●",INDEX($H$158:$AQ$166,,MATCH($D331,$137:$137,0)-7),0),1)&amp;""";"),",",""",""")</f>
        <v/>
      </c>
      <c r="BD331" s="71" t="str">
        <f>SUBSTITUTE(IF(INDEX($E$158:$G$166,MATCH("●",INDEX($H$158:$AQ$166,,MATCH($D331,$137:$137,0)-7),0),1)=VLOOKUP(BD$310,$AD$9:$AN$16,8,FALSE),"","sed -i "&amp;IF($AK$308="MacOS","'' ","")&amp;"'s#"&amp;BD$310&amp;"="""&amp;INDEX($E$158:$G$166,MATCH("●",INDEX($H$158:$AQ$166,,MATCH($D331,$137:$137,0)-7),0),1)&amp;""""&amp;"#"&amp;BD$310&amp;"="&amp;""""&amp;VLOOKUP(BD$310,$AD$9:$AN$16,8,FALSE)&amp;""""&amp;"#g'"&amp;"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1" s="71" t="str">
        <f>SUBSTITUTE(IF(VLOOKUP(BE$310,$AD$9:$AN$32,8,FALSE)=INDEX($E$168:$G$169,MATCH("●",INDEX($H$168:$AQ$169,,MATCH($D331,$137:$137,0)-7),0),1),"","sed -i "&amp;IF($AK$308="MacOS","'' ","")&amp;"'s#"&amp;BE$310&amp;"="""&amp;VLOOKUP(BE$310,$AD$9:$AD$9:$AN$32,8,FALSE)&amp;""""&amp;"#"&amp;BE$310&amp;"="&amp;""""&amp;INDEX($E$168:$G$169,MATCH("●",INDEX($H$168:$AQ$169,,MATCH($D331,$137:$137,0)-7),0),1)&amp;""""&amp;"#g'"&amp;" ${CONFIG_DIR}"&amp;$K$7&amp;"; export "&amp;BE$310&amp;"="&amp;""""&amp;INDEX($E$168:$G$169,MATCH("●",INDEX($H$168:$AQ$169,,MATCH($D331,$137:$137,0)-7),0),1)&amp;""";"),",",""",""")</f>
        <v/>
      </c>
      <c r="BF331" s="71" t="str">
        <f>SUBSTITUTE(IF(INDEX($E$168:$G$169,MATCH("●",INDEX($H$168:$AQ$169,,MATCH($D331,$137:$137,0)-7),0),1)=VLOOKUP(BF$310,$AD$9:$AN$16,8,FALSE),"","sed -i "&amp;IF($AK$308="MacOS","'' ","")&amp;"'s#"&amp;BF$310&amp;"="""&amp;INDEX($E$168:$G$169,MATCH("●",INDEX($H$168:$AQ$169,,MATCH($D331,$137:$137,0)-7),0),1)&amp;""""&amp;"#"&amp;BF$310&amp;"="&amp;""""&amp;VLOOKUP(BF$310,$AD$9:$AN$16,8,FALSE)&amp;""""&amp;"#g'"&amp;"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1" s="71" t="str">
        <f>SUBSTITUTE(IF(VLOOKUP(BG$310,$AD$9:$AN$32,8,FALSE)=INDEX($E$171:$G$172,MATCH("●",INDEX($H$171:$AQ$172,,MATCH($D331,$137:$137,0)-7),0),1),"","sed -i "&amp;IF($AK$308="MacOS","'' ","")&amp;"'s#"&amp;BG$310&amp;"="""&amp;VLOOKUP(BG$310,$AD$9:$AN$32,8,FALSE)&amp;""""&amp;"#"&amp;BG$310&amp;"="&amp;""""&amp;INDEX($E$171:$G$172,MATCH("●",INDEX($H$171:$AQ$172,,MATCH($D331,$137:$137,0)-7),0),1)&amp;""""&amp;"#g'"&amp;" ${CONFIG_DIR}"&amp;$K$7&amp;"; export "&amp;BG$310&amp;"="&amp;""""&amp;INDEX($E$171:$G$172,MATCH("●",INDEX($H$171:$AQ$172,,MATCH($D331,$137:$137,0)-7),0),1)&amp;""";"),",",""",""")</f>
        <v/>
      </c>
      <c r="BH331" s="71" t="str">
        <f>SUBSTITUTE(IF(INDEX($E$171:$G$172,MATCH("●",INDEX($H$171:$AQ$172,,MATCH($D331,$137:$137,0)-7),0),1)=VLOOKUP(BH$310,$AD$9:$AN$16,8,FALSE),"","sed -i "&amp;IF($AK$308="MacOS","'' ","")&amp;"'s#"&amp;BH$310&amp;"="""&amp;INDEX($E$171:$G$172,MATCH("●",INDEX($H$171:$AQ$172,,MATCH($D331,$137:$137,0)-7),0),1)&amp;""""&amp;"#"&amp;BH$310&amp;"="&amp;""""&amp;VLOOKUP(BH$310,$AD$9:$AN$16,8,FALSE)&amp;""""&amp;"#g'"&amp;"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1" s="71" t="str">
        <f>SUBSTITUTE(IF(VLOOKUP(BI$310,$AD$9:$AN$32,8,FALSE)=INDEX($E$174:$G$185,MATCH("●",INDEX($H$174:$AQ$185,,MATCH($D331,$137:$137,0)-7),0),1),"","sed -i "&amp;IF($AK$308="MacOS","'' ","")&amp;"'s#"&amp;BI$310&amp;"="""&amp;VLOOKUP(BI$310,$AD$9:$AN$32,8,FALSE)&amp;""""&amp;"#"&amp;BI$310&amp;"="&amp;""""&amp;INDEX($E$174:$G$185,MATCH("●",INDEX($H$174:$AQ$185,,MATCH($D331,$137:$137,0)-7),0),1)&amp;""""&amp;"#g'"&amp;" ${CONFIG_DIR}"&amp;$K$7&amp;"; export "&amp;BI$310&amp;"="&amp;""""&amp;INDEX($E$174:$G$185,MATCH("●",INDEX($H$174:$AQ$185,,MATCH($D331,$137:$137,0)-7),0),1)&amp;""";"),",",""",""")</f>
        <v/>
      </c>
      <c r="BJ331" s="71" t="str">
        <f>SUBSTITUTE(IF(INDEX($E$174:$G$185,MATCH("●",INDEX($H$174:$AQ$185,,MATCH($D331,$137:$137,0)-7),0),1)=VLOOKUP(BJ$310,$AD$9:$AN$16,8,FALSE),"","sed -i "&amp;IF($AK$308="MacOS","'' ","")&amp;"'s#"&amp;BJ$310&amp;"="""&amp;INDEX($E$174:$G$185,MATCH("●",INDEX($H$174:$AQ$185,,MATCH($D331,$137:$137,0)-7),0),1)&amp;""""&amp;"#"&amp;BJ$310&amp;"="&amp;""""&amp;VLOOKUP(BJ$310,$AD$9:$AN$16,8,FALSE)&amp;""""&amp;"#g'"&amp;"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1" s="71" t="str">
        <f>SUBSTITUTE(IF(VLOOKUP(BK$310,$AD$9:$AN$32,8,FALSE)=INDEX($E$187:$G$189,MATCH("●",INDEX($H$187:$AQ$189,,MATCH($D331,$137:$137,0)-7),0),1),"","sed -i "&amp;IF($AK$308="MacOS","'' ","")&amp;"'s#"&amp;BK$310&amp;"="""&amp;VLOOKUP(BK$310,$AD$9:$AN$32,8,FALSE)&amp;""""&amp;"#"&amp;BK$310&amp;"="&amp;""""&amp;INDEX($E$187:$G$189,MATCH("●",INDEX($H$187:$AQ$189,,MATCH($D331,$137:$137,0)-7),0),1)&amp;""""&amp;"#g'"&amp;" ${CONFIG_DIR}"&amp;$K$7&amp;"; export "&amp;BK$310&amp;"="&amp;""""&amp;INDEX($E$187:$G$189,MATCH("●",INDEX($H$187:$AQ$189,,MATCH($D331,$137:$137,0)-7),0),1)&amp;""";"),",",""",""")</f>
        <v/>
      </c>
      <c r="BL331" s="71" t="str">
        <f>SUBSTITUTE(IF(INDEX($E$187:$G$189,MATCH("●",INDEX($H$187:$AQ$189,,MATCH($D331,$137:$137,0)-7),0),1)=VLOOKUP(BL$310,$AD$9:$AN$32,8,FALSE),"","sed -i "&amp;IF($AK$308="MacOS","'' ","")&amp;"'s#"&amp;BL$310&amp;"="""&amp;INDEX($E$187:$G$189,MATCH("●",INDEX($H$187:$AQ$189,,MATCH($D331,$137:$137,0)-7),0),1)&amp;""""&amp;"#"&amp;BL$310&amp;"="&amp;""""&amp;VLOOKUP(BL$310,$AD$9:$AN$32,8,FALSE)&amp;""""&amp;"#g'"&amp;"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1" s="71" t="str">
        <f>SUBSTITUTE(IF(VLOOKUP(BM$310,$AD$9:$AN$32,8,FALSE)=INDEX($E$191:$G$192,MATCH("●",INDEX($H$191:$AQ$192,,MATCH($D331,$137:$137,0)-7),0),1),"","sed -i "&amp;IF($AK$308="MacOS","'' ","")&amp;"'s#"&amp;BM$310&amp;"="""&amp;VLOOKUP(BM$310,$AD$9:$AN$32,8,FALSE)&amp;""""&amp;"#"&amp;BM$310&amp;"="&amp;""""&amp;INDEX($E$191:$G$192,MATCH("●",INDEX($H$191:$AQ$192,,MATCH($D331,$137:$137,0)-7),0),1)&amp;""""&amp;"#g'"&amp;" ${CONFIG_DIR}"&amp;$K$7&amp;"; export "&amp;BM$310&amp;"="&amp;""""&amp;INDEX($E$191:$G$192,MATCH("●",INDEX($H$191:$AQ$192,,MATCH($D331,$137:$137,0)-7),0),1)&amp;""";"),",",""",""")</f>
        <v/>
      </c>
      <c r="BN331" s="71" t="str">
        <f>SUBSTITUTE(IF(INDEX($E$191:$G$192,MATCH("●",INDEX($H$191:$AQ$192,,MATCH($D331,$137:$137,0)-7),0),1)=VLOOKUP(BN$310,$AD$9:$AN$32,8,FALSE),"","sed -i "&amp;IF($AK$308="MacOS","'' ","")&amp;"'s#"&amp;BN$310&amp;"="""&amp;INDEX($E$191:$G$192,MATCH("●",INDEX($H$191:$AQ$192,,MATCH($D331,$137:$137,0)-7),0),1)&amp;""""&amp;"#"&amp;BN$310&amp;"="&amp;""""&amp;VLOOKUP(BN$310,$AD$9:$AN$32,8,FALSE)&amp;""""&amp;"#g'"&amp;"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1" s="71" t="str">
        <f>SUBSTITUTE(IF(VLOOKUP(BO$310,$AD$9:$AN$32,8,FALSE)=INDEX($E$194:$G$195,MATCH("●",INDEX($H$194:$AQ$195,,MATCH($D331,$137:$137,0)-7),0),1),"","sed -i "&amp;IF($AK$308="MacOS","'' ","")&amp;"'s#"&amp;BO$310&amp;"="""&amp;VLOOKUP(BO$310,$AD$9:$AN$32,8,FALSE)&amp;""""&amp;"#"&amp;BO$310&amp;"="&amp;""""&amp;INDEX($E$194:$G$195,MATCH("●",INDEX($H$194:$AQ$195,,MATCH($D331,$137:$137,0)-7),0),1)&amp;""""&amp;"#g'"&amp;" ${CONFIG_DIR}"&amp;$K$7&amp;"; export "&amp;BO$310&amp;"="&amp;""""&amp;INDEX($E$194:$G$195,MATCH("●",INDEX($H$194:$AQ$195,,MATCH($D331,$137:$137,0)-7),0),1)&amp;""";"),",",""",""")</f>
        <v/>
      </c>
      <c r="BP331" s="71" t="str">
        <f>SUBSTITUTE(IF(INDEX($E$194:$G$195,MATCH("●",INDEX($H$194:$AQ$195,,MATCH($D331,$137:$137,0)-7),0),1)=VLOOKUP(BP$310,$AD$9:$AN$32,8,FALSE),"","sed -i "&amp;IF($AK$308="MacOS","'' ","")&amp;"'s#"&amp;BP$310&amp;"="""&amp;INDEX($E$194:$G$195,MATCH("●",INDEX($H$194:$AQ$195,,MATCH($D331,$137:$137,0)-7),0),1)&amp;""""&amp;"#"&amp;BP$310&amp;"="&amp;""""&amp;VLOOKUP(BP$310,$AD$9:$AN$32,8,FALSE)&amp;""""&amp;"#g'"&amp;"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1" s="71" t="str">
        <f>SUBSTITUTE(IF(VLOOKUP(BQ$310,$AD$9:$AN$32,8,FALSE)=INDEX($E$197:$G$198,MATCH("●",INDEX($H$197:$AQ$198,,MATCH($D331,$137:$137,0)-7),0),1),"","sed -i "&amp;IF($AK$308="MacOS","'' ","")&amp;"'s#"&amp;BQ$310&amp;"="""&amp;VLOOKUP(BQ$310,$AD$9:$AN$32,8,FALSE)&amp;""""&amp;"#"&amp;BQ$310&amp;"="&amp;""""&amp;INDEX($E$197:$G$198,MATCH("●",INDEX($H$197:$AQ$198,,MATCH($D331,$137:$137,0)-7),0),1)&amp;""""&amp;"#g'"&amp;" ${CONFIG_DIR}"&amp;$K$7&amp;"; export "&amp;BQ$310&amp;"="&amp;""""&amp;INDEX($E$197:$G$198,MATCH("●",INDEX($H$197:$AQ$198,,MATCH($D331,$137:$137,0)-7),0),1)&amp;""";"),",",""",""")</f>
        <v/>
      </c>
      <c r="BR331" s="71" t="str">
        <f>SUBSTITUTE(IF(INDEX($E$197:$G$198,MATCH("●",INDEX($H$197:$AQ$198,,MATCH($D331,$137:$137,0)-7),0),1)=VLOOKUP(BR$310,$AD$9:$AN$32,8,FALSE),"","sed -i "&amp;IF($AK$308="MacOS","'' ","")&amp;"'s#"&amp;BR$310&amp;"="""&amp;INDEX($E$197:$G$198,MATCH("●",INDEX($H$197:$AQ$198,,MATCH($D331,$137:$137,0)-7),0),1)&amp;""""&amp;"#"&amp;BR$310&amp;"="&amp;""""&amp;VLOOKUP(BR$310,$AD$9:$AN$32,8,FALSE)&amp;""""&amp;"#g'"&amp;"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1" s="71" t="str">
        <f>SUBSTITUTE(IF(VLOOKUP(BS$310,$AD$9:$AN$32,8,FALSE)=INDEX($E$200:$G$203,MATCH("●",INDEX($H$200:$AQ$203,,MATCH($D331,$137:$137,0)-7),0),1),"","sed -i "&amp;IF($AK$308="MacOS","'' ","")&amp;"'s#"&amp;BS$310&amp;"="""&amp;VLOOKUP(BS$310,$AD$9:$AN$32,8,FALSE)&amp;""""&amp;"#"&amp;BS$310&amp;"="&amp;""""&amp;INDEX($E$200:$G$203,MATCH("●",INDEX($H$200:$AQ$203,,MATCH($D331,$137:$137,0)-7),0),1)&amp;""""&amp;"#g'"&amp;" ${CONFIG_DIR}"&amp;$K$7&amp;"; export "&amp;BS$310&amp;"="&amp;""""&amp;INDEX($E$200:$G$203,MATCH("●",INDEX($H$200:$AQ$203,,MATCH($D331,$137:$137,0)-7),0),1)&amp;""";"),",",""",""")</f>
        <v/>
      </c>
      <c r="BT331" s="71" t="str">
        <f>SUBSTITUTE(IF(INDEX($E$200:$G$203,MATCH("●",INDEX($H$200:$AQ$203,,MATCH($D331,$137:$137,0)-7),0),1)=VLOOKUP(BT$310,$AD$9:$AN$32,8,FALSE),"","sed -i "&amp;IF($AK$308="MacOS","'' ","")&amp;"'s#"&amp;BT$310&amp;"="""&amp;INDEX($E$200:$G$203,MATCH("●",INDEX($H$200:$AQ$203,,MATCH($D331,$137:$137,0)-7),0),1)&amp;""""&amp;"#"&amp;BT$310&amp;"="&amp;""""&amp;VLOOKUP(BT$310,$AD$9:$AN$32,8,FALSE)&amp;""""&amp;"#g'"&amp;"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1" s="71" t="str">
        <f>SUBSTITUTE(IF(VLOOKUP(BU$310,$AD$9:$AN$32,8,FALSE)=INDEX($E$205:$G$210,MATCH("●",INDEX($H$205:$AQ$210,,MATCH($D331,$137:$137,0)-7),0),1),"","sed -i "&amp;IF($AK$308="MacOS","'' ","")&amp;"'s#"&amp;BU$310&amp;"="""&amp;VLOOKUP(BU$310,$AD$9:$AN$32,8,FALSE)&amp;""""&amp;"#"&amp;BU$310&amp;"="&amp;""""&amp;INDEX($E$205:$G$210,MATCH("●",INDEX($H$205:$AQ$210,,MATCH($D331,$137:$137,0)-7),0),1)&amp;""""&amp;"#g'"&amp;" ${CONFIG_DIR}"&amp;$K$7&amp;"; export "&amp;BU$310&amp;"="&amp;""""&amp;INDEX($E$205:$G$210,MATCH("●",INDEX($H$205:$AQ$210,,MATCH($D331,$137:$137,0)-7),0),1)&amp;""";"),",",""",""")</f>
        <v/>
      </c>
      <c r="BV331" s="71" t="str">
        <f>SUBSTITUTE(IF(INDEX($E$205:$G$210,MATCH("●",INDEX($H$205:$AQ$210,,MATCH($D331,$137:$137,0)-7),0),1)=VLOOKUP(BV$310,$AD$9:$AN$32,8,FALSE),"","sed -i "&amp;IF($AK$308="MacOS","'' ","")&amp;"'s#"&amp;BV$310&amp;"="""&amp;INDEX($E$205:$G$210,MATCH("●",INDEX($H$205:$AQ$210,,MATCH($D331,$137:$137,0)-7),0),1)&amp;""""&amp;"#"&amp;BV$310&amp;"="&amp;""""&amp;VLOOKUP(BV$310,$AD$9:$AN$32,8,FALSE)&amp;""""&amp;"#g'"&amp;"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31" s="71" t="str">
        <f>SUBSTITUTE(IF(VLOOKUP(BW$310,$AD$9:$AN$32,8,FALSE)=INDEX($E$212:$G$217,MATCH("●",INDEX($H$212:$AQ$217,,MATCH($D331,$137:$137,0)-7),0),1),"","sed -i "&amp;IF($AK$308="MacOS","'' ","")&amp;"'s#"&amp;BW$310&amp;"="""&amp;VLOOKUP(BW$310,$AD$9:$AN$32,8,FALSE)&amp;""""&amp;"#"&amp;BW$310&amp;"="&amp;""""&amp;INDEX($E$212:$G$217,MATCH("●",INDEX($H$212:$AQ$217,,MATCH($D331,$137:$137,0)-7),0),1)&amp;""""&amp;"#g'"&amp;" ${CONFIG_DIR}"&amp;$K$7&amp;"; export "&amp;BW$310&amp;"="&amp;""""&amp;INDEX($E$212:$G$217,MATCH("●",INDEX($H$212:$AQ$217,,MATCH($D331,$137:$137,0)-7),0),1)&amp;""";"),",",""",""")</f>
        <v/>
      </c>
      <c r="BX331" s="71" t="str">
        <f>SUBSTITUTE(IF(INDEX($E$212:$G$217,MATCH("●",INDEX($H$212:$AQ$217,,MATCH($D331,$137:$137,0)-7),0),1)=VLOOKUP(BX$310,$AD$9:$AN$32,8,FALSE),"","sed -i "&amp;IF($AK$308="MacOS","'' ","")&amp;"'s#"&amp;BX$310&amp;"="""&amp;INDEX($E$212:$G$217,MATCH("●",INDEX($H$212:$AQ$217,,MATCH($D331,$137:$137,0)-7),0),1)&amp;""""&amp;"#"&amp;BX$310&amp;"="&amp;""""&amp;VLOOKUP(BX$310,$AD$9:$AN$32,8,FALSE)&amp;""""&amp;"#g'"&amp;"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1" s="71" t="str">
        <f>SUBSTITUTE(IF(VLOOKUP(BY$310,$AD$9:$AN$32,8,FALSE)=INDEX($E$219:$G$224,MATCH("●",INDEX($H$219:$AQ$224,,MATCH($D331,$137:$137,0)-7),0),1),"","sed -i "&amp;IF($AK$308="MacOS","'' ","")&amp;"'s#"&amp;BY$310&amp;"="""&amp;VLOOKUP(BY$310,$AD$9:$AN$32,8,FALSE)&amp;""""&amp;"#"&amp;BY$310&amp;"="&amp;""""&amp;INDEX($E$219:$G$224,MATCH("●",INDEX($H$219:$AQ$224,,MATCH($D331,$137:$137,0)-7),0),1)&amp;""""&amp;"#g'"&amp;" ${CONFIG_DIR}"&amp;$K$7&amp;"; export "&amp;BY$310&amp;"="&amp;""""&amp;INDEX($E$219:$G$224,MATCH("●",INDEX($H$219:$AQ$224,,MATCH($D331,$137:$137,0)-7),0),1)&amp;""";"),",",""",""")</f>
        <v/>
      </c>
      <c r="BZ331" s="71" t="str">
        <f>SUBSTITUTE(IF(INDEX($E$219:$G$224,MATCH("●",INDEX($H$219:$AQ$224,,MATCH($D331,$137:$137,0)-7),0),1)=VLOOKUP(BZ$310,$AD$9:$AN$32,8,FALSE),"","sed -i "&amp;IF($AK$308="MacOS","'' ","")&amp;"'s#"&amp;BZ$310&amp;"="""&amp;INDEX($E$219:$G$224,MATCH("●",INDEX($H$219:$AQ$224,,MATCH($D331,$137:$137,0)-7),0),1)&amp;""""&amp;"#"&amp;BZ$310&amp;"="&amp;""""&amp;VLOOKUP(BZ$310,$AD$9:$AN$32,8,FALSE)&amp;""""&amp;"#g'"&amp;"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1" s="71" t="str">
        <f>SUBSTITUTE(IF(VLOOKUP(CA$310,$AD$9:$AN$32,8,FALSE)=INDEX($E$226:$G$231,MATCH("●",INDEX($H$226:$AQ$231,,MATCH($D331,$137:$137,0)-7),0),1),"","sed -i "&amp;IF($AK$308="MacOS","'' ","")&amp;"'s#"&amp;CA$310&amp;"="""&amp;VLOOKUP(CA$310,$AD$9:$AN$32,8,FALSE)&amp;""""&amp;"#"&amp;CA$310&amp;"="&amp;""""&amp;INDEX($E$226:$G$231,MATCH("●",INDEX($H$226:$AQ$231,,MATCH($D331,$137:$137,0)-7),0),1)&amp;""""&amp;"#g'"&amp;" ${CONFIG_DIR}"&amp;$K$7&amp;"; export "&amp;CA$310&amp;"="&amp;""""&amp;INDEX($E$226:$G$231,MATCH("●",INDEX($H$226:$AQ$231,,MATCH($D331,$137:$137,0)-7),0),1)&amp;""";"),",",""",""")</f>
        <v/>
      </c>
      <c r="CB331" s="71" t="str">
        <f>SUBSTITUTE(IF(INDEX($E$226:$G$231,MATCH("●",INDEX($H$226:$AQ$231,,MATCH($D331,$137:$137,0)-7),0),1)=VLOOKUP(CB$310,$AD$9:$AN$32,8,FALSE),"","sed -i "&amp;IF($AK$308="MacOS","'' ","")&amp;"'s#"&amp;CB$310&amp;"="""&amp;INDEX($E$226:$G$231,MATCH("●",INDEX($H$226:$AQ$231,,MATCH($D331,$137:$137,0)-7),0),1)&amp;""""&amp;"#"&amp;CB$310&amp;"="&amp;""""&amp;VLOOKUP(CB$310,$AD$9:$AN$32,8,FALSE)&amp;""""&amp;"#g'"&amp;"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1" s="71" t="str">
        <f>SUBSTITUTE(IF(VLOOKUP(CC$310,$AD$9:$AN$32,8,FALSE)=INDEX($E$233:$G$238,MATCH("●",INDEX($H$233:$AQ$238,,MATCH($D331,$137:$137,0)-7),0),1),"","sed -i "&amp;IF($AK$308="MacOS","'' ","")&amp;"'s#"&amp;CC$310&amp;"="""&amp;VLOOKUP(CC$310,$AD$9:$AN$32,8,FALSE)&amp;""""&amp;"#"&amp;CC$310&amp;"="&amp;""""&amp;INDEX($E$233:$G$238,MATCH("●",INDEX($H$233:$AQ$238,,MATCH($D331,$137:$137,0)-7),0),1)&amp;""""&amp;"#g'"&amp;" ${CONFIG_DIR}"&amp;$K$7&amp;"; export "&amp;CC$310&amp;"="&amp;""""&amp;INDEX($E$233:$G$238,MATCH("●",INDEX($H$233:$AQ$238,,MATCH($D331,$137:$137,0)-7),0),1)&amp;""";"),",",""",""")</f>
        <v>sed -i '' 's#COLUMN_NOT_NULL="false"",""false"",""false"",""false"",""false"",""false"",""false"",""false"",""false"",""false"#COLUMN_NOT_NULL="false"",""false"",""false"",""false"",""false"",""false"",""false"",""false"",""false"#g' ${CONFIG_DIR}db_sql_config.txt; export COLUMN_NOT_NULL="false"",""false"",""false"",""false"",""false"",""false"",""false"",""false"",""false";</v>
      </c>
      <c r="CD331" s="71" t="str">
        <f>SUBSTITUTE(IF(INDEX($E$233:$G$238,MATCH("●",INDEX($H$233:$AQ$238,,MATCH($D331,$137:$137,0)-7),0),1)=VLOOKUP(CD$310,$AD$9:$AN$32,8,FALSE),"","sed -i "&amp;IF($AK$308="MacOS","'' ","")&amp;"'s#"&amp;CD$310&amp;"="""&amp;INDEX($E$233:$G$238,MATCH("●",INDEX($H$233:$AQ$238,,MATCH($D331,$137:$137,0)-7),0),1)&amp;""""&amp;"#"&amp;CD$310&amp;"="&amp;""""&amp;VLOOKUP(CD$310,$AD$9:$AN$32,8,FALSE)&amp;""""&amp;"#g'"&amp;"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>sed -i '' 's#COLUMN_NOT_NULL="false"",""false"",""false"",""false"",""false"",""false"",""false"",""false"",""false"#COLUMN_NOT_NULL="false"",""false"",""false"",""false"",""false"",""false"",""false"",""false"",""false"",""false"#g' ${CONFIG_DIR}db_sql_config.txt; export COLUMN_NOT_NULL="false"",""false"",""false"",""false"",""false"",""false"",""false"",""false"",""false"",""false";</v>
      </c>
      <c r="CE331" s="71" t="str">
        <f>SUBSTITUTE(IF(VLOOKUP(CE$310,$AD$9:$AN$32,8,FALSE)=INDEX($E$240:$G$245,MATCH("●",INDEX($H$240:$AQ$245,,MATCH($D331,$137:$137,0)-7),0),1),"","sed -i "&amp;IF($AK$308="MacOS","'' ","")&amp;"'s#"&amp;CE$310&amp;"="""&amp;VLOOKUP(CE$310,$AD$9:$AN$32,8,FALSE)&amp;""""&amp;"#"&amp;CE$310&amp;"="&amp;""""&amp;INDEX($E$240:$G$245,MATCH("●",INDEX($H$240:$AQ$245,,MATCH($D331,$137:$137,0)-7),0),1)&amp;""""&amp;"#g'"&amp;" ${CONFIG_DIR}"&amp;$K$7&amp;"; export "&amp;CE$310&amp;"="&amp;""""&amp;INDEX($E$240:$G$245,MATCH("●",INDEX($H$240:$AQ$245,,MATCH($D331,$137:$137,0)-7),0),1)&amp;""";"),",",""",""")</f>
        <v/>
      </c>
      <c r="CF331" s="71" t="str">
        <f>SUBSTITUTE(IF(INDEX($E$240:$G$245,MATCH("●",INDEX($H$240:$AQ$245,,MATCH($D331,$137:$137,0)-7),0),1)=VLOOKUP(CF$310,$AD$9:$AN$32,8,FALSE),"","sed -i "&amp;IF($AK$308="MacOS","'' ","")&amp;"'s#"&amp;CF$310&amp;"="""&amp;INDEX($E$240:$G$245,MATCH("●",INDEX($H$240:$AQ$245,,MATCH($D331,$137:$137,0)-7),0),1)&amp;""""&amp;"#"&amp;CF$310&amp;"="&amp;""""&amp;VLOOKUP(CF$310,$AD$9:$AN$32,8,FALSE)&amp;""""&amp;"#g'"&amp;"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31" s="71" t="str">
        <f>SUBSTITUTE(IF(VLOOKUP(CG$310,$AD$9:$AN$32,8,FALSE)=INDEX($E$247:$G$251,MATCH("●",INDEX($H$247:$AQ$251,,MATCH($D331,$137:$137,0)-7),0),1),"","sed -i "&amp;IF($AK$308="MacOS","'' ","")&amp;"'s#"&amp;CG$310&amp;"="""&amp;VLOOKUP(CG$310,$AD$9:$AN$32,8,FALSE)&amp;""""&amp;"#"&amp;CG$310&amp;"="&amp;""""&amp;INDEX($E$247:$G$251,MATCH("●",INDEX($H$247:$AQ$251,,MATCH($D331,$137:$137,0)-7),0),1)&amp;""""&amp;"#g'"&amp;" ${CONFIG_DIR}"&amp;$K$7&amp;"; export "&amp;CG$310&amp;"="&amp;""""&amp;INDEX($E$247:$G$251,MATCH("●",INDEX($H$247:$AQ$251,,MATCH($D331,$137:$137,0)-7),0),1)&amp;""";"),",",""",""")</f>
        <v/>
      </c>
      <c r="CH331" s="71" t="str">
        <f>SUBSTITUTE(IF(INDEX($E$247:$G$251,MATCH("●",INDEX($H$247:$AQ$251,,MATCH($D331,$137:$137,0)-7),0),1)=VLOOKUP(CH$310,$AD$9:$AN$32,8,FALSE),"","sed -i "&amp;IF($AK$308="MacOS","'' ","")&amp;"'s#"&amp;CH$310&amp;"="""&amp;INDEX($E$247:$G$251,MATCH("●",INDEX($H$247:$AQ$251,,MATCH($D331,$137:$137,0)-7),0),1)&amp;""""&amp;"#"&amp;CH$310&amp;"="&amp;""""&amp;VLOOKUP(CH$310,$AD$9:$AN$32,8,FALSE)&amp;""""&amp;"#g'"&amp;"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31" s="71" t="str">
        <f>SUBSTITUTE(IF(VLOOKUP(CI$310,$AD$9:$AN$32,8,FALSE)=INDEX($E$253:$G$257,MATCH("●",INDEX($H$253:$AQ$257,,MATCH($D331,$137:$137,0)-7),0),1),"","sed -i "&amp;IF($AK$308="MacOS","'' ","")&amp;"'s#"&amp;CI$310&amp;"="""&amp;VLOOKUP(CI$310,$AD$9:$AN$32,8,FALSE)&amp;""""&amp;"#"&amp;CI$310&amp;"="&amp;""""&amp;INDEX($E$253:$G$257,MATCH("●",INDEX($H$253:$AQ$257,,MATCH($D331,$137:$137,0)-7),0),1)&amp;""""&amp;"#g'"&amp;" ${CONFIG_DIR}"&amp;$K$7&amp;"; export "&amp;CI$310&amp;"="&amp;""""&amp;INDEX($E$253:$G$257,MATCH("●",INDEX($H$253:$AQ$257,,MATCH($D331,$137:$137,0)-7),0),1)&amp;""";"),",",""",""")</f>
        <v/>
      </c>
      <c r="CJ331" s="71" t="str">
        <f>SUBSTITUTE(IF(INDEX($E$253:$G$257,MATCH("●",INDEX($H$253:$AQ$257,,MATCH($D331,$137:$137,0)-7),0),1)=VLOOKUP(CJ$310,$AD$9:$AN$32,8,FALSE),"","sed -i "&amp;IF($AK$308="MacOS","'' ","")&amp;"'s#"&amp;CJ$310&amp;"="""&amp;INDEX($E$253:$G$257,MATCH("●",INDEX($H$253:$AQ$257,,MATCH($D331,$137:$137,0)-7),0),1)&amp;""""&amp;"#"&amp;CJ$310&amp;"="&amp;""""&amp;VLOOKUP(CJ$310,$AD$9:$AN$32,8,FALSE)&amp;""""&amp;"#g'"&amp;"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31" s="71" t="str">
        <f>SUBSTITUTE(IF(VLOOKUP(CK$310,$AD$9:$AN$32,8,FALSE)=INDEX($E$259:$G$268,MATCH("●",INDEX($H$259:$AQ$268,,MATCH($D331,$137:$137,0)-7),0),1),"","sed -i "&amp;IF($AK$308="MacOS","'' ","")&amp;"'s#"&amp;CK$310&amp;"="""&amp;VLOOKUP(CK$310,$AD$9:$AN$32,8,FALSE)&amp;""""&amp;"#"&amp;CK$310&amp;"="&amp;""""&amp;INDEX($E$259:$G$268,MATCH("●",INDEX($H$259:$AQ$268,,MATCH($D331,$137:$137,0)-7),0),1)&amp;""""&amp;"#g'"&amp;" ${CONFIG_DIR}"&amp;$K$7&amp;"; export "&amp;CK$310&amp;"="&amp;""""&amp;INDEX($E$259:$G$268,MATCH("●",INDEX($H$259:$AQ$268,,MATCH($D331,$137:$137,0)-7),0),1)&amp;""";"),",",""",""")</f>
        <v/>
      </c>
      <c r="CL331" s="71" t="str">
        <f>SUBSTITUTE(IF(INDEX($E$259:$G$268,MATCH("●",INDEX($H$259:$AQ$268,,MATCH($D331,$137:$137,0)-7),0),1)=VLOOKUP(CL$310,$AD$9:$AN$32,8,FALSE),"","sed -i "&amp;IF($AK$308="MacOS","'' ","")&amp;"'s#"&amp;CL$310&amp;"="""&amp;INDEX($E$259:$G$268,MATCH("●",INDEX($H$259:$AQ$268,,MATCH($D331,$137:$137,0)-7),0),1)&amp;""""&amp;"#"&amp;CL$310&amp;"="&amp;""""&amp;VLOOKUP(CL$310,$AD$9:$AN$32,8,FALSE)&amp;""""&amp;"#g'"&amp;"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1" s="71" t="str">
        <f t="shared" si="4"/>
        <v>sed -i '' 's#POSTGRESQL_TEMPLATE="template0"#POSTGRESQL_TEMPLATE="なし"#g' ${CONFIG_DIR}db_data_config.txt; export POSTGRESQL_TEMPLATE="なし";</v>
      </c>
      <c r="CN331" s="71" t="str">
        <f t="shared" si="5"/>
        <v>sed -i '' 's#POSTGRESQL_TEMPLATE="なし"#POSTGRESQL_TEMPLATE="template0"#g' ${CONFIG_DIR}db_data_config.txt; export POSTGRESQL_TEMPLATE="template0";</v>
      </c>
      <c r="CO331" s="71" t="str">
        <f t="shared" si="6"/>
        <v>sed -i '' 's#POSTGRESQL_CONNECTION_LIMIT="-1"#POSTGRESQL_CONNECTION_LIMIT="なし"#g' ${CONFIG_DIR}db_data_config.txt; export POSTGRESQL_CONNECTION_LIMIT="なし";</v>
      </c>
      <c r="CP331" s="71" t="str">
        <f t="shared" si="7"/>
        <v>sed -i '' 's#POSTGRESQL_CONNECTION_LIMIT="なし"#POSTGRESQL_CONNECTION_LIMIT="-1"#g' ${CONFIG_DIR}db_data_config.txt; export POSTGRESQL_CONNECTION_LIMIT="-1";</v>
      </c>
      <c r="CQ331" s="71" t="str">
        <f t="shared" si="8"/>
        <v>sed -i '' 's#POSTGRESQL_ALLOW_CONNECTIONS="true"#POSTGRESQL_ALLOW_CONNECTIONS="なし"#g' ${CONFIG_DIR}db_data_config.txt; export POSTGRESQL_ALLOW_CONNECTIONS="なし";</v>
      </c>
      <c r="CR331" s="71" t="str">
        <f t="shared" si="9"/>
        <v>sed -i '' 's#POSTGRESQL_ALLOW_CONNECTIONS="なし"#POSTGRESQL_ALLOW_CONNECTIONS="true"#g' ${CONFIG_DIR}db_data_config.txt; export POSTGRESQL_ALLOW_CONNECTIONS="true";</v>
      </c>
      <c r="CS331" s="5" t="s">
        <v>735</v>
      </c>
    </row>
    <row r="332" spans="4:97" ht="54" customHeight="1">
      <c r="D332" s="96">
        <f t="shared" si="10"/>
        <v>21</v>
      </c>
      <c r="E332" s="97"/>
      <c r="F332" s="97"/>
      <c r="G332" s="98"/>
      <c r="H332" s="45" t="str">
        <f t="shared" ca="1" si="3"/>
        <v>clear; echo テストケース021; sed -i '' 's#COLUMN_AUTO_INCREMENT="false","false","false","false","false","false","false","false","false","false"#COLUMN_AUTO_INCREMENT="false","false","false","false","false","false","false","false","false","false","false"#g' ${CONFIG_DIR}db_sql_config.txt; export COLUMN_AUTO_INCREMENT="false","false","false","false","false","false","false","false","false","false","false";sed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's#COLUMN_AUTO_INCREMENT="false","false","false","false","false","false","false","false","false","false","false"#COLUMN_AUTO_INCREMENT="false","false","false","false","false","false","false","false","false","false"#g' ${CONFIG_DIR}db_sql_config.txt; export COLUMN_AUTO_INCREMENT="false","false","false","false","false","false","false","false","false","false";sed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7"/>
      <c r="AE332" s="99" t="str" cm="1">
        <f t="array" ref="AE332">SUBSTITUTE(INDEX($H$286:$AQ$286, , MATCH($D332, $137:$137, 0)-7),"-","")</f>
        <v>異常</v>
      </c>
      <c r="AF332" s="100"/>
      <c r="AG332" s="101"/>
      <c r="AH332" s="102" t="s">
        <v>1498</v>
      </c>
      <c r="AI332" s="103"/>
      <c r="AJ332" s="103"/>
      <c r="AK332" s="103"/>
      <c r="AL332" s="103"/>
      <c r="AM332" s="103"/>
      <c r="AN332" s="103"/>
      <c r="AO332" s="103"/>
      <c r="AP332" s="103"/>
      <c r="AQ332" s="104"/>
      <c r="AS332" s="68" t="str" cm="1">
        <f t="array" ref="AS332">SUBSTITUTE(TEXT(INDEX($H$289:$AQ$289,1,$D332),"000000"),"-","")</f>
        <v>240112</v>
      </c>
      <c r="AT332" s="69"/>
      <c r="AU332" s="70"/>
      <c r="AW332" s="71" t="str">
        <f>SUBSTITUTE(IF(VLOOKUP(AW$310,$AD$9:$AN$32,8,FALSE)=INDEX($E$143:$G$146,MATCH("●",INDEX($H$143:$AQ$146,,MATCH($D332,$137:$137,0)-7),0),1),"","sed -i "&amp;IF($AK$308="MacOS","'' ","")&amp;"'s#"&amp;AW$310&amp;"="""&amp;VLOOKUP(AW$310,$AD$9:$AN$32,8,FALSE)&amp;""""&amp;"#"&amp;AW$310&amp;"="&amp;""""&amp;INDEX($E$143:$G$146,MATCH("●",INDEX($H$143:$AQ$146,,MATCH($D332,$137:$137,0)-7),0),1)&amp;""""&amp;"#g'"&amp;" ${CONFIG_DIR}"&amp;$K$7&amp;"; export "&amp;AW$310&amp;"="&amp;""""&amp;INDEX($E$143:$G$146,MATCH("●",INDEX($H$143:$AQ$146,,MATCH($D332,$137:$137,0)-7),0),1)&amp;""";"),",",""",""")</f>
        <v/>
      </c>
      <c r="AX332" s="71" t="str">
        <f>SUBSTITUTE(IF(INDEX($E$143:$G$146,MATCH("●",INDEX($H$143:$AQ$146,,MATCH($D332,$137:$137,0)-7),0),1)=VLOOKUP(AX$310,$AD$9:$AN$32,8,FALSE),"","sed -i "&amp;IF($AK$308="MacOS","'' ","")&amp;"'s#"&amp;AX$310&amp;"="""&amp;INDEX($E$143:$G$146,MATCH("●",INDEX($H$143:$AQ$146,,MATCH($D332,$137:$137,0)-7),0),1)&amp;""""&amp;"#"&amp;AX$310&amp;"="&amp;""""&amp;VLOOKUP(AX$310,$AD$9:$AN$32,8,FALSE)&amp;""""&amp;"#g'"&amp;"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2" s="71" t="str">
        <f>SUBSTITUTE(IF(VLOOKUP(AY$310,$AD$9:$AN$32,8,FALSE)=INDEX($E$148:$G$149,MATCH("●",INDEX($H$148:$AQ$149,,MATCH($D332,$137:$137,0)-7),0),1),"","sed -i "&amp;IF($AK$308="MacOS","'' ","")&amp;"'s#"&amp;AY$310&amp;"="""&amp;VLOOKUP(AY$310,$AD$9:$AN$32,8,FALSE)&amp;""""&amp;"#"&amp;AY$310&amp;"="&amp;""""&amp;INDEX($E$148:$G$149,MATCH("●",INDEX($H$148:$AQ$149,,MATCH($D332,$137:$137,0)-7),0),1)&amp;""""&amp;"#g'"&amp;" ${CONFIG_DIR}"&amp;$K$7&amp;"; export "&amp;AY$310&amp;"="&amp;""""&amp;INDEX($E$148:$G$149,MATCH("●",INDEX($H$148:$AQ$149,,MATCH($D332,$137:$137,0)-7),0),1)&amp;""";"),",",""",""")</f>
        <v/>
      </c>
      <c r="AZ332" s="71" t="str">
        <f>SUBSTITUTE(IF(INDEX($E$148:$G$149,MATCH("●",INDEX($H$148:$AQ$149,,MATCH($D332,$137:$137,0)-7),0),1)=VLOOKUP(AZ$310,$AD$9:$AN$16,8,FALSE),"","sed -i "&amp;IF($AK$308="MacOS","'' ","")&amp;"'s#"&amp;AZ$310&amp;"="""&amp;INDEX($E$148:$G$149,MATCH("●",INDEX($H$148:$AQ$149,,MATCH($D332,$137:$137,0)-7),0),1)&amp;""""&amp;"#"&amp;AZ$310&amp;"="&amp;""""&amp;VLOOKUP(AZ$310,$AD$9:$AN$16,8,FALSE)&amp;""""&amp;"#g'"&amp;"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2" s="71" t="str">
        <f>SUBSTITUTE(IF(VLOOKUP(BA$310,$AD$9:$AN$32,8,FALSE)=INDEX($E$151:$G$156,MATCH("●",INDEX($H$151:$AQ$156,,MATCH($D332,$137:$137,0)-7),0),1),"","sed -i "&amp;IF($AK$308="MacOS","'' ","")&amp;"'s#"&amp;BA$310&amp;"="""&amp;VLOOKUP(BA$310,$AD$9:$AN$32,8,FALSE)&amp;""""&amp;"#"&amp;BA$310&amp;"="&amp;""""&amp;INDEX($E$151:$G$156,MATCH("●",INDEX($H$151:$AQ$156,,MATCH($D332,$137:$137,0)-7),0),1)&amp;""""&amp;"#g'"&amp;" ${CONFIG_DIR}"&amp;$K$7&amp;"; export "&amp;BA$310&amp;"="&amp;""""&amp;INDEX($E$151:$G$156,MATCH("●",INDEX($H$151:$AQ$156,,MATCH($D332,$137:$137,0)-7),0),1)&amp;""";"),",",""",""")</f>
        <v/>
      </c>
      <c r="BB332" s="71" t="str">
        <f>SUBSTITUTE(IF(INDEX($E$151:$G$156,MATCH("●",INDEX($H$151:$AQ$156,,MATCH($D332,$137:$137,0)-7),0),1)=VLOOKUP(BB$310,$AD$9:$AN$16,8,FALSE),"","sed -i "&amp;IF($AK$308="MacOS","'' ","")&amp;"'s#"&amp;BB$310&amp;"="""&amp;INDEX($E$151:$G$156,MATCH("●",INDEX($H$151:$AQ$156,,MATCH($D332,$137:$137,0)-7),0),1)&amp;""""&amp;"#"&amp;BB$310&amp;"="&amp;""""&amp;VLOOKUP(BB$310,$AD$9:$AN$16,8,FALSE)&amp;""""&amp;"#g'"&amp;"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2" s="71" t="str">
        <f>SUBSTITUTE(IF(VLOOKUP(BC$310,$AD$9:$AN$32,8,FALSE)=INDEX($E$158:$G$166,MATCH("●",INDEX($H$158:$AQ$166,,MATCH($D332,$137:$137,0)-7),0),1),"","sed -i "&amp;IF($AK$308="MacOS","'' ","")&amp;"'s#"&amp;BC$310&amp;"="""&amp;VLOOKUP(BC$310,$AD$9:$AN$32,8,FALSE)&amp;""""&amp;"#"&amp;BC$310&amp;"="&amp;""""&amp;INDEX($E$158:$G$166,MATCH("●",INDEX($H$158:$AQ$166,,MATCH($D332,$137:$137,0)-7),0),1)&amp;""""&amp;"#g'"&amp;" ${CONFIG_DIR}"&amp;$K$7&amp;"; export "&amp;BC$310&amp;"="&amp;""""&amp;INDEX($E$158:$G$166,MATCH("●",INDEX($H$158:$AQ$166,,MATCH($D332,$137:$137,0)-7),0),1)&amp;""";"),",",""",""")</f>
        <v/>
      </c>
      <c r="BD332" s="71" t="str">
        <f>SUBSTITUTE(IF(INDEX($E$158:$G$166,MATCH("●",INDEX($H$158:$AQ$166,,MATCH($D332,$137:$137,0)-7),0),1)=VLOOKUP(BD$310,$AD$9:$AN$16,8,FALSE),"","sed -i "&amp;IF($AK$308="MacOS","'' ","")&amp;"'s#"&amp;BD$310&amp;"="""&amp;INDEX($E$158:$G$166,MATCH("●",INDEX($H$158:$AQ$166,,MATCH($D332,$137:$137,0)-7),0),1)&amp;""""&amp;"#"&amp;BD$310&amp;"="&amp;""""&amp;VLOOKUP(BD$310,$AD$9:$AN$16,8,FALSE)&amp;""""&amp;"#g'"&amp;"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2" s="71" t="str">
        <f>SUBSTITUTE(IF(VLOOKUP(BE$310,$AD$9:$AN$32,8,FALSE)=INDEX($E$168:$G$169,MATCH("●",INDEX($H$168:$AQ$169,,MATCH($D332,$137:$137,0)-7),0),1),"","sed -i "&amp;IF($AK$308="MacOS","'' ","")&amp;"'s#"&amp;BE$310&amp;"="""&amp;VLOOKUP(BE$310,$AD$9:$AD$9:$AN$32,8,FALSE)&amp;""""&amp;"#"&amp;BE$310&amp;"="&amp;""""&amp;INDEX($E$168:$G$169,MATCH("●",INDEX($H$168:$AQ$169,,MATCH($D332,$137:$137,0)-7),0),1)&amp;""""&amp;"#g'"&amp;" ${CONFIG_DIR}"&amp;$K$7&amp;"; export "&amp;BE$310&amp;"="&amp;""""&amp;INDEX($E$168:$G$169,MATCH("●",INDEX($H$168:$AQ$169,,MATCH($D332,$137:$137,0)-7),0),1)&amp;""";"),",",""",""")</f>
        <v/>
      </c>
      <c r="BF332" s="71" t="str">
        <f>SUBSTITUTE(IF(INDEX($E$168:$G$169,MATCH("●",INDEX($H$168:$AQ$169,,MATCH($D332,$137:$137,0)-7),0),1)=VLOOKUP(BF$310,$AD$9:$AN$16,8,FALSE),"","sed -i "&amp;IF($AK$308="MacOS","'' ","")&amp;"'s#"&amp;BF$310&amp;"="""&amp;INDEX($E$168:$G$169,MATCH("●",INDEX($H$168:$AQ$169,,MATCH($D332,$137:$137,0)-7),0),1)&amp;""""&amp;"#"&amp;BF$310&amp;"="&amp;""""&amp;VLOOKUP(BF$310,$AD$9:$AN$16,8,FALSE)&amp;""""&amp;"#g'"&amp;"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2" s="71" t="str">
        <f>SUBSTITUTE(IF(VLOOKUP(BG$310,$AD$9:$AN$32,8,FALSE)=INDEX($E$171:$G$172,MATCH("●",INDEX($H$171:$AQ$172,,MATCH($D332,$137:$137,0)-7),0),1),"","sed -i "&amp;IF($AK$308="MacOS","'' ","")&amp;"'s#"&amp;BG$310&amp;"="""&amp;VLOOKUP(BG$310,$AD$9:$AN$32,8,FALSE)&amp;""""&amp;"#"&amp;BG$310&amp;"="&amp;""""&amp;INDEX($E$171:$G$172,MATCH("●",INDEX($H$171:$AQ$172,,MATCH($D332,$137:$137,0)-7),0),1)&amp;""""&amp;"#g'"&amp;" ${CONFIG_DIR}"&amp;$K$7&amp;"; export "&amp;BG$310&amp;"="&amp;""""&amp;INDEX($E$171:$G$172,MATCH("●",INDEX($H$171:$AQ$172,,MATCH($D332,$137:$137,0)-7),0),1)&amp;""";"),",",""",""")</f>
        <v/>
      </c>
      <c r="BH332" s="71" t="str">
        <f>SUBSTITUTE(IF(INDEX($E$171:$G$172,MATCH("●",INDEX($H$171:$AQ$172,,MATCH($D332,$137:$137,0)-7),0),1)=VLOOKUP(BH$310,$AD$9:$AN$16,8,FALSE),"","sed -i "&amp;IF($AK$308="MacOS","'' ","")&amp;"'s#"&amp;BH$310&amp;"="""&amp;INDEX($E$171:$G$172,MATCH("●",INDEX($H$171:$AQ$172,,MATCH($D332,$137:$137,0)-7),0),1)&amp;""""&amp;"#"&amp;BH$310&amp;"="&amp;""""&amp;VLOOKUP(BH$310,$AD$9:$AN$16,8,FALSE)&amp;""""&amp;"#g'"&amp;"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2" s="71" t="str">
        <f>SUBSTITUTE(IF(VLOOKUP(BI$310,$AD$9:$AN$32,8,FALSE)=INDEX($E$174:$G$185,MATCH("●",INDEX($H$174:$AQ$185,,MATCH($D332,$137:$137,0)-7),0),1),"","sed -i "&amp;IF($AK$308="MacOS","'' ","")&amp;"'s#"&amp;BI$310&amp;"="""&amp;VLOOKUP(BI$310,$AD$9:$AN$32,8,FALSE)&amp;""""&amp;"#"&amp;BI$310&amp;"="&amp;""""&amp;INDEX($E$174:$G$185,MATCH("●",INDEX($H$174:$AQ$185,,MATCH($D332,$137:$137,0)-7),0),1)&amp;""""&amp;"#g'"&amp;" ${CONFIG_DIR}"&amp;$K$7&amp;"; export "&amp;BI$310&amp;"="&amp;""""&amp;INDEX($E$174:$G$185,MATCH("●",INDEX($H$174:$AQ$185,,MATCH($D332,$137:$137,0)-7),0),1)&amp;""";"),",",""",""")</f>
        <v/>
      </c>
      <c r="BJ332" s="71" t="str">
        <f>SUBSTITUTE(IF(INDEX($E$174:$G$185,MATCH("●",INDEX($H$174:$AQ$185,,MATCH($D332,$137:$137,0)-7),0),1)=VLOOKUP(BJ$310,$AD$9:$AN$16,8,FALSE),"","sed -i "&amp;IF($AK$308="MacOS","'' ","")&amp;"'s#"&amp;BJ$310&amp;"="""&amp;INDEX($E$174:$G$185,MATCH("●",INDEX($H$174:$AQ$185,,MATCH($D332,$137:$137,0)-7),0),1)&amp;""""&amp;"#"&amp;BJ$310&amp;"="&amp;""""&amp;VLOOKUP(BJ$310,$AD$9:$AN$16,8,FALSE)&amp;""""&amp;"#g'"&amp;"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2" s="71" t="str">
        <f>SUBSTITUTE(IF(VLOOKUP(BK$310,$AD$9:$AN$32,8,FALSE)=INDEX($E$187:$G$189,MATCH("●",INDEX($H$187:$AQ$189,,MATCH($D332,$137:$137,0)-7),0),1),"","sed -i "&amp;IF($AK$308="MacOS","'' ","")&amp;"'s#"&amp;BK$310&amp;"="""&amp;VLOOKUP(BK$310,$AD$9:$AN$32,8,FALSE)&amp;""""&amp;"#"&amp;BK$310&amp;"="&amp;""""&amp;INDEX($E$187:$G$189,MATCH("●",INDEX($H$187:$AQ$189,,MATCH($D332,$137:$137,0)-7),0),1)&amp;""""&amp;"#g'"&amp;" ${CONFIG_DIR}"&amp;$K$7&amp;"; export "&amp;BK$310&amp;"="&amp;""""&amp;INDEX($E$187:$G$189,MATCH("●",INDEX($H$187:$AQ$189,,MATCH($D332,$137:$137,0)-7),0),1)&amp;""";"),",",""",""")</f>
        <v/>
      </c>
      <c r="BL332" s="71" t="str">
        <f>SUBSTITUTE(IF(INDEX($E$187:$G$189,MATCH("●",INDEX($H$187:$AQ$189,,MATCH($D332,$137:$137,0)-7),0),1)=VLOOKUP(BL$310,$AD$9:$AN$32,8,FALSE),"","sed -i "&amp;IF($AK$308="MacOS","'' ","")&amp;"'s#"&amp;BL$310&amp;"="""&amp;INDEX($E$187:$G$189,MATCH("●",INDEX($H$187:$AQ$189,,MATCH($D332,$137:$137,0)-7),0),1)&amp;""""&amp;"#"&amp;BL$310&amp;"="&amp;""""&amp;VLOOKUP(BL$310,$AD$9:$AN$32,8,FALSE)&amp;""""&amp;"#g'"&amp;"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2" s="71" t="str">
        <f>SUBSTITUTE(IF(VLOOKUP(BM$310,$AD$9:$AN$32,8,FALSE)=INDEX($E$191:$G$192,MATCH("●",INDEX($H$191:$AQ$192,,MATCH($D332,$137:$137,0)-7),0),1),"","sed -i "&amp;IF($AK$308="MacOS","'' ","")&amp;"'s#"&amp;BM$310&amp;"="""&amp;VLOOKUP(BM$310,$AD$9:$AN$32,8,FALSE)&amp;""""&amp;"#"&amp;BM$310&amp;"="&amp;""""&amp;INDEX($E$191:$G$192,MATCH("●",INDEX($H$191:$AQ$192,,MATCH($D332,$137:$137,0)-7),0),1)&amp;""""&amp;"#g'"&amp;" ${CONFIG_DIR}"&amp;$K$7&amp;"; export "&amp;BM$310&amp;"="&amp;""""&amp;INDEX($E$191:$G$192,MATCH("●",INDEX($H$191:$AQ$192,,MATCH($D332,$137:$137,0)-7),0),1)&amp;""";"),",",""",""")</f>
        <v/>
      </c>
      <c r="BN332" s="71" t="str">
        <f>SUBSTITUTE(IF(INDEX($E$191:$G$192,MATCH("●",INDEX($H$191:$AQ$192,,MATCH($D332,$137:$137,0)-7),0),1)=VLOOKUP(BN$310,$AD$9:$AN$32,8,FALSE),"","sed -i "&amp;IF($AK$308="MacOS","'' ","")&amp;"'s#"&amp;BN$310&amp;"="""&amp;INDEX($E$191:$G$192,MATCH("●",INDEX($H$191:$AQ$192,,MATCH($D332,$137:$137,0)-7),0),1)&amp;""""&amp;"#"&amp;BN$310&amp;"="&amp;""""&amp;VLOOKUP(BN$310,$AD$9:$AN$32,8,FALSE)&amp;""""&amp;"#g'"&amp;"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2" s="71" t="str">
        <f>SUBSTITUTE(IF(VLOOKUP(BO$310,$AD$9:$AN$32,8,FALSE)=INDEX($E$194:$G$195,MATCH("●",INDEX($H$194:$AQ$195,,MATCH($D332,$137:$137,0)-7),0),1),"","sed -i "&amp;IF($AK$308="MacOS","'' ","")&amp;"'s#"&amp;BO$310&amp;"="""&amp;VLOOKUP(BO$310,$AD$9:$AN$32,8,FALSE)&amp;""""&amp;"#"&amp;BO$310&amp;"="&amp;""""&amp;INDEX($E$194:$G$195,MATCH("●",INDEX($H$194:$AQ$195,,MATCH($D332,$137:$137,0)-7),0),1)&amp;""""&amp;"#g'"&amp;" ${CONFIG_DIR}"&amp;$K$7&amp;"; export "&amp;BO$310&amp;"="&amp;""""&amp;INDEX($E$194:$G$195,MATCH("●",INDEX($H$194:$AQ$195,,MATCH($D332,$137:$137,0)-7),0),1)&amp;""";"),",",""",""")</f>
        <v/>
      </c>
      <c r="BP332" s="71" t="str">
        <f>SUBSTITUTE(IF(INDEX($E$194:$G$195,MATCH("●",INDEX($H$194:$AQ$195,,MATCH($D332,$137:$137,0)-7),0),1)=VLOOKUP(BP$310,$AD$9:$AN$32,8,FALSE),"","sed -i "&amp;IF($AK$308="MacOS","'' ","")&amp;"'s#"&amp;BP$310&amp;"="""&amp;INDEX($E$194:$G$195,MATCH("●",INDEX($H$194:$AQ$195,,MATCH($D332,$137:$137,0)-7),0),1)&amp;""""&amp;"#"&amp;BP$310&amp;"="&amp;""""&amp;VLOOKUP(BP$310,$AD$9:$AN$32,8,FALSE)&amp;""""&amp;"#g'"&amp;"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2" s="71" t="str">
        <f>SUBSTITUTE(IF(VLOOKUP(BQ$310,$AD$9:$AN$32,8,FALSE)=INDEX($E$197:$G$198,MATCH("●",INDEX($H$197:$AQ$198,,MATCH($D332,$137:$137,0)-7),0),1),"","sed -i "&amp;IF($AK$308="MacOS","'' ","")&amp;"'s#"&amp;BQ$310&amp;"="""&amp;VLOOKUP(BQ$310,$AD$9:$AN$32,8,FALSE)&amp;""""&amp;"#"&amp;BQ$310&amp;"="&amp;""""&amp;INDEX($E$197:$G$198,MATCH("●",INDEX($H$197:$AQ$198,,MATCH($D332,$137:$137,0)-7),0),1)&amp;""""&amp;"#g'"&amp;" ${CONFIG_DIR}"&amp;$K$7&amp;"; export "&amp;BQ$310&amp;"="&amp;""""&amp;INDEX($E$197:$G$198,MATCH("●",INDEX($H$197:$AQ$198,,MATCH($D332,$137:$137,0)-7),0),1)&amp;""";"),",",""",""")</f>
        <v/>
      </c>
      <c r="BR332" s="71" t="str">
        <f>SUBSTITUTE(IF(INDEX($E$197:$G$198,MATCH("●",INDEX($H$197:$AQ$198,,MATCH($D332,$137:$137,0)-7),0),1)=VLOOKUP(BR$310,$AD$9:$AN$32,8,FALSE),"","sed -i "&amp;IF($AK$308="MacOS","'' ","")&amp;"'s#"&amp;BR$310&amp;"="""&amp;INDEX($E$197:$G$198,MATCH("●",INDEX($H$197:$AQ$198,,MATCH($D332,$137:$137,0)-7),0),1)&amp;""""&amp;"#"&amp;BR$310&amp;"="&amp;""""&amp;VLOOKUP(BR$310,$AD$9:$AN$32,8,FALSE)&amp;""""&amp;"#g'"&amp;"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2" s="71" t="str">
        <f>SUBSTITUTE(IF(VLOOKUP(BS$310,$AD$9:$AN$32,8,FALSE)=INDEX($E$200:$G$203,MATCH("●",INDEX($H$200:$AQ$203,,MATCH($D332,$137:$137,0)-7),0),1),"","sed -i "&amp;IF($AK$308="MacOS","'' ","")&amp;"'s#"&amp;BS$310&amp;"="""&amp;VLOOKUP(BS$310,$AD$9:$AN$32,8,FALSE)&amp;""""&amp;"#"&amp;BS$310&amp;"="&amp;""""&amp;INDEX($E$200:$G$203,MATCH("●",INDEX($H$200:$AQ$203,,MATCH($D332,$137:$137,0)-7),0),1)&amp;""""&amp;"#g'"&amp;" ${CONFIG_DIR}"&amp;$K$7&amp;"; export "&amp;BS$310&amp;"="&amp;""""&amp;INDEX($E$200:$G$203,MATCH("●",INDEX($H$200:$AQ$203,,MATCH($D332,$137:$137,0)-7),0),1)&amp;""";"),",",""",""")</f>
        <v/>
      </c>
      <c r="BT332" s="71" t="str">
        <f>SUBSTITUTE(IF(INDEX($E$200:$G$203,MATCH("●",INDEX($H$200:$AQ$203,,MATCH($D332,$137:$137,0)-7),0),1)=VLOOKUP(BT$310,$AD$9:$AN$32,8,FALSE),"","sed -i "&amp;IF($AK$308="MacOS","'' ","")&amp;"'s#"&amp;BT$310&amp;"="""&amp;INDEX($E$200:$G$203,MATCH("●",INDEX($H$200:$AQ$203,,MATCH($D332,$137:$137,0)-7),0),1)&amp;""""&amp;"#"&amp;BT$310&amp;"="&amp;""""&amp;VLOOKUP(BT$310,$AD$9:$AN$32,8,FALSE)&amp;""""&amp;"#g'"&amp;"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2" s="71" t="str">
        <f>SUBSTITUTE(IF(VLOOKUP(BU$310,$AD$9:$AN$32,8,FALSE)=INDEX($E$205:$G$210,MATCH("●",INDEX($H$205:$AQ$210,,MATCH($D332,$137:$137,0)-7),0),1),"","sed -i "&amp;IF($AK$308="MacOS","'' ","")&amp;"'s#"&amp;BU$310&amp;"="""&amp;VLOOKUP(BU$310,$AD$9:$AN$32,8,FALSE)&amp;""""&amp;"#"&amp;BU$310&amp;"="&amp;""""&amp;INDEX($E$205:$G$210,MATCH("●",INDEX($H$205:$AQ$210,,MATCH($D332,$137:$137,0)-7),0),1)&amp;""""&amp;"#g'"&amp;" ${CONFIG_DIR}"&amp;$K$7&amp;"; export "&amp;BU$310&amp;"="&amp;""""&amp;INDEX($E$205:$G$210,MATCH("●",INDEX($H$205:$AQ$210,,MATCH($D332,$137:$137,0)-7),0),1)&amp;""";"),",",""",""")</f>
        <v/>
      </c>
      <c r="BV332" s="71" t="str">
        <f>SUBSTITUTE(IF(INDEX($E$205:$G$210,MATCH("●",INDEX($H$205:$AQ$210,,MATCH($D332,$137:$137,0)-7),0),1)=VLOOKUP(BV$310,$AD$9:$AN$32,8,FALSE),"","sed -i "&amp;IF($AK$308="MacOS","'' ","")&amp;"'s#"&amp;BV$310&amp;"="""&amp;INDEX($E$205:$G$210,MATCH("●",INDEX($H$205:$AQ$210,,MATCH($D332,$137:$137,0)-7),0),1)&amp;""""&amp;"#"&amp;BV$310&amp;"="&amp;""""&amp;VLOOKUP(BV$310,$AD$9:$AN$32,8,FALSE)&amp;""""&amp;"#g'"&amp;"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32" s="71" t="str">
        <f>SUBSTITUTE(IF(VLOOKUP(BW$310,$AD$9:$AN$32,8,FALSE)=INDEX($E$212:$G$217,MATCH("●",INDEX($H$212:$AQ$217,,MATCH($D332,$137:$137,0)-7),0),1),"","sed -i "&amp;IF($AK$308="MacOS","'' ","")&amp;"'s#"&amp;BW$310&amp;"="""&amp;VLOOKUP(BW$310,$AD$9:$AN$32,8,FALSE)&amp;""""&amp;"#"&amp;BW$310&amp;"="&amp;""""&amp;INDEX($E$212:$G$217,MATCH("●",INDEX($H$212:$AQ$217,,MATCH($D332,$137:$137,0)-7),0),1)&amp;""""&amp;"#g'"&amp;" ${CONFIG_DIR}"&amp;$K$7&amp;"; export "&amp;BW$310&amp;"="&amp;""""&amp;INDEX($E$212:$G$217,MATCH("●",INDEX($H$212:$AQ$217,,MATCH($D332,$137:$137,0)-7),0),1)&amp;""";"),",",""",""")</f>
        <v/>
      </c>
      <c r="BX332" s="71" t="str">
        <f>SUBSTITUTE(IF(INDEX($E$212:$G$217,MATCH("●",INDEX($H$212:$AQ$217,,MATCH($D332,$137:$137,0)-7),0),1)=VLOOKUP(BX$310,$AD$9:$AN$32,8,FALSE),"","sed -i "&amp;IF($AK$308="MacOS","'' ","")&amp;"'s#"&amp;BX$310&amp;"="""&amp;INDEX($E$212:$G$217,MATCH("●",INDEX($H$212:$AQ$217,,MATCH($D332,$137:$137,0)-7),0),1)&amp;""""&amp;"#"&amp;BX$310&amp;"="&amp;""""&amp;VLOOKUP(BX$310,$AD$9:$AN$32,8,FALSE)&amp;""""&amp;"#g'"&amp;"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2" s="71" t="str">
        <f>SUBSTITUTE(IF(VLOOKUP(BY$310,$AD$9:$AN$32,8,FALSE)=INDEX($E$219:$G$224,MATCH("●",INDEX($H$219:$AQ$224,,MATCH($D332,$137:$137,0)-7),0),1),"","sed -i "&amp;IF($AK$308="MacOS","'' ","")&amp;"'s#"&amp;BY$310&amp;"="""&amp;VLOOKUP(BY$310,$AD$9:$AN$32,8,FALSE)&amp;""""&amp;"#"&amp;BY$310&amp;"="&amp;""""&amp;INDEX($E$219:$G$224,MATCH("●",INDEX($H$219:$AQ$224,,MATCH($D332,$137:$137,0)-7),0),1)&amp;""""&amp;"#g'"&amp;" ${CONFIG_DIR}"&amp;$K$7&amp;"; export "&amp;BY$310&amp;"="&amp;""""&amp;INDEX($E$219:$G$224,MATCH("●",INDEX($H$219:$AQ$224,,MATCH($D332,$137:$137,0)-7),0),1)&amp;""";"),",",""",""")</f>
        <v/>
      </c>
      <c r="BZ332" s="71" t="str">
        <f>SUBSTITUTE(IF(INDEX($E$219:$G$224,MATCH("●",INDEX($H$219:$AQ$224,,MATCH($D332,$137:$137,0)-7),0),1)=VLOOKUP(BZ$310,$AD$9:$AN$32,8,FALSE),"","sed -i "&amp;IF($AK$308="MacOS","'' ","")&amp;"'s#"&amp;BZ$310&amp;"="""&amp;INDEX($E$219:$G$224,MATCH("●",INDEX($H$219:$AQ$224,,MATCH($D332,$137:$137,0)-7),0),1)&amp;""""&amp;"#"&amp;BZ$310&amp;"="&amp;""""&amp;VLOOKUP(BZ$310,$AD$9:$AN$32,8,FALSE)&amp;""""&amp;"#g'"&amp;"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2" s="71" t="str">
        <f>SUBSTITUTE(IF(VLOOKUP(CA$310,$AD$9:$AN$32,8,FALSE)=INDEX($E$226:$G$231,MATCH("●",INDEX($H$226:$AQ$231,,MATCH($D332,$137:$137,0)-7),0),1),"","sed -i "&amp;IF($AK$308="MacOS","'' ","")&amp;"'s#"&amp;CA$310&amp;"="""&amp;VLOOKUP(CA$310,$AD$9:$AN$32,8,FALSE)&amp;""""&amp;"#"&amp;CA$310&amp;"="&amp;""""&amp;INDEX($E$226:$G$231,MATCH("●",INDEX($H$226:$AQ$231,,MATCH($D332,$137:$137,0)-7),0),1)&amp;""""&amp;"#g'"&amp;" ${CONFIG_DIR}"&amp;$K$7&amp;"; export "&amp;CA$310&amp;"="&amp;""""&amp;INDEX($E$226:$G$231,MATCH("●",INDEX($H$226:$AQ$231,,MATCH($D332,$137:$137,0)-7),0),1)&amp;""";"),",",""",""")</f>
        <v/>
      </c>
      <c r="CB332" s="71" t="str">
        <f>SUBSTITUTE(IF(INDEX($E$226:$G$231,MATCH("●",INDEX($H$226:$AQ$231,,MATCH($D332,$137:$137,0)-7),0),1)=VLOOKUP(CB$310,$AD$9:$AN$32,8,FALSE),"","sed -i "&amp;IF($AK$308="MacOS","'' ","")&amp;"'s#"&amp;CB$310&amp;"="""&amp;INDEX($E$226:$G$231,MATCH("●",INDEX($H$226:$AQ$231,,MATCH($D332,$137:$137,0)-7),0),1)&amp;""""&amp;"#"&amp;CB$310&amp;"="&amp;""""&amp;VLOOKUP(CB$310,$AD$9:$AN$32,8,FALSE)&amp;""""&amp;"#g'"&amp;"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2" s="71" t="str">
        <f>SUBSTITUTE(IF(VLOOKUP(CC$310,$AD$9:$AN$32,8,FALSE)=INDEX($E$233:$G$238,MATCH("●",INDEX($H$233:$AQ$238,,MATCH($D332,$137:$137,0)-7),0),1),"","sed -i "&amp;IF($AK$308="MacOS","'' ","")&amp;"'s#"&amp;CC$310&amp;"="""&amp;VLOOKUP(CC$310,$AD$9:$AN$32,8,FALSE)&amp;""""&amp;"#"&amp;CC$310&amp;"="&amp;""""&amp;INDEX($E$233:$G$238,MATCH("●",INDEX($H$233:$AQ$238,,MATCH($D332,$137:$137,0)-7),0),1)&amp;""""&amp;"#g'"&amp;" ${CONFIG_DIR}"&amp;$K$7&amp;"; export "&amp;CC$310&amp;"="&amp;""""&amp;INDEX($E$233:$G$238,MATCH("●",INDEX($H$233:$AQ$238,,MATCH($D332,$137:$137,0)-7),0),1)&amp;""";"),",",""",""")</f>
        <v/>
      </c>
      <c r="CD332" s="71" t="str">
        <f>SUBSTITUTE(IF(INDEX($E$233:$G$238,MATCH("●",INDEX($H$233:$AQ$238,,MATCH($D332,$137:$137,0)-7),0),1)=VLOOKUP(CD$310,$AD$9:$AN$32,8,FALSE),"","sed -i "&amp;IF($AK$308="MacOS","'' ","")&amp;"'s#"&amp;CD$310&amp;"="""&amp;INDEX($E$233:$G$238,MATCH("●",INDEX($H$233:$AQ$238,,MATCH($D332,$137:$137,0)-7),0),1)&amp;""""&amp;"#"&amp;CD$310&amp;"="&amp;""""&amp;VLOOKUP(CD$310,$AD$9:$AN$32,8,FALSE)&amp;""""&amp;"#g'"&amp;"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32" s="71" t="str">
        <f>SUBSTITUTE(IF(VLOOKUP(CE$310,$AD$9:$AN$32,8,FALSE)=INDEX($E$240:$G$245,MATCH("●",INDEX($H$240:$AQ$245,,MATCH($D332,$137:$137,0)-7),0),1),"","sed -i "&amp;IF($AK$308="MacOS","'' ","")&amp;"'s#"&amp;CE$310&amp;"="""&amp;VLOOKUP(CE$310,$AD$9:$AN$32,8,FALSE)&amp;""""&amp;"#"&amp;CE$310&amp;"="&amp;""""&amp;INDEX($E$240:$G$245,MATCH("●",INDEX($H$240:$AQ$245,,MATCH($D332,$137:$137,0)-7),0),1)&amp;""""&amp;"#g'"&amp;" ${CONFIG_DIR}"&amp;$K$7&amp;"; export "&amp;CE$310&amp;"="&amp;""""&amp;INDEX($E$240:$G$245,MATCH("●",INDEX($H$240:$AQ$245,,MATCH($D332,$137:$137,0)-7),0),1)&amp;""";"),",",""",""")</f>
        <v>sed -i '' 's#COLUMN_AUTO_INCREMENT="false"",""false"",""false"",""false"",""false"",""false"",""false"",""false"",""false"",""false"#COLUMN_AUTO_INCREMENT="false"",""false"",""false"",""false"",""false"",""false"",""false"",""false"",""false"",""false"",""false"#g' ${CONFIG_DIR}db_sql_config.txt; export COLUMN_AUTO_INCREMENT="false"",""false"",""false"",""false"",""false"",""false"",""false"",""false"",""false"",""false"",""false";</v>
      </c>
      <c r="CF332" s="71" t="str">
        <f>SUBSTITUTE(IF(INDEX($E$240:$G$245,MATCH("●",INDEX($H$240:$AQ$245,,MATCH($D332,$137:$137,0)-7),0),1)=VLOOKUP(CF$310,$AD$9:$AN$32,8,FALSE),"","sed -i "&amp;IF($AK$308="MacOS","'' ","")&amp;"'s#"&amp;CF$310&amp;"="""&amp;INDEX($E$240:$G$245,MATCH("●",INDEX($H$240:$AQ$245,,MATCH($D332,$137:$137,0)-7),0),1)&amp;""""&amp;"#"&amp;CF$310&amp;"="&amp;""""&amp;VLOOKUP(CF$310,$AD$9:$AN$32,8,FALSE)&amp;""""&amp;"#g'"&amp;"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>sed -i '' 's#COLUMN_AUTO_INCREMENT="false"",""false"",""false"",""false"",""false"",""false"",""false"",""false"",""false"",""false"",""false"#COLUMN_AUTO_INCREMENT="false"",""false"",""false"",""false"",""false"",""false"",""false"",""false"",""false"",""false"#g' ${CONFIG_DIR}db_sql_config.txt; export COLUMN_AUTO_INCREMENT="false"",""false"",""false"",""false"",""false"",""false"",""false"",""false"",""false"",""false";</v>
      </c>
      <c r="CG332" s="71" t="str">
        <f>SUBSTITUTE(IF(VLOOKUP(CG$310,$AD$9:$AN$32,8,FALSE)=INDEX($E$247:$G$251,MATCH("●",INDEX($H$247:$AQ$251,,MATCH($D332,$137:$137,0)-7),0),1),"","sed -i "&amp;IF($AK$308="MacOS","'' ","")&amp;"'s#"&amp;CG$310&amp;"="""&amp;VLOOKUP(CG$310,$AD$9:$AN$32,8,FALSE)&amp;""""&amp;"#"&amp;CG$310&amp;"="&amp;""""&amp;INDEX($E$247:$G$251,MATCH("●",INDEX($H$247:$AQ$251,,MATCH($D332,$137:$137,0)-7),0),1)&amp;""""&amp;"#g'"&amp;" ${CONFIG_DIR}"&amp;$K$7&amp;"; export "&amp;CG$310&amp;"="&amp;""""&amp;INDEX($E$247:$G$251,MATCH("●",INDEX($H$247:$AQ$251,,MATCH($D332,$137:$137,0)-7),0),1)&amp;""";"),",",""",""")</f>
        <v/>
      </c>
      <c r="CH332" s="71" t="str">
        <f>SUBSTITUTE(IF(INDEX($E$247:$G$251,MATCH("●",INDEX($H$247:$AQ$251,,MATCH($D332,$137:$137,0)-7),0),1)=VLOOKUP(CH$310,$AD$9:$AN$32,8,FALSE),"","sed -i "&amp;IF($AK$308="MacOS","'' ","")&amp;"'s#"&amp;CH$310&amp;"="""&amp;INDEX($E$247:$G$251,MATCH("●",INDEX($H$247:$AQ$251,,MATCH($D332,$137:$137,0)-7),0),1)&amp;""""&amp;"#"&amp;CH$310&amp;"="&amp;""""&amp;VLOOKUP(CH$310,$AD$9:$AN$32,8,FALSE)&amp;""""&amp;"#g'"&amp;"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32" s="71" t="str">
        <f>SUBSTITUTE(IF(VLOOKUP(CI$310,$AD$9:$AN$32,8,FALSE)=INDEX($E$253:$G$257,MATCH("●",INDEX($H$253:$AQ$257,,MATCH($D332,$137:$137,0)-7),0),1),"","sed -i "&amp;IF($AK$308="MacOS","'' ","")&amp;"'s#"&amp;CI$310&amp;"="""&amp;VLOOKUP(CI$310,$AD$9:$AN$32,8,FALSE)&amp;""""&amp;"#"&amp;CI$310&amp;"="&amp;""""&amp;INDEX($E$253:$G$257,MATCH("●",INDEX($H$253:$AQ$257,,MATCH($D332,$137:$137,0)-7),0),1)&amp;""""&amp;"#g'"&amp;" ${CONFIG_DIR}"&amp;$K$7&amp;"; export "&amp;CI$310&amp;"="&amp;""""&amp;INDEX($E$253:$G$257,MATCH("●",INDEX($H$253:$AQ$257,,MATCH($D332,$137:$137,0)-7),0),1)&amp;""";"),",",""",""")</f>
        <v/>
      </c>
      <c r="CJ332" s="71" t="str">
        <f>SUBSTITUTE(IF(INDEX($E$253:$G$257,MATCH("●",INDEX($H$253:$AQ$257,,MATCH($D332,$137:$137,0)-7),0),1)=VLOOKUP(CJ$310,$AD$9:$AN$32,8,FALSE),"","sed -i "&amp;IF($AK$308="MacOS","'' ","")&amp;"'s#"&amp;CJ$310&amp;"="""&amp;INDEX($E$253:$G$257,MATCH("●",INDEX($H$253:$AQ$257,,MATCH($D332,$137:$137,0)-7),0),1)&amp;""""&amp;"#"&amp;CJ$310&amp;"="&amp;""""&amp;VLOOKUP(CJ$310,$AD$9:$AN$32,8,FALSE)&amp;""""&amp;"#g'"&amp;"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32" s="71" t="str">
        <f>SUBSTITUTE(IF(VLOOKUP(CK$310,$AD$9:$AN$32,8,FALSE)=INDEX($E$259:$G$268,MATCH("●",INDEX($H$259:$AQ$268,,MATCH($D332,$137:$137,0)-7),0),1),"","sed -i "&amp;IF($AK$308="MacOS","'' ","")&amp;"'s#"&amp;CK$310&amp;"="""&amp;VLOOKUP(CK$310,$AD$9:$AN$32,8,FALSE)&amp;""""&amp;"#"&amp;CK$310&amp;"="&amp;""""&amp;INDEX($E$259:$G$268,MATCH("●",INDEX($H$259:$AQ$268,,MATCH($D332,$137:$137,0)-7),0),1)&amp;""""&amp;"#g'"&amp;" ${CONFIG_DIR}"&amp;$K$7&amp;"; export "&amp;CK$310&amp;"="&amp;""""&amp;INDEX($E$259:$G$268,MATCH("●",INDEX($H$259:$AQ$268,,MATCH($D332,$137:$137,0)-7),0),1)&amp;""";"),",",""",""")</f>
        <v/>
      </c>
      <c r="CL332" s="71" t="str">
        <f>SUBSTITUTE(IF(INDEX($E$259:$G$268,MATCH("●",INDEX($H$259:$AQ$268,,MATCH($D332,$137:$137,0)-7),0),1)=VLOOKUP(CL$310,$AD$9:$AN$32,8,FALSE),"","sed -i "&amp;IF($AK$308="MacOS","'' ","")&amp;"'s#"&amp;CL$310&amp;"="""&amp;INDEX($E$259:$G$268,MATCH("●",INDEX($H$259:$AQ$268,,MATCH($D332,$137:$137,0)-7),0),1)&amp;""""&amp;"#"&amp;CL$310&amp;"="&amp;""""&amp;VLOOKUP(CL$310,$AD$9:$AN$32,8,FALSE)&amp;""""&amp;"#g'"&amp;"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2" s="71" t="str">
        <f t="shared" si="4"/>
        <v>sed -i '' 's#POSTGRESQL_TEMPLATE="template0"#POSTGRESQL_TEMPLATE="なし"#g' ${CONFIG_DIR}db_data_config.txt; export POSTGRESQL_TEMPLATE="なし";</v>
      </c>
      <c r="CN332" s="71" t="str">
        <f t="shared" si="5"/>
        <v>sed -i '' 's#POSTGRESQL_TEMPLATE="なし"#POSTGRESQL_TEMPLATE="template0"#g' ${CONFIG_DIR}db_data_config.txt; export POSTGRESQL_TEMPLATE="template0";</v>
      </c>
      <c r="CO332" s="71" t="str">
        <f t="shared" si="6"/>
        <v>sed -i '' 's#POSTGRESQL_CONNECTION_LIMIT="-1"#POSTGRESQL_CONNECTION_LIMIT="なし"#g' ${CONFIG_DIR}db_data_config.txt; export POSTGRESQL_CONNECTION_LIMIT="なし";</v>
      </c>
      <c r="CP332" s="71" t="str">
        <f t="shared" si="7"/>
        <v>sed -i '' 's#POSTGRESQL_CONNECTION_LIMIT="なし"#POSTGRESQL_CONNECTION_LIMIT="-1"#g' ${CONFIG_DIR}db_data_config.txt; export POSTGRESQL_CONNECTION_LIMIT="-1";</v>
      </c>
      <c r="CQ332" s="71" t="str">
        <f t="shared" si="8"/>
        <v>sed -i '' 's#POSTGRESQL_ALLOW_CONNECTIONS="true"#POSTGRESQL_ALLOW_CONNECTIONS="なし"#g' ${CONFIG_DIR}db_data_config.txt; export POSTGRESQL_ALLOW_CONNECTIONS="なし";</v>
      </c>
      <c r="CR332" s="71" t="str">
        <f t="shared" si="9"/>
        <v>sed -i '' 's#POSTGRESQL_ALLOW_CONNECTIONS="なし"#POSTGRESQL_ALLOW_CONNECTIONS="true"#g' ${CONFIG_DIR}db_data_config.txt; export POSTGRESQL_ALLOW_CONNECTIONS="true";</v>
      </c>
      <c r="CS332" s="5" t="s">
        <v>735</v>
      </c>
    </row>
    <row r="333" spans="4:97" ht="54" customHeight="1">
      <c r="D333" s="96">
        <f t="shared" si="10"/>
        <v>22</v>
      </c>
      <c r="E333" s="97"/>
      <c r="F333" s="97"/>
      <c r="G333" s="98"/>
      <c r="H333" s="45" t="str">
        <f t="shared" ca="1" si="3"/>
        <v>clear; echo テストケース022; sed -i '' 's#COLUMN_AUTO_INCREMENT="false","false","false","false","false","false","false","false","false","false"#COLUMN_AUTO_INCREMENT="false","false","false","false","false","false","false","false","false"#g' ${CONFIG_DIR}db_sql_config.txt; export COLUMN_AUTO_INCREMENT="false","false","false","false","false","false","false","false","false";sed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's#COLUMN_AUTO_INCREMENT="false","false","false","false","false","false","false","false","false"#COLUMN_AUTO_INCREMENT="false","false","false","false","false","false","false","false","false","false"#g' ${CONFIG_DIR}db_sql_config.txt; export COLUMN_AUTO_INCREMENT="false","false","false","false","false","false","false","false","false","false";sed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7"/>
      <c r="AE333" s="99" t="str" cm="1">
        <f t="array" ref="AE333">SUBSTITUTE(INDEX($H$286:$AQ$286, , MATCH($D333, $137:$137, 0)-7),"-","")</f>
        <v>異常</v>
      </c>
      <c r="AF333" s="100"/>
      <c r="AG333" s="101"/>
      <c r="AH333" s="102" t="s">
        <v>1499</v>
      </c>
      <c r="AI333" s="103"/>
      <c r="AJ333" s="103"/>
      <c r="AK333" s="103"/>
      <c r="AL333" s="103"/>
      <c r="AM333" s="103"/>
      <c r="AN333" s="103"/>
      <c r="AO333" s="103"/>
      <c r="AP333" s="103"/>
      <c r="AQ333" s="104"/>
      <c r="AS333" s="68" t="str" cm="1">
        <f t="array" ref="AS333">SUBSTITUTE(TEXT(INDEX($H$289:$AQ$289,1,$D333),"000000"),"-","")</f>
        <v>240112</v>
      </c>
      <c r="AT333" s="69"/>
      <c r="AU333" s="70"/>
      <c r="AW333" s="71" t="str">
        <f>SUBSTITUTE(IF(VLOOKUP(AW$310,$AD$9:$AN$32,8,FALSE)=INDEX($E$143:$G$146,MATCH("●",INDEX($H$143:$AQ$146,,MATCH($D333,$137:$137,0)-7),0),1),"","sed -i "&amp;IF($AK$308="MacOS","'' ","")&amp;"'s#"&amp;AW$310&amp;"="""&amp;VLOOKUP(AW$310,$AD$9:$AN$32,8,FALSE)&amp;""""&amp;"#"&amp;AW$310&amp;"="&amp;""""&amp;INDEX($E$143:$G$146,MATCH("●",INDEX($H$143:$AQ$146,,MATCH($D333,$137:$137,0)-7),0),1)&amp;""""&amp;"#g'"&amp;" ${CONFIG_DIR}"&amp;$K$7&amp;"; export "&amp;AW$310&amp;"="&amp;""""&amp;INDEX($E$143:$G$146,MATCH("●",INDEX($H$143:$AQ$146,,MATCH($D333,$137:$137,0)-7),0),1)&amp;""";"),",",""",""")</f>
        <v/>
      </c>
      <c r="AX333" s="71" t="str">
        <f>SUBSTITUTE(IF(INDEX($E$143:$G$146,MATCH("●",INDEX($H$143:$AQ$146,,MATCH($D333,$137:$137,0)-7),0),1)=VLOOKUP(AX$310,$AD$9:$AN$32,8,FALSE),"","sed -i "&amp;IF($AK$308="MacOS","'' ","")&amp;"'s#"&amp;AX$310&amp;"="""&amp;INDEX($E$143:$G$146,MATCH("●",INDEX($H$143:$AQ$146,,MATCH($D333,$137:$137,0)-7),0),1)&amp;""""&amp;"#"&amp;AX$310&amp;"="&amp;""""&amp;VLOOKUP(AX$310,$AD$9:$AN$32,8,FALSE)&amp;""""&amp;"#g'"&amp;"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3" s="71" t="str">
        <f>SUBSTITUTE(IF(VLOOKUP(AY$310,$AD$9:$AN$32,8,FALSE)=INDEX($E$148:$G$149,MATCH("●",INDEX($H$148:$AQ$149,,MATCH($D333,$137:$137,0)-7),0),1),"","sed -i "&amp;IF($AK$308="MacOS","'' ","")&amp;"'s#"&amp;AY$310&amp;"="""&amp;VLOOKUP(AY$310,$AD$9:$AN$32,8,FALSE)&amp;""""&amp;"#"&amp;AY$310&amp;"="&amp;""""&amp;INDEX($E$148:$G$149,MATCH("●",INDEX($H$148:$AQ$149,,MATCH($D333,$137:$137,0)-7),0),1)&amp;""""&amp;"#g'"&amp;" ${CONFIG_DIR}"&amp;$K$7&amp;"; export "&amp;AY$310&amp;"="&amp;""""&amp;INDEX($E$148:$G$149,MATCH("●",INDEX($H$148:$AQ$149,,MATCH($D333,$137:$137,0)-7),0),1)&amp;""";"),",",""",""")</f>
        <v/>
      </c>
      <c r="AZ333" s="71" t="str">
        <f>SUBSTITUTE(IF(INDEX($E$148:$G$149,MATCH("●",INDEX($H$148:$AQ$149,,MATCH($D333,$137:$137,0)-7),0),1)=VLOOKUP(AZ$310,$AD$9:$AN$16,8,FALSE),"","sed -i "&amp;IF($AK$308="MacOS","'' ","")&amp;"'s#"&amp;AZ$310&amp;"="""&amp;INDEX($E$148:$G$149,MATCH("●",INDEX($H$148:$AQ$149,,MATCH($D333,$137:$137,0)-7),0),1)&amp;""""&amp;"#"&amp;AZ$310&amp;"="&amp;""""&amp;VLOOKUP(AZ$310,$AD$9:$AN$16,8,FALSE)&amp;""""&amp;"#g'"&amp;"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3" s="71" t="str">
        <f>SUBSTITUTE(IF(VLOOKUP(BA$310,$AD$9:$AN$32,8,FALSE)=INDEX($E$151:$G$156,MATCH("●",INDEX($H$151:$AQ$156,,MATCH($D333,$137:$137,0)-7),0),1),"","sed -i "&amp;IF($AK$308="MacOS","'' ","")&amp;"'s#"&amp;BA$310&amp;"="""&amp;VLOOKUP(BA$310,$AD$9:$AN$32,8,FALSE)&amp;""""&amp;"#"&amp;BA$310&amp;"="&amp;""""&amp;INDEX($E$151:$G$156,MATCH("●",INDEX($H$151:$AQ$156,,MATCH($D333,$137:$137,0)-7),0),1)&amp;""""&amp;"#g'"&amp;" ${CONFIG_DIR}"&amp;$K$7&amp;"; export "&amp;BA$310&amp;"="&amp;""""&amp;INDEX($E$151:$G$156,MATCH("●",INDEX($H$151:$AQ$156,,MATCH($D333,$137:$137,0)-7),0),1)&amp;""";"),",",""",""")</f>
        <v/>
      </c>
      <c r="BB333" s="71" t="str">
        <f>SUBSTITUTE(IF(INDEX($E$151:$G$156,MATCH("●",INDEX($H$151:$AQ$156,,MATCH($D333,$137:$137,0)-7),0),1)=VLOOKUP(BB$310,$AD$9:$AN$16,8,FALSE),"","sed -i "&amp;IF($AK$308="MacOS","'' ","")&amp;"'s#"&amp;BB$310&amp;"="""&amp;INDEX($E$151:$G$156,MATCH("●",INDEX($H$151:$AQ$156,,MATCH($D333,$137:$137,0)-7),0),1)&amp;""""&amp;"#"&amp;BB$310&amp;"="&amp;""""&amp;VLOOKUP(BB$310,$AD$9:$AN$16,8,FALSE)&amp;""""&amp;"#g'"&amp;"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3" s="71" t="str">
        <f>SUBSTITUTE(IF(VLOOKUP(BC$310,$AD$9:$AN$32,8,FALSE)=INDEX($E$158:$G$166,MATCH("●",INDEX($H$158:$AQ$166,,MATCH($D333,$137:$137,0)-7),0),1),"","sed -i "&amp;IF($AK$308="MacOS","'' ","")&amp;"'s#"&amp;BC$310&amp;"="""&amp;VLOOKUP(BC$310,$AD$9:$AN$32,8,FALSE)&amp;""""&amp;"#"&amp;BC$310&amp;"="&amp;""""&amp;INDEX($E$158:$G$166,MATCH("●",INDEX($H$158:$AQ$166,,MATCH($D333,$137:$137,0)-7),0),1)&amp;""""&amp;"#g'"&amp;" ${CONFIG_DIR}"&amp;$K$7&amp;"; export "&amp;BC$310&amp;"="&amp;""""&amp;INDEX($E$158:$G$166,MATCH("●",INDEX($H$158:$AQ$166,,MATCH($D333,$137:$137,0)-7),0),1)&amp;""";"),",",""",""")</f>
        <v/>
      </c>
      <c r="BD333" s="71" t="str">
        <f>SUBSTITUTE(IF(INDEX($E$158:$G$166,MATCH("●",INDEX($H$158:$AQ$166,,MATCH($D333,$137:$137,0)-7),0),1)=VLOOKUP(BD$310,$AD$9:$AN$16,8,FALSE),"","sed -i "&amp;IF($AK$308="MacOS","'' ","")&amp;"'s#"&amp;BD$310&amp;"="""&amp;INDEX($E$158:$G$166,MATCH("●",INDEX($H$158:$AQ$166,,MATCH($D333,$137:$137,0)-7),0),1)&amp;""""&amp;"#"&amp;BD$310&amp;"="&amp;""""&amp;VLOOKUP(BD$310,$AD$9:$AN$16,8,FALSE)&amp;""""&amp;"#g'"&amp;"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3" s="71" t="str">
        <f>SUBSTITUTE(IF(VLOOKUP(BE$310,$AD$9:$AN$32,8,FALSE)=INDEX($E$168:$G$169,MATCH("●",INDEX($H$168:$AQ$169,,MATCH($D333,$137:$137,0)-7),0),1),"","sed -i "&amp;IF($AK$308="MacOS","'' ","")&amp;"'s#"&amp;BE$310&amp;"="""&amp;VLOOKUP(BE$310,$AD$9:$AD$9:$AN$32,8,FALSE)&amp;""""&amp;"#"&amp;BE$310&amp;"="&amp;""""&amp;INDEX($E$168:$G$169,MATCH("●",INDEX($H$168:$AQ$169,,MATCH($D333,$137:$137,0)-7),0),1)&amp;""""&amp;"#g'"&amp;" ${CONFIG_DIR}"&amp;$K$7&amp;"; export "&amp;BE$310&amp;"="&amp;""""&amp;INDEX($E$168:$G$169,MATCH("●",INDEX($H$168:$AQ$169,,MATCH($D333,$137:$137,0)-7),0),1)&amp;""";"),",",""",""")</f>
        <v/>
      </c>
      <c r="BF333" s="71" t="str">
        <f>SUBSTITUTE(IF(INDEX($E$168:$G$169,MATCH("●",INDEX($H$168:$AQ$169,,MATCH($D333,$137:$137,0)-7),0),1)=VLOOKUP(BF$310,$AD$9:$AN$16,8,FALSE),"","sed -i "&amp;IF($AK$308="MacOS","'' ","")&amp;"'s#"&amp;BF$310&amp;"="""&amp;INDEX($E$168:$G$169,MATCH("●",INDEX($H$168:$AQ$169,,MATCH($D333,$137:$137,0)-7),0),1)&amp;""""&amp;"#"&amp;BF$310&amp;"="&amp;""""&amp;VLOOKUP(BF$310,$AD$9:$AN$16,8,FALSE)&amp;""""&amp;"#g'"&amp;"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3" s="71" t="str">
        <f>SUBSTITUTE(IF(VLOOKUP(BG$310,$AD$9:$AN$32,8,FALSE)=INDEX($E$171:$G$172,MATCH("●",INDEX($H$171:$AQ$172,,MATCH($D333,$137:$137,0)-7),0),1),"","sed -i "&amp;IF($AK$308="MacOS","'' ","")&amp;"'s#"&amp;BG$310&amp;"="""&amp;VLOOKUP(BG$310,$AD$9:$AN$32,8,FALSE)&amp;""""&amp;"#"&amp;BG$310&amp;"="&amp;""""&amp;INDEX($E$171:$G$172,MATCH("●",INDEX($H$171:$AQ$172,,MATCH($D333,$137:$137,0)-7),0),1)&amp;""""&amp;"#g'"&amp;" ${CONFIG_DIR}"&amp;$K$7&amp;"; export "&amp;BG$310&amp;"="&amp;""""&amp;INDEX($E$171:$G$172,MATCH("●",INDEX($H$171:$AQ$172,,MATCH($D333,$137:$137,0)-7),0),1)&amp;""";"),",",""",""")</f>
        <v/>
      </c>
      <c r="BH333" s="71" t="str">
        <f>SUBSTITUTE(IF(INDEX($E$171:$G$172,MATCH("●",INDEX($H$171:$AQ$172,,MATCH($D333,$137:$137,0)-7),0),1)=VLOOKUP(BH$310,$AD$9:$AN$16,8,FALSE),"","sed -i "&amp;IF($AK$308="MacOS","'' ","")&amp;"'s#"&amp;BH$310&amp;"="""&amp;INDEX($E$171:$G$172,MATCH("●",INDEX($H$171:$AQ$172,,MATCH($D333,$137:$137,0)-7),0),1)&amp;""""&amp;"#"&amp;BH$310&amp;"="&amp;""""&amp;VLOOKUP(BH$310,$AD$9:$AN$16,8,FALSE)&amp;""""&amp;"#g'"&amp;"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3" s="71" t="str">
        <f>SUBSTITUTE(IF(VLOOKUP(BI$310,$AD$9:$AN$32,8,FALSE)=INDEX($E$174:$G$185,MATCH("●",INDEX($H$174:$AQ$185,,MATCH($D333,$137:$137,0)-7),0),1),"","sed -i "&amp;IF($AK$308="MacOS","'' ","")&amp;"'s#"&amp;BI$310&amp;"="""&amp;VLOOKUP(BI$310,$AD$9:$AN$32,8,FALSE)&amp;""""&amp;"#"&amp;BI$310&amp;"="&amp;""""&amp;INDEX($E$174:$G$185,MATCH("●",INDEX($H$174:$AQ$185,,MATCH($D333,$137:$137,0)-7),0),1)&amp;""""&amp;"#g'"&amp;" ${CONFIG_DIR}"&amp;$K$7&amp;"; export "&amp;BI$310&amp;"="&amp;""""&amp;INDEX($E$174:$G$185,MATCH("●",INDEX($H$174:$AQ$185,,MATCH($D333,$137:$137,0)-7),0),1)&amp;""";"),",",""",""")</f>
        <v/>
      </c>
      <c r="BJ333" s="71" t="str">
        <f>SUBSTITUTE(IF(INDEX($E$174:$G$185,MATCH("●",INDEX($H$174:$AQ$185,,MATCH($D333,$137:$137,0)-7),0),1)=VLOOKUP(BJ$310,$AD$9:$AN$16,8,FALSE),"","sed -i "&amp;IF($AK$308="MacOS","'' ","")&amp;"'s#"&amp;BJ$310&amp;"="""&amp;INDEX($E$174:$G$185,MATCH("●",INDEX($H$174:$AQ$185,,MATCH($D333,$137:$137,0)-7),0),1)&amp;""""&amp;"#"&amp;BJ$310&amp;"="&amp;""""&amp;VLOOKUP(BJ$310,$AD$9:$AN$16,8,FALSE)&amp;""""&amp;"#g'"&amp;"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3" s="71" t="str">
        <f>SUBSTITUTE(IF(VLOOKUP(BK$310,$AD$9:$AN$32,8,FALSE)=INDEX($E$187:$G$189,MATCH("●",INDEX($H$187:$AQ$189,,MATCH($D333,$137:$137,0)-7),0),1),"","sed -i "&amp;IF($AK$308="MacOS","'' ","")&amp;"'s#"&amp;BK$310&amp;"="""&amp;VLOOKUP(BK$310,$AD$9:$AN$32,8,FALSE)&amp;""""&amp;"#"&amp;BK$310&amp;"="&amp;""""&amp;INDEX($E$187:$G$189,MATCH("●",INDEX($H$187:$AQ$189,,MATCH($D333,$137:$137,0)-7),0),1)&amp;""""&amp;"#g'"&amp;" ${CONFIG_DIR}"&amp;$K$7&amp;"; export "&amp;BK$310&amp;"="&amp;""""&amp;INDEX($E$187:$G$189,MATCH("●",INDEX($H$187:$AQ$189,,MATCH($D333,$137:$137,0)-7),0),1)&amp;""";"),",",""",""")</f>
        <v/>
      </c>
      <c r="BL333" s="71" t="str">
        <f>SUBSTITUTE(IF(INDEX($E$187:$G$189,MATCH("●",INDEX($H$187:$AQ$189,,MATCH($D333,$137:$137,0)-7),0),1)=VLOOKUP(BL$310,$AD$9:$AN$32,8,FALSE),"","sed -i "&amp;IF($AK$308="MacOS","'' ","")&amp;"'s#"&amp;BL$310&amp;"="""&amp;INDEX($E$187:$G$189,MATCH("●",INDEX($H$187:$AQ$189,,MATCH($D333,$137:$137,0)-7),0),1)&amp;""""&amp;"#"&amp;BL$310&amp;"="&amp;""""&amp;VLOOKUP(BL$310,$AD$9:$AN$32,8,FALSE)&amp;""""&amp;"#g'"&amp;"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3" s="71" t="str">
        <f>SUBSTITUTE(IF(VLOOKUP(BM$310,$AD$9:$AN$32,8,FALSE)=INDEX($E$191:$G$192,MATCH("●",INDEX($H$191:$AQ$192,,MATCH($D333,$137:$137,0)-7),0),1),"","sed -i "&amp;IF($AK$308="MacOS","'' ","")&amp;"'s#"&amp;BM$310&amp;"="""&amp;VLOOKUP(BM$310,$AD$9:$AN$32,8,FALSE)&amp;""""&amp;"#"&amp;BM$310&amp;"="&amp;""""&amp;INDEX($E$191:$G$192,MATCH("●",INDEX($H$191:$AQ$192,,MATCH($D333,$137:$137,0)-7),0),1)&amp;""""&amp;"#g'"&amp;" ${CONFIG_DIR}"&amp;$K$7&amp;"; export "&amp;BM$310&amp;"="&amp;""""&amp;INDEX($E$191:$G$192,MATCH("●",INDEX($H$191:$AQ$192,,MATCH($D333,$137:$137,0)-7),0),1)&amp;""";"),",",""",""")</f>
        <v/>
      </c>
      <c r="BN333" s="71" t="str">
        <f>SUBSTITUTE(IF(INDEX($E$191:$G$192,MATCH("●",INDEX($H$191:$AQ$192,,MATCH($D333,$137:$137,0)-7),0),1)=VLOOKUP(BN$310,$AD$9:$AN$32,8,FALSE),"","sed -i "&amp;IF($AK$308="MacOS","'' ","")&amp;"'s#"&amp;BN$310&amp;"="""&amp;INDEX($E$191:$G$192,MATCH("●",INDEX($H$191:$AQ$192,,MATCH($D333,$137:$137,0)-7),0),1)&amp;""""&amp;"#"&amp;BN$310&amp;"="&amp;""""&amp;VLOOKUP(BN$310,$AD$9:$AN$32,8,FALSE)&amp;""""&amp;"#g'"&amp;"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3" s="71" t="str">
        <f>SUBSTITUTE(IF(VLOOKUP(BO$310,$AD$9:$AN$32,8,FALSE)=INDEX($E$194:$G$195,MATCH("●",INDEX($H$194:$AQ$195,,MATCH($D333,$137:$137,0)-7),0),1),"","sed -i "&amp;IF($AK$308="MacOS","'' ","")&amp;"'s#"&amp;BO$310&amp;"="""&amp;VLOOKUP(BO$310,$AD$9:$AN$32,8,FALSE)&amp;""""&amp;"#"&amp;BO$310&amp;"="&amp;""""&amp;INDEX($E$194:$G$195,MATCH("●",INDEX($H$194:$AQ$195,,MATCH($D333,$137:$137,0)-7),0),1)&amp;""""&amp;"#g'"&amp;" ${CONFIG_DIR}"&amp;$K$7&amp;"; export "&amp;BO$310&amp;"="&amp;""""&amp;INDEX($E$194:$G$195,MATCH("●",INDEX($H$194:$AQ$195,,MATCH($D333,$137:$137,0)-7),0),1)&amp;""";"),",",""",""")</f>
        <v/>
      </c>
      <c r="BP333" s="71" t="str">
        <f>SUBSTITUTE(IF(INDEX($E$194:$G$195,MATCH("●",INDEX($H$194:$AQ$195,,MATCH($D333,$137:$137,0)-7),0),1)=VLOOKUP(BP$310,$AD$9:$AN$32,8,FALSE),"","sed -i "&amp;IF($AK$308="MacOS","'' ","")&amp;"'s#"&amp;BP$310&amp;"="""&amp;INDEX($E$194:$G$195,MATCH("●",INDEX($H$194:$AQ$195,,MATCH($D333,$137:$137,0)-7),0),1)&amp;""""&amp;"#"&amp;BP$310&amp;"="&amp;""""&amp;VLOOKUP(BP$310,$AD$9:$AN$32,8,FALSE)&amp;""""&amp;"#g'"&amp;"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3" s="71" t="str">
        <f>SUBSTITUTE(IF(VLOOKUP(BQ$310,$AD$9:$AN$32,8,FALSE)=INDEX($E$197:$G$198,MATCH("●",INDEX($H$197:$AQ$198,,MATCH($D333,$137:$137,0)-7),0),1),"","sed -i "&amp;IF($AK$308="MacOS","'' ","")&amp;"'s#"&amp;BQ$310&amp;"="""&amp;VLOOKUP(BQ$310,$AD$9:$AN$32,8,FALSE)&amp;""""&amp;"#"&amp;BQ$310&amp;"="&amp;""""&amp;INDEX($E$197:$G$198,MATCH("●",INDEX($H$197:$AQ$198,,MATCH($D333,$137:$137,0)-7),0),1)&amp;""""&amp;"#g'"&amp;" ${CONFIG_DIR}"&amp;$K$7&amp;"; export "&amp;BQ$310&amp;"="&amp;""""&amp;INDEX($E$197:$G$198,MATCH("●",INDEX($H$197:$AQ$198,,MATCH($D333,$137:$137,0)-7),0),1)&amp;""";"),",",""",""")</f>
        <v/>
      </c>
      <c r="BR333" s="71" t="str">
        <f>SUBSTITUTE(IF(INDEX($E$197:$G$198,MATCH("●",INDEX($H$197:$AQ$198,,MATCH($D333,$137:$137,0)-7),0),1)=VLOOKUP(BR$310,$AD$9:$AN$32,8,FALSE),"","sed -i "&amp;IF($AK$308="MacOS","'' ","")&amp;"'s#"&amp;BR$310&amp;"="""&amp;INDEX($E$197:$G$198,MATCH("●",INDEX($H$197:$AQ$198,,MATCH($D333,$137:$137,0)-7),0),1)&amp;""""&amp;"#"&amp;BR$310&amp;"="&amp;""""&amp;VLOOKUP(BR$310,$AD$9:$AN$32,8,FALSE)&amp;""""&amp;"#g'"&amp;"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3" s="71" t="str">
        <f>SUBSTITUTE(IF(VLOOKUP(BS$310,$AD$9:$AN$32,8,FALSE)=INDEX($E$200:$G$203,MATCH("●",INDEX($H$200:$AQ$203,,MATCH($D333,$137:$137,0)-7),0),1),"","sed -i "&amp;IF($AK$308="MacOS","'' ","")&amp;"'s#"&amp;BS$310&amp;"="""&amp;VLOOKUP(BS$310,$AD$9:$AN$32,8,FALSE)&amp;""""&amp;"#"&amp;BS$310&amp;"="&amp;""""&amp;INDEX($E$200:$G$203,MATCH("●",INDEX($H$200:$AQ$203,,MATCH($D333,$137:$137,0)-7),0),1)&amp;""""&amp;"#g'"&amp;" ${CONFIG_DIR}"&amp;$K$7&amp;"; export "&amp;BS$310&amp;"="&amp;""""&amp;INDEX($E$200:$G$203,MATCH("●",INDEX($H$200:$AQ$203,,MATCH($D333,$137:$137,0)-7),0),1)&amp;""";"),",",""",""")</f>
        <v/>
      </c>
      <c r="BT333" s="71" t="str">
        <f>SUBSTITUTE(IF(INDEX($E$200:$G$203,MATCH("●",INDEX($H$200:$AQ$203,,MATCH($D333,$137:$137,0)-7),0),1)=VLOOKUP(BT$310,$AD$9:$AN$32,8,FALSE),"","sed -i "&amp;IF($AK$308="MacOS","'' ","")&amp;"'s#"&amp;BT$310&amp;"="""&amp;INDEX($E$200:$G$203,MATCH("●",INDEX($H$200:$AQ$203,,MATCH($D333,$137:$137,0)-7),0),1)&amp;""""&amp;"#"&amp;BT$310&amp;"="&amp;""""&amp;VLOOKUP(BT$310,$AD$9:$AN$32,8,FALSE)&amp;""""&amp;"#g'"&amp;"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3" s="71" t="str">
        <f>SUBSTITUTE(IF(VLOOKUP(BU$310,$AD$9:$AN$32,8,FALSE)=INDEX($E$205:$G$210,MATCH("●",INDEX($H$205:$AQ$210,,MATCH($D333,$137:$137,0)-7),0),1),"","sed -i "&amp;IF($AK$308="MacOS","'' ","")&amp;"'s#"&amp;BU$310&amp;"="""&amp;VLOOKUP(BU$310,$AD$9:$AN$32,8,FALSE)&amp;""""&amp;"#"&amp;BU$310&amp;"="&amp;""""&amp;INDEX($E$205:$G$210,MATCH("●",INDEX($H$205:$AQ$210,,MATCH($D333,$137:$137,0)-7),0),1)&amp;""""&amp;"#g'"&amp;" ${CONFIG_DIR}"&amp;$K$7&amp;"; export "&amp;BU$310&amp;"="&amp;""""&amp;INDEX($E$205:$G$210,MATCH("●",INDEX($H$205:$AQ$210,,MATCH($D333,$137:$137,0)-7),0),1)&amp;""";"),",",""",""")</f>
        <v/>
      </c>
      <c r="BV333" s="71" t="str">
        <f>SUBSTITUTE(IF(INDEX($E$205:$G$210,MATCH("●",INDEX($H$205:$AQ$210,,MATCH($D333,$137:$137,0)-7),0),1)=VLOOKUP(BV$310,$AD$9:$AN$32,8,FALSE),"","sed -i "&amp;IF($AK$308="MacOS","'' ","")&amp;"'s#"&amp;BV$310&amp;"="""&amp;INDEX($E$205:$G$210,MATCH("●",INDEX($H$205:$AQ$210,,MATCH($D333,$137:$137,0)-7),0),1)&amp;""""&amp;"#"&amp;BV$310&amp;"="&amp;""""&amp;VLOOKUP(BV$310,$AD$9:$AN$32,8,FALSE)&amp;""""&amp;"#g'"&amp;"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33" s="71" t="str">
        <f>SUBSTITUTE(IF(VLOOKUP(BW$310,$AD$9:$AN$32,8,FALSE)=INDEX($E$212:$G$217,MATCH("●",INDEX($H$212:$AQ$217,,MATCH($D333,$137:$137,0)-7),0),1),"","sed -i "&amp;IF($AK$308="MacOS","'' ","")&amp;"'s#"&amp;BW$310&amp;"="""&amp;VLOOKUP(BW$310,$AD$9:$AN$32,8,FALSE)&amp;""""&amp;"#"&amp;BW$310&amp;"="&amp;""""&amp;INDEX($E$212:$G$217,MATCH("●",INDEX($H$212:$AQ$217,,MATCH($D333,$137:$137,0)-7),0),1)&amp;""""&amp;"#g'"&amp;" ${CONFIG_DIR}"&amp;$K$7&amp;"; export "&amp;BW$310&amp;"="&amp;""""&amp;INDEX($E$212:$G$217,MATCH("●",INDEX($H$212:$AQ$217,,MATCH($D333,$137:$137,0)-7),0),1)&amp;""";"),",",""",""")</f>
        <v/>
      </c>
      <c r="BX333" s="71" t="str">
        <f>SUBSTITUTE(IF(INDEX($E$212:$G$217,MATCH("●",INDEX($H$212:$AQ$217,,MATCH($D333,$137:$137,0)-7),0),1)=VLOOKUP(BX$310,$AD$9:$AN$32,8,FALSE),"","sed -i "&amp;IF($AK$308="MacOS","'' ","")&amp;"'s#"&amp;BX$310&amp;"="""&amp;INDEX($E$212:$G$217,MATCH("●",INDEX($H$212:$AQ$217,,MATCH($D333,$137:$137,0)-7),0),1)&amp;""""&amp;"#"&amp;BX$310&amp;"="&amp;""""&amp;VLOOKUP(BX$310,$AD$9:$AN$32,8,FALSE)&amp;""""&amp;"#g'"&amp;"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3" s="71" t="str">
        <f>SUBSTITUTE(IF(VLOOKUP(BY$310,$AD$9:$AN$32,8,FALSE)=INDEX($E$219:$G$224,MATCH("●",INDEX($H$219:$AQ$224,,MATCH($D333,$137:$137,0)-7),0),1),"","sed -i "&amp;IF($AK$308="MacOS","'' ","")&amp;"'s#"&amp;BY$310&amp;"="""&amp;VLOOKUP(BY$310,$AD$9:$AN$32,8,FALSE)&amp;""""&amp;"#"&amp;BY$310&amp;"="&amp;""""&amp;INDEX($E$219:$G$224,MATCH("●",INDEX($H$219:$AQ$224,,MATCH($D333,$137:$137,0)-7),0),1)&amp;""""&amp;"#g'"&amp;" ${CONFIG_DIR}"&amp;$K$7&amp;"; export "&amp;BY$310&amp;"="&amp;""""&amp;INDEX($E$219:$G$224,MATCH("●",INDEX($H$219:$AQ$224,,MATCH($D333,$137:$137,0)-7),0),1)&amp;""";"),",",""",""")</f>
        <v/>
      </c>
      <c r="BZ333" s="71" t="str">
        <f>SUBSTITUTE(IF(INDEX($E$219:$G$224,MATCH("●",INDEX($H$219:$AQ$224,,MATCH($D333,$137:$137,0)-7),0),1)=VLOOKUP(BZ$310,$AD$9:$AN$32,8,FALSE),"","sed -i "&amp;IF($AK$308="MacOS","'' ","")&amp;"'s#"&amp;BZ$310&amp;"="""&amp;INDEX($E$219:$G$224,MATCH("●",INDEX($H$219:$AQ$224,,MATCH($D333,$137:$137,0)-7),0),1)&amp;""""&amp;"#"&amp;BZ$310&amp;"="&amp;""""&amp;VLOOKUP(BZ$310,$AD$9:$AN$32,8,FALSE)&amp;""""&amp;"#g'"&amp;"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3" s="71" t="str">
        <f>SUBSTITUTE(IF(VLOOKUP(CA$310,$AD$9:$AN$32,8,FALSE)=INDEX($E$226:$G$231,MATCH("●",INDEX($H$226:$AQ$231,,MATCH($D333,$137:$137,0)-7),0),1),"","sed -i "&amp;IF($AK$308="MacOS","'' ","")&amp;"'s#"&amp;CA$310&amp;"="""&amp;VLOOKUP(CA$310,$AD$9:$AN$32,8,FALSE)&amp;""""&amp;"#"&amp;CA$310&amp;"="&amp;""""&amp;INDEX($E$226:$G$231,MATCH("●",INDEX($H$226:$AQ$231,,MATCH($D333,$137:$137,0)-7),0),1)&amp;""""&amp;"#g'"&amp;" ${CONFIG_DIR}"&amp;$K$7&amp;"; export "&amp;CA$310&amp;"="&amp;""""&amp;INDEX($E$226:$G$231,MATCH("●",INDEX($H$226:$AQ$231,,MATCH($D333,$137:$137,0)-7),0),1)&amp;""";"),",",""",""")</f>
        <v/>
      </c>
      <c r="CB333" s="71" t="str">
        <f>SUBSTITUTE(IF(INDEX($E$226:$G$231,MATCH("●",INDEX($H$226:$AQ$231,,MATCH($D333,$137:$137,0)-7),0),1)=VLOOKUP(CB$310,$AD$9:$AN$32,8,FALSE),"","sed -i "&amp;IF($AK$308="MacOS","'' ","")&amp;"'s#"&amp;CB$310&amp;"="""&amp;INDEX($E$226:$G$231,MATCH("●",INDEX($H$226:$AQ$231,,MATCH($D333,$137:$137,0)-7),0),1)&amp;""""&amp;"#"&amp;CB$310&amp;"="&amp;""""&amp;VLOOKUP(CB$310,$AD$9:$AN$32,8,FALSE)&amp;""""&amp;"#g'"&amp;"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3" s="71" t="str">
        <f>SUBSTITUTE(IF(VLOOKUP(CC$310,$AD$9:$AN$32,8,FALSE)=INDEX($E$233:$G$238,MATCH("●",INDEX($H$233:$AQ$238,,MATCH($D333,$137:$137,0)-7),0),1),"","sed -i "&amp;IF($AK$308="MacOS","'' ","")&amp;"'s#"&amp;CC$310&amp;"="""&amp;VLOOKUP(CC$310,$AD$9:$AN$32,8,FALSE)&amp;""""&amp;"#"&amp;CC$310&amp;"="&amp;""""&amp;INDEX($E$233:$G$238,MATCH("●",INDEX($H$233:$AQ$238,,MATCH($D333,$137:$137,0)-7),0),1)&amp;""""&amp;"#g'"&amp;" ${CONFIG_DIR}"&amp;$K$7&amp;"; export "&amp;CC$310&amp;"="&amp;""""&amp;INDEX($E$233:$G$238,MATCH("●",INDEX($H$233:$AQ$238,,MATCH($D333,$137:$137,0)-7),0),1)&amp;""";"),",",""",""")</f>
        <v/>
      </c>
      <c r="CD333" s="71" t="str">
        <f>SUBSTITUTE(IF(INDEX($E$233:$G$238,MATCH("●",INDEX($H$233:$AQ$238,,MATCH($D333,$137:$137,0)-7),0),1)=VLOOKUP(CD$310,$AD$9:$AN$32,8,FALSE),"","sed -i "&amp;IF($AK$308="MacOS","'' ","")&amp;"'s#"&amp;CD$310&amp;"="""&amp;INDEX($E$233:$G$238,MATCH("●",INDEX($H$233:$AQ$238,,MATCH($D333,$137:$137,0)-7),0),1)&amp;""""&amp;"#"&amp;CD$310&amp;"="&amp;""""&amp;VLOOKUP(CD$310,$AD$9:$AN$32,8,FALSE)&amp;""""&amp;"#g'"&amp;"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33" s="71" t="str">
        <f>SUBSTITUTE(IF(VLOOKUP(CE$310,$AD$9:$AN$32,8,FALSE)=INDEX($E$240:$G$245,MATCH("●",INDEX($H$240:$AQ$245,,MATCH($D333,$137:$137,0)-7),0),1),"","sed -i "&amp;IF($AK$308="MacOS","'' ","")&amp;"'s#"&amp;CE$310&amp;"="""&amp;VLOOKUP(CE$310,$AD$9:$AN$32,8,FALSE)&amp;""""&amp;"#"&amp;CE$310&amp;"="&amp;""""&amp;INDEX($E$240:$G$245,MATCH("●",INDEX($H$240:$AQ$245,,MATCH($D333,$137:$137,0)-7),0),1)&amp;""""&amp;"#g'"&amp;" ${CONFIG_DIR}"&amp;$K$7&amp;"; export "&amp;CE$310&amp;"="&amp;""""&amp;INDEX($E$240:$G$245,MATCH("●",INDEX($H$240:$AQ$245,,MATCH($D333,$137:$137,0)-7),0),1)&amp;""";"),",",""",""")</f>
        <v>sed -i '' 's#COLUMN_AUTO_INCREMENT="false"",""false"",""false"",""false"",""false"",""false"",""false"",""false"",""false"",""false"#COLUMN_AUTO_INCREMENT="false"",""false"",""false"",""false"",""false"",""false"",""false"",""false"",""false"#g' ${CONFIG_DIR}db_sql_config.txt; export COLUMN_AUTO_INCREMENT="false"",""false"",""false"",""false"",""false"",""false"",""false"",""false"",""false";</v>
      </c>
      <c r="CF333" s="71" t="str">
        <f>SUBSTITUTE(IF(INDEX($E$240:$G$245,MATCH("●",INDEX($H$240:$AQ$245,,MATCH($D333,$137:$137,0)-7),0),1)=VLOOKUP(CF$310,$AD$9:$AN$32,8,FALSE),"","sed -i "&amp;IF($AK$308="MacOS","'' ","")&amp;"'s#"&amp;CF$310&amp;"="""&amp;INDEX($E$240:$G$245,MATCH("●",INDEX($H$240:$AQ$245,,MATCH($D333,$137:$137,0)-7),0),1)&amp;""""&amp;"#"&amp;CF$310&amp;"="&amp;""""&amp;VLOOKUP(CF$310,$AD$9:$AN$32,8,FALSE)&amp;""""&amp;"#g'"&amp;"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>sed -i '' 's#COLUMN_AUTO_INCREMENT="false"",""false"",""false"",""false"",""false"",""false"",""false"",""false"",""false"#COLUMN_AUTO_INCREMENT="false"",""false"",""false"",""false"",""false"",""false"",""false"",""false"",""false"",""false"#g' ${CONFIG_DIR}db_sql_config.txt; export COLUMN_AUTO_INCREMENT="false"",""false"",""false"",""false"",""false"",""false"",""false"",""false"",""false"",""false";</v>
      </c>
      <c r="CG333" s="71" t="str">
        <f>SUBSTITUTE(IF(VLOOKUP(CG$310,$AD$9:$AN$32,8,FALSE)=INDEX($E$247:$G$251,MATCH("●",INDEX($H$247:$AQ$251,,MATCH($D333,$137:$137,0)-7),0),1),"","sed -i "&amp;IF($AK$308="MacOS","'' ","")&amp;"'s#"&amp;CG$310&amp;"="""&amp;VLOOKUP(CG$310,$AD$9:$AN$32,8,FALSE)&amp;""""&amp;"#"&amp;CG$310&amp;"="&amp;""""&amp;INDEX($E$247:$G$251,MATCH("●",INDEX($H$247:$AQ$251,,MATCH($D333,$137:$137,0)-7),0),1)&amp;""""&amp;"#g'"&amp;" ${CONFIG_DIR}"&amp;$K$7&amp;"; export "&amp;CG$310&amp;"="&amp;""""&amp;INDEX($E$247:$G$251,MATCH("●",INDEX($H$247:$AQ$251,,MATCH($D333,$137:$137,0)-7),0),1)&amp;""";"),",",""",""")</f>
        <v/>
      </c>
      <c r="CH333" s="71" t="str">
        <f>SUBSTITUTE(IF(INDEX($E$247:$G$251,MATCH("●",INDEX($H$247:$AQ$251,,MATCH($D333,$137:$137,0)-7),0),1)=VLOOKUP(CH$310,$AD$9:$AN$32,8,FALSE),"","sed -i "&amp;IF($AK$308="MacOS","'' ","")&amp;"'s#"&amp;CH$310&amp;"="""&amp;INDEX($E$247:$G$251,MATCH("●",INDEX($H$247:$AQ$251,,MATCH($D333,$137:$137,0)-7),0),1)&amp;""""&amp;"#"&amp;CH$310&amp;"="&amp;""""&amp;VLOOKUP(CH$310,$AD$9:$AN$32,8,FALSE)&amp;""""&amp;"#g'"&amp;"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33" s="71" t="str">
        <f>SUBSTITUTE(IF(VLOOKUP(CI$310,$AD$9:$AN$32,8,FALSE)=INDEX($E$253:$G$257,MATCH("●",INDEX($H$253:$AQ$257,,MATCH($D333,$137:$137,0)-7),0),1),"","sed -i "&amp;IF($AK$308="MacOS","'' ","")&amp;"'s#"&amp;CI$310&amp;"="""&amp;VLOOKUP(CI$310,$AD$9:$AN$32,8,FALSE)&amp;""""&amp;"#"&amp;CI$310&amp;"="&amp;""""&amp;INDEX($E$253:$G$257,MATCH("●",INDEX($H$253:$AQ$257,,MATCH($D333,$137:$137,0)-7),0),1)&amp;""""&amp;"#g'"&amp;" ${CONFIG_DIR}"&amp;$K$7&amp;"; export "&amp;CI$310&amp;"="&amp;""""&amp;INDEX($E$253:$G$257,MATCH("●",INDEX($H$253:$AQ$257,,MATCH($D333,$137:$137,0)-7),0),1)&amp;""";"),",",""",""")</f>
        <v/>
      </c>
      <c r="CJ333" s="71" t="str">
        <f>SUBSTITUTE(IF(INDEX($E$253:$G$257,MATCH("●",INDEX($H$253:$AQ$257,,MATCH($D333,$137:$137,0)-7),0),1)=VLOOKUP(CJ$310,$AD$9:$AN$32,8,FALSE),"","sed -i "&amp;IF($AK$308="MacOS","'' ","")&amp;"'s#"&amp;CJ$310&amp;"="""&amp;INDEX($E$253:$G$257,MATCH("●",INDEX($H$253:$AQ$257,,MATCH($D333,$137:$137,0)-7),0),1)&amp;""""&amp;"#"&amp;CJ$310&amp;"="&amp;""""&amp;VLOOKUP(CJ$310,$AD$9:$AN$32,8,FALSE)&amp;""""&amp;"#g'"&amp;"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33" s="71" t="str">
        <f>SUBSTITUTE(IF(VLOOKUP(CK$310,$AD$9:$AN$32,8,FALSE)=INDEX($E$259:$G$268,MATCH("●",INDEX($H$259:$AQ$268,,MATCH($D333,$137:$137,0)-7),0),1),"","sed -i "&amp;IF($AK$308="MacOS","'' ","")&amp;"'s#"&amp;CK$310&amp;"="""&amp;VLOOKUP(CK$310,$AD$9:$AN$32,8,FALSE)&amp;""""&amp;"#"&amp;CK$310&amp;"="&amp;""""&amp;INDEX($E$259:$G$268,MATCH("●",INDEX($H$259:$AQ$268,,MATCH($D333,$137:$137,0)-7),0),1)&amp;""""&amp;"#g'"&amp;" ${CONFIG_DIR}"&amp;$K$7&amp;"; export "&amp;CK$310&amp;"="&amp;""""&amp;INDEX($E$259:$G$268,MATCH("●",INDEX($H$259:$AQ$268,,MATCH($D333,$137:$137,0)-7),0),1)&amp;""";"),",",""",""")</f>
        <v/>
      </c>
      <c r="CL333" s="71" t="str">
        <f>SUBSTITUTE(IF(INDEX($E$259:$G$268,MATCH("●",INDEX($H$259:$AQ$268,,MATCH($D333,$137:$137,0)-7),0),1)=VLOOKUP(CL$310,$AD$9:$AN$32,8,FALSE),"","sed -i "&amp;IF($AK$308="MacOS","'' ","")&amp;"'s#"&amp;CL$310&amp;"="""&amp;INDEX($E$259:$G$268,MATCH("●",INDEX($H$259:$AQ$268,,MATCH($D333,$137:$137,0)-7),0),1)&amp;""""&amp;"#"&amp;CL$310&amp;"="&amp;""""&amp;VLOOKUP(CL$310,$AD$9:$AN$32,8,FALSE)&amp;""""&amp;"#g'"&amp;"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3" s="71" t="str">
        <f t="shared" si="4"/>
        <v>sed -i '' 's#POSTGRESQL_TEMPLATE="template0"#POSTGRESQL_TEMPLATE="なし"#g' ${CONFIG_DIR}db_data_config.txt; export POSTGRESQL_TEMPLATE="なし";</v>
      </c>
      <c r="CN333" s="71" t="str">
        <f t="shared" si="5"/>
        <v>sed -i '' 's#POSTGRESQL_TEMPLATE="なし"#POSTGRESQL_TEMPLATE="template0"#g' ${CONFIG_DIR}db_data_config.txt; export POSTGRESQL_TEMPLATE="template0";</v>
      </c>
      <c r="CO333" s="71" t="str">
        <f t="shared" si="6"/>
        <v>sed -i '' 's#POSTGRESQL_CONNECTION_LIMIT="-1"#POSTGRESQL_CONNECTION_LIMIT="なし"#g' ${CONFIG_DIR}db_data_config.txt; export POSTGRESQL_CONNECTION_LIMIT="なし";</v>
      </c>
      <c r="CP333" s="71" t="str">
        <f t="shared" si="7"/>
        <v>sed -i '' 's#POSTGRESQL_CONNECTION_LIMIT="なし"#POSTGRESQL_CONNECTION_LIMIT="-1"#g' ${CONFIG_DIR}db_data_config.txt; export POSTGRESQL_CONNECTION_LIMIT="-1";</v>
      </c>
      <c r="CQ333" s="71" t="str">
        <f t="shared" si="8"/>
        <v>sed -i '' 's#POSTGRESQL_ALLOW_CONNECTIONS="true"#POSTGRESQL_ALLOW_CONNECTIONS="なし"#g' ${CONFIG_DIR}db_data_config.txt; export POSTGRESQL_ALLOW_CONNECTIONS="なし";</v>
      </c>
      <c r="CR333" s="71" t="str">
        <f t="shared" si="9"/>
        <v>sed -i '' 's#POSTGRESQL_ALLOW_CONNECTIONS="なし"#POSTGRESQL_ALLOW_CONNECTIONS="true"#g' ${CONFIG_DIR}db_data_config.txt; export POSTGRESQL_ALLOW_CONNECTIONS="true";</v>
      </c>
      <c r="CS333" s="5" t="s">
        <v>735</v>
      </c>
    </row>
    <row r="334" spans="4:97" ht="54" customHeight="1">
      <c r="D334" s="96">
        <f t="shared" si="10"/>
        <v>23</v>
      </c>
      <c r="E334" s="97"/>
      <c r="F334" s="97"/>
      <c r="G334" s="98"/>
      <c r="H334" s="45" t="str">
        <f ca="1">SUBSTITUTE(SUBSTITUTE("clear; echo "&amp;"テストケース"&amp;TEXT($D334,"000")&amp;"; "&amp;AW334&amp;AY334&amp;BA334&amp;BC334&amp;BE334&amp;BG334&amp;BI334&amp;BK334&amp;BM334&amp;BO334&amp;BQ334&amp;BS334&amp;BU334&amp;BW334&amp;BY334&amp;CA334&amp;CC334&amp;CE334&amp;CG334&amp;CI334&amp;CK334&amp;CM334&amp;CO334&amp;CQ334&amp;"sh ./script/"&amp;$B$2&amp;".sh; "&amp;AX334&amp;AZ334&amp;BB334&amp;BD334&amp;BF334&amp;BH334&amp;BJ334&amp;BL334&amp;BN334&amp;BP334&amp;BR334&amp;BT334&amp;BV334&amp;BX334&amp;BZ334&amp;CB334&amp;CD334&amp;CF334&amp;CH334&amp;CJ334&amp;CL334&amp;CN334&amp;CP334&amp;CR334,"なし",""),""",""",",")</f>
        <v>clear; echo テストケース023; sed -i '' 's#COLUMN_DEFAULT_VALUE="NONE","NONE","NONE","NONE","NONE","NONE","NONE","NONE","NONE","NONE"#COLUMN_DEFAULT_VALUE="NONE","NONE","NONE","NONE","NONE","NONE","NONE","NONE","NONE","NONE","NONE"#g' ${CONFIG_DIR}db_sql_config.txt; export COLUMN_DEFAULT_VALUE="NONE","NONE","NONE","NONE","NONE","NONE","NONE","NONE","NONE","NONE","NONE";sed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's#COLUMN_DEFAULT_VALUE="NONE","NONE","NONE","NONE","NONE","NONE","NONE","NONE","NONE","NONE","NONE"#COLUMN_DEFAULT_VALUE="NONE","NONE","NONE","NONE","NONE","NONE","NONE","NONE","NONE","NONE"#g' ${CONFIG_DIR}db_sql_config.txt; export COLUMN_DEFAULT_VALUE="NONE","NONE","NONE","NONE","NONE","NONE","NONE","NONE","NONE","NONE";sed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7"/>
      <c r="AE334" s="99" t="str" cm="1">
        <f t="array" ref="AE334">SUBSTITUTE(INDEX($H$286:$AQ$286, , MATCH($D334, $137:$137, 0)-7),"-","")</f>
        <v>異常</v>
      </c>
      <c r="AF334" s="100"/>
      <c r="AG334" s="101"/>
      <c r="AH334" s="102" t="s">
        <v>1500</v>
      </c>
      <c r="AI334" s="103"/>
      <c r="AJ334" s="103"/>
      <c r="AK334" s="103"/>
      <c r="AL334" s="103"/>
      <c r="AM334" s="103"/>
      <c r="AN334" s="103"/>
      <c r="AO334" s="103"/>
      <c r="AP334" s="103"/>
      <c r="AQ334" s="104"/>
      <c r="AS334" s="68" t="str" cm="1">
        <f t="array" ref="AS334">SUBSTITUTE(TEXT(INDEX($H$289:$AQ$289,1,$D334),"000000"),"-","")</f>
        <v>240113</v>
      </c>
      <c r="AT334" s="69"/>
      <c r="AU334" s="70"/>
      <c r="AW334" s="71" t="str">
        <f>SUBSTITUTE(IF(VLOOKUP(AW$310,$AD$9:$AN$32,8,FALSE)=INDEX($E$143:$G$146,MATCH("●",INDEX($H$143:$AQ$146,,MATCH($D334,$137:$137,0)-7),0),1),"","sed -i "&amp;IF($AK$308="MacOS","'' ","")&amp;"'s#"&amp;AW$310&amp;"="""&amp;VLOOKUP(AW$310,$AD$9:$AN$32,8,FALSE)&amp;""""&amp;"#"&amp;AW$310&amp;"="&amp;""""&amp;INDEX($E$143:$G$146,MATCH("●",INDEX($H$143:$AQ$146,,MATCH($D334,$137:$137,0)-7),0),1)&amp;""""&amp;"#g'"&amp;" ${CONFIG_DIR}"&amp;$K$7&amp;"; export "&amp;AW$310&amp;"="&amp;""""&amp;INDEX($E$143:$G$146,MATCH("●",INDEX($H$143:$AQ$146,,MATCH($D334,$137:$137,0)-7),0),1)&amp;""";"),",",""",""")</f>
        <v/>
      </c>
      <c r="AX334" s="71" t="str">
        <f>SUBSTITUTE(IF(INDEX($E$143:$G$146,MATCH("●",INDEX($H$143:$AQ$146,,MATCH($D334,$137:$137,0)-7),0),1)=VLOOKUP(AX$310,$AD$9:$AN$32,8,FALSE),"","sed -i "&amp;IF($AK$308="MacOS","'' ","")&amp;"'s#"&amp;AX$310&amp;"="""&amp;INDEX($E$143:$G$146,MATCH("●",INDEX($H$143:$AQ$146,,MATCH($D334,$137:$137,0)-7),0),1)&amp;""""&amp;"#"&amp;AX$310&amp;"="&amp;""""&amp;VLOOKUP(AX$310,$AD$9:$AN$32,8,FALSE)&amp;""""&amp;"#g'"&amp;"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4" s="71" t="str">
        <f>SUBSTITUTE(IF(VLOOKUP(AY$310,$AD$9:$AN$32,8,FALSE)=INDEX($E$148:$G$149,MATCH("●",INDEX($H$148:$AQ$149,,MATCH($D334,$137:$137,0)-7),0),1),"","sed -i "&amp;IF($AK$308="MacOS","'' ","")&amp;"'s#"&amp;AY$310&amp;"="""&amp;VLOOKUP(AY$310,$AD$9:$AN$32,8,FALSE)&amp;""""&amp;"#"&amp;AY$310&amp;"="&amp;""""&amp;INDEX($E$148:$G$149,MATCH("●",INDEX($H$148:$AQ$149,,MATCH($D334,$137:$137,0)-7),0),1)&amp;""""&amp;"#g'"&amp;" ${CONFIG_DIR}"&amp;$K$7&amp;"; export "&amp;AY$310&amp;"="&amp;""""&amp;INDEX($E$148:$G$149,MATCH("●",INDEX($H$148:$AQ$149,,MATCH($D334,$137:$137,0)-7),0),1)&amp;""";"),",",""",""")</f>
        <v/>
      </c>
      <c r="AZ334" s="71" t="str">
        <f>SUBSTITUTE(IF(INDEX($E$148:$G$149,MATCH("●",INDEX($H$148:$AQ$149,,MATCH($D334,$137:$137,0)-7),0),1)=VLOOKUP(AZ$310,$AD$9:$AN$16,8,FALSE),"","sed -i "&amp;IF($AK$308="MacOS","'' ","")&amp;"'s#"&amp;AZ$310&amp;"="""&amp;INDEX($E$148:$G$149,MATCH("●",INDEX($H$148:$AQ$149,,MATCH($D334,$137:$137,0)-7),0),1)&amp;""""&amp;"#"&amp;AZ$310&amp;"="&amp;""""&amp;VLOOKUP(AZ$310,$AD$9:$AN$16,8,FALSE)&amp;""""&amp;"#g'"&amp;"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4" s="71" t="str">
        <f>SUBSTITUTE(IF(VLOOKUP(BA$310,$AD$9:$AN$32,8,FALSE)=INDEX($E$151:$G$156,MATCH("●",INDEX($H$151:$AQ$156,,MATCH($D334,$137:$137,0)-7),0),1),"","sed -i "&amp;IF($AK$308="MacOS","'' ","")&amp;"'s#"&amp;BA$310&amp;"="""&amp;VLOOKUP(BA$310,$AD$9:$AN$32,8,FALSE)&amp;""""&amp;"#"&amp;BA$310&amp;"="&amp;""""&amp;INDEX($E$151:$G$156,MATCH("●",INDEX($H$151:$AQ$156,,MATCH($D334,$137:$137,0)-7),0),1)&amp;""""&amp;"#g'"&amp;" ${CONFIG_DIR}"&amp;$K$7&amp;"; export "&amp;BA$310&amp;"="&amp;""""&amp;INDEX($E$151:$G$156,MATCH("●",INDEX($H$151:$AQ$156,,MATCH($D334,$137:$137,0)-7),0),1)&amp;""";"),",",""",""")</f>
        <v/>
      </c>
      <c r="BB334" s="71" t="str">
        <f>SUBSTITUTE(IF(INDEX($E$151:$G$156,MATCH("●",INDEX($H$151:$AQ$156,,MATCH($D334,$137:$137,0)-7),0),1)=VLOOKUP(BB$310,$AD$9:$AN$16,8,FALSE),"","sed -i "&amp;IF($AK$308="MacOS","'' ","")&amp;"'s#"&amp;BB$310&amp;"="""&amp;INDEX($E$151:$G$156,MATCH("●",INDEX($H$151:$AQ$156,,MATCH($D334,$137:$137,0)-7),0),1)&amp;""""&amp;"#"&amp;BB$310&amp;"="&amp;""""&amp;VLOOKUP(BB$310,$AD$9:$AN$16,8,FALSE)&amp;""""&amp;"#g'"&amp;"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4" s="71" t="str">
        <f>SUBSTITUTE(IF(VLOOKUP(BC$310,$AD$9:$AN$32,8,FALSE)=INDEX($E$158:$G$166,MATCH("●",INDEX($H$158:$AQ$166,,MATCH($D334,$137:$137,0)-7),0),1),"","sed -i "&amp;IF($AK$308="MacOS","'' ","")&amp;"'s#"&amp;BC$310&amp;"="""&amp;VLOOKUP(BC$310,$AD$9:$AN$32,8,FALSE)&amp;""""&amp;"#"&amp;BC$310&amp;"="&amp;""""&amp;INDEX($E$158:$G$166,MATCH("●",INDEX($H$158:$AQ$166,,MATCH($D334,$137:$137,0)-7),0),1)&amp;""""&amp;"#g'"&amp;" ${CONFIG_DIR}"&amp;$K$7&amp;"; export "&amp;BC$310&amp;"="&amp;""""&amp;INDEX($E$158:$G$166,MATCH("●",INDEX($H$158:$AQ$166,,MATCH($D334,$137:$137,0)-7),0),1)&amp;""";"),",",""",""")</f>
        <v/>
      </c>
      <c r="BD334" s="71" t="str">
        <f>SUBSTITUTE(IF(INDEX($E$158:$G$166,MATCH("●",INDEX($H$158:$AQ$166,,MATCH($D334,$137:$137,0)-7),0),1)=VLOOKUP(BD$310,$AD$9:$AN$16,8,FALSE),"","sed -i "&amp;IF($AK$308="MacOS","'' ","")&amp;"'s#"&amp;BD$310&amp;"="""&amp;INDEX($E$158:$G$166,MATCH("●",INDEX($H$158:$AQ$166,,MATCH($D334,$137:$137,0)-7),0),1)&amp;""""&amp;"#"&amp;BD$310&amp;"="&amp;""""&amp;VLOOKUP(BD$310,$AD$9:$AN$16,8,FALSE)&amp;""""&amp;"#g'"&amp;"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4" s="71" t="str">
        <f>SUBSTITUTE(IF(VLOOKUP(BE$310,$AD$9:$AN$32,8,FALSE)=INDEX($E$168:$G$169,MATCH("●",INDEX($H$168:$AQ$169,,MATCH($D334,$137:$137,0)-7),0),1),"","sed -i "&amp;IF($AK$308="MacOS","'' ","")&amp;"'s#"&amp;BE$310&amp;"="""&amp;VLOOKUP(BE$310,$AD$9:$AD$9:$AN$32,8,FALSE)&amp;""""&amp;"#"&amp;BE$310&amp;"="&amp;""""&amp;INDEX($E$168:$G$169,MATCH("●",INDEX($H$168:$AQ$169,,MATCH($D334,$137:$137,0)-7),0),1)&amp;""""&amp;"#g'"&amp;" ${CONFIG_DIR}"&amp;$K$7&amp;"; export "&amp;BE$310&amp;"="&amp;""""&amp;INDEX($E$168:$G$169,MATCH("●",INDEX($H$168:$AQ$169,,MATCH($D334,$137:$137,0)-7),0),1)&amp;""";"),",",""",""")</f>
        <v/>
      </c>
      <c r="BF334" s="71" t="str">
        <f>SUBSTITUTE(IF(INDEX($E$168:$G$169,MATCH("●",INDEX($H$168:$AQ$169,,MATCH($D334,$137:$137,0)-7),0),1)=VLOOKUP(BF$310,$AD$9:$AN$16,8,FALSE),"","sed -i "&amp;IF($AK$308="MacOS","'' ","")&amp;"'s#"&amp;BF$310&amp;"="""&amp;INDEX($E$168:$G$169,MATCH("●",INDEX($H$168:$AQ$169,,MATCH($D334,$137:$137,0)-7),0),1)&amp;""""&amp;"#"&amp;BF$310&amp;"="&amp;""""&amp;VLOOKUP(BF$310,$AD$9:$AN$16,8,FALSE)&amp;""""&amp;"#g'"&amp;"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4" s="71" t="str">
        <f>SUBSTITUTE(IF(VLOOKUP(BG$310,$AD$9:$AN$32,8,FALSE)=INDEX($E$171:$G$172,MATCH("●",INDEX($H$171:$AQ$172,,MATCH($D334,$137:$137,0)-7),0),1),"","sed -i "&amp;IF($AK$308="MacOS","'' ","")&amp;"'s#"&amp;BG$310&amp;"="""&amp;VLOOKUP(BG$310,$AD$9:$AN$32,8,FALSE)&amp;""""&amp;"#"&amp;BG$310&amp;"="&amp;""""&amp;INDEX($E$171:$G$172,MATCH("●",INDEX($H$171:$AQ$172,,MATCH($D334,$137:$137,0)-7),0),1)&amp;""""&amp;"#g'"&amp;" ${CONFIG_DIR}"&amp;$K$7&amp;"; export "&amp;BG$310&amp;"="&amp;""""&amp;INDEX($E$171:$G$172,MATCH("●",INDEX($H$171:$AQ$172,,MATCH($D334,$137:$137,0)-7),0),1)&amp;""";"),",",""",""")</f>
        <v/>
      </c>
      <c r="BH334" s="71" t="str">
        <f>SUBSTITUTE(IF(INDEX($E$171:$G$172,MATCH("●",INDEX($H$171:$AQ$172,,MATCH($D334,$137:$137,0)-7),0),1)=VLOOKUP(BH$310,$AD$9:$AN$16,8,FALSE),"","sed -i "&amp;IF($AK$308="MacOS","'' ","")&amp;"'s#"&amp;BH$310&amp;"="""&amp;INDEX($E$171:$G$172,MATCH("●",INDEX($H$171:$AQ$172,,MATCH($D334,$137:$137,0)-7),0),1)&amp;""""&amp;"#"&amp;BH$310&amp;"="&amp;""""&amp;VLOOKUP(BH$310,$AD$9:$AN$16,8,FALSE)&amp;""""&amp;"#g'"&amp;"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4" s="71" t="str">
        <f>SUBSTITUTE(IF(VLOOKUP(BI$310,$AD$9:$AN$32,8,FALSE)=INDEX($E$174:$G$185,MATCH("●",INDEX($H$174:$AQ$185,,MATCH($D334,$137:$137,0)-7),0),1),"","sed -i "&amp;IF($AK$308="MacOS","'' ","")&amp;"'s#"&amp;BI$310&amp;"="""&amp;VLOOKUP(BI$310,$AD$9:$AN$32,8,FALSE)&amp;""""&amp;"#"&amp;BI$310&amp;"="&amp;""""&amp;INDEX($E$174:$G$185,MATCH("●",INDEX($H$174:$AQ$185,,MATCH($D334,$137:$137,0)-7),0),1)&amp;""""&amp;"#g'"&amp;" ${CONFIG_DIR}"&amp;$K$7&amp;"; export "&amp;BI$310&amp;"="&amp;""""&amp;INDEX($E$174:$G$185,MATCH("●",INDEX($H$174:$AQ$185,,MATCH($D334,$137:$137,0)-7),0),1)&amp;""";"),",",""",""")</f>
        <v/>
      </c>
      <c r="BJ334" s="71" t="str">
        <f>SUBSTITUTE(IF(INDEX($E$174:$G$185,MATCH("●",INDEX($H$174:$AQ$185,,MATCH($D334,$137:$137,0)-7),0),1)=VLOOKUP(BJ$310,$AD$9:$AN$16,8,FALSE),"","sed -i "&amp;IF($AK$308="MacOS","'' ","")&amp;"'s#"&amp;BJ$310&amp;"="""&amp;INDEX($E$174:$G$185,MATCH("●",INDEX($H$174:$AQ$185,,MATCH($D334,$137:$137,0)-7),0),1)&amp;""""&amp;"#"&amp;BJ$310&amp;"="&amp;""""&amp;VLOOKUP(BJ$310,$AD$9:$AN$16,8,FALSE)&amp;""""&amp;"#g'"&amp;"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4" s="71" t="str">
        <f>SUBSTITUTE(IF(VLOOKUP(BK$310,$AD$9:$AN$32,8,FALSE)=INDEX($E$187:$G$189,MATCH("●",INDEX($H$187:$AQ$189,,MATCH($D334,$137:$137,0)-7),0),1),"","sed -i "&amp;IF($AK$308="MacOS","'' ","")&amp;"'s#"&amp;BK$310&amp;"="""&amp;VLOOKUP(BK$310,$AD$9:$AN$32,8,FALSE)&amp;""""&amp;"#"&amp;BK$310&amp;"="&amp;""""&amp;INDEX($E$187:$G$189,MATCH("●",INDEX($H$187:$AQ$189,,MATCH($D334,$137:$137,0)-7),0),1)&amp;""""&amp;"#g'"&amp;" ${CONFIG_DIR}"&amp;$K$7&amp;"; export "&amp;BK$310&amp;"="&amp;""""&amp;INDEX($E$187:$G$189,MATCH("●",INDEX($H$187:$AQ$189,,MATCH($D334,$137:$137,0)-7),0),1)&amp;""";"),",",""",""")</f>
        <v/>
      </c>
      <c r="BL334" s="71" t="str">
        <f>SUBSTITUTE(IF(INDEX($E$187:$G$189,MATCH("●",INDEX($H$187:$AQ$189,,MATCH($D334,$137:$137,0)-7),0),1)=VLOOKUP(BL$310,$AD$9:$AN$32,8,FALSE),"","sed -i "&amp;IF($AK$308="MacOS","'' ","")&amp;"'s#"&amp;BL$310&amp;"="""&amp;INDEX($E$187:$G$189,MATCH("●",INDEX($H$187:$AQ$189,,MATCH($D334,$137:$137,0)-7),0),1)&amp;""""&amp;"#"&amp;BL$310&amp;"="&amp;""""&amp;VLOOKUP(BL$310,$AD$9:$AN$32,8,FALSE)&amp;""""&amp;"#g'"&amp;"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4" s="71" t="str">
        <f>SUBSTITUTE(IF(VLOOKUP(BM$310,$AD$9:$AN$32,8,FALSE)=INDEX($E$191:$G$192,MATCH("●",INDEX($H$191:$AQ$192,,MATCH($D334,$137:$137,0)-7),0),1),"","sed -i "&amp;IF($AK$308="MacOS","'' ","")&amp;"'s#"&amp;BM$310&amp;"="""&amp;VLOOKUP(BM$310,$AD$9:$AN$32,8,FALSE)&amp;""""&amp;"#"&amp;BM$310&amp;"="&amp;""""&amp;INDEX($E$191:$G$192,MATCH("●",INDEX($H$191:$AQ$192,,MATCH($D334,$137:$137,0)-7),0),1)&amp;""""&amp;"#g'"&amp;" ${CONFIG_DIR}"&amp;$K$7&amp;"; export "&amp;BM$310&amp;"="&amp;""""&amp;INDEX($E$191:$G$192,MATCH("●",INDEX($H$191:$AQ$192,,MATCH($D334,$137:$137,0)-7),0),1)&amp;""";"),",",""",""")</f>
        <v/>
      </c>
      <c r="BN334" s="71" t="str">
        <f>SUBSTITUTE(IF(INDEX($E$191:$G$192,MATCH("●",INDEX($H$191:$AQ$192,,MATCH($D334,$137:$137,0)-7),0),1)=VLOOKUP(BN$310,$AD$9:$AN$32,8,FALSE),"","sed -i "&amp;IF($AK$308="MacOS","'' ","")&amp;"'s#"&amp;BN$310&amp;"="""&amp;INDEX($E$191:$G$192,MATCH("●",INDEX($H$191:$AQ$192,,MATCH($D334,$137:$137,0)-7),0),1)&amp;""""&amp;"#"&amp;BN$310&amp;"="&amp;""""&amp;VLOOKUP(BN$310,$AD$9:$AN$32,8,FALSE)&amp;""""&amp;"#g'"&amp;"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4" s="71" t="str">
        <f>SUBSTITUTE(IF(VLOOKUP(BO$310,$AD$9:$AN$32,8,FALSE)=INDEX($E$194:$G$195,MATCH("●",INDEX($H$194:$AQ$195,,MATCH($D334,$137:$137,0)-7),0),1),"","sed -i "&amp;IF($AK$308="MacOS","'' ","")&amp;"'s#"&amp;BO$310&amp;"="""&amp;VLOOKUP(BO$310,$AD$9:$AN$32,8,FALSE)&amp;""""&amp;"#"&amp;BO$310&amp;"="&amp;""""&amp;INDEX($E$194:$G$195,MATCH("●",INDEX($H$194:$AQ$195,,MATCH($D334,$137:$137,0)-7),0),1)&amp;""""&amp;"#g'"&amp;" ${CONFIG_DIR}"&amp;$K$7&amp;"; export "&amp;BO$310&amp;"="&amp;""""&amp;INDEX($E$194:$G$195,MATCH("●",INDEX($H$194:$AQ$195,,MATCH($D334,$137:$137,0)-7),0),1)&amp;""";"),",",""",""")</f>
        <v/>
      </c>
      <c r="BP334" s="71" t="str">
        <f>SUBSTITUTE(IF(INDEX($E$194:$G$195,MATCH("●",INDEX($H$194:$AQ$195,,MATCH($D334,$137:$137,0)-7),0),1)=VLOOKUP(BP$310,$AD$9:$AN$32,8,FALSE),"","sed -i "&amp;IF($AK$308="MacOS","'' ","")&amp;"'s#"&amp;BP$310&amp;"="""&amp;INDEX($E$194:$G$195,MATCH("●",INDEX($H$194:$AQ$195,,MATCH($D334,$137:$137,0)-7),0),1)&amp;""""&amp;"#"&amp;BP$310&amp;"="&amp;""""&amp;VLOOKUP(BP$310,$AD$9:$AN$32,8,FALSE)&amp;""""&amp;"#g'"&amp;"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4" s="71" t="str">
        <f>SUBSTITUTE(IF(VLOOKUP(BQ$310,$AD$9:$AN$32,8,FALSE)=INDEX($E$197:$G$198,MATCH("●",INDEX($H$197:$AQ$198,,MATCH($D334,$137:$137,0)-7),0),1),"","sed -i "&amp;IF($AK$308="MacOS","'' ","")&amp;"'s#"&amp;BQ$310&amp;"="""&amp;VLOOKUP(BQ$310,$AD$9:$AN$32,8,FALSE)&amp;""""&amp;"#"&amp;BQ$310&amp;"="&amp;""""&amp;INDEX($E$197:$G$198,MATCH("●",INDEX($H$197:$AQ$198,,MATCH($D334,$137:$137,0)-7),0),1)&amp;""""&amp;"#g'"&amp;" ${CONFIG_DIR}"&amp;$K$7&amp;"; export "&amp;BQ$310&amp;"="&amp;""""&amp;INDEX($E$197:$G$198,MATCH("●",INDEX($H$197:$AQ$198,,MATCH($D334,$137:$137,0)-7),0),1)&amp;""";"),",",""",""")</f>
        <v/>
      </c>
      <c r="BR334" s="71" t="str">
        <f>SUBSTITUTE(IF(INDEX($E$197:$G$198,MATCH("●",INDEX($H$197:$AQ$198,,MATCH($D334,$137:$137,0)-7),0),1)=VLOOKUP(BR$310,$AD$9:$AN$32,8,FALSE),"","sed -i "&amp;IF($AK$308="MacOS","'' ","")&amp;"'s#"&amp;BR$310&amp;"="""&amp;INDEX($E$197:$G$198,MATCH("●",INDEX($H$197:$AQ$198,,MATCH($D334,$137:$137,0)-7),0),1)&amp;""""&amp;"#"&amp;BR$310&amp;"="&amp;""""&amp;VLOOKUP(BR$310,$AD$9:$AN$32,8,FALSE)&amp;""""&amp;"#g'"&amp;"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4" s="71" t="str">
        <f>SUBSTITUTE(IF(VLOOKUP(BS$310,$AD$9:$AN$32,8,FALSE)=INDEX($E$200:$G$203,MATCH("●",INDEX($H$200:$AQ$203,,MATCH($D334,$137:$137,0)-7),0),1),"","sed -i "&amp;IF($AK$308="MacOS","'' ","")&amp;"'s#"&amp;BS$310&amp;"="""&amp;VLOOKUP(BS$310,$AD$9:$AN$32,8,FALSE)&amp;""""&amp;"#"&amp;BS$310&amp;"="&amp;""""&amp;INDEX($E$200:$G$203,MATCH("●",INDEX($H$200:$AQ$203,,MATCH($D334,$137:$137,0)-7),0),1)&amp;""""&amp;"#g'"&amp;" ${CONFIG_DIR}"&amp;$K$7&amp;"; export "&amp;BS$310&amp;"="&amp;""""&amp;INDEX($E$200:$G$203,MATCH("●",INDEX($H$200:$AQ$203,,MATCH($D334,$137:$137,0)-7),0),1)&amp;""";"),",",""",""")</f>
        <v/>
      </c>
      <c r="BT334" s="71" t="str">
        <f>SUBSTITUTE(IF(INDEX($E$200:$G$203,MATCH("●",INDEX($H$200:$AQ$203,,MATCH($D334,$137:$137,0)-7),0),1)=VLOOKUP(BT$310,$AD$9:$AN$32,8,FALSE),"","sed -i "&amp;IF($AK$308="MacOS","'' ","")&amp;"'s#"&amp;BT$310&amp;"="""&amp;INDEX($E$200:$G$203,MATCH("●",INDEX($H$200:$AQ$203,,MATCH($D334,$137:$137,0)-7),0),1)&amp;""""&amp;"#"&amp;BT$310&amp;"="&amp;""""&amp;VLOOKUP(BT$310,$AD$9:$AN$32,8,FALSE)&amp;""""&amp;"#g'"&amp;"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4" s="71" t="str">
        <f>SUBSTITUTE(IF(VLOOKUP(BU$310,$AD$9:$AN$32,8,FALSE)=INDEX($E$205:$G$210,MATCH("●",INDEX($H$205:$AQ$210,,MATCH($D334,$137:$137,0)-7),0),1),"","sed -i "&amp;IF($AK$308="MacOS","'' ","")&amp;"'s#"&amp;BU$310&amp;"="""&amp;VLOOKUP(BU$310,$AD$9:$AN$32,8,FALSE)&amp;""""&amp;"#"&amp;BU$310&amp;"="&amp;""""&amp;INDEX($E$205:$G$210,MATCH("●",INDEX($H$205:$AQ$210,,MATCH($D334,$137:$137,0)-7),0),1)&amp;""""&amp;"#g'"&amp;" ${CONFIG_DIR}"&amp;$K$7&amp;"; export "&amp;BU$310&amp;"="&amp;""""&amp;INDEX($E$205:$G$210,MATCH("●",INDEX($H$205:$AQ$210,,MATCH($D334,$137:$137,0)-7),0),1)&amp;""";"),",",""",""")</f>
        <v/>
      </c>
      <c r="BV334" s="71" t="str">
        <f>SUBSTITUTE(IF(INDEX($E$205:$G$210,MATCH("●",INDEX($H$205:$AQ$210,,MATCH($D334,$137:$137,0)-7),0),1)=VLOOKUP(BV$310,$AD$9:$AN$32,8,FALSE),"","sed -i "&amp;IF($AK$308="MacOS","'' ","")&amp;"'s#"&amp;BV$310&amp;"="""&amp;INDEX($E$205:$G$210,MATCH("●",INDEX($H$205:$AQ$210,,MATCH($D334,$137:$137,0)-7),0),1)&amp;""""&amp;"#"&amp;BV$310&amp;"="&amp;""""&amp;VLOOKUP(BV$310,$AD$9:$AN$32,8,FALSE)&amp;""""&amp;"#g'"&amp;"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34" s="71" t="str">
        <f>SUBSTITUTE(IF(VLOOKUP(BW$310,$AD$9:$AN$32,8,FALSE)=INDEX($E$212:$G$217,MATCH("●",INDEX($H$212:$AQ$217,,MATCH($D334,$137:$137,0)-7),0),1),"","sed -i "&amp;IF($AK$308="MacOS","'' ","")&amp;"'s#"&amp;BW$310&amp;"="""&amp;VLOOKUP(BW$310,$AD$9:$AN$32,8,FALSE)&amp;""""&amp;"#"&amp;BW$310&amp;"="&amp;""""&amp;INDEX($E$212:$G$217,MATCH("●",INDEX($H$212:$AQ$217,,MATCH($D334,$137:$137,0)-7),0),1)&amp;""""&amp;"#g'"&amp;" ${CONFIG_DIR}"&amp;$K$7&amp;"; export "&amp;BW$310&amp;"="&amp;""""&amp;INDEX($E$212:$G$217,MATCH("●",INDEX($H$212:$AQ$217,,MATCH($D334,$137:$137,0)-7),0),1)&amp;""";"),",",""",""")</f>
        <v/>
      </c>
      <c r="BX334" s="71" t="str">
        <f>SUBSTITUTE(IF(INDEX($E$212:$G$217,MATCH("●",INDEX($H$212:$AQ$217,,MATCH($D334,$137:$137,0)-7),0),1)=VLOOKUP(BX$310,$AD$9:$AN$32,8,FALSE),"","sed -i "&amp;IF($AK$308="MacOS","'' ","")&amp;"'s#"&amp;BX$310&amp;"="""&amp;INDEX($E$212:$G$217,MATCH("●",INDEX($H$212:$AQ$217,,MATCH($D334,$137:$137,0)-7),0),1)&amp;""""&amp;"#"&amp;BX$310&amp;"="&amp;""""&amp;VLOOKUP(BX$310,$AD$9:$AN$32,8,FALSE)&amp;""""&amp;"#g'"&amp;"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4" s="71" t="str">
        <f>SUBSTITUTE(IF(VLOOKUP(BY$310,$AD$9:$AN$32,8,FALSE)=INDEX($E$219:$G$224,MATCH("●",INDEX($H$219:$AQ$224,,MATCH($D334,$137:$137,0)-7),0),1),"","sed -i "&amp;IF($AK$308="MacOS","'' ","")&amp;"'s#"&amp;BY$310&amp;"="""&amp;VLOOKUP(BY$310,$AD$9:$AN$32,8,FALSE)&amp;""""&amp;"#"&amp;BY$310&amp;"="&amp;""""&amp;INDEX($E$219:$G$224,MATCH("●",INDEX($H$219:$AQ$224,,MATCH($D334,$137:$137,0)-7),0),1)&amp;""""&amp;"#g'"&amp;" ${CONFIG_DIR}"&amp;$K$7&amp;"; export "&amp;BY$310&amp;"="&amp;""""&amp;INDEX($E$219:$G$224,MATCH("●",INDEX($H$219:$AQ$224,,MATCH($D334,$137:$137,0)-7),0),1)&amp;""";"),",",""",""")</f>
        <v/>
      </c>
      <c r="BZ334" s="71" t="str">
        <f>SUBSTITUTE(IF(INDEX($E$219:$G$224,MATCH("●",INDEX($H$219:$AQ$224,,MATCH($D334,$137:$137,0)-7),0),1)=VLOOKUP(BZ$310,$AD$9:$AN$32,8,FALSE),"","sed -i "&amp;IF($AK$308="MacOS","'' ","")&amp;"'s#"&amp;BZ$310&amp;"="""&amp;INDEX($E$219:$G$224,MATCH("●",INDEX($H$219:$AQ$224,,MATCH($D334,$137:$137,0)-7),0),1)&amp;""""&amp;"#"&amp;BZ$310&amp;"="&amp;""""&amp;VLOOKUP(BZ$310,$AD$9:$AN$32,8,FALSE)&amp;""""&amp;"#g'"&amp;"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4" s="71" t="str">
        <f>SUBSTITUTE(IF(VLOOKUP(CA$310,$AD$9:$AN$32,8,FALSE)=INDEX($E$226:$G$231,MATCH("●",INDEX($H$226:$AQ$231,,MATCH($D334,$137:$137,0)-7),0),1),"","sed -i "&amp;IF($AK$308="MacOS","'' ","")&amp;"'s#"&amp;CA$310&amp;"="""&amp;VLOOKUP(CA$310,$AD$9:$AN$32,8,FALSE)&amp;""""&amp;"#"&amp;CA$310&amp;"="&amp;""""&amp;INDEX($E$226:$G$231,MATCH("●",INDEX($H$226:$AQ$231,,MATCH($D334,$137:$137,0)-7),0),1)&amp;""""&amp;"#g'"&amp;" ${CONFIG_DIR}"&amp;$K$7&amp;"; export "&amp;CA$310&amp;"="&amp;""""&amp;INDEX($E$226:$G$231,MATCH("●",INDEX($H$226:$AQ$231,,MATCH($D334,$137:$137,0)-7),0),1)&amp;""";"),",",""",""")</f>
        <v/>
      </c>
      <c r="CB334" s="71" t="str">
        <f>SUBSTITUTE(IF(INDEX($E$226:$G$231,MATCH("●",INDEX($H$226:$AQ$231,,MATCH($D334,$137:$137,0)-7),0),1)=VLOOKUP(CB$310,$AD$9:$AN$32,8,FALSE),"","sed -i "&amp;IF($AK$308="MacOS","'' ","")&amp;"'s#"&amp;CB$310&amp;"="""&amp;INDEX($E$226:$G$231,MATCH("●",INDEX($H$226:$AQ$231,,MATCH($D334,$137:$137,0)-7),0),1)&amp;""""&amp;"#"&amp;CB$310&amp;"="&amp;""""&amp;VLOOKUP(CB$310,$AD$9:$AN$32,8,FALSE)&amp;""""&amp;"#g'"&amp;"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4" s="71" t="str">
        <f>SUBSTITUTE(IF(VLOOKUP(CC$310,$AD$9:$AN$32,8,FALSE)=INDEX($E$233:$G$238,MATCH("●",INDEX($H$233:$AQ$238,,MATCH($D334,$137:$137,0)-7),0),1),"","sed -i "&amp;IF($AK$308="MacOS","'' ","")&amp;"'s#"&amp;CC$310&amp;"="""&amp;VLOOKUP(CC$310,$AD$9:$AN$32,8,FALSE)&amp;""""&amp;"#"&amp;CC$310&amp;"="&amp;""""&amp;INDEX($E$233:$G$238,MATCH("●",INDEX($H$233:$AQ$238,,MATCH($D334,$137:$137,0)-7),0),1)&amp;""""&amp;"#g'"&amp;" ${CONFIG_DIR}"&amp;$K$7&amp;"; export "&amp;CC$310&amp;"="&amp;""""&amp;INDEX($E$233:$G$238,MATCH("●",INDEX($H$233:$AQ$238,,MATCH($D334,$137:$137,0)-7),0),1)&amp;""";"),",",""",""")</f>
        <v/>
      </c>
      <c r="CD334" s="71" t="str">
        <f>SUBSTITUTE(IF(INDEX($E$233:$G$238,MATCH("●",INDEX($H$233:$AQ$238,,MATCH($D334,$137:$137,0)-7),0),1)=VLOOKUP(CD$310,$AD$9:$AN$32,8,FALSE),"","sed -i "&amp;IF($AK$308="MacOS","'' ","")&amp;"'s#"&amp;CD$310&amp;"="""&amp;INDEX($E$233:$G$238,MATCH("●",INDEX($H$233:$AQ$238,,MATCH($D334,$137:$137,0)-7),0),1)&amp;""""&amp;"#"&amp;CD$310&amp;"="&amp;""""&amp;VLOOKUP(CD$310,$AD$9:$AN$32,8,FALSE)&amp;""""&amp;"#g'"&amp;"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34" s="71" t="str">
        <f>SUBSTITUTE(IF(VLOOKUP(CE$310,$AD$9:$AN$32,8,FALSE)=INDEX($E$240:$G$245,MATCH("●",INDEX($H$240:$AQ$245,,MATCH($D334,$137:$137,0)-7),0),1),"","sed -i "&amp;IF($AK$308="MacOS","'' ","")&amp;"'s#"&amp;CE$310&amp;"="""&amp;VLOOKUP(CE$310,$AD$9:$AN$32,8,FALSE)&amp;""""&amp;"#"&amp;CE$310&amp;"="&amp;""""&amp;INDEX($E$240:$G$245,MATCH("●",INDEX($H$240:$AQ$245,,MATCH($D334,$137:$137,0)-7),0),1)&amp;""""&amp;"#g'"&amp;" ${CONFIG_DIR}"&amp;$K$7&amp;"; export "&amp;CE$310&amp;"="&amp;""""&amp;INDEX($E$240:$G$245,MATCH("●",INDEX($H$240:$AQ$245,,MATCH($D334,$137:$137,0)-7),0),1)&amp;""";"),",",""",""")</f>
        <v/>
      </c>
      <c r="CF334" s="71" t="str">
        <f>SUBSTITUTE(IF(INDEX($E$240:$G$245,MATCH("●",INDEX($H$240:$AQ$245,,MATCH($D334,$137:$137,0)-7),0),1)=VLOOKUP(CF$310,$AD$9:$AN$32,8,FALSE),"","sed -i "&amp;IF($AK$308="MacOS","'' ","")&amp;"'s#"&amp;CF$310&amp;"="""&amp;INDEX($E$240:$G$245,MATCH("●",INDEX($H$240:$AQ$245,,MATCH($D334,$137:$137,0)-7),0),1)&amp;""""&amp;"#"&amp;CF$310&amp;"="&amp;""""&amp;VLOOKUP(CF$310,$AD$9:$AN$32,8,FALSE)&amp;""""&amp;"#g'"&amp;"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34" s="71" t="str">
        <f>SUBSTITUTE(IF(VLOOKUP(CG$310,$AD$9:$AN$32,8,FALSE)=INDEX($E$247:$G$251,MATCH("●",INDEX($H$247:$AQ$251,,MATCH($D334,$137:$137,0)-7),0),1),"","sed -i "&amp;IF($AK$308="MacOS","'' ","")&amp;"'s#"&amp;CG$310&amp;"="""&amp;VLOOKUP(CG$310,$AD$9:$AN$32,8,FALSE)&amp;""""&amp;"#"&amp;CG$310&amp;"="&amp;""""&amp;INDEX($E$247:$G$251,MATCH("●",INDEX($H$247:$AQ$251,,MATCH($D334,$137:$137,0)-7),0),1)&amp;""""&amp;"#g'"&amp;" ${CONFIG_DIR}"&amp;$K$7&amp;"; export "&amp;CG$310&amp;"="&amp;""""&amp;INDEX($E$247:$G$251,MATCH("●",INDEX($H$247:$AQ$251,,MATCH($D334,$137:$137,0)-7),0),1)&amp;""";"),",",""",""")</f>
        <v>sed -i '' 's#COLUMN_DEFAULT_VALUE="NONE"",""NONE"",""NONE"",""NONE"",""NONE"",""NONE"",""NONE"",""NONE"",""NONE"",""NONE"#COLUMN_DEFAULT_VALUE="NONE"",""NONE"",""NONE"",""NONE"",""NONE"",""NONE"",""NONE"",""NONE"",""NONE"",""NONE"",""NONE"#g' ${CONFIG_DIR}db_sql_config.txt; export COLUMN_DEFAULT_VALUE="NONE"",""NONE"",""NONE"",""NONE"",""NONE"",""NONE"",""NONE"",""NONE"",""NONE"",""NONE"",""NONE";</v>
      </c>
      <c r="CH334" s="71" t="str">
        <f>SUBSTITUTE(IF(INDEX($E$247:$G$251,MATCH("●",INDEX($H$247:$AQ$251,,MATCH($D334,$137:$137,0)-7),0),1)=VLOOKUP(CH$310,$AD$9:$AN$32,8,FALSE),"","sed -i "&amp;IF($AK$308="MacOS","'' ","")&amp;"'s#"&amp;CH$310&amp;"="""&amp;INDEX($E$247:$G$251,MATCH("●",INDEX($H$247:$AQ$251,,MATCH($D334,$137:$137,0)-7),0),1)&amp;""""&amp;"#"&amp;CH$310&amp;"="&amp;""""&amp;VLOOKUP(CH$310,$AD$9:$AN$32,8,FALSE)&amp;""""&amp;"#g'"&amp;"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>sed -i '' 's#COLUMN_DEFAULT_VALUE="NONE"",""NONE"",""NONE"",""NONE"",""NONE"",""NONE"",""NONE"",""NONE"",""NONE"",""NONE"",""NONE"#COLUMN_DEFAULT_VALUE="NONE"",""NONE"",""NONE"",""NONE"",""NONE"",""NONE"",""NONE"",""NONE"",""NONE"",""NONE"#g' ${CONFIG_DIR}db_sql_config.txt; export COLUMN_DEFAULT_VALUE="NONE"",""NONE"",""NONE"",""NONE"",""NONE"",""NONE"",""NONE"",""NONE"",""NONE"",""NONE";</v>
      </c>
      <c r="CI334" s="71" t="str">
        <f>SUBSTITUTE(IF(VLOOKUP(CI$310,$AD$9:$AN$32,8,FALSE)=INDEX($E$253:$G$257,MATCH("●",INDEX($H$253:$AQ$257,,MATCH($D334,$137:$137,0)-7),0),1),"","sed -i "&amp;IF($AK$308="MacOS","'' ","")&amp;"'s#"&amp;CI$310&amp;"="""&amp;VLOOKUP(CI$310,$AD$9:$AN$32,8,FALSE)&amp;""""&amp;"#"&amp;CI$310&amp;"="&amp;""""&amp;INDEX($E$253:$G$257,MATCH("●",INDEX($H$253:$AQ$257,,MATCH($D334,$137:$137,0)-7),0),1)&amp;""""&amp;"#g'"&amp;" ${CONFIG_DIR}"&amp;$K$7&amp;"; export "&amp;CI$310&amp;"="&amp;""""&amp;INDEX($E$253:$G$257,MATCH("●",INDEX($H$253:$AQ$257,,MATCH($D334,$137:$137,0)-7),0),1)&amp;""";"),",",""",""")</f>
        <v/>
      </c>
      <c r="CJ334" s="71" t="str">
        <f>SUBSTITUTE(IF(INDEX($E$253:$G$257,MATCH("●",INDEX($H$253:$AQ$257,,MATCH($D334,$137:$137,0)-7),0),1)=VLOOKUP(CJ$310,$AD$9:$AN$32,8,FALSE),"","sed -i "&amp;IF($AK$308="MacOS","'' ","")&amp;"'s#"&amp;CJ$310&amp;"="""&amp;INDEX($E$253:$G$257,MATCH("●",INDEX($H$253:$AQ$257,,MATCH($D334,$137:$137,0)-7),0),1)&amp;""""&amp;"#"&amp;CJ$310&amp;"="&amp;""""&amp;VLOOKUP(CJ$310,$AD$9:$AN$32,8,FALSE)&amp;""""&amp;"#g'"&amp;"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34" s="71" t="str">
        <f>SUBSTITUTE(IF(VLOOKUP(CK$310,$AD$9:$AN$32,8,FALSE)=INDEX($E$259:$G$268,MATCH("●",INDEX($H$259:$AQ$268,,MATCH($D334,$137:$137,0)-7),0),1),"","sed -i "&amp;IF($AK$308="MacOS","'' ","")&amp;"'s#"&amp;CK$310&amp;"="""&amp;VLOOKUP(CK$310,$AD$9:$AN$32,8,FALSE)&amp;""""&amp;"#"&amp;CK$310&amp;"="&amp;""""&amp;INDEX($E$259:$G$268,MATCH("●",INDEX($H$259:$AQ$268,,MATCH($D334,$137:$137,0)-7),0),1)&amp;""""&amp;"#g'"&amp;" ${CONFIG_DIR}"&amp;$K$7&amp;"; export "&amp;CK$310&amp;"="&amp;""""&amp;INDEX($E$259:$G$268,MATCH("●",INDEX($H$259:$AQ$268,,MATCH($D334,$137:$137,0)-7),0),1)&amp;""";"),",",""",""")</f>
        <v/>
      </c>
      <c r="CL334" s="71" t="str">
        <f>SUBSTITUTE(IF(INDEX($E$259:$G$268,MATCH("●",INDEX($H$259:$AQ$268,,MATCH($D334,$137:$137,0)-7),0),1)=VLOOKUP(CL$310,$AD$9:$AN$32,8,FALSE),"","sed -i "&amp;IF($AK$308="MacOS","'' ","")&amp;"'s#"&amp;CL$310&amp;"="""&amp;INDEX($E$259:$G$268,MATCH("●",INDEX($H$259:$AQ$268,,MATCH($D334,$137:$137,0)-7),0),1)&amp;""""&amp;"#"&amp;CL$310&amp;"="&amp;""""&amp;VLOOKUP(CL$310,$AD$9:$AN$32,8,FALSE)&amp;""""&amp;"#g'"&amp;"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4" s="71" t="str">
        <f t="shared" si="4"/>
        <v>sed -i '' 's#POSTGRESQL_TEMPLATE="template0"#POSTGRESQL_TEMPLATE="なし"#g' ${CONFIG_DIR}db_data_config.txt; export POSTGRESQL_TEMPLATE="なし";</v>
      </c>
      <c r="CN334" s="71" t="str">
        <f t="shared" si="5"/>
        <v>sed -i '' 's#POSTGRESQL_TEMPLATE="なし"#POSTGRESQL_TEMPLATE="template0"#g' ${CONFIG_DIR}db_data_config.txt; export POSTGRESQL_TEMPLATE="template0";</v>
      </c>
      <c r="CO334" s="71" t="str">
        <f t="shared" si="6"/>
        <v>sed -i '' 's#POSTGRESQL_CONNECTION_LIMIT="-1"#POSTGRESQL_CONNECTION_LIMIT="なし"#g' ${CONFIG_DIR}db_data_config.txt; export POSTGRESQL_CONNECTION_LIMIT="なし";</v>
      </c>
      <c r="CP334" s="71" t="str">
        <f t="shared" si="7"/>
        <v>sed -i '' 's#POSTGRESQL_CONNECTION_LIMIT="なし"#POSTGRESQL_CONNECTION_LIMIT="-1"#g' ${CONFIG_DIR}db_data_config.txt; export POSTGRESQL_CONNECTION_LIMIT="-1";</v>
      </c>
      <c r="CQ334" s="71" t="str">
        <f t="shared" si="8"/>
        <v>sed -i '' 's#POSTGRESQL_ALLOW_CONNECTIONS="true"#POSTGRESQL_ALLOW_CONNECTIONS="なし"#g' ${CONFIG_DIR}db_data_config.txt; export POSTGRESQL_ALLOW_CONNECTIONS="なし";</v>
      </c>
      <c r="CR334" s="71" t="str">
        <f t="shared" si="9"/>
        <v>sed -i '' 's#POSTGRESQL_ALLOW_CONNECTIONS="なし"#POSTGRESQL_ALLOW_CONNECTIONS="true"#g' ${CONFIG_DIR}db_data_config.txt; export POSTGRESQL_ALLOW_CONNECTIONS="true";</v>
      </c>
      <c r="CS334" s="5" t="s">
        <v>735</v>
      </c>
    </row>
    <row r="335" spans="4:97" ht="54" customHeight="1">
      <c r="D335" s="96">
        <f t="shared" si="10"/>
        <v>24</v>
      </c>
      <c r="E335" s="97"/>
      <c r="F335" s="97"/>
      <c r="G335" s="98"/>
      <c r="H335" s="45" t="str">
        <f t="shared" ref="H335:H347" ca="1" si="11">SUBSTITUTE(SUBSTITUTE("clear; echo "&amp;"テストケース"&amp;TEXT($D335,"000")&amp;"; "&amp;AW335&amp;AY335&amp;BA335&amp;BC335&amp;BE335&amp;BG335&amp;BI335&amp;BK335&amp;BM335&amp;BO335&amp;BQ335&amp;BS335&amp;BU335&amp;BW335&amp;BY335&amp;CA335&amp;CC335&amp;CE335&amp;CG335&amp;CI335&amp;CK335&amp;CM335&amp;CO335&amp;CQ335&amp;"sh ./script/"&amp;$B$2&amp;".sh; "&amp;AX335&amp;AZ335&amp;BB335&amp;BD335&amp;BF335&amp;BH335&amp;BJ335&amp;BL335&amp;BN335&amp;BP335&amp;BR335&amp;BT335&amp;BV335&amp;BX335&amp;BZ335&amp;CB335&amp;CD335&amp;CF335&amp;CH335&amp;CJ335&amp;CL335&amp;CN335&amp;CP335&amp;CR335,"なし",""),""",""",",")</f>
        <v>clear; echo テストケース024; sed -i '' 's#COLUMN_DEFAULT_VALUE="NONE","NONE","NONE","NONE","NONE","NONE","NONE","NONE","NONE","NONE"#COLUMN_DEFAULT_VALUE="NONE","NONE","NONE","NONE","NONE","NONE","NONE","NONE","NONE"#g' ${CONFIG_DIR}db_sql_config.txt; export COLUMN_DEFAULT_VALUE="NONE","NONE","NONE","NONE","NONE","NONE","NONE","NONE","NONE";sed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's#COLUMN_DEFAULT_VALUE="NONE","NONE","NONE","NONE","NONE","NONE","NONE","NONE","NONE"#COLUMN_DEFAULT_VALUE="NONE","NONE","NONE","NONE","NONE","NONE","NONE","NONE","NONE","NONE"#g' ${CONFIG_DIR}db_sql_config.txt; export COLUMN_DEFAULT_VALUE="NONE","NONE","NONE","NONE","NONE","NONE","NONE","NONE","NONE","NONE";sed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7"/>
      <c r="AE335" s="99" t="str" cm="1">
        <f t="array" ref="AE335">SUBSTITUTE(INDEX($H$286:$AQ$286, , MATCH($D335, $137:$137, 0)-7),"-","")</f>
        <v>異常</v>
      </c>
      <c r="AF335" s="100"/>
      <c r="AG335" s="101"/>
      <c r="AH335" s="102" t="s">
        <v>1501</v>
      </c>
      <c r="AI335" s="103"/>
      <c r="AJ335" s="103"/>
      <c r="AK335" s="103"/>
      <c r="AL335" s="103"/>
      <c r="AM335" s="103"/>
      <c r="AN335" s="103"/>
      <c r="AO335" s="103"/>
      <c r="AP335" s="103"/>
      <c r="AQ335" s="104"/>
      <c r="AS335" s="68" t="str" cm="1">
        <f t="array" ref="AS335">SUBSTITUTE(TEXT(INDEX($H$289:$AQ$289,1,$D335),"000000"),"-","")</f>
        <v>240113</v>
      </c>
      <c r="AT335" s="69"/>
      <c r="AU335" s="70"/>
      <c r="AW335" s="71" t="str">
        <f>SUBSTITUTE(IF(VLOOKUP(AW$310,$AD$9:$AN$32,8,FALSE)=INDEX($E$143:$G$146,MATCH("●",INDEX($H$143:$AQ$146,,MATCH($D335,$137:$137,0)-7),0),1),"","sed -i "&amp;IF($AK$308="MacOS","'' ","")&amp;"'s#"&amp;AW$310&amp;"="""&amp;VLOOKUP(AW$310,$AD$9:$AN$32,8,FALSE)&amp;""""&amp;"#"&amp;AW$310&amp;"="&amp;""""&amp;INDEX($E$143:$G$146,MATCH("●",INDEX($H$143:$AQ$146,,MATCH($D335,$137:$137,0)-7),0),1)&amp;""""&amp;"#g'"&amp;" ${CONFIG_DIR}"&amp;$K$7&amp;"; export "&amp;AW$310&amp;"="&amp;""""&amp;INDEX($E$143:$G$146,MATCH("●",INDEX($H$143:$AQ$146,,MATCH($D335,$137:$137,0)-7),0),1)&amp;""";"),",",""",""")</f>
        <v/>
      </c>
      <c r="AX335" s="71" t="str">
        <f>SUBSTITUTE(IF(INDEX($E$143:$G$146,MATCH("●",INDEX($H$143:$AQ$146,,MATCH($D335,$137:$137,0)-7),0),1)=VLOOKUP(AX$310,$AD$9:$AN$32,8,FALSE),"","sed -i "&amp;IF($AK$308="MacOS","'' ","")&amp;"'s#"&amp;AX$310&amp;"="""&amp;INDEX($E$143:$G$146,MATCH("●",INDEX($H$143:$AQ$146,,MATCH($D335,$137:$137,0)-7),0),1)&amp;""""&amp;"#"&amp;AX$310&amp;"="&amp;""""&amp;VLOOKUP(AX$310,$AD$9:$AN$32,8,FALSE)&amp;""""&amp;"#g'"&amp;"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5" s="71" t="str">
        <f>SUBSTITUTE(IF(VLOOKUP(AY$310,$AD$9:$AN$32,8,FALSE)=INDEX($E$148:$G$149,MATCH("●",INDEX($H$148:$AQ$149,,MATCH($D335,$137:$137,0)-7),0),1),"","sed -i "&amp;IF($AK$308="MacOS","'' ","")&amp;"'s#"&amp;AY$310&amp;"="""&amp;VLOOKUP(AY$310,$AD$9:$AN$32,8,FALSE)&amp;""""&amp;"#"&amp;AY$310&amp;"="&amp;""""&amp;INDEX($E$148:$G$149,MATCH("●",INDEX($H$148:$AQ$149,,MATCH($D335,$137:$137,0)-7),0),1)&amp;""""&amp;"#g'"&amp;" ${CONFIG_DIR}"&amp;$K$7&amp;"; export "&amp;AY$310&amp;"="&amp;""""&amp;INDEX($E$148:$G$149,MATCH("●",INDEX($H$148:$AQ$149,,MATCH($D335,$137:$137,0)-7),0),1)&amp;""";"),",",""",""")</f>
        <v/>
      </c>
      <c r="AZ335" s="71" t="str">
        <f>SUBSTITUTE(IF(INDEX($E$148:$G$149,MATCH("●",INDEX($H$148:$AQ$149,,MATCH($D335,$137:$137,0)-7),0),1)=VLOOKUP(AZ$310,$AD$9:$AN$16,8,FALSE),"","sed -i "&amp;IF($AK$308="MacOS","'' ","")&amp;"'s#"&amp;AZ$310&amp;"="""&amp;INDEX($E$148:$G$149,MATCH("●",INDEX($H$148:$AQ$149,,MATCH($D335,$137:$137,0)-7),0),1)&amp;""""&amp;"#"&amp;AZ$310&amp;"="&amp;""""&amp;VLOOKUP(AZ$310,$AD$9:$AN$16,8,FALSE)&amp;""""&amp;"#g'"&amp;"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5" s="71" t="str">
        <f>SUBSTITUTE(IF(VLOOKUP(BA$310,$AD$9:$AN$32,8,FALSE)=INDEX($E$151:$G$156,MATCH("●",INDEX($H$151:$AQ$156,,MATCH($D335,$137:$137,0)-7),0),1),"","sed -i "&amp;IF($AK$308="MacOS","'' ","")&amp;"'s#"&amp;BA$310&amp;"="""&amp;VLOOKUP(BA$310,$AD$9:$AN$32,8,FALSE)&amp;""""&amp;"#"&amp;BA$310&amp;"="&amp;""""&amp;INDEX($E$151:$G$156,MATCH("●",INDEX($H$151:$AQ$156,,MATCH($D335,$137:$137,0)-7),0),1)&amp;""""&amp;"#g'"&amp;" ${CONFIG_DIR}"&amp;$K$7&amp;"; export "&amp;BA$310&amp;"="&amp;""""&amp;INDEX($E$151:$G$156,MATCH("●",INDEX($H$151:$AQ$156,,MATCH($D335,$137:$137,0)-7),0),1)&amp;""";"),",",""",""")</f>
        <v/>
      </c>
      <c r="BB335" s="71" t="str">
        <f>SUBSTITUTE(IF(INDEX($E$151:$G$156,MATCH("●",INDEX($H$151:$AQ$156,,MATCH($D335,$137:$137,0)-7),0),1)=VLOOKUP(BB$310,$AD$9:$AN$16,8,FALSE),"","sed -i "&amp;IF($AK$308="MacOS","'' ","")&amp;"'s#"&amp;BB$310&amp;"="""&amp;INDEX($E$151:$G$156,MATCH("●",INDEX($H$151:$AQ$156,,MATCH($D335,$137:$137,0)-7),0),1)&amp;""""&amp;"#"&amp;BB$310&amp;"="&amp;""""&amp;VLOOKUP(BB$310,$AD$9:$AN$16,8,FALSE)&amp;""""&amp;"#g'"&amp;"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5" s="71" t="str">
        <f>SUBSTITUTE(IF(VLOOKUP(BC$310,$AD$9:$AN$32,8,FALSE)=INDEX($E$158:$G$166,MATCH("●",INDEX($H$158:$AQ$166,,MATCH($D335,$137:$137,0)-7),0),1),"","sed -i "&amp;IF($AK$308="MacOS","'' ","")&amp;"'s#"&amp;BC$310&amp;"="""&amp;VLOOKUP(BC$310,$AD$9:$AN$32,8,FALSE)&amp;""""&amp;"#"&amp;BC$310&amp;"="&amp;""""&amp;INDEX($E$158:$G$166,MATCH("●",INDEX($H$158:$AQ$166,,MATCH($D335,$137:$137,0)-7),0),1)&amp;""""&amp;"#g'"&amp;" ${CONFIG_DIR}"&amp;$K$7&amp;"; export "&amp;BC$310&amp;"="&amp;""""&amp;INDEX($E$158:$G$166,MATCH("●",INDEX($H$158:$AQ$166,,MATCH($D335,$137:$137,0)-7),0),1)&amp;""";"),",",""",""")</f>
        <v/>
      </c>
      <c r="BD335" s="71" t="str">
        <f>SUBSTITUTE(IF(INDEX($E$158:$G$166,MATCH("●",INDEX($H$158:$AQ$166,,MATCH($D335,$137:$137,0)-7),0),1)=VLOOKUP(BD$310,$AD$9:$AN$16,8,FALSE),"","sed -i "&amp;IF($AK$308="MacOS","'' ","")&amp;"'s#"&amp;BD$310&amp;"="""&amp;INDEX($E$158:$G$166,MATCH("●",INDEX($H$158:$AQ$166,,MATCH($D335,$137:$137,0)-7),0),1)&amp;""""&amp;"#"&amp;BD$310&amp;"="&amp;""""&amp;VLOOKUP(BD$310,$AD$9:$AN$16,8,FALSE)&amp;""""&amp;"#g'"&amp;"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5" s="71" t="str">
        <f>SUBSTITUTE(IF(VLOOKUP(BE$310,$AD$9:$AN$32,8,FALSE)=INDEX($E$168:$G$169,MATCH("●",INDEX($H$168:$AQ$169,,MATCH($D335,$137:$137,0)-7),0),1),"","sed -i "&amp;IF($AK$308="MacOS","'' ","")&amp;"'s#"&amp;BE$310&amp;"="""&amp;VLOOKUP(BE$310,$AD$9:$AD$9:$AN$32,8,FALSE)&amp;""""&amp;"#"&amp;BE$310&amp;"="&amp;""""&amp;INDEX($E$168:$G$169,MATCH("●",INDEX($H$168:$AQ$169,,MATCH($D335,$137:$137,0)-7),0),1)&amp;""""&amp;"#g'"&amp;" ${CONFIG_DIR}"&amp;$K$7&amp;"; export "&amp;BE$310&amp;"="&amp;""""&amp;INDEX($E$168:$G$169,MATCH("●",INDEX($H$168:$AQ$169,,MATCH($D335,$137:$137,0)-7),0),1)&amp;""";"),",",""",""")</f>
        <v/>
      </c>
      <c r="BF335" s="71" t="str">
        <f>SUBSTITUTE(IF(INDEX($E$168:$G$169,MATCH("●",INDEX($H$168:$AQ$169,,MATCH($D335,$137:$137,0)-7),0),1)=VLOOKUP(BF$310,$AD$9:$AN$16,8,FALSE),"","sed -i "&amp;IF($AK$308="MacOS","'' ","")&amp;"'s#"&amp;BF$310&amp;"="""&amp;INDEX($E$168:$G$169,MATCH("●",INDEX($H$168:$AQ$169,,MATCH($D335,$137:$137,0)-7),0),1)&amp;""""&amp;"#"&amp;BF$310&amp;"="&amp;""""&amp;VLOOKUP(BF$310,$AD$9:$AN$16,8,FALSE)&amp;""""&amp;"#g'"&amp;"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5" s="71" t="str">
        <f>SUBSTITUTE(IF(VLOOKUP(BG$310,$AD$9:$AN$32,8,FALSE)=INDEX($E$171:$G$172,MATCH("●",INDEX($H$171:$AQ$172,,MATCH($D335,$137:$137,0)-7),0),1),"","sed -i "&amp;IF($AK$308="MacOS","'' ","")&amp;"'s#"&amp;BG$310&amp;"="""&amp;VLOOKUP(BG$310,$AD$9:$AN$32,8,FALSE)&amp;""""&amp;"#"&amp;BG$310&amp;"="&amp;""""&amp;INDEX($E$171:$G$172,MATCH("●",INDEX($H$171:$AQ$172,,MATCH($D335,$137:$137,0)-7),0),1)&amp;""""&amp;"#g'"&amp;" ${CONFIG_DIR}"&amp;$K$7&amp;"; export "&amp;BG$310&amp;"="&amp;""""&amp;INDEX($E$171:$G$172,MATCH("●",INDEX($H$171:$AQ$172,,MATCH($D335,$137:$137,0)-7),0),1)&amp;""";"),",",""",""")</f>
        <v/>
      </c>
      <c r="BH335" s="71" t="str">
        <f>SUBSTITUTE(IF(INDEX($E$171:$G$172,MATCH("●",INDEX($H$171:$AQ$172,,MATCH($D335,$137:$137,0)-7),0),1)=VLOOKUP(BH$310,$AD$9:$AN$16,8,FALSE),"","sed -i "&amp;IF($AK$308="MacOS","'' ","")&amp;"'s#"&amp;BH$310&amp;"="""&amp;INDEX($E$171:$G$172,MATCH("●",INDEX($H$171:$AQ$172,,MATCH($D335,$137:$137,0)-7),0),1)&amp;""""&amp;"#"&amp;BH$310&amp;"="&amp;""""&amp;VLOOKUP(BH$310,$AD$9:$AN$16,8,FALSE)&amp;""""&amp;"#g'"&amp;"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5" s="71" t="str">
        <f>SUBSTITUTE(IF(VLOOKUP(BI$310,$AD$9:$AN$32,8,FALSE)=INDEX($E$174:$G$185,MATCH("●",INDEX($H$174:$AQ$185,,MATCH($D335,$137:$137,0)-7),0),1),"","sed -i "&amp;IF($AK$308="MacOS","'' ","")&amp;"'s#"&amp;BI$310&amp;"="""&amp;VLOOKUP(BI$310,$AD$9:$AN$32,8,FALSE)&amp;""""&amp;"#"&amp;BI$310&amp;"="&amp;""""&amp;INDEX($E$174:$G$185,MATCH("●",INDEX($H$174:$AQ$185,,MATCH($D335,$137:$137,0)-7),0),1)&amp;""""&amp;"#g'"&amp;" ${CONFIG_DIR}"&amp;$K$7&amp;"; export "&amp;BI$310&amp;"="&amp;""""&amp;INDEX($E$174:$G$185,MATCH("●",INDEX($H$174:$AQ$185,,MATCH($D335,$137:$137,0)-7),0),1)&amp;""";"),",",""",""")</f>
        <v/>
      </c>
      <c r="BJ335" s="71" t="str">
        <f>SUBSTITUTE(IF(INDEX($E$174:$G$185,MATCH("●",INDEX($H$174:$AQ$185,,MATCH($D335,$137:$137,0)-7),0),1)=VLOOKUP(BJ$310,$AD$9:$AN$16,8,FALSE),"","sed -i "&amp;IF($AK$308="MacOS","'' ","")&amp;"'s#"&amp;BJ$310&amp;"="""&amp;INDEX($E$174:$G$185,MATCH("●",INDEX($H$174:$AQ$185,,MATCH($D335,$137:$137,0)-7),0),1)&amp;""""&amp;"#"&amp;BJ$310&amp;"="&amp;""""&amp;VLOOKUP(BJ$310,$AD$9:$AN$16,8,FALSE)&amp;""""&amp;"#g'"&amp;"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5" s="71" t="str">
        <f>SUBSTITUTE(IF(VLOOKUP(BK$310,$AD$9:$AN$32,8,FALSE)=INDEX($E$187:$G$189,MATCH("●",INDEX($H$187:$AQ$189,,MATCH($D335,$137:$137,0)-7),0),1),"","sed -i "&amp;IF($AK$308="MacOS","'' ","")&amp;"'s#"&amp;BK$310&amp;"="""&amp;VLOOKUP(BK$310,$AD$9:$AN$32,8,FALSE)&amp;""""&amp;"#"&amp;BK$310&amp;"="&amp;""""&amp;INDEX($E$187:$G$189,MATCH("●",INDEX($H$187:$AQ$189,,MATCH($D335,$137:$137,0)-7),0),1)&amp;""""&amp;"#g'"&amp;" ${CONFIG_DIR}"&amp;$K$7&amp;"; export "&amp;BK$310&amp;"="&amp;""""&amp;INDEX($E$187:$G$189,MATCH("●",INDEX($H$187:$AQ$189,,MATCH($D335,$137:$137,0)-7),0),1)&amp;""";"),",",""",""")</f>
        <v/>
      </c>
      <c r="BL335" s="71" t="str">
        <f>SUBSTITUTE(IF(INDEX($E$187:$G$189,MATCH("●",INDEX($H$187:$AQ$189,,MATCH($D335,$137:$137,0)-7),0),1)=VLOOKUP(BL$310,$AD$9:$AN$32,8,FALSE),"","sed -i "&amp;IF($AK$308="MacOS","'' ","")&amp;"'s#"&amp;BL$310&amp;"="""&amp;INDEX($E$187:$G$189,MATCH("●",INDEX($H$187:$AQ$189,,MATCH($D335,$137:$137,0)-7),0),1)&amp;""""&amp;"#"&amp;BL$310&amp;"="&amp;""""&amp;VLOOKUP(BL$310,$AD$9:$AN$32,8,FALSE)&amp;""""&amp;"#g'"&amp;"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5" s="71" t="str">
        <f>SUBSTITUTE(IF(VLOOKUP(BM$310,$AD$9:$AN$32,8,FALSE)=INDEX($E$191:$G$192,MATCH("●",INDEX($H$191:$AQ$192,,MATCH($D335,$137:$137,0)-7),0),1),"","sed -i "&amp;IF($AK$308="MacOS","'' ","")&amp;"'s#"&amp;BM$310&amp;"="""&amp;VLOOKUP(BM$310,$AD$9:$AN$32,8,FALSE)&amp;""""&amp;"#"&amp;BM$310&amp;"="&amp;""""&amp;INDEX($E$191:$G$192,MATCH("●",INDEX($H$191:$AQ$192,,MATCH($D335,$137:$137,0)-7),0),1)&amp;""""&amp;"#g'"&amp;" ${CONFIG_DIR}"&amp;$K$7&amp;"; export "&amp;BM$310&amp;"="&amp;""""&amp;INDEX($E$191:$G$192,MATCH("●",INDEX($H$191:$AQ$192,,MATCH($D335,$137:$137,0)-7),0),1)&amp;""";"),",",""",""")</f>
        <v/>
      </c>
      <c r="BN335" s="71" t="str">
        <f>SUBSTITUTE(IF(INDEX($E$191:$G$192,MATCH("●",INDEX($H$191:$AQ$192,,MATCH($D335,$137:$137,0)-7),0),1)=VLOOKUP(BN$310,$AD$9:$AN$32,8,FALSE),"","sed -i "&amp;IF($AK$308="MacOS","'' ","")&amp;"'s#"&amp;BN$310&amp;"="""&amp;INDEX($E$191:$G$192,MATCH("●",INDEX($H$191:$AQ$192,,MATCH($D335,$137:$137,0)-7),0),1)&amp;""""&amp;"#"&amp;BN$310&amp;"="&amp;""""&amp;VLOOKUP(BN$310,$AD$9:$AN$32,8,FALSE)&amp;""""&amp;"#g'"&amp;"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5" s="71" t="str">
        <f>SUBSTITUTE(IF(VLOOKUP(BO$310,$AD$9:$AN$32,8,FALSE)=INDEX($E$194:$G$195,MATCH("●",INDEX($H$194:$AQ$195,,MATCH($D335,$137:$137,0)-7),0),1),"","sed -i "&amp;IF($AK$308="MacOS","'' ","")&amp;"'s#"&amp;BO$310&amp;"="""&amp;VLOOKUP(BO$310,$AD$9:$AN$32,8,FALSE)&amp;""""&amp;"#"&amp;BO$310&amp;"="&amp;""""&amp;INDEX($E$194:$G$195,MATCH("●",INDEX($H$194:$AQ$195,,MATCH($D335,$137:$137,0)-7),0),1)&amp;""""&amp;"#g'"&amp;" ${CONFIG_DIR}"&amp;$K$7&amp;"; export "&amp;BO$310&amp;"="&amp;""""&amp;INDEX($E$194:$G$195,MATCH("●",INDEX($H$194:$AQ$195,,MATCH($D335,$137:$137,0)-7),0),1)&amp;""";"),",",""",""")</f>
        <v/>
      </c>
      <c r="BP335" s="71" t="str">
        <f>SUBSTITUTE(IF(INDEX($E$194:$G$195,MATCH("●",INDEX($H$194:$AQ$195,,MATCH($D335,$137:$137,0)-7),0),1)=VLOOKUP(BP$310,$AD$9:$AN$32,8,FALSE),"","sed -i "&amp;IF($AK$308="MacOS","'' ","")&amp;"'s#"&amp;BP$310&amp;"="""&amp;INDEX($E$194:$G$195,MATCH("●",INDEX($H$194:$AQ$195,,MATCH($D335,$137:$137,0)-7),0),1)&amp;""""&amp;"#"&amp;BP$310&amp;"="&amp;""""&amp;VLOOKUP(BP$310,$AD$9:$AN$32,8,FALSE)&amp;""""&amp;"#g'"&amp;"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5" s="71" t="str">
        <f>SUBSTITUTE(IF(VLOOKUP(BQ$310,$AD$9:$AN$32,8,FALSE)=INDEX($E$197:$G$198,MATCH("●",INDEX($H$197:$AQ$198,,MATCH($D335,$137:$137,0)-7),0),1),"","sed -i "&amp;IF($AK$308="MacOS","'' ","")&amp;"'s#"&amp;BQ$310&amp;"="""&amp;VLOOKUP(BQ$310,$AD$9:$AN$32,8,FALSE)&amp;""""&amp;"#"&amp;BQ$310&amp;"="&amp;""""&amp;INDEX($E$197:$G$198,MATCH("●",INDEX($H$197:$AQ$198,,MATCH($D335,$137:$137,0)-7),0),1)&amp;""""&amp;"#g'"&amp;" ${CONFIG_DIR}"&amp;$K$7&amp;"; export "&amp;BQ$310&amp;"="&amp;""""&amp;INDEX($E$197:$G$198,MATCH("●",INDEX($H$197:$AQ$198,,MATCH($D335,$137:$137,0)-7),0),1)&amp;""";"),",",""",""")</f>
        <v/>
      </c>
      <c r="BR335" s="71" t="str">
        <f>SUBSTITUTE(IF(INDEX($E$197:$G$198,MATCH("●",INDEX($H$197:$AQ$198,,MATCH($D335,$137:$137,0)-7),0),1)=VLOOKUP(BR$310,$AD$9:$AN$32,8,FALSE),"","sed -i "&amp;IF($AK$308="MacOS","'' ","")&amp;"'s#"&amp;BR$310&amp;"="""&amp;INDEX($E$197:$G$198,MATCH("●",INDEX($H$197:$AQ$198,,MATCH($D335,$137:$137,0)-7),0),1)&amp;""""&amp;"#"&amp;BR$310&amp;"="&amp;""""&amp;VLOOKUP(BR$310,$AD$9:$AN$32,8,FALSE)&amp;""""&amp;"#g'"&amp;"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5" s="71" t="str">
        <f>SUBSTITUTE(IF(VLOOKUP(BS$310,$AD$9:$AN$32,8,FALSE)=INDEX($E$200:$G$203,MATCH("●",INDEX($H$200:$AQ$203,,MATCH($D335,$137:$137,0)-7),0),1),"","sed -i "&amp;IF($AK$308="MacOS","'' ","")&amp;"'s#"&amp;BS$310&amp;"="""&amp;VLOOKUP(BS$310,$AD$9:$AN$32,8,FALSE)&amp;""""&amp;"#"&amp;BS$310&amp;"="&amp;""""&amp;INDEX($E$200:$G$203,MATCH("●",INDEX($H$200:$AQ$203,,MATCH($D335,$137:$137,0)-7),0),1)&amp;""""&amp;"#g'"&amp;" ${CONFIG_DIR}"&amp;$K$7&amp;"; export "&amp;BS$310&amp;"="&amp;""""&amp;INDEX($E$200:$G$203,MATCH("●",INDEX($H$200:$AQ$203,,MATCH($D335,$137:$137,0)-7),0),1)&amp;""";"),",",""",""")</f>
        <v/>
      </c>
      <c r="BT335" s="71" t="str">
        <f>SUBSTITUTE(IF(INDEX($E$200:$G$203,MATCH("●",INDEX($H$200:$AQ$203,,MATCH($D335,$137:$137,0)-7),0),1)=VLOOKUP(BT$310,$AD$9:$AN$32,8,FALSE),"","sed -i "&amp;IF($AK$308="MacOS","'' ","")&amp;"'s#"&amp;BT$310&amp;"="""&amp;INDEX($E$200:$G$203,MATCH("●",INDEX($H$200:$AQ$203,,MATCH($D335,$137:$137,0)-7),0),1)&amp;""""&amp;"#"&amp;BT$310&amp;"="&amp;""""&amp;VLOOKUP(BT$310,$AD$9:$AN$32,8,FALSE)&amp;""""&amp;"#g'"&amp;"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5" s="71" t="str">
        <f>SUBSTITUTE(IF(VLOOKUP(BU$310,$AD$9:$AN$32,8,FALSE)=INDEX($E$205:$G$210,MATCH("●",INDEX($H$205:$AQ$210,,MATCH($D335,$137:$137,0)-7),0),1),"","sed -i "&amp;IF($AK$308="MacOS","'' ","")&amp;"'s#"&amp;BU$310&amp;"="""&amp;VLOOKUP(BU$310,$AD$9:$AN$32,8,FALSE)&amp;""""&amp;"#"&amp;BU$310&amp;"="&amp;""""&amp;INDEX($E$205:$G$210,MATCH("●",INDEX($H$205:$AQ$210,,MATCH($D335,$137:$137,0)-7),0),1)&amp;""""&amp;"#g'"&amp;" ${CONFIG_DIR}"&amp;$K$7&amp;"; export "&amp;BU$310&amp;"="&amp;""""&amp;INDEX($E$205:$G$210,MATCH("●",INDEX($H$205:$AQ$210,,MATCH($D335,$137:$137,0)-7),0),1)&amp;""";"),",",""",""")</f>
        <v/>
      </c>
      <c r="BV335" s="71" t="str">
        <f>SUBSTITUTE(IF(INDEX($E$205:$G$210,MATCH("●",INDEX($H$205:$AQ$210,,MATCH($D335,$137:$137,0)-7),0),1)=VLOOKUP(BV$310,$AD$9:$AN$32,8,FALSE),"","sed -i "&amp;IF($AK$308="MacOS","'' ","")&amp;"'s#"&amp;BV$310&amp;"="""&amp;INDEX($E$205:$G$210,MATCH("●",INDEX($H$205:$AQ$210,,MATCH($D335,$137:$137,0)-7),0),1)&amp;""""&amp;"#"&amp;BV$310&amp;"="&amp;""""&amp;VLOOKUP(BV$310,$AD$9:$AN$32,8,FALSE)&amp;""""&amp;"#g'"&amp;"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35" s="71" t="str">
        <f>SUBSTITUTE(IF(VLOOKUP(BW$310,$AD$9:$AN$32,8,FALSE)=INDEX($E$212:$G$217,MATCH("●",INDEX($H$212:$AQ$217,,MATCH($D335,$137:$137,0)-7),0),1),"","sed -i "&amp;IF($AK$308="MacOS","'' ","")&amp;"'s#"&amp;BW$310&amp;"="""&amp;VLOOKUP(BW$310,$AD$9:$AN$32,8,FALSE)&amp;""""&amp;"#"&amp;BW$310&amp;"="&amp;""""&amp;INDEX($E$212:$G$217,MATCH("●",INDEX($H$212:$AQ$217,,MATCH($D335,$137:$137,0)-7),0),1)&amp;""""&amp;"#g'"&amp;" ${CONFIG_DIR}"&amp;$K$7&amp;"; export "&amp;BW$310&amp;"="&amp;""""&amp;INDEX($E$212:$G$217,MATCH("●",INDEX($H$212:$AQ$217,,MATCH($D335,$137:$137,0)-7),0),1)&amp;""";"),",",""",""")</f>
        <v/>
      </c>
      <c r="BX335" s="71" t="str">
        <f>SUBSTITUTE(IF(INDEX($E$212:$G$217,MATCH("●",INDEX($H$212:$AQ$217,,MATCH($D335,$137:$137,0)-7),0),1)=VLOOKUP(BX$310,$AD$9:$AN$32,8,FALSE),"","sed -i "&amp;IF($AK$308="MacOS","'' ","")&amp;"'s#"&amp;BX$310&amp;"="""&amp;INDEX($E$212:$G$217,MATCH("●",INDEX($H$212:$AQ$217,,MATCH($D335,$137:$137,0)-7),0),1)&amp;""""&amp;"#"&amp;BX$310&amp;"="&amp;""""&amp;VLOOKUP(BX$310,$AD$9:$AN$32,8,FALSE)&amp;""""&amp;"#g'"&amp;"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5" s="71" t="str">
        <f>SUBSTITUTE(IF(VLOOKUP(BY$310,$AD$9:$AN$32,8,FALSE)=INDEX($E$219:$G$224,MATCH("●",INDEX($H$219:$AQ$224,,MATCH($D335,$137:$137,0)-7),0),1),"","sed -i "&amp;IF($AK$308="MacOS","'' ","")&amp;"'s#"&amp;BY$310&amp;"="""&amp;VLOOKUP(BY$310,$AD$9:$AN$32,8,FALSE)&amp;""""&amp;"#"&amp;BY$310&amp;"="&amp;""""&amp;INDEX($E$219:$G$224,MATCH("●",INDEX($H$219:$AQ$224,,MATCH($D335,$137:$137,0)-7),0),1)&amp;""""&amp;"#g'"&amp;" ${CONFIG_DIR}"&amp;$K$7&amp;"; export "&amp;BY$310&amp;"="&amp;""""&amp;INDEX($E$219:$G$224,MATCH("●",INDEX($H$219:$AQ$224,,MATCH($D335,$137:$137,0)-7),0),1)&amp;""";"),",",""",""")</f>
        <v/>
      </c>
      <c r="BZ335" s="71" t="str">
        <f>SUBSTITUTE(IF(INDEX($E$219:$G$224,MATCH("●",INDEX($H$219:$AQ$224,,MATCH($D335,$137:$137,0)-7),0),1)=VLOOKUP(BZ$310,$AD$9:$AN$32,8,FALSE),"","sed -i "&amp;IF($AK$308="MacOS","'' ","")&amp;"'s#"&amp;BZ$310&amp;"="""&amp;INDEX($E$219:$G$224,MATCH("●",INDEX($H$219:$AQ$224,,MATCH($D335,$137:$137,0)-7),0),1)&amp;""""&amp;"#"&amp;BZ$310&amp;"="&amp;""""&amp;VLOOKUP(BZ$310,$AD$9:$AN$32,8,FALSE)&amp;""""&amp;"#g'"&amp;"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5" s="71" t="str">
        <f>SUBSTITUTE(IF(VLOOKUP(CA$310,$AD$9:$AN$32,8,FALSE)=INDEX($E$226:$G$231,MATCH("●",INDEX($H$226:$AQ$231,,MATCH($D335,$137:$137,0)-7),0),1),"","sed -i "&amp;IF($AK$308="MacOS","'' ","")&amp;"'s#"&amp;CA$310&amp;"="""&amp;VLOOKUP(CA$310,$AD$9:$AN$32,8,FALSE)&amp;""""&amp;"#"&amp;CA$310&amp;"="&amp;""""&amp;INDEX($E$226:$G$231,MATCH("●",INDEX($H$226:$AQ$231,,MATCH($D335,$137:$137,0)-7),0),1)&amp;""""&amp;"#g'"&amp;" ${CONFIG_DIR}"&amp;$K$7&amp;"; export "&amp;CA$310&amp;"="&amp;""""&amp;INDEX($E$226:$G$231,MATCH("●",INDEX($H$226:$AQ$231,,MATCH($D335,$137:$137,0)-7),0),1)&amp;""";"),",",""",""")</f>
        <v/>
      </c>
      <c r="CB335" s="71" t="str">
        <f>SUBSTITUTE(IF(INDEX($E$226:$G$231,MATCH("●",INDEX($H$226:$AQ$231,,MATCH($D335,$137:$137,0)-7),0),1)=VLOOKUP(CB$310,$AD$9:$AN$32,8,FALSE),"","sed -i "&amp;IF($AK$308="MacOS","'' ","")&amp;"'s#"&amp;CB$310&amp;"="""&amp;INDEX($E$226:$G$231,MATCH("●",INDEX($H$226:$AQ$231,,MATCH($D335,$137:$137,0)-7),0),1)&amp;""""&amp;"#"&amp;CB$310&amp;"="&amp;""""&amp;VLOOKUP(CB$310,$AD$9:$AN$32,8,FALSE)&amp;""""&amp;"#g'"&amp;"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5" s="71" t="str">
        <f>SUBSTITUTE(IF(VLOOKUP(CC$310,$AD$9:$AN$32,8,FALSE)=INDEX($E$233:$G$238,MATCH("●",INDEX($H$233:$AQ$238,,MATCH($D335,$137:$137,0)-7),0),1),"","sed -i "&amp;IF($AK$308="MacOS","'' ","")&amp;"'s#"&amp;CC$310&amp;"="""&amp;VLOOKUP(CC$310,$AD$9:$AN$32,8,FALSE)&amp;""""&amp;"#"&amp;CC$310&amp;"="&amp;""""&amp;INDEX($E$233:$G$238,MATCH("●",INDEX($H$233:$AQ$238,,MATCH($D335,$137:$137,0)-7),0),1)&amp;""""&amp;"#g'"&amp;" ${CONFIG_DIR}"&amp;$K$7&amp;"; export "&amp;CC$310&amp;"="&amp;""""&amp;INDEX($E$233:$G$238,MATCH("●",INDEX($H$233:$AQ$238,,MATCH($D335,$137:$137,0)-7),0),1)&amp;""";"),",",""",""")</f>
        <v/>
      </c>
      <c r="CD335" s="71" t="str">
        <f>SUBSTITUTE(IF(INDEX($E$233:$G$238,MATCH("●",INDEX($H$233:$AQ$238,,MATCH($D335,$137:$137,0)-7),0),1)=VLOOKUP(CD$310,$AD$9:$AN$32,8,FALSE),"","sed -i "&amp;IF($AK$308="MacOS","'' ","")&amp;"'s#"&amp;CD$310&amp;"="""&amp;INDEX($E$233:$G$238,MATCH("●",INDEX($H$233:$AQ$238,,MATCH($D335,$137:$137,0)-7),0),1)&amp;""""&amp;"#"&amp;CD$310&amp;"="&amp;""""&amp;VLOOKUP(CD$310,$AD$9:$AN$32,8,FALSE)&amp;""""&amp;"#g'"&amp;"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35" s="71" t="str">
        <f>SUBSTITUTE(IF(VLOOKUP(CE$310,$AD$9:$AN$32,8,FALSE)=INDEX($E$240:$G$245,MATCH("●",INDEX($H$240:$AQ$245,,MATCH($D335,$137:$137,0)-7),0),1),"","sed -i "&amp;IF($AK$308="MacOS","'' ","")&amp;"'s#"&amp;CE$310&amp;"="""&amp;VLOOKUP(CE$310,$AD$9:$AN$32,8,FALSE)&amp;""""&amp;"#"&amp;CE$310&amp;"="&amp;""""&amp;INDEX($E$240:$G$245,MATCH("●",INDEX($H$240:$AQ$245,,MATCH($D335,$137:$137,0)-7),0),1)&amp;""""&amp;"#g'"&amp;" ${CONFIG_DIR}"&amp;$K$7&amp;"; export "&amp;CE$310&amp;"="&amp;""""&amp;INDEX($E$240:$G$245,MATCH("●",INDEX($H$240:$AQ$245,,MATCH($D335,$137:$137,0)-7),0),1)&amp;""";"),",",""",""")</f>
        <v/>
      </c>
      <c r="CF335" s="71" t="str">
        <f>SUBSTITUTE(IF(INDEX($E$240:$G$245,MATCH("●",INDEX($H$240:$AQ$245,,MATCH($D335,$137:$137,0)-7),0),1)=VLOOKUP(CF$310,$AD$9:$AN$32,8,FALSE),"","sed -i "&amp;IF($AK$308="MacOS","'' ","")&amp;"'s#"&amp;CF$310&amp;"="""&amp;INDEX($E$240:$G$245,MATCH("●",INDEX($H$240:$AQ$245,,MATCH($D335,$137:$137,0)-7),0),1)&amp;""""&amp;"#"&amp;CF$310&amp;"="&amp;""""&amp;VLOOKUP(CF$310,$AD$9:$AN$32,8,FALSE)&amp;""""&amp;"#g'"&amp;"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35" s="71" t="str">
        <f>SUBSTITUTE(IF(VLOOKUP(CG$310,$AD$9:$AN$32,8,FALSE)=INDEX($E$247:$G$251,MATCH("●",INDEX($H$247:$AQ$251,,MATCH($D335,$137:$137,0)-7),0),1),"","sed -i "&amp;IF($AK$308="MacOS","'' ","")&amp;"'s#"&amp;CG$310&amp;"="""&amp;VLOOKUP(CG$310,$AD$9:$AN$32,8,FALSE)&amp;""""&amp;"#"&amp;CG$310&amp;"="&amp;""""&amp;INDEX($E$247:$G$251,MATCH("●",INDEX($H$247:$AQ$251,,MATCH($D335,$137:$137,0)-7),0),1)&amp;""""&amp;"#g'"&amp;" ${CONFIG_DIR}"&amp;$K$7&amp;"; export "&amp;CG$310&amp;"="&amp;""""&amp;INDEX($E$247:$G$251,MATCH("●",INDEX($H$247:$AQ$251,,MATCH($D335,$137:$137,0)-7),0),1)&amp;""";"),",",""",""")</f>
        <v>sed -i '' 's#COLUMN_DEFAULT_VALUE="NONE"",""NONE"",""NONE"",""NONE"",""NONE"",""NONE"",""NONE"",""NONE"",""NONE"",""NONE"#COLUMN_DEFAULT_VALUE="NONE"",""NONE"",""NONE"",""NONE"",""NONE"",""NONE"",""NONE"",""NONE"",""NONE"#g' ${CONFIG_DIR}db_sql_config.txt; export COLUMN_DEFAULT_VALUE="NONE"",""NONE"",""NONE"",""NONE"",""NONE"",""NONE"",""NONE"",""NONE"",""NONE";</v>
      </c>
      <c r="CH335" s="71" t="str">
        <f>SUBSTITUTE(IF(INDEX($E$247:$G$251,MATCH("●",INDEX($H$247:$AQ$251,,MATCH($D335,$137:$137,0)-7),0),1)=VLOOKUP(CH$310,$AD$9:$AN$32,8,FALSE),"","sed -i "&amp;IF($AK$308="MacOS","'' ","")&amp;"'s#"&amp;CH$310&amp;"="""&amp;INDEX($E$247:$G$251,MATCH("●",INDEX($H$247:$AQ$251,,MATCH($D335,$137:$137,0)-7),0),1)&amp;""""&amp;"#"&amp;CH$310&amp;"="&amp;""""&amp;VLOOKUP(CH$310,$AD$9:$AN$32,8,FALSE)&amp;""""&amp;"#g'"&amp;"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>sed -i '' 's#COLUMN_DEFAULT_VALUE="NONE"",""NONE"",""NONE"",""NONE"",""NONE"",""NONE"",""NONE"",""NONE"",""NONE"#COLUMN_DEFAULT_VALUE="NONE"",""NONE"",""NONE"",""NONE"",""NONE"",""NONE"",""NONE"",""NONE"",""NONE"",""NONE"#g' ${CONFIG_DIR}db_sql_config.txt; export COLUMN_DEFAULT_VALUE="NONE"",""NONE"",""NONE"",""NONE"",""NONE"",""NONE"",""NONE"",""NONE"",""NONE"",""NONE";</v>
      </c>
      <c r="CI335" s="71" t="str">
        <f>SUBSTITUTE(IF(VLOOKUP(CI$310,$AD$9:$AN$32,8,FALSE)=INDEX($E$253:$G$257,MATCH("●",INDEX($H$253:$AQ$257,,MATCH($D335,$137:$137,0)-7),0),1),"","sed -i "&amp;IF($AK$308="MacOS","'' ","")&amp;"'s#"&amp;CI$310&amp;"="""&amp;VLOOKUP(CI$310,$AD$9:$AN$32,8,FALSE)&amp;""""&amp;"#"&amp;CI$310&amp;"="&amp;""""&amp;INDEX($E$253:$G$257,MATCH("●",INDEX($H$253:$AQ$257,,MATCH($D335,$137:$137,0)-7),0),1)&amp;""""&amp;"#g'"&amp;" ${CONFIG_DIR}"&amp;$K$7&amp;"; export "&amp;CI$310&amp;"="&amp;""""&amp;INDEX($E$253:$G$257,MATCH("●",INDEX($H$253:$AQ$257,,MATCH($D335,$137:$137,0)-7),0),1)&amp;""";"),",",""",""")</f>
        <v/>
      </c>
      <c r="CJ335" s="71" t="str">
        <f>SUBSTITUTE(IF(INDEX($E$253:$G$257,MATCH("●",INDEX($H$253:$AQ$257,,MATCH($D335,$137:$137,0)-7),0),1)=VLOOKUP(CJ$310,$AD$9:$AN$32,8,FALSE),"","sed -i "&amp;IF($AK$308="MacOS","'' ","")&amp;"'s#"&amp;CJ$310&amp;"="""&amp;INDEX($E$253:$G$257,MATCH("●",INDEX($H$253:$AQ$257,,MATCH($D335,$137:$137,0)-7),0),1)&amp;""""&amp;"#"&amp;CJ$310&amp;"="&amp;""""&amp;VLOOKUP(CJ$310,$AD$9:$AN$32,8,FALSE)&amp;""""&amp;"#g'"&amp;"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35" s="71" t="str">
        <f>SUBSTITUTE(IF(VLOOKUP(CK$310,$AD$9:$AN$32,8,FALSE)=INDEX($E$259:$G$268,MATCH("●",INDEX($H$259:$AQ$268,,MATCH($D335,$137:$137,0)-7),0),1),"","sed -i "&amp;IF($AK$308="MacOS","'' ","")&amp;"'s#"&amp;CK$310&amp;"="""&amp;VLOOKUP(CK$310,$AD$9:$AN$32,8,FALSE)&amp;""""&amp;"#"&amp;CK$310&amp;"="&amp;""""&amp;INDEX($E$259:$G$268,MATCH("●",INDEX($H$259:$AQ$268,,MATCH($D335,$137:$137,0)-7),0),1)&amp;""""&amp;"#g'"&amp;" ${CONFIG_DIR}"&amp;$K$7&amp;"; export "&amp;CK$310&amp;"="&amp;""""&amp;INDEX($E$259:$G$268,MATCH("●",INDEX($H$259:$AQ$268,,MATCH($D335,$137:$137,0)-7),0),1)&amp;""";"),",",""",""")</f>
        <v/>
      </c>
      <c r="CL335" s="71" t="str">
        <f>SUBSTITUTE(IF(INDEX($E$259:$G$268,MATCH("●",INDEX($H$259:$AQ$268,,MATCH($D335,$137:$137,0)-7),0),1)=VLOOKUP(CL$310,$AD$9:$AN$32,8,FALSE),"","sed -i "&amp;IF($AK$308="MacOS","'' ","")&amp;"'s#"&amp;CL$310&amp;"="""&amp;INDEX($E$259:$G$268,MATCH("●",INDEX($H$259:$AQ$268,,MATCH($D335,$137:$137,0)-7),0),1)&amp;""""&amp;"#"&amp;CL$310&amp;"="&amp;""""&amp;VLOOKUP(CL$310,$AD$9:$AN$32,8,FALSE)&amp;""""&amp;"#g'"&amp;"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5" s="71" t="str">
        <f t="shared" si="4"/>
        <v>sed -i '' 's#POSTGRESQL_TEMPLATE="template0"#POSTGRESQL_TEMPLATE="なし"#g' ${CONFIG_DIR}db_data_config.txt; export POSTGRESQL_TEMPLATE="なし";</v>
      </c>
      <c r="CN335" s="71" t="str">
        <f t="shared" si="5"/>
        <v>sed -i '' 's#POSTGRESQL_TEMPLATE="なし"#POSTGRESQL_TEMPLATE="template0"#g' ${CONFIG_DIR}db_data_config.txt; export POSTGRESQL_TEMPLATE="template0";</v>
      </c>
      <c r="CO335" s="71" t="str">
        <f t="shared" si="6"/>
        <v>sed -i '' 's#POSTGRESQL_CONNECTION_LIMIT="-1"#POSTGRESQL_CONNECTION_LIMIT="なし"#g' ${CONFIG_DIR}db_data_config.txt; export POSTGRESQL_CONNECTION_LIMIT="なし";</v>
      </c>
      <c r="CP335" s="71" t="str">
        <f t="shared" si="7"/>
        <v>sed -i '' 's#POSTGRESQL_CONNECTION_LIMIT="なし"#POSTGRESQL_CONNECTION_LIMIT="-1"#g' ${CONFIG_DIR}db_data_config.txt; export POSTGRESQL_CONNECTION_LIMIT="-1";</v>
      </c>
      <c r="CQ335" s="71" t="str">
        <f t="shared" si="8"/>
        <v>sed -i '' 's#POSTGRESQL_ALLOW_CONNECTIONS="true"#POSTGRESQL_ALLOW_CONNECTIONS="なし"#g' ${CONFIG_DIR}db_data_config.txt; export POSTGRESQL_ALLOW_CONNECTIONS="なし";</v>
      </c>
      <c r="CR335" s="71" t="str">
        <f t="shared" si="9"/>
        <v>sed -i '' 's#POSTGRESQL_ALLOW_CONNECTIONS="なし"#POSTGRESQL_ALLOW_CONNECTIONS="true"#g' ${CONFIG_DIR}db_data_config.txt; export POSTGRESQL_ALLOW_CONNECTIONS="true";</v>
      </c>
      <c r="CS335" s="5" t="s">
        <v>735</v>
      </c>
    </row>
    <row r="336" spans="4:97" ht="36" customHeight="1">
      <c r="D336" s="96">
        <f t="shared" si="10"/>
        <v>25</v>
      </c>
      <c r="E336" s="97"/>
      <c r="F336" s="97"/>
      <c r="G336" s="98"/>
      <c r="H336" s="45" t="str">
        <f t="shared" ca="1" si="11"/>
        <v>clear; echo テストケース025; sed -i '' 's#COLUMN_COMMENT="NONE","NONE","NONE","NONE","NONE","NONE","NONE","NONE","NONE","NONE"#COLUMN_COMMENT="NONE","NONE","NONE","NONE","NONE","NONE","NONE","NONE","NONE","NONE","NONE"#g' ${CONFIG_DIR}db_sql_config.txt; export COLUMN_COMMENT="NONE","NONE","NONE","NONE","NONE","NONE","NONE","NONE","NONE","NONE","NONE";sed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's#COLUMN_COMMENT="NONE","NONE","NONE","NONE","NONE","NONE","NONE","NONE","NONE","NONE","NONE"#COLUMN_COMMENT="NONE","NONE","NONE","NONE","NONE","NONE","NONE","NONE","NONE","NONE"#g' ${CONFIG_DIR}db_sql_config.txt; export COLUMN_COMMENT="NONE","NONE","NONE","NONE","NONE","NONE","NONE","NONE","NONE","NONE";sed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7"/>
      <c r="AE336" s="99" t="str" cm="1">
        <f t="array" ref="AE336">SUBSTITUTE(INDEX($H$286:$AQ$286, , MATCH($D336, $137:$137, 0)-7),"-","")</f>
        <v>異常</v>
      </c>
      <c r="AF336" s="100"/>
      <c r="AG336" s="101"/>
      <c r="AH336" s="102" t="s">
        <v>1502</v>
      </c>
      <c r="AI336" s="103"/>
      <c r="AJ336" s="103"/>
      <c r="AK336" s="103"/>
      <c r="AL336" s="103"/>
      <c r="AM336" s="103"/>
      <c r="AN336" s="103"/>
      <c r="AO336" s="103"/>
      <c r="AP336" s="103"/>
      <c r="AQ336" s="104"/>
      <c r="AS336" s="68" t="str" cm="1">
        <f t="array" ref="AS336">SUBSTITUTE(TEXT(INDEX($H$289:$AQ$289,1,$D336),"000000"),"-","")</f>
        <v>240114</v>
      </c>
      <c r="AT336" s="69"/>
      <c r="AU336" s="70"/>
      <c r="AW336" s="71" t="str">
        <f>SUBSTITUTE(IF(VLOOKUP(AW$310,$AD$9:$AN$32,8,FALSE)=INDEX($E$143:$G$146,MATCH("●",INDEX($H$143:$AQ$146,,MATCH($D336,$137:$137,0)-7),0),1),"","sed -i "&amp;IF($AK$308="MacOS","'' ","")&amp;"'s#"&amp;AW$310&amp;"="""&amp;VLOOKUP(AW$310,$AD$9:$AN$32,8,FALSE)&amp;""""&amp;"#"&amp;AW$310&amp;"="&amp;""""&amp;INDEX($E$143:$G$146,MATCH("●",INDEX($H$143:$AQ$146,,MATCH($D336,$137:$137,0)-7),0),1)&amp;""""&amp;"#g'"&amp;" ${CONFIG_DIR}"&amp;$K$7&amp;"; export "&amp;AW$310&amp;"="&amp;""""&amp;INDEX($E$143:$G$146,MATCH("●",INDEX($H$143:$AQ$146,,MATCH($D336,$137:$137,0)-7),0),1)&amp;""";"),",",""",""")</f>
        <v/>
      </c>
      <c r="AX336" s="71" t="str">
        <f>SUBSTITUTE(IF(INDEX($E$143:$G$146,MATCH("●",INDEX($H$143:$AQ$146,,MATCH($D336,$137:$137,0)-7),0),1)=VLOOKUP(AX$310,$AD$9:$AN$32,8,FALSE),"","sed -i "&amp;IF($AK$308="MacOS","'' ","")&amp;"'s#"&amp;AX$310&amp;"="""&amp;INDEX($E$143:$G$146,MATCH("●",INDEX($H$143:$AQ$146,,MATCH($D336,$137:$137,0)-7),0),1)&amp;""""&amp;"#"&amp;AX$310&amp;"="&amp;""""&amp;VLOOKUP(AX$310,$AD$9:$AN$32,8,FALSE)&amp;""""&amp;"#g'"&amp;"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6" s="71" t="str">
        <f>SUBSTITUTE(IF(VLOOKUP(AY$310,$AD$9:$AN$32,8,FALSE)=INDEX($E$148:$G$149,MATCH("●",INDEX($H$148:$AQ$149,,MATCH($D336,$137:$137,0)-7),0),1),"","sed -i "&amp;IF($AK$308="MacOS","'' ","")&amp;"'s#"&amp;AY$310&amp;"="""&amp;VLOOKUP(AY$310,$AD$9:$AN$32,8,FALSE)&amp;""""&amp;"#"&amp;AY$310&amp;"="&amp;""""&amp;INDEX($E$148:$G$149,MATCH("●",INDEX($H$148:$AQ$149,,MATCH($D336,$137:$137,0)-7),0),1)&amp;""""&amp;"#g'"&amp;" ${CONFIG_DIR}"&amp;$K$7&amp;"; export "&amp;AY$310&amp;"="&amp;""""&amp;INDEX($E$148:$G$149,MATCH("●",INDEX($H$148:$AQ$149,,MATCH($D336,$137:$137,0)-7),0),1)&amp;""";"),",",""",""")</f>
        <v/>
      </c>
      <c r="AZ336" s="71" t="str">
        <f>SUBSTITUTE(IF(INDEX($E$148:$G$149,MATCH("●",INDEX($H$148:$AQ$149,,MATCH($D336,$137:$137,0)-7),0),1)=VLOOKUP(AZ$310,$AD$9:$AN$16,8,FALSE),"","sed -i "&amp;IF($AK$308="MacOS","'' ","")&amp;"'s#"&amp;AZ$310&amp;"="""&amp;INDEX($E$148:$G$149,MATCH("●",INDEX($H$148:$AQ$149,,MATCH($D336,$137:$137,0)-7),0),1)&amp;""""&amp;"#"&amp;AZ$310&amp;"="&amp;""""&amp;VLOOKUP(AZ$310,$AD$9:$AN$16,8,FALSE)&amp;""""&amp;"#g'"&amp;"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6" s="71" t="str">
        <f>SUBSTITUTE(IF(VLOOKUP(BA$310,$AD$9:$AN$32,8,FALSE)=INDEX($E$151:$G$156,MATCH("●",INDEX($H$151:$AQ$156,,MATCH($D336,$137:$137,0)-7),0),1),"","sed -i "&amp;IF($AK$308="MacOS","'' ","")&amp;"'s#"&amp;BA$310&amp;"="""&amp;VLOOKUP(BA$310,$AD$9:$AN$32,8,FALSE)&amp;""""&amp;"#"&amp;BA$310&amp;"="&amp;""""&amp;INDEX($E$151:$G$156,MATCH("●",INDEX($H$151:$AQ$156,,MATCH($D336,$137:$137,0)-7),0),1)&amp;""""&amp;"#g'"&amp;" ${CONFIG_DIR}"&amp;$K$7&amp;"; export "&amp;BA$310&amp;"="&amp;""""&amp;INDEX($E$151:$G$156,MATCH("●",INDEX($H$151:$AQ$156,,MATCH($D336,$137:$137,0)-7),0),1)&amp;""";"),",",""",""")</f>
        <v/>
      </c>
      <c r="BB336" s="71" t="str">
        <f>SUBSTITUTE(IF(INDEX($E$151:$G$156,MATCH("●",INDEX($H$151:$AQ$156,,MATCH($D336,$137:$137,0)-7),0),1)=VLOOKUP(BB$310,$AD$9:$AN$16,8,FALSE),"","sed -i "&amp;IF($AK$308="MacOS","'' ","")&amp;"'s#"&amp;BB$310&amp;"="""&amp;INDEX($E$151:$G$156,MATCH("●",INDEX($H$151:$AQ$156,,MATCH($D336,$137:$137,0)-7),0),1)&amp;""""&amp;"#"&amp;BB$310&amp;"="&amp;""""&amp;VLOOKUP(BB$310,$AD$9:$AN$16,8,FALSE)&amp;""""&amp;"#g'"&amp;"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6" s="71" t="str">
        <f>SUBSTITUTE(IF(VLOOKUP(BC$310,$AD$9:$AN$32,8,FALSE)=INDEX($E$158:$G$166,MATCH("●",INDEX($H$158:$AQ$166,,MATCH($D336,$137:$137,0)-7),0),1),"","sed -i "&amp;IF($AK$308="MacOS","'' ","")&amp;"'s#"&amp;BC$310&amp;"="""&amp;VLOOKUP(BC$310,$AD$9:$AN$32,8,FALSE)&amp;""""&amp;"#"&amp;BC$310&amp;"="&amp;""""&amp;INDEX($E$158:$G$166,MATCH("●",INDEX($H$158:$AQ$166,,MATCH($D336,$137:$137,0)-7),0),1)&amp;""""&amp;"#g'"&amp;" ${CONFIG_DIR}"&amp;$K$7&amp;"; export "&amp;BC$310&amp;"="&amp;""""&amp;INDEX($E$158:$G$166,MATCH("●",INDEX($H$158:$AQ$166,,MATCH($D336,$137:$137,0)-7),0),1)&amp;""";"),",",""",""")</f>
        <v/>
      </c>
      <c r="BD336" s="71" t="str">
        <f>SUBSTITUTE(IF(INDEX($E$158:$G$166,MATCH("●",INDEX($H$158:$AQ$166,,MATCH($D336,$137:$137,0)-7),0),1)=VLOOKUP(BD$310,$AD$9:$AN$16,8,FALSE),"","sed -i "&amp;IF($AK$308="MacOS","'' ","")&amp;"'s#"&amp;BD$310&amp;"="""&amp;INDEX($E$158:$G$166,MATCH("●",INDEX($H$158:$AQ$166,,MATCH($D336,$137:$137,0)-7),0),1)&amp;""""&amp;"#"&amp;BD$310&amp;"="&amp;""""&amp;VLOOKUP(BD$310,$AD$9:$AN$16,8,FALSE)&amp;""""&amp;"#g'"&amp;"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6" s="71" t="str">
        <f>SUBSTITUTE(IF(VLOOKUP(BE$310,$AD$9:$AN$32,8,FALSE)=INDEX($E$168:$G$169,MATCH("●",INDEX($H$168:$AQ$169,,MATCH($D336,$137:$137,0)-7),0),1),"","sed -i "&amp;IF($AK$308="MacOS","'' ","")&amp;"'s#"&amp;BE$310&amp;"="""&amp;VLOOKUP(BE$310,$AD$9:$AD$9:$AN$32,8,FALSE)&amp;""""&amp;"#"&amp;BE$310&amp;"="&amp;""""&amp;INDEX($E$168:$G$169,MATCH("●",INDEX($H$168:$AQ$169,,MATCH($D336,$137:$137,0)-7),0),1)&amp;""""&amp;"#g'"&amp;" ${CONFIG_DIR}"&amp;$K$7&amp;"; export "&amp;BE$310&amp;"="&amp;""""&amp;INDEX($E$168:$G$169,MATCH("●",INDEX($H$168:$AQ$169,,MATCH($D336,$137:$137,0)-7),0),1)&amp;""";"),",",""",""")</f>
        <v/>
      </c>
      <c r="BF336" s="71" t="str">
        <f>SUBSTITUTE(IF(INDEX($E$168:$G$169,MATCH("●",INDEX($H$168:$AQ$169,,MATCH($D336,$137:$137,0)-7),0),1)=VLOOKUP(BF$310,$AD$9:$AN$16,8,FALSE),"","sed -i "&amp;IF($AK$308="MacOS","'' ","")&amp;"'s#"&amp;BF$310&amp;"="""&amp;INDEX($E$168:$G$169,MATCH("●",INDEX($H$168:$AQ$169,,MATCH($D336,$137:$137,0)-7),0),1)&amp;""""&amp;"#"&amp;BF$310&amp;"="&amp;""""&amp;VLOOKUP(BF$310,$AD$9:$AN$16,8,FALSE)&amp;""""&amp;"#g'"&amp;"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6" s="71" t="str">
        <f>SUBSTITUTE(IF(VLOOKUP(BG$310,$AD$9:$AN$32,8,FALSE)=INDEX($E$171:$G$172,MATCH("●",INDEX($H$171:$AQ$172,,MATCH($D336,$137:$137,0)-7),0),1),"","sed -i "&amp;IF($AK$308="MacOS","'' ","")&amp;"'s#"&amp;BG$310&amp;"="""&amp;VLOOKUP(BG$310,$AD$9:$AN$32,8,FALSE)&amp;""""&amp;"#"&amp;BG$310&amp;"="&amp;""""&amp;INDEX($E$171:$G$172,MATCH("●",INDEX($H$171:$AQ$172,,MATCH($D336,$137:$137,0)-7),0),1)&amp;""""&amp;"#g'"&amp;" ${CONFIG_DIR}"&amp;$K$7&amp;"; export "&amp;BG$310&amp;"="&amp;""""&amp;INDEX($E$171:$G$172,MATCH("●",INDEX($H$171:$AQ$172,,MATCH($D336,$137:$137,0)-7),0),1)&amp;""";"),",",""",""")</f>
        <v/>
      </c>
      <c r="BH336" s="71" t="str">
        <f>SUBSTITUTE(IF(INDEX($E$171:$G$172,MATCH("●",INDEX($H$171:$AQ$172,,MATCH($D336,$137:$137,0)-7),0),1)=VLOOKUP(BH$310,$AD$9:$AN$16,8,FALSE),"","sed -i "&amp;IF($AK$308="MacOS","'' ","")&amp;"'s#"&amp;BH$310&amp;"="""&amp;INDEX($E$171:$G$172,MATCH("●",INDEX($H$171:$AQ$172,,MATCH($D336,$137:$137,0)-7),0),1)&amp;""""&amp;"#"&amp;BH$310&amp;"="&amp;""""&amp;VLOOKUP(BH$310,$AD$9:$AN$16,8,FALSE)&amp;""""&amp;"#g'"&amp;"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6" s="71" t="str">
        <f>SUBSTITUTE(IF(VLOOKUP(BI$310,$AD$9:$AN$32,8,FALSE)=INDEX($E$174:$G$185,MATCH("●",INDEX($H$174:$AQ$185,,MATCH($D336,$137:$137,0)-7),0),1),"","sed -i "&amp;IF($AK$308="MacOS","'' ","")&amp;"'s#"&amp;BI$310&amp;"="""&amp;VLOOKUP(BI$310,$AD$9:$AN$32,8,FALSE)&amp;""""&amp;"#"&amp;BI$310&amp;"="&amp;""""&amp;INDEX($E$174:$G$185,MATCH("●",INDEX($H$174:$AQ$185,,MATCH($D336,$137:$137,0)-7),0),1)&amp;""""&amp;"#g'"&amp;" ${CONFIG_DIR}"&amp;$K$7&amp;"; export "&amp;BI$310&amp;"="&amp;""""&amp;INDEX($E$174:$G$185,MATCH("●",INDEX($H$174:$AQ$185,,MATCH($D336,$137:$137,0)-7),0),1)&amp;""";"),",",""",""")</f>
        <v/>
      </c>
      <c r="BJ336" s="71" t="str">
        <f>SUBSTITUTE(IF(INDEX($E$174:$G$185,MATCH("●",INDEX($H$174:$AQ$185,,MATCH($D336,$137:$137,0)-7),0),1)=VLOOKUP(BJ$310,$AD$9:$AN$16,8,FALSE),"","sed -i "&amp;IF($AK$308="MacOS","'' ","")&amp;"'s#"&amp;BJ$310&amp;"="""&amp;INDEX($E$174:$G$185,MATCH("●",INDEX($H$174:$AQ$185,,MATCH($D336,$137:$137,0)-7),0),1)&amp;""""&amp;"#"&amp;BJ$310&amp;"="&amp;""""&amp;VLOOKUP(BJ$310,$AD$9:$AN$16,8,FALSE)&amp;""""&amp;"#g'"&amp;"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6" s="71" t="str">
        <f>SUBSTITUTE(IF(VLOOKUP(BK$310,$AD$9:$AN$32,8,FALSE)=INDEX($E$187:$G$189,MATCH("●",INDEX($H$187:$AQ$189,,MATCH($D336,$137:$137,0)-7),0),1),"","sed -i "&amp;IF($AK$308="MacOS","'' ","")&amp;"'s#"&amp;BK$310&amp;"="""&amp;VLOOKUP(BK$310,$AD$9:$AN$32,8,FALSE)&amp;""""&amp;"#"&amp;BK$310&amp;"="&amp;""""&amp;INDEX($E$187:$G$189,MATCH("●",INDEX($H$187:$AQ$189,,MATCH($D336,$137:$137,0)-7),0),1)&amp;""""&amp;"#g'"&amp;" ${CONFIG_DIR}"&amp;$K$7&amp;"; export "&amp;BK$310&amp;"="&amp;""""&amp;INDEX($E$187:$G$189,MATCH("●",INDEX($H$187:$AQ$189,,MATCH($D336,$137:$137,0)-7),0),1)&amp;""";"),",",""",""")</f>
        <v/>
      </c>
      <c r="BL336" s="71" t="str">
        <f>SUBSTITUTE(IF(INDEX($E$187:$G$189,MATCH("●",INDEX($H$187:$AQ$189,,MATCH($D336,$137:$137,0)-7),0),1)=VLOOKUP(BL$310,$AD$9:$AN$32,8,FALSE),"","sed -i "&amp;IF($AK$308="MacOS","'' ","")&amp;"'s#"&amp;BL$310&amp;"="""&amp;INDEX($E$187:$G$189,MATCH("●",INDEX($H$187:$AQ$189,,MATCH($D336,$137:$137,0)-7),0),1)&amp;""""&amp;"#"&amp;BL$310&amp;"="&amp;""""&amp;VLOOKUP(BL$310,$AD$9:$AN$32,8,FALSE)&amp;""""&amp;"#g'"&amp;"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6" s="71" t="str">
        <f>SUBSTITUTE(IF(VLOOKUP(BM$310,$AD$9:$AN$32,8,FALSE)=INDEX($E$191:$G$192,MATCH("●",INDEX($H$191:$AQ$192,,MATCH($D336,$137:$137,0)-7),0),1),"","sed -i "&amp;IF($AK$308="MacOS","'' ","")&amp;"'s#"&amp;BM$310&amp;"="""&amp;VLOOKUP(BM$310,$AD$9:$AN$32,8,FALSE)&amp;""""&amp;"#"&amp;BM$310&amp;"="&amp;""""&amp;INDEX($E$191:$G$192,MATCH("●",INDEX($H$191:$AQ$192,,MATCH($D336,$137:$137,0)-7),0),1)&amp;""""&amp;"#g'"&amp;" ${CONFIG_DIR}"&amp;$K$7&amp;"; export "&amp;BM$310&amp;"="&amp;""""&amp;INDEX($E$191:$G$192,MATCH("●",INDEX($H$191:$AQ$192,,MATCH($D336,$137:$137,0)-7),0),1)&amp;""";"),",",""",""")</f>
        <v/>
      </c>
      <c r="BN336" s="71" t="str">
        <f>SUBSTITUTE(IF(INDEX($E$191:$G$192,MATCH("●",INDEX($H$191:$AQ$192,,MATCH($D336,$137:$137,0)-7),0),1)=VLOOKUP(BN$310,$AD$9:$AN$32,8,FALSE),"","sed -i "&amp;IF($AK$308="MacOS","'' ","")&amp;"'s#"&amp;BN$310&amp;"="""&amp;INDEX($E$191:$G$192,MATCH("●",INDEX($H$191:$AQ$192,,MATCH($D336,$137:$137,0)-7),0),1)&amp;""""&amp;"#"&amp;BN$310&amp;"="&amp;""""&amp;VLOOKUP(BN$310,$AD$9:$AN$32,8,FALSE)&amp;""""&amp;"#g'"&amp;"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6" s="71" t="str">
        <f>SUBSTITUTE(IF(VLOOKUP(BO$310,$AD$9:$AN$32,8,FALSE)=INDEX($E$194:$G$195,MATCH("●",INDEX($H$194:$AQ$195,,MATCH($D336,$137:$137,0)-7),0),1),"","sed -i "&amp;IF($AK$308="MacOS","'' ","")&amp;"'s#"&amp;BO$310&amp;"="""&amp;VLOOKUP(BO$310,$AD$9:$AN$32,8,FALSE)&amp;""""&amp;"#"&amp;BO$310&amp;"="&amp;""""&amp;INDEX($E$194:$G$195,MATCH("●",INDEX($H$194:$AQ$195,,MATCH($D336,$137:$137,0)-7),0),1)&amp;""""&amp;"#g'"&amp;" ${CONFIG_DIR}"&amp;$K$7&amp;"; export "&amp;BO$310&amp;"="&amp;""""&amp;INDEX($E$194:$G$195,MATCH("●",INDEX($H$194:$AQ$195,,MATCH($D336,$137:$137,0)-7),0),1)&amp;""";"),",",""",""")</f>
        <v/>
      </c>
      <c r="BP336" s="71" t="str">
        <f>SUBSTITUTE(IF(INDEX($E$194:$G$195,MATCH("●",INDEX($H$194:$AQ$195,,MATCH($D336,$137:$137,0)-7),0),1)=VLOOKUP(BP$310,$AD$9:$AN$32,8,FALSE),"","sed -i "&amp;IF($AK$308="MacOS","'' ","")&amp;"'s#"&amp;BP$310&amp;"="""&amp;INDEX($E$194:$G$195,MATCH("●",INDEX($H$194:$AQ$195,,MATCH($D336,$137:$137,0)-7),0),1)&amp;""""&amp;"#"&amp;BP$310&amp;"="&amp;""""&amp;VLOOKUP(BP$310,$AD$9:$AN$32,8,FALSE)&amp;""""&amp;"#g'"&amp;"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6" s="71" t="str">
        <f>SUBSTITUTE(IF(VLOOKUP(BQ$310,$AD$9:$AN$32,8,FALSE)=INDEX($E$197:$G$198,MATCH("●",INDEX($H$197:$AQ$198,,MATCH($D336,$137:$137,0)-7),0),1),"","sed -i "&amp;IF($AK$308="MacOS","'' ","")&amp;"'s#"&amp;BQ$310&amp;"="""&amp;VLOOKUP(BQ$310,$AD$9:$AN$32,8,FALSE)&amp;""""&amp;"#"&amp;BQ$310&amp;"="&amp;""""&amp;INDEX($E$197:$G$198,MATCH("●",INDEX($H$197:$AQ$198,,MATCH($D336,$137:$137,0)-7),0),1)&amp;""""&amp;"#g'"&amp;" ${CONFIG_DIR}"&amp;$K$7&amp;"; export "&amp;BQ$310&amp;"="&amp;""""&amp;INDEX($E$197:$G$198,MATCH("●",INDEX($H$197:$AQ$198,,MATCH($D336,$137:$137,0)-7),0),1)&amp;""";"),",",""",""")</f>
        <v/>
      </c>
      <c r="BR336" s="71" t="str">
        <f>SUBSTITUTE(IF(INDEX($E$197:$G$198,MATCH("●",INDEX($H$197:$AQ$198,,MATCH($D336,$137:$137,0)-7),0),1)=VLOOKUP(BR$310,$AD$9:$AN$32,8,FALSE),"","sed -i "&amp;IF($AK$308="MacOS","'' ","")&amp;"'s#"&amp;BR$310&amp;"="""&amp;INDEX($E$197:$G$198,MATCH("●",INDEX($H$197:$AQ$198,,MATCH($D336,$137:$137,0)-7),0),1)&amp;""""&amp;"#"&amp;BR$310&amp;"="&amp;""""&amp;VLOOKUP(BR$310,$AD$9:$AN$32,8,FALSE)&amp;""""&amp;"#g'"&amp;"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6" s="71" t="str">
        <f>SUBSTITUTE(IF(VLOOKUP(BS$310,$AD$9:$AN$32,8,FALSE)=INDEX($E$200:$G$203,MATCH("●",INDEX($H$200:$AQ$203,,MATCH($D336,$137:$137,0)-7),0),1),"","sed -i "&amp;IF($AK$308="MacOS","'' ","")&amp;"'s#"&amp;BS$310&amp;"="""&amp;VLOOKUP(BS$310,$AD$9:$AN$32,8,FALSE)&amp;""""&amp;"#"&amp;BS$310&amp;"="&amp;""""&amp;INDEX($E$200:$G$203,MATCH("●",INDEX($H$200:$AQ$203,,MATCH($D336,$137:$137,0)-7),0),1)&amp;""""&amp;"#g'"&amp;" ${CONFIG_DIR}"&amp;$K$7&amp;"; export "&amp;BS$310&amp;"="&amp;""""&amp;INDEX($E$200:$G$203,MATCH("●",INDEX($H$200:$AQ$203,,MATCH($D336,$137:$137,0)-7),0),1)&amp;""";"),",",""",""")</f>
        <v/>
      </c>
      <c r="BT336" s="71" t="str">
        <f>SUBSTITUTE(IF(INDEX($E$200:$G$203,MATCH("●",INDEX($H$200:$AQ$203,,MATCH($D336,$137:$137,0)-7),0),1)=VLOOKUP(BT$310,$AD$9:$AN$32,8,FALSE),"","sed -i "&amp;IF($AK$308="MacOS","'' ","")&amp;"'s#"&amp;BT$310&amp;"="""&amp;INDEX($E$200:$G$203,MATCH("●",INDEX($H$200:$AQ$203,,MATCH($D336,$137:$137,0)-7),0),1)&amp;""""&amp;"#"&amp;BT$310&amp;"="&amp;""""&amp;VLOOKUP(BT$310,$AD$9:$AN$32,8,FALSE)&amp;""""&amp;"#g'"&amp;"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6" s="71" t="str">
        <f>SUBSTITUTE(IF(VLOOKUP(BU$310,$AD$9:$AN$32,8,FALSE)=INDEX($E$205:$G$210,MATCH("●",INDEX($H$205:$AQ$210,,MATCH($D336,$137:$137,0)-7),0),1),"","sed -i "&amp;IF($AK$308="MacOS","'' ","")&amp;"'s#"&amp;BU$310&amp;"="""&amp;VLOOKUP(BU$310,$AD$9:$AN$32,8,FALSE)&amp;""""&amp;"#"&amp;BU$310&amp;"="&amp;""""&amp;INDEX($E$205:$G$210,MATCH("●",INDEX($H$205:$AQ$210,,MATCH($D336,$137:$137,0)-7),0),1)&amp;""""&amp;"#g'"&amp;" ${CONFIG_DIR}"&amp;$K$7&amp;"; export "&amp;BU$310&amp;"="&amp;""""&amp;INDEX($E$205:$G$210,MATCH("●",INDEX($H$205:$AQ$210,,MATCH($D336,$137:$137,0)-7),0),1)&amp;""";"),",",""",""")</f>
        <v/>
      </c>
      <c r="BV336" s="71" t="str">
        <f>SUBSTITUTE(IF(INDEX($E$205:$G$210,MATCH("●",INDEX($H$205:$AQ$210,,MATCH($D336,$137:$137,0)-7),0),1)=VLOOKUP(BV$310,$AD$9:$AN$32,8,FALSE),"","sed -i "&amp;IF($AK$308="MacOS","'' ","")&amp;"'s#"&amp;BV$310&amp;"="""&amp;INDEX($E$205:$G$210,MATCH("●",INDEX($H$205:$AQ$210,,MATCH($D336,$137:$137,0)-7),0),1)&amp;""""&amp;"#"&amp;BV$310&amp;"="&amp;""""&amp;VLOOKUP(BV$310,$AD$9:$AN$32,8,FALSE)&amp;""""&amp;"#g'"&amp;"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36" s="71" t="str">
        <f>SUBSTITUTE(IF(VLOOKUP(BW$310,$AD$9:$AN$32,8,FALSE)=INDEX($E$212:$G$217,MATCH("●",INDEX($H$212:$AQ$217,,MATCH($D336,$137:$137,0)-7),0),1),"","sed -i "&amp;IF($AK$308="MacOS","'' ","")&amp;"'s#"&amp;BW$310&amp;"="""&amp;VLOOKUP(BW$310,$AD$9:$AN$32,8,FALSE)&amp;""""&amp;"#"&amp;BW$310&amp;"="&amp;""""&amp;INDEX($E$212:$G$217,MATCH("●",INDEX($H$212:$AQ$217,,MATCH($D336,$137:$137,0)-7),0),1)&amp;""""&amp;"#g'"&amp;" ${CONFIG_DIR}"&amp;$K$7&amp;"; export "&amp;BW$310&amp;"="&amp;""""&amp;INDEX($E$212:$G$217,MATCH("●",INDEX($H$212:$AQ$217,,MATCH($D336,$137:$137,0)-7),0),1)&amp;""";"),",",""",""")</f>
        <v/>
      </c>
      <c r="BX336" s="71" t="str">
        <f>SUBSTITUTE(IF(INDEX($E$212:$G$217,MATCH("●",INDEX($H$212:$AQ$217,,MATCH($D336,$137:$137,0)-7),0),1)=VLOOKUP(BX$310,$AD$9:$AN$32,8,FALSE),"","sed -i "&amp;IF($AK$308="MacOS","'' ","")&amp;"'s#"&amp;BX$310&amp;"="""&amp;INDEX($E$212:$G$217,MATCH("●",INDEX($H$212:$AQ$217,,MATCH($D336,$137:$137,0)-7),0),1)&amp;""""&amp;"#"&amp;BX$310&amp;"="&amp;""""&amp;VLOOKUP(BX$310,$AD$9:$AN$32,8,FALSE)&amp;""""&amp;"#g'"&amp;"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6" s="71" t="str">
        <f>SUBSTITUTE(IF(VLOOKUP(BY$310,$AD$9:$AN$32,8,FALSE)=INDEX($E$219:$G$224,MATCH("●",INDEX($H$219:$AQ$224,,MATCH($D336,$137:$137,0)-7),0),1),"","sed -i "&amp;IF($AK$308="MacOS","'' ","")&amp;"'s#"&amp;BY$310&amp;"="""&amp;VLOOKUP(BY$310,$AD$9:$AN$32,8,FALSE)&amp;""""&amp;"#"&amp;BY$310&amp;"="&amp;""""&amp;INDEX($E$219:$G$224,MATCH("●",INDEX($H$219:$AQ$224,,MATCH($D336,$137:$137,0)-7),0),1)&amp;""""&amp;"#g'"&amp;" ${CONFIG_DIR}"&amp;$K$7&amp;"; export "&amp;BY$310&amp;"="&amp;""""&amp;INDEX($E$219:$G$224,MATCH("●",INDEX($H$219:$AQ$224,,MATCH($D336,$137:$137,0)-7),0),1)&amp;""";"),",",""",""")</f>
        <v/>
      </c>
      <c r="BZ336" s="71" t="str">
        <f>SUBSTITUTE(IF(INDEX($E$219:$G$224,MATCH("●",INDEX($H$219:$AQ$224,,MATCH($D336,$137:$137,0)-7),0),1)=VLOOKUP(BZ$310,$AD$9:$AN$32,8,FALSE),"","sed -i "&amp;IF($AK$308="MacOS","'' ","")&amp;"'s#"&amp;BZ$310&amp;"="""&amp;INDEX($E$219:$G$224,MATCH("●",INDEX($H$219:$AQ$224,,MATCH($D336,$137:$137,0)-7),0),1)&amp;""""&amp;"#"&amp;BZ$310&amp;"="&amp;""""&amp;VLOOKUP(BZ$310,$AD$9:$AN$32,8,FALSE)&amp;""""&amp;"#g'"&amp;"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6" s="71" t="str">
        <f>SUBSTITUTE(IF(VLOOKUP(CA$310,$AD$9:$AN$32,8,FALSE)=INDEX($E$226:$G$231,MATCH("●",INDEX($H$226:$AQ$231,,MATCH($D336,$137:$137,0)-7),0),1),"","sed -i "&amp;IF($AK$308="MacOS","'' ","")&amp;"'s#"&amp;CA$310&amp;"="""&amp;VLOOKUP(CA$310,$AD$9:$AN$32,8,FALSE)&amp;""""&amp;"#"&amp;CA$310&amp;"="&amp;""""&amp;INDEX($E$226:$G$231,MATCH("●",INDEX($H$226:$AQ$231,,MATCH($D336,$137:$137,0)-7),0),1)&amp;""""&amp;"#g'"&amp;" ${CONFIG_DIR}"&amp;$K$7&amp;"; export "&amp;CA$310&amp;"="&amp;""""&amp;INDEX($E$226:$G$231,MATCH("●",INDEX($H$226:$AQ$231,,MATCH($D336,$137:$137,0)-7),0),1)&amp;""";"),",",""",""")</f>
        <v/>
      </c>
      <c r="CB336" s="71" t="str">
        <f>SUBSTITUTE(IF(INDEX($E$226:$G$231,MATCH("●",INDEX($H$226:$AQ$231,,MATCH($D336,$137:$137,0)-7),0),1)=VLOOKUP(CB$310,$AD$9:$AN$32,8,FALSE),"","sed -i "&amp;IF($AK$308="MacOS","'' ","")&amp;"'s#"&amp;CB$310&amp;"="""&amp;INDEX($E$226:$G$231,MATCH("●",INDEX($H$226:$AQ$231,,MATCH($D336,$137:$137,0)-7),0),1)&amp;""""&amp;"#"&amp;CB$310&amp;"="&amp;""""&amp;VLOOKUP(CB$310,$AD$9:$AN$32,8,FALSE)&amp;""""&amp;"#g'"&amp;"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6" s="71" t="str">
        <f>SUBSTITUTE(IF(VLOOKUP(CC$310,$AD$9:$AN$32,8,FALSE)=INDEX($E$233:$G$238,MATCH("●",INDEX($H$233:$AQ$238,,MATCH($D336,$137:$137,0)-7),0),1),"","sed -i "&amp;IF($AK$308="MacOS","'' ","")&amp;"'s#"&amp;CC$310&amp;"="""&amp;VLOOKUP(CC$310,$AD$9:$AN$32,8,FALSE)&amp;""""&amp;"#"&amp;CC$310&amp;"="&amp;""""&amp;INDEX($E$233:$G$238,MATCH("●",INDEX($H$233:$AQ$238,,MATCH($D336,$137:$137,0)-7),0),1)&amp;""""&amp;"#g'"&amp;" ${CONFIG_DIR}"&amp;$K$7&amp;"; export "&amp;CC$310&amp;"="&amp;""""&amp;INDEX($E$233:$G$238,MATCH("●",INDEX($H$233:$AQ$238,,MATCH($D336,$137:$137,0)-7),0),1)&amp;""";"),",",""",""")</f>
        <v/>
      </c>
      <c r="CD336" s="71" t="str">
        <f>SUBSTITUTE(IF(INDEX($E$233:$G$238,MATCH("●",INDEX($H$233:$AQ$238,,MATCH($D336,$137:$137,0)-7),0),1)=VLOOKUP(CD$310,$AD$9:$AN$32,8,FALSE),"","sed -i "&amp;IF($AK$308="MacOS","'' ","")&amp;"'s#"&amp;CD$310&amp;"="""&amp;INDEX($E$233:$G$238,MATCH("●",INDEX($H$233:$AQ$238,,MATCH($D336,$137:$137,0)-7),0),1)&amp;""""&amp;"#"&amp;CD$310&amp;"="&amp;""""&amp;VLOOKUP(CD$310,$AD$9:$AN$32,8,FALSE)&amp;""""&amp;"#g'"&amp;"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36" s="71" t="str">
        <f>SUBSTITUTE(IF(VLOOKUP(CE$310,$AD$9:$AN$32,8,FALSE)=INDEX($E$240:$G$245,MATCH("●",INDEX($H$240:$AQ$245,,MATCH($D336,$137:$137,0)-7),0),1),"","sed -i "&amp;IF($AK$308="MacOS","'' ","")&amp;"'s#"&amp;CE$310&amp;"="""&amp;VLOOKUP(CE$310,$AD$9:$AN$32,8,FALSE)&amp;""""&amp;"#"&amp;CE$310&amp;"="&amp;""""&amp;INDEX($E$240:$G$245,MATCH("●",INDEX($H$240:$AQ$245,,MATCH($D336,$137:$137,0)-7),0),1)&amp;""""&amp;"#g'"&amp;" ${CONFIG_DIR}"&amp;$K$7&amp;"; export "&amp;CE$310&amp;"="&amp;""""&amp;INDEX($E$240:$G$245,MATCH("●",INDEX($H$240:$AQ$245,,MATCH($D336,$137:$137,0)-7),0),1)&amp;""";"),",",""",""")</f>
        <v/>
      </c>
      <c r="CF336" s="71" t="str">
        <f>SUBSTITUTE(IF(INDEX($E$240:$G$245,MATCH("●",INDEX($H$240:$AQ$245,,MATCH($D336,$137:$137,0)-7),0),1)=VLOOKUP(CF$310,$AD$9:$AN$32,8,FALSE),"","sed -i "&amp;IF($AK$308="MacOS","'' ","")&amp;"'s#"&amp;CF$310&amp;"="""&amp;INDEX($E$240:$G$245,MATCH("●",INDEX($H$240:$AQ$245,,MATCH($D336,$137:$137,0)-7),0),1)&amp;""""&amp;"#"&amp;CF$310&amp;"="&amp;""""&amp;VLOOKUP(CF$310,$AD$9:$AN$32,8,FALSE)&amp;""""&amp;"#g'"&amp;"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36" s="71" t="str">
        <f>SUBSTITUTE(IF(VLOOKUP(CG$310,$AD$9:$AN$32,8,FALSE)=INDEX($E$247:$G$251,MATCH("●",INDEX($H$247:$AQ$251,,MATCH($D336,$137:$137,0)-7),0),1),"","sed -i "&amp;IF($AK$308="MacOS","'' ","")&amp;"'s#"&amp;CG$310&amp;"="""&amp;VLOOKUP(CG$310,$AD$9:$AN$32,8,FALSE)&amp;""""&amp;"#"&amp;CG$310&amp;"="&amp;""""&amp;INDEX($E$247:$G$251,MATCH("●",INDEX($H$247:$AQ$251,,MATCH($D336,$137:$137,0)-7),0),1)&amp;""""&amp;"#g'"&amp;" ${CONFIG_DIR}"&amp;$K$7&amp;"; export "&amp;CG$310&amp;"="&amp;""""&amp;INDEX($E$247:$G$251,MATCH("●",INDEX($H$247:$AQ$251,,MATCH($D336,$137:$137,0)-7),0),1)&amp;""";"),",",""",""")</f>
        <v/>
      </c>
      <c r="CH336" s="71" t="str">
        <f>SUBSTITUTE(IF(INDEX($E$247:$G$251,MATCH("●",INDEX($H$247:$AQ$251,,MATCH($D336,$137:$137,0)-7),0),1)=VLOOKUP(CH$310,$AD$9:$AN$32,8,FALSE),"","sed -i "&amp;IF($AK$308="MacOS","'' ","")&amp;"'s#"&amp;CH$310&amp;"="""&amp;INDEX($E$247:$G$251,MATCH("●",INDEX($H$247:$AQ$251,,MATCH($D336,$137:$137,0)-7),0),1)&amp;""""&amp;"#"&amp;CH$310&amp;"="&amp;""""&amp;VLOOKUP(CH$310,$AD$9:$AN$32,8,FALSE)&amp;""""&amp;"#g'"&amp;"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36" s="71" t="str">
        <f>SUBSTITUTE(IF(VLOOKUP(CI$310,$AD$9:$AN$32,8,FALSE)=INDEX($E$253:$G$257,MATCH("●",INDEX($H$253:$AQ$257,,MATCH($D336,$137:$137,0)-7),0),1),"","sed -i "&amp;IF($AK$308="MacOS","'' ","")&amp;"'s#"&amp;CI$310&amp;"="""&amp;VLOOKUP(CI$310,$AD$9:$AN$32,8,FALSE)&amp;""""&amp;"#"&amp;CI$310&amp;"="&amp;""""&amp;INDEX($E$253:$G$257,MATCH("●",INDEX($H$253:$AQ$257,,MATCH($D336,$137:$137,0)-7),0),1)&amp;""""&amp;"#g'"&amp;" ${CONFIG_DIR}"&amp;$K$7&amp;"; export "&amp;CI$310&amp;"="&amp;""""&amp;INDEX($E$253:$G$257,MATCH("●",INDEX($H$253:$AQ$257,,MATCH($D336,$137:$137,0)-7),0),1)&amp;""";"),",",""",""")</f>
        <v>sed -i '' 's#COLUMN_COMMENT="NONE"",""NONE"",""NONE"",""NONE"",""NONE"",""NONE"",""NONE"",""NONE"",""NONE"",""NONE"#COLUMN_COMMENT="NONE"",""NONE"",""NONE"",""NONE"",""NONE"",""NONE"",""NONE"",""NONE"",""NONE"",""NONE"",""NONE"#g' ${CONFIG_DIR}db_sql_config.txt; export COLUMN_COMMENT="NONE"",""NONE"",""NONE"",""NONE"",""NONE"",""NONE"",""NONE"",""NONE"",""NONE"",""NONE"",""NONE";</v>
      </c>
      <c r="CJ336" s="71" t="str">
        <f>SUBSTITUTE(IF(INDEX($E$253:$G$257,MATCH("●",INDEX($H$253:$AQ$257,,MATCH($D336,$137:$137,0)-7),0),1)=VLOOKUP(CJ$310,$AD$9:$AN$32,8,FALSE),"","sed -i "&amp;IF($AK$308="MacOS","'' ","")&amp;"'s#"&amp;CJ$310&amp;"="""&amp;INDEX($E$253:$G$257,MATCH("●",INDEX($H$253:$AQ$257,,MATCH($D336,$137:$137,0)-7),0),1)&amp;""""&amp;"#"&amp;CJ$310&amp;"="&amp;""""&amp;VLOOKUP(CJ$310,$AD$9:$AN$32,8,FALSE)&amp;""""&amp;"#g'"&amp;"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>sed -i '' 's#COLUMN_COMMENT="NONE"",""NONE"",""NONE"",""NONE"",""NONE"",""NONE"",""NONE"",""NONE"",""NONE"",""NONE"",""NONE"#COLUMN_COMMENT="NONE"",""NONE"",""NONE"",""NONE"",""NONE"",""NONE"",""NONE"",""NONE"",""NONE"",""NONE"#g' ${CONFIG_DIR}db_sql_config.txt; export COLUMN_COMMENT="NONE"",""NONE"",""NONE"",""NONE"",""NONE"",""NONE"",""NONE"",""NONE"",""NONE"",""NONE";</v>
      </c>
      <c r="CK336" s="71" t="str">
        <f>SUBSTITUTE(IF(VLOOKUP(CK$310,$AD$9:$AN$32,8,FALSE)=INDEX($E$259:$G$268,MATCH("●",INDEX($H$259:$AQ$268,,MATCH($D336,$137:$137,0)-7),0),1),"","sed -i "&amp;IF($AK$308="MacOS","'' ","")&amp;"'s#"&amp;CK$310&amp;"="""&amp;VLOOKUP(CK$310,$AD$9:$AN$32,8,FALSE)&amp;""""&amp;"#"&amp;CK$310&amp;"="&amp;""""&amp;INDEX($E$259:$G$268,MATCH("●",INDEX($H$259:$AQ$268,,MATCH($D336,$137:$137,0)-7),0),1)&amp;""""&amp;"#g'"&amp;" ${CONFIG_DIR}"&amp;$K$7&amp;"; export "&amp;CK$310&amp;"="&amp;""""&amp;INDEX($E$259:$G$268,MATCH("●",INDEX($H$259:$AQ$268,,MATCH($D336,$137:$137,0)-7),0),1)&amp;""";"),",",""",""")</f>
        <v/>
      </c>
      <c r="CL336" s="71" t="str">
        <f>SUBSTITUTE(IF(INDEX($E$259:$G$268,MATCH("●",INDEX($H$259:$AQ$268,,MATCH($D336,$137:$137,0)-7),0),1)=VLOOKUP(CL$310,$AD$9:$AN$32,8,FALSE),"","sed -i "&amp;IF($AK$308="MacOS","'' ","")&amp;"'s#"&amp;CL$310&amp;"="""&amp;INDEX($E$259:$G$268,MATCH("●",INDEX($H$259:$AQ$268,,MATCH($D336,$137:$137,0)-7),0),1)&amp;""""&amp;"#"&amp;CL$310&amp;"="&amp;""""&amp;VLOOKUP(CL$310,$AD$9:$AN$32,8,FALSE)&amp;""""&amp;"#g'"&amp;"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6" s="71" t="str">
        <f t="shared" si="4"/>
        <v>sed -i '' 's#POSTGRESQL_TEMPLATE="template0"#POSTGRESQL_TEMPLATE="なし"#g' ${CONFIG_DIR}db_data_config.txt; export POSTGRESQL_TEMPLATE="なし";</v>
      </c>
      <c r="CN336" s="71" t="str">
        <f t="shared" si="5"/>
        <v>sed -i '' 's#POSTGRESQL_TEMPLATE="なし"#POSTGRESQL_TEMPLATE="template0"#g' ${CONFIG_DIR}db_data_config.txt; export POSTGRESQL_TEMPLATE="template0";</v>
      </c>
      <c r="CO336" s="71" t="str">
        <f t="shared" si="6"/>
        <v>sed -i '' 's#POSTGRESQL_CONNECTION_LIMIT="-1"#POSTGRESQL_CONNECTION_LIMIT="なし"#g' ${CONFIG_DIR}db_data_config.txt; export POSTGRESQL_CONNECTION_LIMIT="なし";</v>
      </c>
      <c r="CP336" s="71" t="str">
        <f t="shared" si="7"/>
        <v>sed -i '' 's#POSTGRESQL_CONNECTION_LIMIT="なし"#POSTGRESQL_CONNECTION_LIMIT="-1"#g' ${CONFIG_DIR}db_data_config.txt; export POSTGRESQL_CONNECTION_LIMIT="-1";</v>
      </c>
      <c r="CQ336" s="71" t="str">
        <f t="shared" si="8"/>
        <v>sed -i '' 's#POSTGRESQL_ALLOW_CONNECTIONS="true"#POSTGRESQL_ALLOW_CONNECTIONS="なし"#g' ${CONFIG_DIR}db_data_config.txt; export POSTGRESQL_ALLOW_CONNECTIONS="なし";</v>
      </c>
      <c r="CR336" s="71" t="str">
        <f t="shared" si="9"/>
        <v>sed -i '' 's#POSTGRESQL_ALLOW_CONNECTIONS="なし"#POSTGRESQL_ALLOW_CONNECTIONS="true"#g' ${CONFIG_DIR}db_data_config.txt; export POSTGRESQL_ALLOW_CONNECTIONS="true";</v>
      </c>
      <c r="CS336" s="5" t="s">
        <v>735</v>
      </c>
    </row>
    <row r="337" spans="4:97" ht="36" customHeight="1">
      <c r="D337" s="96">
        <f t="shared" si="10"/>
        <v>26</v>
      </c>
      <c r="E337" s="97"/>
      <c r="F337" s="97"/>
      <c r="G337" s="98"/>
      <c r="H337" s="45" t="str">
        <f t="shared" ca="1" si="11"/>
        <v>clear; echo テストケース026; sed -i '' 's#COLUMN_COMMENT="NONE","NONE","NONE","NONE","NONE","NONE","NONE","NONE","NONE","NONE"#COLUMN_COMMENT="NONE","NONE","NONE","NONE","NONE","NONE","NONE","NONE","NONE"#g' ${CONFIG_DIR}db_sql_config.txt; export COLUMN_COMMENT="NONE","NONE","NONE","NONE","NONE","NONE","NONE","NONE","NONE";sed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's#COLUMN_COMMENT="NONE","NONE","NONE","NONE","NONE","NONE","NONE","NONE","NONE"#COLUMN_COMMENT="NONE","NONE","NONE","NONE","NONE","NONE","NONE","NONE","NONE","NONE"#g' ${CONFIG_DIR}db_sql_config.txt; export COLUMN_COMMENT="NONE","NONE","NONE","NONE","NONE","NONE","NONE","NONE","NONE","NONE";sed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7"/>
      <c r="AE337" s="99" t="str" cm="1">
        <f t="array" ref="AE337">SUBSTITUTE(INDEX($H$286:$AQ$286, , MATCH($D337, $137:$137, 0)-7),"-","")</f>
        <v>異常</v>
      </c>
      <c r="AF337" s="100"/>
      <c r="AG337" s="101"/>
      <c r="AH337" s="102" t="s">
        <v>1503</v>
      </c>
      <c r="AI337" s="103"/>
      <c r="AJ337" s="103"/>
      <c r="AK337" s="103"/>
      <c r="AL337" s="103"/>
      <c r="AM337" s="103"/>
      <c r="AN337" s="103"/>
      <c r="AO337" s="103"/>
      <c r="AP337" s="103"/>
      <c r="AQ337" s="104"/>
      <c r="AS337" s="68" t="str" cm="1">
        <f t="array" ref="AS337">SUBSTITUTE(TEXT(INDEX($H$289:$AQ$289,1,$D337),"000000"),"-","")</f>
        <v>240114</v>
      </c>
      <c r="AT337" s="69"/>
      <c r="AU337" s="70"/>
      <c r="AW337" s="71" t="str">
        <f>SUBSTITUTE(IF(VLOOKUP(AW$310,$AD$9:$AN$32,8,FALSE)=INDEX($E$143:$G$146,MATCH("●",INDEX($H$143:$AQ$146,,MATCH($D337,$137:$137,0)-7),0),1),"","sed -i "&amp;IF($AK$308="MacOS","'' ","")&amp;"'s#"&amp;AW$310&amp;"="""&amp;VLOOKUP(AW$310,$AD$9:$AN$32,8,FALSE)&amp;""""&amp;"#"&amp;AW$310&amp;"="&amp;""""&amp;INDEX($E$143:$G$146,MATCH("●",INDEX($H$143:$AQ$146,,MATCH($D337,$137:$137,0)-7),0),1)&amp;""""&amp;"#g'"&amp;" ${CONFIG_DIR}"&amp;$K$7&amp;"; export "&amp;AW$310&amp;"="&amp;""""&amp;INDEX($E$143:$G$146,MATCH("●",INDEX($H$143:$AQ$146,,MATCH($D337,$137:$137,0)-7),0),1)&amp;""";"),",",""",""")</f>
        <v/>
      </c>
      <c r="AX337" s="71" t="str">
        <f>SUBSTITUTE(IF(INDEX($E$143:$G$146,MATCH("●",INDEX($H$143:$AQ$146,,MATCH($D337,$137:$137,0)-7),0),1)=VLOOKUP(AX$310,$AD$9:$AN$32,8,FALSE),"","sed -i "&amp;IF($AK$308="MacOS","'' ","")&amp;"'s#"&amp;AX$310&amp;"="""&amp;INDEX($E$143:$G$146,MATCH("●",INDEX($H$143:$AQ$146,,MATCH($D337,$137:$137,0)-7),0),1)&amp;""""&amp;"#"&amp;AX$310&amp;"="&amp;""""&amp;VLOOKUP(AX$310,$AD$9:$AN$32,8,FALSE)&amp;""""&amp;"#g'"&amp;"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7" s="71" t="str">
        <f>SUBSTITUTE(IF(VLOOKUP(AY$310,$AD$9:$AN$32,8,FALSE)=INDEX($E$148:$G$149,MATCH("●",INDEX($H$148:$AQ$149,,MATCH($D337,$137:$137,0)-7),0),1),"","sed -i "&amp;IF($AK$308="MacOS","'' ","")&amp;"'s#"&amp;AY$310&amp;"="""&amp;VLOOKUP(AY$310,$AD$9:$AN$32,8,FALSE)&amp;""""&amp;"#"&amp;AY$310&amp;"="&amp;""""&amp;INDEX($E$148:$G$149,MATCH("●",INDEX($H$148:$AQ$149,,MATCH($D337,$137:$137,0)-7),0),1)&amp;""""&amp;"#g'"&amp;" ${CONFIG_DIR}"&amp;$K$7&amp;"; export "&amp;AY$310&amp;"="&amp;""""&amp;INDEX($E$148:$G$149,MATCH("●",INDEX($H$148:$AQ$149,,MATCH($D337,$137:$137,0)-7),0),1)&amp;""";"),",",""",""")</f>
        <v/>
      </c>
      <c r="AZ337" s="71" t="str">
        <f>SUBSTITUTE(IF(INDEX($E$148:$G$149,MATCH("●",INDEX($H$148:$AQ$149,,MATCH($D337,$137:$137,0)-7),0),1)=VLOOKUP(AZ$310,$AD$9:$AN$16,8,FALSE),"","sed -i "&amp;IF($AK$308="MacOS","'' ","")&amp;"'s#"&amp;AZ$310&amp;"="""&amp;INDEX($E$148:$G$149,MATCH("●",INDEX($H$148:$AQ$149,,MATCH($D337,$137:$137,0)-7),0),1)&amp;""""&amp;"#"&amp;AZ$310&amp;"="&amp;""""&amp;VLOOKUP(AZ$310,$AD$9:$AN$16,8,FALSE)&amp;""""&amp;"#g'"&amp;"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7" s="71" t="str">
        <f>SUBSTITUTE(IF(VLOOKUP(BA$310,$AD$9:$AN$32,8,FALSE)=INDEX($E$151:$G$156,MATCH("●",INDEX($H$151:$AQ$156,,MATCH($D337,$137:$137,0)-7),0),1),"","sed -i "&amp;IF($AK$308="MacOS","'' ","")&amp;"'s#"&amp;BA$310&amp;"="""&amp;VLOOKUP(BA$310,$AD$9:$AN$32,8,FALSE)&amp;""""&amp;"#"&amp;BA$310&amp;"="&amp;""""&amp;INDEX($E$151:$G$156,MATCH("●",INDEX($H$151:$AQ$156,,MATCH($D337,$137:$137,0)-7),0),1)&amp;""""&amp;"#g'"&amp;" ${CONFIG_DIR}"&amp;$K$7&amp;"; export "&amp;BA$310&amp;"="&amp;""""&amp;INDEX($E$151:$G$156,MATCH("●",INDEX($H$151:$AQ$156,,MATCH($D337,$137:$137,0)-7),0),1)&amp;""";"),",",""",""")</f>
        <v/>
      </c>
      <c r="BB337" s="71" t="str">
        <f>SUBSTITUTE(IF(INDEX($E$151:$G$156,MATCH("●",INDEX($H$151:$AQ$156,,MATCH($D337,$137:$137,0)-7),0),1)=VLOOKUP(BB$310,$AD$9:$AN$16,8,FALSE),"","sed -i "&amp;IF($AK$308="MacOS","'' ","")&amp;"'s#"&amp;BB$310&amp;"="""&amp;INDEX($E$151:$G$156,MATCH("●",INDEX($H$151:$AQ$156,,MATCH($D337,$137:$137,0)-7),0),1)&amp;""""&amp;"#"&amp;BB$310&amp;"="&amp;""""&amp;VLOOKUP(BB$310,$AD$9:$AN$16,8,FALSE)&amp;""""&amp;"#g'"&amp;"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7" s="71" t="str">
        <f>SUBSTITUTE(IF(VLOOKUP(BC$310,$AD$9:$AN$32,8,FALSE)=INDEX($E$158:$G$166,MATCH("●",INDEX($H$158:$AQ$166,,MATCH($D337,$137:$137,0)-7),0),1),"","sed -i "&amp;IF($AK$308="MacOS","'' ","")&amp;"'s#"&amp;BC$310&amp;"="""&amp;VLOOKUP(BC$310,$AD$9:$AN$32,8,FALSE)&amp;""""&amp;"#"&amp;BC$310&amp;"="&amp;""""&amp;INDEX($E$158:$G$166,MATCH("●",INDEX($H$158:$AQ$166,,MATCH($D337,$137:$137,0)-7),0),1)&amp;""""&amp;"#g'"&amp;" ${CONFIG_DIR}"&amp;$K$7&amp;"; export "&amp;BC$310&amp;"="&amp;""""&amp;INDEX($E$158:$G$166,MATCH("●",INDEX($H$158:$AQ$166,,MATCH($D337,$137:$137,0)-7),0),1)&amp;""";"),",",""",""")</f>
        <v/>
      </c>
      <c r="BD337" s="71" t="str">
        <f>SUBSTITUTE(IF(INDEX($E$158:$G$166,MATCH("●",INDEX($H$158:$AQ$166,,MATCH($D337,$137:$137,0)-7),0),1)=VLOOKUP(BD$310,$AD$9:$AN$16,8,FALSE),"","sed -i "&amp;IF($AK$308="MacOS","'' ","")&amp;"'s#"&amp;BD$310&amp;"="""&amp;INDEX($E$158:$G$166,MATCH("●",INDEX($H$158:$AQ$166,,MATCH($D337,$137:$137,0)-7),0),1)&amp;""""&amp;"#"&amp;BD$310&amp;"="&amp;""""&amp;VLOOKUP(BD$310,$AD$9:$AN$16,8,FALSE)&amp;""""&amp;"#g'"&amp;"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7" s="71" t="str">
        <f>SUBSTITUTE(IF(VLOOKUP(BE$310,$AD$9:$AN$32,8,FALSE)=INDEX($E$168:$G$169,MATCH("●",INDEX($H$168:$AQ$169,,MATCH($D337,$137:$137,0)-7),0),1),"","sed -i "&amp;IF($AK$308="MacOS","'' ","")&amp;"'s#"&amp;BE$310&amp;"="""&amp;VLOOKUP(BE$310,$AD$9:$AD$9:$AN$32,8,FALSE)&amp;""""&amp;"#"&amp;BE$310&amp;"="&amp;""""&amp;INDEX($E$168:$G$169,MATCH("●",INDEX($H$168:$AQ$169,,MATCH($D337,$137:$137,0)-7),0),1)&amp;""""&amp;"#g'"&amp;" ${CONFIG_DIR}"&amp;$K$7&amp;"; export "&amp;BE$310&amp;"="&amp;""""&amp;INDEX($E$168:$G$169,MATCH("●",INDEX($H$168:$AQ$169,,MATCH($D337,$137:$137,0)-7),0),1)&amp;""";"),",",""",""")</f>
        <v/>
      </c>
      <c r="BF337" s="71" t="str">
        <f>SUBSTITUTE(IF(INDEX($E$168:$G$169,MATCH("●",INDEX($H$168:$AQ$169,,MATCH($D337,$137:$137,0)-7),0),1)=VLOOKUP(BF$310,$AD$9:$AN$16,8,FALSE),"","sed -i "&amp;IF($AK$308="MacOS","'' ","")&amp;"'s#"&amp;BF$310&amp;"="""&amp;INDEX($E$168:$G$169,MATCH("●",INDEX($H$168:$AQ$169,,MATCH($D337,$137:$137,0)-7),0),1)&amp;""""&amp;"#"&amp;BF$310&amp;"="&amp;""""&amp;VLOOKUP(BF$310,$AD$9:$AN$16,8,FALSE)&amp;""""&amp;"#g'"&amp;"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7" s="71" t="str">
        <f>SUBSTITUTE(IF(VLOOKUP(BG$310,$AD$9:$AN$32,8,FALSE)=INDEX($E$171:$G$172,MATCH("●",INDEX($H$171:$AQ$172,,MATCH($D337,$137:$137,0)-7),0),1),"","sed -i "&amp;IF($AK$308="MacOS","'' ","")&amp;"'s#"&amp;BG$310&amp;"="""&amp;VLOOKUP(BG$310,$AD$9:$AN$32,8,FALSE)&amp;""""&amp;"#"&amp;BG$310&amp;"="&amp;""""&amp;INDEX($E$171:$G$172,MATCH("●",INDEX($H$171:$AQ$172,,MATCH($D337,$137:$137,0)-7),0),1)&amp;""""&amp;"#g'"&amp;" ${CONFIG_DIR}"&amp;$K$7&amp;"; export "&amp;BG$310&amp;"="&amp;""""&amp;INDEX($E$171:$G$172,MATCH("●",INDEX($H$171:$AQ$172,,MATCH($D337,$137:$137,0)-7),0),1)&amp;""";"),",",""",""")</f>
        <v/>
      </c>
      <c r="BH337" s="71" t="str">
        <f>SUBSTITUTE(IF(INDEX($E$171:$G$172,MATCH("●",INDEX($H$171:$AQ$172,,MATCH($D337,$137:$137,0)-7),0),1)=VLOOKUP(BH$310,$AD$9:$AN$16,8,FALSE),"","sed -i "&amp;IF($AK$308="MacOS","'' ","")&amp;"'s#"&amp;BH$310&amp;"="""&amp;INDEX($E$171:$G$172,MATCH("●",INDEX($H$171:$AQ$172,,MATCH($D337,$137:$137,0)-7),0),1)&amp;""""&amp;"#"&amp;BH$310&amp;"="&amp;""""&amp;VLOOKUP(BH$310,$AD$9:$AN$16,8,FALSE)&amp;""""&amp;"#g'"&amp;"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7" s="71" t="str">
        <f>SUBSTITUTE(IF(VLOOKUP(BI$310,$AD$9:$AN$32,8,FALSE)=INDEX($E$174:$G$185,MATCH("●",INDEX($H$174:$AQ$185,,MATCH($D337,$137:$137,0)-7),0),1),"","sed -i "&amp;IF($AK$308="MacOS","'' ","")&amp;"'s#"&amp;BI$310&amp;"="""&amp;VLOOKUP(BI$310,$AD$9:$AN$32,8,FALSE)&amp;""""&amp;"#"&amp;BI$310&amp;"="&amp;""""&amp;INDEX($E$174:$G$185,MATCH("●",INDEX($H$174:$AQ$185,,MATCH($D337,$137:$137,0)-7),0),1)&amp;""""&amp;"#g'"&amp;" ${CONFIG_DIR}"&amp;$K$7&amp;"; export "&amp;BI$310&amp;"="&amp;""""&amp;INDEX($E$174:$G$185,MATCH("●",INDEX($H$174:$AQ$185,,MATCH($D337,$137:$137,0)-7),0),1)&amp;""";"),",",""",""")</f>
        <v/>
      </c>
      <c r="BJ337" s="71" t="str">
        <f>SUBSTITUTE(IF(INDEX($E$174:$G$185,MATCH("●",INDEX($H$174:$AQ$185,,MATCH($D337,$137:$137,0)-7),0),1)=VLOOKUP(BJ$310,$AD$9:$AN$16,8,FALSE),"","sed -i "&amp;IF($AK$308="MacOS","'' ","")&amp;"'s#"&amp;BJ$310&amp;"="""&amp;INDEX($E$174:$G$185,MATCH("●",INDEX($H$174:$AQ$185,,MATCH($D337,$137:$137,0)-7),0),1)&amp;""""&amp;"#"&amp;BJ$310&amp;"="&amp;""""&amp;VLOOKUP(BJ$310,$AD$9:$AN$16,8,FALSE)&amp;""""&amp;"#g'"&amp;"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7" s="71" t="str">
        <f>SUBSTITUTE(IF(VLOOKUP(BK$310,$AD$9:$AN$32,8,FALSE)=INDEX($E$187:$G$189,MATCH("●",INDEX($H$187:$AQ$189,,MATCH($D337,$137:$137,0)-7),0),1),"","sed -i "&amp;IF($AK$308="MacOS","'' ","")&amp;"'s#"&amp;BK$310&amp;"="""&amp;VLOOKUP(BK$310,$AD$9:$AN$32,8,FALSE)&amp;""""&amp;"#"&amp;BK$310&amp;"="&amp;""""&amp;INDEX($E$187:$G$189,MATCH("●",INDEX($H$187:$AQ$189,,MATCH($D337,$137:$137,0)-7),0),1)&amp;""""&amp;"#g'"&amp;" ${CONFIG_DIR}"&amp;$K$7&amp;"; export "&amp;BK$310&amp;"="&amp;""""&amp;INDEX($E$187:$G$189,MATCH("●",INDEX($H$187:$AQ$189,,MATCH($D337,$137:$137,0)-7),0),1)&amp;""";"),",",""",""")</f>
        <v/>
      </c>
      <c r="BL337" s="71" t="str">
        <f>SUBSTITUTE(IF(INDEX($E$187:$G$189,MATCH("●",INDEX($H$187:$AQ$189,,MATCH($D337,$137:$137,0)-7),0),1)=VLOOKUP(BL$310,$AD$9:$AN$32,8,FALSE),"","sed -i "&amp;IF($AK$308="MacOS","'' ","")&amp;"'s#"&amp;BL$310&amp;"="""&amp;INDEX($E$187:$G$189,MATCH("●",INDEX($H$187:$AQ$189,,MATCH($D337,$137:$137,0)-7),0),1)&amp;""""&amp;"#"&amp;BL$310&amp;"="&amp;""""&amp;VLOOKUP(BL$310,$AD$9:$AN$32,8,FALSE)&amp;""""&amp;"#g'"&amp;"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7" s="71" t="str">
        <f>SUBSTITUTE(IF(VLOOKUP(BM$310,$AD$9:$AN$32,8,FALSE)=INDEX($E$191:$G$192,MATCH("●",INDEX($H$191:$AQ$192,,MATCH($D337,$137:$137,0)-7),0),1),"","sed -i "&amp;IF($AK$308="MacOS","'' ","")&amp;"'s#"&amp;BM$310&amp;"="""&amp;VLOOKUP(BM$310,$AD$9:$AN$32,8,FALSE)&amp;""""&amp;"#"&amp;BM$310&amp;"="&amp;""""&amp;INDEX($E$191:$G$192,MATCH("●",INDEX($H$191:$AQ$192,,MATCH($D337,$137:$137,0)-7),0),1)&amp;""""&amp;"#g'"&amp;" ${CONFIG_DIR}"&amp;$K$7&amp;"; export "&amp;BM$310&amp;"="&amp;""""&amp;INDEX($E$191:$G$192,MATCH("●",INDEX($H$191:$AQ$192,,MATCH($D337,$137:$137,0)-7),0),1)&amp;""";"),",",""",""")</f>
        <v/>
      </c>
      <c r="BN337" s="71" t="str">
        <f>SUBSTITUTE(IF(INDEX($E$191:$G$192,MATCH("●",INDEX($H$191:$AQ$192,,MATCH($D337,$137:$137,0)-7),0),1)=VLOOKUP(BN$310,$AD$9:$AN$32,8,FALSE),"","sed -i "&amp;IF($AK$308="MacOS","'' ","")&amp;"'s#"&amp;BN$310&amp;"="""&amp;INDEX($E$191:$G$192,MATCH("●",INDEX($H$191:$AQ$192,,MATCH($D337,$137:$137,0)-7),0),1)&amp;""""&amp;"#"&amp;BN$310&amp;"="&amp;""""&amp;VLOOKUP(BN$310,$AD$9:$AN$32,8,FALSE)&amp;""""&amp;"#g'"&amp;"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7" s="71" t="str">
        <f>SUBSTITUTE(IF(VLOOKUP(BO$310,$AD$9:$AN$32,8,FALSE)=INDEX($E$194:$G$195,MATCH("●",INDEX($H$194:$AQ$195,,MATCH($D337,$137:$137,0)-7),0),1),"","sed -i "&amp;IF($AK$308="MacOS","'' ","")&amp;"'s#"&amp;BO$310&amp;"="""&amp;VLOOKUP(BO$310,$AD$9:$AN$32,8,FALSE)&amp;""""&amp;"#"&amp;BO$310&amp;"="&amp;""""&amp;INDEX($E$194:$G$195,MATCH("●",INDEX($H$194:$AQ$195,,MATCH($D337,$137:$137,0)-7),0),1)&amp;""""&amp;"#g'"&amp;" ${CONFIG_DIR}"&amp;$K$7&amp;"; export "&amp;BO$310&amp;"="&amp;""""&amp;INDEX($E$194:$G$195,MATCH("●",INDEX($H$194:$AQ$195,,MATCH($D337,$137:$137,0)-7),0),1)&amp;""";"),",",""",""")</f>
        <v/>
      </c>
      <c r="BP337" s="71" t="str">
        <f>SUBSTITUTE(IF(INDEX($E$194:$G$195,MATCH("●",INDEX($H$194:$AQ$195,,MATCH($D337,$137:$137,0)-7),0),1)=VLOOKUP(BP$310,$AD$9:$AN$32,8,FALSE),"","sed -i "&amp;IF($AK$308="MacOS","'' ","")&amp;"'s#"&amp;BP$310&amp;"="""&amp;INDEX($E$194:$G$195,MATCH("●",INDEX($H$194:$AQ$195,,MATCH($D337,$137:$137,0)-7),0),1)&amp;""""&amp;"#"&amp;BP$310&amp;"="&amp;""""&amp;VLOOKUP(BP$310,$AD$9:$AN$32,8,FALSE)&amp;""""&amp;"#g'"&amp;"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7" s="71" t="str">
        <f>SUBSTITUTE(IF(VLOOKUP(BQ$310,$AD$9:$AN$32,8,FALSE)=INDEX($E$197:$G$198,MATCH("●",INDEX($H$197:$AQ$198,,MATCH($D337,$137:$137,0)-7),0),1),"","sed -i "&amp;IF($AK$308="MacOS","'' ","")&amp;"'s#"&amp;BQ$310&amp;"="""&amp;VLOOKUP(BQ$310,$AD$9:$AN$32,8,FALSE)&amp;""""&amp;"#"&amp;BQ$310&amp;"="&amp;""""&amp;INDEX($E$197:$G$198,MATCH("●",INDEX($H$197:$AQ$198,,MATCH($D337,$137:$137,0)-7),0),1)&amp;""""&amp;"#g'"&amp;" ${CONFIG_DIR}"&amp;$K$7&amp;"; export "&amp;BQ$310&amp;"="&amp;""""&amp;INDEX($E$197:$G$198,MATCH("●",INDEX($H$197:$AQ$198,,MATCH($D337,$137:$137,0)-7),0),1)&amp;""";"),",",""",""")</f>
        <v/>
      </c>
      <c r="BR337" s="71" t="str">
        <f>SUBSTITUTE(IF(INDEX($E$197:$G$198,MATCH("●",INDEX($H$197:$AQ$198,,MATCH($D337,$137:$137,0)-7),0),1)=VLOOKUP(BR$310,$AD$9:$AN$32,8,FALSE),"","sed -i "&amp;IF($AK$308="MacOS","'' ","")&amp;"'s#"&amp;BR$310&amp;"="""&amp;INDEX($E$197:$G$198,MATCH("●",INDEX($H$197:$AQ$198,,MATCH($D337,$137:$137,0)-7),0),1)&amp;""""&amp;"#"&amp;BR$310&amp;"="&amp;""""&amp;VLOOKUP(BR$310,$AD$9:$AN$32,8,FALSE)&amp;""""&amp;"#g'"&amp;"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7" s="71" t="str">
        <f>SUBSTITUTE(IF(VLOOKUP(BS$310,$AD$9:$AN$32,8,FALSE)=INDEX($E$200:$G$203,MATCH("●",INDEX($H$200:$AQ$203,,MATCH($D337,$137:$137,0)-7),0),1),"","sed -i "&amp;IF($AK$308="MacOS","'' ","")&amp;"'s#"&amp;BS$310&amp;"="""&amp;VLOOKUP(BS$310,$AD$9:$AN$32,8,FALSE)&amp;""""&amp;"#"&amp;BS$310&amp;"="&amp;""""&amp;INDEX($E$200:$G$203,MATCH("●",INDEX($H$200:$AQ$203,,MATCH($D337,$137:$137,0)-7),0),1)&amp;""""&amp;"#g'"&amp;" ${CONFIG_DIR}"&amp;$K$7&amp;"; export "&amp;BS$310&amp;"="&amp;""""&amp;INDEX($E$200:$G$203,MATCH("●",INDEX($H$200:$AQ$203,,MATCH($D337,$137:$137,0)-7),0),1)&amp;""";"),",",""",""")</f>
        <v/>
      </c>
      <c r="BT337" s="71" t="str">
        <f>SUBSTITUTE(IF(INDEX($E$200:$G$203,MATCH("●",INDEX($H$200:$AQ$203,,MATCH($D337,$137:$137,0)-7),0),1)=VLOOKUP(BT$310,$AD$9:$AN$32,8,FALSE),"","sed -i "&amp;IF($AK$308="MacOS","'' ","")&amp;"'s#"&amp;BT$310&amp;"="""&amp;INDEX($E$200:$G$203,MATCH("●",INDEX($H$200:$AQ$203,,MATCH($D337,$137:$137,0)-7),0),1)&amp;""""&amp;"#"&amp;BT$310&amp;"="&amp;""""&amp;VLOOKUP(BT$310,$AD$9:$AN$32,8,FALSE)&amp;""""&amp;"#g'"&amp;"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7" s="71" t="str">
        <f>SUBSTITUTE(IF(VLOOKUP(BU$310,$AD$9:$AN$32,8,FALSE)=INDEX($E$205:$G$210,MATCH("●",INDEX($H$205:$AQ$210,,MATCH($D337,$137:$137,0)-7),0),1),"","sed -i "&amp;IF($AK$308="MacOS","'' ","")&amp;"'s#"&amp;BU$310&amp;"="""&amp;VLOOKUP(BU$310,$AD$9:$AN$32,8,FALSE)&amp;""""&amp;"#"&amp;BU$310&amp;"="&amp;""""&amp;INDEX($E$205:$G$210,MATCH("●",INDEX($H$205:$AQ$210,,MATCH($D337,$137:$137,0)-7),0),1)&amp;""""&amp;"#g'"&amp;" ${CONFIG_DIR}"&amp;$K$7&amp;"; export "&amp;BU$310&amp;"="&amp;""""&amp;INDEX($E$205:$G$210,MATCH("●",INDEX($H$205:$AQ$210,,MATCH($D337,$137:$137,0)-7),0),1)&amp;""";"),",",""",""")</f>
        <v/>
      </c>
      <c r="BV337" s="71" t="str">
        <f>SUBSTITUTE(IF(INDEX($E$205:$G$210,MATCH("●",INDEX($H$205:$AQ$210,,MATCH($D337,$137:$137,0)-7),0),1)=VLOOKUP(BV$310,$AD$9:$AN$32,8,FALSE),"","sed -i "&amp;IF($AK$308="MacOS","'' ","")&amp;"'s#"&amp;BV$310&amp;"="""&amp;INDEX($E$205:$G$210,MATCH("●",INDEX($H$205:$AQ$210,,MATCH($D337,$137:$137,0)-7),0),1)&amp;""""&amp;"#"&amp;BV$310&amp;"="&amp;""""&amp;VLOOKUP(BV$310,$AD$9:$AN$32,8,FALSE)&amp;""""&amp;"#g'"&amp;"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37" s="71" t="str">
        <f>SUBSTITUTE(IF(VLOOKUP(BW$310,$AD$9:$AN$32,8,FALSE)=INDEX($E$212:$G$217,MATCH("●",INDEX($H$212:$AQ$217,,MATCH($D337,$137:$137,0)-7),0),1),"","sed -i "&amp;IF($AK$308="MacOS","'' ","")&amp;"'s#"&amp;BW$310&amp;"="""&amp;VLOOKUP(BW$310,$AD$9:$AN$32,8,FALSE)&amp;""""&amp;"#"&amp;BW$310&amp;"="&amp;""""&amp;INDEX($E$212:$G$217,MATCH("●",INDEX($H$212:$AQ$217,,MATCH($D337,$137:$137,0)-7),0),1)&amp;""""&amp;"#g'"&amp;" ${CONFIG_DIR}"&amp;$K$7&amp;"; export "&amp;BW$310&amp;"="&amp;""""&amp;INDEX($E$212:$G$217,MATCH("●",INDEX($H$212:$AQ$217,,MATCH($D337,$137:$137,0)-7),0),1)&amp;""";"),",",""",""")</f>
        <v/>
      </c>
      <c r="BX337" s="71" t="str">
        <f>SUBSTITUTE(IF(INDEX($E$212:$G$217,MATCH("●",INDEX($H$212:$AQ$217,,MATCH($D337,$137:$137,0)-7),0),1)=VLOOKUP(BX$310,$AD$9:$AN$32,8,FALSE),"","sed -i "&amp;IF($AK$308="MacOS","'' ","")&amp;"'s#"&amp;BX$310&amp;"="""&amp;INDEX($E$212:$G$217,MATCH("●",INDEX($H$212:$AQ$217,,MATCH($D337,$137:$137,0)-7),0),1)&amp;""""&amp;"#"&amp;BX$310&amp;"="&amp;""""&amp;VLOOKUP(BX$310,$AD$9:$AN$32,8,FALSE)&amp;""""&amp;"#g'"&amp;"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7" s="71" t="str">
        <f>SUBSTITUTE(IF(VLOOKUP(BY$310,$AD$9:$AN$32,8,FALSE)=INDEX($E$219:$G$224,MATCH("●",INDEX($H$219:$AQ$224,,MATCH($D337,$137:$137,0)-7),0),1),"","sed -i "&amp;IF($AK$308="MacOS","'' ","")&amp;"'s#"&amp;BY$310&amp;"="""&amp;VLOOKUP(BY$310,$AD$9:$AN$32,8,FALSE)&amp;""""&amp;"#"&amp;BY$310&amp;"="&amp;""""&amp;INDEX($E$219:$G$224,MATCH("●",INDEX($H$219:$AQ$224,,MATCH($D337,$137:$137,0)-7),0),1)&amp;""""&amp;"#g'"&amp;" ${CONFIG_DIR}"&amp;$K$7&amp;"; export "&amp;BY$310&amp;"="&amp;""""&amp;INDEX($E$219:$G$224,MATCH("●",INDEX($H$219:$AQ$224,,MATCH($D337,$137:$137,0)-7),0),1)&amp;""";"),",",""",""")</f>
        <v/>
      </c>
      <c r="BZ337" s="71" t="str">
        <f>SUBSTITUTE(IF(INDEX($E$219:$G$224,MATCH("●",INDEX($H$219:$AQ$224,,MATCH($D337,$137:$137,0)-7),0),1)=VLOOKUP(BZ$310,$AD$9:$AN$32,8,FALSE),"","sed -i "&amp;IF($AK$308="MacOS","'' ","")&amp;"'s#"&amp;BZ$310&amp;"="""&amp;INDEX($E$219:$G$224,MATCH("●",INDEX($H$219:$AQ$224,,MATCH($D337,$137:$137,0)-7),0),1)&amp;""""&amp;"#"&amp;BZ$310&amp;"="&amp;""""&amp;VLOOKUP(BZ$310,$AD$9:$AN$32,8,FALSE)&amp;""""&amp;"#g'"&amp;"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7" s="71" t="str">
        <f>SUBSTITUTE(IF(VLOOKUP(CA$310,$AD$9:$AN$32,8,FALSE)=INDEX($E$226:$G$231,MATCH("●",INDEX($H$226:$AQ$231,,MATCH($D337,$137:$137,0)-7),0),1),"","sed -i "&amp;IF($AK$308="MacOS","'' ","")&amp;"'s#"&amp;CA$310&amp;"="""&amp;VLOOKUP(CA$310,$AD$9:$AN$32,8,FALSE)&amp;""""&amp;"#"&amp;CA$310&amp;"="&amp;""""&amp;INDEX($E$226:$G$231,MATCH("●",INDEX($H$226:$AQ$231,,MATCH($D337,$137:$137,0)-7),0),1)&amp;""""&amp;"#g'"&amp;" ${CONFIG_DIR}"&amp;$K$7&amp;"; export "&amp;CA$310&amp;"="&amp;""""&amp;INDEX($E$226:$G$231,MATCH("●",INDEX($H$226:$AQ$231,,MATCH($D337,$137:$137,0)-7),0),1)&amp;""";"),",",""",""")</f>
        <v/>
      </c>
      <c r="CB337" s="71" t="str">
        <f>SUBSTITUTE(IF(INDEX($E$226:$G$231,MATCH("●",INDEX($H$226:$AQ$231,,MATCH($D337,$137:$137,0)-7),0),1)=VLOOKUP(CB$310,$AD$9:$AN$32,8,FALSE),"","sed -i "&amp;IF($AK$308="MacOS","'' ","")&amp;"'s#"&amp;CB$310&amp;"="""&amp;INDEX($E$226:$G$231,MATCH("●",INDEX($H$226:$AQ$231,,MATCH($D337,$137:$137,0)-7),0),1)&amp;""""&amp;"#"&amp;CB$310&amp;"="&amp;""""&amp;VLOOKUP(CB$310,$AD$9:$AN$32,8,FALSE)&amp;""""&amp;"#g'"&amp;"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7" s="71" t="str">
        <f>SUBSTITUTE(IF(VLOOKUP(CC$310,$AD$9:$AN$32,8,FALSE)=INDEX($E$233:$G$238,MATCH("●",INDEX($H$233:$AQ$238,,MATCH($D337,$137:$137,0)-7),0),1),"","sed -i "&amp;IF($AK$308="MacOS","'' ","")&amp;"'s#"&amp;CC$310&amp;"="""&amp;VLOOKUP(CC$310,$AD$9:$AN$32,8,FALSE)&amp;""""&amp;"#"&amp;CC$310&amp;"="&amp;""""&amp;INDEX($E$233:$G$238,MATCH("●",INDEX($H$233:$AQ$238,,MATCH($D337,$137:$137,0)-7),0),1)&amp;""""&amp;"#g'"&amp;" ${CONFIG_DIR}"&amp;$K$7&amp;"; export "&amp;CC$310&amp;"="&amp;""""&amp;INDEX($E$233:$G$238,MATCH("●",INDEX($H$233:$AQ$238,,MATCH($D337,$137:$137,0)-7),0),1)&amp;""";"),",",""",""")</f>
        <v/>
      </c>
      <c r="CD337" s="71" t="str">
        <f>SUBSTITUTE(IF(INDEX($E$233:$G$238,MATCH("●",INDEX($H$233:$AQ$238,,MATCH($D337,$137:$137,0)-7),0),1)=VLOOKUP(CD$310,$AD$9:$AN$32,8,FALSE),"","sed -i "&amp;IF($AK$308="MacOS","'' ","")&amp;"'s#"&amp;CD$310&amp;"="""&amp;INDEX($E$233:$G$238,MATCH("●",INDEX($H$233:$AQ$238,,MATCH($D337,$137:$137,0)-7),0),1)&amp;""""&amp;"#"&amp;CD$310&amp;"="&amp;""""&amp;VLOOKUP(CD$310,$AD$9:$AN$32,8,FALSE)&amp;""""&amp;"#g'"&amp;"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37" s="71" t="str">
        <f>SUBSTITUTE(IF(VLOOKUP(CE$310,$AD$9:$AN$32,8,FALSE)=INDEX($E$240:$G$245,MATCH("●",INDEX($H$240:$AQ$245,,MATCH($D337,$137:$137,0)-7),0),1),"","sed -i "&amp;IF($AK$308="MacOS","'' ","")&amp;"'s#"&amp;CE$310&amp;"="""&amp;VLOOKUP(CE$310,$AD$9:$AN$32,8,FALSE)&amp;""""&amp;"#"&amp;CE$310&amp;"="&amp;""""&amp;INDEX($E$240:$G$245,MATCH("●",INDEX($H$240:$AQ$245,,MATCH($D337,$137:$137,0)-7),0),1)&amp;""""&amp;"#g'"&amp;" ${CONFIG_DIR}"&amp;$K$7&amp;"; export "&amp;CE$310&amp;"="&amp;""""&amp;INDEX($E$240:$G$245,MATCH("●",INDEX($H$240:$AQ$245,,MATCH($D337,$137:$137,0)-7),0),1)&amp;""";"),",",""",""")</f>
        <v/>
      </c>
      <c r="CF337" s="71" t="str">
        <f>SUBSTITUTE(IF(INDEX($E$240:$G$245,MATCH("●",INDEX($H$240:$AQ$245,,MATCH($D337,$137:$137,0)-7),0),1)=VLOOKUP(CF$310,$AD$9:$AN$32,8,FALSE),"","sed -i "&amp;IF($AK$308="MacOS","'' ","")&amp;"'s#"&amp;CF$310&amp;"="""&amp;INDEX($E$240:$G$245,MATCH("●",INDEX($H$240:$AQ$245,,MATCH($D337,$137:$137,0)-7),0),1)&amp;""""&amp;"#"&amp;CF$310&amp;"="&amp;""""&amp;VLOOKUP(CF$310,$AD$9:$AN$32,8,FALSE)&amp;""""&amp;"#g'"&amp;"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37" s="71" t="str">
        <f>SUBSTITUTE(IF(VLOOKUP(CG$310,$AD$9:$AN$32,8,FALSE)=INDEX($E$247:$G$251,MATCH("●",INDEX($H$247:$AQ$251,,MATCH($D337,$137:$137,0)-7),0),1),"","sed -i "&amp;IF($AK$308="MacOS","'' ","")&amp;"'s#"&amp;CG$310&amp;"="""&amp;VLOOKUP(CG$310,$AD$9:$AN$32,8,FALSE)&amp;""""&amp;"#"&amp;CG$310&amp;"="&amp;""""&amp;INDEX($E$247:$G$251,MATCH("●",INDEX($H$247:$AQ$251,,MATCH($D337,$137:$137,0)-7),0),1)&amp;""""&amp;"#g'"&amp;" ${CONFIG_DIR}"&amp;$K$7&amp;"; export "&amp;CG$310&amp;"="&amp;""""&amp;INDEX($E$247:$G$251,MATCH("●",INDEX($H$247:$AQ$251,,MATCH($D337,$137:$137,0)-7),0),1)&amp;""";"),",",""",""")</f>
        <v/>
      </c>
      <c r="CH337" s="71" t="str">
        <f>SUBSTITUTE(IF(INDEX($E$247:$G$251,MATCH("●",INDEX($H$247:$AQ$251,,MATCH($D337,$137:$137,0)-7),0),1)=VLOOKUP(CH$310,$AD$9:$AN$32,8,FALSE),"","sed -i "&amp;IF($AK$308="MacOS","'' ","")&amp;"'s#"&amp;CH$310&amp;"="""&amp;INDEX($E$247:$G$251,MATCH("●",INDEX($H$247:$AQ$251,,MATCH($D337,$137:$137,0)-7),0),1)&amp;""""&amp;"#"&amp;CH$310&amp;"="&amp;""""&amp;VLOOKUP(CH$310,$AD$9:$AN$32,8,FALSE)&amp;""""&amp;"#g'"&amp;"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37" s="71" t="str">
        <f>SUBSTITUTE(IF(VLOOKUP(CI$310,$AD$9:$AN$32,8,FALSE)=INDEX($E$253:$G$257,MATCH("●",INDEX($H$253:$AQ$257,,MATCH($D337,$137:$137,0)-7),0),1),"","sed -i "&amp;IF($AK$308="MacOS","'' ","")&amp;"'s#"&amp;CI$310&amp;"="""&amp;VLOOKUP(CI$310,$AD$9:$AN$32,8,FALSE)&amp;""""&amp;"#"&amp;CI$310&amp;"="&amp;""""&amp;INDEX($E$253:$G$257,MATCH("●",INDEX($H$253:$AQ$257,,MATCH($D337,$137:$137,0)-7),0),1)&amp;""""&amp;"#g'"&amp;" ${CONFIG_DIR}"&amp;$K$7&amp;"; export "&amp;CI$310&amp;"="&amp;""""&amp;INDEX($E$253:$G$257,MATCH("●",INDEX($H$253:$AQ$257,,MATCH($D337,$137:$137,0)-7),0),1)&amp;""";"),",",""",""")</f>
        <v>sed -i '' 's#COLUMN_COMMENT="NONE"",""NONE"",""NONE"",""NONE"",""NONE"",""NONE"",""NONE"",""NONE"",""NONE"",""NONE"#COLUMN_COMMENT="NONE"",""NONE"",""NONE"",""NONE"",""NONE"",""NONE"",""NONE"",""NONE"",""NONE"#g' ${CONFIG_DIR}db_sql_config.txt; export COLUMN_COMMENT="NONE"",""NONE"",""NONE"",""NONE"",""NONE"",""NONE"",""NONE"",""NONE"",""NONE";</v>
      </c>
      <c r="CJ337" s="71" t="str">
        <f>SUBSTITUTE(IF(INDEX($E$253:$G$257,MATCH("●",INDEX($H$253:$AQ$257,,MATCH($D337,$137:$137,0)-7),0),1)=VLOOKUP(CJ$310,$AD$9:$AN$32,8,FALSE),"","sed -i "&amp;IF($AK$308="MacOS","'' ","")&amp;"'s#"&amp;CJ$310&amp;"="""&amp;INDEX($E$253:$G$257,MATCH("●",INDEX($H$253:$AQ$257,,MATCH($D337,$137:$137,0)-7),0),1)&amp;""""&amp;"#"&amp;CJ$310&amp;"="&amp;""""&amp;VLOOKUP(CJ$310,$AD$9:$AN$32,8,FALSE)&amp;""""&amp;"#g'"&amp;"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>sed -i '' 's#COLUMN_COMMENT="NONE"",""NONE"",""NONE"",""NONE"",""NONE"",""NONE"",""NONE"",""NONE"",""NONE"#COLUMN_COMMENT="NONE"",""NONE"",""NONE"",""NONE"",""NONE"",""NONE"",""NONE"",""NONE"",""NONE"",""NONE"#g' ${CONFIG_DIR}db_sql_config.txt; export COLUMN_COMMENT="NONE"",""NONE"",""NONE"",""NONE"",""NONE"",""NONE"",""NONE"",""NONE"",""NONE"",""NONE";</v>
      </c>
      <c r="CK337" s="71" t="str">
        <f>SUBSTITUTE(IF(VLOOKUP(CK$310,$AD$9:$AN$32,8,FALSE)=INDEX($E$259:$G$268,MATCH("●",INDEX($H$259:$AQ$268,,MATCH($D337,$137:$137,0)-7),0),1),"","sed -i "&amp;IF($AK$308="MacOS","'' ","")&amp;"'s#"&amp;CK$310&amp;"="""&amp;VLOOKUP(CK$310,$AD$9:$AN$32,8,FALSE)&amp;""""&amp;"#"&amp;CK$310&amp;"="&amp;""""&amp;INDEX($E$259:$G$268,MATCH("●",INDEX($H$259:$AQ$268,,MATCH($D337,$137:$137,0)-7),0),1)&amp;""""&amp;"#g'"&amp;" ${CONFIG_DIR}"&amp;$K$7&amp;"; export "&amp;CK$310&amp;"="&amp;""""&amp;INDEX($E$259:$G$268,MATCH("●",INDEX($H$259:$AQ$268,,MATCH($D337,$137:$137,0)-7),0),1)&amp;""";"),",",""",""")</f>
        <v/>
      </c>
      <c r="CL337" s="71" t="str">
        <f>SUBSTITUTE(IF(INDEX($E$259:$G$268,MATCH("●",INDEX($H$259:$AQ$268,,MATCH($D337,$137:$137,0)-7),0),1)=VLOOKUP(CL$310,$AD$9:$AN$32,8,FALSE),"","sed -i "&amp;IF($AK$308="MacOS","'' ","")&amp;"'s#"&amp;CL$310&amp;"="""&amp;INDEX($E$259:$G$268,MATCH("●",INDEX($H$259:$AQ$268,,MATCH($D337,$137:$137,0)-7),0),1)&amp;""""&amp;"#"&amp;CL$310&amp;"="&amp;""""&amp;VLOOKUP(CL$310,$AD$9:$AN$32,8,FALSE)&amp;""""&amp;"#g'"&amp;"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7" s="71" t="str">
        <f t="shared" si="4"/>
        <v>sed -i '' 's#POSTGRESQL_TEMPLATE="template0"#POSTGRESQL_TEMPLATE="なし"#g' ${CONFIG_DIR}db_data_config.txt; export POSTGRESQL_TEMPLATE="なし";</v>
      </c>
      <c r="CN337" s="71" t="str">
        <f t="shared" si="5"/>
        <v>sed -i '' 's#POSTGRESQL_TEMPLATE="なし"#POSTGRESQL_TEMPLATE="template0"#g' ${CONFIG_DIR}db_data_config.txt; export POSTGRESQL_TEMPLATE="template0";</v>
      </c>
      <c r="CO337" s="71" t="str">
        <f t="shared" si="6"/>
        <v>sed -i '' 's#POSTGRESQL_CONNECTION_LIMIT="-1"#POSTGRESQL_CONNECTION_LIMIT="なし"#g' ${CONFIG_DIR}db_data_config.txt; export POSTGRESQL_CONNECTION_LIMIT="なし";</v>
      </c>
      <c r="CP337" s="71" t="str">
        <f t="shared" si="7"/>
        <v>sed -i '' 's#POSTGRESQL_CONNECTION_LIMIT="なし"#POSTGRESQL_CONNECTION_LIMIT="-1"#g' ${CONFIG_DIR}db_data_config.txt; export POSTGRESQL_CONNECTION_LIMIT="-1";</v>
      </c>
      <c r="CQ337" s="71" t="str">
        <f t="shared" si="8"/>
        <v>sed -i '' 's#POSTGRESQL_ALLOW_CONNECTIONS="true"#POSTGRESQL_ALLOW_CONNECTIONS="なし"#g' ${CONFIG_DIR}db_data_config.txt; export POSTGRESQL_ALLOW_CONNECTIONS="なし";</v>
      </c>
      <c r="CR337" s="71" t="str">
        <f t="shared" si="9"/>
        <v>sed -i '' 's#POSTGRESQL_ALLOW_CONNECTIONS="なし"#POSTGRESQL_ALLOW_CONNECTIONS="true"#g' ${CONFIG_DIR}db_data_config.txt; export POSTGRESQL_ALLOW_CONNECTIONS="true";</v>
      </c>
      <c r="CS337" s="5" t="s">
        <v>735</v>
      </c>
    </row>
    <row r="338" spans="4:97" ht="36" customHeight="1">
      <c r="D338" s="96">
        <f t="shared" si="10"/>
        <v>27</v>
      </c>
      <c r="E338" s="97"/>
      <c r="F338" s="97"/>
      <c r="G338" s="98"/>
      <c r="H338" s="45" t="str">
        <f t="shared" ca="1" si="11"/>
        <v>clear; echo テストケース027; sed -i '' 's#COLUMN_PRIMARY_KEY="false","false","false","false","false","false","false","false","false","false"#COLUMN_PRIMARY_KEY="NONE","true","false","false","false","false","false","false","false","false"#g' ${CONFIG_DIR}db_sql_config.txt; export COLUMN_PRIMARY_KEY="NONE","true","false","false","false","false","false","false","false","false";sed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's#COLUMN_PRIMARY_KEY="NONE","true","false","false","false","false","false","false","false","false"#COLUMN_PRIMARY_KEY="false","false","false","false","false","false","false","false","false","false"#g' ${CONFIG_DIR}db_sql_config.txt; export COLUMN_PRIMARY_KEY="false","false","false","false","false","false","false","false","false","false";sed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7"/>
      <c r="AE338" s="99" t="str" cm="1">
        <f t="array" ref="AE338">SUBSTITUTE(INDEX($H$286:$AQ$286, , MATCH($D338, $137:$137, 0)-7),"-","")</f>
        <v>正常</v>
      </c>
      <c r="AF338" s="100"/>
      <c r="AG338" s="101"/>
      <c r="AH338" s="102" t="s">
        <v>1506</v>
      </c>
      <c r="AI338" s="103"/>
      <c r="AJ338" s="103"/>
      <c r="AK338" s="103"/>
      <c r="AL338" s="103"/>
      <c r="AM338" s="103"/>
      <c r="AN338" s="103"/>
      <c r="AO338" s="103"/>
      <c r="AP338" s="103"/>
      <c r="AQ338" s="104"/>
      <c r="AS338" s="68" t="str" cm="1">
        <f t="array" ref="AS338">SUBSTITUTE(TEXT(INDEX($H$289:$AQ$289,1,$D338),"000000"),"-","")</f>
        <v>240001</v>
      </c>
      <c r="AT338" s="69"/>
      <c r="AU338" s="70"/>
      <c r="AW338" s="71" t="str">
        <f>SUBSTITUTE(IF(VLOOKUP(AW$310,$AD$9:$AN$32,8,FALSE)=INDEX($E$143:$G$146,MATCH("●",INDEX($H$143:$AQ$146,,MATCH($D338,$137:$137,0)-7),0),1),"","sed -i "&amp;IF($AK$308="MacOS","'' ","")&amp;"'s#"&amp;AW$310&amp;"="""&amp;VLOOKUP(AW$310,$AD$9:$AN$32,8,FALSE)&amp;""""&amp;"#"&amp;AW$310&amp;"="&amp;""""&amp;INDEX($E$143:$G$146,MATCH("●",INDEX($H$143:$AQ$146,,MATCH($D338,$137:$137,0)-7),0),1)&amp;""""&amp;"#g'"&amp;" ${CONFIG_DIR}"&amp;$K$7&amp;"; export "&amp;AW$310&amp;"="&amp;""""&amp;INDEX($E$143:$G$146,MATCH("●",INDEX($H$143:$AQ$146,,MATCH($D338,$137:$137,0)-7),0),1)&amp;""";"),",",""",""")</f>
        <v/>
      </c>
      <c r="AX338" s="71" t="str">
        <f>SUBSTITUTE(IF(INDEX($E$143:$G$146,MATCH("●",INDEX($H$143:$AQ$146,,MATCH($D338,$137:$137,0)-7),0),1)=VLOOKUP(AX$310,$AD$9:$AN$32,8,FALSE),"","sed -i "&amp;IF($AK$308="MacOS","'' ","")&amp;"'s#"&amp;AX$310&amp;"="""&amp;INDEX($E$143:$G$146,MATCH("●",INDEX($H$143:$AQ$146,,MATCH($D338,$137:$137,0)-7),0),1)&amp;""""&amp;"#"&amp;AX$310&amp;"="&amp;""""&amp;VLOOKUP(AX$310,$AD$9:$AN$32,8,FALSE)&amp;""""&amp;"#g'"&amp;"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8" s="71" t="str">
        <f>SUBSTITUTE(IF(VLOOKUP(AY$310,$AD$9:$AN$32,8,FALSE)=INDEX($E$148:$G$149,MATCH("●",INDEX($H$148:$AQ$149,,MATCH($D338,$137:$137,0)-7),0),1),"","sed -i "&amp;IF($AK$308="MacOS","'' ","")&amp;"'s#"&amp;AY$310&amp;"="""&amp;VLOOKUP(AY$310,$AD$9:$AN$32,8,FALSE)&amp;""""&amp;"#"&amp;AY$310&amp;"="&amp;""""&amp;INDEX($E$148:$G$149,MATCH("●",INDEX($H$148:$AQ$149,,MATCH($D338,$137:$137,0)-7),0),1)&amp;""""&amp;"#g'"&amp;" ${CONFIG_DIR}"&amp;$K$7&amp;"; export "&amp;AY$310&amp;"="&amp;""""&amp;INDEX($E$148:$G$149,MATCH("●",INDEX($H$148:$AQ$149,,MATCH($D338,$137:$137,0)-7),0),1)&amp;""";"),",",""",""")</f>
        <v/>
      </c>
      <c r="AZ338" s="71" t="str">
        <f>SUBSTITUTE(IF(INDEX($E$148:$G$149,MATCH("●",INDEX($H$148:$AQ$149,,MATCH($D338,$137:$137,0)-7),0),1)=VLOOKUP(AZ$310,$AD$9:$AN$16,8,FALSE),"","sed -i "&amp;IF($AK$308="MacOS","'' ","")&amp;"'s#"&amp;AZ$310&amp;"="""&amp;INDEX($E$148:$G$149,MATCH("●",INDEX($H$148:$AQ$149,,MATCH($D338,$137:$137,0)-7),0),1)&amp;""""&amp;"#"&amp;AZ$310&amp;"="&amp;""""&amp;VLOOKUP(AZ$310,$AD$9:$AN$16,8,FALSE)&amp;""""&amp;"#g'"&amp;"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8" s="71" t="str">
        <f>SUBSTITUTE(IF(VLOOKUP(BA$310,$AD$9:$AN$32,8,FALSE)=INDEX($E$151:$G$156,MATCH("●",INDEX($H$151:$AQ$156,,MATCH($D338,$137:$137,0)-7),0),1),"","sed -i "&amp;IF($AK$308="MacOS","'' ","")&amp;"'s#"&amp;BA$310&amp;"="""&amp;VLOOKUP(BA$310,$AD$9:$AN$32,8,FALSE)&amp;""""&amp;"#"&amp;BA$310&amp;"="&amp;""""&amp;INDEX($E$151:$G$156,MATCH("●",INDEX($H$151:$AQ$156,,MATCH($D338,$137:$137,0)-7),0),1)&amp;""""&amp;"#g'"&amp;" ${CONFIG_DIR}"&amp;$K$7&amp;"; export "&amp;BA$310&amp;"="&amp;""""&amp;INDEX($E$151:$G$156,MATCH("●",INDEX($H$151:$AQ$156,,MATCH($D338,$137:$137,0)-7),0),1)&amp;""";"),",",""",""")</f>
        <v/>
      </c>
      <c r="BB338" s="71" t="str">
        <f>SUBSTITUTE(IF(INDEX($E$151:$G$156,MATCH("●",INDEX($H$151:$AQ$156,,MATCH($D338,$137:$137,0)-7),0),1)=VLOOKUP(BB$310,$AD$9:$AN$16,8,FALSE),"","sed -i "&amp;IF($AK$308="MacOS","'' ","")&amp;"'s#"&amp;BB$310&amp;"="""&amp;INDEX($E$151:$G$156,MATCH("●",INDEX($H$151:$AQ$156,,MATCH($D338,$137:$137,0)-7),0),1)&amp;""""&amp;"#"&amp;BB$310&amp;"="&amp;""""&amp;VLOOKUP(BB$310,$AD$9:$AN$16,8,FALSE)&amp;""""&amp;"#g'"&amp;"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8" s="71" t="str">
        <f>SUBSTITUTE(IF(VLOOKUP(BC$310,$AD$9:$AN$32,8,FALSE)=INDEX($E$158:$G$166,MATCH("●",INDEX($H$158:$AQ$166,,MATCH($D338,$137:$137,0)-7),0),1),"","sed -i "&amp;IF($AK$308="MacOS","'' ","")&amp;"'s#"&amp;BC$310&amp;"="""&amp;VLOOKUP(BC$310,$AD$9:$AN$32,8,FALSE)&amp;""""&amp;"#"&amp;BC$310&amp;"="&amp;""""&amp;INDEX($E$158:$G$166,MATCH("●",INDEX($H$158:$AQ$166,,MATCH($D338,$137:$137,0)-7),0),1)&amp;""""&amp;"#g'"&amp;" ${CONFIG_DIR}"&amp;$K$7&amp;"; export "&amp;BC$310&amp;"="&amp;""""&amp;INDEX($E$158:$G$166,MATCH("●",INDEX($H$158:$AQ$166,,MATCH($D338,$137:$137,0)-7),0),1)&amp;""";"),",",""",""")</f>
        <v/>
      </c>
      <c r="BD338" s="71" t="str">
        <f>SUBSTITUTE(IF(INDEX($E$158:$G$166,MATCH("●",INDEX($H$158:$AQ$166,,MATCH($D338,$137:$137,0)-7),0),1)=VLOOKUP(BD$310,$AD$9:$AN$16,8,FALSE),"","sed -i "&amp;IF($AK$308="MacOS","'' ","")&amp;"'s#"&amp;BD$310&amp;"="""&amp;INDEX($E$158:$G$166,MATCH("●",INDEX($H$158:$AQ$166,,MATCH($D338,$137:$137,0)-7),0),1)&amp;""""&amp;"#"&amp;BD$310&amp;"="&amp;""""&amp;VLOOKUP(BD$310,$AD$9:$AN$16,8,FALSE)&amp;""""&amp;"#g'"&amp;"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8" s="71" t="str">
        <f>SUBSTITUTE(IF(VLOOKUP(BE$310,$AD$9:$AN$32,8,FALSE)=INDEX($E$168:$G$169,MATCH("●",INDEX($H$168:$AQ$169,,MATCH($D338,$137:$137,0)-7),0),1),"","sed -i "&amp;IF($AK$308="MacOS","'' ","")&amp;"'s#"&amp;BE$310&amp;"="""&amp;VLOOKUP(BE$310,$AD$9:$AD$9:$AN$32,8,FALSE)&amp;""""&amp;"#"&amp;BE$310&amp;"="&amp;""""&amp;INDEX($E$168:$G$169,MATCH("●",INDEX($H$168:$AQ$169,,MATCH($D338,$137:$137,0)-7),0),1)&amp;""""&amp;"#g'"&amp;" ${CONFIG_DIR}"&amp;$K$7&amp;"; export "&amp;BE$310&amp;"="&amp;""""&amp;INDEX($E$168:$G$169,MATCH("●",INDEX($H$168:$AQ$169,,MATCH($D338,$137:$137,0)-7),0),1)&amp;""";"),",",""",""")</f>
        <v/>
      </c>
      <c r="BF338" s="71" t="str">
        <f>SUBSTITUTE(IF(INDEX($E$168:$G$169,MATCH("●",INDEX($H$168:$AQ$169,,MATCH($D338,$137:$137,0)-7),0),1)=VLOOKUP(BF$310,$AD$9:$AN$16,8,FALSE),"","sed -i "&amp;IF($AK$308="MacOS","'' ","")&amp;"'s#"&amp;BF$310&amp;"="""&amp;INDEX($E$168:$G$169,MATCH("●",INDEX($H$168:$AQ$169,,MATCH($D338,$137:$137,0)-7),0),1)&amp;""""&amp;"#"&amp;BF$310&amp;"="&amp;""""&amp;VLOOKUP(BF$310,$AD$9:$AN$16,8,FALSE)&amp;""""&amp;"#g'"&amp;"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8" s="71" t="str">
        <f>SUBSTITUTE(IF(VLOOKUP(BG$310,$AD$9:$AN$32,8,FALSE)=INDEX($E$171:$G$172,MATCH("●",INDEX($H$171:$AQ$172,,MATCH($D338,$137:$137,0)-7),0),1),"","sed -i "&amp;IF($AK$308="MacOS","'' ","")&amp;"'s#"&amp;BG$310&amp;"="""&amp;VLOOKUP(BG$310,$AD$9:$AN$32,8,FALSE)&amp;""""&amp;"#"&amp;BG$310&amp;"="&amp;""""&amp;INDEX($E$171:$G$172,MATCH("●",INDEX($H$171:$AQ$172,,MATCH($D338,$137:$137,0)-7),0),1)&amp;""""&amp;"#g'"&amp;" ${CONFIG_DIR}"&amp;$K$7&amp;"; export "&amp;BG$310&amp;"="&amp;""""&amp;INDEX($E$171:$G$172,MATCH("●",INDEX($H$171:$AQ$172,,MATCH($D338,$137:$137,0)-7),0),1)&amp;""";"),",",""",""")</f>
        <v/>
      </c>
      <c r="BH338" s="71" t="str">
        <f>SUBSTITUTE(IF(INDEX($E$171:$G$172,MATCH("●",INDEX($H$171:$AQ$172,,MATCH($D338,$137:$137,0)-7),0),1)=VLOOKUP(BH$310,$AD$9:$AN$16,8,FALSE),"","sed -i "&amp;IF($AK$308="MacOS","'' ","")&amp;"'s#"&amp;BH$310&amp;"="""&amp;INDEX($E$171:$G$172,MATCH("●",INDEX($H$171:$AQ$172,,MATCH($D338,$137:$137,0)-7),0),1)&amp;""""&amp;"#"&amp;BH$310&amp;"="&amp;""""&amp;VLOOKUP(BH$310,$AD$9:$AN$16,8,FALSE)&amp;""""&amp;"#g'"&amp;"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8" s="71" t="str">
        <f>SUBSTITUTE(IF(VLOOKUP(BI$310,$AD$9:$AN$32,8,FALSE)=INDEX($E$174:$G$185,MATCH("●",INDEX($H$174:$AQ$185,,MATCH($D338,$137:$137,0)-7),0),1),"","sed -i "&amp;IF($AK$308="MacOS","'' ","")&amp;"'s#"&amp;BI$310&amp;"="""&amp;VLOOKUP(BI$310,$AD$9:$AN$32,8,FALSE)&amp;""""&amp;"#"&amp;BI$310&amp;"="&amp;""""&amp;INDEX($E$174:$G$185,MATCH("●",INDEX($H$174:$AQ$185,,MATCH($D338,$137:$137,0)-7),0),1)&amp;""""&amp;"#g'"&amp;" ${CONFIG_DIR}"&amp;$K$7&amp;"; export "&amp;BI$310&amp;"="&amp;""""&amp;INDEX($E$174:$G$185,MATCH("●",INDEX($H$174:$AQ$185,,MATCH($D338,$137:$137,0)-7),0),1)&amp;""";"),",",""",""")</f>
        <v/>
      </c>
      <c r="BJ338" s="71" t="str">
        <f>SUBSTITUTE(IF(INDEX($E$174:$G$185,MATCH("●",INDEX($H$174:$AQ$185,,MATCH($D338,$137:$137,0)-7),0),1)=VLOOKUP(BJ$310,$AD$9:$AN$16,8,FALSE),"","sed -i "&amp;IF($AK$308="MacOS","'' ","")&amp;"'s#"&amp;BJ$310&amp;"="""&amp;INDEX($E$174:$G$185,MATCH("●",INDEX($H$174:$AQ$185,,MATCH($D338,$137:$137,0)-7),0),1)&amp;""""&amp;"#"&amp;BJ$310&amp;"="&amp;""""&amp;VLOOKUP(BJ$310,$AD$9:$AN$16,8,FALSE)&amp;""""&amp;"#g'"&amp;"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8" s="71" t="str">
        <f>SUBSTITUTE(IF(VLOOKUP(BK$310,$AD$9:$AN$32,8,FALSE)=INDEX($E$187:$G$189,MATCH("●",INDEX($H$187:$AQ$189,,MATCH($D338,$137:$137,0)-7),0),1),"","sed -i "&amp;IF($AK$308="MacOS","'' ","")&amp;"'s#"&amp;BK$310&amp;"="""&amp;VLOOKUP(BK$310,$AD$9:$AN$32,8,FALSE)&amp;""""&amp;"#"&amp;BK$310&amp;"="&amp;""""&amp;INDEX($E$187:$G$189,MATCH("●",INDEX($H$187:$AQ$189,,MATCH($D338,$137:$137,0)-7),0),1)&amp;""""&amp;"#g'"&amp;" ${CONFIG_DIR}"&amp;$K$7&amp;"; export "&amp;BK$310&amp;"="&amp;""""&amp;INDEX($E$187:$G$189,MATCH("●",INDEX($H$187:$AQ$189,,MATCH($D338,$137:$137,0)-7),0),1)&amp;""";"),",",""",""")</f>
        <v/>
      </c>
      <c r="BL338" s="71" t="str">
        <f>SUBSTITUTE(IF(INDEX($E$187:$G$189,MATCH("●",INDEX($H$187:$AQ$189,,MATCH($D338,$137:$137,0)-7),0),1)=VLOOKUP(BL$310,$AD$9:$AN$32,8,FALSE),"","sed -i "&amp;IF($AK$308="MacOS","'' ","")&amp;"'s#"&amp;BL$310&amp;"="""&amp;INDEX($E$187:$G$189,MATCH("●",INDEX($H$187:$AQ$189,,MATCH($D338,$137:$137,0)-7),0),1)&amp;""""&amp;"#"&amp;BL$310&amp;"="&amp;""""&amp;VLOOKUP(BL$310,$AD$9:$AN$32,8,FALSE)&amp;""""&amp;"#g'"&amp;"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8" s="71" t="str">
        <f>SUBSTITUTE(IF(VLOOKUP(BM$310,$AD$9:$AN$32,8,FALSE)=INDEX($E$191:$G$192,MATCH("●",INDEX($H$191:$AQ$192,,MATCH($D338,$137:$137,0)-7),0),1),"","sed -i "&amp;IF($AK$308="MacOS","'' ","")&amp;"'s#"&amp;BM$310&amp;"="""&amp;VLOOKUP(BM$310,$AD$9:$AN$32,8,FALSE)&amp;""""&amp;"#"&amp;BM$310&amp;"="&amp;""""&amp;INDEX($E$191:$G$192,MATCH("●",INDEX($H$191:$AQ$192,,MATCH($D338,$137:$137,0)-7),0),1)&amp;""""&amp;"#g'"&amp;" ${CONFIG_DIR}"&amp;$K$7&amp;"; export "&amp;BM$310&amp;"="&amp;""""&amp;INDEX($E$191:$G$192,MATCH("●",INDEX($H$191:$AQ$192,,MATCH($D338,$137:$137,0)-7),0),1)&amp;""";"),",",""",""")</f>
        <v/>
      </c>
      <c r="BN338" s="71" t="str">
        <f>SUBSTITUTE(IF(INDEX($E$191:$G$192,MATCH("●",INDEX($H$191:$AQ$192,,MATCH($D338,$137:$137,0)-7),0),1)=VLOOKUP(BN$310,$AD$9:$AN$32,8,FALSE),"","sed -i "&amp;IF($AK$308="MacOS","'' ","")&amp;"'s#"&amp;BN$310&amp;"="""&amp;INDEX($E$191:$G$192,MATCH("●",INDEX($H$191:$AQ$192,,MATCH($D338,$137:$137,0)-7),0),1)&amp;""""&amp;"#"&amp;BN$310&amp;"="&amp;""""&amp;VLOOKUP(BN$310,$AD$9:$AN$32,8,FALSE)&amp;""""&amp;"#g'"&amp;"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8" s="71" t="str">
        <f>SUBSTITUTE(IF(VLOOKUP(BO$310,$AD$9:$AN$32,8,FALSE)=INDEX($E$194:$G$195,MATCH("●",INDEX($H$194:$AQ$195,,MATCH($D338,$137:$137,0)-7),0),1),"","sed -i "&amp;IF($AK$308="MacOS","'' ","")&amp;"'s#"&amp;BO$310&amp;"="""&amp;VLOOKUP(BO$310,$AD$9:$AN$32,8,FALSE)&amp;""""&amp;"#"&amp;BO$310&amp;"="&amp;""""&amp;INDEX($E$194:$G$195,MATCH("●",INDEX($H$194:$AQ$195,,MATCH($D338,$137:$137,0)-7),0),1)&amp;""""&amp;"#g'"&amp;" ${CONFIG_DIR}"&amp;$K$7&amp;"; export "&amp;BO$310&amp;"="&amp;""""&amp;INDEX($E$194:$G$195,MATCH("●",INDEX($H$194:$AQ$195,,MATCH($D338,$137:$137,0)-7),0),1)&amp;""";"),",",""",""")</f>
        <v/>
      </c>
      <c r="BP338" s="71" t="str">
        <f>SUBSTITUTE(IF(INDEX($E$194:$G$195,MATCH("●",INDEX($H$194:$AQ$195,,MATCH($D338,$137:$137,0)-7),0),1)=VLOOKUP(BP$310,$AD$9:$AN$32,8,FALSE),"","sed -i "&amp;IF($AK$308="MacOS","'' ","")&amp;"'s#"&amp;BP$310&amp;"="""&amp;INDEX($E$194:$G$195,MATCH("●",INDEX($H$194:$AQ$195,,MATCH($D338,$137:$137,0)-7),0),1)&amp;""""&amp;"#"&amp;BP$310&amp;"="&amp;""""&amp;VLOOKUP(BP$310,$AD$9:$AN$32,8,FALSE)&amp;""""&amp;"#g'"&amp;"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8" s="71" t="str">
        <f>SUBSTITUTE(IF(VLOOKUP(BQ$310,$AD$9:$AN$32,8,FALSE)=INDEX($E$197:$G$198,MATCH("●",INDEX($H$197:$AQ$198,,MATCH($D338,$137:$137,0)-7),0),1),"","sed -i "&amp;IF($AK$308="MacOS","'' ","")&amp;"'s#"&amp;BQ$310&amp;"="""&amp;VLOOKUP(BQ$310,$AD$9:$AN$32,8,FALSE)&amp;""""&amp;"#"&amp;BQ$310&amp;"="&amp;""""&amp;INDEX($E$197:$G$198,MATCH("●",INDEX($H$197:$AQ$198,,MATCH($D338,$137:$137,0)-7),0),1)&amp;""""&amp;"#g'"&amp;" ${CONFIG_DIR}"&amp;$K$7&amp;"; export "&amp;BQ$310&amp;"="&amp;""""&amp;INDEX($E$197:$G$198,MATCH("●",INDEX($H$197:$AQ$198,,MATCH($D338,$137:$137,0)-7),0),1)&amp;""";"),",",""",""")</f>
        <v/>
      </c>
      <c r="BR338" s="71" t="str">
        <f>SUBSTITUTE(IF(INDEX($E$197:$G$198,MATCH("●",INDEX($H$197:$AQ$198,,MATCH($D338,$137:$137,0)-7),0),1)=VLOOKUP(BR$310,$AD$9:$AN$32,8,FALSE),"","sed -i "&amp;IF($AK$308="MacOS","'' ","")&amp;"'s#"&amp;BR$310&amp;"="""&amp;INDEX($E$197:$G$198,MATCH("●",INDEX($H$197:$AQ$198,,MATCH($D338,$137:$137,0)-7),0),1)&amp;""""&amp;"#"&amp;BR$310&amp;"="&amp;""""&amp;VLOOKUP(BR$310,$AD$9:$AN$32,8,FALSE)&amp;""""&amp;"#g'"&amp;"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8" s="71" t="str">
        <f>SUBSTITUTE(IF(VLOOKUP(BS$310,$AD$9:$AN$32,8,FALSE)=INDEX($E$200:$G$203,MATCH("●",INDEX($H$200:$AQ$203,,MATCH($D338,$137:$137,0)-7),0),1),"","sed -i "&amp;IF($AK$308="MacOS","'' ","")&amp;"'s#"&amp;BS$310&amp;"="""&amp;VLOOKUP(BS$310,$AD$9:$AN$32,8,FALSE)&amp;""""&amp;"#"&amp;BS$310&amp;"="&amp;""""&amp;INDEX($E$200:$G$203,MATCH("●",INDEX($H$200:$AQ$203,,MATCH($D338,$137:$137,0)-7),0),1)&amp;""""&amp;"#g'"&amp;" ${CONFIG_DIR}"&amp;$K$7&amp;"; export "&amp;BS$310&amp;"="&amp;""""&amp;INDEX($E$200:$G$203,MATCH("●",INDEX($H$200:$AQ$203,,MATCH($D338,$137:$137,0)-7),0),1)&amp;""";"),",",""",""")</f>
        <v/>
      </c>
      <c r="BT338" s="71" t="str">
        <f>SUBSTITUTE(IF(INDEX($E$200:$G$203,MATCH("●",INDEX($H$200:$AQ$203,,MATCH($D338,$137:$137,0)-7),0),1)=VLOOKUP(BT$310,$AD$9:$AN$32,8,FALSE),"","sed -i "&amp;IF($AK$308="MacOS","'' ","")&amp;"'s#"&amp;BT$310&amp;"="""&amp;INDEX($E$200:$G$203,MATCH("●",INDEX($H$200:$AQ$203,,MATCH($D338,$137:$137,0)-7),0),1)&amp;""""&amp;"#"&amp;BT$310&amp;"="&amp;""""&amp;VLOOKUP(BT$310,$AD$9:$AN$32,8,FALSE)&amp;""""&amp;"#g'"&amp;"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8" s="71" t="str">
        <f>SUBSTITUTE(IF(VLOOKUP(BU$310,$AD$9:$AN$32,8,FALSE)=INDEX($E$205:$G$210,MATCH("●",INDEX($H$205:$AQ$210,,MATCH($D338,$137:$137,0)-7),0),1),"","sed -i "&amp;IF($AK$308="MacOS","'' ","")&amp;"'s#"&amp;BU$310&amp;"="""&amp;VLOOKUP(BU$310,$AD$9:$AN$32,8,FALSE)&amp;""""&amp;"#"&amp;BU$310&amp;"="&amp;""""&amp;INDEX($E$205:$G$210,MATCH("●",INDEX($H$205:$AQ$210,,MATCH($D338,$137:$137,0)-7),0),1)&amp;""""&amp;"#g'"&amp;" ${CONFIG_DIR}"&amp;$K$7&amp;"; export "&amp;BU$310&amp;"="&amp;""""&amp;INDEX($E$205:$G$210,MATCH("●",INDEX($H$205:$AQ$210,,MATCH($D338,$137:$137,0)-7),0),1)&amp;""";"),",",""",""")</f>
        <v>sed -i '' 's#COLUMN_PRIMARY_KEY="false"",""false"",""false"",""false"",""false"",""false"",""false"",""false"",""false"",""false"#COLUMN_PRIMARY_KEY="NONE"",""true"",""false"",""false"",""false"",""false"",""false"",""false"",""false"",""false"#g' ${CONFIG_DIR}db_sql_config.txt; export COLUMN_PRIMARY_KEY="NONE"",""true"",""false"",""false"",""false"",""false"",""false"",""false"",""false"",""false";</v>
      </c>
      <c r="BV338" s="71" t="str">
        <f>SUBSTITUTE(IF(INDEX($E$205:$G$210,MATCH("●",INDEX($H$205:$AQ$210,,MATCH($D338,$137:$137,0)-7),0),1)=VLOOKUP(BV$310,$AD$9:$AN$32,8,FALSE),"","sed -i "&amp;IF($AK$308="MacOS","'' ","")&amp;"'s#"&amp;BV$310&amp;"="""&amp;INDEX($E$205:$G$210,MATCH("●",INDEX($H$205:$AQ$210,,MATCH($D338,$137:$137,0)-7),0),1)&amp;""""&amp;"#"&amp;BV$310&amp;"="&amp;""""&amp;VLOOKUP(BV$310,$AD$9:$AN$32,8,FALSE)&amp;""""&amp;"#g'"&amp;"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>sed -i '' 's#COLUMN_PRIMARY_KEY="NONE"",""true"",""false"",""false"",""false"",""false"",""false"",""false"",""false"",""false"#COLUMN_PRIMARY_KEY="false"",""false"",""false"",""false"",""false"",""false"",""false"",""false"",""false"",""false"#g' ${CONFIG_DIR}db_sql_config.txt; export COLUMN_PRIMARY_KEY="false"",""false"",""false"",""false"",""false"",""false"",""false"",""false"",""false"",""false";</v>
      </c>
      <c r="BW338" s="71" t="str">
        <f>SUBSTITUTE(IF(VLOOKUP(BW$310,$AD$9:$AN$32,8,FALSE)=INDEX($E$212:$G$217,MATCH("●",INDEX($H$212:$AQ$217,,MATCH($D338,$137:$137,0)-7),0),1),"","sed -i "&amp;IF($AK$308="MacOS","'' ","")&amp;"'s#"&amp;BW$310&amp;"="""&amp;VLOOKUP(BW$310,$AD$9:$AN$32,8,FALSE)&amp;""""&amp;"#"&amp;BW$310&amp;"="&amp;""""&amp;INDEX($E$212:$G$217,MATCH("●",INDEX($H$212:$AQ$217,,MATCH($D338,$137:$137,0)-7),0),1)&amp;""""&amp;"#g'"&amp;" ${CONFIG_DIR}"&amp;$K$7&amp;"; export "&amp;BW$310&amp;"="&amp;""""&amp;INDEX($E$212:$G$217,MATCH("●",INDEX($H$212:$AQ$217,,MATCH($D338,$137:$137,0)-7),0),1)&amp;""";"),",",""",""")</f>
        <v/>
      </c>
      <c r="BX338" s="71" t="str">
        <f>SUBSTITUTE(IF(INDEX($E$212:$G$217,MATCH("●",INDEX($H$212:$AQ$217,,MATCH($D338,$137:$137,0)-7),0),1)=VLOOKUP(BX$310,$AD$9:$AN$32,8,FALSE),"","sed -i "&amp;IF($AK$308="MacOS","'' ","")&amp;"'s#"&amp;BX$310&amp;"="""&amp;INDEX($E$212:$G$217,MATCH("●",INDEX($H$212:$AQ$217,,MATCH($D338,$137:$137,0)-7),0),1)&amp;""""&amp;"#"&amp;BX$310&amp;"="&amp;""""&amp;VLOOKUP(BX$310,$AD$9:$AN$32,8,FALSE)&amp;""""&amp;"#g'"&amp;"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8" s="71" t="str">
        <f>SUBSTITUTE(IF(VLOOKUP(BY$310,$AD$9:$AN$32,8,FALSE)=INDEX($E$219:$G$224,MATCH("●",INDEX($H$219:$AQ$224,,MATCH($D338,$137:$137,0)-7),0),1),"","sed -i "&amp;IF($AK$308="MacOS","'' ","")&amp;"'s#"&amp;BY$310&amp;"="""&amp;VLOOKUP(BY$310,$AD$9:$AN$32,8,FALSE)&amp;""""&amp;"#"&amp;BY$310&amp;"="&amp;""""&amp;INDEX($E$219:$G$224,MATCH("●",INDEX($H$219:$AQ$224,,MATCH($D338,$137:$137,0)-7),0),1)&amp;""""&amp;"#g'"&amp;" ${CONFIG_DIR}"&amp;$K$7&amp;"; export "&amp;BY$310&amp;"="&amp;""""&amp;INDEX($E$219:$G$224,MATCH("●",INDEX($H$219:$AQ$224,,MATCH($D338,$137:$137,0)-7),0),1)&amp;""";"),",",""",""")</f>
        <v/>
      </c>
      <c r="BZ338" s="71" t="str">
        <f>SUBSTITUTE(IF(INDEX($E$219:$G$224,MATCH("●",INDEX($H$219:$AQ$224,,MATCH($D338,$137:$137,0)-7),0),1)=VLOOKUP(BZ$310,$AD$9:$AN$32,8,FALSE),"","sed -i "&amp;IF($AK$308="MacOS","'' ","")&amp;"'s#"&amp;BZ$310&amp;"="""&amp;INDEX($E$219:$G$224,MATCH("●",INDEX($H$219:$AQ$224,,MATCH($D338,$137:$137,0)-7),0),1)&amp;""""&amp;"#"&amp;BZ$310&amp;"="&amp;""""&amp;VLOOKUP(BZ$310,$AD$9:$AN$32,8,FALSE)&amp;""""&amp;"#g'"&amp;"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8" s="71" t="str">
        <f>SUBSTITUTE(IF(VLOOKUP(CA$310,$AD$9:$AN$32,8,FALSE)=INDEX($E$226:$G$231,MATCH("●",INDEX($H$226:$AQ$231,,MATCH($D338,$137:$137,0)-7),0),1),"","sed -i "&amp;IF($AK$308="MacOS","'' ","")&amp;"'s#"&amp;CA$310&amp;"="""&amp;VLOOKUP(CA$310,$AD$9:$AN$32,8,FALSE)&amp;""""&amp;"#"&amp;CA$310&amp;"="&amp;""""&amp;INDEX($E$226:$G$231,MATCH("●",INDEX($H$226:$AQ$231,,MATCH($D338,$137:$137,0)-7),0),1)&amp;""""&amp;"#g'"&amp;" ${CONFIG_DIR}"&amp;$K$7&amp;"; export "&amp;CA$310&amp;"="&amp;""""&amp;INDEX($E$226:$G$231,MATCH("●",INDEX($H$226:$AQ$231,,MATCH($D338,$137:$137,0)-7),0),1)&amp;""";"),",",""",""")</f>
        <v/>
      </c>
      <c r="CB338" s="71" t="str">
        <f>SUBSTITUTE(IF(INDEX($E$226:$G$231,MATCH("●",INDEX($H$226:$AQ$231,,MATCH($D338,$137:$137,0)-7),0),1)=VLOOKUP(CB$310,$AD$9:$AN$32,8,FALSE),"","sed -i "&amp;IF($AK$308="MacOS","'' ","")&amp;"'s#"&amp;CB$310&amp;"="""&amp;INDEX($E$226:$G$231,MATCH("●",INDEX($H$226:$AQ$231,,MATCH($D338,$137:$137,0)-7),0),1)&amp;""""&amp;"#"&amp;CB$310&amp;"="&amp;""""&amp;VLOOKUP(CB$310,$AD$9:$AN$32,8,FALSE)&amp;""""&amp;"#g'"&amp;"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8" s="71" t="str">
        <f>SUBSTITUTE(IF(VLOOKUP(CC$310,$AD$9:$AN$32,8,FALSE)=INDEX($E$233:$G$238,MATCH("●",INDEX($H$233:$AQ$238,,MATCH($D338,$137:$137,0)-7),0),1),"","sed -i "&amp;IF($AK$308="MacOS","'' ","")&amp;"'s#"&amp;CC$310&amp;"="""&amp;VLOOKUP(CC$310,$AD$9:$AN$32,8,FALSE)&amp;""""&amp;"#"&amp;CC$310&amp;"="&amp;""""&amp;INDEX($E$233:$G$238,MATCH("●",INDEX($H$233:$AQ$238,,MATCH($D338,$137:$137,0)-7),0),1)&amp;""""&amp;"#g'"&amp;" ${CONFIG_DIR}"&amp;$K$7&amp;"; export "&amp;CC$310&amp;"="&amp;""""&amp;INDEX($E$233:$G$238,MATCH("●",INDEX($H$233:$AQ$238,,MATCH($D338,$137:$137,0)-7),0),1)&amp;""";"),",",""",""")</f>
        <v/>
      </c>
      <c r="CD338" s="71" t="str">
        <f>SUBSTITUTE(IF(INDEX($E$233:$G$238,MATCH("●",INDEX($H$233:$AQ$238,,MATCH($D338,$137:$137,0)-7),0),1)=VLOOKUP(CD$310,$AD$9:$AN$32,8,FALSE),"","sed -i "&amp;IF($AK$308="MacOS","'' ","")&amp;"'s#"&amp;CD$310&amp;"="""&amp;INDEX($E$233:$G$238,MATCH("●",INDEX($H$233:$AQ$238,,MATCH($D338,$137:$137,0)-7),0),1)&amp;""""&amp;"#"&amp;CD$310&amp;"="&amp;""""&amp;VLOOKUP(CD$310,$AD$9:$AN$32,8,FALSE)&amp;""""&amp;"#g'"&amp;"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38" s="71" t="str">
        <f>SUBSTITUTE(IF(VLOOKUP(CE$310,$AD$9:$AN$32,8,FALSE)=INDEX($E$240:$G$245,MATCH("●",INDEX($H$240:$AQ$245,,MATCH($D338,$137:$137,0)-7),0),1),"","sed -i "&amp;IF($AK$308="MacOS","'' ","")&amp;"'s#"&amp;CE$310&amp;"="""&amp;VLOOKUP(CE$310,$AD$9:$AN$32,8,FALSE)&amp;""""&amp;"#"&amp;CE$310&amp;"="&amp;""""&amp;INDEX($E$240:$G$245,MATCH("●",INDEX($H$240:$AQ$245,,MATCH($D338,$137:$137,0)-7),0),1)&amp;""""&amp;"#g'"&amp;" ${CONFIG_DIR}"&amp;$K$7&amp;"; export "&amp;CE$310&amp;"="&amp;""""&amp;INDEX($E$240:$G$245,MATCH("●",INDEX($H$240:$AQ$245,,MATCH($D338,$137:$137,0)-7),0),1)&amp;""";"),",",""",""")</f>
        <v/>
      </c>
      <c r="CF338" s="71" t="str">
        <f>SUBSTITUTE(IF(INDEX($E$240:$G$245,MATCH("●",INDEX($H$240:$AQ$245,,MATCH($D338,$137:$137,0)-7),0),1)=VLOOKUP(CF$310,$AD$9:$AN$32,8,FALSE),"","sed -i "&amp;IF($AK$308="MacOS","'' ","")&amp;"'s#"&amp;CF$310&amp;"="""&amp;INDEX($E$240:$G$245,MATCH("●",INDEX($H$240:$AQ$245,,MATCH($D338,$137:$137,0)-7),0),1)&amp;""""&amp;"#"&amp;CF$310&amp;"="&amp;""""&amp;VLOOKUP(CF$310,$AD$9:$AN$32,8,FALSE)&amp;""""&amp;"#g'"&amp;"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38" s="71" t="str">
        <f>SUBSTITUTE(IF(VLOOKUP(CG$310,$AD$9:$AN$32,8,FALSE)=INDEX($E$247:$G$251,MATCH("●",INDEX($H$247:$AQ$251,,MATCH($D338,$137:$137,0)-7),0),1),"","sed -i "&amp;IF($AK$308="MacOS","'' ","")&amp;"'s#"&amp;CG$310&amp;"="""&amp;VLOOKUP(CG$310,$AD$9:$AN$32,8,FALSE)&amp;""""&amp;"#"&amp;CG$310&amp;"="&amp;""""&amp;INDEX($E$247:$G$251,MATCH("●",INDEX($H$247:$AQ$251,,MATCH($D338,$137:$137,0)-7),0),1)&amp;""""&amp;"#g'"&amp;" ${CONFIG_DIR}"&amp;$K$7&amp;"; export "&amp;CG$310&amp;"="&amp;""""&amp;INDEX($E$247:$G$251,MATCH("●",INDEX($H$247:$AQ$251,,MATCH($D338,$137:$137,0)-7),0),1)&amp;""";"),",",""",""")</f>
        <v/>
      </c>
      <c r="CH338" s="71" t="str">
        <f>SUBSTITUTE(IF(INDEX($E$247:$G$251,MATCH("●",INDEX($H$247:$AQ$251,,MATCH($D338,$137:$137,0)-7),0),1)=VLOOKUP(CH$310,$AD$9:$AN$32,8,FALSE),"","sed -i "&amp;IF($AK$308="MacOS","'' ","")&amp;"'s#"&amp;CH$310&amp;"="""&amp;INDEX($E$247:$G$251,MATCH("●",INDEX($H$247:$AQ$251,,MATCH($D338,$137:$137,0)-7),0),1)&amp;""""&amp;"#"&amp;CH$310&amp;"="&amp;""""&amp;VLOOKUP(CH$310,$AD$9:$AN$32,8,FALSE)&amp;""""&amp;"#g'"&amp;"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38" s="71" t="str">
        <f>SUBSTITUTE(IF(VLOOKUP(CI$310,$AD$9:$AN$32,8,FALSE)=INDEX($E$253:$G$257,MATCH("●",INDEX($H$253:$AQ$257,,MATCH($D338,$137:$137,0)-7),0),1),"","sed -i "&amp;IF($AK$308="MacOS","'' ","")&amp;"'s#"&amp;CI$310&amp;"="""&amp;VLOOKUP(CI$310,$AD$9:$AN$32,8,FALSE)&amp;""""&amp;"#"&amp;CI$310&amp;"="&amp;""""&amp;INDEX($E$253:$G$257,MATCH("●",INDEX($H$253:$AQ$257,,MATCH($D338,$137:$137,0)-7),0),1)&amp;""""&amp;"#g'"&amp;" ${CONFIG_DIR}"&amp;$K$7&amp;"; export "&amp;CI$310&amp;"="&amp;""""&amp;INDEX($E$253:$G$257,MATCH("●",INDEX($H$253:$AQ$257,,MATCH($D338,$137:$137,0)-7),0),1)&amp;""";"),",",""",""")</f>
        <v/>
      </c>
      <c r="CJ338" s="71" t="str">
        <f>SUBSTITUTE(IF(INDEX($E$253:$G$257,MATCH("●",INDEX($H$253:$AQ$257,,MATCH($D338,$137:$137,0)-7),0),1)=VLOOKUP(CJ$310,$AD$9:$AN$32,8,FALSE),"","sed -i "&amp;IF($AK$308="MacOS","'' ","")&amp;"'s#"&amp;CJ$310&amp;"="""&amp;INDEX($E$253:$G$257,MATCH("●",INDEX($H$253:$AQ$257,,MATCH($D338,$137:$137,0)-7),0),1)&amp;""""&amp;"#"&amp;CJ$310&amp;"="&amp;""""&amp;VLOOKUP(CJ$310,$AD$9:$AN$32,8,FALSE)&amp;""""&amp;"#g'"&amp;"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38" s="71" t="str">
        <f>SUBSTITUTE(IF(VLOOKUP(CK$310,$AD$9:$AN$32,8,FALSE)=INDEX($E$259:$G$268,MATCH("●",INDEX($H$259:$AQ$268,,MATCH($D338,$137:$137,0)-7),0),1),"","sed -i "&amp;IF($AK$308="MacOS","'' ","")&amp;"'s#"&amp;CK$310&amp;"="""&amp;VLOOKUP(CK$310,$AD$9:$AN$32,8,FALSE)&amp;""""&amp;"#"&amp;CK$310&amp;"="&amp;""""&amp;INDEX($E$259:$G$268,MATCH("●",INDEX($H$259:$AQ$268,,MATCH($D338,$137:$137,0)-7),0),1)&amp;""""&amp;"#g'"&amp;" ${CONFIG_DIR}"&amp;$K$7&amp;"; export "&amp;CK$310&amp;"="&amp;""""&amp;INDEX($E$259:$G$268,MATCH("●",INDEX($H$259:$AQ$268,,MATCH($D338,$137:$137,0)-7),0),1)&amp;""";"),",",""",""")</f>
        <v/>
      </c>
      <c r="CL338" s="71" t="str">
        <f>SUBSTITUTE(IF(INDEX($E$259:$G$268,MATCH("●",INDEX($H$259:$AQ$268,,MATCH($D338,$137:$137,0)-7),0),1)=VLOOKUP(CL$310,$AD$9:$AN$32,8,FALSE),"","sed -i "&amp;IF($AK$308="MacOS","'' ","")&amp;"'s#"&amp;CL$310&amp;"="""&amp;INDEX($E$259:$G$268,MATCH("●",INDEX($H$259:$AQ$268,,MATCH($D338,$137:$137,0)-7),0),1)&amp;""""&amp;"#"&amp;CL$310&amp;"="&amp;""""&amp;VLOOKUP(CL$310,$AD$9:$AN$32,8,FALSE)&amp;""""&amp;"#g'"&amp;"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8" s="71" t="str">
        <f t="shared" si="4"/>
        <v>sed -i '' 's#POSTGRESQL_TEMPLATE="template0"#POSTGRESQL_TEMPLATE="なし"#g' ${CONFIG_DIR}db_data_config.txt; export POSTGRESQL_TEMPLATE="なし";</v>
      </c>
      <c r="CN338" s="71" t="str">
        <f t="shared" si="5"/>
        <v>sed -i '' 's#POSTGRESQL_TEMPLATE="なし"#POSTGRESQL_TEMPLATE="template0"#g' ${CONFIG_DIR}db_data_config.txt; export POSTGRESQL_TEMPLATE="template0";</v>
      </c>
      <c r="CO338" s="71" t="str">
        <f t="shared" si="6"/>
        <v>sed -i '' 's#POSTGRESQL_CONNECTION_LIMIT="-1"#POSTGRESQL_CONNECTION_LIMIT="なし"#g' ${CONFIG_DIR}db_data_config.txt; export POSTGRESQL_CONNECTION_LIMIT="なし";</v>
      </c>
      <c r="CP338" s="71" t="str">
        <f t="shared" si="7"/>
        <v>sed -i '' 's#POSTGRESQL_CONNECTION_LIMIT="なし"#POSTGRESQL_CONNECTION_LIMIT="-1"#g' ${CONFIG_DIR}db_data_config.txt; export POSTGRESQL_CONNECTION_LIMIT="-1";</v>
      </c>
      <c r="CQ338" s="71" t="str">
        <f t="shared" si="8"/>
        <v>sed -i '' 's#POSTGRESQL_ALLOW_CONNECTIONS="true"#POSTGRESQL_ALLOW_CONNECTIONS="なし"#g' ${CONFIG_DIR}db_data_config.txt; export POSTGRESQL_ALLOW_CONNECTIONS="なし";</v>
      </c>
      <c r="CR338" s="71" t="str">
        <f t="shared" si="9"/>
        <v>sed -i '' 's#POSTGRESQL_ALLOW_CONNECTIONS="なし"#POSTGRESQL_ALLOW_CONNECTIONS="true"#g' ${CONFIG_DIR}db_data_config.txt; export POSTGRESQL_ALLOW_CONNECTIONS="true";</v>
      </c>
      <c r="CS338" s="5" t="s">
        <v>735</v>
      </c>
    </row>
    <row r="339" spans="4:97" ht="36" customHeight="1">
      <c r="D339" s="96">
        <f t="shared" si="10"/>
        <v>28</v>
      </c>
      <c r="E339" s="97"/>
      <c r="F339" s="97"/>
      <c r="G339" s="98"/>
      <c r="H339" s="45" t="str">
        <f t="shared" ca="1" si="11"/>
        <v>clear; echo テストケース028; sed -i '' 's#COLUMN_PRIMARY_KEY="false","false","false","false","false","false","false","false","false","false"#COLUMN_PRIMARY_KEY="NONE","true","tf","false","false","false","false","false","false","false"#g' ${CONFIG_DIR}db_sql_config.txt; export COLUMN_PRIMARY_KEY="NONE","true","tf","false","false","false","false","false","false","false";sed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's#COLUMN_PRIMARY_KEY="NONE","true","tf","false","false","false","false","false","false","false"#COLUMN_PRIMARY_KEY="false","false","false","false","false","false","false","false","false","false"#g' ${CONFIG_DIR}db_sql_config.txt; export COLUMN_PRIMARY_KEY="false","false","false","false","false","false","false","false","false","false";sed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7"/>
      <c r="AE339" s="99" t="str" cm="1">
        <f t="array" ref="AE339">SUBSTITUTE(INDEX($H$286:$AQ$286, , MATCH($D339, $137:$137, 0)-7),"-","")</f>
        <v>異常</v>
      </c>
      <c r="AF339" s="100"/>
      <c r="AG339" s="101"/>
      <c r="AH339" s="102" t="s">
        <v>1507</v>
      </c>
      <c r="AI339" s="103"/>
      <c r="AJ339" s="103"/>
      <c r="AK339" s="103"/>
      <c r="AL339" s="103"/>
      <c r="AM339" s="103"/>
      <c r="AN339" s="103"/>
      <c r="AO339" s="103"/>
      <c r="AP339" s="103"/>
      <c r="AQ339" s="104"/>
      <c r="AS339" s="68" t="str" cm="1">
        <f t="array" ref="AS339">SUBSTITUTE(TEXT(INDEX($H$289:$AQ$289,1,$D339),"000000"),"-","")</f>
        <v>240115</v>
      </c>
      <c r="AT339" s="69"/>
      <c r="AU339" s="70"/>
      <c r="AW339" s="71" t="str">
        <f>SUBSTITUTE(IF(VLOOKUP(AW$310,$AD$9:$AN$32,8,FALSE)=INDEX($E$143:$G$146,MATCH("●",INDEX($H$143:$AQ$146,,MATCH($D339,$137:$137,0)-7),0),1),"","sed -i "&amp;IF($AK$308="MacOS","'' ","")&amp;"'s#"&amp;AW$310&amp;"="""&amp;VLOOKUP(AW$310,$AD$9:$AN$32,8,FALSE)&amp;""""&amp;"#"&amp;AW$310&amp;"="&amp;""""&amp;INDEX($E$143:$G$146,MATCH("●",INDEX($H$143:$AQ$146,,MATCH($D339,$137:$137,0)-7),0),1)&amp;""""&amp;"#g'"&amp;" ${CONFIG_DIR}"&amp;$K$7&amp;"; export "&amp;AW$310&amp;"="&amp;""""&amp;INDEX($E$143:$G$146,MATCH("●",INDEX($H$143:$AQ$146,,MATCH($D339,$137:$137,0)-7),0),1)&amp;""";"),",",""",""")</f>
        <v/>
      </c>
      <c r="AX339" s="71" t="str">
        <f>SUBSTITUTE(IF(INDEX($E$143:$G$146,MATCH("●",INDEX($H$143:$AQ$146,,MATCH($D339,$137:$137,0)-7),0),1)=VLOOKUP(AX$310,$AD$9:$AN$32,8,FALSE),"","sed -i "&amp;IF($AK$308="MacOS","'' ","")&amp;"'s#"&amp;AX$310&amp;"="""&amp;INDEX($E$143:$G$146,MATCH("●",INDEX($H$143:$AQ$146,,MATCH($D339,$137:$137,0)-7),0),1)&amp;""""&amp;"#"&amp;AX$310&amp;"="&amp;""""&amp;VLOOKUP(AX$310,$AD$9:$AN$32,8,FALSE)&amp;""""&amp;"#g'"&amp;"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39" s="71" t="str">
        <f>SUBSTITUTE(IF(VLOOKUP(AY$310,$AD$9:$AN$32,8,FALSE)=INDEX($E$148:$G$149,MATCH("●",INDEX($H$148:$AQ$149,,MATCH($D339,$137:$137,0)-7),0),1),"","sed -i "&amp;IF($AK$308="MacOS","'' ","")&amp;"'s#"&amp;AY$310&amp;"="""&amp;VLOOKUP(AY$310,$AD$9:$AN$32,8,FALSE)&amp;""""&amp;"#"&amp;AY$310&amp;"="&amp;""""&amp;INDEX($E$148:$G$149,MATCH("●",INDEX($H$148:$AQ$149,,MATCH($D339,$137:$137,0)-7),0),1)&amp;""""&amp;"#g'"&amp;" ${CONFIG_DIR}"&amp;$K$7&amp;"; export "&amp;AY$310&amp;"="&amp;""""&amp;INDEX($E$148:$G$149,MATCH("●",INDEX($H$148:$AQ$149,,MATCH($D339,$137:$137,0)-7),0),1)&amp;""";"),",",""",""")</f>
        <v/>
      </c>
      <c r="AZ339" s="71" t="str">
        <f>SUBSTITUTE(IF(INDEX($E$148:$G$149,MATCH("●",INDEX($H$148:$AQ$149,,MATCH($D339,$137:$137,0)-7),0),1)=VLOOKUP(AZ$310,$AD$9:$AN$16,8,FALSE),"","sed -i "&amp;IF($AK$308="MacOS","'' ","")&amp;"'s#"&amp;AZ$310&amp;"="""&amp;INDEX($E$148:$G$149,MATCH("●",INDEX($H$148:$AQ$149,,MATCH($D339,$137:$137,0)-7),0),1)&amp;""""&amp;"#"&amp;AZ$310&amp;"="&amp;""""&amp;VLOOKUP(AZ$310,$AD$9:$AN$16,8,FALSE)&amp;""""&amp;"#g'"&amp;"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39" s="71" t="str">
        <f>SUBSTITUTE(IF(VLOOKUP(BA$310,$AD$9:$AN$32,8,FALSE)=INDEX($E$151:$G$156,MATCH("●",INDEX($H$151:$AQ$156,,MATCH($D339,$137:$137,0)-7),0),1),"","sed -i "&amp;IF($AK$308="MacOS","'' ","")&amp;"'s#"&amp;BA$310&amp;"="""&amp;VLOOKUP(BA$310,$AD$9:$AN$32,8,FALSE)&amp;""""&amp;"#"&amp;BA$310&amp;"="&amp;""""&amp;INDEX($E$151:$G$156,MATCH("●",INDEX($H$151:$AQ$156,,MATCH($D339,$137:$137,0)-7),0),1)&amp;""""&amp;"#g'"&amp;" ${CONFIG_DIR}"&amp;$K$7&amp;"; export "&amp;BA$310&amp;"="&amp;""""&amp;INDEX($E$151:$G$156,MATCH("●",INDEX($H$151:$AQ$156,,MATCH($D339,$137:$137,0)-7),0),1)&amp;""";"),",",""",""")</f>
        <v/>
      </c>
      <c r="BB339" s="71" t="str">
        <f>SUBSTITUTE(IF(INDEX($E$151:$G$156,MATCH("●",INDEX($H$151:$AQ$156,,MATCH($D339,$137:$137,0)-7),0),1)=VLOOKUP(BB$310,$AD$9:$AN$16,8,FALSE),"","sed -i "&amp;IF($AK$308="MacOS","'' ","")&amp;"'s#"&amp;BB$310&amp;"="""&amp;INDEX($E$151:$G$156,MATCH("●",INDEX($H$151:$AQ$156,,MATCH($D339,$137:$137,0)-7),0),1)&amp;""""&amp;"#"&amp;BB$310&amp;"="&amp;""""&amp;VLOOKUP(BB$310,$AD$9:$AN$16,8,FALSE)&amp;""""&amp;"#g'"&amp;"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39" s="71" t="str">
        <f>SUBSTITUTE(IF(VLOOKUP(BC$310,$AD$9:$AN$32,8,FALSE)=INDEX($E$158:$G$166,MATCH("●",INDEX($H$158:$AQ$166,,MATCH($D339,$137:$137,0)-7),0),1),"","sed -i "&amp;IF($AK$308="MacOS","'' ","")&amp;"'s#"&amp;BC$310&amp;"="""&amp;VLOOKUP(BC$310,$AD$9:$AN$32,8,FALSE)&amp;""""&amp;"#"&amp;BC$310&amp;"="&amp;""""&amp;INDEX($E$158:$G$166,MATCH("●",INDEX($H$158:$AQ$166,,MATCH($D339,$137:$137,0)-7),0),1)&amp;""""&amp;"#g'"&amp;" ${CONFIG_DIR}"&amp;$K$7&amp;"; export "&amp;BC$310&amp;"="&amp;""""&amp;INDEX($E$158:$G$166,MATCH("●",INDEX($H$158:$AQ$166,,MATCH($D339,$137:$137,0)-7),0),1)&amp;""";"),",",""",""")</f>
        <v/>
      </c>
      <c r="BD339" s="71" t="str">
        <f>SUBSTITUTE(IF(INDEX($E$158:$G$166,MATCH("●",INDEX($H$158:$AQ$166,,MATCH($D339,$137:$137,0)-7),0),1)=VLOOKUP(BD$310,$AD$9:$AN$16,8,FALSE),"","sed -i "&amp;IF($AK$308="MacOS","'' ","")&amp;"'s#"&amp;BD$310&amp;"="""&amp;INDEX($E$158:$G$166,MATCH("●",INDEX($H$158:$AQ$166,,MATCH($D339,$137:$137,0)-7),0),1)&amp;""""&amp;"#"&amp;BD$310&amp;"="&amp;""""&amp;VLOOKUP(BD$310,$AD$9:$AN$16,8,FALSE)&amp;""""&amp;"#g'"&amp;"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39" s="71" t="str">
        <f>SUBSTITUTE(IF(VLOOKUP(BE$310,$AD$9:$AN$32,8,FALSE)=INDEX($E$168:$G$169,MATCH("●",INDEX($H$168:$AQ$169,,MATCH($D339,$137:$137,0)-7),0),1),"","sed -i "&amp;IF($AK$308="MacOS","'' ","")&amp;"'s#"&amp;BE$310&amp;"="""&amp;VLOOKUP(BE$310,$AD$9:$AD$9:$AN$32,8,FALSE)&amp;""""&amp;"#"&amp;BE$310&amp;"="&amp;""""&amp;INDEX($E$168:$G$169,MATCH("●",INDEX($H$168:$AQ$169,,MATCH($D339,$137:$137,0)-7),0),1)&amp;""""&amp;"#g'"&amp;" ${CONFIG_DIR}"&amp;$K$7&amp;"; export "&amp;BE$310&amp;"="&amp;""""&amp;INDEX($E$168:$G$169,MATCH("●",INDEX($H$168:$AQ$169,,MATCH($D339,$137:$137,0)-7),0),1)&amp;""";"),",",""",""")</f>
        <v/>
      </c>
      <c r="BF339" s="71" t="str">
        <f>SUBSTITUTE(IF(INDEX($E$168:$G$169,MATCH("●",INDEX($H$168:$AQ$169,,MATCH($D339,$137:$137,0)-7),0),1)=VLOOKUP(BF$310,$AD$9:$AN$16,8,FALSE),"","sed -i "&amp;IF($AK$308="MacOS","'' ","")&amp;"'s#"&amp;BF$310&amp;"="""&amp;INDEX($E$168:$G$169,MATCH("●",INDEX($H$168:$AQ$169,,MATCH($D339,$137:$137,0)-7),0),1)&amp;""""&amp;"#"&amp;BF$310&amp;"="&amp;""""&amp;VLOOKUP(BF$310,$AD$9:$AN$16,8,FALSE)&amp;""""&amp;"#g'"&amp;"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39" s="71" t="str">
        <f>SUBSTITUTE(IF(VLOOKUP(BG$310,$AD$9:$AN$32,8,FALSE)=INDEX($E$171:$G$172,MATCH("●",INDEX($H$171:$AQ$172,,MATCH($D339,$137:$137,0)-7),0),1),"","sed -i "&amp;IF($AK$308="MacOS","'' ","")&amp;"'s#"&amp;BG$310&amp;"="""&amp;VLOOKUP(BG$310,$AD$9:$AN$32,8,FALSE)&amp;""""&amp;"#"&amp;BG$310&amp;"="&amp;""""&amp;INDEX($E$171:$G$172,MATCH("●",INDEX($H$171:$AQ$172,,MATCH($D339,$137:$137,0)-7),0),1)&amp;""""&amp;"#g'"&amp;" ${CONFIG_DIR}"&amp;$K$7&amp;"; export "&amp;BG$310&amp;"="&amp;""""&amp;INDEX($E$171:$G$172,MATCH("●",INDEX($H$171:$AQ$172,,MATCH($D339,$137:$137,0)-7),0),1)&amp;""";"),",",""",""")</f>
        <v/>
      </c>
      <c r="BH339" s="71" t="str">
        <f>SUBSTITUTE(IF(INDEX($E$171:$G$172,MATCH("●",INDEX($H$171:$AQ$172,,MATCH($D339,$137:$137,0)-7),0),1)=VLOOKUP(BH$310,$AD$9:$AN$16,8,FALSE),"","sed -i "&amp;IF($AK$308="MacOS","'' ","")&amp;"'s#"&amp;BH$310&amp;"="""&amp;INDEX($E$171:$G$172,MATCH("●",INDEX($H$171:$AQ$172,,MATCH($D339,$137:$137,0)-7),0),1)&amp;""""&amp;"#"&amp;BH$310&amp;"="&amp;""""&amp;VLOOKUP(BH$310,$AD$9:$AN$16,8,FALSE)&amp;""""&amp;"#g'"&amp;"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39" s="71" t="str">
        <f>SUBSTITUTE(IF(VLOOKUP(BI$310,$AD$9:$AN$32,8,FALSE)=INDEX($E$174:$G$185,MATCH("●",INDEX($H$174:$AQ$185,,MATCH($D339,$137:$137,0)-7),0),1),"","sed -i "&amp;IF($AK$308="MacOS","'' ","")&amp;"'s#"&amp;BI$310&amp;"="""&amp;VLOOKUP(BI$310,$AD$9:$AN$32,8,FALSE)&amp;""""&amp;"#"&amp;BI$310&amp;"="&amp;""""&amp;INDEX($E$174:$G$185,MATCH("●",INDEX($H$174:$AQ$185,,MATCH($D339,$137:$137,0)-7),0),1)&amp;""""&amp;"#g'"&amp;" ${CONFIG_DIR}"&amp;$K$7&amp;"; export "&amp;BI$310&amp;"="&amp;""""&amp;INDEX($E$174:$G$185,MATCH("●",INDEX($H$174:$AQ$185,,MATCH($D339,$137:$137,0)-7),0),1)&amp;""";"),",",""",""")</f>
        <v/>
      </c>
      <c r="BJ339" s="71" t="str">
        <f>SUBSTITUTE(IF(INDEX($E$174:$G$185,MATCH("●",INDEX($H$174:$AQ$185,,MATCH($D339,$137:$137,0)-7),0),1)=VLOOKUP(BJ$310,$AD$9:$AN$16,8,FALSE),"","sed -i "&amp;IF($AK$308="MacOS","'' ","")&amp;"'s#"&amp;BJ$310&amp;"="""&amp;INDEX($E$174:$G$185,MATCH("●",INDEX($H$174:$AQ$185,,MATCH($D339,$137:$137,0)-7),0),1)&amp;""""&amp;"#"&amp;BJ$310&amp;"="&amp;""""&amp;VLOOKUP(BJ$310,$AD$9:$AN$16,8,FALSE)&amp;""""&amp;"#g'"&amp;"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39" s="71" t="str">
        <f>SUBSTITUTE(IF(VLOOKUP(BK$310,$AD$9:$AN$32,8,FALSE)=INDEX($E$187:$G$189,MATCH("●",INDEX($H$187:$AQ$189,,MATCH($D339,$137:$137,0)-7),0),1),"","sed -i "&amp;IF($AK$308="MacOS","'' ","")&amp;"'s#"&amp;BK$310&amp;"="""&amp;VLOOKUP(BK$310,$AD$9:$AN$32,8,FALSE)&amp;""""&amp;"#"&amp;BK$310&amp;"="&amp;""""&amp;INDEX($E$187:$G$189,MATCH("●",INDEX($H$187:$AQ$189,,MATCH($D339,$137:$137,0)-7),0),1)&amp;""""&amp;"#g'"&amp;" ${CONFIG_DIR}"&amp;$K$7&amp;"; export "&amp;BK$310&amp;"="&amp;""""&amp;INDEX($E$187:$G$189,MATCH("●",INDEX($H$187:$AQ$189,,MATCH($D339,$137:$137,0)-7),0),1)&amp;""";"),",",""",""")</f>
        <v/>
      </c>
      <c r="BL339" s="71" t="str">
        <f>SUBSTITUTE(IF(INDEX($E$187:$G$189,MATCH("●",INDEX($H$187:$AQ$189,,MATCH($D339,$137:$137,0)-7),0),1)=VLOOKUP(BL$310,$AD$9:$AN$32,8,FALSE),"","sed -i "&amp;IF($AK$308="MacOS","'' ","")&amp;"'s#"&amp;BL$310&amp;"="""&amp;INDEX($E$187:$G$189,MATCH("●",INDEX($H$187:$AQ$189,,MATCH($D339,$137:$137,0)-7),0),1)&amp;""""&amp;"#"&amp;BL$310&amp;"="&amp;""""&amp;VLOOKUP(BL$310,$AD$9:$AN$32,8,FALSE)&amp;""""&amp;"#g'"&amp;"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39" s="71" t="str">
        <f>SUBSTITUTE(IF(VLOOKUP(BM$310,$AD$9:$AN$32,8,FALSE)=INDEX($E$191:$G$192,MATCH("●",INDEX($H$191:$AQ$192,,MATCH($D339,$137:$137,0)-7),0),1),"","sed -i "&amp;IF($AK$308="MacOS","'' ","")&amp;"'s#"&amp;BM$310&amp;"="""&amp;VLOOKUP(BM$310,$AD$9:$AN$32,8,FALSE)&amp;""""&amp;"#"&amp;BM$310&amp;"="&amp;""""&amp;INDEX($E$191:$G$192,MATCH("●",INDEX($H$191:$AQ$192,,MATCH($D339,$137:$137,0)-7),0),1)&amp;""""&amp;"#g'"&amp;" ${CONFIG_DIR}"&amp;$K$7&amp;"; export "&amp;BM$310&amp;"="&amp;""""&amp;INDEX($E$191:$G$192,MATCH("●",INDEX($H$191:$AQ$192,,MATCH($D339,$137:$137,0)-7),0),1)&amp;""";"),",",""",""")</f>
        <v/>
      </c>
      <c r="BN339" s="71" t="str">
        <f>SUBSTITUTE(IF(INDEX($E$191:$G$192,MATCH("●",INDEX($H$191:$AQ$192,,MATCH($D339,$137:$137,0)-7),0),1)=VLOOKUP(BN$310,$AD$9:$AN$32,8,FALSE),"","sed -i "&amp;IF($AK$308="MacOS","'' ","")&amp;"'s#"&amp;BN$310&amp;"="""&amp;INDEX($E$191:$G$192,MATCH("●",INDEX($H$191:$AQ$192,,MATCH($D339,$137:$137,0)-7),0),1)&amp;""""&amp;"#"&amp;BN$310&amp;"="&amp;""""&amp;VLOOKUP(BN$310,$AD$9:$AN$32,8,FALSE)&amp;""""&amp;"#g'"&amp;"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39" s="71" t="str">
        <f>SUBSTITUTE(IF(VLOOKUP(BO$310,$AD$9:$AN$32,8,FALSE)=INDEX($E$194:$G$195,MATCH("●",INDEX($H$194:$AQ$195,,MATCH($D339,$137:$137,0)-7),0),1),"","sed -i "&amp;IF($AK$308="MacOS","'' ","")&amp;"'s#"&amp;BO$310&amp;"="""&amp;VLOOKUP(BO$310,$AD$9:$AN$32,8,FALSE)&amp;""""&amp;"#"&amp;BO$310&amp;"="&amp;""""&amp;INDEX($E$194:$G$195,MATCH("●",INDEX($H$194:$AQ$195,,MATCH($D339,$137:$137,0)-7),0),1)&amp;""""&amp;"#g'"&amp;" ${CONFIG_DIR}"&amp;$K$7&amp;"; export "&amp;BO$310&amp;"="&amp;""""&amp;INDEX($E$194:$G$195,MATCH("●",INDEX($H$194:$AQ$195,,MATCH($D339,$137:$137,0)-7),0),1)&amp;""";"),",",""",""")</f>
        <v/>
      </c>
      <c r="BP339" s="71" t="str">
        <f>SUBSTITUTE(IF(INDEX($E$194:$G$195,MATCH("●",INDEX($H$194:$AQ$195,,MATCH($D339,$137:$137,0)-7),0),1)=VLOOKUP(BP$310,$AD$9:$AN$32,8,FALSE),"","sed -i "&amp;IF($AK$308="MacOS","'' ","")&amp;"'s#"&amp;BP$310&amp;"="""&amp;INDEX($E$194:$G$195,MATCH("●",INDEX($H$194:$AQ$195,,MATCH($D339,$137:$137,0)-7),0),1)&amp;""""&amp;"#"&amp;BP$310&amp;"="&amp;""""&amp;VLOOKUP(BP$310,$AD$9:$AN$32,8,FALSE)&amp;""""&amp;"#g'"&amp;"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39" s="71" t="str">
        <f>SUBSTITUTE(IF(VLOOKUP(BQ$310,$AD$9:$AN$32,8,FALSE)=INDEX($E$197:$G$198,MATCH("●",INDEX($H$197:$AQ$198,,MATCH($D339,$137:$137,0)-7),0),1),"","sed -i "&amp;IF($AK$308="MacOS","'' ","")&amp;"'s#"&amp;BQ$310&amp;"="""&amp;VLOOKUP(BQ$310,$AD$9:$AN$32,8,FALSE)&amp;""""&amp;"#"&amp;BQ$310&amp;"="&amp;""""&amp;INDEX($E$197:$G$198,MATCH("●",INDEX($H$197:$AQ$198,,MATCH($D339,$137:$137,0)-7),0),1)&amp;""""&amp;"#g'"&amp;" ${CONFIG_DIR}"&amp;$K$7&amp;"; export "&amp;BQ$310&amp;"="&amp;""""&amp;INDEX($E$197:$G$198,MATCH("●",INDEX($H$197:$AQ$198,,MATCH($D339,$137:$137,0)-7),0),1)&amp;""";"),",",""",""")</f>
        <v/>
      </c>
      <c r="BR339" s="71" t="str">
        <f>SUBSTITUTE(IF(INDEX($E$197:$G$198,MATCH("●",INDEX($H$197:$AQ$198,,MATCH($D339,$137:$137,0)-7),0),1)=VLOOKUP(BR$310,$AD$9:$AN$32,8,FALSE),"","sed -i "&amp;IF($AK$308="MacOS","'' ","")&amp;"'s#"&amp;BR$310&amp;"="""&amp;INDEX($E$197:$G$198,MATCH("●",INDEX($H$197:$AQ$198,,MATCH($D339,$137:$137,0)-7),0),1)&amp;""""&amp;"#"&amp;BR$310&amp;"="&amp;""""&amp;VLOOKUP(BR$310,$AD$9:$AN$32,8,FALSE)&amp;""""&amp;"#g'"&amp;"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39" s="71" t="str">
        <f>SUBSTITUTE(IF(VLOOKUP(BS$310,$AD$9:$AN$32,8,FALSE)=INDEX($E$200:$G$203,MATCH("●",INDEX($H$200:$AQ$203,,MATCH($D339,$137:$137,0)-7),0),1),"","sed -i "&amp;IF($AK$308="MacOS","'' ","")&amp;"'s#"&amp;BS$310&amp;"="""&amp;VLOOKUP(BS$310,$AD$9:$AN$32,8,FALSE)&amp;""""&amp;"#"&amp;BS$310&amp;"="&amp;""""&amp;INDEX($E$200:$G$203,MATCH("●",INDEX($H$200:$AQ$203,,MATCH($D339,$137:$137,0)-7),0),1)&amp;""""&amp;"#g'"&amp;" ${CONFIG_DIR}"&amp;$K$7&amp;"; export "&amp;BS$310&amp;"="&amp;""""&amp;INDEX($E$200:$G$203,MATCH("●",INDEX($H$200:$AQ$203,,MATCH($D339,$137:$137,0)-7),0),1)&amp;""";"),",",""",""")</f>
        <v/>
      </c>
      <c r="BT339" s="71" t="str">
        <f>SUBSTITUTE(IF(INDEX($E$200:$G$203,MATCH("●",INDEX($H$200:$AQ$203,,MATCH($D339,$137:$137,0)-7),0),1)=VLOOKUP(BT$310,$AD$9:$AN$32,8,FALSE),"","sed -i "&amp;IF($AK$308="MacOS","'' ","")&amp;"'s#"&amp;BT$310&amp;"="""&amp;INDEX($E$200:$G$203,MATCH("●",INDEX($H$200:$AQ$203,,MATCH($D339,$137:$137,0)-7),0),1)&amp;""""&amp;"#"&amp;BT$310&amp;"="&amp;""""&amp;VLOOKUP(BT$310,$AD$9:$AN$32,8,FALSE)&amp;""""&amp;"#g'"&amp;"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39" s="71" t="str">
        <f>SUBSTITUTE(IF(VLOOKUP(BU$310,$AD$9:$AN$32,8,FALSE)=INDEX($E$205:$G$210,MATCH("●",INDEX($H$205:$AQ$210,,MATCH($D339,$137:$137,0)-7),0),1),"","sed -i "&amp;IF($AK$308="MacOS","'' ","")&amp;"'s#"&amp;BU$310&amp;"="""&amp;VLOOKUP(BU$310,$AD$9:$AN$32,8,FALSE)&amp;""""&amp;"#"&amp;BU$310&amp;"="&amp;""""&amp;INDEX($E$205:$G$210,MATCH("●",INDEX($H$205:$AQ$210,,MATCH($D339,$137:$137,0)-7),0),1)&amp;""""&amp;"#g'"&amp;" ${CONFIG_DIR}"&amp;$K$7&amp;"; export "&amp;BU$310&amp;"="&amp;""""&amp;INDEX($E$205:$G$210,MATCH("●",INDEX($H$205:$AQ$210,,MATCH($D339,$137:$137,0)-7),0),1)&amp;""";"),",",""",""")</f>
        <v>sed -i '' 's#COLUMN_PRIMARY_KEY="false"",""false"",""false"",""false"",""false"",""false"",""false"",""false"",""false"",""false"#COLUMN_PRIMARY_KEY="NONE"",""true"",""tf"",""false"",""false"",""false"",""false"",""false"",""false"",""false"#g' ${CONFIG_DIR}db_sql_config.txt; export COLUMN_PRIMARY_KEY="NONE"",""true"",""tf"",""false"",""false"",""false"",""false"",""false"",""false"",""false";</v>
      </c>
      <c r="BV339" s="71" t="str">
        <f>SUBSTITUTE(IF(INDEX($E$205:$G$210,MATCH("●",INDEX($H$205:$AQ$210,,MATCH($D339,$137:$137,0)-7),0),1)=VLOOKUP(BV$310,$AD$9:$AN$32,8,FALSE),"","sed -i "&amp;IF($AK$308="MacOS","'' ","")&amp;"'s#"&amp;BV$310&amp;"="""&amp;INDEX($E$205:$G$210,MATCH("●",INDEX($H$205:$AQ$210,,MATCH($D339,$137:$137,0)-7),0),1)&amp;""""&amp;"#"&amp;BV$310&amp;"="&amp;""""&amp;VLOOKUP(BV$310,$AD$9:$AN$32,8,FALSE)&amp;""""&amp;"#g'"&amp;"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>sed -i '' 's#COLUMN_PRIMARY_KEY="NONE"",""true"",""tf"",""false"",""false"",""false"",""false"",""false"",""false"",""false"#COLUMN_PRIMARY_KEY="false"",""false"",""false"",""false"",""false"",""false"",""false"",""false"",""false"",""false"#g' ${CONFIG_DIR}db_sql_config.txt; export COLUMN_PRIMARY_KEY="false"",""false"",""false"",""false"",""false"",""false"",""false"",""false"",""false"",""false";</v>
      </c>
      <c r="BW339" s="71" t="str">
        <f>SUBSTITUTE(IF(VLOOKUP(BW$310,$AD$9:$AN$32,8,FALSE)=INDEX($E$212:$G$217,MATCH("●",INDEX($H$212:$AQ$217,,MATCH($D339,$137:$137,0)-7),0),1),"","sed -i "&amp;IF($AK$308="MacOS","'' ","")&amp;"'s#"&amp;BW$310&amp;"="""&amp;VLOOKUP(BW$310,$AD$9:$AN$32,8,FALSE)&amp;""""&amp;"#"&amp;BW$310&amp;"="&amp;""""&amp;INDEX($E$212:$G$217,MATCH("●",INDEX($H$212:$AQ$217,,MATCH($D339,$137:$137,0)-7),0),1)&amp;""""&amp;"#g'"&amp;" ${CONFIG_DIR}"&amp;$K$7&amp;"; export "&amp;BW$310&amp;"="&amp;""""&amp;INDEX($E$212:$G$217,MATCH("●",INDEX($H$212:$AQ$217,,MATCH($D339,$137:$137,0)-7),0),1)&amp;""";"),",",""",""")</f>
        <v/>
      </c>
      <c r="BX339" s="71" t="str">
        <f>SUBSTITUTE(IF(INDEX($E$212:$G$217,MATCH("●",INDEX($H$212:$AQ$217,,MATCH($D339,$137:$137,0)-7),0),1)=VLOOKUP(BX$310,$AD$9:$AN$32,8,FALSE),"","sed -i "&amp;IF($AK$308="MacOS","'' ","")&amp;"'s#"&amp;BX$310&amp;"="""&amp;INDEX($E$212:$G$217,MATCH("●",INDEX($H$212:$AQ$217,,MATCH($D339,$137:$137,0)-7),0),1)&amp;""""&amp;"#"&amp;BX$310&amp;"="&amp;""""&amp;VLOOKUP(BX$310,$AD$9:$AN$32,8,FALSE)&amp;""""&amp;"#g'"&amp;"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39" s="71" t="str">
        <f>SUBSTITUTE(IF(VLOOKUP(BY$310,$AD$9:$AN$32,8,FALSE)=INDEX($E$219:$G$224,MATCH("●",INDEX($H$219:$AQ$224,,MATCH($D339,$137:$137,0)-7),0),1),"","sed -i "&amp;IF($AK$308="MacOS","'' ","")&amp;"'s#"&amp;BY$310&amp;"="""&amp;VLOOKUP(BY$310,$AD$9:$AN$32,8,FALSE)&amp;""""&amp;"#"&amp;BY$310&amp;"="&amp;""""&amp;INDEX($E$219:$G$224,MATCH("●",INDEX($H$219:$AQ$224,,MATCH($D339,$137:$137,0)-7),0),1)&amp;""""&amp;"#g'"&amp;" ${CONFIG_DIR}"&amp;$K$7&amp;"; export "&amp;BY$310&amp;"="&amp;""""&amp;INDEX($E$219:$G$224,MATCH("●",INDEX($H$219:$AQ$224,,MATCH($D339,$137:$137,0)-7),0),1)&amp;""";"),",",""",""")</f>
        <v/>
      </c>
      <c r="BZ339" s="71" t="str">
        <f>SUBSTITUTE(IF(INDEX($E$219:$G$224,MATCH("●",INDEX($H$219:$AQ$224,,MATCH($D339,$137:$137,0)-7),0),1)=VLOOKUP(BZ$310,$AD$9:$AN$32,8,FALSE),"","sed -i "&amp;IF($AK$308="MacOS","'' ","")&amp;"'s#"&amp;BZ$310&amp;"="""&amp;INDEX($E$219:$G$224,MATCH("●",INDEX($H$219:$AQ$224,,MATCH($D339,$137:$137,0)-7),0),1)&amp;""""&amp;"#"&amp;BZ$310&amp;"="&amp;""""&amp;VLOOKUP(BZ$310,$AD$9:$AN$32,8,FALSE)&amp;""""&amp;"#g'"&amp;"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39" s="71" t="str">
        <f>SUBSTITUTE(IF(VLOOKUP(CA$310,$AD$9:$AN$32,8,FALSE)=INDEX($E$226:$G$231,MATCH("●",INDEX($H$226:$AQ$231,,MATCH($D339,$137:$137,0)-7),0),1),"","sed -i "&amp;IF($AK$308="MacOS","'' ","")&amp;"'s#"&amp;CA$310&amp;"="""&amp;VLOOKUP(CA$310,$AD$9:$AN$32,8,FALSE)&amp;""""&amp;"#"&amp;CA$310&amp;"="&amp;""""&amp;INDEX($E$226:$G$231,MATCH("●",INDEX($H$226:$AQ$231,,MATCH($D339,$137:$137,0)-7),0),1)&amp;""""&amp;"#g'"&amp;" ${CONFIG_DIR}"&amp;$K$7&amp;"; export "&amp;CA$310&amp;"="&amp;""""&amp;INDEX($E$226:$G$231,MATCH("●",INDEX($H$226:$AQ$231,,MATCH($D339,$137:$137,0)-7),0),1)&amp;""";"),",",""",""")</f>
        <v/>
      </c>
      <c r="CB339" s="71" t="str">
        <f>SUBSTITUTE(IF(INDEX($E$226:$G$231,MATCH("●",INDEX($H$226:$AQ$231,,MATCH($D339,$137:$137,0)-7),0),1)=VLOOKUP(CB$310,$AD$9:$AN$32,8,FALSE),"","sed -i "&amp;IF($AK$308="MacOS","'' ","")&amp;"'s#"&amp;CB$310&amp;"="""&amp;INDEX($E$226:$G$231,MATCH("●",INDEX($H$226:$AQ$231,,MATCH($D339,$137:$137,0)-7),0),1)&amp;""""&amp;"#"&amp;CB$310&amp;"="&amp;""""&amp;VLOOKUP(CB$310,$AD$9:$AN$32,8,FALSE)&amp;""""&amp;"#g'"&amp;"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39" s="71" t="str">
        <f>SUBSTITUTE(IF(VLOOKUP(CC$310,$AD$9:$AN$32,8,FALSE)=INDEX($E$233:$G$238,MATCH("●",INDEX($H$233:$AQ$238,,MATCH($D339,$137:$137,0)-7),0),1),"","sed -i "&amp;IF($AK$308="MacOS","'' ","")&amp;"'s#"&amp;CC$310&amp;"="""&amp;VLOOKUP(CC$310,$AD$9:$AN$32,8,FALSE)&amp;""""&amp;"#"&amp;CC$310&amp;"="&amp;""""&amp;INDEX($E$233:$G$238,MATCH("●",INDEX($H$233:$AQ$238,,MATCH($D339,$137:$137,0)-7),0),1)&amp;""""&amp;"#g'"&amp;" ${CONFIG_DIR}"&amp;$K$7&amp;"; export "&amp;CC$310&amp;"="&amp;""""&amp;INDEX($E$233:$G$238,MATCH("●",INDEX($H$233:$AQ$238,,MATCH($D339,$137:$137,0)-7),0),1)&amp;""";"),",",""",""")</f>
        <v/>
      </c>
      <c r="CD339" s="71" t="str">
        <f>SUBSTITUTE(IF(INDEX($E$233:$G$238,MATCH("●",INDEX($H$233:$AQ$238,,MATCH($D339,$137:$137,0)-7),0),1)=VLOOKUP(CD$310,$AD$9:$AN$32,8,FALSE),"","sed -i "&amp;IF($AK$308="MacOS","'' ","")&amp;"'s#"&amp;CD$310&amp;"="""&amp;INDEX($E$233:$G$238,MATCH("●",INDEX($H$233:$AQ$238,,MATCH($D339,$137:$137,0)-7),0),1)&amp;""""&amp;"#"&amp;CD$310&amp;"="&amp;""""&amp;VLOOKUP(CD$310,$AD$9:$AN$32,8,FALSE)&amp;""""&amp;"#g'"&amp;"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39" s="71" t="str">
        <f>SUBSTITUTE(IF(VLOOKUP(CE$310,$AD$9:$AN$32,8,FALSE)=INDEX($E$240:$G$245,MATCH("●",INDEX($H$240:$AQ$245,,MATCH($D339,$137:$137,0)-7),0),1),"","sed -i "&amp;IF($AK$308="MacOS","'' ","")&amp;"'s#"&amp;CE$310&amp;"="""&amp;VLOOKUP(CE$310,$AD$9:$AN$32,8,FALSE)&amp;""""&amp;"#"&amp;CE$310&amp;"="&amp;""""&amp;INDEX($E$240:$G$245,MATCH("●",INDEX($H$240:$AQ$245,,MATCH($D339,$137:$137,0)-7),0),1)&amp;""""&amp;"#g'"&amp;" ${CONFIG_DIR}"&amp;$K$7&amp;"; export "&amp;CE$310&amp;"="&amp;""""&amp;INDEX($E$240:$G$245,MATCH("●",INDEX($H$240:$AQ$245,,MATCH($D339,$137:$137,0)-7),0),1)&amp;""";"),",",""",""")</f>
        <v/>
      </c>
      <c r="CF339" s="71" t="str">
        <f>SUBSTITUTE(IF(INDEX($E$240:$G$245,MATCH("●",INDEX($H$240:$AQ$245,,MATCH($D339,$137:$137,0)-7),0),1)=VLOOKUP(CF$310,$AD$9:$AN$32,8,FALSE),"","sed -i "&amp;IF($AK$308="MacOS","'' ","")&amp;"'s#"&amp;CF$310&amp;"="""&amp;INDEX($E$240:$G$245,MATCH("●",INDEX($H$240:$AQ$245,,MATCH($D339,$137:$137,0)-7),0),1)&amp;""""&amp;"#"&amp;CF$310&amp;"="&amp;""""&amp;VLOOKUP(CF$310,$AD$9:$AN$32,8,FALSE)&amp;""""&amp;"#g'"&amp;"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39" s="71" t="str">
        <f>SUBSTITUTE(IF(VLOOKUP(CG$310,$AD$9:$AN$32,8,FALSE)=INDEX($E$247:$G$251,MATCH("●",INDEX($H$247:$AQ$251,,MATCH($D339,$137:$137,0)-7),0),1),"","sed -i "&amp;IF($AK$308="MacOS","'' ","")&amp;"'s#"&amp;CG$310&amp;"="""&amp;VLOOKUP(CG$310,$AD$9:$AN$32,8,FALSE)&amp;""""&amp;"#"&amp;CG$310&amp;"="&amp;""""&amp;INDEX($E$247:$G$251,MATCH("●",INDEX($H$247:$AQ$251,,MATCH($D339,$137:$137,0)-7),0),1)&amp;""""&amp;"#g'"&amp;" ${CONFIG_DIR}"&amp;$K$7&amp;"; export "&amp;CG$310&amp;"="&amp;""""&amp;INDEX($E$247:$G$251,MATCH("●",INDEX($H$247:$AQ$251,,MATCH($D339,$137:$137,0)-7),0),1)&amp;""";"),",",""",""")</f>
        <v/>
      </c>
      <c r="CH339" s="71" t="str">
        <f>SUBSTITUTE(IF(INDEX($E$247:$G$251,MATCH("●",INDEX($H$247:$AQ$251,,MATCH($D339,$137:$137,0)-7),0),1)=VLOOKUP(CH$310,$AD$9:$AN$32,8,FALSE),"","sed -i "&amp;IF($AK$308="MacOS","'' ","")&amp;"'s#"&amp;CH$310&amp;"="""&amp;INDEX($E$247:$G$251,MATCH("●",INDEX($H$247:$AQ$251,,MATCH($D339,$137:$137,0)-7),0),1)&amp;""""&amp;"#"&amp;CH$310&amp;"="&amp;""""&amp;VLOOKUP(CH$310,$AD$9:$AN$32,8,FALSE)&amp;""""&amp;"#g'"&amp;"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39" s="71" t="str">
        <f>SUBSTITUTE(IF(VLOOKUP(CI$310,$AD$9:$AN$32,8,FALSE)=INDEX($E$253:$G$257,MATCH("●",INDEX($H$253:$AQ$257,,MATCH($D339,$137:$137,0)-7),0),1),"","sed -i "&amp;IF($AK$308="MacOS","'' ","")&amp;"'s#"&amp;CI$310&amp;"="""&amp;VLOOKUP(CI$310,$AD$9:$AN$32,8,FALSE)&amp;""""&amp;"#"&amp;CI$310&amp;"="&amp;""""&amp;INDEX($E$253:$G$257,MATCH("●",INDEX($H$253:$AQ$257,,MATCH($D339,$137:$137,0)-7),0),1)&amp;""""&amp;"#g'"&amp;" ${CONFIG_DIR}"&amp;$K$7&amp;"; export "&amp;CI$310&amp;"="&amp;""""&amp;INDEX($E$253:$G$257,MATCH("●",INDEX($H$253:$AQ$257,,MATCH($D339,$137:$137,0)-7),0),1)&amp;""";"),",",""",""")</f>
        <v/>
      </c>
      <c r="CJ339" s="71" t="str">
        <f>SUBSTITUTE(IF(INDEX($E$253:$G$257,MATCH("●",INDEX($H$253:$AQ$257,,MATCH($D339,$137:$137,0)-7),0),1)=VLOOKUP(CJ$310,$AD$9:$AN$32,8,FALSE),"","sed -i "&amp;IF($AK$308="MacOS","'' ","")&amp;"'s#"&amp;CJ$310&amp;"="""&amp;INDEX($E$253:$G$257,MATCH("●",INDEX($H$253:$AQ$257,,MATCH($D339,$137:$137,0)-7),0),1)&amp;""""&amp;"#"&amp;CJ$310&amp;"="&amp;""""&amp;VLOOKUP(CJ$310,$AD$9:$AN$32,8,FALSE)&amp;""""&amp;"#g'"&amp;"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39" s="71" t="str">
        <f>SUBSTITUTE(IF(VLOOKUP(CK$310,$AD$9:$AN$32,8,FALSE)=INDEX($E$259:$G$268,MATCH("●",INDEX($H$259:$AQ$268,,MATCH($D339,$137:$137,0)-7),0),1),"","sed -i "&amp;IF($AK$308="MacOS","'' ","")&amp;"'s#"&amp;CK$310&amp;"="""&amp;VLOOKUP(CK$310,$AD$9:$AN$32,8,FALSE)&amp;""""&amp;"#"&amp;CK$310&amp;"="&amp;""""&amp;INDEX($E$259:$G$268,MATCH("●",INDEX($H$259:$AQ$268,,MATCH($D339,$137:$137,0)-7),0),1)&amp;""""&amp;"#g'"&amp;" ${CONFIG_DIR}"&amp;$K$7&amp;"; export "&amp;CK$310&amp;"="&amp;""""&amp;INDEX($E$259:$G$268,MATCH("●",INDEX($H$259:$AQ$268,,MATCH($D339,$137:$137,0)-7),0),1)&amp;""";"),",",""",""")</f>
        <v/>
      </c>
      <c r="CL339" s="71" t="str">
        <f>SUBSTITUTE(IF(INDEX($E$259:$G$268,MATCH("●",INDEX($H$259:$AQ$268,,MATCH($D339,$137:$137,0)-7),0),1)=VLOOKUP(CL$310,$AD$9:$AN$32,8,FALSE),"","sed -i "&amp;IF($AK$308="MacOS","'' ","")&amp;"'s#"&amp;CL$310&amp;"="""&amp;INDEX($E$259:$G$268,MATCH("●",INDEX($H$259:$AQ$268,,MATCH($D339,$137:$137,0)-7),0),1)&amp;""""&amp;"#"&amp;CL$310&amp;"="&amp;""""&amp;VLOOKUP(CL$310,$AD$9:$AN$32,8,FALSE)&amp;""""&amp;"#g'"&amp;"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39" s="71" t="str">
        <f t="shared" si="4"/>
        <v>sed -i '' 's#POSTGRESQL_TEMPLATE="template0"#POSTGRESQL_TEMPLATE="なし"#g' ${CONFIG_DIR}db_data_config.txt; export POSTGRESQL_TEMPLATE="なし";</v>
      </c>
      <c r="CN339" s="71" t="str">
        <f t="shared" si="5"/>
        <v>sed -i '' 's#POSTGRESQL_TEMPLATE="なし"#POSTGRESQL_TEMPLATE="template0"#g' ${CONFIG_DIR}db_data_config.txt; export POSTGRESQL_TEMPLATE="template0";</v>
      </c>
      <c r="CO339" s="71" t="str">
        <f t="shared" si="6"/>
        <v>sed -i '' 's#POSTGRESQL_CONNECTION_LIMIT="-1"#POSTGRESQL_CONNECTION_LIMIT="なし"#g' ${CONFIG_DIR}db_data_config.txt; export POSTGRESQL_CONNECTION_LIMIT="なし";</v>
      </c>
      <c r="CP339" s="71" t="str">
        <f t="shared" si="7"/>
        <v>sed -i '' 's#POSTGRESQL_CONNECTION_LIMIT="なし"#POSTGRESQL_CONNECTION_LIMIT="-1"#g' ${CONFIG_DIR}db_data_config.txt; export POSTGRESQL_CONNECTION_LIMIT="-1";</v>
      </c>
      <c r="CQ339" s="71" t="str">
        <f t="shared" si="8"/>
        <v>sed -i '' 's#POSTGRESQL_ALLOW_CONNECTIONS="true"#POSTGRESQL_ALLOW_CONNECTIONS="なし"#g' ${CONFIG_DIR}db_data_config.txt; export POSTGRESQL_ALLOW_CONNECTIONS="なし";</v>
      </c>
      <c r="CR339" s="71" t="str">
        <f t="shared" si="9"/>
        <v>sed -i '' 's#POSTGRESQL_ALLOW_CONNECTIONS="なし"#POSTGRESQL_ALLOW_CONNECTIONS="true"#g' ${CONFIG_DIR}db_data_config.txt; export POSTGRESQL_ALLOW_CONNECTIONS="true";</v>
      </c>
      <c r="CS339" s="5" t="s">
        <v>735</v>
      </c>
    </row>
    <row r="340" spans="4:97" ht="36" customHeight="1">
      <c r="D340" s="96">
        <f t="shared" si="10"/>
        <v>29</v>
      </c>
      <c r="E340" s="97"/>
      <c r="F340" s="97"/>
      <c r="G340" s="98"/>
      <c r="H340" s="45" t="str">
        <f t="shared" ca="1" si="11"/>
        <v>clear; echo テストケース029; sed -i '' 's#COLUMN_UNIQUE_KEY="false","false","false","false","false","false","false","false","false","false"#COLUMN_UNIQUE_KEY="NONE","true","false","false","false","false","false","false","false","false"#g' ${CONFIG_DIR}db_sql_config.txt; export COLUMN_UNIQUE_KEY="NONE","true","false","false","false","false","false","false","false","false";sed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's#COLUMN_UNIQUE_KEY="NONE","true","false","false","false","false","false","false","false","false"#COLUMN_UNIQUE_KEY="false","false","false","false","false","false","false","false","false","false"#g' ${CONFIG_DIR}db_sql_config.txt; export COLUMN_UNIQUE_KEY="false","false","false","false","false","false","false","false","false","false";sed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7"/>
      <c r="AE340" s="99" t="str" cm="1">
        <f t="array" ref="AE340">SUBSTITUTE(INDEX($H$286:$AQ$286, , MATCH($D340, $137:$137, 0)-7),"-","")</f>
        <v>正常</v>
      </c>
      <c r="AF340" s="100"/>
      <c r="AG340" s="101"/>
      <c r="AH340" s="102" t="s">
        <v>1508</v>
      </c>
      <c r="AI340" s="103"/>
      <c r="AJ340" s="103"/>
      <c r="AK340" s="103"/>
      <c r="AL340" s="103"/>
      <c r="AM340" s="103"/>
      <c r="AN340" s="103"/>
      <c r="AO340" s="103"/>
      <c r="AP340" s="103"/>
      <c r="AQ340" s="104"/>
      <c r="AS340" s="68" t="str" cm="1">
        <f t="array" ref="AS340">SUBSTITUTE(TEXT(INDEX($H$289:$AQ$289,1,$D340),"000000"),"-","")</f>
        <v>240001</v>
      </c>
      <c r="AT340" s="69"/>
      <c r="AU340" s="70"/>
      <c r="AW340" s="71" t="str">
        <f>SUBSTITUTE(IF(VLOOKUP(AW$310,$AD$9:$AN$32,8,FALSE)=INDEX($E$143:$G$146,MATCH("●",INDEX($H$143:$AQ$146,,MATCH($D340,$137:$137,0)-7),0),1),"","sed -i "&amp;IF($AK$308="MacOS","'' ","")&amp;"'s#"&amp;AW$310&amp;"="""&amp;VLOOKUP(AW$310,$AD$9:$AN$32,8,FALSE)&amp;""""&amp;"#"&amp;AW$310&amp;"="&amp;""""&amp;INDEX($E$143:$G$146,MATCH("●",INDEX($H$143:$AQ$146,,MATCH($D340,$137:$137,0)-7),0),1)&amp;""""&amp;"#g'"&amp;" ${CONFIG_DIR}"&amp;$K$7&amp;"; export "&amp;AW$310&amp;"="&amp;""""&amp;INDEX($E$143:$G$146,MATCH("●",INDEX($H$143:$AQ$146,,MATCH($D340,$137:$137,0)-7),0),1)&amp;""";"),",",""",""")</f>
        <v/>
      </c>
      <c r="AX340" s="71" t="str">
        <f>SUBSTITUTE(IF(INDEX($E$143:$G$146,MATCH("●",INDEX($H$143:$AQ$146,,MATCH($D340,$137:$137,0)-7),0),1)=VLOOKUP(AX$310,$AD$9:$AN$32,8,FALSE),"","sed -i "&amp;IF($AK$308="MacOS","'' ","")&amp;"'s#"&amp;AX$310&amp;"="""&amp;INDEX($E$143:$G$146,MATCH("●",INDEX($H$143:$AQ$146,,MATCH($D340,$137:$137,0)-7),0),1)&amp;""""&amp;"#"&amp;AX$310&amp;"="&amp;""""&amp;VLOOKUP(AX$310,$AD$9:$AN$32,8,FALSE)&amp;""""&amp;"#g'"&amp;"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40" s="71" t="str">
        <f>SUBSTITUTE(IF(VLOOKUP(AY$310,$AD$9:$AN$32,8,FALSE)=INDEX($E$148:$G$149,MATCH("●",INDEX($H$148:$AQ$149,,MATCH($D340,$137:$137,0)-7),0),1),"","sed -i "&amp;IF($AK$308="MacOS","'' ","")&amp;"'s#"&amp;AY$310&amp;"="""&amp;VLOOKUP(AY$310,$AD$9:$AN$32,8,FALSE)&amp;""""&amp;"#"&amp;AY$310&amp;"="&amp;""""&amp;INDEX($E$148:$G$149,MATCH("●",INDEX($H$148:$AQ$149,,MATCH($D340,$137:$137,0)-7),0),1)&amp;""""&amp;"#g'"&amp;" ${CONFIG_DIR}"&amp;$K$7&amp;"; export "&amp;AY$310&amp;"="&amp;""""&amp;INDEX($E$148:$G$149,MATCH("●",INDEX($H$148:$AQ$149,,MATCH($D340,$137:$137,0)-7),0),1)&amp;""";"),",",""",""")</f>
        <v/>
      </c>
      <c r="AZ340" s="71" t="str">
        <f>SUBSTITUTE(IF(INDEX($E$148:$G$149,MATCH("●",INDEX($H$148:$AQ$149,,MATCH($D340,$137:$137,0)-7),0),1)=VLOOKUP(AZ$310,$AD$9:$AN$16,8,FALSE),"","sed -i "&amp;IF($AK$308="MacOS","'' ","")&amp;"'s#"&amp;AZ$310&amp;"="""&amp;INDEX($E$148:$G$149,MATCH("●",INDEX($H$148:$AQ$149,,MATCH($D340,$137:$137,0)-7),0),1)&amp;""""&amp;"#"&amp;AZ$310&amp;"="&amp;""""&amp;VLOOKUP(AZ$310,$AD$9:$AN$16,8,FALSE)&amp;""""&amp;"#g'"&amp;"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40" s="71" t="str">
        <f>SUBSTITUTE(IF(VLOOKUP(BA$310,$AD$9:$AN$32,8,FALSE)=INDEX($E$151:$G$156,MATCH("●",INDEX($H$151:$AQ$156,,MATCH($D340,$137:$137,0)-7),0),1),"","sed -i "&amp;IF($AK$308="MacOS","'' ","")&amp;"'s#"&amp;BA$310&amp;"="""&amp;VLOOKUP(BA$310,$AD$9:$AN$32,8,FALSE)&amp;""""&amp;"#"&amp;BA$310&amp;"="&amp;""""&amp;INDEX($E$151:$G$156,MATCH("●",INDEX($H$151:$AQ$156,,MATCH($D340,$137:$137,0)-7),0),1)&amp;""""&amp;"#g'"&amp;" ${CONFIG_DIR}"&amp;$K$7&amp;"; export "&amp;BA$310&amp;"="&amp;""""&amp;INDEX($E$151:$G$156,MATCH("●",INDEX($H$151:$AQ$156,,MATCH($D340,$137:$137,0)-7),0),1)&amp;""";"),",",""",""")</f>
        <v/>
      </c>
      <c r="BB340" s="71" t="str">
        <f>SUBSTITUTE(IF(INDEX($E$151:$G$156,MATCH("●",INDEX($H$151:$AQ$156,,MATCH($D340,$137:$137,0)-7),0),1)=VLOOKUP(BB$310,$AD$9:$AN$16,8,FALSE),"","sed -i "&amp;IF($AK$308="MacOS","'' ","")&amp;"'s#"&amp;BB$310&amp;"="""&amp;INDEX($E$151:$G$156,MATCH("●",INDEX($H$151:$AQ$156,,MATCH($D340,$137:$137,0)-7),0),1)&amp;""""&amp;"#"&amp;BB$310&amp;"="&amp;""""&amp;VLOOKUP(BB$310,$AD$9:$AN$16,8,FALSE)&amp;""""&amp;"#g'"&amp;"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40" s="71" t="str">
        <f>SUBSTITUTE(IF(VLOOKUP(BC$310,$AD$9:$AN$32,8,FALSE)=INDEX($E$158:$G$166,MATCH("●",INDEX($H$158:$AQ$166,,MATCH($D340,$137:$137,0)-7),0),1),"","sed -i "&amp;IF($AK$308="MacOS","'' ","")&amp;"'s#"&amp;BC$310&amp;"="""&amp;VLOOKUP(BC$310,$AD$9:$AN$32,8,FALSE)&amp;""""&amp;"#"&amp;BC$310&amp;"="&amp;""""&amp;INDEX($E$158:$G$166,MATCH("●",INDEX($H$158:$AQ$166,,MATCH($D340,$137:$137,0)-7),0),1)&amp;""""&amp;"#g'"&amp;" ${CONFIG_DIR}"&amp;$K$7&amp;"; export "&amp;BC$310&amp;"="&amp;""""&amp;INDEX($E$158:$G$166,MATCH("●",INDEX($H$158:$AQ$166,,MATCH($D340,$137:$137,0)-7),0),1)&amp;""";"),",",""",""")</f>
        <v/>
      </c>
      <c r="BD340" s="71" t="str">
        <f>SUBSTITUTE(IF(INDEX($E$158:$G$166,MATCH("●",INDEX($H$158:$AQ$166,,MATCH($D340,$137:$137,0)-7),0),1)=VLOOKUP(BD$310,$AD$9:$AN$16,8,FALSE),"","sed -i "&amp;IF($AK$308="MacOS","'' ","")&amp;"'s#"&amp;BD$310&amp;"="""&amp;INDEX($E$158:$G$166,MATCH("●",INDEX($H$158:$AQ$166,,MATCH($D340,$137:$137,0)-7),0),1)&amp;""""&amp;"#"&amp;BD$310&amp;"="&amp;""""&amp;VLOOKUP(BD$310,$AD$9:$AN$16,8,FALSE)&amp;""""&amp;"#g'"&amp;"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40" s="71" t="str">
        <f>SUBSTITUTE(IF(VLOOKUP(BE$310,$AD$9:$AN$32,8,FALSE)=INDEX($E$168:$G$169,MATCH("●",INDEX($H$168:$AQ$169,,MATCH($D340,$137:$137,0)-7),0),1),"","sed -i "&amp;IF($AK$308="MacOS","'' ","")&amp;"'s#"&amp;BE$310&amp;"="""&amp;VLOOKUP(BE$310,$AD$9:$AD$9:$AN$32,8,FALSE)&amp;""""&amp;"#"&amp;BE$310&amp;"="&amp;""""&amp;INDEX($E$168:$G$169,MATCH("●",INDEX($H$168:$AQ$169,,MATCH($D340,$137:$137,0)-7),0),1)&amp;""""&amp;"#g'"&amp;" ${CONFIG_DIR}"&amp;$K$7&amp;"; export "&amp;BE$310&amp;"="&amp;""""&amp;INDEX($E$168:$G$169,MATCH("●",INDEX($H$168:$AQ$169,,MATCH($D340,$137:$137,0)-7),0),1)&amp;""";"),",",""",""")</f>
        <v/>
      </c>
      <c r="BF340" s="71" t="str">
        <f>SUBSTITUTE(IF(INDEX($E$168:$G$169,MATCH("●",INDEX($H$168:$AQ$169,,MATCH($D340,$137:$137,0)-7),0),1)=VLOOKUP(BF$310,$AD$9:$AN$16,8,FALSE),"","sed -i "&amp;IF($AK$308="MacOS","'' ","")&amp;"'s#"&amp;BF$310&amp;"="""&amp;INDEX($E$168:$G$169,MATCH("●",INDEX($H$168:$AQ$169,,MATCH($D340,$137:$137,0)-7),0),1)&amp;""""&amp;"#"&amp;BF$310&amp;"="&amp;""""&amp;VLOOKUP(BF$310,$AD$9:$AN$16,8,FALSE)&amp;""""&amp;"#g'"&amp;"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40" s="71" t="str">
        <f>SUBSTITUTE(IF(VLOOKUP(BG$310,$AD$9:$AN$32,8,FALSE)=INDEX($E$171:$G$172,MATCH("●",INDEX($H$171:$AQ$172,,MATCH($D340,$137:$137,0)-7),0),1),"","sed -i "&amp;IF($AK$308="MacOS","'' ","")&amp;"'s#"&amp;BG$310&amp;"="""&amp;VLOOKUP(BG$310,$AD$9:$AN$32,8,FALSE)&amp;""""&amp;"#"&amp;BG$310&amp;"="&amp;""""&amp;INDEX($E$171:$G$172,MATCH("●",INDEX($H$171:$AQ$172,,MATCH($D340,$137:$137,0)-7),0),1)&amp;""""&amp;"#g'"&amp;" ${CONFIG_DIR}"&amp;$K$7&amp;"; export "&amp;BG$310&amp;"="&amp;""""&amp;INDEX($E$171:$G$172,MATCH("●",INDEX($H$171:$AQ$172,,MATCH($D340,$137:$137,0)-7),0),1)&amp;""";"),",",""",""")</f>
        <v/>
      </c>
      <c r="BH340" s="71" t="str">
        <f>SUBSTITUTE(IF(INDEX($E$171:$G$172,MATCH("●",INDEX($H$171:$AQ$172,,MATCH($D340,$137:$137,0)-7),0),1)=VLOOKUP(BH$310,$AD$9:$AN$16,8,FALSE),"","sed -i "&amp;IF($AK$308="MacOS","'' ","")&amp;"'s#"&amp;BH$310&amp;"="""&amp;INDEX($E$171:$G$172,MATCH("●",INDEX($H$171:$AQ$172,,MATCH($D340,$137:$137,0)-7),0),1)&amp;""""&amp;"#"&amp;BH$310&amp;"="&amp;""""&amp;VLOOKUP(BH$310,$AD$9:$AN$16,8,FALSE)&amp;""""&amp;"#g'"&amp;"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40" s="71" t="str">
        <f>SUBSTITUTE(IF(VLOOKUP(BI$310,$AD$9:$AN$32,8,FALSE)=INDEX($E$174:$G$185,MATCH("●",INDEX($H$174:$AQ$185,,MATCH($D340,$137:$137,0)-7),0),1),"","sed -i "&amp;IF($AK$308="MacOS","'' ","")&amp;"'s#"&amp;BI$310&amp;"="""&amp;VLOOKUP(BI$310,$AD$9:$AN$32,8,FALSE)&amp;""""&amp;"#"&amp;BI$310&amp;"="&amp;""""&amp;INDEX($E$174:$G$185,MATCH("●",INDEX($H$174:$AQ$185,,MATCH($D340,$137:$137,0)-7),0),1)&amp;""""&amp;"#g'"&amp;" ${CONFIG_DIR}"&amp;$K$7&amp;"; export "&amp;BI$310&amp;"="&amp;""""&amp;INDEX($E$174:$G$185,MATCH("●",INDEX($H$174:$AQ$185,,MATCH($D340,$137:$137,0)-7),0),1)&amp;""";"),",",""",""")</f>
        <v/>
      </c>
      <c r="BJ340" s="71" t="str">
        <f>SUBSTITUTE(IF(INDEX($E$174:$G$185,MATCH("●",INDEX($H$174:$AQ$185,,MATCH($D340,$137:$137,0)-7),0),1)=VLOOKUP(BJ$310,$AD$9:$AN$16,8,FALSE),"","sed -i "&amp;IF($AK$308="MacOS","'' ","")&amp;"'s#"&amp;BJ$310&amp;"="""&amp;INDEX($E$174:$G$185,MATCH("●",INDEX($H$174:$AQ$185,,MATCH($D340,$137:$137,0)-7),0),1)&amp;""""&amp;"#"&amp;BJ$310&amp;"="&amp;""""&amp;VLOOKUP(BJ$310,$AD$9:$AN$16,8,FALSE)&amp;""""&amp;"#g'"&amp;"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40" s="71" t="str">
        <f>SUBSTITUTE(IF(VLOOKUP(BK$310,$AD$9:$AN$32,8,FALSE)=INDEX($E$187:$G$189,MATCH("●",INDEX($H$187:$AQ$189,,MATCH($D340,$137:$137,0)-7),0),1),"","sed -i "&amp;IF($AK$308="MacOS","'' ","")&amp;"'s#"&amp;BK$310&amp;"="""&amp;VLOOKUP(BK$310,$AD$9:$AN$32,8,FALSE)&amp;""""&amp;"#"&amp;BK$310&amp;"="&amp;""""&amp;INDEX($E$187:$G$189,MATCH("●",INDEX($H$187:$AQ$189,,MATCH($D340,$137:$137,0)-7),0),1)&amp;""""&amp;"#g'"&amp;" ${CONFIG_DIR}"&amp;$K$7&amp;"; export "&amp;BK$310&amp;"="&amp;""""&amp;INDEX($E$187:$G$189,MATCH("●",INDEX($H$187:$AQ$189,,MATCH($D340,$137:$137,0)-7),0),1)&amp;""";"),",",""",""")</f>
        <v/>
      </c>
      <c r="BL340" s="71" t="str">
        <f>SUBSTITUTE(IF(INDEX($E$187:$G$189,MATCH("●",INDEX($H$187:$AQ$189,,MATCH($D340,$137:$137,0)-7),0),1)=VLOOKUP(BL$310,$AD$9:$AN$32,8,FALSE),"","sed -i "&amp;IF($AK$308="MacOS","'' ","")&amp;"'s#"&amp;BL$310&amp;"="""&amp;INDEX($E$187:$G$189,MATCH("●",INDEX($H$187:$AQ$189,,MATCH($D340,$137:$137,0)-7),0),1)&amp;""""&amp;"#"&amp;BL$310&amp;"="&amp;""""&amp;VLOOKUP(BL$310,$AD$9:$AN$32,8,FALSE)&amp;""""&amp;"#g'"&amp;"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40" s="71" t="str">
        <f>SUBSTITUTE(IF(VLOOKUP(BM$310,$AD$9:$AN$32,8,FALSE)=INDEX($E$191:$G$192,MATCH("●",INDEX($H$191:$AQ$192,,MATCH($D340,$137:$137,0)-7),0),1),"","sed -i "&amp;IF($AK$308="MacOS","'' ","")&amp;"'s#"&amp;BM$310&amp;"="""&amp;VLOOKUP(BM$310,$AD$9:$AN$32,8,FALSE)&amp;""""&amp;"#"&amp;BM$310&amp;"="&amp;""""&amp;INDEX($E$191:$G$192,MATCH("●",INDEX($H$191:$AQ$192,,MATCH($D340,$137:$137,0)-7),0),1)&amp;""""&amp;"#g'"&amp;" ${CONFIG_DIR}"&amp;$K$7&amp;"; export "&amp;BM$310&amp;"="&amp;""""&amp;INDEX($E$191:$G$192,MATCH("●",INDEX($H$191:$AQ$192,,MATCH($D340,$137:$137,0)-7),0),1)&amp;""";"),",",""",""")</f>
        <v/>
      </c>
      <c r="BN340" s="71" t="str">
        <f>SUBSTITUTE(IF(INDEX($E$191:$G$192,MATCH("●",INDEX($H$191:$AQ$192,,MATCH($D340,$137:$137,0)-7),0),1)=VLOOKUP(BN$310,$AD$9:$AN$32,8,FALSE),"","sed -i "&amp;IF($AK$308="MacOS","'' ","")&amp;"'s#"&amp;BN$310&amp;"="""&amp;INDEX($E$191:$G$192,MATCH("●",INDEX($H$191:$AQ$192,,MATCH($D340,$137:$137,0)-7),0),1)&amp;""""&amp;"#"&amp;BN$310&amp;"="&amp;""""&amp;VLOOKUP(BN$310,$AD$9:$AN$32,8,FALSE)&amp;""""&amp;"#g'"&amp;"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40" s="71" t="str">
        <f>SUBSTITUTE(IF(VLOOKUP(BO$310,$AD$9:$AN$32,8,FALSE)=INDEX($E$194:$G$195,MATCH("●",INDEX($H$194:$AQ$195,,MATCH($D340,$137:$137,0)-7),0),1),"","sed -i "&amp;IF($AK$308="MacOS","'' ","")&amp;"'s#"&amp;BO$310&amp;"="""&amp;VLOOKUP(BO$310,$AD$9:$AN$32,8,FALSE)&amp;""""&amp;"#"&amp;BO$310&amp;"="&amp;""""&amp;INDEX($E$194:$G$195,MATCH("●",INDEX($H$194:$AQ$195,,MATCH($D340,$137:$137,0)-7),0),1)&amp;""""&amp;"#g'"&amp;" ${CONFIG_DIR}"&amp;$K$7&amp;"; export "&amp;BO$310&amp;"="&amp;""""&amp;INDEX($E$194:$G$195,MATCH("●",INDEX($H$194:$AQ$195,,MATCH($D340,$137:$137,0)-7),0),1)&amp;""";"),",",""",""")</f>
        <v/>
      </c>
      <c r="BP340" s="71" t="str">
        <f>SUBSTITUTE(IF(INDEX($E$194:$G$195,MATCH("●",INDEX($H$194:$AQ$195,,MATCH($D340,$137:$137,0)-7),0),1)=VLOOKUP(BP$310,$AD$9:$AN$32,8,FALSE),"","sed -i "&amp;IF($AK$308="MacOS","'' ","")&amp;"'s#"&amp;BP$310&amp;"="""&amp;INDEX($E$194:$G$195,MATCH("●",INDEX($H$194:$AQ$195,,MATCH($D340,$137:$137,0)-7),0),1)&amp;""""&amp;"#"&amp;BP$310&amp;"="&amp;""""&amp;VLOOKUP(BP$310,$AD$9:$AN$32,8,FALSE)&amp;""""&amp;"#g'"&amp;"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40" s="71" t="str">
        <f>SUBSTITUTE(IF(VLOOKUP(BQ$310,$AD$9:$AN$32,8,FALSE)=INDEX($E$197:$G$198,MATCH("●",INDEX($H$197:$AQ$198,,MATCH($D340,$137:$137,0)-7),0),1),"","sed -i "&amp;IF($AK$308="MacOS","'' ","")&amp;"'s#"&amp;BQ$310&amp;"="""&amp;VLOOKUP(BQ$310,$AD$9:$AN$32,8,FALSE)&amp;""""&amp;"#"&amp;BQ$310&amp;"="&amp;""""&amp;INDEX($E$197:$G$198,MATCH("●",INDEX($H$197:$AQ$198,,MATCH($D340,$137:$137,0)-7),0),1)&amp;""""&amp;"#g'"&amp;" ${CONFIG_DIR}"&amp;$K$7&amp;"; export "&amp;BQ$310&amp;"="&amp;""""&amp;INDEX($E$197:$G$198,MATCH("●",INDEX($H$197:$AQ$198,,MATCH($D340,$137:$137,0)-7),0),1)&amp;""";"),",",""",""")</f>
        <v/>
      </c>
      <c r="BR340" s="71" t="str">
        <f>SUBSTITUTE(IF(INDEX($E$197:$G$198,MATCH("●",INDEX($H$197:$AQ$198,,MATCH($D340,$137:$137,0)-7),0),1)=VLOOKUP(BR$310,$AD$9:$AN$32,8,FALSE),"","sed -i "&amp;IF($AK$308="MacOS","'' ","")&amp;"'s#"&amp;BR$310&amp;"="""&amp;INDEX($E$197:$G$198,MATCH("●",INDEX($H$197:$AQ$198,,MATCH($D340,$137:$137,0)-7),0),1)&amp;""""&amp;"#"&amp;BR$310&amp;"="&amp;""""&amp;VLOOKUP(BR$310,$AD$9:$AN$32,8,FALSE)&amp;""""&amp;"#g'"&amp;"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40" s="71" t="str">
        <f>SUBSTITUTE(IF(VLOOKUP(BS$310,$AD$9:$AN$32,8,FALSE)=INDEX($E$200:$G$203,MATCH("●",INDEX($H$200:$AQ$203,,MATCH($D340,$137:$137,0)-7),0),1),"","sed -i "&amp;IF($AK$308="MacOS","'' ","")&amp;"'s#"&amp;BS$310&amp;"="""&amp;VLOOKUP(BS$310,$AD$9:$AN$32,8,FALSE)&amp;""""&amp;"#"&amp;BS$310&amp;"="&amp;""""&amp;INDEX($E$200:$G$203,MATCH("●",INDEX($H$200:$AQ$203,,MATCH($D340,$137:$137,0)-7),0),1)&amp;""""&amp;"#g'"&amp;" ${CONFIG_DIR}"&amp;$K$7&amp;"; export "&amp;BS$310&amp;"="&amp;""""&amp;INDEX($E$200:$G$203,MATCH("●",INDEX($H$200:$AQ$203,,MATCH($D340,$137:$137,0)-7),0),1)&amp;""";"),",",""",""")</f>
        <v/>
      </c>
      <c r="BT340" s="71" t="str">
        <f>SUBSTITUTE(IF(INDEX($E$200:$G$203,MATCH("●",INDEX($H$200:$AQ$203,,MATCH($D340,$137:$137,0)-7),0),1)=VLOOKUP(BT$310,$AD$9:$AN$32,8,FALSE),"","sed -i "&amp;IF($AK$308="MacOS","'' ","")&amp;"'s#"&amp;BT$310&amp;"="""&amp;INDEX($E$200:$G$203,MATCH("●",INDEX($H$200:$AQ$203,,MATCH($D340,$137:$137,0)-7),0),1)&amp;""""&amp;"#"&amp;BT$310&amp;"="&amp;""""&amp;VLOOKUP(BT$310,$AD$9:$AN$32,8,FALSE)&amp;""""&amp;"#g'"&amp;"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40" s="71" t="str">
        <f>SUBSTITUTE(IF(VLOOKUP(BU$310,$AD$9:$AN$32,8,FALSE)=INDEX($E$205:$G$210,MATCH("●",INDEX($H$205:$AQ$210,,MATCH($D340,$137:$137,0)-7),0),1),"","sed -i "&amp;IF($AK$308="MacOS","'' ","")&amp;"'s#"&amp;BU$310&amp;"="""&amp;VLOOKUP(BU$310,$AD$9:$AN$32,8,FALSE)&amp;""""&amp;"#"&amp;BU$310&amp;"="&amp;""""&amp;INDEX($E$205:$G$210,MATCH("●",INDEX($H$205:$AQ$210,,MATCH($D340,$137:$137,0)-7),0),1)&amp;""""&amp;"#g'"&amp;" ${CONFIG_DIR}"&amp;$K$7&amp;"; export "&amp;BU$310&amp;"="&amp;""""&amp;INDEX($E$205:$G$210,MATCH("●",INDEX($H$205:$AQ$210,,MATCH($D340,$137:$137,0)-7),0),1)&amp;""";"),",",""",""")</f>
        <v/>
      </c>
      <c r="BV340" s="71" t="str">
        <f>SUBSTITUTE(IF(INDEX($E$205:$G$210,MATCH("●",INDEX($H$205:$AQ$210,,MATCH($D340,$137:$137,0)-7),0),1)=VLOOKUP(BV$310,$AD$9:$AN$32,8,FALSE),"","sed -i "&amp;IF($AK$308="MacOS","'' ","")&amp;"'s#"&amp;BV$310&amp;"="""&amp;INDEX($E$205:$G$210,MATCH("●",INDEX($H$205:$AQ$210,,MATCH($D340,$137:$137,0)-7),0),1)&amp;""""&amp;"#"&amp;BV$310&amp;"="&amp;""""&amp;VLOOKUP(BV$310,$AD$9:$AN$32,8,FALSE)&amp;""""&amp;"#g'"&amp;"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40" s="71" t="str">
        <f>SUBSTITUTE(IF(VLOOKUP(BW$310,$AD$9:$AN$32,8,FALSE)=INDEX($E$212:$G$217,MATCH("●",INDEX($H$212:$AQ$217,,MATCH($D340,$137:$137,0)-7),0),1),"","sed -i "&amp;IF($AK$308="MacOS","'' ","")&amp;"'s#"&amp;BW$310&amp;"="""&amp;VLOOKUP(BW$310,$AD$9:$AN$32,8,FALSE)&amp;""""&amp;"#"&amp;BW$310&amp;"="&amp;""""&amp;INDEX($E$212:$G$217,MATCH("●",INDEX($H$212:$AQ$217,,MATCH($D340,$137:$137,0)-7),0),1)&amp;""""&amp;"#g'"&amp;" ${CONFIG_DIR}"&amp;$K$7&amp;"; export "&amp;BW$310&amp;"="&amp;""""&amp;INDEX($E$212:$G$217,MATCH("●",INDEX($H$212:$AQ$217,,MATCH($D340,$137:$137,0)-7),0),1)&amp;""";"),",",""",""")</f>
        <v>sed -i '' 's#COLUMN_UNIQUE_KEY="false"",""false"",""false"",""false"",""false"",""false"",""false"",""false"",""false"",""false"#COLUMN_UNIQUE_KEY="NONE"",""true"",""false"",""false"",""false"",""false"",""false"",""false"",""false"",""false"#g' ${CONFIG_DIR}db_sql_config.txt; export COLUMN_UNIQUE_KEY="NONE"",""true"",""false"",""false"",""false"",""false"",""false"",""false"",""false"",""false";</v>
      </c>
      <c r="BX340" s="71" t="str">
        <f>SUBSTITUTE(IF(INDEX($E$212:$G$217,MATCH("●",INDEX($H$212:$AQ$217,,MATCH($D340,$137:$137,0)-7),0),1)=VLOOKUP(BX$310,$AD$9:$AN$32,8,FALSE),"","sed -i "&amp;IF($AK$308="MacOS","'' ","")&amp;"'s#"&amp;BX$310&amp;"="""&amp;INDEX($E$212:$G$217,MATCH("●",INDEX($H$212:$AQ$217,,MATCH($D340,$137:$137,0)-7),0),1)&amp;""""&amp;"#"&amp;BX$310&amp;"="&amp;""""&amp;VLOOKUP(BX$310,$AD$9:$AN$32,8,FALSE)&amp;""""&amp;"#g'"&amp;"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>sed -i '' 's#COLUMN_UNIQUE_KEY="NONE"",""true"",""false"",""false"",""false"",""false"",""false"",""false"",""false"",""false"#COLUMN_UNIQUE_KEY="false"",""false"",""false"",""false"",""false"",""false"",""false"",""false"",""false"",""false"#g' ${CONFIG_DIR}db_sql_config.txt; export COLUMN_UNIQUE_KEY="false"",""false"",""false"",""false"",""false"",""false"",""false"",""false"",""false"",""false";</v>
      </c>
      <c r="BY340" s="71" t="str">
        <f>SUBSTITUTE(IF(VLOOKUP(BY$310,$AD$9:$AN$32,8,FALSE)=INDEX($E$219:$G$224,MATCH("●",INDEX($H$219:$AQ$224,,MATCH($D340,$137:$137,0)-7),0),1),"","sed -i "&amp;IF($AK$308="MacOS","'' ","")&amp;"'s#"&amp;BY$310&amp;"="""&amp;VLOOKUP(BY$310,$AD$9:$AN$32,8,FALSE)&amp;""""&amp;"#"&amp;BY$310&amp;"="&amp;""""&amp;INDEX($E$219:$G$224,MATCH("●",INDEX($H$219:$AQ$224,,MATCH($D340,$137:$137,0)-7),0),1)&amp;""""&amp;"#g'"&amp;" ${CONFIG_DIR}"&amp;$K$7&amp;"; export "&amp;BY$310&amp;"="&amp;""""&amp;INDEX($E$219:$G$224,MATCH("●",INDEX($H$219:$AQ$224,,MATCH($D340,$137:$137,0)-7),0),1)&amp;""";"),",",""",""")</f>
        <v/>
      </c>
      <c r="BZ340" s="71" t="str">
        <f>SUBSTITUTE(IF(INDEX($E$219:$G$224,MATCH("●",INDEX($H$219:$AQ$224,,MATCH($D340,$137:$137,0)-7),0),1)=VLOOKUP(BZ$310,$AD$9:$AN$32,8,FALSE),"","sed -i "&amp;IF($AK$308="MacOS","'' ","")&amp;"'s#"&amp;BZ$310&amp;"="""&amp;INDEX($E$219:$G$224,MATCH("●",INDEX($H$219:$AQ$224,,MATCH($D340,$137:$137,0)-7),0),1)&amp;""""&amp;"#"&amp;BZ$310&amp;"="&amp;""""&amp;VLOOKUP(BZ$310,$AD$9:$AN$32,8,FALSE)&amp;""""&amp;"#g'"&amp;"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40" s="71" t="str">
        <f>SUBSTITUTE(IF(VLOOKUP(CA$310,$AD$9:$AN$32,8,FALSE)=INDEX($E$226:$G$231,MATCH("●",INDEX($H$226:$AQ$231,,MATCH($D340,$137:$137,0)-7),0),1),"","sed -i "&amp;IF($AK$308="MacOS","'' ","")&amp;"'s#"&amp;CA$310&amp;"="""&amp;VLOOKUP(CA$310,$AD$9:$AN$32,8,FALSE)&amp;""""&amp;"#"&amp;CA$310&amp;"="&amp;""""&amp;INDEX($E$226:$G$231,MATCH("●",INDEX($H$226:$AQ$231,,MATCH($D340,$137:$137,0)-7),0),1)&amp;""""&amp;"#g'"&amp;" ${CONFIG_DIR}"&amp;$K$7&amp;"; export "&amp;CA$310&amp;"="&amp;""""&amp;INDEX($E$226:$G$231,MATCH("●",INDEX($H$226:$AQ$231,,MATCH($D340,$137:$137,0)-7),0),1)&amp;""";"),",",""",""")</f>
        <v/>
      </c>
      <c r="CB340" s="71" t="str">
        <f>SUBSTITUTE(IF(INDEX($E$226:$G$231,MATCH("●",INDEX($H$226:$AQ$231,,MATCH($D340,$137:$137,0)-7),0),1)=VLOOKUP(CB$310,$AD$9:$AN$32,8,FALSE),"","sed -i "&amp;IF($AK$308="MacOS","'' ","")&amp;"'s#"&amp;CB$310&amp;"="""&amp;INDEX($E$226:$G$231,MATCH("●",INDEX($H$226:$AQ$231,,MATCH($D340,$137:$137,0)-7),0),1)&amp;""""&amp;"#"&amp;CB$310&amp;"="&amp;""""&amp;VLOOKUP(CB$310,$AD$9:$AN$32,8,FALSE)&amp;""""&amp;"#g'"&amp;"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40" s="71" t="str">
        <f>SUBSTITUTE(IF(VLOOKUP(CC$310,$AD$9:$AN$32,8,FALSE)=INDEX($E$233:$G$238,MATCH("●",INDEX($H$233:$AQ$238,,MATCH($D340,$137:$137,0)-7),0),1),"","sed -i "&amp;IF($AK$308="MacOS","'' ","")&amp;"'s#"&amp;CC$310&amp;"="""&amp;VLOOKUP(CC$310,$AD$9:$AN$32,8,FALSE)&amp;""""&amp;"#"&amp;CC$310&amp;"="&amp;""""&amp;INDEX($E$233:$G$238,MATCH("●",INDEX($H$233:$AQ$238,,MATCH($D340,$137:$137,0)-7),0),1)&amp;""""&amp;"#g'"&amp;" ${CONFIG_DIR}"&amp;$K$7&amp;"; export "&amp;CC$310&amp;"="&amp;""""&amp;INDEX($E$233:$G$238,MATCH("●",INDEX($H$233:$AQ$238,,MATCH($D340,$137:$137,0)-7),0),1)&amp;""";"),",",""",""")</f>
        <v/>
      </c>
      <c r="CD340" s="71" t="str">
        <f>SUBSTITUTE(IF(INDEX($E$233:$G$238,MATCH("●",INDEX($H$233:$AQ$238,,MATCH($D340,$137:$137,0)-7),0),1)=VLOOKUP(CD$310,$AD$9:$AN$32,8,FALSE),"","sed -i "&amp;IF($AK$308="MacOS","'' ","")&amp;"'s#"&amp;CD$310&amp;"="""&amp;INDEX($E$233:$G$238,MATCH("●",INDEX($H$233:$AQ$238,,MATCH($D340,$137:$137,0)-7),0),1)&amp;""""&amp;"#"&amp;CD$310&amp;"="&amp;""""&amp;VLOOKUP(CD$310,$AD$9:$AN$32,8,FALSE)&amp;""""&amp;"#g'"&amp;"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40" s="71" t="str">
        <f>SUBSTITUTE(IF(VLOOKUP(CE$310,$AD$9:$AN$32,8,FALSE)=INDEX($E$240:$G$245,MATCH("●",INDEX($H$240:$AQ$245,,MATCH($D340,$137:$137,0)-7),0),1),"","sed -i "&amp;IF($AK$308="MacOS","'' ","")&amp;"'s#"&amp;CE$310&amp;"="""&amp;VLOOKUP(CE$310,$AD$9:$AN$32,8,FALSE)&amp;""""&amp;"#"&amp;CE$310&amp;"="&amp;""""&amp;INDEX($E$240:$G$245,MATCH("●",INDEX($H$240:$AQ$245,,MATCH($D340,$137:$137,0)-7),0),1)&amp;""""&amp;"#g'"&amp;" ${CONFIG_DIR}"&amp;$K$7&amp;"; export "&amp;CE$310&amp;"="&amp;""""&amp;INDEX($E$240:$G$245,MATCH("●",INDEX($H$240:$AQ$245,,MATCH($D340,$137:$137,0)-7),0),1)&amp;""";"),",",""",""")</f>
        <v/>
      </c>
      <c r="CF340" s="71" t="str">
        <f>SUBSTITUTE(IF(INDEX($E$240:$G$245,MATCH("●",INDEX($H$240:$AQ$245,,MATCH($D340,$137:$137,0)-7),0),1)=VLOOKUP(CF$310,$AD$9:$AN$32,8,FALSE),"","sed -i "&amp;IF($AK$308="MacOS","'' ","")&amp;"'s#"&amp;CF$310&amp;"="""&amp;INDEX($E$240:$G$245,MATCH("●",INDEX($H$240:$AQ$245,,MATCH($D340,$137:$137,0)-7),0),1)&amp;""""&amp;"#"&amp;CF$310&amp;"="&amp;""""&amp;VLOOKUP(CF$310,$AD$9:$AN$32,8,FALSE)&amp;""""&amp;"#g'"&amp;"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40" s="71" t="str">
        <f>SUBSTITUTE(IF(VLOOKUP(CG$310,$AD$9:$AN$32,8,FALSE)=INDEX($E$247:$G$251,MATCH("●",INDEX($H$247:$AQ$251,,MATCH($D340,$137:$137,0)-7),0),1),"","sed -i "&amp;IF($AK$308="MacOS","'' ","")&amp;"'s#"&amp;CG$310&amp;"="""&amp;VLOOKUP(CG$310,$AD$9:$AN$32,8,FALSE)&amp;""""&amp;"#"&amp;CG$310&amp;"="&amp;""""&amp;INDEX($E$247:$G$251,MATCH("●",INDEX($H$247:$AQ$251,,MATCH($D340,$137:$137,0)-7),0),1)&amp;""""&amp;"#g'"&amp;" ${CONFIG_DIR}"&amp;$K$7&amp;"; export "&amp;CG$310&amp;"="&amp;""""&amp;INDEX($E$247:$G$251,MATCH("●",INDEX($H$247:$AQ$251,,MATCH($D340,$137:$137,0)-7),0),1)&amp;""";"),",",""",""")</f>
        <v/>
      </c>
      <c r="CH340" s="71" t="str">
        <f>SUBSTITUTE(IF(INDEX($E$247:$G$251,MATCH("●",INDEX($H$247:$AQ$251,,MATCH($D340,$137:$137,0)-7),0),1)=VLOOKUP(CH$310,$AD$9:$AN$32,8,FALSE),"","sed -i "&amp;IF($AK$308="MacOS","'' ","")&amp;"'s#"&amp;CH$310&amp;"="""&amp;INDEX($E$247:$G$251,MATCH("●",INDEX($H$247:$AQ$251,,MATCH($D340,$137:$137,0)-7),0),1)&amp;""""&amp;"#"&amp;CH$310&amp;"="&amp;""""&amp;VLOOKUP(CH$310,$AD$9:$AN$32,8,FALSE)&amp;""""&amp;"#g'"&amp;"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40" s="71" t="str">
        <f>SUBSTITUTE(IF(VLOOKUP(CI$310,$AD$9:$AN$32,8,FALSE)=INDEX($E$253:$G$257,MATCH("●",INDEX($H$253:$AQ$257,,MATCH($D340,$137:$137,0)-7),0),1),"","sed -i "&amp;IF($AK$308="MacOS","'' ","")&amp;"'s#"&amp;CI$310&amp;"="""&amp;VLOOKUP(CI$310,$AD$9:$AN$32,8,FALSE)&amp;""""&amp;"#"&amp;CI$310&amp;"="&amp;""""&amp;INDEX($E$253:$G$257,MATCH("●",INDEX($H$253:$AQ$257,,MATCH($D340,$137:$137,0)-7),0),1)&amp;""""&amp;"#g'"&amp;" ${CONFIG_DIR}"&amp;$K$7&amp;"; export "&amp;CI$310&amp;"="&amp;""""&amp;INDEX($E$253:$G$257,MATCH("●",INDEX($H$253:$AQ$257,,MATCH($D340,$137:$137,0)-7),0),1)&amp;""";"),",",""",""")</f>
        <v/>
      </c>
      <c r="CJ340" s="71" t="str">
        <f>SUBSTITUTE(IF(INDEX($E$253:$G$257,MATCH("●",INDEX($H$253:$AQ$257,,MATCH($D340,$137:$137,0)-7),0),1)=VLOOKUP(CJ$310,$AD$9:$AN$32,8,FALSE),"","sed -i "&amp;IF($AK$308="MacOS","'' ","")&amp;"'s#"&amp;CJ$310&amp;"="""&amp;INDEX($E$253:$G$257,MATCH("●",INDEX($H$253:$AQ$257,,MATCH($D340,$137:$137,0)-7),0),1)&amp;""""&amp;"#"&amp;CJ$310&amp;"="&amp;""""&amp;VLOOKUP(CJ$310,$AD$9:$AN$32,8,FALSE)&amp;""""&amp;"#g'"&amp;"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40" s="71" t="str">
        <f>SUBSTITUTE(IF(VLOOKUP(CK$310,$AD$9:$AN$32,8,FALSE)=INDEX($E$259:$G$268,MATCH("●",INDEX($H$259:$AQ$268,,MATCH($D340,$137:$137,0)-7),0),1),"","sed -i "&amp;IF($AK$308="MacOS","'' ","")&amp;"'s#"&amp;CK$310&amp;"="""&amp;VLOOKUP(CK$310,$AD$9:$AN$32,8,FALSE)&amp;""""&amp;"#"&amp;CK$310&amp;"="&amp;""""&amp;INDEX($E$259:$G$268,MATCH("●",INDEX($H$259:$AQ$268,,MATCH($D340,$137:$137,0)-7),0),1)&amp;""""&amp;"#g'"&amp;" ${CONFIG_DIR}"&amp;$K$7&amp;"; export "&amp;CK$310&amp;"="&amp;""""&amp;INDEX($E$259:$G$268,MATCH("●",INDEX($H$259:$AQ$268,,MATCH($D340,$137:$137,0)-7),0),1)&amp;""";"),",",""",""")</f>
        <v/>
      </c>
      <c r="CL340" s="71" t="str">
        <f>SUBSTITUTE(IF(INDEX($E$259:$G$268,MATCH("●",INDEX($H$259:$AQ$268,,MATCH($D340,$137:$137,0)-7),0),1)=VLOOKUP(CL$310,$AD$9:$AN$32,8,FALSE),"","sed -i "&amp;IF($AK$308="MacOS","'' ","")&amp;"'s#"&amp;CL$310&amp;"="""&amp;INDEX($E$259:$G$268,MATCH("●",INDEX($H$259:$AQ$268,,MATCH($D340,$137:$137,0)-7),0),1)&amp;""""&amp;"#"&amp;CL$310&amp;"="&amp;""""&amp;VLOOKUP(CL$310,$AD$9:$AN$32,8,FALSE)&amp;""""&amp;"#g'"&amp;"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40" s="71" t="str">
        <f t="shared" si="4"/>
        <v>sed -i '' 's#POSTGRESQL_TEMPLATE="template0"#POSTGRESQL_TEMPLATE="なし"#g' ${CONFIG_DIR}db_data_config.txt; export POSTGRESQL_TEMPLATE="なし";</v>
      </c>
      <c r="CN340" s="71" t="str">
        <f t="shared" si="5"/>
        <v>sed -i '' 's#POSTGRESQL_TEMPLATE="なし"#POSTGRESQL_TEMPLATE="template0"#g' ${CONFIG_DIR}db_data_config.txt; export POSTGRESQL_TEMPLATE="template0";</v>
      </c>
      <c r="CO340" s="71" t="str">
        <f t="shared" si="6"/>
        <v>sed -i '' 's#POSTGRESQL_CONNECTION_LIMIT="-1"#POSTGRESQL_CONNECTION_LIMIT="なし"#g' ${CONFIG_DIR}db_data_config.txt; export POSTGRESQL_CONNECTION_LIMIT="なし";</v>
      </c>
      <c r="CP340" s="71" t="str">
        <f t="shared" si="7"/>
        <v>sed -i '' 's#POSTGRESQL_CONNECTION_LIMIT="なし"#POSTGRESQL_CONNECTION_LIMIT="-1"#g' ${CONFIG_DIR}db_data_config.txt; export POSTGRESQL_CONNECTION_LIMIT="-1";</v>
      </c>
      <c r="CQ340" s="71" t="str">
        <f t="shared" si="8"/>
        <v>sed -i '' 's#POSTGRESQL_ALLOW_CONNECTIONS="true"#POSTGRESQL_ALLOW_CONNECTIONS="なし"#g' ${CONFIG_DIR}db_data_config.txt; export POSTGRESQL_ALLOW_CONNECTIONS="なし";</v>
      </c>
      <c r="CR340" s="71" t="str">
        <f t="shared" si="9"/>
        <v>sed -i '' 's#POSTGRESQL_ALLOW_CONNECTIONS="なし"#POSTGRESQL_ALLOW_CONNECTIONS="true"#g' ${CONFIG_DIR}db_data_config.txt; export POSTGRESQL_ALLOW_CONNECTIONS="true";</v>
      </c>
      <c r="CS340" s="5" t="s">
        <v>735</v>
      </c>
    </row>
    <row r="341" spans="4:97" ht="36" customHeight="1">
      <c r="D341" s="96">
        <f t="shared" si="10"/>
        <v>30</v>
      </c>
      <c r="E341" s="97"/>
      <c r="F341" s="97"/>
      <c r="G341" s="98"/>
      <c r="H341" s="45" t="str">
        <f t="shared" ca="1" si="11"/>
        <v>clear; echo テストケース030; sed -i '' 's#COLUMN_UNIQUE_KEY="false","false","false","false","false","false","false","false","false","false"#COLUMN_UNIQUE_KEY="NONE","true","tf","false","false","false","false","false","false","false"#g' ${CONFIG_DIR}db_sql_config.txt; export COLUMN_UNIQUE_KEY="NONE","true","tf","false","false","false","false","false","false","false";sed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's#COLUMN_UNIQUE_KEY="NONE","true","tf","false","false","false","false","false","false","false"#COLUMN_UNIQUE_KEY="false","false","false","false","false","false","false","false","false","false"#g' ${CONFIG_DIR}db_sql_config.txt; export COLUMN_UNIQUE_KEY="false","false","false","false","false","false","false","false","false","false";sed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7"/>
      <c r="AE341" s="99" t="str" cm="1">
        <f t="array" ref="AE341">SUBSTITUTE(INDEX($H$286:$AQ$286, , MATCH($D341, $137:$137, 0)-7),"-","")</f>
        <v>異常</v>
      </c>
      <c r="AF341" s="100"/>
      <c r="AG341" s="101"/>
      <c r="AH341" s="102" t="s">
        <v>1509</v>
      </c>
      <c r="AI341" s="103"/>
      <c r="AJ341" s="103"/>
      <c r="AK341" s="103"/>
      <c r="AL341" s="103"/>
      <c r="AM341" s="103"/>
      <c r="AN341" s="103"/>
      <c r="AO341" s="103"/>
      <c r="AP341" s="103"/>
      <c r="AQ341" s="104"/>
      <c r="AS341" s="68" t="str" cm="1">
        <f t="array" ref="AS341">SUBSTITUTE(TEXT(INDEX($H$289:$AQ$289,1,$D341),"000000"),"-","")</f>
        <v>240116</v>
      </c>
      <c r="AT341" s="69"/>
      <c r="AU341" s="70"/>
      <c r="AW341" s="71" t="str">
        <f>SUBSTITUTE(IF(VLOOKUP(AW$310,$AD$9:$AN$32,8,FALSE)=INDEX($E$143:$G$146,MATCH("●",INDEX($H$143:$AQ$146,,MATCH($D341,$137:$137,0)-7),0),1),"","sed -i "&amp;IF($AK$308="MacOS","'' ","")&amp;"'s#"&amp;AW$310&amp;"="""&amp;VLOOKUP(AW$310,$AD$9:$AN$32,8,FALSE)&amp;""""&amp;"#"&amp;AW$310&amp;"="&amp;""""&amp;INDEX($E$143:$G$146,MATCH("●",INDEX($H$143:$AQ$146,,MATCH($D341,$137:$137,0)-7),0),1)&amp;""""&amp;"#g'"&amp;" ${CONFIG_DIR}"&amp;$K$7&amp;"; export "&amp;AW$310&amp;"="&amp;""""&amp;INDEX($E$143:$G$146,MATCH("●",INDEX($H$143:$AQ$146,,MATCH($D341,$137:$137,0)-7),0),1)&amp;""";"),",",""",""")</f>
        <v/>
      </c>
      <c r="AX341" s="71" t="str">
        <f>SUBSTITUTE(IF(INDEX($E$143:$G$146,MATCH("●",INDEX($H$143:$AQ$146,,MATCH($D341,$137:$137,0)-7),0),1)=VLOOKUP(AX$310,$AD$9:$AN$32,8,FALSE),"","sed -i "&amp;IF($AK$308="MacOS","'' ","")&amp;"'s#"&amp;AX$310&amp;"="""&amp;INDEX($E$143:$G$146,MATCH("●",INDEX($H$143:$AQ$146,,MATCH($D341,$137:$137,0)-7),0),1)&amp;""""&amp;"#"&amp;AX$310&amp;"="&amp;""""&amp;VLOOKUP(AX$310,$AD$9:$AN$32,8,FALSE)&amp;""""&amp;"#g'"&amp;"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41" s="71" t="str">
        <f>SUBSTITUTE(IF(VLOOKUP(AY$310,$AD$9:$AN$32,8,FALSE)=INDEX($E$148:$G$149,MATCH("●",INDEX($H$148:$AQ$149,,MATCH($D341,$137:$137,0)-7),0),1),"","sed -i "&amp;IF($AK$308="MacOS","'' ","")&amp;"'s#"&amp;AY$310&amp;"="""&amp;VLOOKUP(AY$310,$AD$9:$AN$32,8,FALSE)&amp;""""&amp;"#"&amp;AY$310&amp;"="&amp;""""&amp;INDEX($E$148:$G$149,MATCH("●",INDEX($H$148:$AQ$149,,MATCH($D341,$137:$137,0)-7),0),1)&amp;""""&amp;"#g'"&amp;" ${CONFIG_DIR}"&amp;$K$7&amp;"; export "&amp;AY$310&amp;"="&amp;""""&amp;INDEX($E$148:$G$149,MATCH("●",INDEX($H$148:$AQ$149,,MATCH($D341,$137:$137,0)-7),0),1)&amp;""";"),",",""",""")</f>
        <v/>
      </c>
      <c r="AZ341" s="71" t="str">
        <f>SUBSTITUTE(IF(INDEX($E$148:$G$149,MATCH("●",INDEX($H$148:$AQ$149,,MATCH($D341,$137:$137,0)-7),0),1)=VLOOKUP(AZ$310,$AD$9:$AN$16,8,FALSE),"","sed -i "&amp;IF($AK$308="MacOS","'' ","")&amp;"'s#"&amp;AZ$310&amp;"="""&amp;INDEX($E$148:$G$149,MATCH("●",INDEX($H$148:$AQ$149,,MATCH($D341,$137:$137,0)-7),0),1)&amp;""""&amp;"#"&amp;AZ$310&amp;"="&amp;""""&amp;VLOOKUP(AZ$310,$AD$9:$AN$16,8,FALSE)&amp;""""&amp;"#g'"&amp;"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41" s="71" t="str">
        <f>SUBSTITUTE(IF(VLOOKUP(BA$310,$AD$9:$AN$32,8,FALSE)=INDEX($E$151:$G$156,MATCH("●",INDEX($H$151:$AQ$156,,MATCH($D341,$137:$137,0)-7),0),1),"","sed -i "&amp;IF($AK$308="MacOS","'' ","")&amp;"'s#"&amp;BA$310&amp;"="""&amp;VLOOKUP(BA$310,$AD$9:$AN$32,8,FALSE)&amp;""""&amp;"#"&amp;BA$310&amp;"="&amp;""""&amp;INDEX($E$151:$G$156,MATCH("●",INDEX($H$151:$AQ$156,,MATCH($D341,$137:$137,0)-7),0),1)&amp;""""&amp;"#g'"&amp;" ${CONFIG_DIR}"&amp;$K$7&amp;"; export "&amp;BA$310&amp;"="&amp;""""&amp;INDEX($E$151:$G$156,MATCH("●",INDEX($H$151:$AQ$156,,MATCH($D341,$137:$137,0)-7),0),1)&amp;""";"),",",""",""")</f>
        <v/>
      </c>
      <c r="BB341" s="71" t="str">
        <f>SUBSTITUTE(IF(INDEX($E$151:$G$156,MATCH("●",INDEX($H$151:$AQ$156,,MATCH($D341,$137:$137,0)-7),0),1)=VLOOKUP(BB$310,$AD$9:$AN$16,8,FALSE),"","sed -i "&amp;IF($AK$308="MacOS","'' ","")&amp;"'s#"&amp;BB$310&amp;"="""&amp;INDEX($E$151:$G$156,MATCH("●",INDEX($H$151:$AQ$156,,MATCH($D341,$137:$137,0)-7),0),1)&amp;""""&amp;"#"&amp;BB$310&amp;"="&amp;""""&amp;VLOOKUP(BB$310,$AD$9:$AN$16,8,FALSE)&amp;""""&amp;"#g'"&amp;"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41" s="71" t="str">
        <f>SUBSTITUTE(IF(VLOOKUP(BC$310,$AD$9:$AN$32,8,FALSE)=INDEX($E$158:$G$166,MATCH("●",INDEX($H$158:$AQ$166,,MATCH($D341,$137:$137,0)-7),0),1),"","sed -i "&amp;IF($AK$308="MacOS","'' ","")&amp;"'s#"&amp;BC$310&amp;"="""&amp;VLOOKUP(BC$310,$AD$9:$AN$32,8,FALSE)&amp;""""&amp;"#"&amp;BC$310&amp;"="&amp;""""&amp;INDEX($E$158:$G$166,MATCH("●",INDEX($H$158:$AQ$166,,MATCH($D341,$137:$137,0)-7),0),1)&amp;""""&amp;"#g'"&amp;" ${CONFIG_DIR}"&amp;$K$7&amp;"; export "&amp;BC$310&amp;"="&amp;""""&amp;INDEX($E$158:$G$166,MATCH("●",INDEX($H$158:$AQ$166,,MATCH($D341,$137:$137,0)-7),0),1)&amp;""";"),",",""",""")</f>
        <v/>
      </c>
      <c r="BD341" s="71" t="str">
        <f>SUBSTITUTE(IF(INDEX($E$158:$G$166,MATCH("●",INDEX($H$158:$AQ$166,,MATCH($D341,$137:$137,0)-7),0),1)=VLOOKUP(BD$310,$AD$9:$AN$16,8,FALSE),"","sed -i "&amp;IF($AK$308="MacOS","'' ","")&amp;"'s#"&amp;BD$310&amp;"="""&amp;INDEX($E$158:$G$166,MATCH("●",INDEX($H$158:$AQ$166,,MATCH($D341,$137:$137,0)-7),0),1)&amp;""""&amp;"#"&amp;BD$310&amp;"="&amp;""""&amp;VLOOKUP(BD$310,$AD$9:$AN$16,8,FALSE)&amp;""""&amp;"#g'"&amp;"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41" s="71" t="str">
        <f>SUBSTITUTE(IF(VLOOKUP(BE$310,$AD$9:$AN$32,8,FALSE)=INDEX($E$168:$G$169,MATCH("●",INDEX($H$168:$AQ$169,,MATCH($D341,$137:$137,0)-7),0),1),"","sed -i "&amp;IF($AK$308="MacOS","'' ","")&amp;"'s#"&amp;BE$310&amp;"="""&amp;VLOOKUP(BE$310,$AD$9:$AD$9:$AN$32,8,FALSE)&amp;""""&amp;"#"&amp;BE$310&amp;"="&amp;""""&amp;INDEX($E$168:$G$169,MATCH("●",INDEX($H$168:$AQ$169,,MATCH($D341,$137:$137,0)-7),0),1)&amp;""""&amp;"#g'"&amp;" ${CONFIG_DIR}"&amp;$K$7&amp;"; export "&amp;BE$310&amp;"="&amp;""""&amp;INDEX($E$168:$G$169,MATCH("●",INDEX($H$168:$AQ$169,,MATCH($D341,$137:$137,0)-7),0),1)&amp;""";"),",",""",""")</f>
        <v/>
      </c>
      <c r="BF341" s="71" t="str">
        <f>SUBSTITUTE(IF(INDEX($E$168:$G$169,MATCH("●",INDEX($H$168:$AQ$169,,MATCH($D341,$137:$137,0)-7),0),1)=VLOOKUP(BF$310,$AD$9:$AN$16,8,FALSE),"","sed -i "&amp;IF($AK$308="MacOS","'' ","")&amp;"'s#"&amp;BF$310&amp;"="""&amp;INDEX($E$168:$G$169,MATCH("●",INDEX($H$168:$AQ$169,,MATCH($D341,$137:$137,0)-7),0),1)&amp;""""&amp;"#"&amp;BF$310&amp;"="&amp;""""&amp;VLOOKUP(BF$310,$AD$9:$AN$16,8,FALSE)&amp;""""&amp;"#g'"&amp;"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41" s="71" t="str">
        <f>SUBSTITUTE(IF(VLOOKUP(BG$310,$AD$9:$AN$32,8,FALSE)=INDEX($E$171:$G$172,MATCH("●",INDEX($H$171:$AQ$172,,MATCH($D341,$137:$137,0)-7),0),1),"","sed -i "&amp;IF($AK$308="MacOS","'' ","")&amp;"'s#"&amp;BG$310&amp;"="""&amp;VLOOKUP(BG$310,$AD$9:$AN$32,8,FALSE)&amp;""""&amp;"#"&amp;BG$310&amp;"="&amp;""""&amp;INDEX($E$171:$G$172,MATCH("●",INDEX($H$171:$AQ$172,,MATCH($D341,$137:$137,0)-7),0),1)&amp;""""&amp;"#g'"&amp;" ${CONFIG_DIR}"&amp;$K$7&amp;"; export "&amp;BG$310&amp;"="&amp;""""&amp;INDEX($E$171:$G$172,MATCH("●",INDEX($H$171:$AQ$172,,MATCH($D341,$137:$137,0)-7),0),1)&amp;""";"),",",""",""")</f>
        <v/>
      </c>
      <c r="BH341" s="71" t="str">
        <f>SUBSTITUTE(IF(INDEX($E$171:$G$172,MATCH("●",INDEX($H$171:$AQ$172,,MATCH($D341,$137:$137,0)-7),0),1)=VLOOKUP(BH$310,$AD$9:$AN$16,8,FALSE),"","sed -i "&amp;IF($AK$308="MacOS","'' ","")&amp;"'s#"&amp;BH$310&amp;"="""&amp;INDEX($E$171:$G$172,MATCH("●",INDEX($H$171:$AQ$172,,MATCH($D341,$137:$137,0)-7),0),1)&amp;""""&amp;"#"&amp;BH$310&amp;"="&amp;""""&amp;VLOOKUP(BH$310,$AD$9:$AN$16,8,FALSE)&amp;""""&amp;"#g'"&amp;"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41" s="71" t="str">
        <f>SUBSTITUTE(IF(VLOOKUP(BI$310,$AD$9:$AN$32,8,FALSE)=INDEX($E$174:$G$185,MATCH("●",INDEX($H$174:$AQ$185,,MATCH($D341,$137:$137,0)-7),0),1),"","sed -i "&amp;IF($AK$308="MacOS","'' ","")&amp;"'s#"&amp;BI$310&amp;"="""&amp;VLOOKUP(BI$310,$AD$9:$AN$32,8,FALSE)&amp;""""&amp;"#"&amp;BI$310&amp;"="&amp;""""&amp;INDEX($E$174:$G$185,MATCH("●",INDEX($H$174:$AQ$185,,MATCH($D341,$137:$137,0)-7),0),1)&amp;""""&amp;"#g'"&amp;" ${CONFIG_DIR}"&amp;$K$7&amp;"; export "&amp;BI$310&amp;"="&amp;""""&amp;INDEX($E$174:$G$185,MATCH("●",INDEX($H$174:$AQ$185,,MATCH($D341,$137:$137,0)-7),0),1)&amp;""";"),",",""",""")</f>
        <v/>
      </c>
      <c r="BJ341" s="71" t="str">
        <f>SUBSTITUTE(IF(INDEX($E$174:$G$185,MATCH("●",INDEX($H$174:$AQ$185,,MATCH($D341,$137:$137,0)-7),0),1)=VLOOKUP(BJ$310,$AD$9:$AN$16,8,FALSE),"","sed -i "&amp;IF($AK$308="MacOS","'' ","")&amp;"'s#"&amp;BJ$310&amp;"="""&amp;INDEX($E$174:$G$185,MATCH("●",INDEX($H$174:$AQ$185,,MATCH($D341,$137:$137,0)-7),0),1)&amp;""""&amp;"#"&amp;BJ$310&amp;"="&amp;""""&amp;VLOOKUP(BJ$310,$AD$9:$AN$16,8,FALSE)&amp;""""&amp;"#g'"&amp;"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41" s="71" t="str">
        <f>SUBSTITUTE(IF(VLOOKUP(BK$310,$AD$9:$AN$32,8,FALSE)=INDEX($E$187:$G$189,MATCH("●",INDEX($H$187:$AQ$189,,MATCH($D341,$137:$137,0)-7),0),1),"","sed -i "&amp;IF($AK$308="MacOS","'' ","")&amp;"'s#"&amp;BK$310&amp;"="""&amp;VLOOKUP(BK$310,$AD$9:$AN$32,8,FALSE)&amp;""""&amp;"#"&amp;BK$310&amp;"="&amp;""""&amp;INDEX($E$187:$G$189,MATCH("●",INDEX($H$187:$AQ$189,,MATCH($D341,$137:$137,0)-7),0),1)&amp;""""&amp;"#g'"&amp;" ${CONFIG_DIR}"&amp;$K$7&amp;"; export "&amp;BK$310&amp;"="&amp;""""&amp;INDEX($E$187:$G$189,MATCH("●",INDEX($H$187:$AQ$189,,MATCH($D341,$137:$137,0)-7),0),1)&amp;""";"),",",""",""")</f>
        <v/>
      </c>
      <c r="BL341" s="71" t="str">
        <f>SUBSTITUTE(IF(INDEX($E$187:$G$189,MATCH("●",INDEX($H$187:$AQ$189,,MATCH($D341,$137:$137,0)-7),0),1)=VLOOKUP(BL$310,$AD$9:$AN$32,8,FALSE),"","sed -i "&amp;IF($AK$308="MacOS","'' ","")&amp;"'s#"&amp;BL$310&amp;"="""&amp;INDEX($E$187:$G$189,MATCH("●",INDEX($H$187:$AQ$189,,MATCH($D341,$137:$137,0)-7),0),1)&amp;""""&amp;"#"&amp;BL$310&amp;"="&amp;""""&amp;VLOOKUP(BL$310,$AD$9:$AN$32,8,FALSE)&amp;""""&amp;"#g'"&amp;"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41" s="71" t="str">
        <f>SUBSTITUTE(IF(VLOOKUP(BM$310,$AD$9:$AN$32,8,FALSE)=INDEX($E$191:$G$192,MATCH("●",INDEX($H$191:$AQ$192,,MATCH($D341,$137:$137,0)-7),0),1),"","sed -i "&amp;IF($AK$308="MacOS","'' ","")&amp;"'s#"&amp;BM$310&amp;"="""&amp;VLOOKUP(BM$310,$AD$9:$AN$32,8,FALSE)&amp;""""&amp;"#"&amp;BM$310&amp;"="&amp;""""&amp;INDEX($E$191:$G$192,MATCH("●",INDEX($H$191:$AQ$192,,MATCH($D341,$137:$137,0)-7),0),1)&amp;""""&amp;"#g'"&amp;" ${CONFIG_DIR}"&amp;$K$7&amp;"; export "&amp;BM$310&amp;"="&amp;""""&amp;INDEX($E$191:$G$192,MATCH("●",INDEX($H$191:$AQ$192,,MATCH($D341,$137:$137,0)-7),0),1)&amp;""";"),",",""",""")</f>
        <v/>
      </c>
      <c r="BN341" s="71" t="str">
        <f>SUBSTITUTE(IF(INDEX($E$191:$G$192,MATCH("●",INDEX($H$191:$AQ$192,,MATCH($D341,$137:$137,0)-7),0),1)=VLOOKUP(BN$310,$AD$9:$AN$32,8,FALSE),"","sed -i "&amp;IF($AK$308="MacOS","'' ","")&amp;"'s#"&amp;BN$310&amp;"="""&amp;INDEX($E$191:$G$192,MATCH("●",INDEX($H$191:$AQ$192,,MATCH($D341,$137:$137,0)-7),0),1)&amp;""""&amp;"#"&amp;BN$310&amp;"="&amp;""""&amp;VLOOKUP(BN$310,$AD$9:$AN$32,8,FALSE)&amp;""""&amp;"#g'"&amp;"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41" s="71" t="str">
        <f>SUBSTITUTE(IF(VLOOKUP(BO$310,$AD$9:$AN$32,8,FALSE)=INDEX($E$194:$G$195,MATCH("●",INDEX($H$194:$AQ$195,,MATCH($D341,$137:$137,0)-7),0),1),"","sed -i "&amp;IF($AK$308="MacOS","'' ","")&amp;"'s#"&amp;BO$310&amp;"="""&amp;VLOOKUP(BO$310,$AD$9:$AN$32,8,FALSE)&amp;""""&amp;"#"&amp;BO$310&amp;"="&amp;""""&amp;INDEX($E$194:$G$195,MATCH("●",INDEX($H$194:$AQ$195,,MATCH($D341,$137:$137,0)-7),0),1)&amp;""""&amp;"#g'"&amp;" ${CONFIG_DIR}"&amp;$K$7&amp;"; export "&amp;BO$310&amp;"="&amp;""""&amp;INDEX($E$194:$G$195,MATCH("●",INDEX($H$194:$AQ$195,,MATCH($D341,$137:$137,0)-7),0),1)&amp;""";"),",",""",""")</f>
        <v/>
      </c>
      <c r="BP341" s="71" t="str">
        <f>SUBSTITUTE(IF(INDEX($E$194:$G$195,MATCH("●",INDEX($H$194:$AQ$195,,MATCH($D341,$137:$137,0)-7),0),1)=VLOOKUP(BP$310,$AD$9:$AN$32,8,FALSE),"","sed -i "&amp;IF($AK$308="MacOS","'' ","")&amp;"'s#"&amp;BP$310&amp;"="""&amp;INDEX($E$194:$G$195,MATCH("●",INDEX($H$194:$AQ$195,,MATCH($D341,$137:$137,0)-7),0),1)&amp;""""&amp;"#"&amp;BP$310&amp;"="&amp;""""&amp;VLOOKUP(BP$310,$AD$9:$AN$32,8,FALSE)&amp;""""&amp;"#g'"&amp;"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41" s="71" t="str">
        <f>SUBSTITUTE(IF(VLOOKUP(BQ$310,$AD$9:$AN$32,8,FALSE)=INDEX($E$197:$G$198,MATCH("●",INDEX($H$197:$AQ$198,,MATCH($D341,$137:$137,0)-7),0),1),"","sed -i "&amp;IF($AK$308="MacOS","'' ","")&amp;"'s#"&amp;BQ$310&amp;"="""&amp;VLOOKUP(BQ$310,$AD$9:$AN$32,8,FALSE)&amp;""""&amp;"#"&amp;BQ$310&amp;"="&amp;""""&amp;INDEX($E$197:$G$198,MATCH("●",INDEX($H$197:$AQ$198,,MATCH($D341,$137:$137,0)-7),0),1)&amp;""""&amp;"#g'"&amp;" ${CONFIG_DIR}"&amp;$K$7&amp;"; export "&amp;BQ$310&amp;"="&amp;""""&amp;INDEX($E$197:$G$198,MATCH("●",INDEX($H$197:$AQ$198,,MATCH($D341,$137:$137,0)-7),0),1)&amp;""";"),",",""",""")</f>
        <v/>
      </c>
      <c r="BR341" s="71" t="str">
        <f>SUBSTITUTE(IF(INDEX($E$197:$G$198,MATCH("●",INDEX($H$197:$AQ$198,,MATCH($D341,$137:$137,0)-7),0),1)=VLOOKUP(BR$310,$AD$9:$AN$32,8,FALSE),"","sed -i "&amp;IF($AK$308="MacOS","'' ","")&amp;"'s#"&amp;BR$310&amp;"="""&amp;INDEX($E$197:$G$198,MATCH("●",INDEX($H$197:$AQ$198,,MATCH($D341,$137:$137,0)-7),0),1)&amp;""""&amp;"#"&amp;BR$310&amp;"="&amp;""""&amp;VLOOKUP(BR$310,$AD$9:$AN$32,8,FALSE)&amp;""""&amp;"#g'"&amp;"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41" s="71" t="str">
        <f>SUBSTITUTE(IF(VLOOKUP(BS$310,$AD$9:$AN$32,8,FALSE)=INDEX($E$200:$G$203,MATCH("●",INDEX($H$200:$AQ$203,,MATCH($D341,$137:$137,0)-7),0),1),"","sed -i "&amp;IF($AK$308="MacOS","'' ","")&amp;"'s#"&amp;BS$310&amp;"="""&amp;VLOOKUP(BS$310,$AD$9:$AN$32,8,FALSE)&amp;""""&amp;"#"&amp;BS$310&amp;"="&amp;""""&amp;INDEX($E$200:$G$203,MATCH("●",INDEX($H$200:$AQ$203,,MATCH($D341,$137:$137,0)-7),0),1)&amp;""""&amp;"#g'"&amp;" ${CONFIG_DIR}"&amp;$K$7&amp;"; export "&amp;BS$310&amp;"="&amp;""""&amp;INDEX($E$200:$G$203,MATCH("●",INDEX($H$200:$AQ$203,,MATCH($D341,$137:$137,0)-7),0),1)&amp;""";"),",",""",""")</f>
        <v/>
      </c>
      <c r="BT341" s="71" t="str">
        <f>SUBSTITUTE(IF(INDEX($E$200:$G$203,MATCH("●",INDEX($H$200:$AQ$203,,MATCH($D341,$137:$137,0)-7),0),1)=VLOOKUP(BT$310,$AD$9:$AN$32,8,FALSE),"","sed -i "&amp;IF($AK$308="MacOS","'' ","")&amp;"'s#"&amp;BT$310&amp;"="""&amp;INDEX($E$200:$G$203,MATCH("●",INDEX($H$200:$AQ$203,,MATCH($D341,$137:$137,0)-7),0),1)&amp;""""&amp;"#"&amp;BT$310&amp;"="&amp;""""&amp;VLOOKUP(BT$310,$AD$9:$AN$32,8,FALSE)&amp;""""&amp;"#g'"&amp;"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41" s="71" t="str">
        <f>SUBSTITUTE(IF(VLOOKUP(BU$310,$AD$9:$AN$32,8,FALSE)=INDEX($E$205:$G$210,MATCH("●",INDEX($H$205:$AQ$210,,MATCH($D341,$137:$137,0)-7),0),1),"","sed -i "&amp;IF($AK$308="MacOS","'' ","")&amp;"'s#"&amp;BU$310&amp;"="""&amp;VLOOKUP(BU$310,$AD$9:$AN$32,8,FALSE)&amp;""""&amp;"#"&amp;BU$310&amp;"="&amp;""""&amp;INDEX($E$205:$G$210,MATCH("●",INDEX($H$205:$AQ$210,,MATCH($D341,$137:$137,0)-7),0),1)&amp;""""&amp;"#g'"&amp;" ${CONFIG_DIR}"&amp;$K$7&amp;"; export "&amp;BU$310&amp;"="&amp;""""&amp;INDEX($E$205:$G$210,MATCH("●",INDEX($H$205:$AQ$210,,MATCH($D341,$137:$137,0)-7),0),1)&amp;""";"),",",""",""")</f>
        <v/>
      </c>
      <c r="BV341" s="71" t="str">
        <f>SUBSTITUTE(IF(INDEX($E$205:$G$210,MATCH("●",INDEX($H$205:$AQ$210,,MATCH($D341,$137:$137,0)-7),0),1)=VLOOKUP(BV$310,$AD$9:$AN$32,8,FALSE),"","sed -i "&amp;IF($AK$308="MacOS","'' ","")&amp;"'s#"&amp;BV$310&amp;"="""&amp;INDEX($E$205:$G$210,MATCH("●",INDEX($H$205:$AQ$210,,MATCH($D341,$137:$137,0)-7),0),1)&amp;""""&amp;"#"&amp;BV$310&amp;"="&amp;""""&amp;VLOOKUP(BV$310,$AD$9:$AN$32,8,FALSE)&amp;""""&amp;"#g'"&amp;"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41" s="71" t="str">
        <f>SUBSTITUTE(IF(VLOOKUP(BW$310,$AD$9:$AN$32,8,FALSE)=INDEX($E$212:$G$217,MATCH("●",INDEX($H$212:$AQ$217,,MATCH($D341,$137:$137,0)-7),0),1),"","sed -i "&amp;IF($AK$308="MacOS","'' ","")&amp;"'s#"&amp;BW$310&amp;"="""&amp;VLOOKUP(BW$310,$AD$9:$AN$32,8,FALSE)&amp;""""&amp;"#"&amp;BW$310&amp;"="&amp;""""&amp;INDEX($E$212:$G$217,MATCH("●",INDEX($H$212:$AQ$217,,MATCH($D341,$137:$137,0)-7),0),1)&amp;""""&amp;"#g'"&amp;" ${CONFIG_DIR}"&amp;$K$7&amp;"; export "&amp;BW$310&amp;"="&amp;""""&amp;INDEX($E$212:$G$217,MATCH("●",INDEX($H$212:$AQ$217,,MATCH($D341,$137:$137,0)-7),0),1)&amp;""";"),",",""",""")</f>
        <v>sed -i '' 's#COLUMN_UNIQUE_KEY="false"",""false"",""false"",""false"",""false"",""false"",""false"",""false"",""false"",""false"#COLUMN_UNIQUE_KEY="NONE"",""true"",""tf"",""false"",""false"",""false"",""false"",""false"",""false"",""false"#g' ${CONFIG_DIR}db_sql_config.txt; export COLUMN_UNIQUE_KEY="NONE"",""true"",""tf"",""false"",""false"",""false"",""false"",""false"",""false"",""false";</v>
      </c>
      <c r="BX341" s="71" t="str">
        <f>SUBSTITUTE(IF(INDEX($E$212:$G$217,MATCH("●",INDEX($H$212:$AQ$217,,MATCH($D341,$137:$137,0)-7),0),1)=VLOOKUP(BX$310,$AD$9:$AN$32,8,FALSE),"","sed -i "&amp;IF($AK$308="MacOS","'' ","")&amp;"'s#"&amp;BX$310&amp;"="""&amp;INDEX($E$212:$G$217,MATCH("●",INDEX($H$212:$AQ$217,,MATCH($D341,$137:$137,0)-7),0),1)&amp;""""&amp;"#"&amp;BX$310&amp;"="&amp;""""&amp;VLOOKUP(BX$310,$AD$9:$AN$32,8,FALSE)&amp;""""&amp;"#g'"&amp;"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>sed -i '' 's#COLUMN_UNIQUE_KEY="NONE"",""true"",""tf"",""false"",""false"",""false"",""false"",""false"",""false"",""false"#COLUMN_UNIQUE_KEY="false"",""false"",""false"",""false"",""false"",""false"",""false"",""false"",""false"",""false"#g' ${CONFIG_DIR}db_sql_config.txt; export COLUMN_UNIQUE_KEY="false"",""false"",""false"",""false"",""false"",""false"",""false"",""false"",""false"",""false";</v>
      </c>
      <c r="BY341" s="71" t="str">
        <f>SUBSTITUTE(IF(VLOOKUP(BY$310,$AD$9:$AN$32,8,FALSE)=INDEX($E$219:$G$224,MATCH("●",INDEX($H$219:$AQ$224,,MATCH($D341,$137:$137,0)-7),0),1),"","sed -i "&amp;IF($AK$308="MacOS","'' ","")&amp;"'s#"&amp;BY$310&amp;"="""&amp;VLOOKUP(BY$310,$AD$9:$AN$32,8,FALSE)&amp;""""&amp;"#"&amp;BY$310&amp;"="&amp;""""&amp;INDEX($E$219:$G$224,MATCH("●",INDEX($H$219:$AQ$224,,MATCH($D341,$137:$137,0)-7),0),1)&amp;""""&amp;"#g'"&amp;" ${CONFIG_DIR}"&amp;$K$7&amp;"; export "&amp;BY$310&amp;"="&amp;""""&amp;INDEX($E$219:$G$224,MATCH("●",INDEX($H$219:$AQ$224,,MATCH($D341,$137:$137,0)-7),0),1)&amp;""";"),",",""",""")</f>
        <v/>
      </c>
      <c r="BZ341" s="71" t="str">
        <f>SUBSTITUTE(IF(INDEX($E$219:$G$224,MATCH("●",INDEX($H$219:$AQ$224,,MATCH($D341,$137:$137,0)-7),0),1)=VLOOKUP(BZ$310,$AD$9:$AN$32,8,FALSE),"","sed -i "&amp;IF($AK$308="MacOS","'' ","")&amp;"'s#"&amp;BZ$310&amp;"="""&amp;INDEX($E$219:$G$224,MATCH("●",INDEX($H$219:$AQ$224,,MATCH($D341,$137:$137,0)-7),0),1)&amp;""""&amp;"#"&amp;BZ$310&amp;"="&amp;""""&amp;VLOOKUP(BZ$310,$AD$9:$AN$32,8,FALSE)&amp;""""&amp;"#g'"&amp;"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41" s="71" t="str">
        <f>SUBSTITUTE(IF(VLOOKUP(CA$310,$AD$9:$AN$32,8,FALSE)=INDEX($E$226:$G$231,MATCH("●",INDEX($H$226:$AQ$231,,MATCH($D341,$137:$137,0)-7),0),1),"","sed -i "&amp;IF($AK$308="MacOS","'' ","")&amp;"'s#"&amp;CA$310&amp;"="""&amp;VLOOKUP(CA$310,$AD$9:$AN$32,8,FALSE)&amp;""""&amp;"#"&amp;CA$310&amp;"="&amp;""""&amp;INDEX($E$226:$G$231,MATCH("●",INDEX($H$226:$AQ$231,,MATCH($D341,$137:$137,0)-7),0),1)&amp;""""&amp;"#g'"&amp;" ${CONFIG_DIR}"&amp;$K$7&amp;"; export "&amp;CA$310&amp;"="&amp;""""&amp;INDEX($E$226:$G$231,MATCH("●",INDEX($H$226:$AQ$231,,MATCH($D341,$137:$137,0)-7),0),1)&amp;""";"),",",""",""")</f>
        <v/>
      </c>
      <c r="CB341" s="71" t="str">
        <f>SUBSTITUTE(IF(INDEX($E$226:$G$231,MATCH("●",INDEX($H$226:$AQ$231,,MATCH($D341,$137:$137,0)-7),0),1)=VLOOKUP(CB$310,$AD$9:$AN$32,8,FALSE),"","sed -i "&amp;IF($AK$308="MacOS","'' ","")&amp;"'s#"&amp;CB$310&amp;"="""&amp;INDEX($E$226:$G$231,MATCH("●",INDEX($H$226:$AQ$231,,MATCH($D341,$137:$137,0)-7),0),1)&amp;""""&amp;"#"&amp;CB$310&amp;"="&amp;""""&amp;VLOOKUP(CB$310,$AD$9:$AN$32,8,FALSE)&amp;""""&amp;"#g'"&amp;"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41" s="71" t="str">
        <f>SUBSTITUTE(IF(VLOOKUP(CC$310,$AD$9:$AN$32,8,FALSE)=INDEX($E$233:$G$238,MATCH("●",INDEX($H$233:$AQ$238,,MATCH($D341,$137:$137,0)-7),0),1),"","sed -i "&amp;IF($AK$308="MacOS","'' ","")&amp;"'s#"&amp;CC$310&amp;"="""&amp;VLOOKUP(CC$310,$AD$9:$AN$32,8,FALSE)&amp;""""&amp;"#"&amp;CC$310&amp;"="&amp;""""&amp;INDEX($E$233:$G$238,MATCH("●",INDEX($H$233:$AQ$238,,MATCH($D341,$137:$137,0)-7),0),1)&amp;""""&amp;"#g'"&amp;" ${CONFIG_DIR}"&amp;$K$7&amp;"; export "&amp;CC$310&amp;"="&amp;""""&amp;INDEX($E$233:$G$238,MATCH("●",INDEX($H$233:$AQ$238,,MATCH($D341,$137:$137,0)-7),0),1)&amp;""";"),",",""",""")</f>
        <v/>
      </c>
      <c r="CD341" s="71" t="str">
        <f>SUBSTITUTE(IF(INDEX($E$233:$G$238,MATCH("●",INDEX($H$233:$AQ$238,,MATCH($D341,$137:$137,0)-7),0),1)=VLOOKUP(CD$310,$AD$9:$AN$32,8,FALSE),"","sed -i "&amp;IF($AK$308="MacOS","'' ","")&amp;"'s#"&amp;CD$310&amp;"="""&amp;INDEX($E$233:$G$238,MATCH("●",INDEX($H$233:$AQ$238,,MATCH($D341,$137:$137,0)-7),0),1)&amp;""""&amp;"#"&amp;CD$310&amp;"="&amp;""""&amp;VLOOKUP(CD$310,$AD$9:$AN$32,8,FALSE)&amp;""""&amp;"#g'"&amp;"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41" s="71" t="str">
        <f>SUBSTITUTE(IF(VLOOKUP(CE$310,$AD$9:$AN$32,8,FALSE)=INDEX($E$240:$G$245,MATCH("●",INDEX($H$240:$AQ$245,,MATCH($D341,$137:$137,0)-7),0),1),"","sed -i "&amp;IF($AK$308="MacOS","'' ","")&amp;"'s#"&amp;CE$310&amp;"="""&amp;VLOOKUP(CE$310,$AD$9:$AN$32,8,FALSE)&amp;""""&amp;"#"&amp;CE$310&amp;"="&amp;""""&amp;INDEX($E$240:$G$245,MATCH("●",INDEX($H$240:$AQ$245,,MATCH($D341,$137:$137,0)-7),0),1)&amp;""""&amp;"#g'"&amp;" ${CONFIG_DIR}"&amp;$K$7&amp;"; export "&amp;CE$310&amp;"="&amp;""""&amp;INDEX($E$240:$G$245,MATCH("●",INDEX($H$240:$AQ$245,,MATCH($D341,$137:$137,0)-7),0),1)&amp;""";"),",",""",""")</f>
        <v/>
      </c>
      <c r="CF341" s="71" t="str">
        <f>SUBSTITUTE(IF(INDEX($E$240:$G$245,MATCH("●",INDEX($H$240:$AQ$245,,MATCH($D341,$137:$137,0)-7),0),1)=VLOOKUP(CF$310,$AD$9:$AN$32,8,FALSE),"","sed -i "&amp;IF($AK$308="MacOS","'' ","")&amp;"'s#"&amp;CF$310&amp;"="""&amp;INDEX($E$240:$G$245,MATCH("●",INDEX($H$240:$AQ$245,,MATCH($D341,$137:$137,0)-7),0),1)&amp;""""&amp;"#"&amp;CF$310&amp;"="&amp;""""&amp;VLOOKUP(CF$310,$AD$9:$AN$32,8,FALSE)&amp;""""&amp;"#g'"&amp;"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41" s="71" t="str">
        <f>SUBSTITUTE(IF(VLOOKUP(CG$310,$AD$9:$AN$32,8,FALSE)=INDEX($E$247:$G$251,MATCH("●",INDEX($H$247:$AQ$251,,MATCH($D341,$137:$137,0)-7),0),1),"","sed -i "&amp;IF($AK$308="MacOS","'' ","")&amp;"'s#"&amp;CG$310&amp;"="""&amp;VLOOKUP(CG$310,$AD$9:$AN$32,8,FALSE)&amp;""""&amp;"#"&amp;CG$310&amp;"="&amp;""""&amp;INDEX($E$247:$G$251,MATCH("●",INDEX($H$247:$AQ$251,,MATCH($D341,$137:$137,0)-7),0),1)&amp;""""&amp;"#g'"&amp;" ${CONFIG_DIR}"&amp;$K$7&amp;"; export "&amp;CG$310&amp;"="&amp;""""&amp;INDEX($E$247:$G$251,MATCH("●",INDEX($H$247:$AQ$251,,MATCH($D341,$137:$137,0)-7),0),1)&amp;""";"),",",""",""")</f>
        <v/>
      </c>
      <c r="CH341" s="71" t="str">
        <f>SUBSTITUTE(IF(INDEX($E$247:$G$251,MATCH("●",INDEX($H$247:$AQ$251,,MATCH($D341,$137:$137,0)-7),0),1)=VLOOKUP(CH$310,$AD$9:$AN$32,8,FALSE),"","sed -i "&amp;IF($AK$308="MacOS","'' ","")&amp;"'s#"&amp;CH$310&amp;"="""&amp;INDEX($E$247:$G$251,MATCH("●",INDEX($H$247:$AQ$251,,MATCH($D341,$137:$137,0)-7),0),1)&amp;""""&amp;"#"&amp;CH$310&amp;"="&amp;""""&amp;VLOOKUP(CH$310,$AD$9:$AN$32,8,FALSE)&amp;""""&amp;"#g'"&amp;"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41" s="71" t="str">
        <f>SUBSTITUTE(IF(VLOOKUP(CI$310,$AD$9:$AN$32,8,FALSE)=INDEX($E$253:$G$257,MATCH("●",INDEX($H$253:$AQ$257,,MATCH($D341,$137:$137,0)-7),0),1),"","sed -i "&amp;IF($AK$308="MacOS","'' ","")&amp;"'s#"&amp;CI$310&amp;"="""&amp;VLOOKUP(CI$310,$AD$9:$AN$32,8,FALSE)&amp;""""&amp;"#"&amp;CI$310&amp;"="&amp;""""&amp;INDEX($E$253:$G$257,MATCH("●",INDEX($H$253:$AQ$257,,MATCH($D341,$137:$137,0)-7),0),1)&amp;""""&amp;"#g'"&amp;" ${CONFIG_DIR}"&amp;$K$7&amp;"; export "&amp;CI$310&amp;"="&amp;""""&amp;INDEX($E$253:$G$257,MATCH("●",INDEX($H$253:$AQ$257,,MATCH($D341,$137:$137,0)-7),0),1)&amp;""";"),",",""",""")</f>
        <v/>
      </c>
      <c r="CJ341" s="71" t="str">
        <f>SUBSTITUTE(IF(INDEX($E$253:$G$257,MATCH("●",INDEX($H$253:$AQ$257,,MATCH($D341,$137:$137,0)-7),0),1)=VLOOKUP(CJ$310,$AD$9:$AN$32,8,FALSE),"","sed -i "&amp;IF($AK$308="MacOS","'' ","")&amp;"'s#"&amp;CJ$310&amp;"="""&amp;INDEX($E$253:$G$257,MATCH("●",INDEX($H$253:$AQ$257,,MATCH($D341,$137:$137,0)-7),0),1)&amp;""""&amp;"#"&amp;CJ$310&amp;"="&amp;""""&amp;VLOOKUP(CJ$310,$AD$9:$AN$32,8,FALSE)&amp;""""&amp;"#g'"&amp;"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41" s="71" t="str">
        <f>SUBSTITUTE(IF(VLOOKUP(CK$310,$AD$9:$AN$32,8,FALSE)=INDEX($E$259:$G$268,MATCH("●",INDEX($H$259:$AQ$268,,MATCH($D341,$137:$137,0)-7),0),1),"","sed -i "&amp;IF($AK$308="MacOS","'' ","")&amp;"'s#"&amp;CK$310&amp;"="""&amp;VLOOKUP(CK$310,$AD$9:$AN$32,8,FALSE)&amp;""""&amp;"#"&amp;CK$310&amp;"="&amp;""""&amp;INDEX($E$259:$G$268,MATCH("●",INDEX($H$259:$AQ$268,,MATCH($D341,$137:$137,0)-7),0),1)&amp;""""&amp;"#g'"&amp;" ${CONFIG_DIR}"&amp;$K$7&amp;"; export "&amp;CK$310&amp;"="&amp;""""&amp;INDEX($E$259:$G$268,MATCH("●",INDEX($H$259:$AQ$268,,MATCH($D341,$137:$137,0)-7),0),1)&amp;""";"),",",""",""")</f>
        <v/>
      </c>
      <c r="CL341" s="71" t="str">
        <f>SUBSTITUTE(IF(INDEX($E$259:$G$268,MATCH("●",INDEX($H$259:$AQ$268,,MATCH($D341,$137:$137,0)-7),0),1)=VLOOKUP(CL$310,$AD$9:$AN$32,8,FALSE),"","sed -i "&amp;IF($AK$308="MacOS","'' ","")&amp;"'s#"&amp;CL$310&amp;"="""&amp;INDEX($E$259:$G$268,MATCH("●",INDEX($H$259:$AQ$268,,MATCH($D341,$137:$137,0)-7),0),1)&amp;""""&amp;"#"&amp;CL$310&amp;"="&amp;""""&amp;VLOOKUP(CL$310,$AD$9:$AN$32,8,FALSE)&amp;""""&amp;"#g'"&amp;"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41" s="71" t="str">
        <f t="shared" si="4"/>
        <v>sed -i '' 's#POSTGRESQL_TEMPLATE="template0"#POSTGRESQL_TEMPLATE="なし"#g' ${CONFIG_DIR}db_data_config.txt; export POSTGRESQL_TEMPLATE="なし";</v>
      </c>
      <c r="CN341" s="71" t="str">
        <f t="shared" si="5"/>
        <v>sed -i '' 's#POSTGRESQL_TEMPLATE="なし"#POSTGRESQL_TEMPLATE="template0"#g' ${CONFIG_DIR}db_data_config.txt; export POSTGRESQL_TEMPLATE="template0";</v>
      </c>
      <c r="CO341" s="71" t="str">
        <f t="shared" si="6"/>
        <v>sed -i '' 's#POSTGRESQL_CONNECTION_LIMIT="-1"#POSTGRESQL_CONNECTION_LIMIT="なし"#g' ${CONFIG_DIR}db_data_config.txt; export POSTGRESQL_CONNECTION_LIMIT="なし";</v>
      </c>
      <c r="CP341" s="71" t="str">
        <f t="shared" si="7"/>
        <v>sed -i '' 's#POSTGRESQL_CONNECTION_LIMIT="なし"#POSTGRESQL_CONNECTION_LIMIT="-1"#g' ${CONFIG_DIR}db_data_config.txt; export POSTGRESQL_CONNECTION_LIMIT="-1";</v>
      </c>
      <c r="CQ341" s="71" t="str">
        <f t="shared" si="8"/>
        <v>sed -i '' 's#POSTGRESQL_ALLOW_CONNECTIONS="true"#POSTGRESQL_ALLOW_CONNECTIONS="なし"#g' ${CONFIG_DIR}db_data_config.txt; export POSTGRESQL_ALLOW_CONNECTIONS="なし";</v>
      </c>
      <c r="CR341" s="71" t="str">
        <f t="shared" si="9"/>
        <v>sed -i '' 's#POSTGRESQL_ALLOW_CONNECTIONS="なし"#POSTGRESQL_ALLOW_CONNECTIONS="true"#g' ${CONFIG_DIR}db_data_config.txt; export POSTGRESQL_ALLOW_CONNECTIONS="true";</v>
      </c>
      <c r="CS341" s="5" t="s">
        <v>735</v>
      </c>
    </row>
    <row r="342" spans="4:97" ht="36" customHeight="1">
      <c r="D342" s="96">
        <f t="shared" si="10"/>
        <v>31</v>
      </c>
      <c r="E342" s="97"/>
      <c r="F342" s="97"/>
      <c r="G342" s="98"/>
      <c r="H342" s="45" t="str">
        <f t="shared" ca="1" si="11"/>
        <v>clear; echo テストケース031; sed -i '' 's#COLUMN_FOREIGN_KEY="false","false","false","false","false","false","false","false","false","false"#COLUMN_FOREIGN_KEY="NONE","true","false","false","false","false","false","false","false","false"#g' ${CONFIG_DIR}db_sql_config.txt; export COLUMN_FOREIGN_KEY="NONE","true","false","false","false","false","false","false","false","false";sed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's#COLUMN_FOREIGN_KEY="NONE","true","false","false","false","false","false","false","false","false"#COLUMN_FOREIGN_KEY="false","false","false","false","false","false","false","false","false","false"#g' ${CONFIG_DIR}db_sql_config.txt; export COLUMN_FOREIGN_KEY="false","false","false","false","false","false","false","false","false","false";sed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7"/>
      <c r="AE342" s="99" t="str" cm="1">
        <f t="array" ref="AE342">SUBSTITUTE(INDEX($H$286:$AQ$286, , MATCH($D342, $137:$137, 0)-7),"-","")</f>
        <v>正常</v>
      </c>
      <c r="AF342" s="100"/>
      <c r="AG342" s="101"/>
      <c r="AH342" s="102" t="s">
        <v>1510</v>
      </c>
      <c r="AI342" s="103"/>
      <c r="AJ342" s="103"/>
      <c r="AK342" s="103"/>
      <c r="AL342" s="103"/>
      <c r="AM342" s="103"/>
      <c r="AN342" s="103"/>
      <c r="AO342" s="103"/>
      <c r="AP342" s="103"/>
      <c r="AQ342" s="104"/>
      <c r="AS342" s="68" t="str" cm="1">
        <f t="array" ref="AS342">SUBSTITUTE(TEXT(INDEX($H$289:$AQ$289,1,$D342),"000000"),"-","")</f>
        <v>240001</v>
      </c>
      <c r="AT342" s="69"/>
      <c r="AU342" s="70"/>
      <c r="AW342" s="71" t="str">
        <f>SUBSTITUTE(IF(VLOOKUP(AW$310,$AD$9:$AN$32,8,FALSE)=INDEX($E$143:$G$146,MATCH("●",INDEX($H$143:$AQ$146,,MATCH($D342,$137:$137,0)-7),0),1),"","sed -i "&amp;IF($AK$308="MacOS","'' ","")&amp;"'s#"&amp;AW$310&amp;"="""&amp;VLOOKUP(AW$310,$AD$9:$AN$32,8,FALSE)&amp;""""&amp;"#"&amp;AW$310&amp;"="&amp;""""&amp;INDEX($E$143:$G$146,MATCH("●",INDEX($H$143:$AQ$146,,MATCH($D342,$137:$137,0)-7),0),1)&amp;""""&amp;"#g'"&amp;" ${CONFIG_DIR}"&amp;$K$7&amp;"; export "&amp;AW$310&amp;"="&amp;""""&amp;INDEX($E$143:$G$146,MATCH("●",INDEX($H$143:$AQ$146,,MATCH($D342,$137:$137,0)-7),0),1)&amp;""";"),",",""",""")</f>
        <v/>
      </c>
      <c r="AX342" s="71" t="str">
        <f>SUBSTITUTE(IF(INDEX($E$143:$G$146,MATCH("●",INDEX($H$143:$AQ$146,,MATCH($D342,$137:$137,0)-7),0),1)=VLOOKUP(AX$310,$AD$9:$AN$32,8,FALSE),"","sed -i "&amp;IF($AK$308="MacOS","'' ","")&amp;"'s#"&amp;AX$310&amp;"="""&amp;INDEX($E$143:$G$146,MATCH("●",INDEX($H$143:$AQ$146,,MATCH($D342,$137:$137,0)-7),0),1)&amp;""""&amp;"#"&amp;AX$310&amp;"="&amp;""""&amp;VLOOKUP(AX$310,$AD$9:$AN$32,8,FALSE)&amp;""""&amp;"#g'"&amp;"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42" s="71" t="str">
        <f>SUBSTITUTE(IF(VLOOKUP(AY$310,$AD$9:$AN$32,8,FALSE)=INDEX($E$148:$G$149,MATCH("●",INDEX($H$148:$AQ$149,,MATCH($D342,$137:$137,0)-7),0),1),"","sed -i "&amp;IF($AK$308="MacOS","'' ","")&amp;"'s#"&amp;AY$310&amp;"="""&amp;VLOOKUP(AY$310,$AD$9:$AN$32,8,FALSE)&amp;""""&amp;"#"&amp;AY$310&amp;"="&amp;""""&amp;INDEX($E$148:$G$149,MATCH("●",INDEX($H$148:$AQ$149,,MATCH($D342,$137:$137,0)-7),0),1)&amp;""""&amp;"#g'"&amp;" ${CONFIG_DIR}"&amp;$K$7&amp;"; export "&amp;AY$310&amp;"="&amp;""""&amp;INDEX($E$148:$G$149,MATCH("●",INDEX($H$148:$AQ$149,,MATCH($D342,$137:$137,0)-7),0),1)&amp;""";"),",",""",""")</f>
        <v/>
      </c>
      <c r="AZ342" s="71" t="str">
        <f>SUBSTITUTE(IF(INDEX($E$148:$G$149,MATCH("●",INDEX($H$148:$AQ$149,,MATCH($D342,$137:$137,0)-7),0),1)=VLOOKUP(AZ$310,$AD$9:$AN$16,8,FALSE),"","sed -i "&amp;IF($AK$308="MacOS","'' ","")&amp;"'s#"&amp;AZ$310&amp;"="""&amp;INDEX($E$148:$G$149,MATCH("●",INDEX($H$148:$AQ$149,,MATCH($D342,$137:$137,0)-7),0),1)&amp;""""&amp;"#"&amp;AZ$310&amp;"="&amp;""""&amp;VLOOKUP(AZ$310,$AD$9:$AN$16,8,FALSE)&amp;""""&amp;"#g'"&amp;"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42" s="71" t="str">
        <f>SUBSTITUTE(IF(VLOOKUP(BA$310,$AD$9:$AN$32,8,FALSE)=INDEX($E$151:$G$156,MATCH("●",INDEX($H$151:$AQ$156,,MATCH($D342,$137:$137,0)-7),0),1),"","sed -i "&amp;IF($AK$308="MacOS","'' ","")&amp;"'s#"&amp;BA$310&amp;"="""&amp;VLOOKUP(BA$310,$AD$9:$AN$32,8,FALSE)&amp;""""&amp;"#"&amp;BA$310&amp;"="&amp;""""&amp;INDEX($E$151:$G$156,MATCH("●",INDEX($H$151:$AQ$156,,MATCH($D342,$137:$137,0)-7),0),1)&amp;""""&amp;"#g'"&amp;" ${CONFIG_DIR}"&amp;$K$7&amp;"; export "&amp;BA$310&amp;"="&amp;""""&amp;INDEX($E$151:$G$156,MATCH("●",INDEX($H$151:$AQ$156,,MATCH($D342,$137:$137,0)-7),0),1)&amp;""";"),",",""",""")</f>
        <v/>
      </c>
      <c r="BB342" s="71" t="str">
        <f>SUBSTITUTE(IF(INDEX($E$151:$G$156,MATCH("●",INDEX($H$151:$AQ$156,,MATCH($D342,$137:$137,0)-7),0),1)=VLOOKUP(BB$310,$AD$9:$AN$16,8,FALSE),"","sed -i "&amp;IF($AK$308="MacOS","'' ","")&amp;"'s#"&amp;BB$310&amp;"="""&amp;INDEX($E$151:$G$156,MATCH("●",INDEX($H$151:$AQ$156,,MATCH($D342,$137:$137,0)-7),0),1)&amp;""""&amp;"#"&amp;BB$310&amp;"="&amp;""""&amp;VLOOKUP(BB$310,$AD$9:$AN$16,8,FALSE)&amp;""""&amp;"#g'"&amp;"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42" s="71" t="str">
        <f>SUBSTITUTE(IF(VLOOKUP(BC$310,$AD$9:$AN$32,8,FALSE)=INDEX($E$158:$G$166,MATCH("●",INDEX($H$158:$AQ$166,,MATCH($D342,$137:$137,0)-7),0),1),"","sed -i "&amp;IF($AK$308="MacOS","'' ","")&amp;"'s#"&amp;BC$310&amp;"="""&amp;VLOOKUP(BC$310,$AD$9:$AN$32,8,FALSE)&amp;""""&amp;"#"&amp;BC$310&amp;"="&amp;""""&amp;INDEX($E$158:$G$166,MATCH("●",INDEX($H$158:$AQ$166,,MATCH($D342,$137:$137,0)-7),0),1)&amp;""""&amp;"#g'"&amp;" ${CONFIG_DIR}"&amp;$K$7&amp;"; export "&amp;BC$310&amp;"="&amp;""""&amp;INDEX($E$158:$G$166,MATCH("●",INDEX($H$158:$AQ$166,,MATCH($D342,$137:$137,0)-7),0),1)&amp;""";"),",",""",""")</f>
        <v/>
      </c>
      <c r="BD342" s="71" t="str">
        <f>SUBSTITUTE(IF(INDEX($E$158:$G$166,MATCH("●",INDEX($H$158:$AQ$166,,MATCH($D342,$137:$137,0)-7),0),1)=VLOOKUP(BD$310,$AD$9:$AN$16,8,FALSE),"","sed -i "&amp;IF($AK$308="MacOS","'' ","")&amp;"'s#"&amp;BD$310&amp;"="""&amp;INDEX($E$158:$G$166,MATCH("●",INDEX($H$158:$AQ$166,,MATCH($D342,$137:$137,0)-7),0),1)&amp;""""&amp;"#"&amp;BD$310&amp;"="&amp;""""&amp;VLOOKUP(BD$310,$AD$9:$AN$16,8,FALSE)&amp;""""&amp;"#g'"&amp;"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42" s="71" t="str">
        <f>SUBSTITUTE(IF(VLOOKUP(BE$310,$AD$9:$AN$32,8,FALSE)=INDEX($E$168:$G$169,MATCH("●",INDEX($H$168:$AQ$169,,MATCH($D342,$137:$137,0)-7),0),1),"","sed -i "&amp;IF($AK$308="MacOS","'' ","")&amp;"'s#"&amp;BE$310&amp;"="""&amp;VLOOKUP(BE$310,$AD$9:$AD$9:$AN$32,8,FALSE)&amp;""""&amp;"#"&amp;BE$310&amp;"="&amp;""""&amp;INDEX($E$168:$G$169,MATCH("●",INDEX($H$168:$AQ$169,,MATCH($D342,$137:$137,0)-7),0),1)&amp;""""&amp;"#g'"&amp;" ${CONFIG_DIR}"&amp;$K$7&amp;"; export "&amp;BE$310&amp;"="&amp;""""&amp;INDEX($E$168:$G$169,MATCH("●",INDEX($H$168:$AQ$169,,MATCH($D342,$137:$137,0)-7),0),1)&amp;""";"),",",""",""")</f>
        <v/>
      </c>
      <c r="BF342" s="71" t="str">
        <f>SUBSTITUTE(IF(INDEX($E$168:$G$169,MATCH("●",INDEX($H$168:$AQ$169,,MATCH($D342,$137:$137,0)-7),0),1)=VLOOKUP(BF$310,$AD$9:$AN$16,8,FALSE),"","sed -i "&amp;IF($AK$308="MacOS","'' ","")&amp;"'s#"&amp;BF$310&amp;"="""&amp;INDEX($E$168:$G$169,MATCH("●",INDEX($H$168:$AQ$169,,MATCH($D342,$137:$137,0)-7),0),1)&amp;""""&amp;"#"&amp;BF$310&amp;"="&amp;""""&amp;VLOOKUP(BF$310,$AD$9:$AN$16,8,FALSE)&amp;""""&amp;"#g'"&amp;"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42" s="71" t="str">
        <f>SUBSTITUTE(IF(VLOOKUP(BG$310,$AD$9:$AN$32,8,FALSE)=INDEX($E$171:$G$172,MATCH("●",INDEX($H$171:$AQ$172,,MATCH($D342,$137:$137,0)-7),0),1),"","sed -i "&amp;IF($AK$308="MacOS","'' ","")&amp;"'s#"&amp;BG$310&amp;"="""&amp;VLOOKUP(BG$310,$AD$9:$AN$32,8,FALSE)&amp;""""&amp;"#"&amp;BG$310&amp;"="&amp;""""&amp;INDEX($E$171:$G$172,MATCH("●",INDEX($H$171:$AQ$172,,MATCH($D342,$137:$137,0)-7),0),1)&amp;""""&amp;"#g'"&amp;" ${CONFIG_DIR}"&amp;$K$7&amp;"; export "&amp;BG$310&amp;"="&amp;""""&amp;INDEX($E$171:$G$172,MATCH("●",INDEX($H$171:$AQ$172,,MATCH($D342,$137:$137,0)-7),0),1)&amp;""";"),",",""",""")</f>
        <v/>
      </c>
      <c r="BH342" s="71" t="str">
        <f>SUBSTITUTE(IF(INDEX($E$171:$G$172,MATCH("●",INDEX($H$171:$AQ$172,,MATCH($D342,$137:$137,0)-7),0),1)=VLOOKUP(BH$310,$AD$9:$AN$16,8,FALSE),"","sed -i "&amp;IF($AK$308="MacOS","'' ","")&amp;"'s#"&amp;BH$310&amp;"="""&amp;INDEX($E$171:$G$172,MATCH("●",INDEX($H$171:$AQ$172,,MATCH($D342,$137:$137,0)-7),0),1)&amp;""""&amp;"#"&amp;BH$310&amp;"="&amp;""""&amp;VLOOKUP(BH$310,$AD$9:$AN$16,8,FALSE)&amp;""""&amp;"#g'"&amp;"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42" s="71" t="str">
        <f>SUBSTITUTE(IF(VLOOKUP(BI$310,$AD$9:$AN$32,8,FALSE)=INDEX($E$174:$G$185,MATCH("●",INDEX($H$174:$AQ$185,,MATCH($D342,$137:$137,0)-7),0),1),"","sed -i "&amp;IF($AK$308="MacOS","'' ","")&amp;"'s#"&amp;BI$310&amp;"="""&amp;VLOOKUP(BI$310,$AD$9:$AN$32,8,FALSE)&amp;""""&amp;"#"&amp;BI$310&amp;"="&amp;""""&amp;INDEX($E$174:$G$185,MATCH("●",INDEX($H$174:$AQ$185,,MATCH($D342,$137:$137,0)-7),0),1)&amp;""""&amp;"#g'"&amp;" ${CONFIG_DIR}"&amp;$K$7&amp;"; export "&amp;BI$310&amp;"="&amp;""""&amp;INDEX($E$174:$G$185,MATCH("●",INDEX($H$174:$AQ$185,,MATCH($D342,$137:$137,0)-7),0),1)&amp;""";"),",",""",""")</f>
        <v/>
      </c>
      <c r="BJ342" s="71" t="str">
        <f>SUBSTITUTE(IF(INDEX($E$174:$G$185,MATCH("●",INDEX($H$174:$AQ$185,,MATCH($D342,$137:$137,0)-7),0),1)=VLOOKUP(BJ$310,$AD$9:$AN$16,8,FALSE),"","sed -i "&amp;IF($AK$308="MacOS","'' ","")&amp;"'s#"&amp;BJ$310&amp;"="""&amp;INDEX($E$174:$G$185,MATCH("●",INDEX($H$174:$AQ$185,,MATCH($D342,$137:$137,0)-7),0),1)&amp;""""&amp;"#"&amp;BJ$310&amp;"="&amp;""""&amp;VLOOKUP(BJ$310,$AD$9:$AN$16,8,FALSE)&amp;""""&amp;"#g'"&amp;"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42" s="71" t="str">
        <f>SUBSTITUTE(IF(VLOOKUP(BK$310,$AD$9:$AN$32,8,FALSE)=INDEX($E$187:$G$189,MATCH("●",INDEX($H$187:$AQ$189,,MATCH($D342,$137:$137,0)-7),0),1),"","sed -i "&amp;IF($AK$308="MacOS","'' ","")&amp;"'s#"&amp;BK$310&amp;"="""&amp;VLOOKUP(BK$310,$AD$9:$AN$32,8,FALSE)&amp;""""&amp;"#"&amp;BK$310&amp;"="&amp;""""&amp;INDEX($E$187:$G$189,MATCH("●",INDEX($H$187:$AQ$189,,MATCH($D342,$137:$137,0)-7),0),1)&amp;""""&amp;"#g'"&amp;" ${CONFIG_DIR}"&amp;$K$7&amp;"; export "&amp;BK$310&amp;"="&amp;""""&amp;INDEX($E$187:$G$189,MATCH("●",INDEX($H$187:$AQ$189,,MATCH($D342,$137:$137,0)-7),0),1)&amp;""";"),",",""",""")</f>
        <v/>
      </c>
      <c r="BL342" s="71" t="str">
        <f>SUBSTITUTE(IF(INDEX($E$187:$G$189,MATCH("●",INDEX($H$187:$AQ$189,,MATCH($D342,$137:$137,0)-7),0),1)=VLOOKUP(BL$310,$AD$9:$AN$32,8,FALSE),"","sed -i "&amp;IF($AK$308="MacOS","'' ","")&amp;"'s#"&amp;BL$310&amp;"="""&amp;INDEX($E$187:$G$189,MATCH("●",INDEX($H$187:$AQ$189,,MATCH($D342,$137:$137,0)-7),0),1)&amp;""""&amp;"#"&amp;BL$310&amp;"="&amp;""""&amp;VLOOKUP(BL$310,$AD$9:$AN$32,8,FALSE)&amp;""""&amp;"#g'"&amp;"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42" s="71" t="str">
        <f>SUBSTITUTE(IF(VLOOKUP(BM$310,$AD$9:$AN$32,8,FALSE)=INDEX($E$191:$G$192,MATCH("●",INDEX($H$191:$AQ$192,,MATCH($D342,$137:$137,0)-7),0),1),"","sed -i "&amp;IF($AK$308="MacOS","'' ","")&amp;"'s#"&amp;BM$310&amp;"="""&amp;VLOOKUP(BM$310,$AD$9:$AN$32,8,FALSE)&amp;""""&amp;"#"&amp;BM$310&amp;"="&amp;""""&amp;INDEX($E$191:$G$192,MATCH("●",INDEX($H$191:$AQ$192,,MATCH($D342,$137:$137,0)-7),0),1)&amp;""""&amp;"#g'"&amp;" ${CONFIG_DIR}"&amp;$K$7&amp;"; export "&amp;BM$310&amp;"="&amp;""""&amp;INDEX($E$191:$G$192,MATCH("●",INDEX($H$191:$AQ$192,,MATCH($D342,$137:$137,0)-7),0),1)&amp;""";"),",",""",""")</f>
        <v/>
      </c>
      <c r="BN342" s="71" t="str">
        <f>SUBSTITUTE(IF(INDEX($E$191:$G$192,MATCH("●",INDEX($H$191:$AQ$192,,MATCH($D342,$137:$137,0)-7),0),1)=VLOOKUP(BN$310,$AD$9:$AN$32,8,FALSE),"","sed -i "&amp;IF($AK$308="MacOS","'' ","")&amp;"'s#"&amp;BN$310&amp;"="""&amp;INDEX($E$191:$G$192,MATCH("●",INDEX($H$191:$AQ$192,,MATCH($D342,$137:$137,0)-7),0),1)&amp;""""&amp;"#"&amp;BN$310&amp;"="&amp;""""&amp;VLOOKUP(BN$310,$AD$9:$AN$32,8,FALSE)&amp;""""&amp;"#g'"&amp;"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42" s="71" t="str">
        <f>SUBSTITUTE(IF(VLOOKUP(BO$310,$AD$9:$AN$32,8,FALSE)=INDEX($E$194:$G$195,MATCH("●",INDEX($H$194:$AQ$195,,MATCH($D342,$137:$137,0)-7),0),1),"","sed -i "&amp;IF($AK$308="MacOS","'' ","")&amp;"'s#"&amp;BO$310&amp;"="""&amp;VLOOKUP(BO$310,$AD$9:$AN$32,8,FALSE)&amp;""""&amp;"#"&amp;BO$310&amp;"="&amp;""""&amp;INDEX($E$194:$G$195,MATCH("●",INDEX($H$194:$AQ$195,,MATCH($D342,$137:$137,0)-7),0),1)&amp;""""&amp;"#g'"&amp;" ${CONFIG_DIR}"&amp;$K$7&amp;"; export "&amp;BO$310&amp;"="&amp;""""&amp;INDEX($E$194:$G$195,MATCH("●",INDEX($H$194:$AQ$195,,MATCH($D342,$137:$137,0)-7),0),1)&amp;""";"),",",""",""")</f>
        <v/>
      </c>
      <c r="BP342" s="71" t="str">
        <f>SUBSTITUTE(IF(INDEX($E$194:$G$195,MATCH("●",INDEX($H$194:$AQ$195,,MATCH($D342,$137:$137,0)-7),0),1)=VLOOKUP(BP$310,$AD$9:$AN$32,8,FALSE),"","sed -i "&amp;IF($AK$308="MacOS","'' ","")&amp;"'s#"&amp;BP$310&amp;"="""&amp;INDEX($E$194:$G$195,MATCH("●",INDEX($H$194:$AQ$195,,MATCH($D342,$137:$137,0)-7),0),1)&amp;""""&amp;"#"&amp;BP$310&amp;"="&amp;""""&amp;VLOOKUP(BP$310,$AD$9:$AN$32,8,FALSE)&amp;""""&amp;"#g'"&amp;"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42" s="71" t="str">
        <f>SUBSTITUTE(IF(VLOOKUP(BQ$310,$AD$9:$AN$32,8,FALSE)=INDEX($E$197:$G$198,MATCH("●",INDEX($H$197:$AQ$198,,MATCH($D342,$137:$137,0)-7),0),1),"","sed -i "&amp;IF($AK$308="MacOS","'' ","")&amp;"'s#"&amp;BQ$310&amp;"="""&amp;VLOOKUP(BQ$310,$AD$9:$AN$32,8,FALSE)&amp;""""&amp;"#"&amp;BQ$310&amp;"="&amp;""""&amp;INDEX($E$197:$G$198,MATCH("●",INDEX($H$197:$AQ$198,,MATCH($D342,$137:$137,0)-7),0),1)&amp;""""&amp;"#g'"&amp;" ${CONFIG_DIR}"&amp;$K$7&amp;"; export "&amp;BQ$310&amp;"="&amp;""""&amp;INDEX($E$197:$G$198,MATCH("●",INDEX($H$197:$AQ$198,,MATCH($D342,$137:$137,0)-7),0),1)&amp;""";"),",",""",""")</f>
        <v/>
      </c>
      <c r="BR342" s="71" t="str">
        <f>SUBSTITUTE(IF(INDEX($E$197:$G$198,MATCH("●",INDEX($H$197:$AQ$198,,MATCH($D342,$137:$137,0)-7),0),1)=VLOOKUP(BR$310,$AD$9:$AN$32,8,FALSE),"","sed -i "&amp;IF($AK$308="MacOS","'' ","")&amp;"'s#"&amp;BR$310&amp;"="""&amp;INDEX($E$197:$G$198,MATCH("●",INDEX($H$197:$AQ$198,,MATCH($D342,$137:$137,0)-7),0),1)&amp;""""&amp;"#"&amp;BR$310&amp;"="&amp;""""&amp;VLOOKUP(BR$310,$AD$9:$AN$32,8,FALSE)&amp;""""&amp;"#g'"&amp;"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42" s="71" t="str">
        <f>SUBSTITUTE(IF(VLOOKUP(BS$310,$AD$9:$AN$32,8,FALSE)=INDEX($E$200:$G$203,MATCH("●",INDEX($H$200:$AQ$203,,MATCH($D342,$137:$137,0)-7),0),1),"","sed -i "&amp;IF($AK$308="MacOS","'' ","")&amp;"'s#"&amp;BS$310&amp;"="""&amp;VLOOKUP(BS$310,$AD$9:$AN$32,8,FALSE)&amp;""""&amp;"#"&amp;BS$310&amp;"="&amp;""""&amp;INDEX($E$200:$G$203,MATCH("●",INDEX($H$200:$AQ$203,,MATCH($D342,$137:$137,0)-7),0),1)&amp;""""&amp;"#g'"&amp;" ${CONFIG_DIR}"&amp;$K$7&amp;"; export "&amp;BS$310&amp;"="&amp;""""&amp;INDEX($E$200:$G$203,MATCH("●",INDEX($H$200:$AQ$203,,MATCH($D342,$137:$137,0)-7),0),1)&amp;""";"),",",""",""")</f>
        <v/>
      </c>
      <c r="BT342" s="71" t="str">
        <f>SUBSTITUTE(IF(INDEX($E$200:$G$203,MATCH("●",INDEX($H$200:$AQ$203,,MATCH($D342,$137:$137,0)-7),0),1)=VLOOKUP(BT$310,$AD$9:$AN$32,8,FALSE),"","sed -i "&amp;IF($AK$308="MacOS","'' ","")&amp;"'s#"&amp;BT$310&amp;"="""&amp;INDEX($E$200:$G$203,MATCH("●",INDEX($H$200:$AQ$203,,MATCH($D342,$137:$137,0)-7),0),1)&amp;""""&amp;"#"&amp;BT$310&amp;"="&amp;""""&amp;VLOOKUP(BT$310,$AD$9:$AN$32,8,FALSE)&amp;""""&amp;"#g'"&amp;"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42" s="71" t="str">
        <f>SUBSTITUTE(IF(VLOOKUP(BU$310,$AD$9:$AN$32,8,FALSE)=INDEX($E$205:$G$210,MATCH("●",INDEX($H$205:$AQ$210,,MATCH($D342,$137:$137,0)-7),0),1),"","sed -i "&amp;IF($AK$308="MacOS","'' ","")&amp;"'s#"&amp;BU$310&amp;"="""&amp;VLOOKUP(BU$310,$AD$9:$AN$32,8,FALSE)&amp;""""&amp;"#"&amp;BU$310&amp;"="&amp;""""&amp;INDEX($E$205:$G$210,MATCH("●",INDEX($H$205:$AQ$210,,MATCH($D342,$137:$137,0)-7),0),1)&amp;""""&amp;"#g'"&amp;" ${CONFIG_DIR}"&amp;$K$7&amp;"; export "&amp;BU$310&amp;"="&amp;""""&amp;INDEX($E$205:$G$210,MATCH("●",INDEX($H$205:$AQ$210,,MATCH($D342,$137:$137,0)-7),0),1)&amp;""";"),",",""",""")</f>
        <v/>
      </c>
      <c r="BV342" s="71" t="str">
        <f>SUBSTITUTE(IF(INDEX($E$205:$G$210,MATCH("●",INDEX($H$205:$AQ$210,,MATCH($D342,$137:$137,0)-7),0),1)=VLOOKUP(BV$310,$AD$9:$AN$32,8,FALSE),"","sed -i "&amp;IF($AK$308="MacOS","'' ","")&amp;"'s#"&amp;BV$310&amp;"="""&amp;INDEX($E$205:$G$210,MATCH("●",INDEX($H$205:$AQ$210,,MATCH($D342,$137:$137,0)-7),0),1)&amp;""""&amp;"#"&amp;BV$310&amp;"="&amp;""""&amp;VLOOKUP(BV$310,$AD$9:$AN$32,8,FALSE)&amp;""""&amp;"#g'"&amp;"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42" s="71" t="str">
        <f>SUBSTITUTE(IF(VLOOKUP(BW$310,$AD$9:$AN$32,8,FALSE)=INDEX($E$212:$G$217,MATCH("●",INDEX($H$212:$AQ$217,,MATCH($D342,$137:$137,0)-7),0),1),"","sed -i "&amp;IF($AK$308="MacOS","'' ","")&amp;"'s#"&amp;BW$310&amp;"="""&amp;VLOOKUP(BW$310,$AD$9:$AN$32,8,FALSE)&amp;""""&amp;"#"&amp;BW$310&amp;"="&amp;""""&amp;INDEX($E$212:$G$217,MATCH("●",INDEX($H$212:$AQ$217,,MATCH($D342,$137:$137,0)-7),0),1)&amp;""""&amp;"#g'"&amp;" ${CONFIG_DIR}"&amp;$K$7&amp;"; export "&amp;BW$310&amp;"="&amp;""""&amp;INDEX($E$212:$G$217,MATCH("●",INDEX($H$212:$AQ$217,,MATCH($D342,$137:$137,0)-7),0),1)&amp;""";"),",",""",""")</f>
        <v/>
      </c>
      <c r="BX342" s="71" t="str">
        <f>SUBSTITUTE(IF(INDEX($E$212:$G$217,MATCH("●",INDEX($H$212:$AQ$217,,MATCH($D342,$137:$137,0)-7),0),1)=VLOOKUP(BX$310,$AD$9:$AN$32,8,FALSE),"","sed -i "&amp;IF($AK$308="MacOS","'' ","")&amp;"'s#"&amp;BX$310&amp;"="""&amp;INDEX($E$212:$G$217,MATCH("●",INDEX($H$212:$AQ$217,,MATCH($D342,$137:$137,0)-7),0),1)&amp;""""&amp;"#"&amp;BX$310&amp;"="&amp;""""&amp;VLOOKUP(BX$310,$AD$9:$AN$32,8,FALSE)&amp;""""&amp;"#g'"&amp;"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42" s="71" t="str">
        <f>SUBSTITUTE(IF(VLOOKUP(BY$310,$AD$9:$AN$32,8,FALSE)=INDEX($E$219:$G$224,MATCH("●",INDEX($H$219:$AQ$224,,MATCH($D342,$137:$137,0)-7),0),1),"","sed -i "&amp;IF($AK$308="MacOS","'' ","")&amp;"'s#"&amp;BY$310&amp;"="""&amp;VLOOKUP(BY$310,$AD$9:$AN$32,8,FALSE)&amp;""""&amp;"#"&amp;BY$310&amp;"="&amp;""""&amp;INDEX($E$219:$G$224,MATCH("●",INDEX($H$219:$AQ$224,,MATCH($D342,$137:$137,0)-7),0),1)&amp;""""&amp;"#g'"&amp;" ${CONFIG_DIR}"&amp;$K$7&amp;"; export "&amp;BY$310&amp;"="&amp;""""&amp;INDEX($E$219:$G$224,MATCH("●",INDEX($H$219:$AQ$224,,MATCH($D342,$137:$137,0)-7),0),1)&amp;""";"),",",""",""")</f>
        <v>sed -i '' 's#COLUMN_FOREIGN_KEY="false"",""false"",""false"",""false"",""false"",""false"",""false"",""false"",""false"",""false"#COLUMN_FOREIGN_KEY="NONE"",""true"",""false"",""false"",""false"",""false"",""false"",""false"",""false"",""false"#g' ${CONFIG_DIR}db_sql_config.txt; export COLUMN_FOREIGN_KEY="NONE"",""true"",""false"",""false"",""false"",""false"",""false"",""false"",""false"",""false";</v>
      </c>
      <c r="BZ342" s="71" t="str">
        <f>SUBSTITUTE(IF(INDEX($E$219:$G$224,MATCH("●",INDEX($H$219:$AQ$224,,MATCH($D342,$137:$137,0)-7),0),1)=VLOOKUP(BZ$310,$AD$9:$AN$32,8,FALSE),"","sed -i "&amp;IF($AK$308="MacOS","'' ","")&amp;"'s#"&amp;BZ$310&amp;"="""&amp;INDEX($E$219:$G$224,MATCH("●",INDEX($H$219:$AQ$224,,MATCH($D342,$137:$137,0)-7),0),1)&amp;""""&amp;"#"&amp;BZ$310&amp;"="&amp;""""&amp;VLOOKUP(BZ$310,$AD$9:$AN$32,8,FALSE)&amp;""""&amp;"#g'"&amp;"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>sed -i '' 's#COLUMN_FOREIGN_KEY="NONE"",""true"",""false"",""false"",""false"",""false"",""false"",""false"",""false"",""false"#COLUMN_FOREIGN_KEY="false"",""false"",""false"",""false"",""false"",""false"",""false"",""false"",""false"",""false"#g' ${CONFIG_DIR}db_sql_config.txt; export COLUMN_FOREIGN_KEY="false"",""false"",""false"",""false"",""false"",""false"",""false"",""false"",""false"",""false";</v>
      </c>
      <c r="CA342" s="71" t="str">
        <f>SUBSTITUTE(IF(VLOOKUP(CA$310,$AD$9:$AN$32,8,FALSE)=INDEX($E$226:$G$231,MATCH("●",INDEX($H$226:$AQ$231,,MATCH($D342,$137:$137,0)-7),0),1),"","sed -i "&amp;IF($AK$308="MacOS","'' ","")&amp;"'s#"&amp;CA$310&amp;"="""&amp;VLOOKUP(CA$310,$AD$9:$AN$32,8,FALSE)&amp;""""&amp;"#"&amp;CA$310&amp;"="&amp;""""&amp;INDEX($E$226:$G$231,MATCH("●",INDEX($H$226:$AQ$231,,MATCH($D342,$137:$137,0)-7),0),1)&amp;""""&amp;"#g'"&amp;" ${CONFIG_DIR}"&amp;$K$7&amp;"; export "&amp;CA$310&amp;"="&amp;""""&amp;INDEX($E$226:$G$231,MATCH("●",INDEX($H$226:$AQ$231,,MATCH($D342,$137:$137,0)-7),0),1)&amp;""";"),",",""",""")</f>
        <v/>
      </c>
      <c r="CB342" s="71" t="str">
        <f>SUBSTITUTE(IF(INDEX($E$226:$G$231,MATCH("●",INDEX($H$226:$AQ$231,,MATCH($D342,$137:$137,0)-7),0),1)=VLOOKUP(CB$310,$AD$9:$AN$32,8,FALSE),"","sed -i "&amp;IF($AK$308="MacOS","'' ","")&amp;"'s#"&amp;CB$310&amp;"="""&amp;INDEX($E$226:$G$231,MATCH("●",INDEX($H$226:$AQ$231,,MATCH($D342,$137:$137,0)-7),0),1)&amp;""""&amp;"#"&amp;CB$310&amp;"="&amp;""""&amp;VLOOKUP(CB$310,$AD$9:$AN$32,8,FALSE)&amp;""""&amp;"#g'"&amp;"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42" s="71" t="str">
        <f>SUBSTITUTE(IF(VLOOKUP(CC$310,$AD$9:$AN$32,8,FALSE)=INDEX($E$233:$G$238,MATCH("●",INDEX($H$233:$AQ$238,,MATCH($D342,$137:$137,0)-7),0),1),"","sed -i "&amp;IF($AK$308="MacOS","'' ","")&amp;"'s#"&amp;CC$310&amp;"="""&amp;VLOOKUP(CC$310,$AD$9:$AN$32,8,FALSE)&amp;""""&amp;"#"&amp;CC$310&amp;"="&amp;""""&amp;INDEX($E$233:$G$238,MATCH("●",INDEX($H$233:$AQ$238,,MATCH($D342,$137:$137,0)-7),0),1)&amp;""""&amp;"#g'"&amp;" ${CONFIG_DIR}"&amp;$K$7&amp;"; export "&amp;CC$310&amp;"="&amp;""""&amp;INDEX($E$233:$G$238,MATCH("●",INDEX($H$233:$AQ$238,,MATCH($D342,$137:$137,0)-7),0),1)&amp;""";"),",",""",""")</f>
        <v/>
      </c>
      <c r="CD342" s="71" t="str">
        <f>SUBSTITUTE(IF(INDEX($E$233:$G$238,MATCH("●",INDEX($H$233:$AQ$238,,MATCH($D342,$137:$137,0)-7),0),1)=VLOOKUP(CD$310,$AD$9:$AN$32,8,FALSE),"","sed -i "&amp;IF($AK$308="MacOS","'' ","")&amp;"'s#"&amp;CD$310&amp;"="""&amp;INDEX($E$233:$G$238,MATCH("●",INDEX($H$233:$AQ$238,,MATCH($D342,$137:$137,0)-7),0),1)&amp;""""&amp;"#"&amp;CD$310&amp;"="&amp;""""&amp;VLOOKUP(CD$310,$AD$9:$AN$32,8,FALSE)&amp;""""&amp;"#g'"&amp;"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42" s="71" t="str">
        <f>SUBSTITUTE(IF(VLOOKUP(CE$310,$AD$9:$AN$32,8,FALSE)=INDEX($E$240:$G$245,MATCH("●",INDEX($H$240:$AQ$245,,MATCH($D342,$137:$137,0)-7),0),1),"","sed -i "&amp;IF($AK$308="MacOS","'' ","")&amp;"'s#"&amp;CE$310&amp;"="""&amp;VLOOKUP(CE$310,$AD$9:$AN$32,8,FALSE)&amp;""""&amp;"#"&amp;CE$310&amp;"="&amp;""""&amp;INDEX($E$240:$G$245,MATCH("●",INDEX($H$240:$AQ$245,,MATCH($D342,$137:$137,0)-7),0),1)&amp;""""&amp;"#g'"&amp;" ${CONFIG_DIR}"&amp;$K$7&amp;"; export "&amp;CE$310&amp;"="&amp;""""&amp;INDEX($E$240:$G$245,MATCH("●",INDEX($H$240:$AQ$245,,MATCH($D342,$137:$137,0)-7),0),1)&amp;""";"),",",""",""")</f>
        <v/>
      </c>
      <c r="CF342" s="71" t="str">
        <f>SUBSTITUTE(IF(INDEX($E$240:$G$245,MATCH("●",INDEX($H$240:$AQ$245,,MATCH($D342,$137:$137,0)-7),0),1)=VLOOKUP(CF$310,$AD$9:$AN$32,8,FALSE),"","sed -i "&amp;IF($AK$308="MacOS","'' ","")&amp;"'s#"&amp;CF$310&amp;"="""&amp;INDEX($E$240:$G$245,MATCH("●",INDEX($H$240:$AQ$245,,MATCH($D342,$137:$137,0)-7),0),1)&amp;""""&amp;"#"&amp;CF$310&amp;"="&amp;""""&amp;VLOOKUP(CF$310,$AD$9:$AN$32,8,FALSE)&amp;""""&amp;"#g'"&amp;"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42" s="71" t="str">
        <f>SUBSTITUTE(IF(VLOOKUP(CG$310,$AD$9:$AN$32,8,FALSE)=INDEX($E$247:$G$251,MATCH("●",INDEX($H$247:$AQ$251,,MATCH($D342,$137:$137,0)-7),0),1),"","sed -i "&amp;IF($AK$308="MacOS","'' ","")&amp;"'s#"&amp;CG$310&amp;"="""&amp;VLOOKUP(CG$310,$AD$9:$AN$32,8,FALSE)&amp;""""&amp;"#"&amp;CG$310&amp;"="&amp;""""&amp;INDEX($E$247:$G$251,MATCH("●",INDEX($H$247:$AQ$251,,MATCH($D342,$137:$137,0)-7),0),1)&amp;""""&amp;"#g'"&amp;" ${CONFIG_DIR}"&amp;$K$7&amp;"; export "&amp;CG$310&amp;"="&amp;""""&amp;INDEX($E$247:$G$251,MATCH("●",INDEX($H$247:$AQ$251,,MATCH($D342,$137:$137,0)-7),0),1)&amp;""";"),",",""",""")</f>
        <v/>
      </c>
      <c r="CH342" s="71" t="str">
        <f>SUBSTITUTE(IF(INDEX($E$247:$G$251,MATCH("●",INDEX($H$247:$AQ$251,,MATCH($D342,$137:$137,0)-7),0),1)=VLOOKUP(CH$310,$AD$9:$AN$32,8,FALSE),"","sed -i "&amp;IF($AK$308="MacOS","'' ","")&amp;"'s#"&amp;CH$310&amp;"="""&amp;INDEX($E$247:$G$251,MATCH("●",INDEX($H$247:$AQ$251,,MATCH($D342,$137:$137,0)-7),0),1)&amp;""""&amp;"#"&amp;CH$310&amp;"="&amp;""""&amp;VLOOKUP(CH$310,$AD$9:$AN$32,8,FALSE)&amp;""""&amp;"#g'"&amp;"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42" s="71" t="str">
        <f>SUBSTITUTE(IF(VLOOKUP(CI$310,$AD$9:$AN$32,8,FALSE)=INDEX($E$253:$G$257,MATCH("●",INDEX($H$253:$AQ$257,,MATCH($D342,$137:$137,0)-7),0),1),"","sed -i "&amp;IF($AK$308="MacOS","'' ","")&amp;"'s#"&amp;CI$310&amp;"="""&amp;VLOOKUP(CI$310,$AD$9:$AN$32,8,FALSE)&amp;""""&amp;"#"&amp;CI$310&amp;"="&amp;""""&amp;INDEX($E$253:$G$257,MATCH("●",INDEX($H$253:$AQ$257,,MATCH($D342,$137:$137,0)-7),0),1)&amp;""""&amp;"#g'"&amp;" ${CONFIG_DIR}"&amp;$K$7&amp;"; export "&amp;CI$310&amp;"="&amp;""""&amp;INDEX($E$253:$G$257,MATCH("●",INDEX($H$253:$AQ$257,,MATCH($D342,$137:$137,0)-7),0),1)&amp;""";"),",",""",""")</f>
        <v/>
      </c>
      <c r="CJ342" s="71" t="str">
        <f>SUBSTITUTE(IF(INDEX($E$253:$G$257,MATCH("●",INDEX($H$253:$AQ$257,,MATCH($D342,$137:$137,0)-7),0),1)=VLOOKUP(CJ$310,$AD$9:$AN$32,8,FALSE),"","sed -i "&amp;IF($AK$308="MacOS","'' ","")&amp;"'s#"&amp;CJ$310&amp;"="""&amp;INDEX($E$253:$G$257,MATCH("●",INDEX($H$253:$AQ$257,,MATCH($D342,$137:$137,0)-7),0),1)&amp;""""&amp;"#"&amp;CJ$310&amp;"="&amp;""""&amp;VLOOKUP(CJ$310,$AD$9:$AN$32,8,FALSE)&amp;""""&amp;"#g'"&amp;"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42" s="71" t="str">
        <f>SUBSTITUTE(IF(VLOOKUP(CK$310,$AD$9:$AN$32,8,FALSE)=INDEX($E$259:$G$268,MATCH("●",INDEX($H$259:$AQ$268,,MATCH($D342,$137:$137,0)-7),0),1),"","sed -i "&amp;IF($AK$308="MacOS","'' ","")&amp;"'s#"&amp;CK$310&amp;"="""&amp;VLOOKUP(CK$310,$AD$9:$AN$32,8,FALSE)&amp;""""&amp;"#"&amp;CK$310&amp;"="&amp;""""&amp;INDEX($E$259:$G$268,MATCH("●",INDEX($H$259:$AQ$268,,MATCH($D342,$137:$137,0)-7),0),1)&amp;""""&amp;"#g'"&amp;" ${CONFIG_DIR}"&amp;$K$7&amp;"; export "&amp;CK$310&amp;"="&amp;""""&amp;INDEX($E$259:$G$268,MATCH("●",INDEX($H$259:$AQ$268,,MATCH($D342,$137:$137,0)-7),0),1)&amp;""";"),",",""",""")</f>
        <v/>
      </c>
      <c r="CL342" s="71" t="str">
        <f>SUBSTITUTE(IF(INDEX($E$259:$G$268,MATCH("●",INDEX($H$259:$AQ$268,,MATCH($D342,$137:$137,0)-7),0),1)=VLOOKUP(CL$310,$AD$9:$AN$32,8,FALSE),"","sed -i "&amp;IF($AK$308="MacOS","'' ","")&amp;"'s#"&amp;CL$310&amp;"="""&amp;INDEX($E$259:$G$268,MATCH("●",INDEX($H$259:$AQ$268,,MATCH($D342,$137:$137,0)-7),0),1)&amp;""""&amp;"#"&amp;CL$310&amp;"="&amp;""""&amp;VLOOKUP(CL$310,$AD$9:$AN$32,8,FALSE)&amp;""""&amp;"#g'"&amp;"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42" s="71" t="str">
        <f t="shared" si="4"/>
        <v>sed -i '' 's#POSTGRESQL_TEMPLATE="template0"#POSTGRESQL_TEMPLATE="なし"#g' ${CONFIG_DIR}db_data_config.txt; export POSTGRESQL_TEMPLATE="なし";</v>
      </c>
      <c r="CN342" s="71" t="str">
        <f t="shared" si="5"/>
        <v>sed -i '' 's#POSTGRESQL_TEMPLATE="なし"#POSTGRESQL_TEMPLATE="template0"#g' ${CONFIG_DIR}db_data_config.txt; export POSTGRESQL_TEMPLATE="template0";</v>
      </c>
      <c r="CO342" s="71" t="str">
        <f t="shared" si="6"/>
        <v>sed -i '' 's#POSTGRESQL_CONNECTION_LIMIT="-1"#POSTGRESQL_CONNECTION_LIMIT="なし"#g' ${CONFIG_DIR}db_data_config.txt; export POSTGRESQL_CONNECTION_LIMIT="なし";</v>
      </c>
      <c r="CP342" s="71" t="str">
        <f t="shared" si="7"/>
        <v>sed -i '' 's#POSTGRESQL_CONNECTION_LIMIT="なし"#POSTGRESQL_CONNECTION_LIMIT="-1"#g' ${CONFIG_DIR}db_data_config.txt; export POSTGRESQL_CONNECTION_LIMIT="-1";</v>
      </c>
      <c r="CQ342" s="71" t="str">
        <f t="shared" si="8"/>
        <v>sed -i '' 's#POSTGRESQL_ALLOW_CONNECTIONS="true"#POSTGRESQL_ALLOW_CONNECTIONS="なし"#g' ${CONFIG_DIR}db_data_config.txt; export POSTGRESQL_ALLOW_CONNECTIONS="なし";</v>
      </c>
      <c r="CR342" s="71" t="str">
        <f t="shared" si="9"/>
        <v>sed -i '' 's#POSTGRESQL_ALLOW_CONNECTIONS="なし"#POSTGRESQL_ALLOW_CONNECTIONS="true"#g' ${CONFIG_DIR}db_data_config.txt; export POSTGRESQL_ALLOW_CONNECTIONS="true";</v>
      </c>
      <c r="CS342" s="5" t="s">
        <v>735</v>
      </c>
    </row>
    <row r="343" spans="4:97" ht="36" customHeight="1">
      <c r="D343" s="96">
        <f t="shared" si="10"/>
        <v>32</v>
      </c>
      <c r="E343" s="97"/>
      <c r="F343" s="97"/>
      <c r="G343" s="98"/>
      <c r="H343" s="45" t="str">
        <f t="shared" ca="1" si="11"/>
        <v>clear; echo テストケース032; sed -i '' 's#COLUMN_FOREIGN_KEY="false","false","false","false","false","false","false","false","false","false"#COLUMN_FOREIGN_KEY="NONE","true","tf","false","false","false","false","false","false","false"#g' ${CONFIG_DIR}db_sql_config.txt; export COLUMN_FOREIGN_KEY="NONE","true","tf","false","false","false","false","false","false","false";sed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's#COLUMN_FOREIGN_KEY="NONE","true","tf","false","false","false","false","false","false","false"#COLUMN_FOREIGN_KEY="false","false","false","false","false","false","false","false","false","false"#g' ${CONFIG_DIR}db_sql_config.txt; export COLUMN_FOREIGN_KEY="false","false","false","false","false","false","false","false","false","false";sed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7"/>
      <c r="AE343" s="99" t="str" cm="1">
        <f t="array" ref="AE343">SUBSTITUTE(INDEX($H$286:$AQ$286, , MATCH($D343, $137:$137, 0)-7),"-","")</f>
        <v>異常</v>
      </c>
      <c r="AF343" s="100"/>
      <c r="AG343" s="101"/>
      <c r="AH343" s="102" t="s">
        <v>1511</v>
      </c>
      <c r="AI343" s="103"/>
      <c r="AJ343" s="103"/>
      <c r="AK343" s="103"/>
      <c r="AL343" s="103"/>
      <c r="AM343" s="103"/>
      <c r="AN343" s="103"/>
      <c r="AO343" s="103"/>
      <c r="AP343" s="103"/>
      <c r="AQ343" s="104"/>
      <c r="AS343" s="68" t="str" cm="1">
        <f t="array" ref="AS343">SUBSTITUTE(TEXT(INDEX($H$289:$AQ$289,1,$D343),"000000"),"-","")</f>
        <v>240117</v>
      </c>
      <c r="AT343" s="69"/>
      <c r="AU343" s="70"/>
      <c r="AW343" s="71" t="str">
        <f>SUBSTITUTE(IF(VLOOKUP(AW$310,$AD$9:$AN$32,8,FALSE)=INDEX($E$143:$G$146,MATCH("●",INDEX($H$143:$AQ$146,,MATCH($D343,$137:$137,0)-7),0),1),"","sed -i "&amp;IF($AK$308="MacOS","'' ","")&amp;"'s#"&amp;AW$310&amp;"="""&amp;VLOOKUP(AW$310,$AD$9:$AN$32,8,FALSE)&amp;""""&amp;"#"&amp;AW$310&amp;"="&amp;""""&amp;INDEX($E$143:$G$146,MATCH("●",INDEX($H$143:$AQ$146,,MATCH($D343,$137:$137,0)-7),0),1)&amp;""""&amp;"#g'"&amp;" ${CONFIG_DIR}"&amp;$K$7&amp;"; export "&amp;AW$310&amp;"="&amp;""""&amp;INDEX($E$143:$G$146,MATCH("●",INDEX($H$143:$AQ$146,,MATCH($D343,$137:$137,0)-7),0),1)&amp;""";"),",",""",""")</f>
        <v/>
      </c>
      <c r="AX343" s="71" t="str">
        <f>SUBSTITUTE(IF(INDEX($E$143:$G$146,MATCH("●",INDEX($H$143:$AQ$146,,MATCH($D343,$137:$137,0)-7),0),1)=VLOOKUP(AX$310,$AD$9:$AN$32,8,FALSE),"","sed -i "&amp;IF($AK$308="MacOS","'' ","")&amp;"'s#"&amp;AX$310&amp;"="""&amp;INDEX($E$143:$G$146,MATCH("●",INDEX($H$143:$AQ$146,,MATCH($D343,$137:$137,0)-7),0),1)&amp;""""&amp;"#"&amp;AX$310&amp;"="&amp;""""&amp;VLOOKUP(AX$310,$AD$9:$AN$32,8,FALSE)&amp;""""&amp;"#g'"&amp;"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43" s="71" t="str">
        <f>SUBSTITUTE(IF(VLOOKUP(AY$310,$AD$9:$AN$32,8,FALSE)=INDEX($E$148:$G$149,MATCH("●",INDEX($H$148:$AQ$149,,MATCH($D343,$137:$137,0)-7),0),1),"","sed -i "&amp;IF($AK$308="MacOS","'' ","")&amp;"'s#"&amp;AY$310&amp;"="""&amp;VLOOKUP(AY$310,$AD$9:$AN$32,8,FALSE)&amp;""""&amp;"#"&amp;AY$310&amp;"="&amp;""""&amp;INDEX($E$148:$G$149,MATCH("●",INDEX($H$148:$AQ$149,,MATCH($D343,$137:$137,0)-7),0),1)&amp;""""&amp;"#g'"&amp;" ${CONFIG_DIR}"&amp;$K$7&amp;"; export "&amp;AY$310&amp;"="&amp;""""&amp;INDEX($E$148:$G$149,MATCH("●",INDEX($H$148:$AQ$149,,MATCH($D343,$137:$137,0)-7),0),1)&amp;""";"),",",""",""")</f>
        <v/>
      </c>
      <c r="AZ343" s="71" t="str">
        <f>SUBSTITUTE(IF(INDEX($E$148:$G$149,MATCH("●",INDEX($H$148:$AQ$149,,MATCH($D343,$137:$137,0)-7),0),1)=VLOOKUP(AZ$310,$AD$9:$AN$16,8,FALSE),"","sed -i "&amp;IF($AK$308="MacOS","'' ","")&amp;"'s#"&amp;AZ$310&amp;"="""&amp;INDEX($E$148:$G$149,MATCH("●",INDEX($H$148:$AQ$149,,MATCH($D343,$137:$137,0)-7),0),1)&amp;""""&amp;"#"&amp;AZ$310&amp;"="&amp;""""&amp;VLOOKUP(AZ$310,$AD$9:$AN$16,8,FALSE)&amp;""""&amp;"#g'"&amp;"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43" s="71" t="str">
        <f>SUBSTITUTE(IF(VLOOKUP(BA$310,$AD$9:$AN$32,8,FALSE)=INDEX($E$151:$G$156,MATCH("●",INDEX($H$151:$AQ$156,,MATCH($D343,$137:$137,0)-7),0),1),"","sed -i "&amp;IF($AK$308="MacOS","'' ","")&amp;"'s#"&amp;BA$310&amp;"="""&amp;VLOOKUP(BA$310,$AD$9:$AN$32,8,FALSE)&amp;""""&amp;"#"&amp;BA$310&amp;"="&amp;""""&amp;INDEX($E$151:$G$156,MATCH("●",INDEX($H$151:$AQ$156,,MATCH($D343,$137:$137,0)-7),0),1)&amp;""""&amp;"#g'"&amp;" ${CONFIG_DIR}"&amp;$K$7&amp;"; export "&amp;BA$310&amp;"="&amp;""""&amp;INDEX($E$151:$G$156,MATCH("●",INDEX($H$151:$AQ$156,,MATCH($D343,$137:$137,0)-7),0),1)&amp;""";"),",",""",""")</f>
        <v/>
      </c>
      <c r="BB343" s="71" t="str">
        <f>SUBSTITUTE(IF(INDEX($E$151:$G$156,MATCH("●",INDEX($H$151:$AQ$156,,MATCH($D343,$137:$137,0)-7),0),1)=VLOOKUP(BB$310,$AD$9:$AN$16,8,FALSE),"","sed -i "&amp;IF($AK$308="MacOS","'' ","")&amp;"'s#"&amp;BB$310&amp;"="""&amp;INDEX($E$151:$G$156,MATCH("●",INDEX($H$151:$AQ$156,,MATCH($D343,$137:$137,0)-7),0),1)&amp;""""&amp;"#"&amp;BB$310&amp;"="&amp;""""&amp;VLOOKUP(BB$310,$AD$9:$AN$16,8,FALSE)&amp;""""&amp;"#g'"&amp;"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43" s="71" t="str">
        <f>SUBSTITUTE(IF(VLOOKUP(BC$310,$AD$9:$AN$32,8,FALSE)=INDEX($E$158:$G$166,MATCH("●",INDEX($H$158:$AQ$166,,MATCH($D343,$137:$137,0)-7),0),1),"","sed -i "&amp;IF($AK$308="MacOS","'' ","")&amp;"'s#"&amp;BC$310&amp;"="""&amp;VLOOKUP(BC$310,$AD$9:$AN$32,8,FALSE)&amp;""""&amp;"#"&amp;BC$310&amp;"="&amp;""""&amp;INDEX($E$158:$G$166,MATCH("●",INDEX($H$158:$AQ$166,,MATCH($D343,$137:$137,0)-7),0),1)&amp;""""&amp;"#g'"&amp;" ${CONFIG_DIR}"&amp;$K$7&amp;"; export "&amp;BC$310&amp;"="&amp;""""&amp;INDEX($E$158:$G$166,MATCH("●",INDEX($H$158:$AQ$166,,MATCH($D343,$137:$137,0)-7),0),1)&amp;""";"),",",""",""")</f>
        <v/>
      </c>
      <c r="BD343" s="71" t="str">
        <f>SUBSTITUTE(IF(INDEX($E$158:$G$166,MATCH("●",INDEX($H$158:$AQ$166,,MATCH($D343,$137:$137,0)-7),0),1)=VLOOKUP(BD$310,$AD$9:$AN$16,8,FALSE),"","sed -i "&amp;IF($AK$308="MacOS","'' ","")&amp;"'s#"&amp;BD$310&amp;"="""&amp;INDEX($E$158:$G$166,MATCH("●",INDEX($H$158:$AQ$166,,MATCH($D343,$137:$137,0)-7),0),1)&amp;""""&amp;"#"&amp;BD$310&amp;"="&amp;""""&amp;VLOOKUP(BD$310,$AD$9:$AN$16,8,FALSE)&amp;""""&amp;"#g'"&amp;"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43" s="71" t="str">
        <f>SUBSTITUTE(IF(VLOOKUP(BE$310,$AD$9:$AN$32,8,FALSE)=INDEX($E$168:$G$169,MATCH("●",INDEX($H$168:$AQ$169,,MATCH($D343,$137:$137,0)-7),0),1),"","sed -i "&amp;IF($AK$308="MacOS","'' ","")&amp;"'s#"&amp;BE$310&amp;"="""&amp;VLOOKUP(BE$310,$AD$9:$AD$9:$AN$32,8,FALSE)&amp;""""&amp;"#"&amp;BE$310&amp;"="&amp;""""&amp;INDEX($E$168:$G$169,MATCH("●",INDEX($H$168:$AQ$169,,MATCH($D343,$137:$137,0)-7),0),1)&amp;""""&amp;"#g'"&amp;" ${CONFIG_DIR}"&amp;$K$7&amp;"; export "&amp;BE$310&amp;"="&amp;""""&amp;INDEX($E$168:$G$169,MATCH("●",INDEX($H$168:$AQ$169,,MATCH($D343,$137:$137,0)-7),0),1)&amp;""";"),",",""",""")</f>
        <v/>
      </c>
      <c r="BF343" s="71" t="str">
        <f>SUBSTITUTE(IF(INDEX($E$168:$G$169,MATCH("●",INDEX($H$168:$AQ$169,,MATCH($D343,$137:$137,0)-7),0),1)=VLOOKUP(BF$310,$AD$9:$AN$16,8,FALSE),"","sed -i "&amp;IF($AK$308="MacOS","'' ","")&amp;"'s#"&amp;BF$310&amp;"="""&amp;INDEX($E$168:$G$169,MATCH("●",INDEX($H$168:$AQ$169,,MATCH($D343,$137:$137,0)-7),0),1)&amp;""""&amp;"#"&amp;BF$310&amp;"="&amp;""""&amp;VLOOKUP(BF$310,$AD$9:$AN$16,8,FALSE)&amp;""""&amp;"#g'"&amp;"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43" s="71" t="str">
        <f>SUBSTITUTE(IF(VLOOKUP(BG$310,$AD$9:$AN$32,8,FALSE)=INDEX($E$171:$G$172,MATCH("●",INDEX($H$171:$AQ$172,,MATCH($D343,$137:$137,0)-7),0),1),"","sed -i "&amp;IF($AK$308="MacOS","'' ","")&amp;"'s#"&amp;BG$310&amp;"="""&amp;VLOOKUP(BG$310,$AD$9:$AN$32,8,FALSE)&amp;""""&amp;"#"&amp;BG$310&amp;"="&amp;""""&amp;INDEX($E$171:$G$172,MATCH("●",INDEX($H$171:$AQ$172,,MATCH($D343,$137:$137,0)-7),0),1)&amp;""""&amp;"#g'"&amp;" ${CONFIG_DIR}"&amp;$K$7&amp;"; export "&amp;BG$310&amp;"="&amp;""""&amp;INDEX($E$171:$G$172,MATCH("●",INDEX($H$171:$AQ$172,,MATCH($D343,$137:$137,0)-7),0),1)&amp;""";"),",",""",""")</f>
        <v/>
      </c>
      <c r="BH343" s="71" t="str">
        <f>SUBSTITUTE(IF(INDEX($E$171:$G$172,MATCH("●",INDEX($H$171:$AQ$172,,MATCH($D343,$137:$137,0)-7),0),1)=VLOOKUP(BH$310,$AD$9:$AN$16,8,FALSE),"","sed -i "&amp;IF($AK$308="MacOS","'' ","")&amp;"'s#"&amp;BH$310&amp;"="""&amp;INDEX($E$171:$G$172,MATCH("●",INDEX($H$171:$AQ$172,,MATCH($D343,$137:$137,0)-7),0),1)&amp;""""&amp;"#"&amp;BH$310&amp;"="&amp;""""&amp;VLOOKUP(BH$310,$AD$9:$AN$16,8,FALSE)&amp;""""&amp;"#g'"&amp;"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43" s="71" t="str">
        <f>SUBSTITUTE(IF(VLOOKUP(BI$310,$AD$9:$AN$32,8,FALSE)=INDEX($E$174:$G$185,MATCH("●",INDEX($H$174:$AQ$185,,MATCH($D343,$137:$137,0)-7),0),1),"","sed -i "&amp;IF($AK$308="MacOS","'' ","")&amp;"'s#"&amp;BI$310&amp;"="""&amp;VLOOKUP(BI$310,$AD$9:$AN$32,8,FALSE)&amp;""""&amp;"#"&amp;BI$310&amp;"="&amp;""""&amp;INDEX($E$174:$G$185,MATCH("●",INDEX($H$174:$AQ$185,,MATCH($D343,$137:$137,0)-7),0),1)&amp;""""&amp;"#g'"&amp;" ${CONFIG_DIR}"&amp;$K$7&amp;"; export "&amp;BI$310&amp;"="&amp;""""&amp;INDEX($E$174:$G$185,MATCH("●",INDEX($H$174:$AQ$185,,MATCH($D343,$137:$137,0)-7),0),1)&amp;""";"),",",""",""")</f>
        <v/>
      </c>
      <c r="BJ343" s="71" t="str">
        <f>SUBSTITUTE(IF(INDEX($E$174:$G$185,MATCH("●",INDEX($H$174:$AQ$185,,MATCH($D343,$137:$137,0)-7),0),1)=VLOOKUP(BJ$310,$AD$9:$AN$16,8,FALSE),"","sed -i "&amp;IF($AK$308="MacOS","'' ","")&amp;"'s#"&amp;BJ$310&amp;"="""&amp;INDEX($E$174:$G$185,MATCH("●",INDEX($H$174:$AQ$185,,MATCH($D343,$137:$137,0)-7),0),1)&amp;""""&amp;"#"&amp;BJ$310&amp;"="&amp;""""&amp;VLOOKUP(BJ$310,$AD$9:$AN$16,8,FALSE)&amp;""""&amp;"#g'"&amp;"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43" s="71" t="str">
        <f>SUBSTITUTE(IF(VLOOKUP(BK$310,$AD$9:$AN$32,8,FALSE)=INDEX($E$187:$G$189,MATCH("●",INDEX($H$187:$AQ$189,,MATCH($D343,$137:$137,0)-7),0),1),"","sed -i "&amp;IF($AK$308="MacOS","'' ","")&amp;"'s#"&amp;BK$310&amp;"="""&amp;VLOOKUP(BK$310,$AD$9:$AN$32,8,FALSE)&amp;""""&amp;"#"&amp;BK$310&amp;"="&amp;""""&amp;INDEX($E$187:$G$189,MATCH("●",INDEX($H$187:$AQ$189,,MATCH($D343,$137:$137,0)-7),0),1)&amp;""""&amp;"#g'"&amp;" ${CONFIG_DIR}"&amp;$K$7&amp;"; export "&amp;BK$310&amp;"="&amp;""""&amp;INDEX($E$187:$G$189,MATCH("●",INDEX($H$187:$AQ$189,,MATCH($D343,$137:$137,0)-7),0),1)&amp;""";"),",",""",""")</f>
        <v/>
      </c>
      <c r="BL343" s="71" t="str">
        <f>SUBSTITUTE(IF(INDEX($E$187:$G$189,MATCH("●",INDEX($H$187:$AQ$189,,MATCH($D343,$137:$137,0)-7),0),1)=VLOOKUP(BL$310,$AD$9:$AN$32,8,FALSE),"","sed -i "&amp;IF($AK$308="MacOS","'' ","")&amp;"'s#"&amp;BL$310&amp;"="""&amp;INDEX($E$187:$G$189,MATCH("●",INDEX($H$187:$AQ$189,,MATCH($D343,$137:$137,0)-7),0),1)&amp;""""&amp;"#"&amp;BL$310&amp;"="&amp;""""&amp;VLOOKUP(BL$310,$AD$9:$AN$32,8,FALSE)&amp;""""&amp;"#g'"&amp;"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43" s="71" t="str">
        <f>SUBSTITUTE(IF(VLOOKUP(BM$310,$AD$9:$AN$32,8,FALSE)=INDEX($E$191:$G$192,MATCH("●",INDEX($H$191:$AQ$192,,MATCH($D343,$137:$137,0)-7),0),1),"","sed -i "&amp;IF($AK$308="MacOS","'' ","")&amp;"'s#"&amp;BM$310&amp;"="""&amp;VLOOKUP(BM$310,$AD$9:$AN$32,8,FALSE)&amp;""""&amp;"#"&amp;BM$310&amp;"="&amp;""""&amp;INDEX($E$191:$G$192,MATCH("●",INDEX($H$191:$AQ$192,,MATCH($D343,$137:$137,0)-7),0),1)&amp;""""&amp;"#g'"&amp;" ${CONFIG_DIR}"&amp;$K$7&amp;"; export "&amp;BM$310&amp;"="&amp;""""&amp;INDEX($E$191:$G$192,MATCH("●",INDEX($H$191:$AQ$192,,MATCH($D343,$137:$137,0)-7),0),1)&amp;""";"),",",""",""")</f>
        <v/>
      </c>
      <c r="BN343" s="71" t="str">
        <f>SUBSTITUTE(IF(INDEX($E$191:$G$192,MATCH("●",INDEX($H$191:$AQ$192,,MATCH($D343,$137:$137,0)-7),0),1)=VLOOKUP(BN$310,$AD$9:$AN$32,8,FALSE),"","sed -i "&amp;IF($AK$308="MacOS","'' ","")&amp;"'s#"&amp;BN$310&amp;"="""&amp;INDEX($E$191:$G$192,MATCH("●",INDEX($H$191:$AQ$192,,MATCH($D343,$137:$137,0)-7),0),1)&amp;""""&amp;"#"&amp;BN$310&amp;"="&amp;""""&amp;VLOOKUP(BN$310,$AD$9:$AN$32,8,FALSE)&amp;""""&amp;"#g'"&amp;"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43" s="71" t="str">
        <f>SUBSTITUTE(IF(VLOOKUP(BO$310,$AD$9:$AN$32,8,FALSE)=INDEX($E$194:$G$195,MATCH("●",INDEX($H$194:$AQ$195,,MATCH($D343,$137:$137,0)-7),0),1),"","sed -i "&amp;IF($AK$308="MacOS","'' ","")&amp;"'s#"&amp;BO$310&amp;"="""&amp;VLOOKUP(BO$310,$AD$9:$AN$32,8,FALSE)&amp;""""&amp;"#"&amp;BO$310&amp;"="&amp;""""&amp;INDEX($E$194:$G$195,MATCH("●",INDEX($H$194:$AQ$195,,MATCH($D343,$137:$137,0)-7),0),1)&amp;""""&amp;"#g'"&amp;" ${CONFIG_DIR}"&amp;$K$7&amp;"; export "&amp;BO$310&amp;"="&amp;""""&amp;INDEX($E$194:$G$195,MATCH("●",INDEX($H$194:$AQ$195,,MATCH($D343,$137:$137,0)-7),0),1)&amp;""";"),",",""",""")</f>
        <v/>
      </c>
      <c r="BP343" s="71" t="str">
        <f>SUBSTITUTE(IF(INDEX($E$194:$G$195,MATCH("●",INDEX($H$194:$AQ$195,,MATCH($D343,$137:$137,0)-7),0),1)=VLOOKUP(BP$310,$AD$9:$AN$32,8,FALSE),"","sed -i "&amp;IF($AK$308="MacOS","'' ","")&amp;"'s#"&amp;BP$310&amp;"="""&amp;INDEX($E$194:$G$195,MATCH("●",INDEX($H$194:$AQ$195,,MATCH($D343,$137:$137,0)-7),0),1)&amp;""""&amp;"#"&amp;BP$310&amp;"="&amp;""""&amp;VLOOKUP(BP$310,$AD$9:$AN$32,8,FALSE)&amp;""""&amp;"#g'"&amp;"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43" s="71" t="str">
        <f>SUBSTITUTE(IF(VLOOKUP(BQ$310,$AD$9:$AN$32,8,FALSE)=INDEX($E$197:$G$198,MATCH("●",INDEX($H$197:$AQ$198,,MATCH($D343,$137:$137,0)-7),0),1),"","sed -i "&amp;IF($AK$308="MacOS","'' ","")&amp;"'s#"&amp;BQ$310&amp;"="""&amp;VLOOKUP(BQ$310,$AD$9:$AN$32,8,FALSE)&amp;""""&amp;"#"&amp;BQ$310&amp;"="&amp;""""&amp;INDEX($E$197:$G$198,MATCH("●",INDEX($H$197:$AQ$198,,MATCH($D343,$137:$137,0)-7),0),1)&amp;""""&amp;"#g'"&amp;" ${CONFIG_DIR}"&amp;$K$7&amp;"; export "&amp;BQ$310&amp;"="&amp;""""&amp;INDEX($E$197:$G$198,MATCH("●",INDEX($H$197:$AQ$198,,MATCH($D343,$137:$137,0)-7),0),1)&amp;""";"),",",""",""")</f>
        <v/>
      </c>
      <c r="BR343" s="71" t="str">
        <f>SUBSTITUTE(IF(INDEX($E$197:$G$198,MATCH("●",INDEX($H$197:$AQ$198,,MATCH($D343,$137:$137,0)-7),0),1)=VLOOKUP(BR$310,$AD$9:$AN$32,8,FALSE),"","sed -i "&amp;IF($AK$308="MacOS","'' ","")&amp;"'s#"&amp;BR$310&amp;"="""&amp;INDEX($E$197:$G$198,MATCH("●",INDEX($H$197:$AQ$198,,MATCH($D343,$137:$137,0)-7),0),1)&amp;""""&amp;"#"&amp;BR$310&amp;"="&amp;""""&amp;VLOOKUP(BR$310,$AD$9:$AN$32,8,FALSE)&amp;""""&amp;"#g'"&amp;"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43" s="71" t="str">
        <f>SUBSTITUTE(IF(VLOOKUP(BS$310,$AD$9:$AN$32,8,FALSE)=INDEX($E$200:$G$203,MATCH("●",INDEX($H$200:$AQ$203,,MATCH($D343,$137:$137,0)-7),0),1),"","sed -i "&amp;IF($AK$308="MacOS","'' ","")&amp;"'s#"&amp;BS$310&amp;"="""&amp;VLOOKUP(BS$310,$AD$9:$AN$32,8,FALSE)&amp;""""&amp;"#"&amp;BS$310&amp;"="&amp;""""&amp;INDEX($E$200:$G$203,MATCH("●",INDEX($H$200:$AQ$203,,MATCH($D343,$137:$137,0)-7),0),1)&amp;""""&amp;"#g'"&amp;" ${CONFIG_DIR}"&amp;$K$7&amp;"; export "&amp;BS$310&amp;"="&amp;""""&amp;INDEX($E$200:$G$203,MATCH("●",INDEX($H$200:$AQ$203,,MATCH($D343,$137:$137,0)-7),0),1)&amp;""";"),",",""",""")</f>
        <v/>
      </c>
      <c r="BT343" s="71" t="str">
        <f>SUBSTITUTE(IF(INDEX($E$200:$G$203,MATCH("●",INDEX($H$200:$AQ$203,,MATCH($D343,$137:$137,0)-7),0),1)=VLOOKUP(BT$310,$AD$9:$AN$32,8,FALSE),"","sed -i "&amp;IF($AK$308="MacOS","'' ","")&amp;"'s#"&amp;BT$310&amp;"="""&amp;INDEX($E$200:$G$203,MATCH("●",INDEX($H$200:$AQ$203,,MATCH($D343,$137:$137,0)-7),0),1)&amp;""""&amp;"#"&amp;BT$310&amp;"="&amp;""""&amp;VLOOKUP(BT$310,$AD$9:$AN$32,8,FALSE)&amp;""""&amp;"#g'"&amp;"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43" s="71" t="str">
        <f>SUBSTITUTE(IF(VLOOKUP(BU$310,$AD$9:$AN$32,8,FALSE)=INDEX($E$205:$G$210,MATCH("●",INDEX($H$205:$AQ$210,,MATCH($D343,$137:$137,0)-7),0),1),"","sed -i "&amp;IF($AK$308="MacOS","'' ","")&amp;"'s#"&amp;BU$310&amp;"="""&amp;VLOOKUP(BU$310,$AD$9:$AN$32,8,FALSE)&amp;""""&amp;"#"&amp;BU$310&amp;"="&amp;""""&amp;INDEX($E$205:$G$210,MATCH("●",INDEX($H$205:$AQ$210,,MATCH($D343,$137:$137,0)-7),0),1)&amp;""""&amp;"#g'"&amp;" ${CONFIG_DIR}"&amp;$K$7&amp;"; export "&amp;BU$310&amp;"="&amp;""""&amp;INDEX($E$205:$G$210,MATCH("●",INDEX($H$205:$AQ$210,,MATCH($D343,$137:$137,0)-7),0),1)&amp;""";"),",",""",""")</f>
        <v/>
      </c>
      <c r="BV343" s="71" t="str">
        <f>SUBSTITUTE(IF(INDEX($E$205:$G$210,MATCH("●",INDEX($H$205:$AQ$210,,MATCH($D343,$137:$137,0)-7),0),1)=VLOOKUP(BV$310,$AD$9:$AN$32,8,FALSE),"","sed -i "&amp;IF($AK$308="MacOS","'' ","")&amp;"'s#"&amp;BV$310&amp;"="""&amp;INDEX($E$205:$G$210,MATCH("●",INDEX($H$205:$AQ$210,,MATCH($D343,$137:$137,0)-7),0),1)&amp;""""&amp;"#"&amp;BV$310&amp;"="&amp;""""&amp;VLOOKUP(BV$310,$AD$9:$AN$32,8,FALSE)&amp;""""&amp;"#g'"&amp;"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43" s="71" t="str">
        <f>SUBSTITUTE(IF(VLOOKUP(BW$310,$AD$9:$AN$32,8,FALSE)=INDEX($E$212:$G$217,MATCH("●",INDEX($H$212:$AQ$217,,MATCH($D343,$137:$137,0)-7),0),1),"","sed -i "&amp;IF($AK$308="MacOS","'' ","")&amp;"'s#"&amp;BW$310&amp;"="""&amp;VLOOKUP(BW$310,$AD$9:$AN$32,8,FALSE)&amp;""""&amp;"#"&amp;BW$310&amp;"="&amp;""""&amp;INDEX($E$212:$G$217,MATCH("●",INDEX($H$212:$AQ$217,,MATCH($D343,$137:$137,0)-7),0),1)&amp;""""&amp;"#g'"&amp;" ${CONFIG_DIR}"&amp;$K$7&amp;"; export "&amp;BW$310&amp;"="&amp;""""&amp;INDEX($E$212:$G$217,MATCH("●",INDEX($H$212:$AQ$217,,MATCH($D343,$137:$137,0)-7),0),1)&amp;""";"),",",""",""")</f>
        <v/>
      </c>
      <c r="BX343" s="71" t="str">
        <f>SUBSTITUTE(IF(INDEX($E$212:$G$217,MATCH("●",INDEX($H$212:$AQ$217,,MATCH($D343,$137:$137,0)-7),0),1)=VLOOKUP(BX$310,$AD$9:$AN$32,8,FALSE),"","sed -i "&amp;IF($AK$308="MacOS","'' ","")&amp;"'s#"&amp;BX$310&amp;"="""&amp;INDEX($E$212:$G$217,MATCH("●",INDEX($H$212:$AQ$217,,MATCH($D343,$137:$137,0)-7),0),1)&amp;""""&amp;"#"&amp;BX$310&amp;"="&amp;""""&amp;VLOOKUP(BX$310,$AD$9:$AN$32,8,FALSE)&amp;""""&amp;"#g'"&amp;"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43" s="71" t="str">
        <f>SUBSTITUTE(IF(VLOOKUP(BY$310,$AD$9:$AN$32,8,FALSE)=INDEX($E$219:$G$224,MATCH("●",INDEX($H$219:$AQ$224,,MATCH($D343,$137:$137,0)-7),0),1),"","sed -i "&amp;IF($AK$308="MacOS","'' ","")&amp;"'s#"&amp;BY$310&amp;"="""&amp;VLOOKUP(BY$310,$AD$9:$AN$32,8,FALSE)&amp;""""&amp;"#"&amp;BY$310&amp;"="&amp;""""&amp;INDEX($E$219:$G$224,MATCH("●",INDEX($H$219:$AQ$224,,MATCH($D343,$137:$137,0)-7),0),1)&amp;""""&amp;"#g'"&amp;" ${CONFIG_DIR}"&amp;$K$7&amp;"; export "&amp;BY$310&amp;"="&amp;""""&amp;INDEX($E$219:$G$224,MATCH("●",INDEX($H$219:$AQ$224,,MATCH($D343,$137:$137,0)-7),0),1)&amp;""";"),",",""",""")</f>
        <v>sed -i '' 's#COLUMN_FOREIGN_KEY="false"",""false"",""false"",""false"",""false"",""false"",""false"",""false"",""false"",""false"#COLUMN_FOREIGN_KEY="NONE"",""true"",""tf"",""false"",""false"",""false"",""false"",""false"",""false"",""false"#g' ${CONFIG_DIR}db_sql_config.txt; export COLUMN_FOREIGN_KEY="NONE"",""true"",""tf"",""false"",""false"",""false"",""false"",""false"",""false"",""false";</v>
      </c>
      <c r="BZ343" s="71" t="str">
        <f>SUBSTITUTE(IF(INDEX($E$219:$G$224,MATCH("●",INDEX($H$219:$AQ$224,,MATCH($D343,$137:$137,0)-7),0),1)=VLOOKUP(BZ$310,$AD$9:$AN$32,8,FALSE),"","sed -i "&amp;IF($AK$308="MacOS","'' ","")&amp;"'s#"&amp;BZ$310&amp;"="""&amp;INDEX($E$219:$G$224,MATCH("●",INDEX($H$219:$AQ$224,,MATCH($D343,$137:$137,0)-7),0),1)&amp;""""&amp;"#"&amp;BZ$310&amp;"="&amp;""""&amp;VLOOKUP(BZ$310,$AD$9:$AN$32,8,FALSE)&amp;""""&amp;"#g'"&amp;"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>sed -i '' 's#COLUMN_FOREIGN_KEY="NONE"",""true"",""tf"",""false"",""false"",""false"",""false"",""false"",""false"",""false"#COLUMN_FOREIGN_KEY="false"",""false"",""false"",""false"",""false"",""false"",""false"",""false"",""false"",""false"#g' ${CONFIG_DIR}db_sql_config.txt; export COLUMN_FOREIGN_KEY="false"",""false"",""false"",""false"",""false"",""false"",""false"",""false"",""false"",""false";</v>
      </c>
      <c r="CA343" s="71" t="str">
        <f>SUBSTITUTE(IF(VLOOKUP(CA$310,$AD$9:$AN$32,8,FALSE)=INDEX($E$226:$G$231,MATCH("●",INDEX($H$226:$AQ$231,,MATCH($D343,$137:$137,0)-7),0),1),"","sed -i "&amp;IF($AK$308="MacOS","'' ","")&amp;"'s#"&amp;CA$310&amp;"="""&amp;VLOOKUP(CA$310,$AD$9:$AN$32,8,FALSE)&amp;""""&amp;"#"&amp;CA$310&amp;"="&amp;""""&amp;INDEX($E$226:$G$231,MATCH("●",INDEX($H$226:$AQ$231,,MATCH($D343,$137:$137,0)-7),0),1)&amp;""""&amp;"#g'"&amp;" ${CONFIG_DIR}"&amp;$K$7&amp;"; export "&amp;CA$310&amp;"="&amp;""""&amp;INDEX($E$226:$G$231,MATCH("●",INDEX($H$226:$AQ$231,,MATCH($D343,$137:$137,0)-7),0),1)&amp;""";"),",",""",""")</f>
        <v/>
      </c>
      <c r="CB343" s="71" t="str">
        <f>SUBSTITUTE(IF(INDEX($E$226:$G$231,MATCH("●",INDEX($H$226:$AQ$231,,MATCH($D343,$137:$137,0)-7),0),1)=VLOOKUP(CB$310,$AD$9:$AN$32,8,FALSE),"","sed -i "&amp;IF($AK$308="MacOS","'' ","")&amp;"'s#"&amp;CB$310&amp;"="""&amp;INDEX($E$226:$G$231,MATCH("●",INDEX($H$226:$AQ$231,,MATCH($D343,$137:$137,0)-7),0),1)&amp;""""&amp;"#"&amp;CB$310&amp;"="&amp;""""&amp;VLOOKUP(CB$310,$AD$9:$AN$32,8,FALSE)&amp;""""&amp;"#g'"&amp;"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43" s="71" t="str">
        <f>SUBSTITUTE(IF(VLOOKUP(CC$310,$AD$9:$AN$32,8,FALSE)=INDEX($E$233:$G$238,MATCH("●",INDEX($H$233:$AQ$238,,MATCH($D343,$137:$137,0)-7),0),1),"","sed -i "&amp;IF($AK$308="MacOS","'' ","")&amp;"'s#"&amp;CC$310&amp;"="""&amp;VLOOKUP(CC$310,$AD$9:$AN$32,8,FALSE)&amp;""""&amp;"#"&amp;CC$310&amp;"="&amp;""""&amp;INDEX($E$233:$G$238,MATCH("●",INDEX($H$233:$AQ$238,,MATCH($D343,$137:$137,0)-7),0),1)&amp;""""&amp;"#g'"&amp;" ${CONFIG_DIR}"&amp;$K$7&amp;"; export "&amp;CC$310&amp;"="&amp;""""&amp;INDEX($E$233:$G$238,MATCH("●",INDEX($H$233:$AQ$238,,MATCH($D343,$137:$137,0)-7),0),1)&amp;""";"),",",""",""")</f>
        <v/>
      </c>
      <c r="CD343" s="71" t="str">
        <f>SUBSTITUTE(IF(INDEX($E$233:$G$238,MATCH("●",INDEX($H$233:$AQ$238,,MATCH($D343,$137:$137,0)-7),0),1)=VLOOKUP(CD$310,$AD$9:$AN$32,8,FALSE),"","sed -i "&amp;IF($AK$308="MacOS","'' ","")&amp;"'s#"&amp;CD$310&amp;"="""&amp;INDEX($E$233:$G$238,MATCH("●",INDEX($H$233:$AQ$238,,MATCH($D343,$137:$137,0)-7),0),1)&amp;""""&amp;"#"&amp;CD$310&amp;"="&amp;""""&amp;VLOOKUP(CD$310,$AD$9:$AN$32,8,FALSE)&amp;""""&amp;"#g'"&amp;"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43" s="71" t="str">
        <f>SUBSTITUTE(IF(VLOOKUP(CE$310,$AD$9:$AN$32,8,FALSE)=INDEX($E$240:$G$245,MATCH("●",INDEX($H$240:$AQ$245,,MATCH($D343,$137:$137,0)-7),0),1),"","sed -i "&amp;IF($AK$308="MacOS","'' ","")&amp;"'s#"&amp;CE$310&amp;"="""&amp;VLOOKUP(CE$310,$AD$9:$AN$32,8,FALSE)&amp;""""&amp;"#"&amp;CE$310&amp;"="&amp;""""&amp;INDEX($E$240:$G$245,MATCH("●",INDEX($H$240:$AQ$245,,MATCH($D343,$137:$137,0)-7),0),1)&amp;""""&amp;"#g'"&amp;" ${CONFIG_DIR}"&amp;$K$7&amp;"; export "&amp;CE$310&amp;"="&amp;""""&amp;INDEX($E$240:$G$245,MATCH("●",INDEX($H$240:$AQ$245,,MATCH($D343,$137:$137,0)-7),0),1)&amp;""";"),",",""",""")</f>
        <v/>
      </c>
      <c r="CF343" s="71" t="str">
        <f>SUBSTITUTE(IF(INDEX($E$240:$G$245,MATCH("●",INDEX($H$240:$AQ$245,,MATCH($D343,$137:$137,0)-7),0),1)=VLOOKUP(CF$310,$AD$9:$AN$32,8,FALSE),"","sed -i "&amp;IF($AK$308="MacOS","'' ","")&amp;"'s#"&amp;CF$310&amp;"="""&amp;INDEX($E$240:$G$245,MATCH("●",INDEX($H$240:$AQ$245,,MATCH($D343,$137:$137,0)-7),0),1)&amp;""""&amp;"#"&amp;CF$310&amp;"="&amp;""""&amp;VLOOKUP(CF$310,$AD$9:$AN$32,8,FALSE)&amp;""""&amp;"#g'"&amp;"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43" s="71" t="str">
        <f>SUBSTITUTE(IF(VLOOKUP(CG$310,$AD$9:$AN$32,8,FALSE)=INDEX($E$247:$G$251,MATCH("●",INDEX($H$247:$AQ$251,,MATCH($D343,$137:$137,0)-7),0),1),"","sed -i "&amp;IF($AK$308="MacOS","'' ","")&amp;"'s#"&amp;CG$310&amp;"="""&amp;VLOOKUP(CG$310,$AD$9:$AN$32,8,FALSE)&amp;""""&amp;"#"&amp;CG$310&amp;"="&amp;""""&amp;INDEX($E$247:$G$251,MATCH("●",INDEX($H$247:$AQ$251,,MATCH($D343,$137:$137,0)-7),0),1)&amp;""""&amp;"#g'"&amp;" ${CONFIG_DIR}"&amp;$K$7&amp;"; export "&amp;CG$310&amp;"="&amp;""""&amp;INDEX($E$247:$G$251,MATCH("●",INDEX($H$247:$AQ$251,,MATCH($D343,$137:$137,0)-7),0),1)&amp;""";"),",",""",""")</f>
        <v/>
      </c>
      <c r="CH343" s="71" t="str">
        <f>SUBSTITUTE(IF(INDEX($E$247:$G$251,MATCH("●",INDEX($H$247:$AQ$251,,MATCH($D343,$137:$137,0)-7),0),1)=VLOOKUP(CH$310,$AD$9:$AN$32,8,FALSE),"","sed -i "&amp;IF($AK$308="MacOS","'' ","")&amp;"'s#"&amp;CH$310&amp;"="""&amp;INDEX($E$247:$G$251,MATCH("●",INDEX($H$247:$AQ$251,,MATCH($D343,$137:$137,0)-7),0),1)&amp;""""&amp;"#"&amp;CH$310&amp;"="&amp;""""&amp;VLOOKUP(CH$310,$AD$9:$AN$32,8,FALSE)&amp;""""&amp;"#g'"&amp;"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43" s="71" t="str">
        <f>SUBSTITUTE(IF(VLOOKUP(CI$310,$AD$9:$AN$32,8,FALSE)=INDEX($E$253:$G$257,MATCH("●",INDEX($H$253:$AQ$257,,MATCH($D343,$137:$137,0)-7),0),1),"","sed -i "&amp;IF($AK$308="MacOS","'' ","")&amp;"'s#"&amp;CI$310&amp;"="""&amp;VLOOKUP(CI$310,$AD$9:$AN$32,8,FALSE)&amp;""""&amp;"#"&amp;CI$310&amp;"="&amp;""""&amp;INDEX($E$253:$G$257,MATCH("●",INDEX($H$253:$AQ$257,,MATCH($D343,$137:$137,0)-7),0),1)&amp;""""&amp;"#g'"&amp;" ${CONFIG_DIR}"&amp;$K$7&amp;"; export "&amp;CI$310&amp;"="&amp;""""&amp;INDEX($E$253:$G$257,MATCH("●",INDEX($H$253:$AQ$257,,MATCH($D343,$137:$137,0)-7),0),1)&amp;""";"),",",""",""")</f>
        <v/>
      </c>
      <c r="CJ343" s="71" t="str">
        <f>SUBSTITUTE(IF(INDEX($E$253:$G$257,MATCH("●",INDEX($H$253:$AQ$257,,MATCH($D343,$137:$137,0)-7),0),1)=VLOOKUP(CJ$310,$AD$9:$AN$32,8,FALSE),"","sed -i "&amp;IF($AK$308="MacOS","'' ","")&amp;"'s#"&amp;CJ$310&amp;"="""&amp;INDEX($E$253:$G$257,MATCH("●",INDEX($H$253:$AQ$257,,MATCH($D343,$137:$137,0)-7),0),1)&amp;""""&amp;"#"&amp;CJ$310&amp;"="&amp;""""&amp;VLOOKUP(CJ$310,$AD$9:$AN$32,8,FALSE)&amp;""""&amp;"#g'"&amp;"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43" s="71" t="str">
        <f>SUBSTITUTE(IF(VLOOKUP(CK$310,$AD$9:$AN$32,8,FALSE)=INDEX($E$259:$G$268,MATCH("●",INDEX($H$259:$AQ$268,,MATCH($D343,$137:$137,0)-7),0),1),"","sed -i "&amp;IF($AK$308="MacOS","'' ","")&amp;"'s#"&amp;CK$310&amp;"="""&amp;VLOOKUP(CK$310,$AD$9:$AN$32,8,FALSE)&amp;""""&amp;"#"&amp;CK$310&amp;"="&amp;""""&amp;INDEX($E$259:$G$268,MATCH("●",INDEX($H$259:$AQ$268,,MATCH($D343,$137:$137,0)-7),0),1)&amp;""""&amp;"#g'"&amp;" ${CONFIG_DIR}"&amp;$K$7&amp;"; export "&amp;CK$310&amp;"="&amp;""""&amp;INDEX($E$259:$G$268,MATCH("●",INDEX($H$259:$AQ$268,,MATCH($D343,$137:$137,0)-7),0),1)&amp;""";"),",",""",""")</f>
        <v/>
      </c>
      <c r="CL343" s="71" t="str">
        <f>SUBSTITUTE(IF(INDEX($E$259:$G$268,MATCH("●",INDEX($H$259:$AQ$268,,MATCH($D343,$137:$137,0)-7),0),1)=VLOOKUP(CL$310,$AD$9:$AN$32,8,FALSE),"","sed -i "&amp;IF($AK$308="MacOS","'' ","")&amp;"'s#"&amp;CL$310&amp;"="""&amp;INDEX($E$259:$G$268,MATCH("●",INDEX($H$259:$AQ$268,,MATCH($D343,$137:$137,0)-7),0),1)&amp;""""&amp;"#"&amp;CL$310&amp;"="&amp;""""&amp;VLOOKUP(CL$310,$AD$9:$AN$32,8,FALSE)&amp;""""&amp;"#g'"&amp;"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43" s="71" t="str">
        <f t="shared" si="4"/>
        <v>sed -i '' 's#POSTGRESQL_TEMPLATE="template0"#POSTGRESQL_TEMPLATE="なし"#g' ${CONFIG_DIR}db_data_config.txt; export POSTGRESQL_TEMPLATE="なし";</v>
      </c>
      <c r="CN343" s="71" t="str">
        <f t="shared" si="5"/>
        <v>sed -i '' 's#POSTGRESQL_TEMPLATE="なし"#POSTGRESQL_TEMPLATE="template0"#g' ${CONFIG_DIR}db_data_config.txt; export POSTGRESQL_TEMPLATE="template0";</v>
      </c>
      <c r="CO343" s="71" t="str">
        <f t="shared" si="6"/>
        <v>sed -i '' 's#POSTGRESQL_CONNECTION_LIMIT="-1"#POSTGRESQL_CONNECTION_LIMIT="なし"#g' ${CONFIG_DIR}db_data_config.txt; export POSTGRESQL_CONNECTION_LIMIT="なし";</v>
      </c>
      <c r="CP343" s="71" t="str">
        <f t="shared" si="7"/>
        <v>sed -i '' 's#POSTGRESQL_CONNECTION_LIMIT="なし"#POSTGRESQL_CONNECTION_LIMIT="-1"#g' ${CONFIG_DIR}db_data_config.txt; export POSTGRESQL_CONNECTION_LIMIT="-1";</v>
      </c>
      <c r="CQ343" s="71" t="str">
        <f t="shared" si="8"/>
        <v>sed -i '' 's#POSTGRESQL_ALLOW_CONNECTIONS="true"#POSTGRESQL_ALLOW_CONNECTIONS="なし"#g' ${CONFIG_DIR}db_data_config.txt; export POSTGRESQL_ALLOW_CONNECTIONS="なし";</v>
      </c>
      <c r="CR343" s="71" t="str">
        <f t="shared" si="9"/>
        <v>sed -i '' 's#POSTGRESQL_ALLOW_CONNECTIONS="なし"#POSTGRESQL_ALLOW_CONNECTIONS="true"#g' ${CONFIG_DIR}db_data_config.txt; export POSTGRESQL_ALLOW_CONNECTIONS="true";</v>
      </c>
      <c r="CS343" s="5" t="s">
        <v>735</v>
      </c>
    </row>
    <row r="344" spans="4:97" ht="36" customHeight="1">
      <c r="D344" s="96">
        <f t="shared" si="10"/>
        <v>33</v>
      </c>
      <c r="E344" s="97"/>
      <c r="F344" s="97"/>
      <c r="G344" s="98"/>
      <c r="H344" s="45" t="str">
        <f t="shared" ca="1" si="11"/>
        <v>clear; echo テストケース033; sed -i '' 's#COLUMN_INDEX_KEY="false","false","false","false","false","false","false","false","false","false"#COLUMN_INDEX_KEY="NONE","true","false","false","false","false","false","false","false","false"#g' ${CONFIG_DIR}db_sql_config.txt; export COLUMN_INDEX_KEY="NONE","true","false","false","false","false","false","false","false","false";sed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's#COLUMN_INDEX_KEY="NONE","true","false","false","false","false","false","false","false","false"#COLUMN_INDEX_KEY="false","false","false","false","false","false","false","false","false","false"#g' ${CONFIG_DIR}db_sql_config.txt; export COLUMN_INDEX_KEY="false","false","false","false","false","false","false","false","false","false";sed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7"/>
      <c r="AE344" s="99" t="str" cm="1">
        <f t="array" ref="AE344">SUBSTITUTE(INDEX($H$286:$AQ$286, , MATCH($D344, $137:$137, 0)-7),"-","")</f>
        <v>正常</v>
      </c>
      <c r="AF344" s="100"/>
      <c r="AG344" s="101"/>
      <c r="AH344" s="102" t="s">
        <v>1512</v>
      </c>
      <c r="AI344" s="103"/>
      <c r="AJ344" s="103"/>
      <c r="AK344" s="103"/>
      <c r="AL344" s="103"/>
      <c r="AM344" s="103"/>
      <c r="AN344" s="103"/>
      <c r="AO344" s="103"/>
      <c r="AP344" s="103"/>
      <c r="AQ344" s="104"/>
      <c r="AS344" s="68" t="str" cm="1">
        <f t="array" ref="AS344">SUBSTITUTE(TEXT(INDEX($H$289:$AQ$289,1,$D344),"000000"),"-","")</f>
        <v>240001</v>
      </c>
      <c r="AT344" s="69"/>
      <c r="AU344" s="70"/>
      <c r="AW344" s="71" t="str">
        <f>SUBSTITUTE(IF(VLOOKUP(AW$310,$AD$9:$AN$32,8,FALSE)=INDEX($E$143:$G$146,MATCH("●",INDEX($H$143:$AQ$146,,MATCH($D344,$137:$137,0)-7),0),1),"","sed -i "&amp;IF($AK$308="MacOS","'' ","")&amp;"'s#"&amp;AW$310&amp;"="""&amp;VLOOKUP(AW$310,$AD$9:$AN$32,8,FALSE)&amp;""""&amp;"#"&amp;AW$310&amp;"="&amp;""""&amp;INDEX($E$143:$G$146,MATCH("●",INDEX($H$143:$AQ$146,,MATCH($D344,$137:$137,0)-7),0),1)&amp;""""&amp;"#g'"&amp;" ${CONFIG_DIR}"&amp;$K$7&amp;"; export "&amp;AW$310&amp;"="&amp;""""&amp;INDEX($E$143:$G$146,MATCH("●",INDEX($H$143:$AQ$146,,MATCH($D344,$137:$137,0)-7),0),1)&amp;""";"),",",""",""")</f>
        <v/>
      </c>
      <c r="AX344" s="71" t="str">
        <f>SUBSTITUTE(IF(INDEX($E$143:$G$146,MATCH("●",INDEX($H$143:$AQ$146,,MATCH($D344,$137:$137,0)-7),0),1)=VLOOKUP(AX$310,$AD$9:$AN$32,8,FALSE),"","sed -i "&amp;IF($AK$308="MacOS","'' ","")&amp;"'s#"&amp;AX$310&amp;"="""&amp;INDEX($E$143:$G$146,MATCH("●",INDEX($H$143:$AQ$146,,MATCH($D344,$137:$137,0)-7),0),1)&amp;""""&amp;"#"&amp;AX$310&amp;"="&amp;""""&amp;VLOOKUP(AX$310,$AD$9:$AN$32,8,FALSE)&amp;""""&amp;"#g'"&amp;"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44" s="71" t="str">
        <f>SUBSTITUTE(IF(VLOOKUP(AY$310,$AD$9:$AN$32,8,FALSE)=INDEX($E$148:$G$149,MATCH("●",INDEX($H$148:$AQ$149,,MATCH($D344,$137:$137,0)-7),0),1),"","sed -i "&amp;IF($AK$308="MacOS","'' ","")&amp;"'s#"&amp;AY$310&amp;"="""&amp;VLOOKUP(AY$310,$AD$9:$AN$32,8,FALSE)&amp;""""&amp;"#"&amp;AY$310&amp;"="&amp;""""&amp;INDEX($E$148:$G$149,MATCH("●",INDEX($H$148:$AQ$149,,MATCH($D344,$137:$137,0)-7),0),1)&amp;""""&amp;"#g'"&amp;" ${CONFIG_DIR}"&amp;$K$7&amp;"; export "&amp;AY$310&amp;"="&amp;""""&amp;INDEX($E$148:$G$149,MATCH("●",INDEX($H$148:$AQ$149,,MATCH($D344,$137:$137,0)-7),0),1)&amp;""";"),",",""",""")</f>
        <v/>
      </c>
      <c r="AZ344" s="71" t="str">
        <f>SUBSTITUTE(IF(INDEX($E$148:$G$149,MATCH("●",INDEX($H$148:$AQ$149,,MATCH($D344,$137:$137,0)-7),0),1)=VLOOKUP(AZ$310,$AD$9:$AN$16,8,FALSE),"","sed -i "&amp;IF($AK$308="MacOS","'' ","")&amp;"'s#"&amp;AZ$310&amp;"="""&amp;INDEX($E$148:$G$149,MATCH("●",INDEX($H$148:$AQ$149,,MATCH($D344,$137:$137,0)-7),0),1)&amp;""""&amp;"#"&amp;AZ$310&amp;"="&amp;""""&amp;VLOOKUP(AZ$310,$AD$9:$AN$16,8,FALSE)&amp;""""&amp;"#g'"&amp;"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44" s="71" t="str">
        <f>SUBSTITUTE(IF(VLOOKUP(BA$310,$AD$9:$AN$32,8,FALSE)=INDEX($E$151:$G$156,MATCH("●",INDEX($H$151:$AQ$156,,MATCH($D344,$137:$137,0)-7),0),1),"","sed -i "&amp;IF($AK$308="MacOS","'' ","")&amp;"'s#"&amp;BA$310&amp;"="""&amp;VLOOKUP(BA$310,$AD$9:$AN$32,8,FALSE)&amp;""""&amp;"#"&amp;BA$310&amp;"="&amp;""""&amp;INDEX($E$151:$G$156,MATCH("●",INDEX($H$151:$AQ$156,,MATCH($D344,$137:$137,0)-7),0),1)&amp;""""&amp;"#g'"&amp;" ${CONFIG_DIR}"&amp;$K$7&amp;"; export "&amp;BA$310&amp;"="&amp;""""&amp;INDEX($E$151:$G$156,MATCH("●",INDEX($H$151:$AQ$156,,MATCH($D344,$137:$137,0)-7),0),1)&amp;""";"),",",""",""")</f>
        <v/>
      </c>
      <c r="BB344" s="71" t="str">
        <f>SUBSTITUTE(IF(INDEX($E$151:$G$156,MATCH("●",INDEX($H$151:$AQ$156,,MATCH($D344,$137:$137,0)-7),0),1)=VLOOKUP(BB$310,$AD$9:$AN$16,8,FALSE),"","sed -i "&amp;IF($AK$308="MacOS","'' ","")&amp;"'s#"&amp;BB$310&amp;"="""&amp;INDEX($E$151:$G$156,MATCH("●",INDEX($H$151:$AQ$156,,MATCH($D344,$137:$137,0)-7),0),1)&amp;""""&amp;"#"&amp;BB$310&amp;"="&amp;""""&amp;VLOOKUP(BB$310,$AD$9:$AN$16,8,FALSE)&amp;""""&amp;"#g'"&amp;"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44" s="71" t="str">
        <f>SUBSTITUTE(IF(VLOOKUP(BC$310,$AD$9:$AN$32,8,FALSE)=INDEX($E$158:$G$166,MATCH("●",INDEX($H$158:$AQ$166,,MATCH($D344,$137:$137,0)-7),0),1),"","sed -i "&amp;IF($AK$308="MacOS","'' ","")&amp;"'s#"&amp;BC$310&amp;"="""&amp;VLOOKUP(BC$310,$AD$9:$AN$32,8,FALSE)&amp;""""&amp;"#"&amp;BC$310&amp;"="&amp;""""&amp;INDEX($E$158:$G$166,MATCH("●",INDEX($H$158:$AQ$166,,MATCH($D344,$137:$137,0)-7),0),1)&amp;""""&amp;"#g'"&amp;" ${CONFIG_DIR}"&amp;$K$7&amp;"; export "&amp;BC$310&amp;"="&amp;""""&amp;INDEX($E$158:$G$166,MATCH("●",INDEX($H$158:$AQ$166,,MATCH($D344,$137:$137,0)-7),0),1)&amp;""";"),",",""",""")</f>
        <v/>
      </c>
      <c r="BD344" s="71" t="str">
        <f>SUBSTITUTE(IF(INDEX($E$158:$G$166,MATCH("●",INDEX($H$158:$AQ$166,,MATCH($D344,$137:$137,0)-7),0),1)=VLOOKUP(BD$310,$AD$9:$AN$16,8,FALSE),"","sed -i "&amp;IF($AK$308="MacOS","'' ","")&amp;"'s#"&amp;BD$310&amp;"="""&amp;INDEX($E$158:$G$166,MATCH("●",INDEX($H$158:$AQ$166,,MATCH($D344,$137:$137,0)-7),0),1)&amp;""""&amp;"#"&amp;BD$310&amp;"="&amp;""""&amp;VLOOKUP(BD$310,$AD$9:$AN$16,8,FALSE)&amp;""""&amp;"#g'"&amp;"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44" s="71" t="str">
        <f>SUBSTITUTE(IF(VLOOKUP(BE$310,$AD$9:$AN$32,8,FALSE)=INDEX($E$168:$G$169,MATCH("●",INDEX($H$168:$AQ$169,,MATCH($D344,$137:$137,0)-7),0),1),"","sed -i "&amp;IF($AK$308="MacOS","'' ","")&amp;"'s#"&amp;BE$310&amp;"="""&amp;VLOOKUP(BE$310,$AD$9:$AD$9:$AN$32,8,FALSE)&amp;""""&amp;"#"&amp;BE$310&amp;"="&amp;""""&amp;INDEX($E$168:$G$169,MATCH("●",INDEX($H$168:$AQ$169,,MATCH($D344,$137:$137,0)-7),0),1)&amp;""""&amp;"#g'"&amp;" ${CONFIG_DIR}"&amp;$K$7&amp;"; export "&amp;BE$310&amp;"="&amp;""""&amp;INDEX($E$168:$G$169,MATCH("●",INDEX($H$168:$AQ$169,,MATCH($D344,$137:$137,0)-7),0),1)&amp;""";"),",",""",""")</f>
        <v/>
      </c>
      <c r="BF344" s="71" t="str">
        <f>SUBSTITUTE(IF(INDEX($E$168:$G$169,MATCH("●",INDEX($H$168:$AQ$169,,MATCH($D344,$137:$137,0)-7),0),1)=VLOOKUP(BF$310,$AD$9:$AN$16,8,FALSE),"","sed -i "&amp;IF($AK$308="MacOS","'' ","")&amp;"'s#"&amp;BF$310&amp;"="""&amp;INDEX($E$168:$G$169,MATCH("●",INDEX($H$168:$AQ$169,,MATCH($D344,$137:$137,0)-7),0),1)&amp;""""&amp;"#"&amp;BF$310&amp;"="&amp;""""&amp;VLOOKUP(BF$310,$AD$9:$AN$16,8,FALSE)&amp;""""&amp;"#g'"&amp;"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44" s="71" t="str">
        <f>SUBSTITUTE(IF(VLOOKUP(BG$310,$AD$9:$AN$32,8,FALSE)=INDEX($E$171:$G$172,MATCH("●",INDEX($H$171:$AQ$172,,MATCH($D344,$137:$137,0)-7),0),1),"","sed -i "&amp;IF($AK$308="MacOS","'' ","")&amp;"'s#"&amp;BG$310&amp;"="""&amp;VLOOKUP(BG$310,$AD$9:$AN$32,8,FALSE)&amp;""""&amp;"#"&amp;BG$310&amp;"="&amp;""""&amp;INDEX($E$171:$G$172,MATCH("●",INDEX($H$171:$AQ$172,,MATCH($D344,$137:$137,0)-7),0),1)&amp;""""&amp;"#g'"&amp;" ${CONFIG_DIR}"&amp;$K$7&amp;"; export "&amp;BG$310&amp;"="&amp;""""&amp;INDEX($E$171:$G$172,MATCH("●",INDEX($H$171:$AQ$172,,MATCH($D344,$137:$137,0)-7),0),1)&amp;""";"),",",""",""")</f>
        <v/>
      </c>
      <c r="BH344" s="71" t="str">
        <f>SUBSTITUTE(IF(INDEX($E$171:$G$172,MATCH("●",INDEX($H$171:$AQ$172,,MATCH($D344,$137:$137,0)-7),0),1)=VLOOKUP(BH$310,$AD$9:$AN$16,8,FALSE),"","sed -i "&amp;IF($AK$308="MacOS","'' ","")&amp;"'s#"&amp;BH$310&amp;"="""&amp;INDEX($E$171:$G$172,MATCH("●",INDEX($H$171:$AQ$172,,MATCH($D344,$137:$137,0)-7),0),1)&amp;""""&amp;"#"&amp;BH$310&amp;"="&amp;""""&amp;VLOOKUP(BH$310,$AD$9:$AN$16,8,FALSE)&amp;""""&amp;"#g'"&amp;"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44" s="71" t="str">
        <f>SUBSTITUTE(IF(VLOOKUP(BI$310,$AD$9:$AN$32,8,FALSE)=INDEX($E$174:$G$185,MATCH("●",INDEX($H$174:$AQ$185,,MATCH($D344,$137:$137,0)-7),0),1),"","sed -i "&amp;IF($AK$308="MacOS","'' ","")&amp;"'s#"&amp;BI$310&amp;"="""&amp;VLOOKUP(BI$310,$AD$9:$AN$32,8,FALSE)&amp;""""&amp;"#"&amp;BI$310&amp;"="&amp;""""&amp;INDEX($E$174:$G$185,MATCH("●",INDEX($H$174:$AQ$185,,MATCH($D344,$137:$137,0)-7),0),1)&amp;""""&amp;"#g'"&amp;" ${CONFIG_DIR}"&amp;$K$7&amp;"; export "&amp;BI$310&amp;"="&amp;""""&amp;INDEX($E$174:$G$185,MATCH("●",INDEX($H$174:$AQ$185,,MATCH($D344,$137:$137,0)-7),0),1)&amp;""";"),",",""",""")</f>
        <v/>
      </c>
      <c r="BJ344" s="71" t="str">
        <f>SUBSTITUTE(IF(INDEX($E$174:$G$185,MATCH("●",INDEX($H$174:$AQ$185,,MATCH($D344,$137:$137,0)-7),0),1)=VLOOKUP(BJ$310,$AD$9:$AN$16,8,FALSE),"","sed -i "&amp;IF($AK$308="MacOS","'' ","")&amp;"'s#"&amp;BJ$310&amp;"="""&amp;INDEX($E$174:$G$185,MATCH("●",INDEX($H$174:$AQ$185,,MATCH($D344,$137:$137,0)-7),0),1)&amp;""""&amp;"#"&amp;BJ$310&amp;"="&amp;""""&amp;VLOOKUP(BJ$310,$AD$9:$AN$16,8,FALSE)&amp;""""&amp;"#g'"&amp;"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44" s="71" t="str">
        <f>SUBSTITUTE(IF(VLOOKUP(BK$310,$AD$9:$AN$32,8,FALSE)=INDEX($E$187:$G$189,MATCH("●",INDEX($H$187:$AQ$189,,MATCH($D344,$137:$137,0)-7),0),1),"","sed -i "&amp;IF($AK$308="MacOS","'' ","")&amp;"'s#"&amp;BK$310&amp;"="""&amp;VLOOKUP(BK$310,$AD$9:$AN$32,8,FALSE)&amp;""""&amp;"#"&amp;BK$310&amp;"="&amp;""""&amp;INDEX($E$187:$G$189,MATCH("●",INDEX($H$187:$AQ$189,,MATCH($D344,$137:$137,0)-7),0),1)&amp;""""&amp;"#g'"&amp;" ${CONFIG_DIR}"&amp;$K$7&amp;"; export "&amp;BK$310&amp;"="&amp;""""&amp;INDEX($E$187:$G$189,MATCH("●",INDEX($H$187:$AQ$189,,MATCH($D344,$137:$137,0)-7),0),1)&amp;""";"),",",""",""")</f>
        <v/>
      </c>
      <c r="BL344" s="71" t="str">
        <f>SUBSTITUTE(IF(INDEX($E$187:$G$189,MATCH("●",INDEX($H$187:$AQ$189,,MATCH($D344,$137:$137,0)-7),0),1)=VLOOKUP(BL$310,$AD$9:$AN$32,8,FALSE),"","sed -i "&amp;IF($AK$308="MacOS","'' ","")&amp;"'s#"&amp;BL$310&amp;"="""&amp;INDEX($E$187:$G$189,MATCH("●",INDEX($H$187:$AQ$189,,MATCH($D344,$137:$137,0)-7),0),1)&amp;""""&amp;"#"&amp;BL$310&amp;"="&amp;""""&amp;VLOOKUP(BL$310,$AD$9:$AN$32,8,FALSE)&amp;""""&amp;"#g'"&amp;"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44" s="71" t="str">
        <f>SUBSTITUTE(IF(VLOOKUP(BM$310,$AD$9:$AN$32,8,FALSE)=INDEX($E$191:$G$192,MATCH("●",INDEX($H$191:$AQ$192,,MATCH($D344,$137:$137,0)-7),0),1),"","sed -i "&amp;IF($AK$308="MacOS","'' ","")&amp;"'s#"&amp;BM$310&amp;"="""&amp;VLOOKUP(BM$310,$AD$9:$AN$32,8,FALSE)&amp;""""&amp;"#"&amp;BM$310&amp;"="&amp;""""&amp;INDEX($E$191:$G$192,MATCH("●",INDEX($H$191:$AQ$192,,MATCH($D344,$137:$137,0)-7),0),1)&amp;""""&amp;"#g'"&amp;" ${CONFIG_DIR}"&amp;$K$7&amp;"; export "&amp;BM$310&amp;"="&amp;""""&amp;INDEX($E$191:$G$192,MATCH("●",INDEX($H$191:$AQ$192,,MATCH($D344,$137:$137,0)-7),0),1)&amp;""";"),",",""",""")</f>
        <v/>
      </c>
      <c r="BN344" s="71" t="str">
        <f>SUBSTITUTE(IF(INDEX($E$191:$G$192,MATCH("●",INDEX($H$191:$AQ$192,,MATCH($D344,$137:$137,0)-7),0),1)=VLOOKUP(BN$310,$AD$9:$AN$32,8,FALSE),"","sed -i "&amp;IF($AK$308="MacOS","'' ","")&amp;"'s#"&amp;BN$310&amp;"="""&amp;INDEX($E$191:$G$192,MATCH("●",INDEX($H$191:$AQ$192,,MATCH($D344,$137:$137,0)-7),0),1)&amp;""""&amp;"#"&amp;BN$310&amp;"="&amp;""""&amp;VLOOKUP(BN$310,$AD$9:$AN$32,8,FALSE)&amp;""""&amp;"#g'"&amp;"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44" s="71" t="str">
        <f>SUBSTITUTE(IF(VLOOKUP(BO$310,$AD$9:$AN$32,8,FALSE)=INDEX($E$194:$G$195,MATCH("●",INDEX($H$194:$AQ$195,,MATCH($D344,$137:$137,0)-7),0),1),"","sed -i "&amp;IF($AK$308="MacOS","'' ","")&amp;"'s#"&amp;BO$310&amp;"="""&amp;VLOOKUP(BO$310,$AD$9:$AN$32,8,FALSE)&amp;""""&amp;"#"&amp;BO$310&amp;"="&amp;""""&amp;INDEX($E$194:$G$195,MATCH("●",INDEX($H$194:$AQ$195,,MATCH($D344,$137:$137,0)-7),0),1)&amp;""""&amp;"#g'"&amp;" ${CONFIG_DIR}"&amp;$K$7&amp;"; export "&amp;BO$310&amp;"="&amp;""""&amp;INDEX($E$194:$G$195,MATCH("●",INDEX($H$194:$AQ$195,,MATCH($D344,$137:$137,0)-7),0),1)&amp;""";"),",",""",""")</f>
        <v/>
      </c>
      <c r="BP344" s="71" t="str">
        <f>SUBSTITUTE(IF(INDEX($E$194:$G$195,MATCH("●",INDEX($H$194:$AQ$195,,MATCH($D344,$137:$137,0)-7),0),1)=VLOOKUP(BP$310,$AD$9:$AN$32,8,FALSE),"","sed -i "&amp;IF($AK$308="MacOS","'' ","")&amp;"'s#"&amp;BP$310&amp;"="""&amp;INDEX($E$194:$G$195,MATCH("●",INDEX($H$194:$AQ$195,,MATCH($D344,$137:$137,0)-7),0),1)&amp;""""&amp;"#"&amp;BP$310&amp;"="&amp;""""&amp;VLOOKUP(BP$310,$AD$9:$AN$32,8,FALSE)&amp;""""&amp;"#g'"&amp;"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44" s="71" t="str">
        <f>SUBSTITUTE(IF(VLOOKUP(BQ$310,$AD$9:$AN$32,8,FALSE)=INDEX($E$197:$G$198,MATCH("●",INDEX($H$197:$AQ$198,,MATCH($D344,$137:$137,0)-7),0),1),"","sed -i "&amp;IF($AK$308="MacOS","'' ","")&amp;"'s#"&amp;BQ$310&amp;"="""&amp;VLOOKUP(BQ$310,$AD$9:$AN$32,8,FALSE)&amp;""""&amp;"#"&amp;BQ$310&amp;"="&amp;""""&amp;INDEX($E$197:$G$198,MATCH("●",INDEX($H$197:$AQ$198,,MATCH($D344,$137:$137,0)-7),0),1)&amp;""""&amp;"#g'"&amp;" ${CONFIG_DIR}"&amp;$K$7&amp;"; export "&amp;BQ$310&amp;"="&amp;""""&amp;INDEX($E$197:$G$198,MATCH("●",INDEX($H$197:$AQ$198,,MATCH($D344,$137:$137,0)-7),0),1)&amp;""";"),",",""",""")</f>
        <v/>
      </c>
      <c r="BR344" s="71" t="str">
        <f>SUBSTITUTE(IF(INDEX($E$197:$G$198,MATCH("●",INDEX($H$197:$AQ$198,,MATCH($D344,$137:$137,0)-7),0),1)=VLOOKUP(BR$310,$AD$9:$AN$32,8,FALSE),"","sed -i "&amp;IF($AK$308="MacOS","'' ","")&amp;"'s#"&amp;BR$310&amp;"="""&amp;INDEX($E$197:$G$198,MATCH("●",INDEX($H$197:$AQ$198,,MATCH($D344,$137:$137,0)-7),0),1)&amp;""""&amp;"#"&amp;BR$310&amp;"="&amp;""""&amp;VLOOKUP(BR$310,$AD$9:$AN$32,8,FALSE)&amp;""""&amp;"#g'"&amp;"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44" s="71" t="str">
        <f>SUBSTITUTE(IF(VLOOKUP(BS$310,$AD$9:$AN$32,8,FALSE)=INDEX($E$200:$G$203,MATCH("●",INDEX($H$200:$AQ$203,,MATCH($D344,$137:$137,0)-7),0),1),"","sed -i "&amp;IF($AK$308="MacOS","'' ","")&amp;"'s#"&amp;BS$310&amp;"="""&amp;VLOOKUP(BS$310,$AD$9:$AN$32,8,FALSE)&amp;""""&amp;"#"&amp;BS$310&amp;"="&amp;""""&amp;INDEX($E$200:$G$203,MATCH("●",INDEX($H$200:$AQ$203,,MATCH($D344,$137:$137,0)-7),0),1)&amp;""""&amp;"#g'"&amp;" ${CONFIG_DIR}"&amp;$K$7&amp;"; export "&amp;BS$310&amp;"="&amp;""""&amp;INDEX($E$200:$G$203,MATCH("●",INDEX($H$200:$AQ$203,,MATCH($D344,$137:$137,0)-7),0),1)&amp;""";"),",",""",""")</f>
        <v/>
      </c>
      <c r="BT344" s="71" t="str">
        <f>SUBSTITUTE(IF(INDEX($E$200:$G$203,MATCH("●",INDEX($H$200:$AQ$203,,MATCH($D344,$137:$137,0)-7),0),1)=VLOOKUP(BT$310,$AD$9:$AN$32,8,FALSE),"","sed -i "&amp;IF($AK$308="MacOS","'' ","")&amp;"'s#"&amp;BT$310&amp;"="""&amp;INDEX($E$200:$G$203,MATCH("●",INDEX($H$200:$AQ$203,,MATCH($D344,$137:$137,0)-7),0),1)&amp;""""&amp;"#"&amp;BT$310&amp;"="&amp;""""&amp;VLOOKUP(BT$310,$AD$9:$AN$32,8,FALSE)&amp;""""&amp;"#g'"&amp;"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44" s="71" t="str">
        <f>SUBSTITUTE(IF(VLOOKUP(BU$310,$AD$9:$AN$32,8,FALSE)=INDEX($E$205:$G$210,MATCH("●",INDEX($H$205:$AQ$210,,MATCH($D344,$137:$137,0)-7),0),1),"","sed -i "&amp;IF($AK$308="MacOS","'' ","")&amp;"'s#"&amp;BU$310&amp;"="""&amp;VLOOKUP(BU$310,$AD$9:$AN$32,8,FALSE)&amp;""""&amp;"#"&amp;BU$310&amp;"="&amp;""""&amp;INDEX($E$205:$G$210,MATCH("●",INDEX($H$205:$AQ$210,,MATCH($D344,$137:$137,0)-7),0),1)&amp;""""&amp;"#g'"&amp;" ${CONFIG_DIR}"&amp;$K$7&amp;"; export "&amp;BU$310&amp;"="&amp;""""&amp;INDEX($E$205:$G$210,MATCH("●",INDEX($H$205:$AQ$210,,MATCH($D344,$137:$137,0)-7),0),1)&amp;""";"),",",""",""")</f>
        <v/>
      </c>
      <c r="BV344" s="71" t="str">
        <f>SUBSTITUTE(IF(INDEX($E$205:$G$210,MATCH("●",INDEX($H$205:$AQ$210,,MATCH($D344,$137:$137,0)-7),0),1)=VLOOKUP(BV$310,$AD$9:$AN$32,8,FALSE),"","sed -i "&amp;IF($AK$308="MacOS","'' ","")&amp;"'s#"&amp;BV$310&amp;"="""&amp;INDEX($E$205:$G$210,MATCH("●",INDEX($H$205:$AQ$210,,MATCH($D344,$137:$137,0)-7),0),1)&amp;""""&amp;"#"&amp;BV$310&amp;"="&amp;""""&amp;VLOOKUP(BV$310,$AD$9:$AN$32,8,FALSE)&amp;""""&amp;"#g'"&amp;"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44" s="71" t="str">
        <f>SUBSTITUTE(IF(VLOOKUP(BW$310,$AD$9:$AN$32,8,FALSE)=INDEX($E$212:$G$217,MATCH("●",INDEX($H$212:$AQ$217,,MATCH($D344,$137:$137,0)-7),0),1),"","sed -i "&amp;IF($AK$308="MacOS","'' ","")&amp;"'s#"&amp;BW$310&amp;"="""&amp;VLOOKUP(BW$310,$AD$9:$AN$32,8,FALSE)&amp;""""&amp;"#"&amp;BW$310&amp;"="&amp;""""&amp;INDEX($E$212:$G$217,MATCH("●",INDEX($H$212:$AQ$217,,MATCH($D344,$137:$137,0)-7),0),1)&amp;""""&amp;"#g'"&amp;" ${CONFIG_DIR}"&amp;$K$7&amp;"; export "&amp;BW$310&amp;"="&amp;""""&amp;INDEX($E$212:$G$217,MATCH("●",INDEX($H$212:$AQ$217,,MATCH($D344,$137:$137,0)-7),0),1)&amp;""";"),",",""",""")</f>
        <v/>
      </c>
      <c r="BX344" s="71" t="str">
        <f>SUBSTITUTE(IF(INDEX($E$212:$G$217,MATCH("●",INDEX($H$212:$AQ$217,,MATCH($D344,$137:$137,0)-7),0),1)=VLOOKUP(BX$310,$AD$9:$AN$32,8,FALSE),"","sed -i "&amp;IF($AK$308="MacOS","'' ","")&amp;"'s#"&amp;BX$310&amp;"="""&amp;INDEX($E$212:$G$217,MATCH("●",INDEX($H$212:$AQ$217,,MATCH($D344,$137:$137,0)-7),0),1)&amp;""""&amp;"#"&amp;BX$310&amp;"="&amp;""""&amp;VLOOKUP(BX$310,$AD$9:$AN$32,8,FALSE)&amp;""""&amp;"#g'"&amp;"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44" s="71" t="str">
        <f>SUBSTITUTE(IF(VLOOKUP(BY$310,$AD$9:$AN$32,8,FALSE)=INDEX($E$219:$G$224,MATCH("●",INDEX($H$219:$AQ$224,,MATCH($D344,$137:$137,0)-7),0),1),"","sed -i "&amp;IF($AK$308="MacOS","'' ","")&amp;"'s#"&amp;BY$310&amp;"="""&amp;VLOOKUP(BY$310,$AD$9:$AN$32,8,FALSE)&amp;""""&amp;"#"&amp;BY$310&amp;"="&amp;""""&amp;INDEX($E$219:$G$224,MATCH("●",INDEX($H$219:$AQ$224,,MATCH($D344,$137:$137,0)-7),0),1)&amp;""""&amp;"#g'"&amp;" ${CONFIG_DIR}"&amp;$K$7&amp;"; export "&amp;BY$310&amp;"="&amp;""""&amp;INDEX($E$219:$G$224,MATCH("●",INDEX($H$219:$AQ$224,,MATCH($D344,$137:$137,0)-7),0),1)&amp;""";"),",",""",""")</f>
        <v/>
      </c>
      <c r="BZ344" s="71" t="str">
        <f>SUBSTITUTE(IF(INDEX($E$219:$G$224,MATCH("●",INDEX($H$219:$AQ$224,,MATCH($D344,$137:$137,0)-7),0),1)=VLOOKUP(BZ$310,$AD$9:$AN$32,8,FALSE),"","sed -i "&amp;IF($AK$308="MacOS","'' ","")&amp;"'s#"&amp;BZ$310&amp;"="""&amp;INDEX($E$219:$G$224,MATCH("●",INDEX($H$219:$AQ$224,,MATCH($D344,$137:$137,0)-7),0),1)&amp;""""&amp;"#"&amp;BZ$310&amp;"="&amp;""""&amp;VLOOKUP(BZ$310,$AD$9:$AN$32,8,FALSE)&amp;""""&amp;"#g'"&amp;"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44" s="71" t="str">
        <f>SUBSTITUTE(IF(VLOOKUP(CA$310,$AD$9:$AN$32,8,FALSE)=INDEX($E$226:$G$231,MATCH("●",INDEX($H$226:$AQ$231,,MATCH($D344,$137:$137,0)-7),0),1),"","sed -i "&amp;IF($AK$308="MacOS","'' ","")&amp;"'s#"&amp;CA$310&amp;"="""&amp;VLOOKUP(CA$310,$AD$9:$AN$32,8,FALSE)&amp;""""&amp;"#"&amp;CA$310&amp;"="&amp;""""&amp;INDEX($E$226:$G$231,MATCH("●",INDEX($H$226:$AQ$231,,MATCH($D344,$137:$137,0)-7),0),1)&amp;""""&amp;"#g'"&amp;" ${CONFIG_DIR}"&amp;$K$7&amp;"; export "&amp;CA$310&amp;"="&amp;""""&amp;INDEX($E$226:$G$231,MATCH("●",INDEX($H$226:$AQ$231,,MATCH($D344,$137:$137,0)-7),0),1)&amp;""";"),",",""",""")</f>
        <v>sed -i '' 's#COLUMN_INDEX_KEY="false"",""false"",""false"",""false"",""false"",""false"",""false"",""false"",""false"",""false"#COLUMN_INDEX_KEY="NONE"",""true"",""false"",""false"",""false"",""false"",""false"",""false"",""false"",""false"#g' ${CONFIG_DIR}db_sql_config.txt; export COLUMN_INDEX_KEY="NONE"",""true"",""false"",""false"",""false"",""false"",""false"",""false"",""false"",""false";</v>
      </c>
      <c r="CB344" s="71" t="str">
        <f>SUBSTITUTE(IF(INDEX($E$226:$G$231,MATCH("●",INDEX($H$226:$AQ$231,,MATCH($D344,$137:$137,0)-7),0),1)=VLOOKUP(CB$310,$AD$9:$AN$32,8,FALSE),"","sed -i "&amp;IF($AK$308="MacOS","'' ","")&amp;"'s#"&amp;CB$310&amp;"="""&amp;INDEX($E$226:$G$231,MATCH("●",INDEX($H$226:$AQ$231,,MATCH($D344,$137:$137,0)-7),0),1)&amp;""""&amp;"#"&amp;CB$310&amp;"="&amp;""""&amp;VLOOKUP(CB$310,$AD$9:$AN$32,8,FALSE)&amp;""""&amp;"#g'"&amp;"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>sed -i '' 's#COLUMN_INDEX_KEY="NONE"",""true"",""false"",""false"",""false"",""false"",""false"",""false"",""false"",""false"#COLUMN_INDEX_KEY="false"",""false"",""false"",""false"",""false"",""false"",""false"",""false"",""false"",""false"#g' ${CONFIG_DIR}db_sql_config.txt; export COLUMN_INDEX_KEY="false"",""false"",""false"",""false"",""false"",""false"",""false"",""false"",""false"",""false";</v>
      </c>
      <c r="CC344" s="71" t="str">
        <f>SUBSTITUTE(IF(VLOOKUP(CC$310,$AD$9:$AN$32,8,FALSE)=INDEX($E$233:$G$238,MATCH("●",INDEX($H$233:$AQ$238,,MATCH($D344,$137:$137,0)-7),0),1),"","sed -i "&amp;IF($AK$308="MacOS","'' ","")&amp;"'s#"&amp;CC$310&amp;"="""&amp;VLOOKUP(CC$310,$AD$9:$AN$32,8,FALSE)&amp;""""&amp;"#"&amp;CC$310&amp;"="&amp;""""&amp;INDEX($E$233:$G$238,MATCH("●",INDEX($H$233:$AQ$238,,MATCH($D344,$137:$137,0)-7),0),1)&amp;""""&amp;"#g'"&amp;" ${CONFIG_DIR}"&amp;$K$7&amp;"; export "&amp;CC$310&amp;"="&amp;""""&amp;INDEX($E$233:$G$238,MATCH("●",INDEX($H$233:$AQ$238,,MATCH($D344,$137:$137,0)-7),0),1)&amp;""";"),",",""",""")</f>
        <v/>
      </c>
      <c r="CD344" s="71" t="str">
        <f>SUBSTITUTE(IF(INDEX($E$233:$G$238,MATCH("●",INDEX($H$233:$AQ$238,,MATCH($D344,$137:$137,0)-7),0),1)=VLOOKUP(CD$310,$AD$9:$AN$32,8,FALSE),"","sed -i "&amp;IF($AK$308="MacOS","'' ","")&amp;"'s#"&amp;CD$310&amp;"="""&amp;INDEX($E$233:$G$238,MATCH("●",INDEX($H$233:$AQ$238,,MATCH($D344,$137:$137,0)-7),0),1)&amp;""""&amp;"#"&amp;CD$310&amp;"="&amp;""""&amp;VLOOKUP(CD$310,$AD$9:$AN$32,8,FALSE)&amp;""""&amp;"#g'"&amp;"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44" s="71" t="str">
        <f>SUBSTITUTE(IF(VLOOKUP(CE$310,$AD$9:$AN$32,8,FALSE)=INDEX($E$240:$G$245,MATCH("●",INDEX($H$240:$AQ$245,,MATCH($D344,$137:$137,0)-7),0),1),"","sed -i "&amp;IF($AK$308="MacOS","'' ","")&amp;"'s#"&amp;CE$310&amp;"="""&amp;VLOOKUP(CE$310,$AD$9:$AN$32,8,FALSE)&amp;""""&amp;"#"&amp;CE$310&amp;"="&amp;""""&amp;INDEX($E$240:$G$245,MATCH("●",INDEX($H$240:$AQ$245,,MATCH($D344,$137:$137,0)-7),0),1)&amp;""""&amp;"#g'"&amp;" ${CONFIG_DIR}"&amp;$K$7&amp;"; export "&amp;CE$310&amp;"="&amp;""""&amp;INDEX($E$240:$G$245,MATCH("●",INDEX($H$240:$AQ$245,,MATCH($D344,$137:$137,0)-7),0),1)&amp;""";"),",",""",""")</f>
        <v/>
      </c>
      <c r="CF344" s="71" t="str">
        <f>SUBSTITUTE(IF(INDEX($E$240:$G$245,MATCH("●",INDEX($H$240:$AQ$245,,MATCH($D344,$137:$137,0)-7),0),1)=VLOOKUP(CF$310,$AD$9:$AN$32,8,FALSE),"","sed -i "&amp;IF($AK$308="MacOS","'' ","")&amp;"'s#"&amp;CF$310&amp;"="""&amp;INDEX($E$240:$G$245,MATCH("●",INDEX($H$240:$AQ$245,,MATCH($D344,$137:$137,0)-7),0),1)&amp;""""&amp;"#"&amp;CF$310&amp;"="&amp;""""&amp;VLOOKUP(CF$310,$AD$9:$AN$32,8,FALSE)&amp;""""&amp;"#g'"&amp;"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44" s="71" t="str">
        <f>SUBSTITUTE(IF(VLOOKUP(CG$310,$AD$9:$AN$32,8,FALSE)=INDEX($E$247:$G$251,MATCH("●",INDEX($H$247:$AQ$251,,MATCH($D344,$137:$137,0)-7),0),1),"","sed -i "&amp;IF($AK$308="MacOS","'' ","")&amp;"'s#"&amp;CG$310&amp;"="""&amp;VLOOKUP(CG$310,$AD$9:$AN$32,8,FALSE)&amp;""""&amp;"#"&amp;CG$310&amp;"="&amp;""""&amp;INDEX($E$247:$G$251,MATCH("●",INDEX($H$247:$AQ$251,,MATCH($D344,$137:$137,0)-7),0),1)&amp;""""&amp;"#g'"&amp;" ${CONFIG_DIR}"&amp;$K$7&amp;"; export "&amp;CG$310&amp;"="&amp;""""&amp;INDEX($E$247:$G$251,MATCH("●",INDEX($H$247:$AQ$251,,MATCH($D344,$137:$137,0)-7),0),1)&amp;""";"),",",""",""")</f>
        <v/>
      </c>
      <c r="CH344" s="71" t="str">
        <f>SUBSTITUTE(IF(INDEX($E$247:$G$251,MATCH("●",INDEX($H$247:$AQ$251,,MATCH($D344,$137:$137,0)-7),0),1)=VLOOKUP(CH$310,$AD$9:$AN$32,8,FALSE),"","sed -i "&amp;IF($AK$308="MacOS","'' ","")&amp;"'s#"&amp;CH$310&amp;"="""&amp;INDEX($E$247:$G$251,MATCH("●",INDEX($H$247:$AQ$251,,MATCH($D344,$137:$137,0)-7),0),1)&amp;""""&amp;"#"&amp;CH$310&amp;"="&amp;""""&amp;VLOOKUP(CH$310,$AD$9:$AN$32,8,FALSE)&amp;""""&amp;"#g'"&amp;"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44" s="71" t="str">
        <f>SUBSTITUTE(IF(VLOOKUP(CI$310,$AD$9:$AN$32,8,FALSE)=INDEX($E$253:$G$257,MATCH("●",INDEX($H$253:$AQ$257,,MATCH($D344,$137:$137,0)-7),0),1),"","sed -i "&amp;IF($AK$308="MacOS","'' ","")&amp;"'s#"&amp;CI$310&amp;"="""&amp;VLOOKUP(CI$310,$AD$9:$AN$32,8,FALSE)&amp;""""&amp;"#"&amp;CI$310&amp;"="&amp;""""&amp;INDEX($E$253:$G$257,MATCH("●",INDEX($H$253:$AQ$257,,MATCH($D344,$137:$137,0)-7),0),1)&amp;""""&amp;"#g'"&amp;" ${CONFIG_DIR}"&amp;$K$7&amp;"; export "&amp;CI$310&amp;"="&amp;""""&amp;INDEX($E$253:$G$257,MATCH("●",INDEX($H$253:$AQ$257,,MATCH($D344,$137:$137,0)-7),0),1)&amp;""";"),",",""",""")</f>
        <v/>
      </c>
      <c r="CJ344" s="71" t="str">
        <f>SUBSTITUTE(IF(INDEX($E$253:$G$257,MATCH("●",INDEX($H$253:$AQ$257,,MATCH($D344,$137:$137,0)-7),0),1)=VLOOKUP(CJ$310,$AD$9:$AN$32,8,FALSE),"","sed -i "&amp;IF($AK$308="MacOS","'' ","")&amp;"'s#"&amp;CJ$310&amp;"="""&amp;INDEX($E$253:$G$257,MATCH("●",INDEX($H$253:$AQ$257,,MATCH($D344,$137:$137,0)-7),0),1)&amp;""""&amp;"#"&amp;CJ$310&amp;"="&amp;""""&amp;VLOOKUP(CJ$310,$AD$9:$AN$32,8,FALSE)&amp;""""&amp;"#g'"&amp;"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44" s="71" t="str">
        <f>SUBSTITUTE(IF(VLOOKUP(CK$310,$AD$9:$AN$32,8,FALSE)=INDEX($E$259:$G$268,MATCH("●",INDEX($H$259:$AQ$268,,MATCH($D344,$137:$137,0)-7),0),1),"","sed -i "&amp;IF($AK$308="MacOS","'' ","")&amp;"'s#"&amp;CK$310&amp;"="""&amp;VLOOKUP(CK$310,$AD$9:$AN$32,8,FALSE)&amp;""""&amp;"#"&amp;CK$310&amp;"="&amp;""""&amp;INDEX($E$259:$G$268,MATCH("●",INDEX($H$259:$AQ$268,,MATCH($D344,$137:$137,0)-7),0),1)&amp;""""&amp;"#g'"&amp;" ${CONFIG_DIR}"&amp;$K$7&amp;"; export "&amp;CK$310&amp;"="&amp;""""&amp;INDEX($E$259:$G$268,MATCH("●",INDEX($H$259:$AQ$268,,MATCH($D344,$137:$137,0)-7),0),1)&amp;""";"),",",""",""")</f>
        <v/>
      </c>
      <c r="CL344" s="71" t="str">
        <f>SUBSTITUTE(IF(INDEX($E$259:$G$268,MATCH("●",INDEX($H$259:$AQ$268,,MATCH($D344,$137:$137,0)-7),0),1)=VLOOKUP(CL$310,$AD$9:$AN$32,8,FALSE),"","sed -i "&amp;IF($AK$308="MacOS","'' ","")&amp;"'s#"&amp;CL$310&amp;"="""&amp;INDEX($E$259:$G$268,MATCH("●",INDEX($H$259:$AQ$268,,MATCH($D344,$137:$137,0)-7),0),1)&amp;""""&amp;"#"&amp;CL$310&amp;"="&amp;""""&amp;VLOOKUP(CL$310,$AD$9:$AN$32,8,FALSE)&amp;""""&amp;"#g'"&amp;"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44" s="71" t="str">
        <f t="shared" si="4"/>
        <v>sed -i '' 's#POSTGRESQL_TEMPLATE="template0"#POSTGRESQL_TEMPLATE="なし"#g' ${CONFIG_DIR}db_data_config.txt; export POSTGRESQL_TEMPLATE="なし";</v>
      </c>
      <c r="CN344" s="71" t="str">
        <f t="shared" si="5"/>
        <v>sed -i '' 's#POSTGRESQL_TEMPLATE="なし"#POSTGRESQL_TEMPLATE="template0"#g' ${CONFIG_DIR}db_data_config.txt; export POSTGRESQL_TEMPLATE="template0";</v>
      </c>
      <c r="CO344" s="71" t="str">
        <f t="shared" si="6"/>
        <v>sed -i '' 's#POSTGRESQL_CONNECTION_LIMIT="-1"#POSTGRESQL_CONNECTION_LIMIT="なし"#g' ${CONFIG_DIR}db_data_config.txt; export POSTGRESQL_CONNECTION_LIMIT="なし";</v>
      </c>
      <c r="CP344" s="71" t="str">
        <f t="shared" si="7"/>
        <v>sed -i '' 's#POSTGRESQL_CONNECTION_LIMIT="なし"#POSTGRESQL_CONNECTION_LIMIT="-1"#g' ${CONFIG_DIR}db_data_config.txt; export POSTGRESQL_CONNECTION_LIMIT="-1";</v>
      </c>
      <c r="CQ344" s="71" t="str">
        <f t="shared" si="8"/>
        <v>sed -i '' 's#POSTGRESQL_ALLOW_CONNECTIONS="true"#POSTGRESQL_ALLOW_CONNECTIONS="なし"#g' ${CONFIG_DIR}db_data_config.txt; export POSTGRESQL_ALLOW_CONNECTIONS="なし";</v>
      </c>
      <c r="CR344" s="71" t="str">
        <f t="shared" si="9"/>
        <v>sed -i '' 's#POSTGRESQL_ALLOW_CONNECTIONS="なし"#POSTGRESQL_ALLOW_CONNECTIONS="true"#g' ${CONFIG_DIR}db_data_config.txt; export POSTGRESQL_ALLOW_CONNECTIONS="true";</v>
      </c>
      <c r="CS344" s="5" t="s">
        <v>735</v>
      </c>
    </row>
    <row r="345" spans="4:97" ht="36" customHeight="1">
      <c r="D345" s="96">
        <f t="shared" si="10"/>
        <v>34</v>
      </c>
      <c r="E345" s="97"/>
      <c r="F345" s="97"/>
      <c r="G345" s="98"/>
      <c r="H345" s="45" t="str">
        <f t="shared" ca="1" si="11"/>
        <v>clear; echo テストケース034; sed -i '' 's#COLUMN_INDEX_KEY="false","false","false","false","false","false","false","false","false","false"#COLUMN_INDEX_KEY="NONE","true","tf","false","false","false","false","false","false","false"#g' ${CONFIG_DIR}db_sql_config.txt; export COLUMN_INDEX_KEY="NONE","true","tf","false","false","false","false","false","false","false";sed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's#COLUMN_INDEX_KEY="NONE","true","tf","false","false","false","false","false","false","false"#COLUMN_INDEX_KEY="false","false","false","false","false","false","false","false","false","false"#g' ${CONFIG_DIR}db_sql_config.txt; export COLUMN_INDEX_KEY="false","false","false","false","false","false","false","false","false","false";sed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7"/>
      <c r="AE345" s="99" t="str" cm="1">
        <f t="array" ref="AE345">SUBSTITUTE(INDEX($H$286:$AQ$286, , MATCH($D345, $137:$137, 0)-7),"-","")</f>
        <v>異常</v>
      </c>
      <c r="AF345" s="100"/>
      <c r="AG345" s="101"/>
      <c r="AH345" s="102" t="s">
        <v>1513</v>
      </c>
      <c r="AI345" s="103"/>
      <c r="AJ345" s="103"/>
      <c r="AK345" s="103"/>
      <c r="AL345" s="103"/>
      <c r="AM345" s="103"/>
      <c r="AN345" s="103"/>
      <c r="AO345" s="103"/>
      <c r="AP345" s="103"/>
      <c r="AQ345" s="104"/>
      <c r="AS345" s="68" t="str" cm="1">
        <f t="array" ref="AS345">SUBSTITUTE(TEXT(INDEX($H$289:$AQ$289,1,$D345),"000000"),"-","")</f>
        <v>240118</v>
      </c>
      <c r="AT345" s="69"/>
      <c r="AU345" s="70"/>
      <c r="AW345" s="71" t="str">
        <f>SUBSTITUTE(IF(VLOOKUP(AW$310,$AD$9:$AN$32,8,FALSE)=INDEX($E$143:$G$146,MATCH("●",INDEX($H$143:$AQ$146,,MATCH($D345,$137:$137,0)-7),0),1),"","sed -i "&amp;IF($AK$308="MacOS","'' ","")&amp;"'s#"&amp;AW$310&amp;"="""&amp;VLOOKUP(AW$310,$AD$9:$AN$32,8,FALSE)&amp;""""&amp;"#"&amp;AW$310&amp;"="&amp;""""&amp;INDEX($E$143:$G$146,MATCH("●",INDEX($H$143:$AQ$146,,MATCH($D345,$137:$137,0)-7),0),1)&amp;""""&amp;"#g'"&amp;" ${CONFIG_DIR}"&amp;$K$7&amp;"; export "&amp;AW$310&amp;"="&amp;""""&amp;INDEX($E$143:$G$146,MATCH("●",INDEX($H$143:$AQ$146,,MATCH($D345,$137:$137,0)-7),0),1)&amp;""";"),",",""",""")</f>
        <v/>
      </c>
      <c r="AX345" s="71" t="str">
        <f>SUBSTITUTE(IF(INDEX($E$143:$G$146,MATCH("●",INDEX($H$143:$AQ$146,,MATCH($D345,$137:$137,0)-7),0),1)=VLOOKUP(AX$310,$AD$9:$AN$32,8,FALSE),"","sed -i "&amp;IF($AK$308="MacOS","'' ","")&amp;"'s#"&amp;AX$310&amp;"="""&amp;INDEX($E$143:$G$146,MATCH("●",INDEX($H$143:$AQ$146,,MATCH($D345,$137:$137,0)-7),0),1)&amp;""""&amp;"#"&amp;AX$310&amp;"="&amp;""""&amp;VLOOKUP(AX$310,$AD$9:$AN$32,8,FALSE)&amp;""""&amp;"#g'"&amp;"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45" s="71" t="str">
        <f>SUBSTITUTE(IF(VLOOKUP(AY$310,$AD$9:$AN$32,8,FALSE)=INDEX($E$148:$G$149,MATCH("●",INDEX($H$148:$AQ$149,,MATCH($D345,$137:$137,0)-7),0),1),"","sed -i "&amp;IF($AK$308="MacOS","'' ","")&amp;"'s#"&amp;AY$310&amp;"="""&amp;VLOOKUP(AY$310,$AD$9:$AN$32,8,FALSE)&amp;""""&amp;"#"&amp;AY$310&amp;"="&amp;""""&amp;INDEX($E$148:$G$149,MATCH("●",INDEX($H$148:$AQ$149,,MATCH($D345,$137:$137,0)-7),0),1)&amp;""""&amp;"#g'"&amp;" ${CONFIG_DIR}"&amp;$K$7&amp;"; export "&amp;AY$310&amp;"="&amp;""""&amp;INDEX($E$148:$G$149,MATCH("●",INDEX($H$148:$AQ$149,,MATCH($D345,$137:$137,0)-7),0),1)&amp;""";"),",",""",""")</f>
        <v/>
      </c>
      <c r="AZ345" s="71" t="str">
        <f>SUBSTITUTE(IF(INDEX($E$148:$G$149,MATCH("●",INDEX($H$148:$AQ$149,,MATCH($D345,$137:$137,0)-7),0),1)=VLOOKUP(AZ$310,$AD$9:$AN$16,8,FALSE),"","sed -i "&amp;IF($AK$308="MacOS","'' ","")&amp;"'s#"&amp;AZ$310&amp;"="""&amp;INDEX($E$148:$G$149,MATCH("●",INDEX($H$148:$AQ$149,,MATCH($D345,$137:$137,0)-7),0),1)&amp;""""&amp;"#"&amp;AZ$310&amp;"="&amp;""""&amp;VLOOKUP(AZ$310,$AD$9:$AN$16,8,FALSE)&amp;""""&amp;"#g'"&amp;"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45" s="71" t="str">
        <f>SUBSTITUTE(IF(VLOOKUP(BA$310,$AD$9:$AN$32,8,FALSE)=INDEX($E$151:$G$156,MATCH("●",INDEX($H$151:$AQ$156,,MATCH($D345,$137:$137,0)-7),0),1),"","sed -i "&amp;IF($AK$308="MacOS","'' ","")&amp;"'s#"&amp;BA$310&amp;"="""&amp;VLOOKUP(BA$310,$AD$9:$AN$32,8,FALSE)&amp;""""&amp;"#"&amp;BA$310&amp;"="&amp;""""&amp;INDEX($E$151:$G$156,MATCH("●",INDEX($H$151:$AQ$156,,MATCH($D345,$137:$137,0)-7),0),1)&amp;""""&amp;"#g'"&amp;" ${CONFIG_DIR}"&amp;$K$7&amp;"; export "&amp;BA$310&amp;"="&amp;""""&amp;INDEX($E$151:$G$156,MATCH("●",INDEX($H$151:$AQ$156,,MATCH($D345,$137:$137,0)-7),0),1)&amp;""";"),",",""",""")</f>
        <v/>
      </c>
      <c r="BB345" s="71" t="str">
        <f>SUBSTITUTE(IF(INDEX($E$151:$G$156,MATCH("●",INDEX($H$151:$AQ$156,,MATCH($D345,$137:$137,0)-7),0),1)=VLOOKUP(BB$310,$AD$9:$AN$16,8,FALSE),"","sed -i "&amp;IF($AK$308="MacOS","'' ","")&amp;"'s#"&amp;BB$310&amp;"="""&amp;INDEX($E$151:$G$156,MATCH("●",INDEX($H$151:$AQ$156,,MATCH($D345,$137:$137,0)-7),0),1)&amp;""""&amp;"#"&amp;BB$310&amp;"="&amp;""""&amp;VLOOKUP(BB$310,$AD$9:$AN$16,8,FALSE)&amp;""""&amp;"#g'"&amp;"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45" s="71" t="str">
        <f>SUBSTITUTE(IF(VLOOKUP(BC$310,$AD$9:$AN$32,8,FALSE)=INDEX($E$158:$G$166,MATCH("●",INDEX($H$158:$AQ$166,,MATCH($D345,$137:$137,0)-7),0),1),"","sed -i "&amp;IF($AK$308="MacOS","'' ","")&amp;"'s#"&amp;BC$310&amp;"="""&amp;VLOOKUP(BC$310,$AD$9:$AN$32,8,FALSE)&amp;""""&amp;"#"&amp;BC$310&amp;"="&amp;""""&amp;INDEX($E$158:$G$166,MATCH("●",INDEX($H$158:$AQ$166,,MATCH($D345,$137:$137,0)-7),0),1)&amp;""""&amp;"#g'"&amp;" ${CONFIG_DIR}"&amp;$K$7&amp;"; export "&amp;BC$310&amp;"="&amp;""""&amp;INDEX($E$158:$G$166,MATCH("●",INDEX($H$158:$AQ$166,,MATCH($D345,$137:$137,0)-7),0),1)&amp;""";"),",",""",""")</f>
        <v/>
      </c>
      <c r="BD345" s="71" t="str">
        <f>SUBSTITUTE(IF(INDEX($E$158:$G$166,MATCH("●",INDEX($H$158:$AQ$166,,MATCH($D345,$137:$137,0)-7),0),1)=VLOOKUP(BD$310,$AD$9:$AN$16,8,FALSE),"","sed -i "&amp;IF($AK$308="MacOS","'' ","")&amp;"'s#"&amp;BD$310&amp;"="""&amp;INDEX($E$158:$G$166,MATCH("●",INDEX($H$158:$AQ$166,,MATCH($D345,$137:$137,0)-7),0),1)&amp;""""&amp;"#"&amp;BD$310&amp;"="&amp;""""&amp;VLOOKUP(BD$310,$AD$9:$AN$16,8,FALSE)&amp;""""&amp;"#g'"&amp;"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45" s="71" t="str">
        <f>SUBSTITUTE(IF(VLOOKUP(BE$310,$AD$9:$AN$32,8,FALSE)=INDEX($E$168:$G$169,MATCH("●",INDEX($H$168:$AQ$169,,MATCH($D345,$137:$137,0)-7),0),1),"","sed -i "&amp;IF($AK$308="MacOS","'' ","")&amp;"'s#"&amp;BE$310&amp;"="""&amp;VLOOKUP(BE$310,$AD$9:$AD$9:$AN$32,8,FALSE)&amp;""""&amp;"#"&amp;BE$310&amp;"="&amp;""""&amp;INDEX($E$168:$G$169,MATCH("●",INDEX($H$168:$AQ$169,,MATCH($D345,$137:$137,0)-7),0),1)&amp;""""&amp;"#g'"&amp;" ${CONFIG_DIR}"&amp;$K$7&amp;"; export "&amp;BE$310&amp;"="&amp;""""&amp;INDEX($E$168:$G$169,MATCH("●",INDEX($H$168:$AQ$169,,MATCH($D345,$137:$137,0)-7),0),1)&amp;""";"),",",""",""")</f>
        <v/>
      </c>
      <c r="BF345" s="71" t="str">
        <f>SUBSTITUTE(IF(INDEX($E$168:$G$169,MATCH("●",INDEX($H$168:$AQ$169,,MATCH($D345,$137:$137,0)-7),0),1)=VLOOKUP(BF$310,$AD$9:$AN$16,8,FALSE),"","sed -i "&amp;IF($AK$308="MacOS","'' ","")&amp;"'s#"&amp;BF$310&amp;"="""&amp;INDEX($E$168:$G$169,MATCH("●",INDEX($H$168:$AQ$169,,MATCH($D345,$137:$137,0)-7),0),1)&amp;""""&amp;"#"&amp;BF$310&amp;"="&amp;""""&amp;VLOOKUP(BF$310,$AD$9:$AN$16,8,FALSE)&amp;""""&amp;"#g'"&amp;"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45" s="71" t="str">
        <f>SUBSTITUTE(IF(VLOOKUP(BG$310,$AD$9:$AN$32,8,FALSE)=INDEX($E$171:$G$172,MATCH("●",INDEX($H$171:$AQ$172,,MATCH($D345,$137:$137,0)-7),0),1),"","sed -i "&amp;IF($AK$308="MacOS","'' ","")&amp;"'s#"&amp;BG$310&amp;"="""&amp;VLOOKUP(BG$310,$AD$9:$AN$32,8,FALSE)&amp;""""&amp;"#"&amp;BG$310&amp;"="&amp;""""&amp;INDEX($E$171:$G$172,MATCH("●",INDEX($H$171:$AQ$172,,MATCH($D345,$137:$137,0)-7),0),1)&amp;""""&amp;"#g'"&amp;" ${CONFIG_DIR}"&amp;$K$7&amp;"; export "&amp;BG$310&amp;"="&amp;""""&amp;INDEX($E$171:$G$172,MATCH("●",INDEX($H$171:$AQ$172,,MATCH($D345,$137:$137,0)-7),0),1)&amp;""";"),",",""",""")</f>
        <v/>
      </c>
      <c r="BH345" s="71" t="str">
        <f>SUBSTITUTE(IF(INDEX($E$171:$G$172,MATCH("●",INDEX($H$171:$AQ$172,,MATCH($D345,$137:$137,0)-7),0),1)=VLOOKUP(BH$310,$AD$9:$AN$16,8,FALSE),"","sed -i "&amp;IF($AK$308="MacOS","'' ","")&amp;"'s#"&amp;BH$310&amp;"="""&amp;INDEX($E$171:$G$172,MATCH("●",INDEX($H$171:$AQ$172,,MATCH($D345,$137:$137,0)-7),0),1)&amp;""""&amp;"#"&amp;BH$310&amp;"="&amp;""""&amp;VLOOKUP(BH$310,$AD$9:$AN$16,8,FALSE)&amp;""""&amp;"#g'"&amp;"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45" s="71" t="str">
        <f>SUBSTITUTE(IF(VLOOKUP(BI$310,$AD$9:$AN$32,8,FALSE)=INDEX($E$174:$G$185,MATCH("●",INDEX($H$174:$AQ$185,,MATCH($D345,$137:$137,0)-7),0),1),"","sed -i "&amp;IF($AK$308="MacOS","'' ","")&amp;"'s#"&amp;BI$310&amp;"="""&amp;VLOOKUP(BI$310,$AD$9:$AN$32,8,FALSE)&amp;""""&amp;"#"&amp;BI$310&amp;"="&amp;""""&amp;INDEX($E$174:$G$185,MATCH("●",INDEX($H$174:$AQ$185,,MATCH($D345,$137:$137,0)-7),0),1)&amp;""""&amp;"#g'"&amp;" ${CONFIG_DIR}"&amp;$K$7&amp;"; export "&amp;BI$310&amp;"="&amp;""""&amp;INDEX($E$174:$G$185,MATCH("●",INDEX($H$174:$AQ$185,,MATCH($D345,$137:$137,0)-7),0),1)&amp;""";"),",",""",""")</f>
        <v/>
      </c>
      <c r="BJ345" s="71" t="str">
        <f>SUBSTITUTE(IF(INDEX($E$174:$G$185,MATCH("●",INDEX($H$174:$AQ$185,,MATCH($D345,$137:$137,0)-7),0),1)=VLOOKUP(BJ$310,$AD$9:$AN$16,8,FALSE),"","sed -i "&amp;IF($AK$308="MacOS","'' ","")&amp;"'s#"&amp;BJ$310&amp;"="""&amp;INDEX($E$174:$G$185,MATCH("●",INDEX($H$174:$AQ$185,,MATCH($D345,$137:$137,0)-7),0),1)&amp;""""&amp;"#"&amp;BJ$310&amp;"="&amp;""""&amp;VLOOKUP(BJ$310,$AD$9:$AN$16,8,FALSE)&amp;""""&amp;"#g'"&amp;"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45" s="71" t="str">
        <f>SUBSTITUTE(IF(VLOOKUP(BK$310,$AD$9:$AN$32,8,FALSE)=INDEX($E$187:$G$189,MATCH("●",INDEX($H$187:$AQ$189,,MATCH($D345,$137:$137,0)-7),0),1),"","sed -i "&amp;IF($AK$308="MacOS","'' ","")&amp;"'s#"&amp;BK$310&amp;"="""&amp;VLOOKUP(BK$310,$AD$9:$AN$32,8,FALSE)&amp;""""&amp;"#"&amp;BK$310&amp;"="&amp;""""&amp;INDEX($E$187:$G$189,MATCH("●",INDEX($H$187:$AQ$189,,MATCH($D345,$137:$137,0)-7),0),1)&amp;""""&amp;"#g'"&amp;" ${CONFIG_DIR}"&amp;$K$7&amp;"; export "&amp;BK$310&amp;"="&amp;""""&amp;INDEX($E$187:$G$189,MATCH("●",INDEX($H$187:$AQ$189,,MATCH($D345,$137:$137,0)-7),0),1)&amp;""";"),",",""",""")</f>
        <v/>
      </c>
      <c r="BL345" s="71" t="str">
        <f>SUBSTITUTE(IF(INDEX($E$187:$G$189,MATCH("●",INDEX($H$187:$AQ$189,,MATCH($D345,$137:$137,0)-7),0),1)=VLOOKUP(BL$310,$AD$9:$AN$32,8,FALSE),"","sed -i "&amp;IF($AK$308="MacOS","'' ","")&amp;"'s#"&amp;BL$310&amp;"="""&amp;INDEX($E$187:$G$189,MATCH("●",INDEX($H$187:$AQ$189,,MATCH($D345,$137:$137,0)-7),0),1)&amp;""""&amp;"#"&amp;BL$310&amp;"="&amp;""""&amp;VLOOKUP(BL$310,$AD$9:$AN$32,8,FALSE)&amp;""""&amp;"#g'"&amp;"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45" s="71" t="str">
        <f>SUBSTITUTE(IF(VLOOKUP(BM$310,$AD$9:$AN$32,8,FALSE)=INDEX($E$191:$G$192,MATCH("●",INDEX($H$191:$AQ$192,,MATCH($D345,$137:$137,0)-7),0),1),"","sed -i "&amp;IF($AK$308="MacOS","'' ","")&amp;"'s#"&amp;BM$310&amp;"="""&amp;VLOOKUP(BM$310,$AD$9:$AN$32,8,FALSE)&amp;""""&amp;"#"&amp;BM$310&amp;"="&amp;""""&amp;INDEX($E$191:$G$192,MATCH("●",INDEX($H$191:$AQ$192,,MATCH($D345,$137:$137,0)-7),0),1)&amp;""""&amp;"#g'"&amp;" ${CONFIG_DIR}"&amp;$K$7&amp;"; export "&amp;BM$310&amp;"="&amp;""""&amp;INDEX($E$191:$G$192,MATCH("●",INDEX($H$191:$AQ$192,,MATCH($D345,$137:$137,0)-7),0),1)&amp;""";"),",",""",""")</f>
        <v/>
      </c>
      <c r="BN345" s="71" t="str">
        <f>SUBSTITUTE(IF(INDEX($E$191:$G$192,MATCH("●",INDEX($H$191:$AQ$192,,MATCH($D345,$137:$137,0)-7),0),1)=VLOOKUP(BN$310,$AD$9:$AN$32,8,FALSE),"","sed -i "&amp;IF($AK$308="MacOS","'' ","")&amp;"'s#"&amp;BN$310&amp;"="""&amp;INDEX($E$191:$G$192,MATCH("●",INDEX($H$191:$AQ$192,,MATCH($D345,$137:$137,0)-7),0),1)&amp;""""&amp;"#"&amp;BN$310&amp;"="&amp;""""&amp;VLOOKUP(BN$310,$AD$9:$AN$32,8,FALSE)&amp;""""&amp;"#g'"&amp;"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45" s="71" t="str">
        <f>SUBSTITUTE(IF(VLOOKUP(BO$310,$AD$9:$AN$32,8,FALSE)=INDEX($E$194:$G$195,MATCH("●",INDEX($H$194:$AQ$195,,MATCH($D345,$137:$137,0)-7),0),1),"","sed -i "&amp;IF($AK$308="MacOS","'' ","")&amp;"'s#"&amp;BO$310&amp;"="""&amp;VLOOKUP(BO$310,$AD$9:$AN$32,8,FALSE)&amp;""""&amp;"#"&amp;BO$310&amp;"="&amp;""""&amp;INDEX($E$194:$G$195,MATCH("●",INDEX($H$194:$AQ$195,,MATCH($D345,$137:$137,0)-7),0),1)&amp;""""&amp;"#g'"&amp;" ${CONFIG_DIR}"&amp;$K$7&amp;"; export "&amp;BO$310&amp;"="&amp;""""&amp;INDEX($E$194:$G$195,MATCH("●",INDEX($H$194:$AQ$195,,MATCH($D345,$137:$137,0)-7),0),1)&amp;""";"),",",""",""")</f>
        <v/>
      </c>
      <c r="BP345" s="71" t="str">
        <f>SUBSTITUTE(IF(INDEX($E$194:$G$195,MATCH("●",INDEX($H$194:$AQ$195,,MATCH($D345,$137:$137,0)-7),0),1)=VLOOKUP(BP$310,$AD$9:$AN$32,8,FALSE),"","sed -i "&amp;IF($AK$308="MacOS","'' ","")&amp;"'s#"&amp;BP$310&amp;"="""&amp;INDEX($E$194:$G$195,MATCH("●",INDEX($H$194:$AQ$195,,MATCH($D345,$137:$137,0)-7),0),1)&amp;""""&amp;"#"&amp;BP$310&amp;"="&amp;""""&amp;VLOOKUP(BP$310,$AD$9:$AN$32,8,FALSE)&amp;""""&amp;"#g'"&amp;"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45" s="71" t="str">
        <f>SUBSTITUTE(IF(VLOOKUP(BQ$310,$AD$9:$AN$32,8,FALSE)=INDEX($E$197:$G$198,MATCH("●",INDEX($H$197:$AQ$198,,MATCH($D345,$137:$137,0)-7),0),1),"","sed -i "&amp;IF($AK$308="MacOS","'' ","")&amp;"'s#"&amp;BQ$310&amp;"="""&amp;VLOOKUP(BQ$310,$AD$9:$AN$32,8,FALSE)&amp;""""&amp;"#"&amp;BQ$310&amp;"="&amp;""""&amp;INDEX($E$197:$G$198,MATCH("●",INDEX($H$197:$AQ$198,,MATCH($D345,$137:$137,0)-7),0),1)&amp;""""&amp;"#g'"&amp;" ${CONFIG_DIR}"&amp;$K$7&amp;"; export "&amp;BQ$310&amp;"="&amp;""""&amp;INDEX($E$197:$G$198,MATCH("●",INDEX($H$197:$AQ$198,,MATCH($D345,$137:$137,0)-7),0),1)&amp;""";"),",",""",""")</f>
        <v/>
      </c>
      <c r="BR345" s="71" t="str">
        <f>SUBSTITUTE(IF(INDEX($E$197:$G$198,MATCH("●",INDEX($H$197:$AQ$198,,MATCH($D345,$137:$137,0)-7),0),1)=VLOOKUP(BR$310,$AD$9:$AN$32,8,FALSE),"","sed -i "&amp;IF($AK$308="MacOS","'' ","")&amp;"'s#"&amp;BR$310&amp;"="""&amp;INDEX($E$197:$G$198,MATCH("●",INDEX($H$197:$AQ$198,,MATCH($D345,$137:$137,0)-7),0),1)&amp;""""&amp;"#"&amp;BR$310&amp;"="&amp;""""&amp;VLOOKUP(BR$310,$AD$9:$AN$32,8,FALSE)&amp;""""&amp;"#g'"&amp;"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45" s="71" t="str">
        <f>SUBSTITUTE(IF(VLOOKUP(BS$310,$AD$9:$AN$32,8,FALSE)=INDEX($E$200:$G$203,MATCH("●",INDEX($H$200:$AQ$203,,MATCH($D345,$137:$137,0)-7),0),1),"","sed -i "&amp;IF($AK$308="MacOS","'' ","")&amp;"'s#"&amp;BS$310&amp;"="""&amp;VLOOKUP(BS$310,$AD$9:$AN$32,8,FALSE)&amp;""""&amp;"#"&amp;BS$310&amp;"="&amp;""""&amp;INDEX($E$200:$G$203,MATCH("●",INDEX($H$200:$AQ$203,,MATCH($D345,$137:$137,0)-7),0),1)&amp;""""&amp;"#g'"&amp;" ${CONFIG_DIR}"&amp;$K$7&amp;"; export "&amp;BS$310&amp;"="&amp;""""&amp;INDEX($E$200:$G$203,MATCH("●",INDEX($H$200:$AQ$203,,MATCH($D345,$137:$137,0)-7),0),1)&amp;""";"),",",""",""")</f>
        <v/>
      </c>
      <c r="BT345" s="71" t="str">
        <f>SUBSTITUTE(IF(INDEX($E$200:$G$203,MATCH("●",INDEX($H$200:$AQ$203,,MATCH($D345,$137:$137,0)-7),0),1)=VLOOKUP(BT$310,$AD$9:$AN$32,8,FALSE),"","sed -i "&amp;IF($AK$308="MacOS","'' ","")&amp;"'s#"&amp;BT$310&amp;"="""&amp;INDEX($E$200:$G$203,MATCH("●",INDEX($H$200:$AQ$203,,MATCH($D345,$137:$137,0)-7),0),1)&amp;""""&amp;"#"&amp;BT$310&amp;"="&amp;""""&amp;VLOOKUP(BT$310,$AD$9:$AN$32,8,FALSE)&amp;""""&amp;"#g'"&amp;"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45" s="71" t="str">
        <f>SUBSTITUTE(IF(VLOOKUP(BU$310,$AD$9:$AN$32,8,FALSE)=INDEX($E$205:$G$210,MATCH("●",INDEX($H$205:$AQ$210,,MATCH($D345,$137:$137,0)-7),0),1),"","sed -i "&amp;IF($AK$308="MacOS","'' ","")&amp;"'s#"&amp;BU$310&amp;"="""&amp;VLOOKUP(BU$310,$AD$9:$AN$32,8,FALSE)&amp;""""&amp;"#"&amp;BU$310&amp;"="&amp;""""&amp;INDEX($E$205:$G$210,MATCH("●",INDEX($H$205:$AQ$210,,MATCH($D345,$137:$137,0)-7),0),1)&amp;""""&amp;"#g'"&amp;" ${CONFIG_DIR}"&amp;$K$7&amp;"; export "&amp;BU$310&amp;"="&amp;""""&amp;INDEX($E$205:$G$210,MATCH("●",INDEX($H$205:$AQ$210,,MATCH($D345,$137:$137,0)-7),0),1)&amp;""";"),",",""",""")</f>
        <v/>
      </c>
      <c r="BV345" s="71" t="str">
        <f>SUBSTITUTE(IF(INDEX($E$205:$G$210,MATCH("●",INDEX($H$205:$AQ$210,,MATCH($D345,$137:$137,0)-7),0),1)=VLOOKUP(BV$310,$AD$9:$AN$32,8,FALSE),"","sed -i "&amp;IF($AK$308="MacOS","'' ","")&amp;"'s#"&amp;BV$310&amp;"="""&amp;INDEX($E$205:$G$210,MATCH("●",INDEX($H$205:$AQ$210,,MATCH($D345,$137:$137,0)-7),0),1)&amp;""""&amp;"#"&amp;BV$310&amp;"="&amp;""""&amp;VLOOKUP(BV$310,$AD$9:$AN$32,8,FALSE)&amp;""""&amp;"#g'"&amp;"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45" s="71" t="str">
        <f>SUBSTITUTE(IF(VLOOKUP(BW$310,$AD$9:$AN$32,8,FALSE)=INDEX($E$212:$G$217,MATCH("●",INDEX($H$212:$AQ$217,,MATCH($D345,$137:$137,0)-7),0),1),"","sed -i "&amp;IF($AK$308="MacOS","'' ","")&amp;"'s#"&amp;BW$310&amp;"="""&amp;VLOOKUP(BW$310,$AD$9:$AN$32,8,FALSE)&amp;""""&amp;"#"&amp;BW$310&amp;"="&amp;""""&amp;INDEX($E$212:$G$217,MATCH("●",INDEX($H$212:$AQ$217,,MATCH($D345,$137:$137,0)-7),0),1)&amp;""""&amp;"#g'"&amp;" ${CONFIG_DIR}"&amp;$K$7&amp;"; export "&amp;BW$310&amp;"="&amp;""""&amp;INDEX($E$212:$G$217,MATCH("●",INDEX($H$212:$AQ$217,,MATCH($D345,$137:$137,0)-7),0),1)&amp;""";"),",",""",""")</f>
        <v/>
      </c>
      <c r="BX345" s="71" t="str">
        <f>SUBSTITUTE(IF(INDEX($E$212:$G$217,MATCH("●",INDEX($H$212:$AQ$217,,MATCH($D345,$137:$137,0)-7),0),1)=VLOOKUP(BX$310,$AD$9:$AN$32,8,FALSE),"","sed -i "&amp;IF($AK$308="MacOS","'' ","")&amp;"'s#"&amp;BX$310&amp;"="""&amp;INDEX($E$212:$G$217,MATCH("●",INDEX($H$212:$AQ$217,,MATCH($D345,$137:$137,0)-7),0),1)&amp;""""&amp;"#"&amp;BX$310&amp;"="&amp;""""&amp;VLOOKUP(BX$310,$AD$9:$AN$32,8,FALSE)&amp;""""&amp;"#g'"&amp;"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45" s="71" t="str">
        <f>SUBSTITUTE(IF(VLOOKUP(BY$310,$AD$9:$AN$32,8,FALSE)=INDEX($E$219:$G$224,MATCH("●",INDEX($H$219:$AQ$224,,MATCH($D345,$137:$137,0)-7),0),1),"","sed -i "&amp;IF($AK$308="MacOS","'' ","")&amp;"'s#"&amp;BY$310&amp;"="""&amp;VLOOKUP(BY$310,$AD$9:$AN$32,8,FALSE)&amp;""""&amp;"#"&amp;BY$310&amp;"="&amp;""""&amp;INDEX($E$219:$G$224,MATCH("●",INDEX($H$219:$AQ$224,,MATCH($D345,$137:$137,0)-7),0),1)&amp;""""&amp;"#g'"&amp;" ${CONFIG_DIR}"&amp;$K$7&amp;"; export "&amp;BY$310&amp;"="&amp;""""&amp;INDEX($E$219:$G$224,MATCH("●",INDEX($H$219:$AQ$224,,MATCH($D345,$137:$137,0)-7),0),1)&amp;""";"),",",""",""")</f>
        <v/>
      </c>
      <c r="BZ345" s="71" t="str">
        <f>SUBSTITUTE(IF(INDEX($E$219:$G$224,MATCH("●",INDEX($H$219:$AQ$224,,MATCH($D345,$137:$137,0)-7),0),1)=VLOOKUP(BZ$310,$AD$9:$AN$32,8,FALSE),"","sed -i "&amp;IF($AK$308="MacOS","'' ","")&amp;"'s#"&amp;BZ$310&amp;"="""&amp;INDEX($E$219:$G$224,MATCH("●",INDEX($H$219:$AQ$224,,MATCH($D345,$137:$137,0)-7),0),1)&amp;""""&amp;"#"&amp;BZ$310&amp;"="&amp;""""&amp;VLOOKUP(BZ$310,$AD$9:$AN$32,8,FALSE)&amp;""""&amp;"#g'"&amp;"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45" s="71" t="str">
        <f>SUBSTITUTE(IF(VLOOKUP(CA$310,$AD$9:$AN$32,8,FALSE)=INDEX($E$226:$G$231,MATCH("●",INDEX($H$226:$AQ$231,,MATCH($D345,$137:$137,0)-7),0),1),"","sed -i "&amp;IF($AK$308="MacOS","'' ","")&amp;"'s#"&amp;CA$310&amp;"="""&amp;VLOOKUP(CA$310,$AD$9:$AN$32,8,FALSE)&amp;""""&amp;"#"&amp;CA$310&amp;"="&amp;""""&amp;INDEX($E$226:$G$231,MATCH("●",INDEX($H$226:$AQ$231,,MATCH($D345,$137:$137,0)-7),0),1)&amp;""""&amp;"#g'"&amp;" ${CONFIG_DIR}"&amp;$K$7&amp;"; export "&amp;CA$310&amp;"="&amp;""""&amp;INDEX($E$226:$G$231,MATCH("●",INDEX($H$226:$AQ$231,,MATCH($D345,$137:$137,0)-7),0),1)&amp;""";"),",",""",""")</f>
        <v>sed -i '' 's#COLUMN_INDEX_KEY="false"",""false"",""false"",""false"",""false"",""false"",""false"",""false"",""false"",""false"#COLUMN_INDEX_KEY="NONE"",""true"",""tf"",""false"",""false"",""false"",""false"",""false"",""false"",""false"#g' ${CONFIG_DIR}db_sql_config.txt; export COLUMN_INDEX_KEY="NONE"",""true"",""tf"",""false"",""false"",""false"",""false"",""false"",""false"",""false";</v>
      </c>
      <c r="CB345" s="71" t="str">
        <f>SUBSTITUTE(IF(INDEX($E$226:$G$231,MATCH("●",INDEX($H$226:$AQ$231,,MATCH($D345,$137:$137,0)-7),0),1)=VLOOKUP(CB$310,$AD$9:$AN$32,8,FALSE),"","sed -i "&amp;IF($AK$308="MacOS","'' ","")&amp;"'s#"&amp;CB$310&amp;"="""&amp;INDEX($E$226:$G$231,MATCH("●",INDEX($H$226:$AQ$231,,MATCH($D345,$137:$137,0)-7),0),1)&amp;""""&amp;"#"&amp;CB$310&amp;"="&amp;""""&amp;VLOOKUP(CB$310,$AD$9:$AN$32,8,FALSE)&amp;""""&amp;"#g'"&amp;"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>sed -i '' 's#COLUMN_INDEX_KEY="NONE"",""true"",""tf"",""false"",""false"",""false"",""false"",""false"",""false"",""false"#COLUMN_INDEX_KEY="false"",""false"",""false"",""false"",""false"",""false"",""false"",""false"",""false"",""false"#g' ${CONFIG_DIR}db_sql_config.txt; export COLUMN_INDEX_KEY="false"",""false"",""false"",""false"",""false"",""false"",""false"",""false"",""false"",""false";</v>
      </c>
      <c r="CC345" s="71" t="str">
        <f>SUBSTITUTE(IF(VLOOKUP(CC$310,$AD$9:$AN$32,8,FALSE)=INDEX($E$233:$G$238,MATCH("●",INDEX($H$233:$AQ$238,,MATCH($D345,$137:$137,0)-7),0),1),"","sed -i "&amp;IF($AK$308="MacOS","'' ","")&amp;"'s#"&amp;CC$310&amp;"="""&amp;VLOOKUP(CC$310,$AD$9:$AN$32,8,FALSE)&amp;""""&amp;"#"&amp;CC$310&amp;"="&amp;""""&amp;INDEX($E$233:$G$238,MATCH("●",INDEX($H$233:$AQ$238,,MATCH($D345,$137:$137,0)-7),0),1)&amp;""""&amp;"#g'"&amp;" ${CONFIG_DIR}"&amp;$K$7&amp;"; export "&amp;CC$310&amp;"="&amp;""""&amp;INDEX($E$233:$G$238,MATCH("●",INDEX($H$233:$AQ$238,,MATCH($D345,$137:$137,0)-7),0),1)&amp;""";"),",",""",""")</f>
        <v/>
      </c>
      <c r="CD345" s="71" t="str">
        <f>SUBSTITUTE(IF(INDEX($E$233:$G$238,MATCH("●",INDEX($H$233:$AQ$238,,MATCH($D345,$137:$137,0)-7),0),1)=VLOOKUP(CD$310,$AD$9:$AN$32,8,FALSE),"","sed -i "&amp;IF($AK$308="MacOS","'' ","")&amp;"'s#"&amp;CD$310&amp;"="""&amp;INDEX($E$233:$G$238,MATCH("●",INDEX($H$233:$AQ$238,,MATCH($D345,$137:$137,0)-7),0),1)&amp;""""&amp;"#"&amp;CD$310&amp;"="&amp;""""&amp;VLOOKUP(CD$310,$AD$9:$AN$32,8,FALSE)&amp;""""&amp;"#g'"&amp;"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/>
      </c>
      <c r="CE345" s="71" t="str">
        <f>SUBSTITUTE(IF(VLOOKUP(CE$310,$AD$9:$AN$32,8,FALSE)=INDEX($E$240:$G$245,MATCH("●",INDEX($H$240:$AQ$245,,MATCH($D345,$137:$137,0)-7),0),1),"","sed -i "&amp;IF($AK$308="MacOS","'' ","")&amp;"'s#"&amp;CE$310&amp;"="""&amp;VLOOKUP(CE$310,$AD$9:$AN$32,8,FALSE)&amp;""""&amp;"#"&amp;CE$310&amp;"="&amp;""""&amp;INDEX($E$240:$G$245,MATCH("●",INDEX($H$240:$AQ$245,,MATCH($D345,$137:$137,0)-7),0),1)&amp;""""&amp;"#g'"&amp;" ${CONFIG_DIR}"&amp;$K$7&amp;"; export "&amp;CE$310&amp;"="&amp;""""&amp;INDEX($E$240:$G$245,MATCH("●",INDEX($H$240:$AQ$245,,MATCH($D345,$137:$137,0)-7),0),1)&amp;""";"),",",""",""")</f>
        <v/>
      </c>
      <c r="CF345" s="71" t="str">
        <f>SUBSTITUTE(IF(INDEX($E$240:$G$245,MATCH("●",INDEX($H$240:$AQ$245,,MATCH($D345,$137:$137,0)-7),0),1)=VLOOKUP(CF$310,$AD$9:$AN$32,8,FALSE),"","sed -i "&amp;IF($AK$308="MacOS","'' ","")&amp;"'s#"&amp;CF$310&amp;"="""&amp;INDEX($E$240:$G$245,MATCH("●",INDEX($H$240:$AQ$245,,MATCH($D345,$137:$137,0)-7),0),1)&amp;""""&amp;"#"&amp;CF$310&amp;"="&amp;""""&amp;VLOOKUP(CF$310,$AD$9:$AN$32,8,FALSE)&amp;""""&amp;"#g'"&amp;"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45" s="71" t="str">
        <f>SUBSTITUTE(IF(VLOOKUP(CG$310,$AD$9:$AN$32,8,FALSE)=INDEX($E$247:$G$251,MATCH("●",INDEX($H$247:$AQ$251,,MATCH($D345,$137:$137,0)-7),0),1),"","sed -i "&amp;IF($AK$308="MacOS","'' ","")&amp;"'s#"&amp;CG$310&amp;"="""&amp;VLOOKUP(CG$310,$AD$9:$AN$32,8,FALSE)&amp;""""&amp;"#"&amp;CG$310&amp;"="&amp;""""&amp;INDEX($E$247:$G$251,MATCH("●",INDEX($H$247:$AQ$251,,MATCH($D345,$137:$137,0)-7),0),1)&amp;""""&amp;"#g'"&amp;" ${CONFIG_DIR}"&amp;$K$7&amp;"; export "&amp;CG$310&amp;"="&amp;""""&amp;INDEX($E$247:$G$251,MATCH("●",INDEX($H$247:$AQ$251,,MATCH($D345,$137:$137,0)-7),0),1)&amp;""";"),",",""",""")</f>
        <v/>
      </c>
      <c r="CH345" s="71" t="str">
        <f>SUBSTITUTE(IF(INDEX($E$247:$G$251,MATCH("●",INDEX($H$247:$AQ$251,,MATCH($D345,$137:$137,0)-7),0),1)=VLOOKUP(CH$310,$AD$9:$AN$32,8,FALSE),"","sed -i "&amp;IF($AK$308="MacOS","'' ","")&amp;"'s#"&amp;CH$310&amp;"="""&amp;INDEX($E$247:$G$251,MATCH("●",INDEX($H$247:$AQ$251,,MATCH($D345,$137:$137,0)-7),0),1)&amp;""""&amp;"#"&amp;CH$310&amp;"="&amp;""""&amp;VLOOKUP(CH$310,$AD$9:$AN$32,8,FALSE)&amp;""""&amp;"#g'"&amp;"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45" s="71" t="str">
        <f>SUBSTITUTE(IF(VLOOKUP(CI$310,$AD$9:$AN$32,8,FALSE)=INDEX($E$253:$G$257,MATCH("●",INDEX($H$253:$AQ$257,,MATCH($D345,$137:$137,0)-7),0),1),"","sed -i "&amp;IF($AK$308="MacOS","'' ","")&amp;"'s#"&amp;CI$310&amp;"="""&amp;VLOOKUP(CI$310,$AD$9:$AN$32,8,FALSE)&amp;""""&amp;"#"&amp;CI$310&amp;"="&amp;""""&amp;INDEX($E$253:$G$257,MATCH("●",INDEX($H$253:$AQ$257,,MATCH($D345,$137:$137,0)-7),0),1)&amp;""""&amp;"#g'"&amp;" ${CONFIG_DIR}"&amp;$K$7&amp;"; export "&amp;CI$310&amp;"="&amp;""""&amp;INDEX($E$253:$G$257,MATCH("●",INDEX($H$253:$AQ$257,,MATCH($D345,$137:$137,0)-7),0),1)&amp;""";"),",",""",""")</f>
        <v/>
      </c>
      <c r="CJ345" s="71" t="str">
        <f>SUBSTITUTE(IF(INDEX($E$253:$G$257,MATCH("●",INDEX($H$253:$AQ$257,,MATCH($D345,$137:$137,0)-7),0),1)=VLOOKUP(CJ$310,$AD$9:$AN$32,8,FALSE),"","sed -i "&amp;IF($AK$308="MacOS","'' ","")&amp;"'s#"&amp;CJ$310&amp;"="""&amp;INDEX($E$253:$G$257,MATCH("●",INDEX($H$253:$AQ$257,,MATCH($D345,$137:$137,0)-7),0),1)&amp;""""&amp;"#"&amp;CJ$310&amp;"="&amp;""""&amp;VLOOKUP(CJ$310,$AD$9:$AN$32,8,FALSE)&amp;""""&amp;"#g'"&amp;"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45" s="71" t="str">
        <f>SUBSTITUTE(IF(VLOOKUP(CK$310,$AD$9:$AN$32,8,FALSE)=INDEX($E$259:$G$268,MATCH("●",INDEX($H$259:$AQ$268,,MATCH($D345,$137:$137,0)-7),0),1),"","sed -i "&amp;IF($AK$308="MacOS","'' ","")&amp;"'s#"&amp;CK$310&amp;"="""&amp;VLOOKUP(CK$310,$AD$9:$AN$32,8,FALSE)&amp;""""&amp;"#"&amp;CK$310&amp;"="&amp;""""&amp;INDEX($E$259:$G$268,MATCH("●",INDEX($H$259:$AQ$268,,MATCH($D345,$137:$137,0)-7),0),1)&amp;""""&amp;"#g'"&amp;" ${CONFIG_DIR}"&amp;$K$7&amp;"; export "&amp;CK$310&amp;"="&amp;""""&amp;INDEX($E$259:$G$268,MATCH("●",INDEX($H$259:$AQ$268,,MATCH($D345,$137:$137,0)-7),0),1)&amp;""";"),",",""",""")</f>
        <v/>
      </c>
      <c r="CL345" s="71" t="str">
        <f>SUBSTITUTE(IF(INDEX($E$259:$G$268,MATCH("●",INDEX($H$259:$AQ$268,,MATCH($D345,$137:$137,0)-7),0),1)=VLOOKUP(CL$310,$AD$9:$AN$32,8,FALSE),"","sed -i "&amp;IF($AK$308="MacOS","'' ","")&amp;"'s#"&amp;CL$310&amp;"="""&amp;INDEX($E$259:$G$268,MATCH("●",INDEX($H$259:$AQ$268,,MATCH($D345,$137:$137,0)-7),0),1)&amp;""""&amp;"#"&amp;CL$310&amp;"="&amp;""""&amp;VLOOKUP(CL$310,$AD$9:$AN$32,8,FALSE)&amp;""""&amp;"#g'"&amp;"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45" s="71" t="str">
        <f t="shared" si="4"/>
        <v>sed -i '' 's#POSTGRESQL_TEMPLATE="template0"#POSTGRESQL_TEMPLATE="なし"#g' ${CONFIG_DIR}db_data_config.txt; export POSTGRESQL_TEMPLATE="なし";</v>
      </c>
      <c r="CN345" s="71" t="str">
        <f t="shared" si="5"/>
        <v>sed -i '' 's#POSTGRESQL_TEMPLATE="なし"#POSTGRESQL_TEMPLATE="template0"#g' ${CONFIG_DIR}db_data_config.txt; export POSTGRESQL_TEMPLATE="template0";</v>
      </c>
      <c r="CO345" s="71" t="str">
        <f t="shared" si="6"/>
        <v>sed -i '' 's#POSTGRESQL_CONNECTION_LIMIT="-1"#POSTGRESQL_CONNECTION_LIMIT="なし"#g' ${CONFIG_DIR}db_data_config.txt; export POSTGRESQL_CONNECTION_LIMIT="なし";</v>
      </c>
      <c r="CP345" s="71" t="str">
        <f t="shared" si="7"/>
        <v>sed -i '' 's#POSTGRESQL_CONNECTION_LIMIT="なし"#POSTGRESQL_CONNECTION_LIMIT="-1"#g' ${CONFIG_DIR}db_data_config.txt; export POSTGRESQL_CONNECTION_LIMIT="-1";</v>
      </c>
      <c r="CQ345" s="71" t="str">
        <f t="shared" si="8"/>
        <v>sed -i '' 's#POSTGRESQL_ALLOW_CONNECTIONS="true"#POSTGRESQL_ALLOW_CONNECTIONS="なし"#g' ${CONFIG_DIR}db_data_config.txt; export POSTGRESQL_ALLOW_CONNECTIONS="なし";</v>
      </c>
      <c r="CR345" s="71" t="str">
        <f t="shared" si="9"/>
        <v>sed -i '' 's#POSTGRESQL_ALLOW_CONNECTIONS="なし"#POSTGRESQL_ALLOW_CONNECTIONS="true"#g' ${CONFIG_DIR}db_data_config.txt; export POSTGRESQL_ALLOW_CONNECTIONS="true";</v>
      </c>
      <c r="CS345" s="5" t="s">
        <v>735</v>
      </c>
    </row>
    <row r="346" spans="4:97" ht="36" customHeight="1">
      <c r="D346" s="96">
        <f t="shared" si="10"/>
        <v>35</v>
      </c>
      <c r="E346" s="97"/>
      <c r="F346" s="97"/>
      <c r="G346" s="98"/>
      <c r="H346" s="45" t="str">
        <f t="shared" ca="1" si="11"/>
        <v>clear; echo テストケース035; sed -i '' 's#COLUMN_NOT_NULL="false","false","false","false","false","false","false","false","false","false"#COLUMN_NOT_NULL="NONE","true","false","false","false","false","false","false","false","false"#g' ${CONFIG_DIR}db_sql_config.txt; export COLUMN_NOT_NULL="NONE","true","false","false","false","false","false","false","false","false";sed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's#COLUMN_NOT_NULL="NONE","true","false","false","false","false","false","false","false","false"#COLUMN_NOT_NULL="false","false","false","false","false","false","false","false","false","false"#g' ${CONFIG_DIR}db_sql_config.txt; export COLUMN_NOT_NULL="false","false","false","false","false","false","false","false","false","false";sed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7"/>
      <c r="AE346" s="99" t="str" cm="1">
        <f t="array" ref="AE346">SUBSTITUTE(INDEX($H$286:$AQ$286, , MATCH($D346, $137:$137, 0)-7),"-","")</f>
        <v>正常</v>
      </c>
      <c r="AF346" s="100"/>
      <c r="AG346" s="101"/>
      <c r="AH346" s="102" t="s">
        <v>1514</v>
      </c>
      <c r="AI346" s="103"/>
      <c r="AJ346" s="103"/>
      <c r="AK346" s="103"/>
      <c r="AL346" s="103"/>
      <c r="AM346" s="103"/>
      <c r="AN346" s="103"/>
      <c r="AO346" s="103"/>
      <c r="AP346" s="103"/>
      <c r="AQ346" s="104"/>
      <c r="AS346" s="68" t="str" cm="1">
        <f t="array" ref="AS346">SUBSTITUTE(TEXT(INDEX($H$289:$AQ$289,1,$D346),"000000"),"-","")</f>
        <v>240001</v>
      </c>
      <c r="AT346" s="69"/>
      <c r="AU346" s="70"/>
      <c r="AW346" s="71" t="str">
        <f>SUBSTITUTE(IF(VLOOKUP(AW$310,$AD$9:$AN$32,8,FALSE)=INDEX($E$143:$G$146,MATCH("●",INDEX($H$143:$AQ$146,,MATCH($D346,$137:$137,0)-7),0),1),"","sed -i "&amp;IF($AK$308="MacOS","'' ","")&amp;"'s#"&amp;AW$310&amp;"="""&amp;VLOOKUP(AW$310,$AD$9:$AN$32,8,FALSE)&amp;""""&amp;"#"&amp;AW$310&amp;"="&amp;""""&amp;INDEX($E$143:$G$146,MATCH("●",INDEX($H$143:$AQ$146,,MATCH($D346,$137:$137,0)-7),0),1)&amp;""""&amp;"#g'"&amp;" ${CONFIG_DIR}"&amp;$K$7&amp;"; export "&amp;AW$310&amp;"="&amp;""""&amp;INDEX($E$143:$G$146,MATCH("●",INDEX($H$143:$AQ$146,,MATCH($D346,$137:$137,0)-7),0),1)&amp;""";"),",",""",""")</f>
        <v/>
      </c>
      <c r="AX346" s="71" t="str">
        <f>SUBSTITUTE(IF(INDEX($E$143:$G$146,MATCH("●",INDEX($H$143:$AQ$146,,MATCH($D346,$137:$137,0)-7),0),1)=VLOOKUP(AX$310,$AD$9:$AN$32,8,FALSE),"","sed -i "&amp;IF($AK$308="MacOS","'' ","")&amp;"'s#"&amp;AX$310&amp;"="""&amp;INDEX($E$143:$G$146,MATCH("●",INDEX($H$143:$AQ$146,,MATCH($D346,$137:$137,0)-7),0),1)&amp;""""&amp;"#"&amp;AX$310&amp;"="&amp;""""&amp;VLOOKUP(AX$310,$AD$9:$AN$32,8,FALSE)&amp;""""&amp;"#g'"&amp;"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46" s="71" t="str">
        <f>SUBSTITUTE(IF(VLOOKUP(AY$310,$AD$9:$AN$32,8,FALSE)=INDEX($E$148:$G$149,MATCH("●",INDEX($H$148:$AQ$149,,MATCH($D346,$137:$137,0)-7),0),1),"","sed -i "&amp;IF($AK$308="MacOS","'' ","")&amp;"'s#"&amp;AY$310&amp;"="""&amp;VLOOKUP(AY$310,$AD$9:$AN$32,8,FALSE)&amp;""""&amp;"#"&amp;AY$310&amp;"="&amp;""""&amp;INDEX($E$148:$G$149,MATCH("●",INDEX($H$148:$AQ$149,,MATCH($D346,$137:$137,0)-7),0),1)&amp;""""&amp;"#g'"&amp;" ${CONFIG_DIR}"&amp;$K$7&amp;"; export "&amp;AY$310&amp;"="&amp;""""&amp;INDEX($E$148:$G$149,MATCH("●",INDEX($H$148:$AQ$149,,MATCH($D346,$137:$137,0)-7),0),1)&amp;""";"),",",""",""")</f>
        <v/>
      </c>
      <c r="AZ346" s="71" t="str">
        <f>SUBSTITUTE(IF(INDEX($E$148:$G$149,MATCH("●",INDEX($H$148:$AQ$149,,MATCH($D346,$137:$137,0)-7),0),1)=VLOOKUP(AZ$310,$AD$9:$AN$16,8,FALSE),"","sed -i "&amp;IF($AK$308="MacOS","'' ","")&amp;"'s#"&amp;AZ$310&amp;"="""&amp;INDEX($E$148:$G$149,MATCH("●",INDEX($H$148:$AQ$149,,MATCH($D346,$137:$137,0)-7),0),1)&amp;""""&amp;"#"&amp;AZ$310&amp;"="&amp;""""&amp;VLOOKUP(AZ$310,$AD$9:$AN$16,8,FALSE)&amp;""""&amp;"#g'"&amp;"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46" s="71" t="str">
        <f>SUBSTITUTE(IF(VLOOKUP(BA$310,$AD$9:$AN$32,8,FALSE)=INDEX($E$151:$G$156,MATCH("●",INDEX($H$151:$AQ$156,,MATCH($D346,$137:$137,0)-7),0),1),"","sed -i "&amp;IF($AK$308="MacOS","'' ","")&amp;"'s#"&amp;BA$310&amp;"="""&amp;VLOOKUP(BA$310,$AD$9:$AN$32,8,FALSE)&amp;""""&amp;"#"&amp;BA$310&amp;"="&amp;""""&amp;INDEX($E$151:$G$156,MATCH("●",INDEX($H$151:$AQ$156,,MATCH($D346,$137:$137,0)-7),0),1)&amp;""""&amp;"#g'"&amp;" ${CONFIG_DIR}"&amp;$K$7&amp;"; export "&amp;BA$310&amp;"="&amp;""""&amp;INDEX($E$151:$G$156,MATCH("●",INDEX($H$151:$AQ$156,,MATCH($D346,$137:$137,0)-7),0),1)&amp;""";"),",",""",""")</f>
        <v/>
      </c>
      <c r="BB346" s="71" t="str">
        <f>SUBSTITUTE(IF(INDEX($E$151:$G$156,MATCH("●",INDEX($H$151:$AQ$156,,MATCH($D346,$137:$137,0)-7),0),1)=VLOOKUP(BB$310,$AD$9:$AN$16,8,FALSE),"","sed -i "&amp;IF($AK$308="MacOS","'' ","")&amp;"'s#"&amp;BB$310&amp;"="""&amp;INDEX($E$151:$G$156,MATCH("●",INDEX($H$151:$AQ$156,,MATCH($D346,$137:$137,0)-7),0),1)&amp;""""&amp;"#"&amp;BB$310&amp;"="&amp;""""&amp;VLOOKUP(BB$310,$AD$9:$AN$16,8,FALSE)&amp;""""&amp;"#g'"&amp;"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46" s="71" t="str">
        <f>SUBSTITUTE(IF(VLOOKUP(BC$310,$AD$9:$AN$32,8,FALSE)=INDEX($E$158:$G$166,MATCH("●",INDEX($H$158:$AQ$166,,MATCH($D346,$137:$137,0)-7),0),1),"","sed -i "&amp;IF($AK$308="MacOS","'' ","")&amp;"'s#"&amp;BC$310&amp;"="""&amp;VLOOKUP(BC$310,$AD$9:$AN$32,8,FALSE)&amp;""""&amp;"#"&amp;BC$310&amp;"="&amp;""""&amp;INDEX($E$158:$G$166,MATCH("●",INDEX($H$158:$AQ$166,,MATCH($D346,$137:$137,0)-7),0),1)&amp;""""&amp;"#g'"&amp;" ${CONFIG_DIR}"&amp;$K$7&amp;"; export "&amp;BC$310&amp;"="&amp;""""&amp;INDEX($E$158:$G$166,MATCH("●",INDEX($H$158:$AQ$166,,MATCH($D346,$137:$137,0)-7),0),1)&amp;""";"),",",""",""")</f>
        <v/>
      </c>
      <c r="BD346" s="71" t="str">
        <f>SUBSTITUTE(IF(INDEX($E$158:$G$166,MATCH("●",INDEX($H$158:$AQ$166,,MATCH($D346,$137:$137,0)-7),0),1)=VLOOKUP(BD$310,$AD$9:$AN$16,8,FALSE),"","sed -i "&amp;IF($AK$308="MacOS","'' ","")&amp;"'s#"&amp;BD$310&amp;"="""&amp;INDEX($E$158:$G$166,MATCH("●",INDEX($H$158:$AQ$166,,MATCH($D346,$137:$137,0)-7),0),1)&amp;""""&amp;"#"&amp;BD$310&amp;"="&amp;""""&amp;VLOOKUP(BD$310,$AD$9:$AN$16,8,FALSE)&amp;""""&amp;"#g'"&amp;"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46" s="71" t="str">
        <f>SUBSTITUTE(IF(VLOOKUP(BE$310,$AD$9:$AN$32,8,FALSE)=INDEX($E$168:$G$169,MATCH("●",INDEX($H$168:$AQ$169,,MATCH($D346,$137:$137,0)-7),0),1),"","sed -i "&amp;IF($AK$308="MacOS","'' ","")&amp;"'s#"&amp;BE$310&amp;"="""&amp;VLOOKUP(BE$310,$AD$9:$AD$9:$AN$32,8,FALSE)&amp;""""&amp;"#"&amp;BE$310&amp;"="&amp;""""&amp;INDEX($E$168:$G$169,MATCH("●",INDEX($H$168:$AQ$169,,MATCH($D346,$137:$137,0)-7),0),1)&amp;""""&amp;"#g'"&amp;" ${CONFIG_DIR}"&amp;$K$7&amp;"; export "&amp;BE$310&amp;"="&amp;""""&amp;INDEX($E$168:$G$169,MATCH("●",INDEX($H$168:$AQ$169,,MATCH($D346,$137:$137,0)-7),0),1)&amp;""";"),",",""",""")</f>
        <v/>
      </c>
      <c r="BF346" s="71" t="str">
        <f>SUBSTITUTE(IF(INDEX($E$168:$G$169,MATCH("●",INDEX($H$168:$AQ$169,,MATCH($D346,$137:$137,0)-7),0),1)=VLOOKUP(BF$310,$AD$9:$AN$16,8,FALSE),"","sed -i "&amp;IF($AK$308="MacOS","'' ","")&amp;"'s#"&amp;BF$310&amp;"="""&amp;INDEX($E$168:$G$169,MATCH("●",INDEX($H$168:$AQ$169,,MATCH($D346,$137:$137,0)-7),0),1)&amp;""""&amp;"#"&amp;BF$310&amp;"="&amp;""""&amp;VLOOKUP(BF$310,$AD$9:$AN$16,8,FALSE)&amp;""""&amp;"#g'"&amp;"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46" s="71" t="str">
        <f>SUBSTITUTE(IF(VLOOKUP(BG$310,$AD$9:$AN$32,8,FALSE)=INDEX($E$171:$G$172,MATCH("●",INDEX($H$171:$AQ$172,,MATCH($D346,$137:$137,0)-7),0),1),"","sed -i "&amp;IF($AK$308="MacOS","'' ","")&amp;"'s#"&amp;BG$310&amp;"="""&amp;VLOOKUP(BG$310,$AD$9:$AN$32,8,FALSE)&amp;""""&amp;"#"&amp;BG$310&amp;"="&amp;""""&amp;INDEX($E$171:$G$172,MATCH("●",INDEX($H$171:$AQ$172,,MATCH($D346,$137:$137,0)-7),0),1)&amp;""""&amp;"#g'"&amp;" ${CONFIG_DIR}"&amp;$K$7&amp;"; export "&amp;BG$310&amp;"="&amp;""""&amp;INDEX($E$171:$G$172,MATCH("●",INDEX($H$171:$AQ$172,,MATCH($D346,$137:$137,0)-7),0),1)&amp;""";"),",",""",""")</f>
        <v/>
      </c>
      <c r="BH346" s="71" t="str">
        <f>SUBSTITUTE(IF(INDEX($E$171:$G$172,MATCH("●",INDEX($H$171:$AQ$172,,MATCH($D346,$137:$137,0)-7),0),1)=VLOOKUP(BH$310,$AD$9:$AN$16,8,FALSE),"","sed -i "&amp;IF($AK$308="MacOS","'' ","")&amp;"'s#"&amp;BH$310&amp;"="""&amp;INDEX($E$171:$G$172,MATCH("●",INDEX($H$171:$AQ$172,,MATCH($D346,$137:$137,0)-7),0),1)&amp;""""&amp;"#"&amp;BH$310&amp;"="&amp;""""&amp;VLOOKUP(BH$310,$AD$9:$AN$16,8,FALSE)&amp;""""&amp;"#g'"&amp;"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46" s="71" t="str">
        <f>SUBSTITUTE(IF(VLOOKUP(BI$310,$AD$9:$AN$32,8,FALSE)=INDEX($E$174:$G$185,MATCH("●",INDEX($H$174:$AQ$185,,MATCH($D346,$137:$137,0)-7),0),1),"","sed -i "&amp;IF($AK$308="MacOS","'' ","")&amp;"'s#"&amp;BI$310&amp;"="""&amp;VLOOKUP(BI$310,$AD$9:$AN$32,8,FALSE)&amp;""""&amp;"#"&amp;BI$310&amp;"="&amp;""""&amp;INDEX($E$174:$G$185,MATCH("●",INDEX($H$174:$AQ$185,,MATCH($D346,$137:$137,0)-7),0),1)&amp;""""&amp;"#g'"&amp;" ${CONFIG_DIR}"&amp;$K$7&amp;"; export "&amp;BI$310&amp;"="&amp;""""&amp;INDEX($E$174:$G$185,MATCH("●",INDEX($H$174:$AQ$185,,MATCH($D346,$137:$137,0)-7),0),1)&amp;""";"),",",""",""")</f>
        <v/>
      </c>
      <c r="BJ346" s="71" t="str">
        <f>SUBSTITUTE(IF(INDEX($E$174:$G$185,MATCH("●",INDEX($H$174:$AQ$185,,MATCH($D346,$137:$137,0)-7),0),1)=VLOOKUP(BJ$310,$AD$9:$AN$16,8,FALSE),"","sed -i "&amp;IF($AK$308="MacOS","'' ","")&amp;"'s#"&amp;BJ$310&amp;"="""&amp;INDEX($E$174:$G$185,MATCH("●",INDEX($H$174:$AQ$185,,MATCH($D346,$137:$137,0)-7),0),1)&amp;""""&amp;"#"&amp;BJ$310&amp;"="&amp;""""&amp;VLOOKUP(BJ$310,$AD$9:$AN$16,8,FALSE)&amp;""""&amp;"#g'"&amp;"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46" s="71" t="str">
        <f>SUBSTITUTE(IF(VLOOKUP(BK$310,$AD$9:$AN$32,8,FALSE)=INDEX($E$187:$G$189,MATCH("●",INDEX($H$187:$AQ$189,,MATCH($D346,$137:$137,0)-7),0),1),"","sed -i "&amp;IF($AK$308="MacOS","'' ","")&amp;"'s#"&amp;BK$310&amp;"="""&amp;VLOOKUP(BK$310,$AD$9:$AN$32,8,FALSE)&amp;""""&amp;"#"&amp;BK$310&amp;"="&amp;""""&amp;INDEX($E$187:$G$189,MATCH("●",INDEX($H$187:$AQ$189,,MATCH($D346,$137:$137,0)-7),0),1)&amp;""""&amp;"#g'"&amp;" ${CONFIG_DIR}"&amp;$K$7&amp;"; export "&amp;BK$310&amp;"="&amp;""""&amp;INDEX($E$187:$G$189,MATCH("●",INDEX($H$187:$AQ$189,,MATCH($D346,$137:$137,0)-7),0),1)&amp;""";"),",",""",""")</f>
        <v/>
      </c>
      <c r="BL346" s="71" t="str">
        <f>SUBSTITUTE(IF(INDEX($E$187:$G$189,MATCH("●",INDEX($H$187:$AQ$189,,MATCH($D346,$137:$137,0)-7),0),1)=VLOOKUP(BL$310,$AD$9:$AN$32,8,FALSE),"","sed -i "&amp;IF($AK$308="MacOS","'' ","")&amp;"'s#"&amp;BL$310&amp;"="""&amp;INDEX($E$187:$G$189,MATCH("●",INDEX($H$187:$AQ$189,,MATCH($D346,$137:$137,0)-7),0),1)&amp;""""&amp;"#"&amp;BL$310&amp;"="&amp;""""&amp;VLOOKUP(BL$310,$AD$9:$AN$32,8,FALSE)&amp;""""&amp;"#g'"&amp;"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46" s="71" t="str">
        <f>SUBSTITUTE(IF(VLOOKUP(BM$310,$AD$9:$AN$32,8,FALSE)=INDEX($E$191:$G$192,MATCH("●",INDEX($H$191:$AQ$192,,MATCH($D346,$137:$137,0)-7),0),1),"","sed -i "&amp;IF($AK$308="MacOS","'' ","")&amp;"'s#"&amp;BM$310&amp;"="""&amp;VLOOKUP(BM$310,$AD$9:$AN$32,8,FALSE)&amp;""""&amp;"#"&amp;BM$310&amp;"="&amp;""""&amp;INDEX($E$191:$G$192,MATCH("●",INDEX($H$191:$AQ$192,,MATCH($D346,$137:$137,0)-7),0),1)&amp;""""&amp;"#g'"&amp;" ${CONFIG_DIR}"&amp;$K$7&amp;"; export "&amp;BM$310&amp;"="&amp;""""&amp;INDEX($E$191:$G$192,MATCH("●",INDEX($H$191:$AQ$192,,MATCH($D346,$137:$137,0)-7),0),1)&amp;""";"),",",""",""")</f>
        <v/>
      </c>
      <c r="BN346" s="71" t="str">
        <f>SUBSTITUTE(IF(INDEX($E$191:$G$192,MATCH("●",INDEX($H$191:$AQ$192,,MATCH($D346,$137:$137,0)-7),0),1)=VLOOKUP(BN$310,$AD$9:$AN$32,8,FALSE),"","sed -i "&amp;IF($AK$308="MacOS","'' ","")&amp;"'s#"&amp;BN$310&amp;"="""&amp;INDEX($E$191:$G$192,MATCH("●",INDEX($H$191:$AQ$192,,MATCH($D346,$137:$137,0)-7),0),1)&amp;""""&amp;"#"&amp;BN$310&amp;"="&amp;""""&amp;VLOOKUP(BN$310,$AD$9:$AN$32,8,FALSE)&amp;""""&amp;"#g'"&amp;"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46" s="71" t="str">
        <f>SUBSTITUTE(IF(VLOOKUP(BO$310,$AD$9:$AN$32,8,FALSE)=INDEX($E$194:$G$195,MATCH("●",INDEX($H$194:$AQ$195,,MATCH($D346,$137:$137,0)-7),0),1),"","sed -i "&amp;IF($AK$308="MacOS","'' ","")&amp;"'s#"&amp;BO$310&amp;"="""&amp;VLOOKUP(BO$310,$AD$9:$AN$32,8,FALSE)&amp;""""&amp;"#"&amp;BO$310&amp;"="&amp;""""&amp;INDEX($E$194:$G$195,MATCH("●",INDEX($H$194:$AQ$195,,MATCH($D346,$137:$137,0)-7),0),1)&amp;""""&amp;"#g'"&amp;" ${CONFIG_DIR}"&amp;$K$7&amp;"; export "&amp;BO$310&amp;"="&amp;""""&amp;INDEX($E$194:$G$195,MATCH("●",INDEX($H$194:$AQ$195,,MATCH($D346,$137:$137,0)-7),0),1)&amp;""";"),",",""",""")</f>
        <v/>
      </c>
      <c r="BP346" s="71" t="str">
        <f>SUBSTITUTE(IF(INDEX($E$194:$G$195,MATCH("●",INDEX($H$194:$AQ$195,,MATCH($D346,$137:$137,0)-7),0),1)=VLOOKUP(BP$310,$AD$9:$AN$32,8,FALSE),"","sed -i "&amp;IF($AK$308="MacOS","'' ","")&amp;"'s#"&amp;BP$310&amp;"="""&amp;INDEX($E$194:$G$195,MATCH("●",INDEX($H$194:$AQ$195,,MATCH($D346,$137:$137,0)-7),0),1)&amp;""""&amp;"#"&amp;BP$310&amp;"="&amp;""""&amp;VLOOKUP(BP$310,$AD$9:$AN$32,8,FALSE)&amp;""""&amp;"#g'"&amp;"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46" s="71" t="str">
        <f>SUBSTITUTE(IF(VLOOKUP(BQ$310,$AD$9:$AN$32,8,FALSE)=INDEX($E$197:$G$198,MATCH("●",INDEX($H$197:$AQ$198,,MATCH($D346,$137:$137,0)-7),0),1),"","sed -i "&amp;IF($AK$308="MacOS","'' ","")&amp;"'s#"&amp;BQ$310&amp;"="""&amp;VLOOKUP(BQ$310,$AD$9:$AN$32,8,FALSE)&amp;""""&amp;"#"&amp;BQ$310&amp;"="&amp;""""&amp;INDEX($E$197:$G$198,MATCH("●",INDEX($H$197:$AQ$198,,MATCH($D346,$137:$137,0)-7),0),1)&amp;""""&amp;"#g'"&amp;" ${CONFIG_DIR}"&amp;$K$7&amp;"; export "&amp;BQ$310&amp;"="&amp;""""&amp;INDEX($E$197:$G$198,MATCH("●",INDEX($H$197:$AQ$198,,MATCH($D346,$137:$137,0)-7),0),1)&amp;""";"),",",""",""")</f>
        <v/>
      </c>
      <c r="BR346" s="71" t="str">
        <f>SUBSTITUTE(IF(INDEX($E$197:$G$198,MATCH("●",INDEX($H$197:$AQ$198,,MATCH($D346,$137:$137,0)-7),0),1)=VLOOKUP(BR$310,$AD$9:$AN$32,8,FALSE),"","sed -i "&amp;IF($AK$308="MacOS","'' ","")&amp;"'s#"&amp;BR$310&amp;"="""&amp;INDEX($E$197:$G$198,MATCH("●",INDEX($H$197:$AQ$198,,MATCH($D346,$137:$137,0)-7),0),1)&amp;""""&amp;"#"&amp;BR$310&amp;"="&amp;""""&amp;VLOOKUP(BR$310,$AD$9:$AN$32,8,FALSE)&amp;""""&amp;"#g'"&amp;"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46" s="71" t="str">
        <f>SUBSTITUTE(IF(VLOOKUP(BS$310,$AD$9:$AN$32,8,FALSE)=INDEX($E$200:$G$203,MATCH("●",INDEX($H$200:$AQ$203,,MATCH($D346,$137:$137,0)-7),0),1),"","sed -i "&amp;IF($AK$308="MacOS","'' ","")&amp;"'s#"&amp;BS$310&amp;"="""&amp;VLOOKUP(BS$310,$AD$9:$AN$32,8,FALSE)&amp;""""&amp;"#"&amp;BS$310&amp;"="&amp;""""&amp;INDEX($E$200:$G$203,MATCH("●",INDEX($H$200:$AQ$203,,MATCH($D346,$137:$137,0)-7),0),1)&amp;""""&amp;"#g'"&amp;" ${CONFIG_DIR}"&amp;$K$7&amp;"; export "&amp;BS$310&amp;"="&amp;""""&amp;INDEX($E$200:$G$203,MATCH("●",INDEX($H$200:$AQ$203,,MATCH($D346,$137:$137,0)-7),0),1)&amp;""";"),",",""",""")</f>
        <v/>
      </c>
      <c r="BT346" s="71" t="str">
        <f>SUBSTITUTE(IF(INDEX($E$200:$G$203,MATCH("●",INDEX($H$200:$AQ$203,,MATCH($D346,$137:$137,0)-7),0),1)=VLOOKUP(BT$310,$AD$9:$AN$32,8,FALSE),"","sed -i "&amp;IF($AK$308="MacOS","'' ","")&amp;"'s#"&amp;BT$310&amp;"="""&amp;INDEX($E$200:$G$203,MATCH("●",INDEX($H$200:$AQ$203,,MATCH($D346,$137:$137,0)-7),0),1)&amp;""""&amp;"#"&amp;BT$310&amp;"="&amp;""""&amp;VLOOKUP(BT$310,$AD$9:$AN$32,8,FALSE)&amp;""""&amp;"#g'"&amp;"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46" s="71" t="str">
        <f>SUBSTITUTE(IF(VLOOKUP(BU$310,$AD$9:$AN$32,8,FALSE)=INDEX($E$205:$G$210,MATCH("●",INDEX($H$205:$AQ$210,,MATCH($D346,$137:$137,0)-7),0),1),"","sed -i "&amp;IF($AK$308="MacOS","'' ","")&amp;"'s#"&amp;BU$310&amp;"="""&amp;VLOOKUP(BU$310,$AD$9:$AN$32,8,FALSE)&amp;""""&amp;"#"&amp;BU$310&amp;"="&amp;""""&amp;INDEX($E$205:$G$210,MATCH("●",INDEX($H$205:$AQ$210,,MATCH($D346,$137:$137,0)-7),0),1)&amp;""""&amp;"#g'"&amp;" ${CONFIG_DIR}"&amp;$K$7&amp;"; export "&amp;BU$310&amp;"="&amp;""""&amp;INDEX($E$205:$G$210,MATCH("●",INDEX($H$205:$AQ$210,,MATCH($D346,$137:$137,0)-7),0),1)&amp;""";"),",",""",""")</f>
        <v/>
      </c>
      <c r="BV346" s="71" t="str">
        <f>SUBSTITUTE(IF(INDEX($E$205:$G$210,MATCH("●",INDEX($H$205:$AQ$210,,MATCH($D346,$137:$137,0)-7),0),1)=VLOOKUP(BV$310,$AD$9:$AN$32,8,FALSE),"","sed -i "&amp;IF($AK$308="MacOS","'' ","")&amp;"'s#"&amp;BV$310&amp;"="""&amp;INDEX($E$205:$G$210,MATCH("●",INDEX($H$205:$AQ$210,,MATCH($D346,$137:$137,0)-7),0),1)&amp;""""&amp;"#"&amp;BV$310&amp;"="&amp;""""&amp;VLOOKUP(BV$310,$AD$9:$AN$32,8,FALSE)&amp;""""&amp;"#g'"&amp;"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46" s="71" t="str">
        <f>SUBSTITUTE(IF(VLOOKUP(BW$310,$AD$9:$AN$32,8,FALSE)=INDEX($E$212:$G$217,MATCH("●",INDEX($H$212:$AQ$217,,MATCH($D346,$137:$137,0)-7),0),1),"","sed -i "&amp;IF($AK$308="MacOS","'' ","")&amp;"'s#"&amp;BW$310&amp;"="""&amp;VLOOKUP(BW$310,$AD$9:$AN$32,8,FALSE)&amp;""""&amp;"#"&amp;BW$310&amp;"="&amp;""""&amp;INDEX($E$212:$G$217,MATCH("●",INDEX($H$212:$AQ$217,,MATCH($D346,$137:$137,0)-7),0),1)&amp;""""&amp;"#g'"&amp;" ${CONFIG_DIR}"&amp;$K$7&amp;"; export "&amp;BW$310&amp;"="&amp;""""&amp;INDEX($E$212:$G$217,MATCH("●",INDEX($H$212:$AQ$217,,MATCH($D346,$137:$137,0)-7),0),1)&amp;""";"),",",""",""")</f>
        <v/>
      </c>
      <c r="BX346" s="71" t="str">
        <f>SUBSTITUTE(IF(INDEX($E$212:$G$217,MATCH("●",INDEX($H$212:$AQ$217,,MATCH($D346,$137:$137,0)-7),0),1)=VLOOKUP(BX$310,$AD$9:$AN$32,8,FALSE),"","sed -i "&amp;IF($AK$308="MacOS","'' ","")&amp;"'s#"&amp;BX$310&amp;"="""&amp;INDEX($E$212:$G$217,MATCH("●",INDEX($H$212:$AQ$217,,MATCH($D346,$137:$137,0)-7),0),1)&amp;""""&amp;"#"&amp;BX$310&amp;"="&amp;""""&amp;VLOOKUP(BX$310,$AD$9:$AN$32,8,FALSE)&amp;""""&amp;"#g'"&amp;"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46" s="71" t="str">
        <f>SUBSTITUTE(IF(VLOOKUP(BY$310,$AD$9:$AN$32,8,FALSE)=INDEX($E$219:$G$224,MATCH("●",INDEX($H$219:$AQ$224,,MATCH($D346,$137:$137,0)-7),0),1),"","sed -i "&amp;IF($AK$308="MacOS","'' ","")&amp;"'s#"&amp;BY$310&amp;"="""&amp;VLOOKUP(BY$310,$AD$9:$AN$32,8,FALSE)&amp;""""&amp;"#"&amp;BY$310&amp;"="&amp;""""&amp;INDEX($E$219:$G$224,MATCH("●",INDEX($H$219:$AQ$224,,MATCH($D346,$137:$137,0)-7),0),1)&amp;""""&amp;"#g'"&amp;" ${CONFIG_DIR}"&amp;$K$7&amp;"; export "&amp;BY$310&amp;"="&amp;""""&amp;INDEX($E$219:$G$224,MATCH("●",INDEX($H$219:$AQ$224,,MATCH($D346,$137:$137,0)-7),0),1)&amp;""";"),",",""",""")</f>
        <v/>
      </c>
      <c r="BZ346" s="71" t="str">
        <f>SUBSTITUTE(IF(INDEX($E$219:$G$224,MATCH("●",INDEX($H$219:$AQ$224,,MATCH($D346,$137:$137,0)-7),0),1)=VLOOKUP(BZ$310,$AD$9:$AN$32,8,FALSE),"","sed -i "&amp;IF($AK$308="MacOS","'' ","")&amp;"'s#"&amp;BZ$310&amp;"="""&amp;INDEX($E$219:$G$224,MATCH("●",INDEX($H$219:$AQ$224,,MATCH($D346,$137:$137,0)-7),0),1)&amp;""""&amp;"#"&amp;BZ$310&amp;"="&amp;""""&amp;VLOOKUP(BZ$310,$AD$9:$AN$32,8,FALSE)&amp;""""&amp;"#g'"&amp;"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46" s="71" t="str">
        <f>SUBSTITUTE(IF(VLOOKUP(CA$310,$AD$9:$AN$32,8,FALSE)=INDEX($E$226:$G$231,MATCH("●",INDEX($H$226:$AQ$231,,MATCH($D346,$137:$137,0)-7),0),1),"","sed -i "&amp;IF($AK$308="MacOS","'' ","")&amp;"'s#"&amp;CA$310&amp;"="""&amp;VLOOKUP(CA$310,$AD$9:$AN$32,8,FALSE)&amp;""""&amp;"#"&amp;CA$310&amp;"="&amp;""""&amp;INDEX($E$226:$G$231,MATCH("●",INDEX($H$226:$AQ$231,,MATCH($D346,$137:$137,0)-7),0),1)&amp;""""&amp;"#g'"&amp;" ${CONFIG_DIR}"&amp;$K$7&amp;"; export "&amp;CA$310&amp;"="&amp;""""&amp;INDEX($E$226:$G$231,MATCH("●",INDEX($H$226:$AQ$231,,MATCH($D346,$137:$137,0)-7),0),1)&amp;""";"),",",""",""")</f>
        <v/>
      </c>
      <c r="CB346" s="71" t="str">
        <f>SUBSTITUTE(IF(INDEX($E$226:$G$231,MATCH("●",INDEX($H$226:$AQ$231,,MATCH($D346,$137:$137,0)-7),0),1)=VLOOKUP(CB$310,$AD$9:$AN$32,8,FALSE),"","sed -i "&amp;IF($AK$308="MacOS","'' ","")&amp;"'s#"&amp;CB$310&amp;"="""&amp;INDEX($E$226:$G$231,MATCH("●",INDEX($H$226:$AQ$231,,MATCH($D346,$137:$137,0)-7),0),1)&amp;""""&amp;"#"&amp;CB$310&amp;"="&amp;""""&amp;VLOOKUP(CB$310,$AD$9:$AN$32,8,FALSE)&amp;""""&amp;"#g'"&amp;"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46" s="71" t="str">
        <f>SUBSTITUTE(IF(VLOOKUP(CC$310,$AD$9:$AN$32,8,FALSE)=INDEX($E$233:$G$238,MATCH("●",INDEX($H$233:$AQ$238,,MATCH($D346,$137:$137,0)-7),0),1),"","sed -i "&amp;IF($AK$308="MacOS","'' ","")&amp;"'s#"&amp;CC$310&amp;"="""&amp;VLOOKUP(CC$310,$AD$9:$AN$32,8,FALSE)&amp;""""&amp;"#"&amp;CC$310&amp;"="&amp;""""&amp;INDEX($E$233:$G$238,MATCH("●",INDEX($H$233:$AQ$238,,MATCH($D346,$137:$137,0)-7),0),1)&amp;""""&amp;"#g'"&amp;" ${CONFIG_DIR}"&amp;$K$7&amp;"; export "&amp;CC$310&amp;"="&amp;""""&amp;INDEX($E$233:$G$238,MATCH("●",INDEX($H$233:$AQ$238,,MATCH($D346,$137:$137,0)-7),0),1)&amp;""";"),",",""",""")</f>
        <v>sed -i '' 's#COLUMN_NOT_NULL="false"",""false"",""false"",""false"",""false"",""false"",""false"",""false"",""false"",""false"#COLUMN_NOT_NULL="NONE"",""true"",""false"",""false"",""false"",""false"",""false"",""false"",""false"",""false"#g' ${CONFIG_DIR}db_sql_config.txt; export COLUMN_NOT_NULL="NONE"",""true"",""false"",""false"",""false"",""false"",""false"",""false"",""false"",""false";</v>
      </c>
      <c r="CD346" s="71" t="str">
        <f>SUBSTITUTE(IF(INDEX($E$233:$G$238,MATCH("●",INDEX($H$233:$AQ$238,,MATCH($D346,$137:$137,0)-7),0),1)=VLOOKUP(CD$310,$AD$9:$AN$32,8,FALSE),"","sed -i "&amp;IF($AK$308="MacOS","'' ","")&amp;"'s#"&amp;CD$310&amp;"="""&amp;INDEX($E$233:$G$238,MATCH("●",INDEX($H$233:$AQ$238,,MATCH($D346,$137:$137,0)-7),0),1)&amp;""""&amp;"#"&amp;CD$310&amp;"="&amp;""""&amp;VLOOKUP(CD$310,$AD$9:$AN$32,8,FALSE)&amp;""""&amp;"#g'"&amp;"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>sed -i '' 's#COLUMN_NOT_NULL="NONE"",""true"",""false"",""false"",""false"",""false"",""false"",""false"",""false"",""false"#COLUMN_NOT_NULL="false"",""false"",""false"",""false"",""false"",""false"",""false"",""false"",""false"",""false"#g' ${CONFIG_DIR}db_sql_config.txt; export COLUMN_NOT_NULL="false"",""false"",""false"",""false"",""false"",""false"",""false"",""false"",""false"",""false";</v>
      </c>
      <c r="CE346" s="71" t="str">
        <f>SUBSTITUTE(IF(VLOOKUP(CE$310,$AD$9:$AN$32,8,FALSE)=INDEX($E$240:$G$245,MATCH("●",INDEX($H$240:$AQ$245,,MATCH($D346,$137:$137,0)-7),0),1),"","sed -i "&amp;IF($AK$308="MacOS","'' ","")&amp;"'s#"&amp;CE$310&amp;"="""&amp;VLOOKUP(CE$310,$AD$9:$AN$32,8,FALSE)&amp;""""&amp;"#"&amp;CE$310&amp;"="&amp;""""&amp;INDEX($E$240:$G$245,MATCH("●",INDEX($H$240:$AQ$245,,MATCH($D346,$137:$137,0)-7),0),1)&amp;""""&amp;"#g'"&amp;" ${CONFIG_DIR}"&amp;$K$7&amp;"; export "&amp;CE$310&amp;"="&amp;""""&amp;INDEX($E$240:$G$245,MATCH("●",INDEX($H$240:$AQ$245,,MATCH($D346,$137:$137,0)-7),0),1)&amp;""";"),",",""",""")</f>
        <v/>
      </c>
      <c r="CF346" s="71" t="str">
        <f>SUBSTITUTE(IF(INDEX($E$240:$G$245,MATCH("●",INDEX($H$240:$AQ$245,,MATCH($D346,$137:$137,0)-7),0),1)=VLOOKUP(CF$310,$AD$9:$AN$32,8,FALSE),"","sed -i "&amp;IF($AK$308="MacOS","'' ","")&amp;"'s#"&amp;CF$310&amp;"="""&amp;INDEX($E$240:$G$245,MATCH("●",INDEX($H$240:$AQ$245,,MATCH($D346,$137:$137,0)-7),0),1)&amp;""""&amp;"#"&amp;CF$310&amp;"="&amp;""""&amp;VLOOKUP(CF$310,$AD$9:$AN$32,8,FALSE)&amp;""""&amp;"#g'"&amp;"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46" s="71" t="str">
        <f>SUBSTITUTE(IF(VLOOKUP(CG$310,$AD$9:$AN$32,8,FALSE)=INDEX($E$247:$G$251,MATCH("●",INDEX($H$247:$AQ$251,,MATCH($D346,$137:$137,0)-7),0),1),"","sed -i "&amp;IF($AK$308="MacOS","'' ","")&amp;"'s#"&amp;CG$310&amp;"="""&amp;VLOOKUP(CG$310,$AD$9:$AN$32,8,FALSE)&amp;""""&amp;"#"&amp;CG$310&amp;"="&amp;""""&amp;INDEX($E$247:$G$251,MATCH("●",INDEX($H$247:$AQ$251,,MATCH($D346,$137:$137,0)-7),0),1)&amp;""""&amp;"#g'"&amp;" ${CONFIG_DIR}"&amp;$K$7&amp;"; export "&amp;CG$310&amp;"="&amp;""""&amp;INDEX($E$247:$G$251,MATCH("●",INDEX($H$247:$AQ$251,,MATCH($D346,$137:$137,0)-7),0),1)&amp;""";"),",",""",""")</f>
        <v/>
      </c>
      <c r="CH346" s="71" t="str">
        <f>SUBSTITUTE(IF(INDEX($E$247:$G$251,MATCH("●",INDEX($H$247:$AQ$251,,MATCH($D346,$137:$137,0)-7),0),1)=VLOOKUP(CH$310,$AD$9:$AN$32,8,FALSE),"","sed -i "&amp;IF($AK$308="MacOS","'' ","")&amp;"'s#"&amp;CH$310&amp;"="""&amp;INDEX($E$247:$G$251,MATCH("●",INDEX($H$247:$AQ$251,,MATCH($D346,$137:$137,0)-7),0),1)&amp;""""&amp;"#"&amp;CH$310&amp;"="&amp;""""&amp;VLOOKUP(CH$310,$AD$9:$AN$32,8,FALSE)&amp;""""&amp;"#g'"&amp;"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46" s="71" t="str">
        <f>SUBSTITUTE(IF(VLOOKUP(CI$310,$AD$9:$AN$32,8,FALSE)=INDEX($E$253:$G$257,MATCH("●",INDEX($H$253:$AQ$257,,MATCH($D346,$137:$137,0)-7),0),1),"","sed -i "&amp;IF($AK$308="MacOS","'' ","")&amp;"'s#"&amp;CI$310&amp;"="""&amp;VLOOKUP(CI$310,$AD$9:$AN$32,8,FALSE)&amp;""""&amp;"#"&amp;CI$310&amp;"="&amp;""""&amp;INDEX($E$253:$G$257,MATCH("●",INDEX($H$253:$AQ$257,,MATCH($D346,$137:$137,0)-7),0),1)&amp;""""&amp;"#g'"&amp;" ${CONFIG_DIR}"&amp;$K$7&amp;"; export "&amp;CI$310&amp;"="&amp;""""&amp;INDEX($E$253:$G$257,MATCH("●",INDEX($H$253:$AQ$257,,MATCH($D346,$137:$137,0)-7),0),1)&amp;""";"),",",""",""")</f>
        <v/>
      </c>
      <c r="CJ346" s="71" t="str">
        <f>SUBSTITUTE(IF(INDEX($E$253:$G$257,MATCH("●",INDEX($H$253:$AQ$257,,MATCH($D346,$137:$137,0)-7),0),1)=VLOOKUP(CJ$310,$AD$9:$AN$32,8,FALSE),"","sed -i "&amp;IF($AK$308="MacOS","'' ","")&amp;"'s#"&amp;CJ$310&amp;"="""&amp;INDEX($E$253:$G$257,MATCH("●",INDEX($H$253:$AQ$257,,MATCH($D346,$137:$137,0)-7),0),1)&amp;""""&amp;"#"&amp;CJ$310&amp;"="&amp;""""&amp;VLOOKUP(CJ$310,$AD$9:$AN$32,8,FALSE)&amp;""""&amp;"#g'"&amp;"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46" s="71" t="str">
        <f>SUBSTITUTE(IF(VLOOKUP(CK$310,$AD$9:$AN$32,8,FALSE)=INDEX($E$259:$G$268,MATCH("●",INDEX($H$259:$AQ$268,,MATCH($D346,$137:$137,0)-7),0),1),"","sed -i "&amp;IF($AK$308="MacOS","'' ","")&amp;"'s#"&amp;CK$310&amp;"="""&amp;VLOOKUP(CK$310,$AD$9:$AN$32,8,FALSE)&amp;""""&amp;"#"&amp;CK$310&amp;"="&amp;""""&amp;INDEX($E$259:$G$268,MATCH("●",INDEX($H$259:$AQ$268,,MATCH($D346,$137:$137,0)-7),0),1)&amp;""""&amp;"#g'"&amp;" ${CONFIG_DIR}"&amp;$K$7&amp;"; export "&amp;CK$310&amp;"="&amp;""""&amp;INDEX($E$259:$G$268,MATCH("●",INDEX($H$259:$AQ$268,,MATCH($D346,$137:$137,0)-7),0),1)&amp;""";"),",",""",""")</f>
        <v/>
      </c>
      <c r="CL346" s="71" t="str">
        <f>SUBSTITUTE(IF(INDEX($E$259:$G$268,MATCH("●",INDEX($H$259:$AQ$268,,MATCH($D346,$137:$137,0)-7),0),1)=VLOOKUP(CL$310,$AD$9:$AN$32,8,FALSE),"","sed -i "&amp;IF($AK$308="MacOS","'' ","")&amp;"'s#"&amp;CL$310&amp;"="""&amp;INDEX($E$259:$G$268,MATCH("●",INDEX($H$259:$AQ$268,,MATCH($D346,$137:$137,0)-7),0),1)&amp;""""&amp;"#"&amp;CL$310&amp;"="&amp;""""&amp;VLOOKUP(CL$310,$AD$9:$AN$32,8,FALSE)&amp;""""&amp;"#g'"&amp;"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46" s="71" t="str">
        <f t="shared" si="4"/>
        <v>sed -i '' 's#POSTGRESQL_TEMPLATE="template0"#POSTGRESQL_TEMPLATE="なし"#g' ${CONFIG_DIR}db_data_config.txt; export POSTGRESQL_TEMPLATE="なし";</v>
      </c>
      <c r="CN346" s="71" t="str">
        <f t="shared" si="5"/>
        <v>sed -i '' 's#POSTGRESQL_TEMPLATE="なし"#POSTGRESQL_TEMPLATE="template0"#g' ${CONFIG_DIR}db_data_config.txt; export POSTGRESQL_TEMPLATE="template0";</v>
      </c>
      <c r="CO346" s="71" t="str">
        <f t="shared" si="6"/>
        <v>sed -i '' 's#POSTGRESQL_CONNECTION_LIMIT="-1"#POSTGRESQL_CONNECTION_LIMIT="なし"#g' ${CONFIG_DIR}db_data_config.txt; export POSTGRESQL_CONNECTION_LIMIT="なし";</v>
      </c>
      <c r="CP346" s="71" t="str">
        <f t="shared" si="7"/>
        <v>sed -i '' 's#POSTGRESQL_CONNECTION_LIMIT="なし"#POSTGRESQL_CONNECTION_LIMIT="-1"#g' ${CONFIG_DIR}db_data_config.txt; export POSTGRESQL_CONNECTION_LIMIT="-1";</v>
      </c>
      <c r="CQ346" s="71" t="str">
        <f t="shared" si="8"/>
        <v>sed -i '' 's#POSTGRESQL_ALLOW_CONNECTIONS="true"#POSTGRESQL_ALLOW_CONNECTIONS="なし"#g' ${CONFIG_DIR}db_data_config.txt; export POSTGRESQL_ALLOW_CONNECTIONS="なし";</v>
      </c>
      <c r="CR346" s="71" t="str">
        <f t="shared" si="9"/>
        <v>sed -i '' 's#POSTGRESQL_ALLOW_CONNECTIONS="なし"#POSTGRESQL_ALLOW_CONNECTIONS="true"#g' ${CONFIG_DIR}db_data_config.txt; export POSTGRESQL_ALLOW_CONNECTIONS="true";</v>
      </c>
      <c r="CS346" s="5" t="s">
        <v>735</v>
      </c>
    </row>
    <row r="347" spans="4:97" ht="36" customHeight="1">
      <c r="D347" s="96">
        <f t="shared" si="10"/>
        <v>36</v>
      </c>
      <c r="E347" s="97"/>
      <c r="F347" s="97"/>
      <c r="G347" s="98"/>
      <c r="H347" s="45" t="str">
        <f t="shared" ca="1" si="11"/>
        <v>clear; echo テストケース036; sed -i '' 's#COLUMN_NOT_NULL="false","false","false","false","false","false","false","false","false","false"#COLUMN_NOT_NULL="NONE","true","tf","false","false","false","false","false","false","false"#g' ${CONFIG_DIR}db_sql_config.txt; export COLUMN_NOT_NULL="NONE","true","tf","false","false","false","false","false","false","false";sed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's#COLUMN_NOT_NULL="NONE","true","tf","false","false","false","false","false","false","false"#COLUMN_NOT_NULL="false","false","false","false","false","false","false","false","false","false"#g' ${CONFIG_DIR}db_sql_config.txt; export COLUMN_NOT_NULL="false","false","false","false","false","false","false","false","false","false";sed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7"/>
      <c r="AE347" s="99" t="str" cm="1">
        <f t="array" ref="AE347">SUBSTITUTE(INDEX($H$286:$AQ$286, , MATCH($D347, $137:$137, 0)-7),"-","")</f>
        <v>異常</v>
      </c>
      <c r="AF347" s="100"/>
      <c r="AG347" s="101"/>
      <c r="AH347" s="102" t="s">
        <v>1515</v>
      </c>
      <c r="AI347" s="103"/>
      <c r="AJ347" s="103"/>
      <c r="AK347" s="103"/>
      <c r="AL347" s="103"/>
      <c r="AM347" s="103"/>
      <c r="AN347" s="103"/>
      <c r="AO347" s="103"/>
      <c r="AP347" s="103"/>
      <c r="AQ347" s="104"/>
      <c r="AS347" s="68" t="str" cm="1">
        <f t="array" ref="AS347">SUBSTITUTE(TEXT(INDEX($H$289:$AQ$289,1,$D347),"000000"),"-","")</f>
        <v>240119</v>
      </c>
      <c r="AT347" s="69"/>
      <c r="AU347" s="70"/>
      <c r="AW347" s="71" t="str">
        <f>SUBSTITUTE(IF(VLOOKUP(AW$310,$AD$9:$AN$32,8,FALSE)=INDEX($E$143:$G$146,MATCH("●",INDEX($H$143:$AQ$146,,MATCH($D347,$137:$137,0)-7),0),1),"","sed -i "&amp;IF($AK$308="MacOS","'' ","")&amp;"'s#"&amp;AW$310&amp;"="""&amp;VLOOKUP(AW$310,$AD$9:$AN$32,8,FALSE)&amp;""""&amp;"#"&amp;AW$310&amp;"="&amp;""""&amp;INDEX($E$143:$G$146,MATCH("●",INDEX($H$143:$AQ$146,,MATCH($D347,$137:$137,0)-7),0),1)&amp;""""&amp;"#g'"&amp;" ${CONFIG_DIR}"&amp;$K$7&amp;"; export "&amp;AW$310&amp;"="&amp;""""&amp;INDEX($E$143:$G$146,MATCH("●",INDEX($H$143:$AQ$146,,MATCH($D347,$137:$137,0)-7),0),1)&amp;""";"),",",""",""")</f>
        <v/>
      </c>
      <c r="AX347" s="71" t="str">
        <f>SUBSTITUTE(IF(INDEX($E$143:$G$146,MATCH("●",INDEX($H$143:$AQ$146,,MATCH($D347,$137:$137,0)-7),0),1)=VLOOKUP(AX$310,$AD$9:$AN$32,8,FALSE),"","sed -i "&amp;IF($AK$308="MacOS","'' ","")&amp;"'s#"&amp;AX$310&amp;"="""&amp;INDEX($E$143:$G$146,MATCH("●",INDEX($H$143:$AQ$146,,MATCH($D347,$137:$137,0)-7),0),1)&amp;""""&amp;"#"&amp;AX$310&amp;"="&amp;""""&amp;VLOOKUP(AX$310,$AD$9:$AN$32,8,FALSE)&amp;""""&amp;"#g'"&amp;" ${CONFIG_DIR}"&amp;$K$7&amp;"; export "&amp;AX$310&amp;"="&amp;""""&amp;VLOOKUP(AX$310,$AD$9:$AN$32,8,FALSE)&amp;""";"),",",""",""")</f>
        <v/>
      </c>
      <c r="AY347" s="71" t="str">
        <f>SUBSTITUTE(IF(VLOOKUP(AY$310,$AD$9:$AN$32,8,FALSE)=INDEX($E$148:$G$149,MATCH("●",INDEX($H$148:$AQ$149,,MATCH($D347,$137:$137,0)-7),0),1),"","sed -i "&amp;IF($AK$308="MacOS","'' ","")&amp;"'s#"&amp;AY$310&amp;"="""&amp;VLOOKUP(AY$310,$AD$9:$AN$32,8,FALSE)&amp;""""&amp;"#"&amp;AY$310&amp;"="&amp;""""&amp;INDEX($E$148:$G$149,MATCH("●",INDEX($H$148:$AQ$149,,MATCH($D347,$137:$137,0)-7),0),1)&amp;""""&amp;"#g'"&amp;" ${CONFIG_DIR}"&amp;$K$7&amp;"; export "&amp;AY$310&amp;"="&amp;""""&amp;INDEX($E$148:$G$149,MATCH("●",INDEX($H$148:$AQ$149,,MATCH($D347,$137:$137,0)-7),0),1)&amp;""";"),",",""",""")</f>
        <v/>
      </c>
      <c r="AZ347" s="71" t="str">
        <f>SUBSTITUTE(IF(INDEX($E$148:$G$149,MATCH("●",INDEX($H$148:$AQ$149,,MATCH($D347,$137:$137,0)-7),0),1)=VLOOKUP(AZ$310,$AD$9:$AN$16,8,FALSE),"","sed -i "&amp;IF($AK$308="MacOS","'' ","")&amp;"'s#"&amp;AZ$310&amp;"="""&amp;INDEX($E$148:$G$149,MATCH("●",INDEX($H$148:$AQ$149,,MATCH($D347,$137:$137,0)-7),0),1)&amp;""""&amp;"#"&amp;AZ$310&amp;"="&amp;""""&amp;VLOOKUP(AZ$310,$AD$9:$AN$16,8,FALSE)&amp;""""&amp;"#g'"&amp;" ${CONFIG_DIR}"&amp;$K$7&amp;"; export "&amp;AZ$310&amp;"="&amp;""""&amp;VLOOKUP(AZ$310,$AD$9:$AN$16,8,FALSE)&amp;""";"),",",""",""")</f>
        <v/>
      </c>
      <c r="BA347" s="71" t="str">
        <f>SUBSTITUTE(IF(VLOOKUP(BA$310,$AD$9:$AN$32,8,FALSE)=INDEX($E$151:$G$156,MATCH("●",INDEX($H$151:$AQ$156,,MATCH($D347,$137:$137,0)-7),0),1),"","sed -i "&amp;IF($AK$308="MacOS","'' ","")&amp;"'s#"&amp;BA$310&amp;"="""&amp;VLOOKUP(BA$310,$AD$9:$AN$32,8,FALSE)&amp;""""&amp;"#"&amp;BA$310&amp;"="&amp;""""&amp;INDEX($E$151:$G$156,MATCH("●",INDEX($H$151:$AQ$156,,MATCH($D347,$137:$137,0)-7),0),1)&amp;""""&amp;"#g'"&amp;" ${CONFIG_DIR}"&amp;$K$7&amp;"; export "&amp;BA$310&amp;"="&amp;""""&amp;INDEX($E$151:$G$156,MATCH("●",INDEX($H$151:$AQ$156,,MATCH($D347,$137:$137,0)-7),0),1)&amp;""";"),",",""",""")</f>
        <v/>
      </c>
      <c r="BB347" s="71" t="str">
        <f>SUBSTITUTE(IF(INDEX($E$151:$G$156,MATCH("●",INDEX($H$151:$AQ$156,,MATCH($D347,$137:$137,0)-7),0),1)=VLOOKUP(BB$310,$AD$9:$AN$16,8,FALSE),"","sed -i "&amp;IF($AK$308="MacOS","'' ","")&amp;"'s#"&amp;BB$310&amp;"="""&amp;INDEX($E$151:$G$156,MATCH("●",INDEX($H$151:$AQ$156,,MATCH($D347,$137:$137,0)-7),0),1)&amp;""""&amp;"#"&amp;BB$310&amp;"="&amp;""""&amp;VLOOKUP(BB$310,$AD$9:$AN$16,8,FALSE)&amp;""""&amp;"#g'"&amp;" ${CONFIG_DIR}"&amp;$K$7&amp;"; export "&amp;BB$310&amp;"="&amp;""""&amp;VLOOKUP(BB$310,$AD$9:$AN$16,8,FALSE)&amp;""";"),",",""",""")</f>
        <v/>
      </c>
      <c r="BC347" s="71" t="str">
        <f>SUBSTITUTE(IF(VLOOKUP(BC$310,$AD$9:$AN$32,8,FALSE)=INDEX($E$158:$G$166,MATCH("●",INDEX($H$158:$AQ$166,,MATCH($D347,$137:$137,0)-7),0),1),"","sed -i "&amp;IF($AK$308="MacOS","'' ","")&amp;"'s#"&amp;BC$310&amp;"="""&amp;VLOOKUP(BC$310,$AD$9:$AN$32,8,FALSE)&amp;""""&amp;"#"&amp;BC$310&amp;"="&amp;""""&amp;INDEX($E$158:$G$166,MATCH("●",INDEX($H$158:$AQ$166,,MATCH($D347,$137:$137,0)-7),0),1)&amp;""""&amp;"#g'"&amp;" ${CONFIG_DIR}"&amp;$K$7&amp;"; export "&amp;BC$310&amp;"="&amp;""""&amp;INDEX($E$158:$G$166,MATCH("●",INDEX($H$158:$AQ$166,,MATCH($D347,$137:$137,0)-7),0),1)&amp;""";"),",",""",""")</f>
        <v/>
      </c>
      <c r="BD347" s="71" t="str">
        <f>SUBSTITUTE(IF(INDEX($E$158:$G$166,MATCH("●",INDEX($H$158:$AQ$166,,MATCH($D347,$137:$137,0)-7),0),1)=VLOOKUP(BD$310,$AD$9:$AN$16,8,FALSE),"","sed -i "&amp;IF($AK$308="MacOS","'' ","")&amp;"'s#"&amp;BD$310&amp;"="""&amp;INDEX($E$158:$G$166,MATCH("●",INDEX($H$158:$AQ$166,,MATCH($D347,$137:$137,0)-7),0),1)&amp;""""&amp;"#"&amp;BD$310&amp;"="&amp;""""&amp;VLOOKUP(BD$310,$AD$9:$AN$16,8,FALSE)&amp;""""&amp;"#g'"&amp;" ${CONFIG_DIR}"&amp;$K$7&amp;"; export "&amp;BD$310&amp;"="&amp;""""&amp;VLOOKUP(BD$310,$AD$9:$AN$16,8,FALSE)&amp;""";"),",",""",""")</f>
        <v/>
      </c>
      <c r="BE347" s="71" t="str">
        <f>SUBSTITUTE(IF(VLOOKUP(BE$310,$AD$9:$AN$32,8,FALSE)=INDEX($E$168:$G$169,MATCH("●",INDEX($H$168:$AQ$169,,MATCH($D347,$137:$137,0)-7),0),1),"","sed -i "&amp;IF($AK$308="MacOS","'' ","")&amp;"'s#"&amp;BE$310&amp;"="""&amp;VLOOKUP(BE$310,$AD$9:$AD$9:$AN$32,8,FALSE)&amp;""""&amp;"#"&amp;BE$310&amp;"="&amp;""""&amp;INDEX($E$168:$G$169,MATCH("●",INDEX($H$168:$AQ$169,,MATCH($D347,$137:$137,0)-7),0),1)&amp;""""&amp;"#g'"&amp;" ${CONFIG_DIR}"&amp;$K$7&amp;"; export "&amp;BE$310&amp;"="&amp;""""&amp;INDEX($E$168:$G$169,MATCH("●",INDEX($H$168:$AQ$169,,MATCH($D347,$137:$137,0)-7),0),1)&amp;""";"),",",""",""")</f>
        <v/>
      </c>
      <c r="BF347" s="71" t="str">
        <f>SUBSTITUTE(IF(INDEX($E$168:$G$169,MATCH("●",INDEX($H$168:$AQ$169,,MATCH($D347,$137:$137,0)-7),0),1)=VLOOKUP(BF$310,$AD$9:$AN$16,8,FALSE),"","sed -i "&amp;IF($AK$308="MacOS","'' ","")&amp;"'s#"&amp;BF$310&amp;"="""&amp;INDEX($E$168:$G$169,MATCH("●",INDEX($H$168:$AQ$169,,MATCH($D347,$137:$137,0)-7),0),1)&amp;""""&amp;"#"&amp;BF$310&amp;"="&amp;""""&amp;VLOOKUP(BF$310,$AD$9:$AN$16,8,FALSE)&amp;""""&amp;"#g'"&amp;" ${CONFIG_DIR}"&amp;$K$7&amp;"; export "&amp;BF$310&amp;"="&amp;""""&amp;VLOOKUP(BF$310,$AD$9:$AN$16,8,FALSE)&amp;""";"),",",""",""")</f>
        <v/>
      </c>
      <c r="BG347" s="71" t="str">
        <f>SUBSTITUTE(IF(VLOOKUP(BG$310,$AD$9:$AN$32,8,FALSE)=INDEX($E$171:$G$172,MATCH("●",INDEX($H$171:$AQ$172,,MATCH($D347,$137:$137,0)-7),0),1),"","sed -i "&amp;IF($AK$308="MacOS","'' ","")&amp;"'s#"&amp;BG$310&amp;"="""&amp;VLOOKUP(BG$310,$AD$9:$AN$32,8,FALSE)&amp;""""&amp;"#"&amp;BG$310&amp;"="&amp;""""&amp;INDEX($E$171:$G$172,MATCH("●",INDEX($H$171:$AQ$172,,MATCH($D347,$137:$137,0)-7),0),1)&amp;""""&amp;"#g'"&amp;" ${CONFIG_DIR}"&amp;$K$7&amp;"; export "&amp;BG$310&amp;"="&amp;""""&amp;INDEX($E$171:$G$172,MATCH("●",INDEX($H$171:$AQ$172,,MATCH($D347,$137:$137,0)-7),0),1)&amp;""";"),",",""",""")</f>
        <v/>
      </c>
      <c r="BH347" s="71" t="str">
        <f>SUBSTITUTE(IF(INDEX($E$171:$G$172,MATCH("●",INDEX($H$171:$AQ$172,,MATCH($D347,$137:$137,0)-7),0),1)=VLOOKUP(BH$310,$AD$9:$AN$16,8,FALSE),"","sed -i "&amp;IF($AK$308="MacOS","'' ","")&amp;"'s#"&amp;BH$310&amp;"="""&amp;INDEX($E$171:$G$172,MATCH("●",INDEX($H$171:$AQ$172,,MATCH($D347,$137:$137,0)-7),0),1)&amp;""""&amp;"#"&amp;BH$310&amp;"="&amp;""""&amp;VLOOKUP(BH$310,$AD$9:$AN$16,8,FALSE)&amp;""""&amp;"#g'"&amp;" ${CONFIG_DIR}"&amp;$K$7&amp;"; export "&amp;BH$310&amp;"="&amp;""""&amp;VLOOKUP(BH$310,$AD$9:$AN$16,8,FALSE)&amp;""";"),",",""",""")</f>
        <v/>
      </c>
      <c r="BI347" s="71" t="str">
        <f>SUBSTITUTE(IF(VLOOKUP(BI$310,$AD$9:$AN$32,8,FALSE)=INDEX($E$174:$G$185,MATCH("●",INDEX($H$174:$AQ$185,,MATCH($D347,$137:$137,0)-7),0),1),"","sed -i "&amp;IF($AK$308="MacOS","'' ","")&amp;"'s#"&amp;BI$310&amp;"="""&amp;VLOOKUP(BI$310,$AD$9:$AN$32,8,FALSE)&amp;""""&amp;"#"&amp;BI$310&amp;"="&amp;""""&amp;INDEX($E$174:$G$185,MATCH("●",INDEX($H$174:$AQ$185,,MATCH($D347,$137:$137,0)-7),0),1)&amp;""""&amp;"#g'"&amp;" ${CONFIG_DIR}"&amp;$K$7&amp;"; export "&amp;BI$310&amp;"="&amp;""""&amp;INDEX($E$174:$G$185,MATCH("●",INDEX($H$174:$AQ$185,,MATCH($D347,$137:$137,0)-7),0),1)&amp;""";"),",",""",""")</f>
        <v/>
      </c>
      <c r="BJ347" s="71" t="str">
        <f>SUBSTITUTE(IF(INDEX($E$174:$G$185,MATCH("●",INDEX($H$174:$AQ$185,,MATCH($D347,$137:$137,0)-7),0),1)=VLOOKUP(BJ$310,$AD$9:$AN$16,8,FALSE),"","sed -i "&amp;IF($AK$308="MacOS","'' ","")&amp;"'s#"&amp;BJ$310&amp;"="""&amp;INDEX($E$174:$G$185,MATCH("●",INDEX($H$174:$AQ$185,,MATCH($D347,$137:$137,0)-7),0),1)&amp;""""&amp;"#"&amp;BJ$310&amp;"="&amp;""""&amp;VLOOKUP(BJ$310,$AD$9:$AN$16,8,FALSE)&amp;""""&amp;"#g'"&amp;" ${CONFIG_DIR}"&amp;$K$7&amp;"; export "&amp;BJ$310&amp;"="&amp;""""&amp;VLOOKUP(BJ$310,$AD$9:$AN$16,8,FALSE)&amp;""";"),",",""",""")</f>
        <v/>
      </c>
      <c r="BK347" s="71" t="str">
        <f>SUBSTITUTE(IF(VLOOKUP(BK$310,$AD$9:$AN$32,8,FALSE)=INDEX($E$187:$G$189,MATCH("●",INDEX($H$187:$AQ$189,,MATCH($D347,$137:$137,0)-7),0),1),"","sed -i "&amp;IF($AK$308="MacOS","'' ","")&amp;"'s#"&amp;BK$310&amp;"="""&amp;VLOOKUP(BK$310,$AD$9:$AN$32,8,FALSE)&amp;""""&amp;"#"&amp;BK$310&amp;"="&amp;""""&amp;INDEX($E$187:$G$189,MATCH("●",INDEX($H$187:$AQ$189,,MATCH($D347,$137:$137,0)-7),0),1)&amp;""""&amp;"#g'"&amp;" ${CONFIG_DIR}"&amp;$K$7&amp;"; export "&amp;BK$310&amp;"="&amp;""""&amp;INDEX($E$187:$G$189,MATCH("●",INDEX($H$187:$AQ$189,,MATCH($D347,$137:$137,0)-7),0),1)&amp;""";"),",",""",""")</f>
        <v/>
      </c>
      <c r="BL347" s="71" t="str">
        <f>SUBSTITUTE(IF(INDEX($E$187:$G$189,MATCH("●",INDEX($H$187:$AQ$189,,MATCH($D347,$137:$137,0)-7),0),1)=VLOOKUP(BL$310,$AD$9:$AN$32,8,FALSE),"","sed -i "&amp;IF($AK$308="MacOS","'' ","")&amp;"'s#"&amp;BL$310&amp;"="""&amp;INDEX($E$187:$G$189,MATCH("●",INDEX($H$187:$AQ$189,,MATCH($D347,$137:$137,0)-7),0),1)&amp;""""&amp;"#"&amp;BL$310&amp;"="&amp;""""&amp;VLOOKUP(BL$310,$AD$9:$AN$32,8,FALSE)&amp;""""&amp;"#g'"&amp;" ${CONFIG_DIR}"&amp;$K$7&amp;"; export "&amp;BL$310&amp;"="&amp;""""&amp;VLOOKUP(BL$310,$AD$9:$AN$32,8,FALSE)&amp;""";"),",",""",""")</f>
        <v/>
      </c>
      <c r="BM347" s="71" t="str">
        <f>SUBSTITUTE(IF(VLOOKUP(BM$310,$AD$9:$AN$32,8,FALSE)=INDEX($E$191:$G$192,MATCH("●",INDEX($H$191:$AQ$192,,MATCH($D347,$137:$137,0)-7),0),1),"","sed -i "&amp;IF($AK$308="MacOS","'' ","")&amp;"'s#"&amp;BM$310&amp;"="""&amp;VLOOKUP(BM$310,$AD$9:$AN$32,8,FALSE)&amp;""""&amp;"#"&amp;BM$310&amp;"="&amp;""""&amp;INDEX($E$191:$G$192,MATCH("●",INDEX($H$191:$AQ$192,,MATCH($D347,$137:$137,0)-7),0),1)&amp;""""&amp;"#g'"&amp;" ${CONFIG_DIR}"&amp;$K$7&amp;"; export "&amp;BM$310&amp;"="&amp;""""&amp;INDEX($E$191:$G$192,MATCH("●",INDEX($H$191:$AQ$192,,MATCH($D347,$137:$137,0)-7),0),1)&amp;""";"),",",""",""")</f>
        <v/>
      </c>
      <c r="BN347" s="71" t="str">
        <f>SUBSTITUTE(IF(INDEX($E$191:$G$192,MATCH("●",INDEX($H$191:$AQ$192,,MATCH($D347,$137:$137,0)-7),0),1)=VLOOKUP(BN$310,$AD$9:$AN$32,8,FALSE),"","sed -i "&amp;IF($AK$308="MacOS","'' ","")&amp;"'s#"&amp;BN$310&amp;"="""&amp;INDEX($E$191:$G$192,MATCH("●",INDEX($H$191:$AQ$192,,MATCH($D347,$137:$137,0)-7),0),1)&amp;""""&amp;"#"&amp;BN$310&amp;"="&amp;""""&amp;VLOOKUP(BN$310,$AD$9:$AN$32,8,FALSE)&amp;""""&amp;"#g'"&amp;" ${CONFIG_DIR}"&amp;$K$7&amp;"; export "&amp;BN$310&amp;"="&amp;""""&amp;VLOOKUP(BN$310,$AD$9:$AN$32,8,FALSE)&amp;""";"),",",""",""")</f>
        <v/>
      </c>
      <c r="BO347" s="71" t="str">
        <f>SUBSTITUTE(IF(VLOOKUP(BO$310,$AD$9:$AN$32,8,FALSE)=INDEX($E$194:$G$195,MATCH("●",INDEX($H$194:$AQ$195,,MATCH($D347,$137:$137,0)-7),0),1),"","sed -i "&amp;IF($AK$308="MacOS","'' ","")&amp;"'s#"&amp;BO$310&amp;"="""&amp;VLOOKUP(BO$310,$AD$9:$AN$32,8,FALSE)&amp;""""&amp;"#"&amp;BO$310&amp;"="&amp;""""&amp;INDEX($E$194:$G$195,MATCH("●",INDEX($H$194:$AQ$195,,MATCH($D347,$137:$137,0)-7),0),1)&amp;""""&amp;"#g'"&amp;" ${CONFIG_DIR}"&amp;$K$7&amp;"; export "&amp;BO$310&amp;"="&amp;""""&amp;INDEX($E$194:$G$195,MATCH("●",INDEX($H$194:$AQ$195,,MATCH($D347,$137:$137,0)-7),0),1)&amp;""";"),",",""",""")</f>
        <v/>
      </c>
      <c r="BP347" s="71" t="str">
        <f>SUBSTITUTE(IF(INDEX($E$194:$G$195,MATCH("●",INDEX($H$194:$AQ$195,,MATCH($D347,$137:$137,0)-7),0),1)=VLOOKUP(BP$310,$AD$9:$AN$32,8,FALSE),"","sed -i "&amp;IF($AK$308="MacOS","'' ","")&amp;"'s#"&amp;BP$310&amp;"="""&amp;INDEX($E$194:$G$195,MATCH("●",INDEX($H$194:$AQ$195,,MATCH($D347,$137:$137,0)-7),0),1)&amp;""""&amp;"#"&amp;BP$310&amp;"="&amp;""""&amp;VLOOKUP(BP$310,$AD$9:$AN$32,8,FALSE)&amp;""""&amp;"#g'"&amp;" ${CONFIG_DIR}"&amp;$K$7&amp;"; export "&amp;BP$310&amp;"="&amp;""""&amp;VLOOKUP(BP$310,$AD$9:$AN$32,8,FALSE)&amp;""";"),",",""",""")</f>
        <v/>
      </c>
      <c r="BQ347" s="71" t="str">
        <f>SUBSTITUTE(IF(VLOOKUP(BQ$310,$AD$9:$AN$32,8,FALSE)=INDEX($E$197:$G$198,MATCH("●",INDEX($H$197:$AQ$198,,MATCH($D347,$137:$137,0)-7),0),1),"","sed -i "&amp;IF($AK$308="MacOS","'' ","")&amp;"'s#"&amp;BQ$310&amp;"="""&amp;VLOOKUP(BQ$310,$AD$9:$AN$32,8,FALSE)&amp;""""&amp;"#"&amp;BQ$310&amp;"="&amp;""""&amp;INDEX($E$197:$G$198,MATCH("●",INDEX($H$197:$AQ$198,,MATCH($D347,$137:$137,0)-7),0),1)&amp;""""&amp;"#g'"&amp;" ${CONFIG_DIR}"&amp;$K$7&amp;"; export "&amp;BQ$310&amp;"="&amp;""""&amp;INDEX($E$197:$G$198,MATCH("●",INDEX($H$197:$AQ$198,,MATCH($D347,$137:$137,0)-7),0),1)&amp;""";"),",",""",""")</f>
        <v/>
      </c>
      <c r="BR347" s="71" t="str">
        <f>SUBSTITUTE(IF(INDEX($E$197:$G$198,MATCH("●",INDEX($H$197:$AQ$198,,MATCH($D347,$137:$137,0)-7),0),1)=VLOOKUP(BR$310,$AD$9:$AN$32,8,FALSE),"","sed -i "&amp;IF($AK$308="MacOS","'' ","")&amp;"'s#"&amp;BR$310&amp;"="""&amp;INDEX($E$197:$G$198,MATCH("●",INDEX($H$197:$AQ$198,,MATCH($D347,$137:$137,0)-7),0),1)&amp;""""&amp;"#"&amp;BR$310&amp;"="&amp;""""&amp;VLOOKUP(BR$310,$AD$9:$AN$32,8,FALSE)&amp;""""&amp;"#g'"&amp;" ${CONFIG_DIR}"&amp;$K$7&amp;"; export "&amp;BR$310&amp;"="&amp;""""&amp;VLOOKUP(BR$310,$AD$9:$AN$32,8,FALSE)&amp;""";"),",",""",""")</f>
        <v/>
      </c>
      <c r="BS347" s="71" t="str">
        <f>SUBSTITUTE(IF(VLOOKUP(BS$310,$AD$9:$AN$32,8,FALSE)=INDEX($E$200:$G$203,MATCH("●",INDEX($H$200:$AQ$203,,MATCH($D347,$137:$137,0)-7),0),1),"","sed -i "&amp;IF($AK$308="MacOS","'' ","")&amp;"'s#"&amp;BS$310&amp;"="""&amp;VLOOKUP(BS$310,$AD$9:$AN$32,8,FALSE)&amp;""""&amp;"#"&amp;BS$310&amp;"="&amp;""""&amp;INDEX($E$200:$G$203,MATCH("●",INDEX($H$200:$AQ$203,,MATCH($D347,$137:$137,0)-7),0),1)&amp;""""&amp;"#g'"&amp;" ${CONFIG_DIR}"&amp;$K$7&amp;"; export "&amp;BS$310&amp;"="&amp;""""&amp;INDEX($E$200:$G$203,MATCH("●",INDEX($H$200:$AQ$203,,MATCH($D347,$137:$137,0)-7),0),1)&amp;""";"),",",""",""")</f>
        <v/>
      </c>
      <c r="BT347" s="71" t="str">
        <f>SUBSTITUTE(IF(INDEX($E$200:$G$203,MATCH("●",INDEX($H$200:$AQ$203,,MATCH($D347,$137:$137,0)-7),0),1)=VLOOKUP(BT$310,$AD$9:$AN$32,8,FALSE),"","sed -i "&amp;IF($AK$308="MacOS","'' ","")&amp;"'s#"&amp;BT$310&amp;"="""&amp;INDEX($E$200:$G$203,MATCH("●",INDEX($H$200:$AQ$203,,MATCH($D347,$137:$137,0)-7),0),1)&amp;""""&amp;"#"&amp;BT$310&amp;"="&amp;""""&amp;VLOOKUP(BT$310,$AD$9:$AN$32,8,FALSE)&amp;""""&amp;"#g'"&amp;" ${CONFIG_DIR}"&amp;$K$7&amp;"; export "&amp;BT$310&amp;"="&amp;""""&amp;VLOOKUP(BT$310,$AD$9:$AN$32,8,FALSE)&amp;""";"),",",""",""")</f>
        <v/>
      </c>
      <c r="BU347" s="71" t="str">
        <f>SUBSTITUTE(IF(VLOOKUP(BU$310,$AD$9:$AN$32,8,FALSE)=INDEX($E$205:$G$210,MATCH("●",INDEX($H$205:$AQ$210,,MATCH($D347,$137:$137,0)-7),0),1),"","sed -i "&amp;IF($AK$308="MacOS","'' ","")&amp;"'s#"&amp;BU$310&amp;"="""&amp;VLOOKUP(BU$310,$AD$9:$AN$32,8,FALSE)&amp;""""&amp;"#"&amp;BU$310&amp;"="&amp;""""&amp;INDEX($E$205:$G$210,MATCH("●",INDEX($H$205:$AQ$210,,MATCH($D347,$137:$137,0)-7),0),1)&amp;""""&amp;"#g'"&amp;" ${CONFIG_DIR}"&amp;$K$7&amp;"; export "&amp;BU$310&amp;"="&amp;""""&amp;INDEX($E$205:$G$210,MATCH("●",INDEX($H$205:$AQ$210,,MATCH($D347,$137:$137,0)-7),0),1)&amp;""";"),",",""",""")</f>
        <v/>
      </c>
      <c r="BV347" s="71" t="str">
        <f>SUBSTITUTE(IF(INDEX($E$205:$G$210,MATCH("●",INDEX($H$205:$AQ$210,,MATCH($D347,$137:$137,0)-7),0),1)=VLOOKUP(BV$310,$AD$9:$AN$32,8,FALSE),"","sed -i "&amp;IF($AK$308="MacOS","'' ","")&amp;"'s#"&amp;BV$310&amp;"="""&amp;INDEX($E$205:$G$210,MATCH("●",INDEX($H$205:$AQ$210,,MATCH($D347,$137:$137,0)-7),0),1)&amp;""""&amp;"#"&amp;BV$310&amp;"="&amp;""""&amp;VLOOKUP(BV$310,$AD$9:$AN$32,8,FALSE)&amp;""""&amp;"#g'"&amp;" ${CONFIG_DIR}"&amp;$K$7&amp;"; export "&amp;BV$310&amp;"="&amp;""""&amp;VLOOKUP(BV$310,$AD$9:$AN$32,8,FALSE)&amp;""";"),",",""",""")</f>
        <v/>
      </c>
      <c r="BW347" s="71" t="str">
        <f>SUBSTITUTE(IF(VLOOKUP(BW$310,$AD$9:$AN$32,8,FALSE)=INDEX($E$212:$G$217,MATCH("●",INDEX($H$212:$AQ$217,,MATCH($D347,$137:$137,0)-7),0),1),"","sed -i "&amp;IF($AK$308="MacOS","'' ","")&amp;"'s#"&amp;BW$310&amp;"="""&amp;VLOOKUP(BW$310,$AD$9:$AN$32,8,FALSE)&amp;""""&amp;"#"&amp;BW$310&amp;"="&amp;""""&amp;INDEX($E$212:$G$217,MATCH("●",INDEX($H$212:$AQ$217,,MATCH($D347,$137:$137,0)-7),0),1)&amp;""""&amp;"#g'"&amp;" ${CONFIG_DIR}"&amp;$K$7&amp;"; export "&amp;BW$310&amp;"="&amp;""""&amp;INDEX($E$212:$G$217,MATCH("●",INDEX($H$212:$AQ$217,,MATCH($D347,$137:$137,0)-7),0),1)&amp;""";"),",",""",""")</f>
        <v/>
      </c>
      <c r="BX347" s="71" t="str">
        <f>SUBSTITUTE(IF(INDEX($E$212:$G$217,MATCH("●",INDEX($H$212:$AQ$217,,MATCH($D347,$137:$137,0)-7),0),1)=VLOOKUP(BX$310,$AD$9:$AN$32,8,FALSE),"","sed -i "&amp;IF($AK$308="MacOS","'' ","")&amp;"'s#"&amp;BX$310&amp;"="""&amp;INDEX($E$212:$G$217,MATCH("●",INDEX($H$212:$AQ$217,,MATCH($D347,$137:$137,0)-7),0),1)&amp;""""&amp;"#"&amp;BX$310&amp;"="&amp;""""&amp;VLOOKUP(BX$310,$AD$9:$AN$32,8,FALSE)&amp;""""&amp;"#g'"&amp;" ${CONFIG_DIR}"&amp;$K$7&amp;"; export "&amp;BX$310&amp;"="&amp;""""&amp;VLOOKUP(BX$310,$AD$9:$AN$32,8,FALSE)&amp;""";"),",",""",""")</f>
        <v/>
      </c>
      <c r="BY347" s="71" t="str">
        <f>SUBSTITUTE(IF(VLOOKUP(BY$310,$AD$9:$AN$32,8,FALSE)=INDEX($E$219:$G$224,MATCH("●",INDEX($H$219:$AQ$224,,MATCH($D347,$137:$137,0)-7),0),1),"","sed -i "&amp;IF($AK$308="MacOS","'' ","")&amp;"'s#"&amp;BY$310&amp;"="""&amp;VLOOKUP(BY$310,$AD$9:$AN$32,8,FALSE)&amp;""""&amp;"#"&amp;BY$310&amp;"="&amp;""""&amp;INDEX($E$219:$G$224,MATCH("●",INDEX($H$219:$AQ$224,,MATCH($D347,$137:$137,0)-7),0),1)&amp;""""&amp;"#g'"&amp;" ${CONFIG_DIR}"&amp;$K$7&amp;"; export "&amp;BY$310&amp;"="&amp;""""&amp;INDEX($E$219:$G$224,MATCH("●",INDEX($H$219:$AQ$224,,MATCH($D347,$137:$137,0)-7),0),1)&amp;""";"),",",""",""")</f>
        <v/>
      </c>
      <c r="BZ347" s="71" t="str">
        <f>SUBSTITUTE(IF(INDEX($E$219:$G$224,MATCH("●",INDEX($H$219:$AQ$224,,MATCH($D347,$137:$137,0)-7),0),1)=VLOOKUP(BZ$310,$AD$9:$AN$32,8,FALSE),"","sed -i "&amp;IF($AK$308="MacOS","'' ","")&amp;"'s#"&amp;BZ$310&amp;"="""&amp;INDEX($E$219:$G$224,MATCH("●",INDEX($H$219:$AQ$224,,MATCH($D347,$137:$137,0)-7),0),1)&amp;""""&amp;"#"&amp;BZ$310&amp;"="&amp;""""&amp;VLOOKUP(BZ$310,$AD$9:$AN$32,8,FALSE)&amp;""""&amp;"#g'"&amp;" ${CONFIG_DIR}"&amp;$K$7&amp;"; export "&amp;BZ$310&amp;"="&amp;""""&amp;VLOOKUP(BZ$310,$AD$9:$AN$32,8,FALSE)&amp;""";"),",",""",""")</f>
        <v/>
      </c>
      <c r="CA347" s="71" t="str">
        <f>SUBSTITUTE(IF(VLOOKUP(CA$310,$AD$9:$AN$32,8,FALSE)=INDEX($E$226:$G$231,MATCH("●",INDEX($H$226:$AQ$231,,MATCH($D347,$137:$137,0)-7),0),1),"","sed -i "&amp;IF($AK$308="MacOS","'' ","")&amp;"'s#"&amp;CA$310&amp;"="""&amp;VLOOKUP(CA$310,$AD$9:$AN$32,8,FALSE)&amp;""""&amp;"#"&amp;CA$310&amp;"="&amp;""""&amp;INDEX($E$226:$G$231,MATCH("●",INDEX($H$226:$AQ$231,,MATCH($D347,$137:$137,0)-7),0),1)&amp;""""&amp;"#g'"&amp;" ${CONFIG_DIR}"&amp;$K$7&amp;"; export "&amp;CA$310&amp;"="&amp;""""&amp;INDEX($E$226:$G$231,MATCH("●",INDEX($H$226:$AQ$231,,MATCH($D347,$137:$137,0)-7),0),1)&amp;""";"),",",""",""")</f>
        <v/>
      </c>
      <c r="CB347" s="71" t="str">
        <f>SUBSTITUTE(IF(INDEX($E$226:$G$231,MATCH("●",INDEX($H$226:$AQ$231,,MATCH($D347,$137:$137,0)-7),0),1)=VLOOKUP(CB$310,$AD$9:$AN$32,8,FALSE),"","sed -i "&amp;IF($AK$308="MacOS","'' ","")&amp;"'s#"&amp;CB$310&amp;"="""&amp;INDEX($E$226:$G$231,MATCH("●",INDEX($H$226:$AQ$231,,MATCH($D347,$137:$137,0)-7),0),1)&amp;""""&amp;"#"&amp;CB$310&amp;"="&amp;""""&amp;VLOOKUP(CB$310,$AD$9:$AN$32,8,FALSE)&amp;""""&amp;"#g'"&amp;" ${CONFIG_DIR}"&amp;$K$7&amp;"; export "&amp;CB$310&amp;"="&amp;""""&amp;VLOOKUP(CB$310,$AD$9:$AN$32,8,FALSE)&amp;""";"),",",""",""")</f>
        <v/>
      </c>
      <c r="CC347" s="71" t="str">
        <f>SUBSTITUTE(IF(VLOOKUP(CC$310,$AD$9:$AN$32,8,FALSE)=INDEX($E$233:$G$238,MATCH("●",INDEX($H$233:$AQ$238,,MATCH($D347,$137:$137,0)-7),0),1),"","sed -i "&amp;IF($AK$308="MacOS","'' ","")&amp;"'s#"&amp;CC$310&amp;"="""&amp;VLOOKUP(CC$310,$AD$9:$AN$32,8,FALSE)&amp;""""&amp;"#"&amp;CC$310&amp;"="&amp;""""&amp;INDEX($E$233:$G$238,MATCH("●",INDEX($H$233:$AQ$238,,MATCH($D347,$137:$137,0)-7),0),1)&amp;""""&amp;"#g'"&amp;" ${CONFIG_DIR}"&amp;$K$7&amp;"; export "&amp;CC$310&amp;"="&amp;""""&amp;INDEX($E$233:$G$238,MATCH("●",INDEX($H$233:$AQ$238,,MATCH($D347,$137:$137,0)-7),0),1)&amp;""";"),",",""",""")</f>
        <v>sed -i '' 's#COLUMN_NOT_NULL="false"",""false"",""false"",""false"",""false"",""false"",""false"",""false"",""false"",""false"#COLUMN_NOT_NULL="NONE"",""true"",""tf"",""false"",""false"",""false"",""false"",""false"",""false"",""false"#g' ${CONFIG_DIR}db_sql_config.txt; export COLUMN_NOT_NULL="NONE"",""true"",""tf"",""false"",""false"",""false"",""false"",""false"",""false"",""false";</v>
      </c>
      <c r="CD347" s="71" t="str">
        <f>SUBSTITUTE(IF(INDEX($E$233:$G$238,MATCH("●",INDEX($H$233:$AQ$238,,MATCH($D347,$137:$137,0)-7),0),1)=VLOOKUP(CD$310,$AD$9:$AN$32,8,FALSE),"","sed -i "&amp;IF($AK$308="MacOS","'' ","")&amp;"'s#"&amp;CD$310&amp;"="""&amp;INDEX($E$233:$G$238,MATCH("●",INDEX($H$233:$AQ$238,,MATCH($D347,$137:$137,0)-7),0),1)&amp;""""&amp;"#"&amp;CD$310&amp;"="&amp;""""&amp;VLOOKUP(CD$310,$AD$9:$AN$32,8,FALSE)&amp;""""&amp;"#g'"&amp;" ${CONFIG_DIR}"&amp;$K$7&amp;"; export "&amp;CD$310&amp;"="&amp;""""&amp;VLOOKUP(CD$310,$AD$9:$AN$32,8,FALSE)&amp;""";"),",",""",""")</f>
        <v>sed -i '' 's#COLUMN_NOT_NULL="NONE"",""true"",""tf"",""false"",""false"",""false"",""false"",""false"",""false"",""false"#COLUMN_NOT_NULL="false"",""false"",""false"",""false"",""false"",""false"",""false"",""false"",""false"",""false"#g' ${CONFIG_DIR}db_sql_config.txt; export COLUMN_NOT_NULL="false"",""false"",""false"",""false"",""false"",""false"",""false"",""false"",""false"",""false";</v>
      </c>
      <c r="CE347" s="71" t="str">
        <f>SUBSTITUTE(IF(VLOOKUP(CE$310,$AD$9:$AN$32,8,FALSE)=INDEX($E$240:$G$245,MATCH("●",INDEX($H$240:$AQ$245,,MATCH($D347,$137:$137,0)-7),0),1),"","sed -i "&amp;IF($AK$308="MacOS","'' ","")&amp;"'s#"&amp;CE$310&amp;"="""&amp;VLOOKUP(CE$310,$AD$9:$AN$32,8,FALSE)&amp;""""&amp;"#"&amp;CE$310&amp;"="&amp;""""&amp;INDEX($E$240:$G$245,MATCH("●",INDEX($H$240:$AQ$245,,MATCH($D347,$137:$137,0)-7),0),1)&amp;""""&amp;"#g'"&amp;" ${CONFIG_DIR}"&amp;$K$7&amp;"; export "&amp;CE$310&amp;"="&amp;""""&amp;INDEX($E$240:$G$245,MATCH("●",INDEX($H$240:$AQ$245,,MATCH($D347,$137:$137,0)-7),0),1)&amp;""";"),",",""",""")</f>
        <v/>
      </c>
      <c r="CF347" s="71" t="str">
        <f>SUBSTITUTE(IF(INDEX($E$240:$G$245,MATCH("●",INDEX($H$240:$AQ$245,,MATCH($D347,$137:$137,0)-7),0),1)=VLOOKUP(CF$310,$AD$9:$AN$32,8,FALSE),"","sed -i "&amp;IF($AK$308="MacOS","'' ","")&amp;"'s#"&amp;CF$310&amp;"="""&amp;INDEX($E$240:$G$245,MATCH("●",INDEX($H$240:$AQ$245,,MATCH($D347,$137:$137,0)-7),0),1)&amp;""""&amp;"#"&amp;CF$310&amp;"="&amp;""""&amp;VLOOKUP(CF$310,$AD$9:$AN$32,8,FALSE)&amp;""""&amp;"#g'"&amp;" ${CONFIG_DIR}"&amp;$K$7&amp;"; export "&amp;CF$310&amp;"="&amp;""""&amp;VLOOKUP(CF$310,$AD$9:$AN$32,8,FALSE)&amp;""";"),",",""",""")</f>
        <v/>
      </c>
      <c r="CG347" s="71" t="str">
        <f>SUBSTITUTE(IF(VLOOKUP(CG$310,$AD$9:$AN$32,8,FALSE)=INDEX($E$247:$G$251,MATCH("●",INDEX($H$247:$AQ$251,,MATCH($D347,$137:$137,0)-7),0),1),"","sed -i "&amp;IF($AK$308="MacOS","'' ","")&amp;"'s#"&amp;CG$310&amp;"="""&amp;VLOOKUP(CG$310,$AD$9:$AN$32,8,FALSE)&amp;""""&amp;"#"&amp;CG$310&amp;"="&amp;""""&amp;INDEX($E$247:$G$251,MATCH("●",INDEX($H$247:$AQ$251,,MATCH($D347,$137:$137,0)-7),0),1)&amp;""""&amp;"#g'"&amp;" ${CONFIG_DIR}"&amp;$K$7&amp;"; export "&amp;CG$310&amp;"="&amp;""""&amp;INDEX($E$247:$G$251,MATCH("●",INDEX($H$247:$AQ$251,,MATCH($D347,$137:$137,0)-7),0),1)&amp;""";"),",",""",""")</f>
        <v/>
      </c>
      <c r="CH347" s="71" t="str">
        <f>SUBSTITUTE(IF(INDEX($E$247:$G$251,MATCH("●",INDEX($H$247:$AQ$251,,MATCH($D347,$137:$137,0)-7),0),1)=VLOOKUP(CH$310,$AD$9:$AN$32,8,FALSE),"","sed -i "&amp;IF($AK$308="MacOS","'' ","")&amp;"'s#"&amp;CH$310&amp;"="""&amp;INDEX($E$247:$G$251,MATCH("●",INDEX($H$247:$AQ$251,,MATCH($D347,$137:$137,0)-7),0),1)&amp;""""&amp;"#"&amp;CH$310&amp;"="&amp;""""&amp;VLOOKUP(CH$310,$AD$9:$AN$32,8,FALSE)&amp;""""&amp;"#g'"&amp;" ${CONFIG_DIR}"&amp;$K$7&amp;"; export "&amp;CH$310&amp;"="&amp;""""&amp;VLOOKUP(CH$310,$AD$9:$AN$32,8,FALSE)&amp;""";"),",",""",""")</f>
        <v/>
      </c>
      <c r="CI347" s="71" t="str">
        <f>SUBSTITUTE(IF(VLOOKUP(CI$310,$AD$9:$AN$32,8,FALSE)=INDEX($E$253:$G$257,MATCH("●",INDEX($H$253:$AQ$257,,MATCH($D347,$137:$137,0)-7),0),1),"","sed -i "&amp;IF($AK$308="MacOS","'' ","")&amp;"'s#"&amp;CI$310&amp;"="""&amp;VLOOKUP(CI$310,$AD$9:$AN$32,8,FALSE)&amp;""""&amp;"#"&amp;CI$310&amp;"="&amp;""""&amp;INDEX($E$253:$G$257,MATCH("●",INDEX($H$253:$AQ$257,,MATCH($D347,$137:$137,0)-7),0),1)&amp;""""&amp;"#g'"&amp;" ${CONFIG_DIR}"&amp;$K$7&amp;"; export "&amp;CI$310&amp;"="&amp;""""&amp;INDEX($E$253:$G$257,MATCH("●",INDEX($H$253:$AQ$257,,MATCH($D347,$137:$137,0)-7),0),1)&amp;""";"),",",""",""")</f>
        <v/>
      </c>
      <c r="CJ347" s="71" t="str">
        <f>SUBSTITUTE(IF(INDEX($E$253:$G$257,MATCH("●",INDEX($H$253:$AQ$257,,MATCH($D347,$137:$137,0)-7),0),1)=VLOOKUP(CJ$310,$AD$9:$AN$32,8,FALSE),"","sed -i "&amp;IF($AK$308="MacOS","'' ","")&amp;"'s#"&amp;CJ$310&amp;"="""&amp;INDEX($E$253:$G$257,MATCH("●",INDEX($H$253:$AQ$257,,MATCH($D347,$137:$137,0)-7),0),1)&amp;""""&amp;"#"&amp;CJ$310&amp;"="&amp;""""&amp;VLOOKUP(CJ$310,$AD$9:$AN$32,8,FALSE)&amp;""""&amp;"#g'"&amp;" ${CONFIG_DIR}"&amp;$K$7&amp;"; export "&amp;CJ$310&amp;"="&amp;""""&amp;VLOOKUP(CJ$310,$AD$9:$AN$32,8,FALSE)&amp;""";"),",",""",""")</f>
        <v/>
      </c>
      <c r="CK347" s="71" t="str">
        <f>SUBSTITUTE(IF(VLOOKUP(CK$310,$AD$9:$AN$32,8,FALSE)=INDEX($E$259:$G$268,MATCH("●",INDEX($H$259:$AQ$268,,MATCH($D347,$137:$137,0)-7),0),1),"","sed -i "&amp;IF($AK$308="MacOS","'' ","")&amp;"'s#"&amp;CK$310&amp;"="""&amp;VLOOKUP(CK$310,$AD$9:$AN$32,8,FALSE)&amp;""""&amp;"#"&amp;CK$310&amp;"="&amp;""""&amp;INDEX($E$259:$G$268,MATCH("●",INDEX($H$259:$AQ$268,,MATCH($D347,$137:$137,0)-7),0),1)&amp;""""&amp;"#g'"&amp;" ${CONFIG_DIR}"&amp;$K$7&amp;"; export "&amp;CK$310&amp;"="&amp;""""&amp;INDEX($E$259:$G$268,MATCH("●",INDEX($H$259:$AQ$268,,MATCH($D347,$137:$137,0)-7),0),1)&amp;""";"),",",""",""")</f>
        <v/>
      </c>
      <c r="CL347" s="71" t="str">
        <f>SUBSTITUTE(IF(INDEX($E$259:$G$268,MATCH("●",INDEX($H$259:$AQ$268,,MATCH($D347,$137:$137,0)-7),0),1)=VLOOKUP(CL$310,$AD$9:$AN$32,8,FALSE),"","sed -i "&amp;IF($AK$308="MacOS","'' ","")&amp;"'s#"&amp;CL$310&amp;"="""&amp;INDEX($E$259:$G$268,MATCH("●",INDEX($H$259:$AQ$268,,MATCH($D347,$137:$137,0)-7),0),1)&amp;""""&amp;"#"&amp;CL$310&amp;"="&amp;""""&amp;VLOOKUP(CL$310,$AD$9:$AN$32,8,FALSE)&amp;""""&amp;"#g'"&amp;" ${CONFIG_DIR}"&amp;$K$7&amp;"; export "&amp;CL$310&amp;"="&amp;""""&amp;VLOOKUP(CL$310,$AD$9:$AN$32,8,FALSE)&amp;""";"),",",""",""")</f>
        <v/>
      </c>
      <c r="CM347" s="71" t="str">
        <f t="shared" si="4"/>
        <v>sed -i '' 's#POSTGRESQL_TEMPLATE="template0"#POSTGRESQL_TEMPLATE="なし"#g' ${CONFIG_DIR}db_data_config.txt; export POSTGRESQL_TEMPLATE="なし";</v>
      </c>
      <c r="CN347" s="71" t="str">
        <f t="shared" si="5"/>
        <v>sed -i '' 's#POSTGRESQL_TEMPLATE="なし"#POSTGRESQL_TEMPLATE="template0"#g' ${CONFIG_DIR}db_data_config.txt; export POSTGRESQL_TEMPLATE="template0";</v>
      </c>
      <c r="CO347" s="71" t="str">
        <f t="shared" si="6"/>
        <v>sed -i '' 's#POSTGRESQL_CONNECTION_LIMIT="-1"#POSTGRESQL_CONNECTION_LIMIT="なし"#g' ${CONFIG_DIR}db_data_config.txt; export POSTGRESQL_CONNECTION_LIMIT="なし";</v>
      </c>
      <c r="CP347" s="71" t="str">
        <f t="shared" si="7"/>
        <v>sed -i '' 's#POSTGRESQL_CONNECTION_LIMIT="なし"#POSTGRESQL_CONNECTION_LIMIT="-1"#g' ${CONFIG_DIR}db_data_config.txt; export POSTGRESQL_CONNECTION_LIMIT="-1";</v>
      </c>
      <c r="CQ347" s="71" t="str">
        <f t="shared" si="8"/>
        <v>sed -i '' 's#POSTGRESQL_ALLOW_CONNECTIONS="true"#POSTGRESQL_ALLOW_CONNECTIONS="なし"#g' ${CONFIG_DIR}db_data_config.txt; export POSTGRESQL_ALLOW_CONNECTIONS="なし";</v>
      </c>
      <c r="CR347" s="71" t="str">
        <f t="shared" si="9"/>
        <v>sed -i '' 's#POSTGRESQL_ALLOW_CONNECTIONS="なし"#POSTGRESQL_ALLOW_CONNECTIONS="true"#g' ${CONFIG_DIR}db_data_config.txt; export POSTGRESQL_ALLOW_CONNECTIONS="true";</v>
      </c>
      <c r="CS347" s="5" t="s">
        <v>735</v>
      </c>
    </row>
  </sheetData>
  <mergeCells count="460">
    <mergeCell ref="E250:G250"/>
    <mergeCell ref="E251:G251"/>
    <mergeCell ref="E253:G253"/>
    <mergeCell ref="E254:G254"/>
    <mergeCell ref="E255:G255"/>
    <mergeCell ref="E256:G256"/>
    <mergeCell ref="E257:G257"/>
    <mergeCell ref="E259:G259"/>
    <mergeCell ref="E260:G260"/>
    <mergeCell ref="E284:G284"/>
    <mergeCell ref="E261:G261"/>
    <mergeCell ref="E262:G262"/>
    <mergeCell ref="E268:G268"/>
    <mergeCell ref="E270:G270"/>
    <mergeCell ref="E271:G271"/>
    <mergeCell ref="E272:G272"/>
    <mergeCell ref="E273:G273"/>
    <mergeCell ref="E275:G275"/>
    <mergeCell ref="E263:G263"/>
    <mergeCell ref="E276:G276"/>
    <mergeCell ref="E277:G277"/>
    <mergeCell ref="E278:G278"/>
    <mergeCell ref="E279:G279"/>
    <mergeCell ref="E281:G281"/>
    <mergeCell ref="E282:G282"/>
    <mergeCell ref="E283:G283"/>
    <mergeCell ref="E223:G223"/>
    <mergeCell ref="E224:G224"/>
    <mergeCell ref="E247:G247"/>
    <mergeCell ref="E248:G248"/>
    <mergeCell ref="E249:G249"/>
    <mergeCell ref="E226:G226"/>
    <mergeCell ref="E227:G227"/>
    <mergeCell ref="E228:G228"/>
    <mergeCell ref="E229:G229"/>
    <mergeCell ref="E231:G231"/>
    <mergeCell ref="E233:G233"/>
    <mergeCell ref="E234:G234"/>
    <mergeCell ref="E235:G235"/>
    <mergeCell ref="E236:G236"/>
    <mergeCell ref="E238:G238"/>
    <mergeCell ref="E240:G240"/>
    <mergeCell ref="E241:G241"/>
    <mergeCell ref="E242:G242"/>
    <mergeCell ref="E243:G243"/>
    <mergeCell ref="E245:G245"/>
    <mergeCell ref="E198:G198"/>
    <mergeCell ref="E200:G200"/>
    <mergeCell ref="E213:G213"/>
    <mergeCell ref="E214:G214"/>
    <mergeCell ref="E215:G215"/>
    <mergeCell ref="E217:G217"/>
    <mergeCell ref="E219:G219"/>
    <mergeCell ref="E220:G220"/>
    <mergeCell ref="E221:G221"/>
    <mergeCell ref="E202:G202"/>
    <mergeCell ref="AO27:AQ27"/>
    <mergeCell ref="AO28:AQ28"/>
    <mergeCell ref="AO29:AQ29"/>
    <mergeCell ref="AO30:AQ30"/>
    <mergeCell ref="E145:G145"/>
    <mergeCell ref="E180:G180"/>
    <mergeCell ref="E181:G181"/>
    <mergeCell ref="E176:G176"/>
    <mergeCell ref="E177:G177"/>
    <mergeCell ref="E178:G178"/>
    <mergeCell ref="E179:G179"/>
    <mergeCell ref="E171:G171"/>
    <mergeCell ref="E172:G172"/>
    <mergeCell ref="E163:G163"/>
    <mergeCell ref="E164:G164"/>
    <mergeCell ref="E165:G165"/>
    <mergeCell ref="E166:G166"/>
    <mergeCell ref="E168:G168"/>
    <mergeCell ref="E169:G169"/>
    <mergeCell ref="E156:G156"/>
    <mergeCell ref="E158:G158"/>
    <mergeCell ref="E159:G159"/>
    <mergeCell ref="E160:G160"/>
    <mergeCell ref="E161:G161"/>
    <mergeCell ref="AO18:AQ18"/>
    <mergeCell ref="AO19:AQ19"/>
    <mergeCell ref="AO20:AQ20"/>
    <mergeCell ref="AO21:AQ21"/>
    <mergeCell ref="AO22:AQ22"/>
    <mergeCell ref="AO23:AQ23"/>
    <mergeCell ref="AO24:AQ24"/>
    <mergeCell ref="AO25:AQ25"/>
    <mergeCell ref="AO26:AQ26"/>
    <mergeCell ref="D346:G346"/>
    <mergeCell ref="AE346:AG346"/>
    <mergeCell ref="AH346:AQ346"/>
    <mergeCell ref="D347:G347"/>
    <mergeCell ref="AE347:AG347"/>
    <mergeCell ref="AH347:AQ347"/>
    <mergeCell ref="D344:G344"/>
    <mergeCell ref="AE344:AG344"/>
    <mergeCell ref="AH344:AQ344"/>
    <mergeCell ref="D345:G345"/>
    <mergeCell ref="AE345:AG345"/>
    <mergeCell ref="AH345:AQ345"/>
    <mergeCell ref="D342:G342"/>
    <mergeCell ref="AE342:AG342"/>
    <mergeCell ref="AH342:AQ342"/>
    <mergeCell ref="D343:G343"/>
    <mergeCell ref="AE343:AG343"/>
    <mergeCell ref="AH343:AQ343"/>
    <mergeCell ref="D340:G340"/>
    <mergeCell ref="AE340:AG340"/>
    <mergeCell ref="AH340:AQ340"/>
    <mergeCell ref="D341:G341"/>
    <mergeCell ref="AE341:AG341"/>
    <mergeCell ref="AH341:AQ341"/>
    <mergeCell ref="D338:G338"/>
    <mergeCell ref="AE338:AG338"/>
    <mergeCell ref="AH338:AQ338"/>
    <mergeCell ref="D339:G339"/>
    <mergeCell ref="AE339:AG339"/>
    <mergeCell ref="AH339:AQ339"/>
    <mergeCell ref="D336:G336"/>
    <mergeCell ref="AE336:AG336"/>
    <mergeCell ref="AH336:AQ336"/>
    <mergeCell ref="D337:G337"/>
    <mergeCell ref="AE337:AG337"/>
    <mergeCell ref="AH337:AQ337"/>
    <mergeCell ref="D334:G334"/>
    <mergeCell ref="AE334:AG334"/>
    <mergeCell ref="AH334:AQ334"/>
    <mergeCell ref="D335:G335"/>
    <mergeCell ref="AE335:AG335"/>
    <mergeCell ref="AH335:AQ335"/>
    <mergeCell ref="D332:G332"/>
    <mergeCell ref="AE332:AG332"/>
    <mergeCell ref="AH332:AQ332"/>
    <mergeCell ref="D333:G333"/>
    <mergeCell ref="AE333:AG333"/>
    <mergeCell ref="AH333:AQ333"/>
    <mergeCell ref="D330:G330"/>
    <mergeCell ref="AE330:AG330"/>
    <mergeCell ref="AH330:AQ330"/>
    <mergeCell ref="D331:G331"/>
    <mergeCell ref="AE331:AG331"/>
    <mergeCell ref="AH331:AQ331"/>
    <mergeCell ref="D328:G328"/>
    <mergeCell ref="AE328:AG328"/>
    <mergeCell ref="AH328:AQ328"/>
    <mergeCell ref="D329:G329"/>
    <mergeCell ref="AE329:AG329"/>
    <mergeCell ref="AH329:AQ329"/>
    <mergeCell ref="D326:G326"/>
    <mergeCell ref="AE326:AG326"/>
    <mergeCell ref="AH326:AQ326"/>
    <mergeCell ref="D327:G327"/>
    <mergeCell ref="AE327:AG327"/>
    <mergeCell ref="AH327:AQ327"/>
    <mergeCell ref="D324:G324"/>
    <mergeCell ref="AE324:AG324"/>
    <mergeCell ref="AH324:AQ324"/>
    <mergeCell ref="D325:G325"/>
    <mergeCell ref="AE325:AG325"/>
    <mergeCell ref="AH325:AQ325"/>
    <mergeCell ref="D322:G322"/>
    <mergeCell ref="AE322:AG322"/>
    <mergeCell ref="AH322:AQ322"/>
    <mergeCell ref="D323:G323"/>
    <mergeCell ref="AE323:AG323"/>
    <mergeCell ref="AH323:AQ323"/>
    <mergeCell ref="D320:G320"/>
    <mergeCell ref="AE320:AG320"/>
    <mergeCell ref="AH320:AQ320"/>
    <mergeCell ref="D321:G321"/>
    <mergeCell ref="AE321:AG321"/>
    <mergeCell ref="AH321:AQ321"/>
    <mergeCell ref="D318:G318"/>
    <mergeCell ref="AE318:AG318"/>
    <mergeCell ref="AH318:AQ318"/>
    <mergeCell ref="D319:G319"/>
    <mergeCell ref="AE319:AG319"/>
    <mergeCell ref="AH319:AQ319"/>
    <mergeCell ref="D316:G316"/>
    <mergeCell ref="AE316:AG316"/>
    <mergeCell ref="AH316:AQ316"/>
    <mergeCell ref="D317:G317"/>
    <mergeCell ref="AE317:AG317"/>
    <mergeCell ref="AH317:AQ317"/>
    <mergeCell ref="D314:G314"/>
    <mergeCell ref="AE314:AG314"/>
    <mergeCell ref="AH314:AQ314"/>
    <mergeCell ref="D315:G315"/>
    <mergeCell ref="AE315:AG315"/>
    <mergeCell ref="AH315:AQ315"/>
    <mergeCell ref="D312:G312"/>
    <mergeCell ref="AE312:AG312"/>
    <mergeCell ref="AH312:AQ312"/>
    <mergeCell ref="D313:G313"/>
    <mergeCell ref="AE313:AG313"/>
    <mergeCell ref="AH313:AQ313"/>
    <mergeCell ref="AQ298:AQ302"/>
    <mergeCell ref="AK308:AN308"/>
    <mergeCell ref="D310:G311"/>
    <mergeCell ref="H310:AD311"/>
    <mergeCell ref="AE310:AG311"/>
    <mergeCell ref="AH310:AQ311"/>
    <mergeCell ref="AK298:AK302"/>
    <mergeCell ref="AL298:AL302"/>
    <mergeCell ref="AM298:AM302"/>
    <mergeCell ref="AN298:AN302"/>
    <mergeCell ref="AO298:AO302"/>
    <mergeCell ref="AP298:AP302"/>
    <mergeCell ref="AE298:AE302"/>
    <mergeCell ref="AF298:AF302"/>
    <mergeCell ref="AG298:AG302"/>
    <mergeCell ref="AH298:AH302"/>
    <mergeCell ref="AI298:AI302"/>
    <mergeCell ref="AJ298:AJ302"/>
    <mergeCell ref="Y298:Y302"/>
    <mergeCell ref="Z298:Z302"/>
    <mergeCell ref="AA298:AA302"/>
    <mergeCell ref="AB298:AB302"/>
    <mergeCell ref="AC298:AC302"/>
    <mergeCell ref="AD298:AD302"/>
    <mergeCell ref="S298:S302"/>
    <mergeCell ref="T298:T302"/>
    <mergeCell ref="U298:U302"/>
    <mergeCell ref="V298:V302"/>
    <mergeCell ref="W298:W302"/>
    <mergeCell ref="X298:X302"/>
    <mergeCell ref="M298:M302"/>
    <mergeCell ref="N298:N302"/>
    <mergeCell ref="O298:O302"/>
    <mergeCell ref="P298:P302"/>
    <mergeCell ref="Q298:Q302"/>
    <mergeCell ref="R298:R302"/>
    <mergeCell ref="AN295:AN297"/>
    <mergeCell ref="AO295:AO297"/>
    <mergeCell ref="AP295:AP297"/>
    <mergeCell ref="AQ295:AQ297"/>
    <mergeCell ref="D298:G302"/>
    <mergeCell ref="H298:H302"/>
    <mergeCell ref="I298:I302"/>
    <mergeCell ref="J298:J302"/>
    <mergeCell ref="K298:K302"/>
    <mergeCell ref="L298:L302"/>
    <mergeCell ref="AH295:AH297"/>
    <mergeCell ref="AI295:AI297"/>
    <mergeCell ref="AJ295:AJ297"/>
    <mergeCell ref="AK295:AK297"/>
    <mergeCell ref="AL295:AL297"/>
    <mergeCell ref="AM295:AM297"/>
    <mergeCell ref="AB295:AB297"/>
    <mergeCell ref="AC295:AC297"/>
    <mergeCell ref="AD295:AD297"/>
    <mergeCell ref="AE295:AE297"/>
    <mergeCell ref="AF295:AF297"/>
    <mergeCell ref="AG295:AG297"/>
    <mergeCell ref="V295:V297"/>
    <mergeCell ref="W295:W297"/>
    <mergeCell ref="X295:X297"/>
    <mergeCell ref="Y295:Y297"/>
    <mergeCell ref="Z295:Z297"/>
    <mergeCell ref="AA295:AA297"/>
    <mergeCell ref="P295:P297"/>
    <mergeCell ref="Q295:Q297"/>
    <mergeCell ref="R295:R297"/>
    <mergeCell ref="S295:S297"/>
    <mergeCell ref="T295:T297"/>
    <mergeCell ref="U295:U297"/>
    <mergeCell ref="AQ289:AQ293"/>
    <mergeCell ref="D295:G297"/>
    <mergeCell ref="H295:H297"/>
    <mergeCell ref="I295:I297"/>
    <mergeCell ref="J295:J297"/>
    <mergeCell ref="K295:K297"/>
    <mergeCell ref="L295:L297"/>
    <mergeCell ref="M295:M297"/>
    <mergeCell ref="N295:N297"/>
    <mergeCell ref="O295:O297"/>
    <mergeCell ref="AK289:AK293"/>
    <mergeCell ref="AL289:AL293"/>
    <mergeCell ref="AM289:AM293"/>
    <mergeCell ref="AN289:AN293"/>
    <mergeCell ref="AO289:AO293"/>
    <mergeCell ref="AP289:AP293"/>
    <mergeCell ref="AE289:AE293"/>
    <mergeCell ref="AF289:AF293"/>
    <mergeCell ref="AG289:AG293"/>
    <mergeCell ref="AH289:AH293"/>
    <mergeCell ref="AI289:AI293"/>
    <mergeCell ref="AJ289:AJ293"/>
    <mergeCell ref="Y289:Y293"/>
    <mergeCell ref="Z289:Z293"/>
    <mergeCell ref="AA289:AA293"/>
    <mergeCell ref="AB289:AB293"/>
    <mergeCell ref="AC289:AC293"/>
    <mergeCell ref="AD289:AD293"/>
    <mergeCell ref="S289:S293"/>
    <mergeCell ref="T289:T293"/>
    <mergeCell ref="U289:U293"/>
    <mergeCell ref="V289:V293"/>
    <mergeCell ref="W289:W293"/>
    <mergeCell ref="X289:X293"/>
    <mergeCell ref="M289:M293"/>
    <mergeCell ref="N289:N293"/>
    <mergeCell ref="O289:O293"/>
    <mergeCell ref="P289:P293"/>
    <mergeCell ref="Q289:Q293"/>
    <mergeCell ref="R289:R293"/>
    <mergeCell ref="D289:G293"/>
    <mergeCell ref="H289:H293"/>
    <mergeCell ref="I289:I293"/>
    <mergeCell ref="J289:J293"/>
    <mergeCell ref="K289:K293"/>
    <mergeCell ref="L289:L293"/>
    <mergeCell ref="AL286:AL288"/>
    <mergeCell ref="AM286:AM288"/>
    <mergeCell ref="AN286:AN288"/>
    <mergeCell ref="AO286:AO288"/>
    <mergeCell ref="AP286:AP288"/>
    <mergeCell ref="AQ286:AQ288"/>
    <mergeCell ref="AF286:AF288"/>
    <mergeCell ref="AG286:AG288"/>
    <mergeCell ref="AH286:AH288"/>
    <mergeCell ref="AI286:AI288"/>
    <mergeCell ref="AJ286:AJ288"/>
    <mergeCell ref="AK286:AK288"/>
    <mergeCell ref="Z286:Z288"/>
    <mergeCell ref="AA286:AA288"/>
    <mergeCell ref="AB286:AB288"/>
    <mergeCell ref="AC286:AC288"/>
    <mergeCell ref="AD286:AD288"/>
    <mergeCell ref="AE286:AE288"/>
    <mergeCell ref="T286:T288"/>
    <mergeCell ref="U286:U288"/>
    <mergeCell ref="V286:V288"/>
    <mergeCell ref="W286:W288"/>
    <mergeCell ref="X286:X288"/>
    <mergeCell ref="Y286:Y288"/>
    <mergeCell ref="N286:N288"/>
    <mergeCell ref="O286:O288"/>
    <mergeCell ref="P286:P288"/>
    <mergeCell ref="Q286:Q288"/>
    <mergeCell ref="R286:R288"/>
    <mergeCell ref="S286:S288"/>
    <mergeCell ref="H286:H288"/>
    <mergeCell ref="I286:I288"/>
    <mergeCell ref="J286:J288"/>
    <mergeCell ref="K286:K288"/>
    <mergeCell ref="L286:L288"/>
    <mergeCell ref="M286:M288"/>
    <mergeCell ref="D286:G288"/>
    <mergeCell ref="E174:G174"/>
    <mergeCell ref="E175:G175"/>
    <mergeCell ref="E182:G182"/>
    <mergeCell ref="E183:G183"/>
    <mergeCell ref="E185:G185"/>
    <mergeCell ref="E184:G184"/>
    <mergeCell ref="E191:G191"/>
    <mergeCell ref="E192:G192"/>
    <mergeCell ref="E194:G194"/>
    <mergeCell ref="E195:G195"/>
    <mergeCell ref="E265:G265"/>
    <mergeCell ref="E266:G266"/>
    <mergeCell ref="E267:G267"/>
    <mergeCell ref="E264:G264"/>
    <mergeCell ref="E201:G201"/>
    <mergeCell ref="E203:G203"/>
    <mergeCell ref="E205:G205"/>
    <mergeCell ref="E206:G206"/>
    <mergeCell ref="E207:G207"/>
    <mergeCell ref="E208:G208"/>
    <mergeCell ref="E210:G210"/>
    <mergeCell ref="E212:G212"/>
    <mergeCell ref="E197:G197"/>
    <mergeCell ref="AW142:AX142"/>
    <mergeCell ref="AY142:AZ142"/>
    <mergeCell ref="E143:G143"/>
    <mergeCell ref="E144:G144"/>
    <mergeCell ref="E146:G146"/>
    <mergeCell ref="E148:G148"/>
    <mergeCell ref="E187:G187"/>
    <mergeCell ref="E188:G188"/>
    <mergeCell ref="E189:G189"/>
    <mergeCell ref="P137:P139"/>
    <mergeCell ref="Q137:Q139"/>
    <mergeCell ref="R137:R139"/>
    <mergeCell ref="S137:S139"/>
    <mergeCell ref="E162:G162"/>
    <mergeCell ref="E152:G152"/>
    <mergeCell ref="E153:G153"/>
    <mergeCell ref="E154:G154"/>
    <mergeCell ref="E155:G155"/>
    <mergeCell ref="E149:G149"/>
    <mergeCell ref="E151:G151"/>
    <mergeCell ref="AO15:AQ15"/>
    <mergeCell ref="AO16:AQ16"/>
    <mergeCell ref="D137:G139"/>
    <mergeCell ref="H137:H139"/>
    <mergeCell ref="I137:I139"/>
    <mergeCell ref="J137:J139"/>
    <mergeCell ref="K137:K139"/>
    <mergeCell ref="L137:L139"/>
    <mergeCell ref="M137:M139"/>
    <mergeCell ref="N137:N139"/>
    <mergeCell ref="AM137:AM139"/>
    <mergeCell ref="AN137:AN139"/>
    <mergeCell ref="AO137:AO139"/>
    <mergeCell ref="AP137:AP139"/>
    <mergeCell ref="AQ137:AQ139"/>
    <mergeCell ref="AO31:AQ31"/>
    <mergeCell ref="AO32:AQ32"/>
    <mergeCell ref="AO17:AQ17"/>
    <mergeCell ref="AG137:AG139"/>
    <mergeCell ref="AH137:AH139"/>
    <mergeCell ref="AI137:AI139"/>
    <mergeCell ref="AJ137:AJ139"/>
    <mergeCell ref="AK137:AK139"/>
    <mergeCell ref="AL137:AL139"/>
    <mergeCell ref="AO12:AQ12"/>
    <mergeCell ref="AO13:AQ13"/>
    <mergeCell ref="AO14:AQ14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AO9:AQ9"/>
    <mergeCell ref="AO10:AQ10"/>
    <mergeCell ref="AO11:AQ11"/>
    <mergeCell ref="E222:G222"/>
    <mergeCell ref="E209:G209"/>
    <mergeCell ref="E216:G216"/>
    <mergeCell ref="E230:G230"/>
    <mergeCell ref="E237:G237"/>
    <mergeCell ref="E244:G244"/>
    <mergeCell ref="AO36:AQ36"/>
    <mergeCell ref="AO37:AQ37"/>
    <mergeCell ref="AO38:AQ38"/>
    <mergeCell ref="T137:T139"/>
    <mergeCell ref="E141:G141"/>
    <mergeCell ref="AA137:AA139"/>
    <mergeCell ref="AB137:AB139"/>
    <mergeCell ref="AC137:AC139"/>
    <mergeCell ref="AD137:AD139"/>
    <mergeCell ref="AE137:AE139"/>
    <mergeCell ref="AF137:AF139"/>
    <mergeCell ref="U137:U139"/>
    <mergeCell ref="V137:V139"/>
    <mergeCell ref="W137:W139"/>
    <mergeCell ref="X137:X139"/>
    <mergeCell ref="Y137:Y139"/>
    <mergeCell ref="Z137:Z139"/>
    <mergeCell ref="O137:O139"/>
  </mergeCells>
  <phoneticPr fontId="1" type="noConversion"/>
  <dataValidations count="3">
    <dataValidation type="list" allowBlank="1" showInputMessage="1" showErrorMessage="1" sqref="AO9:AQ32 AO36:AQ38" xr:uid="{87EDF249-D834-5547-9B45-97C91126A287}">
      <formula1>"-,大文字,小文字"</formula1>
    </dataValidation>
    <dataValidation type="list" allowBlank="1" showInputMessage="1" showErrorMessage="1" sqref="AK308" xr:uid="{91491BF6-AF8F-DB43-9669-164CBD3E5B17}">
      <formula1>"MacOS,GNU(Linux)"</formula1>
    </dataValidation>
    <dataValidation type="list" allowBlank="1" showInputMessage="1" showErrorMessage="1" sqref="H286:AQ288 H295:AQ297" xr:uid="{E74301B1-0633-584D-977D-C13516607AA1}">
      <formula1>"-,正常,異常,警告"</formula1>
    </dataValidation>
  </dataValidations>
  <hyperlinks>
    <hyperlink ref="AL5" location="詳細設計!A1" display="詳細設計" xr:uid="{889106C5-4F13-1B40-B670-C3848C8690DF}"/>
  </hyperlinks>
  <pageMargins left="0.7" right="0.7" top="0.75" bottom="0.75" header="0.3" footer="0.3"/>
  <pageSetup paperSize="9" scale="51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93D07-E47B-534C-8E91-E21A1E6EC0DB}">
  <sheetPr>
    <tabColor theme="5" tint="0.79998168889431442"/>
  </sheetPr>
  <dimension ref="B2:CS349"/>
  <sheetViews>
    <sheetView showGridLines="0" view="pageBreakPreview" topLeftCell="A282" zoomScaleNormal="100" zoomScaleSheetLayoutView="100" workbookViewId="0">
      <selection activeCell="L300" sqref="L300:L304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45" width="2.7109375" style="5" customWidth="1"/>
    <col min="46" max="46" width="2.7109375" style="5"/>
    <col min="47" max="50" width="2.7109375" style="5" customWidth="1"/>
    <col min="51" max="51" width="2.7109375" style="5"/>
    <col min="52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1" width="2.7109375" style="5" customWidth="1"/>
    <col min="62" max="62" width="2.7109375" style="5"/>
    <col min="63" max="63" width="2.7109375" style="5" customWidth="1"/>
    <col min="64" max="64" width="2.7109375" style="5"/>
    <col min="65" max="96" width="2.7109375" style="5" customWidth="1"/>
    <col min="97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db_check_sql_validate_config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G5" s="5" t="s">
        <v>1545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1170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'DBMS_NAME="MySQL"' &gt; `pwd`/config/db_sql_config.txt</v>
      </c>
      <c r="H9" s="24"/>
      <c r="M9" s="24"/>
      <c r="AC9" s="5" t="s">
        <v>230</v>
      </c>
      <c r="AD9" s="55" t="str" cm="1">
        <f t="array" ref="AD9">INDEX($E:$E,ROW($E$49)+3*(ROW()-ROW($AC$9)),1)</f>
        <v>DBMS_NAME</v>
      </c>
      <c r="AE9" s="56"/>
      <c r="AF9" s="56"/>
      <c r="AG9" s="56"/>
      <c r="AH9" s="56"/>
      <c r="AI9" s="56"/>
      <c r="AJ9" s="57"/>
      <c r="AK9" s="55" t="s">
        <v>251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16" si="0">"echo '"&amp;$AD10&amp;"="""&amp;$AK10&amp;"""' &gt;&gt; `pwd`/config/"&amp;$K$7</f>
        <v>echo 'DATABASE_NAME="testdatabase"' &gt;&gt; `pwd`/config/db_sql_config.txt</v>
      </c>
      <c r="H10" s="24"/>
      <c r="M10" s="24"/>
      <c r="AC10" s="5" t="s">
        <v>230</v>
      </c>
      <c r="AD10" s="55" t="str" cm="1">
        <f t="array" ref="AD10">INDEX($E:$E,ROW($E$49)+3*(ROW()-ROW($AC$9)),1)</f>
        <v>DATABASE_NAME</v>
      </c>
      <c r="AE10" s="56"/>
      <c r="AF10" s="56"/>
      <c r="AG10" s="56"/>
      <c r="AH10" s="56"/>
      <c r="AI10" s="56"/>
      <c r="AJ10" s="57"/>
      <c r="AK10" s="55" t="s">
        <v>1174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'DATABASE_CHARACTER_SET="utf8mb4"' &gt;&gt; `pwd`/config/db_sql_config.txt</v>
      </c>
      <c r="H11" s="24"/>
      <c r="M11" s="24"/>
      <c r="AC11" s="5" t="s">
        <v>230</v>
      </c>
      <c r="AD11" s="55" t="str" cm="1">
        <f t="array" ref="AD11">INDEX($E:$E,ROW($E$49)+3*(ROW()-ROW($AC$9)),1)</f>
        <v>DATABASE_CHARACTER_SET</v>
      </c>
      <c r="AE11" s="56"/>
      <c r="AF11" s="56"/>
      <c r="AG11" s="56"/>
      <c r="AH11" s="56"/>
      <c r="AI11" s="56"/>
      <c r="AJ11" s="57"/>
      <c r="AK11" s="55" t="s">
        <v>267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'DATABASE_COLLATE="utf8mb4_unicode_ci"' &gt;&gt; `pwd`/config/db_sql_config.txt</v>
      </c>
      <c r="H12" s="24"/>
      <c r="M12" s="24"/>
      <c r="AC12" s="5" t="s">
        <v>230</v>
      </c>
      <c r="AD12" s="55" t="str" cm="1">
        <f t="array" ref="AD12">INDEX($E:$E,ROW($E$49)+3*(ROW()-ROW($AC$9)),1)</f>
        <v>DATABASE_COLLATE</v>
      </c>
      <c r="AE12" s="56"/>
      <c r="AF12" s="56"/>
      <c r="AG12" s="56"/>
      <c r="AH12" s="56"/>
      <c r="AI12" s="56"/>
      <c r="AJ12" s="57"/>
      <c r="AK12" s="55" t="s">
        <v>273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'DATABASE_USERNAME="test_user"' &gt;&gt; `pwd`/config/db_sql_config.txt</v>
      </c>
      <c r="H13" s="24"/>
      <c r="M13" s="24"/>
      <c r="AC13" s="5" t="s">
        <v>230</v>
      </c>
      <c r="AD13" s="55" t="str" cm="1">
        <f t="array" ref="AD13">INDEX($E:$E,ROW($E$49)+3*(ROW()-ROW($AC$9)),1)</f>
        <v>DATABASE_USERNAME</v>
      </c>
      <c r="AE13" s="56"/>
      <c r="AF13" s="56"/>
      <c r="AG13" s="56"/>
      <c r="AH13" s="56"/>
      <c r="AI13" s="56"/>
      <c r="AJ13" s="57"/>
      <c r="AK13" s="55" t="s">
        <v>1175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'DATABASE_PASSWORD="TESTpw01#"' &gt;&gt; `pwd`/config/db_sql_config.txt</v>
      </c>
      <c r="H14" s="24"/>
      <c r="M14" s="24"/>
      <c r="AC14" s="5" t="s">
        <v>230</v>
      </c>
      <c r="AD14" s="55" t="str" cm="1">
        <f t="array" ref="AD14">INDEX($E:$E,ROW($E$49)+3*(ROW()-ROW($AC$9)),1)</f>
        <v>DATABASE_PASSWORD</v>
      </c>
      <c r="AE14" s="56"/>
      <c r="AF14" s="56"/>
      <c r="AG14" s="56"/>
      <c r="AH14" s="56"/>
      <c r="AI14" s="56"/>
      <c r="AJ14" s="57"/>
      <c r="AK14" s="55" t="s">
        <v>1176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'DATABASE_USERRIGHT="ALL PRIVILEGES"' &gt;&gt; `pwd`/config/db_sql_config.txt</v>
      </c>
      <c r="H15" s="24"/>
      <c r="M15" s="24"/>
      <c r="AC15" s="5" t="s">
        <v>230</v>
      </c>
      <c r="AD15" s="55" t="str" cm="1">
        <f t="array" ref="AD15">INDEX($E:$E,ROW($E$49)+3*(ROW()-ROW($AC$9)),1)</f>
        <v>DATABASE_USERRIGHT</v>
      </c>
      <c r="AE15" s="56"/>
      <c r="AF15" s="56"/>
      <c r="AG15" s="56"/>
      <c r="AH15" s="56"/>
      <c r="AI15" s="56"/>
      <c r="AJ15" s="57"/>
      <c r="AK15" s="55" t="s">
        <v>299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'DATABASE_TABLERIGHT="*"' &gt;&gt; `pwd`/config/db_sql_config.txt</v>
      </c>
      <c r="H16" s="24"/>
      <c r="M16" s="24"/>
      <c r="AC16" s="5" t="s">
        <v>230</v>
      </c>
      <c r="AD16" s="55" t="str" cm="1">
        <f t="array" ref="AD16">INDEX($E:$E,ROW($E$49)+3*(ROW()-ROW($AC$9)),1)</f>
        <v>DATABASE_TABLERIGHT</v>
      </c>
      <c r="AE16" s="56"/>
      <c r="AF16" s="56"/>
      <c r="AG16" s="56"/>
      <c r="AH16" s="56"/>
      <c r="AI16" s="56"/>
      <c r="AJ16" s="57"/>
      <c r="AK16" s="55" t="s">
        <v>1177</v>
      </c>
      <c r="AL16" s="56"/>
      <c r="AM16" s="56"/>
      <c r="AN16" s="57"/>
      <c r="AO16" s="99" t="s">
        <v>234</v>
      </c>
      <c r="AP16" s="100"/>
      <c r="AQ16" s="101"/>
    </row>
    <row r="17" spans="4:46" ht="18" customHeight="1">
      <c r="D17" s="5" t="s">
        <v>290</v>
      </c>
      <c r="E17" s="24" t="str">
        <f>"echo '"&amp;$AD17&amp;"="""&amp;$AK17&amp;"""' &gt;&gt; `pwd`/config/"&amp;$K$7</f>
        <v>echo 'SET_SCHEMA="test_schema"' &gt;&gt; `pwd`/config/db_sql_config.txt</v>
      </c>
      <c r="H17" s="24"/>
      <c r="M17" s="24"/>
      <c r="AC17" s="5" t="s">
        <v>230</v>
      </c>
      <c r="AD17" s="55" t="str" cm="1">
        <f t="array" ref="AD17">INDEX($E:$E,ROW($E$49)+3*(ROW()-ROW($AC$9)),1)</f>
        <v>SET_SCHEMA</v>
      </c>
      <c r="AE17" s="56"/>
      <c r="AF17" s="56"/>
      <c r="AG17" s="56"/>
      <c r="AH17" s="56"/>
      <c r="AI17" s="56"/>
      <c r="AJ17" s="57"/>
      <c r="AK17" s="55" t="s">
        <v>1178</v>
      </c>
      <c r="AL17" s="56"/>
      <c r="AM17" s="56"/>
      <c r="AN17" s="57"/>
      <c r="AO17" s="99" t="s">
        <v>234</v>
      </c>
      <c r="AP17" s="100"/>
      <c r="AQ17" s="101"/>
    </row>
    <row r="18" spans="4:46" ht="18" customHeight="1">
      <c r="D18" s="5" t="s">
        <v>290</v>
      </c>
      <c r="E18" s="24" t="str">
        <f t="shared" ref="E18:E24" si="1">"echo '"&amp;$AD18&amp;"="""&amp;$AK18&amp;"""' &gt;&gt; `pwd`/config/"&amp;$K$7</f>
        <v>echo 'SET_TABLENAME="test_table"' &gt;&gt; `pwd`/config/db_sql_config.txt</v>
      </c>
      <c r="H18" s="24"/>
      <c r="M18" s="24"/>
      <c r="AC18" s="5" t="s">
        <v>230</v>
      </c>
      <c r="AD18" s="55" t="str" cm="1">
        <f t="array" ref="AD18">INDEX($E:$E,ROW($E$49)+3*(ROW()-ROW($AC$9)),1)</f>
        <v>SET_TABLENAME</v>
      </c>
      <c r="AE18" s="56"/>
      <c r="AF18" s="56"/>
      <c r="AG18" s="56"/>
      <c r="AH18" s="56"/>
      <c r="AI18" s="56"/>
      <c r="AJ18" s="57"/>
      <c r="AK18" s="55" t="s">
        <v>1180</v>
      </c>
      <c r="AL18" s="56"/>
      <c r="AM18" s="56"/>
      <c r="AN18" s="57"/>
      <c r="AO18" s="99" t="s">
        <v>234</v>
      </c>
      <c r="AP18" s="100"/>
      <c r="AQ18" s="101"/>
    </row>
    <row r="19" spans="4:46" ht="18" customHeight="1">
      <c r="D19" s="5" t="s">
        <v>290</v>
      </c>
      <c r="E19" s="24" t="str">
        <f t="shared" si="1"/>
        <v>echo 'FOREIGN_TABLENAME="foreign_table"' &gt;&gt; `pwd`/config/db_sql_config.txt</v>
      </c>
      <c r="H19" s="24"/>
      <c r="M19" s="24"/>
      <c r="AC19" s="5" t="s">
        <v>230</v>
      </c>
      <c r="AD19" s="55" t="str" cm="1">
        <f t="array" ref="AD19">INDEX($E:$E,ROW($E$49)+3*(ROW()-ROW($AC$9)),1)</f>
        <v>FOREIGN_TABLENAME</v>
      </c>
      <c r="AE19" s="56"/>
      <c r="AF19" s="56"/>
      <c r="AG19" s="56"/>
      <c r="AH19" s="56"/>
      <c r="AI19" s="56"/>
      <c r="AJ19" s="57"/>
      <c r="AK19" s="55" t="s">
        <v>1179</v>
      </c>
      <c r="AL19" s="56"/>
      <c r="AM19" s="56"/>
      <c r="AN19" s="57"/>
      <c r="AO19" s="99" t="s">
        <v>234</v>
      </c>
      <c r="AP19" s="100"/>
      <c r="AQ19" s="101"/>
    </row>
    <row r="20" spans="4:46" ht="18" customHeight="1">
      <c r="D20" s="5" t="s">
        <v>290</v>
      </c>
      <c r="E20" s="24" t="str">
        <f t="shared" si="1"/>
        <v>echo 'COLUMN_DATA_NAME="col1","col2","col3","col4","col5","col6","col7","col8","col9","col0"' &gt;&gt; `pwd`/config/db_sql_config.txt</v>
      </c>
      <c r="H20" s="24"/>
      <c r="M20" s="24"/>
      <c r="AC20" s="5" t="s">
        <v>230</v>
      </c>
      <c r="AD20" s="55" t="str" cm="1">
        <f t="array" ref="AD20">INDEX($E:$E,ROW($E$49)+3*(ROW()-ROW($AC$9)),1)</f>
        <v>COLUMN_DATA_NAME</v>
      </c>
      <c r="AE20" s="56"/>
      <c r="AF20" s="56"/>
      <c r="AG20" s="56"/>
      <c r="AH20" s="56"/>
      <c r="AI20" s="56"/>
      <c r="AJ20" s="57"/>
      <c r="AK20" s="55" t="s">
        <v>1181</v>
      </c>
      <c r="AL20" s="56"/>
      <c r="AM20" s="56"/>
      <c r="AN20" s="57"/>
      <c r="AO20" s="99" t="s">
        <v>234</v>
      </c>
      <c r="AP20" s="100"/>
      <c r="AQ20" s="101"/>
    </row>
    <row r="21" spans="4:46" ht="18" customHeight="1">
      <c r="D21" s="5" t="s">
        <v>290</v>
      </c>
      <c r="E21" s="24" t="str">
        <f t="shared" si="1"/>
        <v>echo 'COLUMN_PRIMARY_KEY="false","false","false","false","false","false","false","false","false","false"' &gt;&gt; `pwd`/config/db_sql_config.txt</v>
      </c>
      <c r="H21" s="24"/>
      <c r="M21" s="24"/>
      <c r="AC21" s="5" t="s">
        <v>230</v>
      </c>
      <c r="AD21" s="55" t="str" cm="1">
        <f t="array" ref="AD21">INDEX($E:$E,ROW($E$49)+3*(ROW()-ROW($AC$9)),1)</f>
        <v>COLUMN_PRIMARY_KEY</v>
      </c>
      <c r="AE21" s="56"/>
      <c r="AF21" s="56"/>
      <c r="AG21" s="56"/>
      <c r="AH21" s="56"/>
      <c r="AI21" s="56"/>
      <c r="AJ21" s="57"/>
      <c r="AK21" s="55" t="s">
        <v>1465</v>
      </c>
      <c r="AL21" s="56"/>
      <c r="AM21" s="56"/>
      <c r="AN21" s="57"/>
      <c r="AO21" s="99" t="s">
        <v>234</v>
      </c>
      <c r="AP21" s="100"/>
      <c r="AQ21" s="101"/>
    </row>
    <row r="22" spans="4:46" ht="18" customHeight="1">
      <c r="D22" s="5" t="s">
        <v>290</v>
      </c>
      <c r="E22" s="24" t="str">
        <f t="shared" si="1"/>
        <v>echo 'COLUMN_UNIQUE_KEY="false","false","false","false","false","false","false","false","false","false"' &gt;&gt; `pwd`/config/db_sql_config.txt</v>
      </c>
      <c r="H22" s="24"/>
      <c r="M22" s="24"/>
      <c r="AC22" s="5" t="s">
        <v>230</v>
      </c>
      <c r="AD22" s="55" t="str" cm="1">
        <f t="array" ref="AD22">INDEX($E:$E,ROW($E$49)+3*(ROW()-ROW($AC$9)),1)</f>
        <v>COLUMN_UNIQUE_KEY</v>
      </c>
      <c r="AE22" s="56"/>
      <c r="AF22" s="56"/>
      <c r="AG22" s="56"/>
      <c r="AH22" s="56"/>
      <c r="AI22" s="56"/>
      <c r="AJ22" s="57"/>
      <c r="AK22" s="55" t="s">
        <v>1465</v>
      </c>
      <c r="AL22" s="56"/>
      <c r="AM22" s="56"/>
      <c r="AN22" s="57"/>
      <c r="AO22" s="99" t="s">
        <v>234</v>
      </c>
      <c r="AP22" s="100"/>
      <c r="AQ22" s="101"/>
    </row>
    <row r="23" spans="4:46" ht="18" customHeight="1">
      <c r="D23" s="5" t="s">
        <v>290</v>
      </c>
      <c r="E23" s="24" t="str">
        <f t="shared" si="1"/>
        <v>echo 'COLUMN_FOREIGN_KEY="false","false","false","false","false","false","false","false","false","false"' &gt;&gt; `pwd`/config/db_sql_config.txt</v>
      </c>
      <c r="H23" s="24"/>
      <c r="M23" s="24"/>
      <c r="AC23" s="5" t="s">
        <v>230</v>
      </c>
      <c r="AD23" s="55" t="str" cm="1">
        <f t="array" ref="AD23">INDEX($E:$E,ROW($E$49)+3*(ROW()-ROW($AC$9)),1)</f>
        <v>COLUMN_FOREIGN_KEY</v>
      </c>
      <c r="AE23" s="56"/>
      <c r="AF23" s="56"/>
      <c r="AG23" s="56"/>
      <c r="AH23" s="56"/>
      <c r="AI23" s="56"/>
      <c r="AJ23" s="57"/>
      <c r="AK23" s="55" t="s">
        <v>1465</v>
      </c>
      <c r="AL23" s="56"/>
      <c r="AM23" s="56"/>
      <c r="AN23" s="57"/>
      <c r="AO23" s="99" t="s">
        <v>234</v>
      </c>
      <c r="AP23" s="100"/>
      <c r="AQ23" s="101"/>
    </row>
    <row r="24" spans="4:46" ht="18" customHeight="1">
      <c r="D24" s="5" t="s">
        <v>290</v>
      </c>
      <c r="E24" s="24" t="str">
        <f t="shared" si="1"/>
        <v>echo 'COLUMN_INDEX_KEY="false","false","false","false","false","false","false","false","false","false"' &gt;&gt; `pwd`/config/db_sql_config.txt</v>
      </c>
      <c r="H24" s="24"/>
      <c r="M24" s="24"/>
      <c r="AC24" s="5" t="s">
        <v>230</v>
      </c>
      <c r="AD24" s="55" t="str" cm="1">
        <f t="array" ref="AD24">INDEX($E:$E,ROW($E$49)+3*(ROW()-ROW($AC$9)),1)</f>
        <v>COLUMN_INDEX_KEY</v>
      </c>
      <c r="AE24" s="56"/>
      <c r="AF24" s="56"/>
      <c r="AG24" s="56"/>
      <c r="AH24" s="56"/>
      <c r="AI24" s="56"/>
      <c r="AJ24" s="57"/>
      <c r="AK24" s="55" t="s">
        <v>1465</v>
      </c>
      <c r="AL24" s="56"/>
      <c r="AM24" s="56"/>
      <c r="AN24" s="57"/>
      <c r="AO24" s="99" t="s">
        <v>234</v>
      </c>
      <c r="AP24" s="100"/>
      <c r="AQ24" s="101"/>
    </row>
    <row r="25" spans="4:46" ht="18" customHeight="1">
      <c r="D25" s="5" t="s">
        <v>290</v>
      </c>
      <c r="E25" s="24" t="str">
        <f>"echo '"&amp;$AD25&amp;"="""&amp;$AK25&amp;"""' &gt;&gt; `pwd`/config/"&amp;$K$7</f>
        <v>echo 'COLUMN_NOT_NULL="false","false","false","false","false","false","false","false","false","false"' &gt;&gt; `pwd`/config/db_sql_config.txt</v>
      </c>
      <c r="H25" s="24"/>
      <c r="M25" s="24"/>
      <c r="AC25" s="5" t="s">
        <v>230</v>
      </c>
      <c r="AD25" s="55" t="str" cm="1">
        <f t="array" ref="AD25">INDEX($E:$E,ROW($E$49)+3*(ROW()-ROW($AC$9)),1)</f>
        <v>COLUMN_NOT_NULL</v>
      </c>
      <c r="AE25" s="56"/>
      <c r="AF25" s="56"/>
      <c r="AG25" s="56"/>
      <c r="AH25" s="56"/>
      <c r="AI25" s="56"/>
      <c r="AJ25" s="57"/>
      <c r="AK25" s="55" t="s">
        <v>1465</v>
      </c>
      <c r="AL25" s="56"/>
      <c r="AM25" s="56"/>
      <c r="AN25" s="57"/>
      <c r="AO25" s="99" t="s">
        <v>234</v>
      </c>
      <c r="AP25" s="100"/>
      <c r="AQ25" s="101"/>
    </row>
    <row r="26" spans="4:46" ht="18" customHeight="1">
      <c r="D26" s="5" t="s">
        <v>290</v>
      </c>
      <c r="E26" s="24" t="str">
        <f t="shared" ref="E26:E32" si="2">"echo '"&amp;$AD26&amp;"="""&amp;$AK26&amp;"""' &gt;&gt; `pwd`/config/"&amp;$K$7</f>
        <v>echo 'COLUMN_AUTO_INCREMENT="false","false","false","false","false","false","false","false","false","false"' &gt;&gt; `pwd`/config/db_sql_config.txt</v>
      </c>
      <c r="H26" s="24"/>
      <c r="M26" s="24"/>
      <c r="AC26" s="5" t="s">
        <v>230</v>
      </c>
      <c r="AD26" s="55" t="str" cm="1">
        <f t="array" ref="AD26">INDEX($E:$E,ROW($E$49)+3*(ROW()-ROW($AC$9)),1)</f>
        <v>COLUMN_AUTO_INCREMENT</v>
      </c>
      <c r="AE26" s="56"/>
      <c r="AF26" s="56"/>
      <c r="AG26" s="56"/>
      <c r="AH26" s="56"/>
      <c r="AI26" s="56"/>
      <c r="AJ26" s="57"/>
      <c r="AK26" s="55" t="s">
        <v>1465</v>
      </c>
      <c r="AL26" s="56"/>
      <c r="AM26" s="56"/>
      <c r="AN26" s="57"/>
      <c r="AO26" s="99" t="s">
        <v>234</v>
      </c>
      <c r="AP26" s="100"/>
      <c r="AQ26" s="101"/>
    </row>
    <row r="27" spans="4:46" ht="18" customHeight="1">
      <c r="D27" s="5" t="s">
        <v>290</v>
      </c>
      <c r="E27" s="24" t="str">
        <f t="shared" si="2"/>
        <v>echo 'COLUMN_DEFAULT_VALUE="NONE","NONE","NONE","NONE","NONE","NONE","NONE","NONE","NONE","NONE"' &gt;&gt; `pwd`/config/db_sql_config.txt</v>
      </c>
      <c r="H27" s="24"/>
      <c r="M27" s="24"/>
      <c r="AC27" s="5" t="s">
        <v>230</v>
      </c>
      <c r="AD27" s="55" t="str" cm="1">
        <f t="array" ref="AD27">INDEX($E:$E,ROW($E$49)+3*(ROW()-ROW($AC$9)),1)</f>
        <v>COLUMN_DEFAULT_VALUE</v>
      </c>
      <c r="AE27" s="56"/>
      <c r="AF27" s="56"/>
      <c r="AG27" s="56"/>
      <c r="AH27" s="56"/>
      <c r="AI27" s="56"/>
      <c r="AJ27" s="57"/>
      <c r="AK27" s="55" t="s">
        <v>1473</v>
      </c>
      <c r="AL27" s="56"/>
      <c r="AM27" s="56"/>
      <c r="AN27" s="57"/>
      <c r="AO27" s="99" t="s">
        <v>234</v>
      </c>
      <c r="AP27" s="100"/>
      <c r="AQ27" s="101"/>
    </row>
    <row r="28" spans="4:46" ht="18" customHeight="1">
      <c r="D28" s="5" t="s">
        <v>290</v>
      </c>
      <c r="E28" s="24" t="str">
        <f t="shared" si="2"/>
        <v>echo 'COLUMN_COMMENT="NONE","NONE","NONE","NONE","NONE","NONE","NONE","NONE","NONE","NONE"' &gt;&gt; `pwd`/config/db_sql_config.txt</v>
      </c>
      <c r="H28" s="24"/>
      <c r="M28" s="24"/>
      <c r="AC28" s="5" t="s">
        <v>230</v>
      </c>
      <c r="AD28" s="55" t="str" cm="1">
        <f t="array" ref="AD28">INDEX($E:$E,ROW($E$49)+3*(ROW()-ROW($AC$9)),1)</f>
        <v>COLUMN_COMMENT</v>
      </c>
      <c r="AE28" s="56"/>
      <c r="AF28" s="56"/>
      <c r="AG28" s="56"/>
      <c r="AH28" s="56"/>
      <c r="AI28" s="56"/>
      <c r="AJ28" s="57"/>
      <c r="AK28" s="55" t="s">
        <v>1473</v>
      </c>
      <c r="AL28" s="56"/>
      <c r="AM28" s="56"/>
      <c r="AN28" s="57"/>
      <c r="AO28" s="99" t="s">
        <v>234</v>
      </c>
      <c r="AP28" s="100"/>
      <c r="AQ28" s="101"/>
    </row>
    <row r="29" spans="4:46" ht="18" customHeight="1">
      <c r="D29" s="5" t="s">
        <v>290</v>
      </c>
      <c r="E29" s="24" t="str">
        <f t="shared" si="2"/>
        <v>echo 'SQL_SET_HOST="%"' &gt;&gt; `pwd`/config/db_sql_config.txt</v>
      </c>
      <c r="H29" s="24"/>
      <c r="M29" s="24"/>
      <c r="AC29" s="5" t="s">
        <v>230</v>
      </c>
      <c r="AD29" s="55" t="str" cm="1">
        <f t="array" ref="AD29">INDEX($E:$E,ROW($E$49)+3*(ROW()-ROW($AC$9)),1)</f>
        <v>SQL_SET_HOST</v>
      </c>
      <c r="AE29" s="56"/>
      <c r="AF29" s="56"/>
      <c r="AG29" s="56"/>
      <c r="AH29" s="56"/>
      <c r="AI29" s="56"/>
      <c r="AJ29" s="57"/>
      <c r="AK29" s="55" t="s">
        <v>314</v>
      </c>
      <c r="AL29" s="56"/>
      <c r="AM29" s="56"/>
      <c r="AN29" s="57"/>
      <c r="AO29" s="99" t="s">
        <v>234</v>
      </c>
      <c r="AP29" s="100"/>
      <c r="AQ29" s="101"/>
    </row>
    <row r="30" spans="4:46" ht="18" customHeight="1">
      <c r="D30" s="5" t="s">
        <v>290</v>
      </c>
      <c r="E30" s="24" t="str">
        <f t="shared" si="2"/>
        <v>echo 'POSTGRESQL_TEMPLATE="template0"' &gt;&gt; `pwd`/config/db_sql_config.txt</v>
      </c>
      <c r="H30" s="24"/>
      <c r="M30" s="24"/>
      <c r="AC30" s="5" t="s">
        <v>230</v>
      </c>
      <c r="AD30" s="55" t="str" cm="1">
        <f t="array" ref="AD30">INDEX($E:$E,ROW($E$49)+3*(ROW()-ROW($AC$9)),1)</f>
        <v>POSTGRESQL_TEMPLATE</v>
      </c>
      <c r="AE30" s="56"/>
      <c r="AF30" s="56"/>
      <c r="AG30" s="56"/>
      <c r="AH30" s="56"/>
      <c r="AI30" s="56"/>
      <c r="AJ30" s="57"/>
      <c r="AK30" s="55" t="s">
        <v>321</v>
      </c>
      <c r="AL30" s="56"/>
      <c r="AM30" s="56"/>
      <c r="AN30" s="57"/>
      <c r="AO30" s="99" t="s">
        <v>234</v>
      </c>
      <c r="AP30" s="100"/>
      <c r="AQ30" s="101"/>
      <c r="AS30" s="5" t="s">
        <v>230</v>
      </c>
      <c r="AT30" s="5" t="s">
        <v>1547</v>
      </c>
    </row>
    <row r="31" spans="4:46" ht="18" customHeight="1">
      <c r="D31" s="5" t="s">
        <v>290</v>
      </c>
      <c r="E31" s="24" t="str">
        <f t="shared" si="2"/>
        <v>echo 'POSTGRESQL_CONNECTION_LIMIT="-1"' &gt;&gt; `pwd`/config/db_sql_config.txt</v>
      </c>
      <c r="H31" s="24"/>
      <c r="M31" s="24"/>
      <c r="AC31" s="5" t="s">
        <v>230</v>
      </c>
      <c r="AD31" s="55" t="str" cm="1">
        <f t="array" ref="AD31">INDEX($E:$E,ROW($E$49)+3*(ROW()-ROW($AC$9)),1)</f>
        <v>POSTGRESQL_CONNECTION_LIMIT</v>
      </c>
      <c r="AE31" s="56"/>
      <c r="AF31" s="56"/>
      <c r="AG31" s="56"/>
      <c r="AH31" s="56"/>
      <c r="AI31" s="56"/>
      <c r="AJ31" s="57"/>
      <c r="AK31" s="55">
        <v>-1</v>
      </c>
      <c r="AL31" s="56"/>
      <c r="AM31" s="56"/>
      <c r="AN31" s="57"/>
      <c r="AO31" s="99" t="s">
        <v>234</v>
      </c>
      <c r="AP31" s="100"/>
      <c r="AQ31" s="101"/>
      <c r="AS31" s="5" t="s">
        <v>230</v>
      </c>
      <c r="AT31" s="5" t="s">
        <v>1547</v>
      </c>
    </row>
    <row r="32" spans="4:46" ht="18" customHeight="1">
      <c r="D32" s="5" t="s">
        <v>290</v>
      </c>
      <c r="E32" s="24" t="str">
        <f t="shared" si="2"/>
        <v>echo 'POSTGRESQL_ALLOW_CONNECTIONS="true"' &gt;&gt; `pwd`/config/db_sql_config.txt</v>
      </c>
      <c r="H32" s="24"/>
      <c r="M32" s="24"/>
      <c r="AC32" s="5" t="s">
        <v>230</v>
      </c>
      <c r="AD32" s="55" t="str" cm="1">
        <f t="array" ref="AD32">INDEX($E:$E,ROW($E$49)+3*(ROW()-ROW($AC$9)),1)</f>
        <v>POSTGRESQL_ALLOW_CONNECTIONS</v>
      </c>
      <c r="AE32" s="56"/>
      <c r="AF32" s="56"/>
      <c r="AG32" s="56"/>
      <c r="AH32" s="56"/>
      <c r="AI32" s="56"/>
      <c r="AJ32" s="57"/>
      <c r="AK32" s="81" t="s">
        <v>1442</v>
      </c>
      <c r="AL32" s="56"/>
      <c r="AM32" s="56"/>
      <c r="AN32" s="57"/>
      <c r="AO32" s="99" t="s">
        <v>234</v>
      </c>
      <c r="AP32" s="100"/>
      <c r="AQ32" s="101"/>
      <c r="AS32" s="5" t="s">
        <v>230</v>
      </c>
      <c r="AT32" s="5" t="s">
        <v>1547</v>
      </c>
    </row>
    <row r="34" spans="3:43" ht="18" customHeight="1">
      <c r="C34" s="5" t="s">
        <v>28</v>
      </c>
      <c r="D34" s="5" t="s">
        <v>707</v>
      </c>
      <c r="H34" s="24"/>
      <c r="J34" s="5" t="s">
        <v>230</v>
      </c>
      <c r="K34" s="5" t="s">
        <v>695</v>
      </c>
      <c r="L34" s="24"/>
    </row>
    <row r="35" spans="3:43" ht="18" customHeight="1">
      <c r="D35" s="5" t="s">
        <v>290</v>
      </c>
      <c r="E35" s="24" t="str">
        <f>"mkdir -pv ./config/;"</f>
        <v>mkdir -pv ./config/;</v>
      </c>
      <c r="H35" s="24"/>
      <c r="L35" s="24"/>
      <c r="AD35" s="59" t="s">
        <v>712</v>
      </c>
      <c r="AE35" s="30"/>
      <c r="AF35" s="30"/>
      <c r="AG35" s="30"/>
      <c r="AH35" s="30"/>
      <c r="AI35" s="30"/>
      <c r="AJ35" s="44"/>
      <c r="AK35" s="59" t="s">
        <v>713</v>
      </c>
      <c r="AL35" s="30"/>
      <c r="AM35" s="30"/>
      <c r="AN35" s="44"/>
      <c r="AO35" s="59" t="s">
        <v>737</v>
      </c>
      <c r="AP35" s="30"/>
      <c r="AQ35" s="44"/>
    </row>
    <row r="36" spans="3:43" ht="18" customHeight="1">
      <c r="D36" s="5" t="s">
        <v>290</v>
      </c>
      <c r="E36" s="24" t="str">
        <f>"echo '"&amp;$AD36&amp;"="""&amp;$AK36&amp;"""' &gt; `pwd`/config/"&amp;$K$7</f>
        <v>echo 'COLUMN_COUNTS="10"' &gt; `pwd`/config/db_sql_config.txt</v>
      </c>
      <c r="H36" s="24"/>
      <c r="M36" s="24"/>
      <c r="AC36" s="5" t="s">
        <v>230</v>
      </c>
      <c r="AD36" s="55" t="str">
        <f>db_check_data_validate_config1!$AD9</f>
        <v>COLUMN_COUNTS</v>
      </c>
      <c r="AE36" s="56"/>
      <c r="AF36" s="56"/>
      <c r="AG36" s="56"/>
      <c r="AH36" s="56"/>
      <c r="AI36" s="56"/>
      <c r="AJ36" s="57"/>
      <c r="AK36" s="55">
        <v>10</v>
      </c>
      <c r="AL36" s="56"/>
      <c r="AM36" s="56"/>
      <c r="AN36" s="57"/>
      <c r="AO36" s="99" t="s">
        <v>234</v>
      </c>
      <c r="AP36" s="100"/>
      <c r="AQ36" s="101"/>
    </row>
    <row r="37" spans="3:43" ht="18" customHeight="1">
      <c r="D37" s="5" t="s">
        <v>290</v>
      </c>
      <c r="E37" s="24" t="str">
        <f t="shared" ref="E37:E38" si="3">"echo '"&amp;$AD37&amp;"="""&amp;$AK37&amp;"""' &gt;&gt; `pwd`/config/"&amp;$K$7</f>
        <v>echo 'COLUMN_DATA_TYPE="char","string","byte","short","int","long","float","double","boolean","date"' &gt;&gt; `pwd`/config/db_sql_config.txt</v>
      </c>
      <c r="H37" s="24"/>
      <c r="M37" s="24"/>
      <c r="AC37" s="5" t="s">
        <v>230</v>
      </c>
      <c r="AD37" s="55" t="str">
        <f>db_check_data_validate_config1!$AD10</f>
        <v>COLUMN_DATA_TYPE</v>
      </c>
      <c r="AE37" s="56"/>
      <c r="AF37" s="56"/>
      <c r="AG37" s="56"/>
      <c r="AH37" s="56"/>
      <c r="AI37" s="56"/>
      <c r="AJ37" s="57"/>
      <c r="AK37" s="55" t="s">
        <v>1478</v>
      </c>
      <c r="AL37" s="56"/>
      <c r="AM37" s="56"/>
      <c r="AN37" s="57"/>
      <c r="AO37" s="99" t="s">
        <v>234</v>
      </c>
      <c r="AP37" s="100"/>
      <c r="AQ37" s="101"/>
    </row>
    <row r="38" spans="3:43" ht="18" customHeight="1">
      <c r="D38" s="5" t="s">
        <v>290</v>
      </c>
      <c r="E38" s="24" t="str">
        <f t="shared" si="3"/>
        <v>echo 'COLUMN_DATA_LENGTH="3","100","2","3","4","5","4.3","11.4","1","YYYYMMDDhhmmss"' &gt;&gt; `pwd`/config/db_sql_config.txt</v>
      </c>
      <c r="H38" s="24"/>
      <c r="M38" s="24"/>
      <c r="AC38" s="5" t="s">
        <v>230</v>
      </c>
      <c r="AD38" s="55" t="str">
        <f>db_check_data_validate_config1!$AD11</f>
        <v>COLUMN_DATA_LENGTH</v>
      </c>
      <c r="AE38" s="56"/>
      <c r="AF38" s="56"/>
      <c r="AG38" s="56"/>
      <c r="AH38" s="56"/>
      <c r="AI38" s="56"/>
      <c r="AJ38" s="57"/>
      <c r="AK38" s="55" t="s">
        <v>1479</v>
      </c>
      <c r="AL38" s="56"/>
      <c r="AM38" s="56"/>
      <c r="AN38" s="57"/>
      <c r="AO38" s="99" t="s">
        <v>234</v>
      </c>
      <c r="AP38" s="100"/>
      <c r="AQ38" s="101"/>
    </row>
    <row r="39" spans="3:43" ht="18" customHeight="1">
      <c r="H39" s="24"/>
      <c r="M39" s="24"/>
    </row>
    <row r="40" spans="3:43" ht="18" customHeight="1">
      <c r="C40" s="5" t="s">
        <v>30</v>
      </c>
      <c r="D40" s="5" t="s">
        <v>425</v>
      </c>
      <c r="J40" s="5" t="s">
        <v>230</v>
      </c>
      <c r="K40" s="5" t="str">
        <f>K7</f>
        <v>db_sql_config.txt</v>
      </c>
      <c r="L40" s="24"/>
    </row>
    <row r="42" spans="3:43" ht="18" customHeight="1">
      <c r="D42" s="5" t="s">
        <v>24</v>
      </c>
      <c r="E42" s="5" t="s">
        <v>426</v>
      </c>
      <c r="L42" s="5" t="s">
        <v>13</v>
      </c>
      <c r="M42" s="5" t="s">
        <v>400</v>
      </c>
    </row>
    <row r="43" spans="3:43" ht="18" customHeight="1">
      <c r="D43" s="5" t="s">
        <v>24</v>
      </c>
      <c r="E43" s="5" t="s">
        <v>399</v>
      </c>
      <c r="L43" s="5" t="s">
        <v>13</v>
      </c>
      <c r="M43" s="5" t="s">
        <v>401</v>
      </c>
    </row>
    <row r="44" spans="3:4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","")&amp;"mkdir -pv ./output/logs/; export "&amp;$E43&amp;"=""`pwd`/output/logs/"";"</f>
        <v>clear; mkdir -pv ./output/logs/; export LOG_DIR="`pwd`/output/logs/";</v>
      </c>
    </row>
    <row r="45" spans="3:43" ht="18" customHeight="1">
      <c r="H45" s="24" t="str">
        <f>"echo """&amp;$E43&amp;"=${"&amp;$E43&amp;"}""; echo;"</f>
        <v>echo "LOG_DIR=${LOG_DIR}"; echo;</v>
      </c>
    </row>
    <row r="46" spans="3:43" ht="18" customHeight="1">
      <c r="D46" s="5" t="s">
        <v>24</v>
      </c>
      <c r="E46" s="5" t="s">
        <v>502</v>
      </c>
      <c r="L46" s="5" t="s">
        <v>13</v>
      </c>
      <c r="M46" s="5" t="s">
        <v>504</v>
      </c>
    </row>
    <row r="47" spans="3:4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","")&amp;"mkdir -pv ./config/; export "&amp;$E46&amp;"=""`pwd`/config/"";"</f>
        <v>mkdir -pv ./config/; export CONFIG_DIR="`pwd`/config/";</v>
      </c>
    </row>
    <row r="48" spans="3:43" ht="18" customHeight="1">
      <c r="H48" s="24" t="str">
        <f>"echo """&amp;$E46&amp;"=${"&amp;$E46&amp;"}""; echo;"</f>
        <v>echo "CONFIG_DIR=${CONFIG_DIR}"; echo;</v>
      </c>
    </row>
    <row r="49" spans="4:13" ht="18" customHeight="1">
      <c r="D49" s="5" t="s">
        <v>24</v>
      </c>
      <c r="E49" s="5" t="s">
        <v>140</v>
      </c>
      <c r="L49" s="5" t="s">
        <v>13</v>
      </c>
      <c r="M49" s="5" t="s">
        <v>80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's/""//g'"&amp;IF(VLOOKUP($E49,$AD$9:$AQ$42,12,FALSE)="大文字"," | tr '[:lower:]' '[:upper:]'",IF(VLOOKUP($E49,$AD$9:$AQ$42,12,FALSE)="小文字"," | tr '[:upper:]' '[:lower:]'",""))&amp;");"</f>
        <v>export $(cat ${CONFIG_DIR}db_sql_config.txt | grep DBMS_NAME | sed 's/"//g');</v>
      </c>
    </row>
    <row r="51" spans="4:13" ht="18" customHeight="1">
      <c r="H51" s="24" t="str">
        <f>"echo """&amp;$E49&amp;"=${"&amp;$E49&amp;"}""; echo;"</f>
        <v>echo "DBMS_NAME=${DBMS_NAME}"; echo;</v>
      </c>
    </row>
    <row r="52" spans="4:13" ht="18" customHeight="1">
      <c r="D52" s="5" t="s">
        <v>24</v>
      </c>
      <c r="E52" s="5" t="s">
        <v>141</v>
      </c>
      <c r="L52" s="5" t="s">
        <v>13</v>
      </c>
      <c r="M52" s="5" t="s">
        <v>590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's/""//g'"&amp;IF(VLOOKUP($E52,$AD$9:$AQ$42,12,FALSE)="大文字"," | tr '[:lower:]' '[:upper:]'",IF(VLOOKUP($E52,$AD$9:$AQ$42,12,FALSE)="小文字"," | tr '[:upper:]' '[:lower:]'",""))&amp;");"</f>
        <v>export $(cat ${CONFIG_DIR}db_sql_config.txt | grep DATABASE_NAME | sed 's/"//g');</v>
      </c>
      <c r="M53" s="24"/>
    </row>
    <row r="54" spans="4:13" ht="18" customHeight="1">
      <c r="H54" s="24" t="str">
        <f>"echo """&amp;$E52&amp;"=${"&amp;$E52&amp;"}""; echo;"</f>
        <v>echo "DATABASE_NAME=${DATABASE_NAME}"; echo;</v>
      </c>
    </row>
    <row r="55" spans="4:13" ht="18" customHeight="1">
      <c r="D55" s="5" t="s">
        <v>24</v>
      </c>
      <c r="E55" s="5" t="s">
        <v>142</v>
      </c>
      <c r="L55" s="5" t="s">
        <v>13</v>
      </c>
      <c r="M55" s="5" t="s">
        <v>591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's/""//g'"&amp;IF(VLOOKUP($E55,$AD$9:$AQ$42,12,FALSE)="大文字"," | tr '[:lower:]' '[:upper:]'",IF(VLOOKUP($E55,$AD$9:$AQ$42,12,FALSE)="小文字"," | tr '[:upper:]' '[:lower:]'",""))&amp;");"</f>
        <v>export $(cat ${CONFIG_DIR}db_sql_config.txt | grep DATABASE_CHARACTER_SET | sed 's/"//g');</v>
      </c>
      <c r="M56" s="24"/>
    </row>
    <row r="57" spans="4:13" ht="18" customHeight="1">
      <c r="H57" s="24" t="str">
        <f>"echo """&amp;$E55&amp;"=${"&amp;$E55&amp;"}""; echo;"</f>
        <v>echo "DATABASE_CHARACTER_SET=${DATABASE_CHARACTER_SET}"; echo;</v>
      </c>
      <c r="M57" s="24"/>
    </row>
    <row r="58" spans="4:13" ht="18" customHeight="1">
      <c r="D58" s="5" t="s">
        <v>24</v>
      </c>
      <c r="E58" s="5" t="s">
        <v>143</v>
      </c>
      <c r="L58" s="5" t="s">
        <v>13</v>
      </c>
      <c r="M58" s="5" t="s">
        <v>592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's/""//g'"&amp;IF(VLOOKUP($E58,$AD$9:$AQ$42,12,FALSE)="大文字"," | tr '[:lower:]' '[:upper:]'",IF(VLOOKUP($E58,$AD$9:$AQ$42,12,FALSE)="小文字"," | tr '[:upper:]' '[:lower:]'",""))&amp;");"</f>
        <v>export $(cat ${CONFIG_DIR}db_sql_config.txt | grep DATABASE_COLLATE | sed 's/"//g');</v>
      </c>
      <c r="M59" s="24"/>
    </row>
    <row r="60" spans="4:13" ht="18" customHeight="1">
      <c r="H60" s="24" t="str">
        <f>"echo """&amp;$E58&amp;"=${"&amp;$E58&amp;"}""; echo;"</f>
        <v>echo "DATABASE_COLLATE=${DATABASE_COLLATE}"; echo;</v>
      </c>
      <c r="M60" s="24"/>
    </row>
    <row r="61" spans="4:13" ht="18" customHeight="1">
      <c r="D61" s="5" t="s">
        <v>24</v>
      </c>
      <c r="E61" s="5" t="s">
        <v>144</v>
      </c>
      <c r="L61" s="5" t="s">
        <v>13</v>
      </c>
      <c r="M61" s="5" t="s">
        <v>593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's/""//g'"&amp;IF(VLOOKUP($E61,$AD$9:$AQ$42,12,FALSE)="大文字"," | tr '[:lower:]' '[:upper:]'",IF(VLOOKUP($E61,$AD$9:$AQ$42,12,FALSE)="小文字"," | tr '[:upper:]' '[:lower:]'",""))&amp;");"</f>
        <v>export $(cat ${CONFIG_DIR}db_sql_config.txt | grep DATABASE_USERNAME | sed 's/"//g');</v>
      </c>
      <c r="M62" s="24"/>
    </row>
    <row r="63" spans="4:13" ht="18" customHeight="1">
      <c r="H63" s="24" t="str">
        <f>"echo """&amp;$E61&amp;"=${"&amp;$E61&amp;"}""; echo;"</f>
        <v>echo "DATABASE_USERNAME=${DATABASE_USERNAME}"; echo;</v>
      </c>
      <c r="M63" s="24"/>
    </row>
    <row r="64" spans="4:13" ht="18" customHeight="1">
      <c r="D64" s="5" t="s">
        <v>24</v>
      </c>
      <c r="E64" s="5" t="s">
        <v>145</v>
      </c>
      <c r="L64" s="5" t="s">
        <v>13</v>
      </c>
      <c r="M64" s="5" t="s">
        <v>594</v>
      </c>
    </row>
    <row r="65" spans="4:13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's/""//g'"&amp;IF(VLOOKUP($E64,$AD$9:$AQ$42,12,FALSE)="大文字"," | tr '[:lower:]' '[:upper:]'",IF(VLOOKUP($E64,$AD$9:$AQ$42,12,FALSE)="小文字"," | tr '[:upper:]' '[:lower:]'",""))&amp;");"</f>
        <v>export $(cat ${CONFIG_DIR}db_sql_config.txt | grep DATABASE_PASSWORD | sed 's/"//g');</v>
      </c>
      <c r="M65" s="24"/>
    </row>
    <row r="66" spans="4:13" ht="18" customHeight="1">
      <c r="H66" s="24" t="str">
        <f>"echo """&amp;$E64&amp;"=${"&amp;$E64&amp;"}""; echo;"</f>
        <v>echo "DATABASE_PASSWORD=${DATABASE_PASSWORD}"; echo;</v>
      </c>
      <c r="M66" s="24"/>
    </row>
    <row r="67" spans="4:13" ht="18" customHeight="1">
      <c r="D67" s="5" t="s">
        <v>24</v>
      </c>
      <c r="E67" s="5" t="s">
        <v>146</v>
      </c>
      <c r="L67" s="5" t="s">
        <v>13</v>
      </c>
      <c r="M67" s="5" t="s">
        <v>595</v>
      </c>
    </row>
    <row r="68" spans="4:13" ht="18" customHeight="1">
      <c r="E68" s="5" t="s">
        <v>290</v>
      </c>
      <c r="F68" s="5" t="s">
        <v>402</v>
      </c>
      <c r="G68" s="5" t="s">
        <v>13</v>
      </c>
      <c r="H68" s="24" t="str">
        <f>IF($E64="","clear; ","")&amp;"export "&amp;"$(cat ${CONFIG_DIR}"&amp;$K$7&amp;" | grep "&amp;$E67&amp;" | sed 's/""//g'"&amp;IF(VLOOKUP($E67,$AD$9:$AQ$42,12,FALSE)="大文字"," | tr '[:lower:]' '[:upper:]'",IF(VLOOKUP($E67,$AD$9:$AQ$42,12,FALSE)="小文字"," | tr '[:upper:]' '[:lower:]'",""))&amp;");"</f>
        <v>export $(cat ${CONFIG_DIR}db_sql_config.txt | grep DATABASE_USERRIGHT | sed 's/"//g');</v>
      </c>
      <c r="M68" s="24"/>
    </row>
    <row r="69" spans="4:13" ht="18" customHeight="1">
      <c r="H69" s="24" t="str">
        <f>"echo """&amp;$E67&amp;"=${"&amp;$E67&amp;"}""; echo;"</f>
        <v>echo "DATABASE_USERRIGHT=${DATABASE_USERRIGHT}"; echo;</v>
      </c>
      <c r="M69" s="24"/>
    </row>
    <row r="70" spans="4:13" ht="18" customHeight="1">
      <c r="D70" s="5" t="s">
        <v>24</v>
      </c>
      <c r="E70" s="5" t="s">
        <v>1171</v>
      </c>
      <c r="L70" s="5" t="s">
        <v>13</v>
      </c>
      <c r="M70" s="5" t="s">
        <v>596</v>
      </c>
    </row>
    <row r="71" spans="4:13" ht="18" customHeight="1">
      <c r="E71" s="5" t="s">
        <v>290</v>
      </c>
      <c r="F71" s="5" t="s">
        <v>402</v>
      </c>
      <c r="G71" s="5" t="s">
        <v>13</v>
      </c>
      <c r="H71" s="24" t="str">
        <f>IF($E67="","clear; ","")&amp;"export "&amp;"$(cat ${CONFIG_DIR}"&amp;$K$7&amp;" | grep "&amp;$E70&amp;" | sed 's/""//g'"&amp;IF(VLOOKUP($E70,$AD$9:$AQ$42,12,FALSE)="大文字"," | tr '[:lower:]' '[:upper:]'",IF(VLOOKUP($E70,$AD$9:$AQ$42,12,FALSE)="小文字"," | tr '[:upper:]' '[:lower:]'",""))&amp;");"</f>
        <v>export $(cat ${CONFIG_DIR}db_sql_config.txt | grep DATABASE_TABLERIGHT | sed 's/"//g');</v>
      </c>
      <c r="M71" s="24"/>
    </row>
    <row r="72" spans="4:13" ht="18" customHeight="1">
      <c r="H72" s="24" t="str">
        <f>"echo """&amp;$E70&amp;"=${"&amp;$E70&amp;"}""; echo;"</f>
        <v>echo "DATABASE_TABLERIGHT=${DATABASE_TABLERIGHT}"; echo;</v>
      </c>
      <c r="M72" s="24"/>
    </row>
    <row r="73" spans="4:13" ht="18" customHeight="1">
      <c r="D73" s="5" t="s">
        <v>24</v>
      </c>
      <c r="E73" s="5" t="s">
        <v>147</v>
      </c>
      <c r="L73" s="5" t="s">
        <v>13</v>
      </c>
      <c r="M73" s="5" t="s">
        <v>80</v>
      </c>
    </row>
    <row r="74" spans="4:13" ht="18" customHeight="1">
      <c r="E74" s="5" t="s">
        <v>290</v>
      </c>
      <c r="F74" s="5" t="s">
        <v>402</v>
      </c>
      <c r="G74" s="5" t="s">
        <v>13</v>
      </c>
      <c r="H74" s="24" t="str">
        <f>IF($E70="","clear; ","")&amp;"export "&amp;"$(cat ${CONFIG_DIR}"&amp;$K$7&amp;" | grep "&amp;$E73&amp;" | sed 's/""//g'"&amp;IF(VLOOKUP($E73,$AD$9:$AQ$42,12,FALSE)="大文字"," | tr '[:lower:]' '[:upper:]'",IF(VLOOKUP($E73,$AD$9:$AQ$42,12,FALSE)="小文字"," | tr '[:upper:]' '[:lower:]'",""))&amp;");"</f>
        <v>export $(cat ${CONFIG_DIR}db_sql_config.txt | grep SET_SCHEMA | sed 's/"//g');</v>
      </c>
    </row>
    <row r="75" spans="4:13" ht="18" customHeight="1">
      <c r="H75" s="24" t="str">
        <f>"echo """&amp;$E73&amp;"=${"&amp;$E73&amp;"}""; echo;"</f>
        <v>echo "SET_SCHEMA=${SET_SCHEMA}"; echo;</v>
      </c>
    </row>
    <row r="76" spans="4:13" ht="18" customHeight="1">
      <c r="D76" s="5" t="s">
        <v>24</v>
      </c>
      <c r="E76" s="5" t="s">
        <v>148</v>
      </c>
      <c r="L76" s="5" t="s">
        <v>13</v>
      </c>
      <c r="M76" s="5" t="s">
        <v>590</v>
      </c>
    </row>
    <row r="77" spans="4:13" ht="18" customHeight="1">
      <c r="E77" s="5" t="s">
        <v>290</v>
      </c>
      <c r="F77" s="5" t="s">
        <v>402</v>
      </c>
      <c r="G77" s="5" t="s">
        <v>13</v>
      </c>
      <c r="H77" s="24" t="str">
        <f>IF($E73="","clear; ","")&amp;"export "&amp;"$(cat ${CONFIG_DIR}"&amp;$K$7&amp;" | grep "&amp;$E76&amp;" | sed 's/""//g'"&amp;IF(VLOOKUP($E76,$AD$9:$AQ$42,12,FALSE)="大文字"," | tr '[:lower:]' '[:upper:]'",IF(VLOOKUP($E76,$AD$9:$AQ$42,12,FALSE)="小文字"," | tr '[:upper:]' '[:lower:]'",""))&amp;");"</f>
        <v>export $(cat ${CONFIG_DIR}db_sql_config.txt | grep SET_TABLENAME | sed 's/"//g');</v>
      </c>
      <c r="M77" s="24"/>
    </row>
    <row r="78" spans="4:13" ht="18" customHeight="1">
      <c r="H78" s="24" t="str">
        <f>"echo """&amp;$E76&amp;"=${"&amp;$E76&amp;"}""; echo;"</f>
        <v>echo "SET_TABLENAME=${SET_TABLENAME}"; echo;</v>
      </c>
    </row>
    <row r="79" spans="4:13" ht="18" customHeight="1">
      <c r="D79" s="5" t="s">
        <v>24</v>
      </c>
      <c r="E79" s="5" t="s">
        <v>149</v>
      </c>
      <c r="L79" s="5" t="s">
        <v>13</v>
      </c>
      <c r="M79" s="5" t="s">
        <v>591</v>
      </c>
    </row>
    <row r="80" spans="4:13" ht="18" customHeight="1">
      <c r="E80" s="5" t="s">
        <v>290</v>
      </c>
      <c r="F80" s="5" t="s">
        <v>402</v>
      </c>
      <c r="G80" s="5" t="s">
        <v>13</v>
      </c>
      <c r="H80" s="24" t="str">
        <f>IF($E76="","clear; ","")&amp;"export "&amp;"$(cat ${CONFIG_DIR}"&amp;$K$7&amp;" | grep "&amp;$E79&amp;" | sed 's/""//g'"&amp;IF(VLOOKUP($E79,$AD$9:$AQ$42,12,FALSE)="大文字"," | tr '[:lower:]' '[:upper:]'",IF(VLOOKUP($E79,$AD$9:$AQ$42,12,FALSE)="小文字"," | tr '[:upper:]' '[:lower:]'",""))&amp;");"</f>
        <v>export $(cat ${CONFIG_DIR}db_sql_config.txt | grep FOREIGN_TABLENAME | sed 's/"//g');</v>
      </c>
      <c r="M80" s="24"/>
    </row>
    <row r="81" spans="4:13" ht="18" customHeight="1">
      <c r="H81" s="24" t="str">
        <f>"echo """&amp;$E79&amp;"=${"&amp;$E79&amp;"}""; echo;"</f>
        <v>echo "FOREIGN_TABLENAME=${FOREIGN_TABLENAME}"; echo;</v>
      </c>
      <c r="M81" s="24"/>
    </row>
    <row r="82" spans="4:13" ht="18" customHeight="1">
      <c r="D82" s="5" t="s">
        <v>24</v>
      </c>
      <c r="E82" s="5" t="s">
        <v>150</v>
      </c>
      <c r="L82" s="5" t="s">
        <v>13</v>
      </c>
      <c r="M82" s="5" t="s">
        <v>592</v>
      </c>
    </row>
    <row r="83" spans="4:13" ht="18" customHeight="1">
      <c r="E83" s="5" t="s">
        <v>290</v>
      </c>
      <c r="F83" s="5" t="s">
        <v>402</v>
      </c>
      <c r="G83" s="5" t="s">
        <v>13</v>
      </c>
      <c r="H83" s="24" t="str">
        <f>IF($E79="","clear; ","")&amp;"export "&amp;"$(cat ${CONFIG_DIR}"&amp;$K$7&amp;" | grep "&amp;$E82&amp;" | sed 's/""//g'"&amp;IF(VLOOKUP($E82,$AD$9:$AQ$42,12,FALSE)="大文字"," | tr '[:lower:]' '[:upper:]'",IF(VLOOKUP($E82,$AD$9:$AQ$42,12,FALSE)="小文字"," | tr '[:upper:]' '[:lower:]'",""))&amp;");"</f>
        <v>export $(cat ${CONFIG_DIR}db_sql_config.txt | grep COLUMN_DATA_NAME | sed 's/"//g');</v>
      </c>
      <c r="M83" s="24"/>
    </row>
    <row r="84" spans="4:13" ht="18" customHeight="1">
      <c r="H84" s="24" t="str">
        <f>"echo """&amp;$E82&amp;"=${"&amp;$E82&amp;"}""; echo;"</f>
        <v>echo "COLUMN_DATA_NAME=${COLUMN_DATA_NAME}"; echo;</v>
      </c>
      <c r="M84" s="24"/>
    </row>
    <row r="85" spans="4:13" ht="18" customHeight="1">
      <c r="D85" s="5" t="s">
        <v>24</v>
      </c>
      <c r="E85" s="5" t="s">
        <v>151</v>
      </c>
      <c r="L85" s="5" t="s">
        <v>13</v>
      </c>
      <c r="M85" s="5" t="s">
        <v>593</v>
      </c>
    </row>
    <row r="86" spans="4:13" ht="18" customHeight="1">
      <c r="E86" s="5" t="s">
        <v>290</v>
      </c>
      <c r="F86" s="5" t="s">
        <v>402</v>
      </c>
      <c r="G86" s="5" t="s">
        <v>13</v>
      </c>
      <c r="H86" s="24" t="str">
        <f>IF($E82="","clear; ","")&amp;"export "&amp;"$(cat ${CONFIG_DIR}"&amp;$K$7&amp;" | grep "&amp;$E85&amp;" | sed 's/""//g'"&amp;IF(VLOOKUP($E85,$AD$9:$AQ$42,12,FALSE)="大文字"," | tr '[:lower:]' '[:upper:]'",IF(VLOOKUP($E85,$AD$9:$AQ$42,12,FALSE)="小文字"," | tr '[:upper:]' '[:lower:]'",""))&amp;");"</f>
        <v>export $(cat ${CONFIG_DIR}db_sql_config.txt | grep COLUMN_PRIMARY_KEY | sed 's/"//g');</v>
      </c>
      <c r="M86" s="24"/>
    </row>
    <row r="87" spans="4:13" ht="18" customHeight="1">
      <c r="H87" s="24" t="str">
        <f>"echo """&amp;$E85&amp;"=${"&amp;$E85&amp;"}""; echo;"</f>
        <v>echo "COLUMN_PRIMARY_KEY=${COLUMN_PRIMARY_KEY}"; echo;</v>
      </c>
      <c r="M87" s="24"/>
    </row>
    <row r="88" spans="4:13" ht="18" customHeight="1">
      <c r="D88" s="5" t="s">
        <v>24</v>
      </c>
      <c r="E88" s="5" t="s">
        <v>152</v>
      </c>
      <c r="L88" s="5" t="s">
        <v>13</v>
      </c>
      <c r="M88" s="5" t="s">
        <v>594</v>
      </c>
    </row>
    <row r="89" spans="4:13" ht="18" customHeight="1">
      <c r="E89" s="5" t="s">
        <v>290</v>
      </c>
      <c r="F89" s="5" t="s">
        <v>402</v>
      </c>
      <c r="G89" s="5" t="s">
        <v>13</v>
      </c>
      <c r="H89" s="24" t="str">
        <f>IF($E85="","clear; ","")&amp;"export "&amp;"$(cat ${CONFIG_DIR}"&amp;$K$7&amp;" | grep "&amp;$E88&amp;" | sed 's/""//g'"&amp;IF(VLOOKUP($E88,$AD$9:$AQ$42,12,FALSE)="大文字"," | tr '[:lower:]' '[:upper:]'",IF(VLOOKUP($E88,$AD$9:$AQ$42,12,FALSE)="小文字"," | tr '[:upper:]' '[:lower:]'",""))&amp;");"</f>
        <v>export $(cat ${CONFIG_DIR}db_sql_config.txt | grep COLUMN_UNIQUE_KEY | sed 's/"//g');</v>
      </c>
      <c r="M89" s="24"/>
    </row>
    <row r="90" spans="4:13" ht="18" customHeight="1">
      <c r="H90" s="24" t="str">
        <f>"echo """&amp;$E88&amp;"=${"&amp;$E88&amp;"}""; echo;"</f>
        <v>echo "COLUMN_UNIQUE_KEY=${COLUMN_UNIQUE_KEY}"; echo;</v>
      </c>
      <c r="M90" s="24"/>
    </row>
    <row r="91" spans="4:13" ht="18" customHeight="1">
      <c r="D91" s="5" t="s">
        <v>24</v>
      </c>
      <c r="E91" s="5" t="s">
        <v>153</v>
      </c>
      <c r="L91" s="5" t="s">
        <v>13</v>
      </c>
      <c r="M91" s="5" t="s">
        <v>595</v>
      </c>
    </row>
    <row r="92" spans="4:13" ht="18" customHeight="1">
      <c r="E92" s="5" t="s">
        <v>290</v>
      </c>
      <c r="F92" s="5" t="s">
        <v>402</v>
      </c>
      <c r="G92" s="5" t="s">
        <v>13</v>
      </c>
      <c r="H92" s="24" t="str">
        <f>IF($E88="","clear; ","")&amp;"export "&amp;"$(cat ${CONFIG_DIR}"&amp;$K$7&amp;" | grep "&amp;$E91&amp;" | sed 's/""//g'"&amp;IF(VLOOKUP($E91,$AD$9:$AQ$42,12,FALSE)="大文字"," | tr '[:lower:]' '[:upper:]'",IF(VLOOKUP($E91,$AD$9:$AQ$42,12,FALSE)="小文字"," | tr '[:upper:]' '[:lower:]'",""))&amp;");"</f>
        <v>export $(cat ${CONFIG_DIR}db_sql_config.txt | grep COLUMN_FOREIGN_KEY | sed 's/"//g');</v>
      </c>
      <c r="M92" s="24"/>
    </row>
    <row r="93" spans="4:13" ht="18" customHeight="1">
      <c r="H93" s="24" t="str">
        <f>"echo """&amp;$E91&amp;"=${"&amp;$E91&amp;"}""; echo;"</f>
        <v>echo "COLUMN_FOREIGN_KEY=${COLUMN_FOREIGN_KEY}"; echo;</v>
      </c>
      <c r="M93" s="24"/>
    </row>
    <row r="94" spans="4:13" ht="18" customHeight="1">
      <c r="D94" s="5" t="s">
        <v>24</v>
      </c>
      <c r="E94" s="5" t="s">
        <v>154</v>
      </c>
      <c r="L94" s="5" t="s">
        <v>13</v>
      </c>
      <c r="M94" s="5" t="s">
        <v>596</v>
      </c>
    </row>
    <row r="95" spans="4:13" ht="18" customHeight="1">
      <c r="E95" s="5" t="s">
        <v>290</v>
      </c>
      <c r="F95" s="5" t="s">
        <v>402</v>
      </c>
      <c r="G95" s="5" t="s">
        <v>13</v>
      </c>
      <c r="H95" s="24" t="str">
        <f>IF($E91="","clear; ","")&amp;"export "&amp;"$(cat ${CONFIG_DIR}"&amp;$K$7&amp;" | grep "&amp;$E94&amp;" | sed 's/""//g'"&amp;IF(VLOOKUP($E94,$AD$9:$AQ$42,12,FALSE)="大文字"," | tr '[:lower:]' '[:upper:]'",IF(VLOOKUP($E94,$AD$9:$AQ$42,12,FALSE)="小文字"," | tr '[:upper:]' '[:lower:]'",""))&amp;");"</f>
        <v>export $(cat ${CONFIG_DIR}db_sql_config.txt | grep COLUMN_INDEX_KEY | sed 's/"//g');</v>
      </c>
      <c r="M95" s="24"/>
    </row>
    <row r="96" spans="4:13" ht="18" customHeight="1">
      <c r="H96" s="24" t="str">
        <f>"echo """&amp;$E94&amp;"=${"&amp;$E94&amp;"}""; echo;"</f>
        <v>echo "COLUMN_INDEX_KEY=${COLUMN_INDEX_KEY}"; echo;</v>
      </c>
      <c r="M96" s="24"/>
    </row>
    <row r="97" spans="4:13" ht="18" customHeight="1">
      <c r="D97" s="5" t="s">
        <v>24</v>
      </c>
      <c r="E97" s="5" t="s">
        <v>155</v>
      </c>
      <c r="L97" s="5" t="s">
        <v>13</v>
      </c>
      <c r="M97" s="5" t="s">
        <v>590</v>
      </c>
    </row>
    <row r="98" spans="4:13" ht="18" customHeight="1">
      <c r="E98" s="5" t="s">
        <v>290</v>
      </c>
      <c r="F98" s="5" t="s">
        <v>402</v>
      </c>
      <c r="G98" s="5" t="s">
        <v>13</v>
      </c>
      <c r="H98" s="24" t="str">
        <f>IF($E94="","clear; ","")&amp;"export "&amp;"$(cat ${CONFIG_DIR}"&amp;$K$7&amp;" | grep "&amp;$E97&amp;" | sed 's/""//g'"&amp;IF(VLOOKUP($E97,$AD$9:$AQ$42,12,FALSE)="大文字"," | tr '[:lower:]' '[:upper:]'",IF(VLOOKUP($E97,$AD$9:$AQ$42,12,FALSE)="小文字"," | tr '[:upper:]' '[:lower:]'",""))&amp;");"</f>
        <v>export $(cat ${CONFIG_DIR}db_sql_config.txt | grep COLUMN_NOT_NULL | sed 's/"//g');</v>
      </c>
      <c r="M98" s="24"/>
    </row>
    <row r="99" spans="4:13" ht="18" customHeight="1">
      <c r="H99" s="24" t="str">
        <f>"echo """&amp;$E97&amp;"=${"&amp;$E97&amp;"}""; echo;"</f>
        <v>echo "COLUMN_NOT_NULL=${COLUMN_NOT_NULL}"; echo;</v>
      </c>
    </row>
    <row r="100" spans="4:13" ht="18" customHeight="1">
      <c r="D100" s="5" t="s">
        <v>24</v>
      </c>
      <c r="E100" s="5" t="s">
        <v>156</v>
      </c>
      <c r="L100" s="5" t="s">
        <v>13</v>
      </c>
      <c r="M100" s="5" t="s">
        <v>591</v>
      </c>
    </row>
    <row r="101" spans="4:13" ht="18" customHeight="1">
      <c r="E101" s="5" t="s">
        <v>290</v>
      </c>
      <c r="F101" s="5" t="s">
        <v>402</v>
      </c>
      <c r="G101" s="5" t="s">
        <v>13</v>
      </c>
      <c r="H101" s="24" t="str">
        <f>IF($E97="","clear; ","")&amp;"export "&amp;"$(cat ${CONFIG_DIR}"&amp;$K$7&amp;" | grep "&amp;$E100&amp;" | sed 's/""//g'"&amp;IF(VLOOKUP($E100,$AD$9:$AQ$42,12,FALSE)="大文字"," | tr '[:lower:]' '[:upper:]'",IF(VLOOKUP($E100,$AD$9:$AQ$42,12,FALSE)="小文字"," | tr '[:upper:]' '[:lower:]'",""))&amp;");"</f>
        <v>export $(cat ${CONFIG_DIR}db_sql_config.txt | grep COLUMN_AUTO_INCREMENT | sed 's/"//g');</v>
      </c>
      <c r="M101" s="24"/>
    </row>
    <row r="102" spans="4:13" ht="18" customHeight="1">
      <c r="H102" s="24" t="str">
        <f>"echo """&amp;$E100&amp;"=${"&amp;$E100&amp;"}""; echo;"</f>
        <v>echo "COLUMN_AUTO_INCREMENT=${COLUMN_AUTO_INCREMENT}"; echo;</v>
      </c>
      <c r="M102" s="24"/>
    </row>
    <row r="103" spans="4:13" ht="18" customHeight="1">
      <c r="D103" s="5" t="s">
        <v>24</v>
      </c>
      <c r="E103" s="5" t="s">
        <v>157</v>
      </c>
      <c r="L103" s="5" t="s">
        <v>13</v>
      </c>
      <c r="M103" s="5" t="s">
        <v>592</v>
      </c>
    </row>
    <row r="104" spans="4:13" ht="18" customHeight="1">
      <c r="E104" s="5" t="s">
        <v>290</v>
      </c>
      <c r="F104" s="5" t="s">
        <v>402</v>
      </c>
      <c r="G104" s="5" t="s">
        <v>13</v>
      </c>
      <c r="H104" s="24" t="str">
        <f>IF($E100="","clear; ","")&amp;"export "&amp;"$(cat ${CONFIG_DIR}"&amp;$K$7&amp;" | grep "&amp;$E103&amp;" | sed 's/""//g'"&amp;IF(VLOOKUP($E103,$AD$9:$AQ$42,12,FALSE)="大文字"," | tr '[:lower:]' '[:upper:]'",IF(VLOOKUP($E103,$AD$9:$AQ$42,12,FALSE)="小文字"," | tr '[:upper:]' '[:lower:]'",""))&amp;");"</f>
        <v>export $(cat ${CONFIG_DIR}db_sql_config.txt | grep COLUMN_DEFAULT_VALUE | sed 's/"//g');</v>
      </c>
      <c r="M104" s="24"/>
    </row>
    <row r="105" spans="4:13" ht="18" customHeight="1">
      <c r="H105" s="24" t="str">
        <f>"echo """&amp;$E103&amp;"=${"&amp;$E103&amp;"}""; echo;"</f>
        <v>echo "COLUMN_DEFAULT_VALUE=${COLUMN_DEFAULT_VALUE}"; echo;</v>
      </c>
      <c r="M105" s="24"/>
    </row>
    <row r="106" spans="4:13" ht="18" customHeight="1">
      <c r="D106" s="5" t="s">
        <v>24</v>
      </c>
      <c r="E106" s="5" t="s">
        <v>158</v>
      </c>
      <c r="L106" s="5" t="s">
        <v>13</v>
      </c>
      <c r="M106" s="5" t="s">
        <v>593</v>
      </c>
    </row>
    <row r="107" spans="4:13" ht="18" customHeight="1">
      <c r="E107" s="5" t="s">
        <v>290</v>
      </c>
      <c r="F107" s="5" t="s">
        <v>402</v>
      </c>
      <c r="G107" s="5" t="s">
        <v>13</v>
      </c>
      <c r="H107" s="24" t="str">
        <f>IF($E103="","clear; ","")&amp;"export "&amp;"$(cat ${CONFIG_DIR}"&amp;$K$7&amp;" | grep "&amp;$E106&amp;" | sed 's/""//g'"&amp;IF(VLOOKUP($E106,$AD$9:$AQ$42,12,FALSE)="大文字"," | tr '[:lower:]' '[:upper:]'",IF(VLOOKUP($E106,$AD$9:$AQ$42,12,FALSE)="小文字"," | tr '[:upper:]' '[:lower:]'",""))&amp;");"</f>
        <v>export $(cat ${CONFIG_DIR}db_sql_config.txt | grep COLUMN_COMMENT | sed 's/"//g');</v>
      </c>
      <c r="M107" s="24"/>
    </row>
    <row r="108" spans="4:13" ht="18" customHeight="1">
      <c r="H108" s="24" t="str">
        <f>"echo """&amp;$E106&amp;"=${"&amp;$E106&amp;"}""; echo;"</f>
        <v>echo "COLUMN_COMMENT=${COLUMN_COMMENT}"; echo;</v>
      </c>
      <c r="M108" s="24"/>
    </row>
    <row r="109" spans="4:13" ht="18" customHeight="1">
      <c r="D109" s="5" t="s">
        <v>24</v>
      </c>
      <c r="E109" s="5" t="s">
        <v>159</v>
      </c>
      <c r="L109" s="5" t="s">
        <v>13</v>
      </c>
      <c r="M109" s="5" t="s">
        <v>594</v>
      </c>
    </row>
    <row r="110" spans="4:13" ht="18" customHeight="1">
      <c r="E110" s="5" t="s">
        <v>290</v>
      </c>
      <c r="F110" s="5" t="s">
        <v>402</v>
      </c>
      <c r="G110" s="5" t="s">
        <v>13</v>
      </c>
      <c r="H110" s="24" t="str">
        <f>IF($E106="","clear; ","")&amp;"export "&amp;"$(cat ${CONFIG_DIR}"&amp;$K$7&amp;" | grep "&amp;$E109&amp;" | sed 's/""//g'"&amp;IF(VLOOKUP($E109,$AD$9:$AQ$42,12,FALSE)="大文字"," | tr '[:lower:]' '[:upper:]'",IF(VLOOKUP($E109,$AD$9:$AQ$42,12,FALSE)="小文字"," | tr '[:upper:]' '[:lower:]'",""))&amp;");"</f>
        <v>export $(cat ${CONFIG_DIR}db_sql_config.txt | grep SQL_SET_HOST | sed 's/"//g');</v>
      </c>
      <c r="M110" s="24"/>
    </row>
    <row r="111" spans="4:13" ht="18" customHeight="1">
      <c r="H111" s="24" t="str">
        <f>"echo """&amp;$E109&amp;"=${"&amp;$E109&amp;"}""; echo;"</f>
        <v>echo "SQL_SET_HOST=${SQL_SET_HOST}"; echo;</v>
      </c>
      <c r="M111" s="24"/>
    </row>
    <row r="112" spans="4:13" ht="18" customHeight="1">
      <c r="D112" s="5" t="s">
        <v>24</v>
      </c>
      <c r="E112" s="5" t="s">
        <v>160</v>
      </c>
      <c r="L112" s="5" t="s">
        <v>13</v>
      </c>
      <c r="M112" s="5" t="s">
        <v>595</v>
      </c>
    </row>
    <row r="113" spans="3:13" ht="18" customHeight="1">
      <c r="E113" s="5" t="s">
        <v>290</v>
      </c>
      <c r="F113" s="5" t="s">
        <v>402</v>
      </c>
      <c r="G113" s="5" t="s">
        <v>13</v>
      </c>
      <c r="H113" s="24" t="str">
        <f>IF($E109="","clear; ","")&amp;"export "&amp;"$(cat ${CONFIG_DIR}"&amp;$K$7&amp;" | grep "&amp;$E112&amp;" | sed 's/""//g'"&amp;IF(VLOOKUP($E112,$AD$9:$AQ$42,12,FALSE)="大文字"," | tr '[:lower:]' '[:upper:]'",IF(VLOOKUP($E112,$AD$9:$AQ$42,12,FALSE)="小文字"," | tr '[:upper:]' '[:lower:]'",""))&amp;");"</f>
        <v>export $(cat ${CONFIG_DIR}db_sql_config.txt | grep POSTGRESQL_TEMPLATE | sed 's/"//g');</v>
      </c>
      <c r="M113" s="24"/>
    </row>
    <row r="114" spans="3:13" ht="18" customHeight="1">
      <c r="H114" s="24" t="str">
        <f>"echo """&amp;$E112&amp;"=${"&amp;$E112&amp;"}""; echo;"</f>
        <v>echo "POSTGRESQL_TEMPLATE=${POSTGRESQL_TEMPLATE}"; echo;</v>
      </c>
      <c r="M114" s="24"/>
    </row>
    <row r="115" spans="3:13" ht="18" customHeight="1">
      <c r="D115" s="5" t="s">
        <v>24</v>
      </c>
      <c r="E115" s="5" t="s">
        <v>161</v>
      </c>
      <c r="L115" s="5" t="s">
        <v>13</v>
      </c>
      <c r="M115" s="5" t="s">
        <v>596</v>
      </c>
    </row>
    <row r="116" spans="3:13" ht="18" customHeight="1">
      <c r="E116" s="5" t="s">
        <v>290</v>
      </c>
      <c r="F116" s="5" t="s">
        <v>402</v>
      </c>
      <c r="G116" s="5" t="s">
        <v>13</v>
      </c>
      <c r="H116" s="24" t="str">
        <f>IF($E112="","clear; ","")&amp;"export "&amp;"$(cat ${CONFIG_DIR}"&amp;$K$7&amp;" | grep "&amp;$E115&amp;" | sed 's/""//g'"&amp;IF(VLOOKUP($E115,$AD$9:$AQ$42,12,FALSE)="大文字"," | tr '[:lower:]' '[:upper:]'",IF(VLOOKUP($E115,$AD$9:$AQ$42,12,FALSE)="小文字"," | tr '[:upper:]' '[:lower:]'",""))&amp;");"</f>
        <v>export $(cat ${CONFIG_DIR}db_sql_config.txt | grep POSTGRESQL_CONNECTION_LIMIT | sed 's/"//g');</v>
      </c>
      <c r="M116" s="24"/>
    </row>
    <row r="117" spans="3:13" ht="18" customHeight="1">
      <c r="H117" s="24" t="str">
        <f>"echo """&amp;$E115&amp;"=${"&amp;$E115&amp;"}""; echo;"</f>
        <v>echo "POSTGRESQL_CONNECTION_LIMIT=${POSTGRESQL_CONNECTION_LIMIT}"; echo;</v>
      </c>
      <c r="M117" s="24"/>
    </row>
    <row r="118" spans="3:13" ht="18" customHeight="1">
      <c r="D118" s="5" t="s">
        <v>24</v>
      </c>
      <c r="E118" s="5" t="s">
        <v>162</v>
      </c>
      <c r="L118" s="5" t="s">
        <v>13</v>
      </c>
      <c r="M118" s="5" t="s">
        <v>80</v>
      </c>
    </row>
    <row r="119" spans="3:13" ht="18" customHeight="1">
      <c r="E119" s="5" t="s">
        <v>290</v>
      </c>
      <c r="F119" s="5" t="s">
        <v>402</v>
      </c>
      <c r="G119" s="5" t="s">
        <v>13</v>
      </c>
      <c r="H119" s="24" t="str">
        <f>IF($E115="","clear; ","")&amp;"export "&amp;"$(cat ${CONFIG_DIR}"&amp;$K$7&amp;" | grep "&amp;$E118&amp;" | sed 's/""//g'"&amp;IF(VLOOKUP($E118,$AD$9:$AQ$42,12,FALSE)="大文字"," | tr '[:lower:]' '[:upper:]'",IF(VLOOKUP($E118,$AD$9:$AQ$42,12,FALSE)="小文字"," | tr '[:upper:]' '[:lower:]'",""))&amp;");"</f>
        <v>export $(cat ${CONFIG_DIR}db_sql_config.txt | grep POSTGRESQL_ALLOW_CONNECTIONS | sed 's/"//g');</v>
      </c>
    </row>
    <row r="120" spans="3:13" ht="18" customHeight="1">
      <c r="H120" s="24" t="str">
        <f>"echo """&amp;$E118&amp;"=${"&amp;$E118&amp;"}""; echo;"</f>
        <v>echo "POSTGRESQL_ALLOW_CONNECTIONS=${POSTGRESQL_ALLOW_CONNECTIONS}"; echo;</v>
      </c>
    </row>
    <row r="121" spans="3:13" ht="18" customHeight="1">
      <c r="H121" s="24"/>
      <c r="M121" s="24"/>
    </row>
    <row r="122" spans="3:13" ht="18" customHeight="1">
      <c r="C122" s="5" t="s">
        <v>32</v>
      </c>
      <c r="D122" s="5" t="s">
        <v>425</v>
      </c>
      <c r="J122" s="5" t="s">
        <v>230</v>
      </c>
      <c r="K122" s="5" t="str">
        <f>K34</f>
        <v>db_data_config.txt</v>
      </c>
      <c r="L122" s="24"/>
    </row>
    <row r="124" spans="3:13" ht="18" customHeight="1">
      <c r="D124" s="5" t="s">
        <v>24</v>
      </c>
      <c r="E124" s="5" t="s">
        <v>426</v>
      </c>
      <c r="L124" s="5" t="s">
        <v>13</v>
      </c>
      <c r="M124" s="5" t="s">
        <v>400</v>
      </c>
    </row>
    <row r="125" spans="3:13" ht="18" customHeight="1">
      <c r="D125" s="5" t="s">
        <v>24</v>
      </c>
      <c r="E125" s="5" t="s">
        <v>99</v>
      </c>
      <c r="L125" s="5" t="s">
        <v>13</v>
      </c>
      <c r="M125" s="5" t="s">
        <v>518</v>
      </c>
    </row>
    <row r="126" spans="3:13" ht="18" customHeight="1">
      <c r="E126" s="5" t="s">
        <v>290</v>
      </c>
      <c r="F126" s="5" t="s">
        <v>402</v>
      </c>
      <c r="G126" s="5" t="s">
        <v>13</v>
      </c>
      <c r="H126" s="24" t="str">
        <f>IF($E122="","clear; ","")&amp;"export "&amp;"$(cat ${CONFIG_DIR}"&amp;$K$34&amp;" | grep "&amp;$E125&amp;" | sed 's/""//g'"&amp;IF(VLOOKUP($E125,$AD$36:$AQ$38,12,FALSE)="大文字"," | tr '[:lower:]' '[:upper:]'",IF(VLOOKUP($E125,$AD$36:$AQ$38,12,FALSE)="小文字"," | tr '[:upper:]' '[:lower:]'",""))&amp;");"</f>
        <v>clear; export $(cat ${CONFIG_DIR}db_data_config.txt | grep COLUMN_COUNTS | sed 's/"//g');</v>
      </c>
    </row>
    <row r="127" spans="3:13" ht="18" customHeight="1">
      <c r="H127" s="24" t="str">
        <f>"echo """&amp;$E125&amp;"=${"&amp;$E125&amp;"}""; echo;"</f>
        <v>echo "COLUMN_COUNTS=${COLUMN_COUNTS}"; echo;</v>
      </c>
    </row>
    <row r="128" spans="3:13" ht="18" customHeight="1">
      <c r="D128" s="5" t="s">
        <v>24</v>
      </c>
      <c r="E128" s="5" t="s">
        <v>100</v>
      </c>
      <c r="L128" s="5" t="s">
        <v>13</v>
      </c>
      <c r="M128" s="5" t="s">
        <v>520</v>
      </c>
    </row>
    <row r="129" spans="3:60" ht="18" customHeight="1">
      <c r="E129" s="5" t="s">
        <v>290</v>
      </c>
      <c r="F129" s="5" t="s">
        <v>402</v>
      </c>
      <c r="G129" s="5" t="s">
        <v>13</v>
      </c>
      <c r="H129" s="24" t="str">
        <f>IF($E125="","clear; ","")&amp;"export "&amp;"$(cat ${CONFIG_DIR}"&amp;$K$34&amp;" | grep "&amp;$E128&amp;" | sed 's/""//g'"&amp;IF(VLOOKUP($E128,$AD$36:$AQ$38,12,FALSE)="大文字"," | tr '[:lower:]' '[:upper:]'",IF(VLOOKUP($E128,$AD$36:$AQ$38,12,FALSE)="小文字"," | tr '[:upper:]' '[:lower:]'",""))&amp;");"</f>
        <v>export $(cat ${CONFIG_DIR}db_data_config.txt | grep COLUMN_DATA_TYPE | sed 's/"//g');</v>
      </c>
      <c r="M129" s="24"/>
    </row>
    <row r="130" spans="3:60" ht="18" customHeight="1">
      <c r="H130" s="24" t="str">
        <f>"echo """&amp;$E128&amp;"=${"&amp;$E128&amp;"}""; echo;"</f>
        <v>echo "COLUMN_DATA_TYPE=${COLUMN_DATA_TYPE}"; echo;</v>
      </c>
    </row>
    <row r="131" spans="3:60" ht="18" customHeight="1">
      <c r="D131" s="5" t="s">
        <v>24</v>
      </c>
      <c r="E131" s="5" t="s">
        <v>101</v>
      </c>
      <c r="L131" s="5" t="s">
        <v>13</v>
      </c>
      <c r="M131" s="5" t="s">
        <v>521</v>
      </c>
    </row>
    <row r="132" spans="3:60" ht="18" customHeight="1">
      <c r="E132" s="5" t="s">
        <v>290</v>
      </c>
      <c r="F132" s="5" t="s">
        <v>402</v>
      </c>
      <c r="G132" s="5" t="s">
        <v>13</v>
      </c>
      <c r="H132" s="24" t="str">
        <f>IF($E128="","clear; ","")&amp;"export "&amp;"$(cat ${CONFIG_DIR}"&amp;$K$34&amp;" | grep "&amp;$E131&amp;" | sed 's/""//g'"&amp;IF(VLOOKUP($E131,$AD$36:$AQ$38,12,FALSE)="大文字"," | tr '[:lower:]' '[:upper:]'",IF(VLOOKUP($E131,$AD$36:$AQ$38,12,FALSE)="小文字"," | tr '[:upper:]' '[:lower:]'",""))&amp;");"</f>
        <v>export $(cat ${CONFIG_DIR}db_data_config.txt | grep COLUMN_DATA_LENGTH | sed 's/"//g');</v>
      </c>
      <c r="M132" s="24"/>
    </row>
    <row r="133" spans="3:60" ht="18" customHeight="1">
      <c r="H133" s="24" t="str">
        <f>"echo """&amp;$E131&amp;"=${"&amp;$E131&amp;"}""; echo;"</f>
        <v>echo "COLUMN_DATA_LENGTH=${COLUMN_DATA_LENGTH}"; echo;</v>
      </c>
      <c r="M133" s="24"/>
    </row>
    <row r="134" spans="3:60" ht="18" customHeight="1">
      <c r="K134" s="24"/>
    </row>
    <row r="135" spans="3:60" ht="18" customHeight="1">
      <c r="C135" s="5" t="s">
        <v>33</v>
      </c>
      <c r="D135" s="5" t="s">
        <v>404</v>
      </c>
    </row>
    <row r="137" spans="3:60" ht="18" customHeight="1">
      <c r="D137" s="105" t="s">
        <v>404</v>
      </c>
      <c r="E137" s="106"/>
      <c r="F137" s="106"/>
      <c r="G137" s="107"/>
      <c r="H137" s="121">
        <f>db_check_sql_validate_config1!AQ137+1</f>
        <v>37</v>
      </c>
      <c r="I137" s="121">
        <f>H$137+1</f>
        <v>38</v>
      </c>
      <c r="J137" s="121">
        <f t="shared" ref="J137:AQ137" si="4">I$137+1</f>
        <v>39</v>
      </c>
      <c r="K137" s="121">
        <f t="shared" si="4"/>
        <v>40</v>
      </c>
      <c r="L137" s="121">
        <f t="shared" si="4"/>
        <v>41</v>
      </c>
      <c r="M137" s="121">
        <f t="shared" si="4"/>
        <v>42</v>
      </c>
      <c r="N137" s="121">
        <f t="shared" si="4"/>
        <v>43</v>
      </c>
      <c r="O137" s="121">
        <f t="shared" si="4"/>
        <v>44</v>
      </c>
      <c r="P137" s="121">
        <f t="shared" si="4"/>
        <v>45</v>
      </c>
      <c r="Q137" s="121">
        <f t="shared" si="4"/>
        <v>46</v>
      </c>
      <c r="R137" s="121">
        <f t="shared" si="4"/>
        <v>47</v>
      </c>
      <c r="S137" s="121">
        <f t="shared" si="4"/>
        <v>48</v>
      </c>
      <c r="T137" s="121">
        <f t="shared" si="4"/>
        <v>49</v>
      </c>
      <c r="U137" s="121">
        <f t="shared" si="4"/>
        <v>50</v>
      </c>
      <c r="V137" s="121">
        <f t="shared" si="4"/>
        <v>51</v>
      </c>
      <c r="W137" s="121">
        <f t="shared" si="4"/>
        <v>52</v>
      </c>
      <c r="X137" s="121">
        <f t="shared" si="4"/>
        <v>53</v>
      </c>
      <c r="Y137" s="121">
        <f t="shared" si="4"/>
        <v>54</v>
      </c>
      <c r="Z137" s="121">
        <f t="shared" si="4"/>
        <v>55</v>
      </c>
      <c r="AA137" s="121">
        <f t="shared" si="4"/>
        <v>56</v>
      </c>
      <c r="AB137" s="121">
        <f t="shared" si="4"/>
        <v>57</v>
      </c>
      <c r="AC137" s="121">
        <f t="shared" si="4"/>
        <v>58</v>
      </c>
      <c r="AD137" s="121">
        <f t="shared" si="4"/>
        <v>59</v>
      </c>
      <c r="AE137" s="121">
        <f t="shared" si="4"/>
        <v>60</v>
      </c>
      <c r="AF137" s="121">
        <f t="shared" si="4"/>
        <v>61</v>
      </c>
      <c r="AG137" s="121">
        <f t="shared" si="4"/>
        <v>62</v>
      </c>
      <c r="AH137" s="121">
        <f t="shared" si="4"/>
        <v>63</v>
      </c>
      <c r="AI137" s="121">
        <f t="shared" si="4"/>
        <v>64</v>
      </c>
      <c r="AJ137" s="121">
        <f t="shared" si="4"/>
        <v>65</v>
      </c>
      <c r="AK137" s="121">
        <f t="shared" si="4"/>
        <v>66</v>
      </c>
      <c r="AL137" s="121">
        <f t="shared" si="4"/>
        <v>67</v>
      </c>
      <c r="AM137" s="121">
        <f t="shared" si="4"/>
        <v>68</v>
      </c>
      <c r="AN137" s="121">
        <f t="shared" si="4"/>
        <v>69</v>
      </c>
      <c r="AO137" s="121">
        <f t="shared" si="4"/>
        <v>70</v>
      </c>
      <c r="AP137" s="121">
        <f t="shared" si="4"/>
        <v>71</v>
      </c>
      <c r="AQ137" s="121">
        <f t="shared" si="4"/>
        <v>72</v>
      </c>
    </row>
    <row r="138" spans="3:60" ht="18" customHeight="1">
      <c r="D138" s="118"/>
      <c r="E138" s="119"/>
      <c r="F138" s="119"/>
      <c r="G138" s="120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</row>
    <row r="139" spans="3:60" ht="18" customHeight="1">
      <c r="D139" s="108"/>
      <c r="E139" s="109"/>
      <c r="F139" s="109"/>
      <c r="G139" s="110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123"/>
      <c r="AP139" s="123"/>
      <c r="AQ139" s="123"/>
    </row>
    <row r="140" spans="3:60" ht="18" customHeight="1">
      <c r="D140" s="37" t="s">
        <v>694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43"/>
    </row>
    <row r="141" spans="3:60" ht="18" customHeight="1">
      <c r="D141" s="33"/>
      <c r="E141" s="140" t="s">
        <v>70</v>
      </c>
      <c r="F141" s="141"/>
      <c r="G141" s="142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U141" s="19"/>
      <c r="AV141" s="19"/>
    </row>
    <row r="142" spans="3:60" ht="18" customHeight="1">
      <c r="D142" s="37" t="str">
        <f>E49</f>
        <v>DBMS_NAME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43"/>
      <c r="AW142" s="148"/>
      <c r="AX142" s="148"/>
      <c r="AY142" s="148"/>
      <c r="AZ142" s="148"/>
      <c r="BA142" s="60"/>
      <c r="BB142" s="60"/>
      <c r="BC142" s="60"/>
      <c r="BD142" s="60"/>
      <c r="BE142" s="60"/>
      <c r="BF142" s="60"/>
      <c r="BG142" s="60"/>
      <c r="BH142" s="60"/>
    </row>
    <row r="143" spans="3:60" ht="18" customHeight="1">
      <c r="D143" s="33"/>
      <c r="E143" s="140" t="s">
        <v>70</v>
      </c>
      <c r="F143" s="141"/>
      <c r="G143" s="142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</row>
    <row r="144" spans="3:60" ht="18" customHeight="1">
      <c r="D144" s="33"/>
      <c r="E144" s="140" t="s">
        <v>251</v>
      </c>
      <c r="F144" s="141"/>
      <c r="G144" s="142"/>
      <c r="H144" s="33" t="s">
        <v>24</v>
      </c>
      <c r="I144" s="33" t="s">
        <v>24</v>
      </c>
      <c r="J144" s="33" t="s">
        <v>24</v>
      </c>
      <c r="K144" s="33" t="s">
        <v>24</v>
      </c>
      <c r="L144" s="33" t="s">
        <v>24</v>
      </c>
      <c r="M144" s="33" t="s">
        <v>24</v>
      </c>
      <c r="N144" s="33" t="s">
        <v>24</v>
      </c>
      <c r="O144" s="33" t="s">
        <v>24</v>
      </c>
      <c r="P144" s="33" t="s">
        <v>24</v>
      </c>
      <c r="Q144" s="33" t="s">
        <v>24</v>
      </c>
      <c r="R144" s="33" t="s">
        <v>24</v>
      </c>
      <c r="S144" s="33" t="s">
        <v>24</v>
      </c>
      <c r="T144" s="33" t="s">
        <v>24</v>
      </c>
      <c r="U144" s="33" t="s">
        <v>24</v>
      </c>
      <c r="V144" s="33" t="s">
        <v>24</v>
      </c>
      <c r="W144" s="33" t="s">
        <v>24</v>
      </c>
      <c r="X144" s="33" t="s">
        <v>24</v>
      </c>
      <c r="Y144" s="33" t="s">
        <v>24</v>
      </c>
      <c r="Z144" s="33" t="s">
        <v>24</v>
      </c>
      <c r="AA144" s="33" t="s">
        <v>24</v>
      </c>
      <c r="AB144" s="33" t="s">
        <v>24</v>
      </c>
      <c r="AC144" s="33" t="s">
        <v>24</v>
      </c>
      <c r="AD144" s="33" t="s">
        <v>24</v>
      </c>
      <c r="AE144" s="33" t="s">
        <v>24</v>
      </c>
      <c r="AF144" s="33" t="s">
        <v>24</v>
      </c>
      <c r="AG144" s="33" t="s">
        <v>24</v>
      </c>
      <c r="AH144" s="33" t="s">
        <v>24</v>
      </c>
      <c r="AI144" s="33" t="s">
        <v>24</v>
      </c>
      <c r="AJ144" s="33" t="s">
        <v>24</v>
      </c>
      <c r="AK144" s="33" t="s">
        <v>24</v>
      </c>
      <c r="AL144" s="33" t="s">
        <v>24</v>
      </c>
      <c r="AM144" s="33" t="s">
        <v>24</v>
      </c>
      <c r="AN144" s="33" t="s">
        <v>24</v>
      </c>
      <c r="AO144" s="33" t="s">
        <v>24</v>
      </c>
      <c r="AP144" s="33" t="s">
        <v>24</v>
      </c>
      <c r="AQ144" s="33" t="s">
        <v>24</v>
      </c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</row>
    <row r="145" spans="4:60" ht="18" customHeight="1">
      <c r="D145" s="33"/>
      <c r="E145" s="140" t="s">
        <v>253</v>
      </c>
      <c r="F145" s="141"/>
      <c r="G145" s="142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</row>
    <row r="146" spans="4:60" ht="18" customHeight="1">
      <c r="D146" s="33"/>
      <c r="E146" s="140" t="s">
        <v>828</v>
      </c>
      <c r="F146" s="141"/>
      <c r="G146" s="142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</row>
    <row r="147" spans="4:60" ht="18" customHeight="1">
      <c r="D147" s="37" t="str">
        <f>E52</f>
        <v>DATABASE_NAME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43"/>
    </row>
    <row r="148" spans="4:60" ht="18" customHeight="1">
      <c r="D148" s="33"/>
      <c r="E148" s="140" t="s">
        <v>70</v>
      </c>
      <c r="F148" s="141"/>
      <c r="G148" s="142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</row>
    <row r="149" spans="4:60" ht="18" customHeight="1">
      <c r="D149" s="33"/>
      <c r="E149" s="140" t="s">
        <v>1458</v>
      </c>
      <c r="F149" s="141"/>
      <c r="G149" s="142"/>
      <c r="H149" s="33" t="s">
        <v>24</v>
      </c>
      <c r="I149" s="33" t="s">
        <v>24</v>
      </c>
      <c r="J149" s="33" t="s">
        <v>24</v>
      </c>
      <c r="K149" s="33" t="s">
        <v>24</v>
      </c>
      <c r="L149" s="33" t="s">
        <v>24</v>
      </c>
      <c r="M149" s="33" t="s">
        <v>24</v>
      </c>
      <c r="N149" s="33" t="s">
        <v>24</v>
      </c>
      <c r="O149" s="33" t="s">
        <v>24</v>
      </c>
      <c r="P149" s="33" t="s">
        <v>24</v>
      </c>
      <c r="Q149" s="33" t="s">
        <v>24</v>
      </c>
      <c r="R149" s="33" t="s">
        <v>24</v>
      </c>
      <c r="S149" s="33" t="s">
        <v>24</v>
      </c>
      <c r="T149" s="33" t="s">
        <v>24</v>
      </c>
      <c r="U149" s="33" t="s">
        <v>24</v>
      </c>
      <c r="V149" s="33" t="s">
        <v>24</v>
      </c>
      <c r="W149" s="33" t="s">
        <v>24</v>
      </c>
      <c r="X149" s="33" t="s">
        <v>24</v>
      </c>
      <c r="Y149" s="33" t="s">
        <v>24</v>
      </c>
      <c r="Z149" s="33" t="s">
        <v>24</v>
      </c>
      <c r="AA149" s="33" t="s">
        <v>24</v>
      </c>
      <c r="AB149" s="33" t="s">
        <v>24</v>
      </c>
      <c r="AC149" s="33" t="s">
        <v>24</v>
      </c>
      <c r="AD149" s="33" t="s">
        <v>24</v>
      </c>
      <c r="AE149" s="33" t="s">
        <v>24</v>
      </c>
      <c r="AF149" s="33" t="s">
        <v>24</v>
      </c>
      <c r="AG149" s="33" t="s">
        <v>24</v>
      </c>
      <c r="AH149" s="33" t="s">
        <v>24</v>
      </c>
      <c r="AI149" s="33" t="s">
        <v>24</v>
      </c>
      <c r="AJ149" s="33" t="s">
        <v>24</v>
      </c>
      <c r="AK149" s="33" t="s">
        <v>24</v>
      </c>
      <c r="AL149" s="33" t="s">
        <v>24</v>
      </c>
      <c r="AM149" s="33" t="s">
        <v>24</v>
      </c>
      <c r="AN149" s="33" t="s">
        <v>24</v>
      </c>
      <c r="AO149" s="33" t="s">
        <v>24</v>
      </c>
      <c r="AP149" s="33" t="s">
        <v>24</v>
      </c>
      <c r="AQ149" s="33" t="s">
        <v>24</v>
      </c>
    </row>
    <row r="150" spans="4:60" ht="18" customHeight="1">
      <c r="D150" s="37" t="str">
        <f>E55</f>
        <v>DATABASE_CHARACTER_SET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43"/>
    </row>
    <row r="151" spans="4:60" ht="18" customHeight="1">
      <c r="D151" s="33"/>
      <c r="E151" s="140" t="s">
        <v>70</v>
      </c>
      <c r="F151" s="141"/>
      <c r="G151" s="142"/>
      <c r="H151" s="33"/>
      <c r="I151" s="33"/>
      <c r="J151" s="33"/>
      <c r="K151" s="33"/>
      <c r="L151" s="33"/>
      <c r="M151" s="33" t="s">
        <v>24</v>
      </c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</row>
    <row r="152" spans="4:60" ht="18" customHeight="1">
      <c r="D152" s="33"/>
      <c r="E152" s="140" t="s">
        <v>267</v>
      </c>
      <c r="F152" s="141"/>
      <c r="G152" s="142"/>
      <c r="H152" s="33" t="s">
        <v>24</v>
      </c>
      <c r="I152" s="33" t="s">
        <v>24</v>
      </c>
      <c r="J152" s="33" t="s">
        <v>24</v>
      </c>
      <c r="K152" s="33" t="s">
        <v>24</v>
      </c>
      <c r="L152" s="33" t="s">
        <v>24</v>
      </c>
      <c r="M152" s="33"/>
      <c r="N152" s="33" t="s">
        <v>24</v>
      </c>
      <c r="O152" s="33"/>
      <c r="P152" s="33"/>
      <c r="Q152" s="33"/>
      <c r="R152" s="33"/>
      <c r="S152" s="33" t="s">
        <v>24</v>
      </c>
      <c r="T152" s="33" t="s">
        <v>24</v>
      </c>
      <c r="U152" s="33" t="s">
        <v>24</v>
      </c>
      <c r="V152" s="33" t="s">
        <v>24</v>
      </c>
      <c r="W152" s="33" t="s">
        <v>24</v>
      </c>
      <c r="X152" s="33" t="s">
        <v>24</v>
      </c>
      <c r="Y152" s="33" t="s">
        <v>24</v>
      </c>
      <c r="Z152" s="33" t="s">
        <v>24</v>
      </c>
      <c r="AA152" s="33" t="s">
        <v>24</v>
      </c>
      <c r="AB152" s="33" t="s">
        <v>24</v>
      </c>
      <c r="AC152" s="33" t="s">
        <v>24</v>
      </c>
      <c r="AD152" s="33" t="s">
        <v>24</v>
      </c>
      <c r="AE152" s="33" t="s">
        <v>24</v>
      </c>
      <c r="AF152" s="33" t="s">
        <v>24</v>
      </c>
      <c r="AG152" s="33" t="s">
        <v>24</v>
      </c>
      <c r="AH152" s="33" t="s">
        <v>24</v>
      </c>
      <c r="AI152" s="33" t="s">
        <v>24</v>
      </c>
      <c r="AJ152" s="33" t="s">
        <v>24</v>
      </c>
      <c r="AK152" s="33" t="s">
        <v>24</v>
      </c>
      <c r="AL152" s="33" t="s">
        <v>24</v>
      </c>
      <c r="AM152" s="33" t="s">
        <v>24</v>
      </c>
      <c r="AN152" s="33" t="s">
        <v>24</v>
      </c>
      <c r="AO152" s="33" t="s">
        <v>24</v>
      </c>
      <c r="AP152" s="33" t="s">
        <v>24</v>
      </c>
      <c r="AQ152" s="33" t="s">
        <v>24</v>
      </c>
    </row>
    <row r="153" spans="4:60" ht="18" customHeight="1">
      <c r="D153" s="33"/>
      <c r="E153" s="140" t="s">
        <v>268</v>
      </c>
      <c r="F153" s="141"/>
      <c r="G153" s="142"/>
      <c r="H153" s="33"/>
      <c r="I153" s="33"/>
      <c r="J153" s="33"/>
      <c r="K153" s="33"/>
      <c r="L153" s="33"/>
      <c r="M153" s="33"/>
      <c r="N153" s="33"/>
      <c r="O153" s="33" t="s">
        <v>24</v>
      </c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</row>
    <row r="154" spans="4:60" ht="18" customHeight="1">
      <c r="D154" s="33"/>
      <c r="E154" s="140" t="s">
        <v>269</v>
      </c>
      <c r="F154" s="141"/>
      <c r="G154" s="142"/>
      <c r="H154" s="33"/>
      <c r="I154" s="33"/>
      <c r="J154" s="33"/>
      <c r="K154" s="33"/>
      <c r="L154" s="33"/>
      <c r="M154" s="33"/>
      <c r="N154" s="33"/>
      <c r="O154" s="33"/>
      <c r="P154" s="33" t="s">
        <v>24</v>
      </c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</row>
    <row r="155" spans="4:60" ht="18" customHeight="1">
      <c r="D155" s="33"/>
      <c r="E155" s="140" t="s">
        <v>270</v>
      </c>
      <c r="F155" s="141"/>
      <c r="G155" s="142"/>
      <c r="H155" s="33"/>
      <c r="I155" s="33"/>
      <c r="J155" s="33"/>
      <c r="K155" s="33"/>
      <c r="L155" s="33"/>
      <c r="M155" s="33"/>
      <c r="N155" s="33"/>
      <c r="O155" s="33"/>
      <c r="P155" s="33"/>
      <c r="Q155" s="33" t="s">
        <v>24</v>
      </c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</row>
    <row r="156" spans="4:60" ht="18" customHeight="1">
      <c r="D156" s="33"/>
      <c r="E156" s="140" t="s">
        <v>828</v>
      </c>
      <c r="F156" s="141"/>
      <c r="G156" s="142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 t="s">
        <v>24</v>
      </c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</row>
    <row r="157" spans="4:60" ht="18" customHeight="1">
      <c r="D157" s="37" t="str">
        <f>E58</f>
        <v>DATABASE_COLLATE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43"/>
    </row>
    <row r="158" spans="4:60" ht="18" customHeight="1">
      <c r="D158" s="33"/>
      <c r="E158" s="140" t="s">
        <v>70</v>
      </c>
      <c r="F158" s="141"/>
      <c r="G158" s="142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 t="s">
        <v>24</v>
      </c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</row>
    <row r="159" spans="4:60" ht="18" customHeight="1">
      <c r="D159" s="33"/>
      <c r="E159" s="140" t="s">
        <v>273</v>
      </c>
      <c r="F159" s="141"/>
      <c r="G159" s="142"/>
      <c r="H159" s="33" t="s">
        <v>24</v>
      </c>
      <c r="I159" s="33" t="s">
        <v>24</v>
      </c>
      <c r="J159" s="33" t="s">
        <v>24</v>
      </c>
      <c r="K159" s="33" t="s">
        <v>24</v>
      </c>
      <c r="L159" s="33" t="s">
        <v>24</v>
      </c>
      <c r="M159" s="33" t="s">
        <v>24</v>
      </c>
      <c r="N159" s="33" t="s">
        <v>24</v>
      </c>
      <c r="O159" s="33" t="s">
        <v>24</v>
      </c>
      <c r="P159" s="33" t="s">
        <v>24</v>
      </c>
      <c r="Q159" s="33" t="s">
        <v>24</v>
      </c>
      <c r="R159" s="33" t="s">
        <v>24</v>
      </c>
      <c r="S159" s="33"/>
      <c r="T159" s="33" t="s">
        <v>24</v>
      </c>
      <c r="U159" s="33"/>
      <c r="V159" s="33"/>
      <c r="W159" s="33"/>
      <c r="X159" s="33" t="s">
        <v>24</v>
      </c>
      <c r="Y159" s="33" t="s">
        <v>24</v>
      </c>
      <c r="Z159" s="33" t="s">
        <v>24</v>
      </c>
      <c r="AA159" s="33" t="s">
        <v>24</v>
      </c>
      <c r="AB159" s="33" t="s">
        <v>24</v>
      </c>
      <c r="AC159" s="33" t="s">
        <v>24</v>
      </c>
      <c r="AD159" s="33" t="s">
        <v>24</v>
      </c>
      <c r="AE159" s="33" t="s">
        <v>24</v>
      </c>
      <c r="AF159" s="33" t="s">
        <v>24</v>
      </c>
      <c r="AG159" s="33" t="s">
        <v>24</v>
      </c>
      <c r="AH159" s="33" t="s">
        <v>24</v>
      </c>
      <c r="AI159" s="33" t="s">
        <v>24</v>
      </c>
      <c r="AJ159" s="33" t="s">
        <v>24</v>
      </c>
      <c r="AK159" s="33" t="s">
        <v>24</v>
      </c>
      <c r="AL159" s="33" t="s">
        <v>24</v>
      </c>
      <c r="AM159" s="33" t="s">
        <v>24</v>
      </c>
      <c r="AN159" s="33" t="s">
        <v>24</v>
      </c>
      <c r="AO159" s="33" t="s">
        <v>24</v>
      </c>
      <c r="AP159" s="33" t="s">
        <v>24</v>
      </c>
      <c r="AQ159" s="33" t="s">
        <v>24</v>
      </c>
    </row>
    <row r="160" spans="4:60" ht="18" customHeight="1">
      <c r="D160" s="33"/>
      <c r="E160" s="140" t="s">
        <v>281</v>
      </c>
      <c r="F160" s="141"/>
      <c r="G160" s="142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 t="s">
        <v>24</v>
      </c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</row>
    <row r="161" spans="4:43" ht="18" customHeight="1">
      <c r="D161" s="33"/>
      <c r="E161" s="140" t="s">
        <v>276</v>
      </c>
      <c r="F161" s="141"/>
      <c r="G161" s="142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 t="s">
        <v>24</v>
      </c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</row>
    <row r="162" spans="4:43" ht="18" customHeight="1">
      <c r="D162" s="33"/>
      <c r="E162" s="140" t="s">
        <v>282</v>
      </c>
      <c r="F162" s="141"/>
      <c r="G162" s="142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</row>
    <row r="163" spans="4:43" ht="18" customHeight="1">
      <c r="D163" s="33"/>
      <c r="E163" s="140" t="s">
        <v>283</v>
      </c>
      <c r="F163" s="141"/>
      <c r="G163" s="142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</row>
    <row r="164" spans="4:43" ht="18" customHeight="1">
      <c r="D164" s="33"/>
      <c r="E164" s="140" t="s">
        <v>284</v>
      </c>
      <c r="F164" s="141"/>
      <c r="G164" s="142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</row>
    <row r="165" spans="4:43" ht="18" customHeight="1">
      <c r="D165" s="33"/>
      <c r="E165" s="140" t="s">
        <v>285</v>
      </c>
      <c r="F165" s="141"/>
      <c r="G165" s="142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</row>
    <row r="166" spans="4:43" ht="18" customHeight="1">
      <c r="D166" s="33"/>
      <c r="E166" s="140" t="s">
        <v>828</v>
      </c>
      <c r="F166" s="141"/>
      <c r="G166" s="142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 t="s">
        <v>24</v>
      </c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</row>
    <row r="167" spans="4:43" ht="18" customHeight="1">
      <c r="D167" s="37" t="str">
        <f>E61</f>
        <v>DATABASE_USERNAME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43"/>
    </row>
    <row r="168" spans="4:43" ht="18" customHeight="1">
      <c r="D168" s="33"/>
      <c r="E168" s="140" t="s">
        <v>70</v>
      </c>
      <c r="F168" s="141"/>
      <c r="G168" s="142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</row>
    <row r="169" spans="4:43" ht="18" customHeight="1">
      <c r="D169" s="33"/>
      <c r="E169" s="140" t="s">
        <v>1175</v>
      </c>
      <c r="F169" s="141"/>
      <c r="G169" s="142"/>
      <c r="H169" s="33" t="s">
        <v>24</v>
      </c>
      <c r="I169" s="33" t="s">
        <v>24</v>
      </c>
      <c r="J169" s="33" t="s">
        <v>24</v>
      </c>
      <c r="K169" s="33" t="s">
        <v>24</v>
      </c>
      <c r="L169" s="33" t="s">
        <v>24</v>
      </c>
      <c r="M169" s="33" t="s">
        <v>24</v>
      </c>
      <c r="N169" s="33" t="s">
        <v>24</v>
      </c>
      <c r="O169" s="33" t="s">
        <v>24</v>
      </c>
      <c r="P169" s="33" t="s">
        <v>24</v>
      </c>
      <c r="Q169" s="33" t="s">
        <v>24</v>
      </c>
      <c r="R169" s="33" t="s">
        <v>24</v>
      </c>
      <c r="S169" s="33" t="s">
        <v>24</v>
      </c>
      <c r="T169" s="33" t="s">
        <v>24</v>
      </c>
      <c r="U169" s="33" t="s">
        <v>24</v>
      </c>
      <c r="V169" s="33" t="s">
        <v>24</v>
      </c>
      <c r="W169" s="33" t="s">
        <v>24</v>
      </c>
      <c r="X169" s="33" t="s">
        <v>24</v>
      </c>
      <c r="Y169" s="33" t="s">
        <v>24</v>
      </c>
      <c r="Z169" s="33" t="s">
        <v>24</v>
      </c>
      <c r="AA169" s="33" t="s">
        <v>24</v>
      </c>
      <c r="AB169" s="33" t="s">
        <v>24</v>
      </c>
      <c r="AC169" s="33" t="s">
        <v>24</v>
      </c>
      <c r="AD169" s="33" t="s">
        <v>24</v>
      </c>
      <c r="AE169" s="33" t="s">
        <v>24</v>
      </c>
      <c r="AF169" s="33" t="s">
        <v>24</v>
      </c>
      <c r="AG169" s="33" t="s">
        <v>24</v>
      </c>
      <c r="AH169" s="33" t="s">
        <v>24</v>
      </c>
      <c r="AI169" s="33" t="s">
        <v>24</v>
      </c>
      <c r="AJ169" s="33" t="s">
        <v>24</v>
      </c>
      <c r="AK169" s="33" t="s">
        <v>24</v>
      </c>
      <c r="AL169" s="33" t="s">
        <v>24</v>
      </c>
      <c r="AM169" s="33" t="s">
        <v>24</v>
      </c>
      <c r="AN169" s="33" t="s">
        <v>24</v>
      </c>
      <c r="AO169" s="33" t="s">
        <v>24</v>
      </c>
      <c r="AP169" s="33" t="s">
        <v>24</v>
      </c>
      <c r="AQ169" s="33" t="s">
        <v>24</v>
      </c>
    </row>
    <row r="170" spans="4:43" ht="18" customHeight="1">
      <c r="D170" s="37" t="str">
        <f>E64</f>
        <v>DATABASE_PASSWORD</v>
      </c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43"/>
    </row>
    <row r="171" spans="4:43" ht="18" customHeight="1">
      <c r="D171" s="33"/>
      <c r="E171" s="140" t="s">
        <v>70</v>
      </c>
      <c r="F171" s="141"/>
      <c r="G171" s="142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</row>
    <row r="172" spans="4:43" ht="18" customHeight="1">
      <c r="D172" s="33"/>
      <c r="E172" s="140" t="s">
        <v>1176</v>
      </c>
      <c r="F172" s="141"/>
      <c r="G172" s="142"/>
      <c r="H172" s="33" t="s">
        <v>24</v>
      </c>
      <c r="I172" s="33" t="s">
        <v>24</v>
      </c>
      <c r="J172" s="33" t="s">
        <v>24</v>
      </c>
      <c r="K172" s="33" t="s">
        <v>24</v>
      </c>
      <c r="L172" s="33" t="s">
        <v>24</v>
      </c>
      <c r="M172" s="33" t="s">
        <v>24</v>
      </c>
      <c r="N172" s="33" t="s">
        <v>24</v>
      </c>
      <c r="O172" s="33" t="s">
        <v>24</v>
      </c>
      <c r="P172" s="33" t="s">
        <v>24</v>
      </c>
      <c r="Q172" s="33" t="s">
        <v>24</v>
      </c>
      <c r="R172" s="33" t="s">
        <v>24</v>
      </c>
      <c r="S172" s="33" t="s">
        <v>24</v>
      </c>
      <c r="T172" s="33" t="s">
        <v>24</v>
      </c>
      <c r="U172" s="33" t="s">
        <v>24</v>
      </c>
      <c r="V172" s="33" t="s">
        <v>24</v>
      </c>
      <c r="W172" s="33" t="s">
        <v>24</v>
      </c>
      <c r="X172" s="33" t="s">
        <v>24</v>
      </c>
      <c r="Y172" s="33" t="s">
        <v>24</v>
      </c>
      <c r="Z172" s="33" t="s">
        <v>24</v>
      </c>
      <c r="AA172" s="33" t="s">
        <v>24</v>
      </c>
      <c r="AB172" s="33" t="s">
        <v>24</v>
      </c>
      <c r="AC172" s="33" t="s">
        <v>24</v>
      </c>
      <c r="AD172" s="33" t="s">
        <v>24</v>
      </c>
      <c r="AE172" s="33" t="s">
        <v>24</v>
      </c>
      <c r="AF172" s="33" t="s">
        <v>24</v>
      </c>
      <c r="AG172" s="33" t="s">
        <v>24</v>
      </c>
      <c r="AH172" s="33" t="s">
        <v>24</v>
      </c>
      <c r="AI172" s="33" t="s">
        <v>24</v>
      </c>
      <c r="AJ172" s="33" t="s">
        <v>24</v>
      </c>
      <c r="AK172" s="33" t="s">
        <v>24</v>
      </c>
      <c r="AL172" s="33" t="s">
        <v>24</v>
      </c>
      <c r="AM172" s="33" t="s">
        <v>24</v>
      </c>
      <c r="AN172" s="33" t="s">
        <v>24</v>
      </c>
      <c r="AO172" s="33" t="s">
        <v>24</v>
      </c>
      <c r="AP172" s="33" t="s">
        <v>24</v>
      </c>
      <c r="AQ172" s="33" t="s">
        <v>24</v>
      </c>
    </row>
    <row r="173" spans="4:43" ht="18" customHeight="1">
      <c r="D173" s="37" t="str">
        <f>E67</f>
        <v>DATABASE_USERRIGHT</v>
      </c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43"/>
    </row>
    <row r="174" spans="4:43" ht="18" customHeight="1">
      <c r="D174" s="33"/>
      <c r="E174" s="140" t="s">
        <v>70</v>
      </c>
      <c r="F174" s="141"/>
      <c r="G174" s="142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 t="s">
        <v>24</v>
      </c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</row>
    <row r="175" spans="4:43" ht="18" customHeight="1">
      <c r="D175" s="33"/>
      <c r="E175" s="140" t="s">
        <v>299</v>
      </c>
      <c r="F175" s="141"/>
      <c r="G175" s="142"/>
      <c r="H175" s="33" t="s">
        <v>24</v>
      </c>
      <c r="I175" s="33" t="s">
        <v>24</v>
      </c>
      <c r="J175" s="33" t="s">
        <v>24</v>
      </c>
      <c r="K175" s="33" t="s">
        <v>24</v>
      </c>
      <c r="L175" s="33" t="s">
        <v>24</v>
      </c>
      <c r="M175" s="33" t="s">
        <v>24</v>
      </c>
      <c r="N175" s="33" t="s">
        <v>24</v>
      </c>
      <c r="O175" s="33" t="s">
        <v>24</v>
      </c>
      <c r="P175" s="33" t="s">
        <v>24</v>
      </c>
      <c r="Q175" s="33" t="s">
        <v>24</v>
      </c>
      <c r="R175" s="33" t="s">
        <v>24</v>
      </c>
      <c r="S175" s="33" t="s">
        <v>24</v>
      </c>
      <c r="T175" s="33" t="s">
        <v>24</v>
      </c>
      <c r="U175" s="33" t="s">
        <v>24</v>
      </c>
      <c r="V175" s="33" t="s">
        <v>24</v>
      </c>
      <c r="W175" s="33" t="s">
        <v>24</v>
      </c>
      <c r="X175" s="33"/>
      <c r="Y175" s="33" t="s">
        <v>24</v>
      </c>
      <c r="Z175" s="33"/>
      <c r="AA175" s="33"/>
      <c r="AB175" s="33"/>
      <c r="AC175" s="33"/>
      <c r="AD175" s="33"/>
      <c r="AE175" s="33"/>
      <c r="AF175" s="33"/>
      <c r="AG175" s="33"/>
      <c r="AH175" s="33"/>
      <c r="AI175" s="33" t="s">
        <v>24</v>
      </c>
      <c r="AJ175" s="33" t="s">
        <v>24</v>
      </c>
      <c r="AK175" s="33" t="s">
        <v>24</v>
      </c>
      <c r="AL175" s="33" t="s">
        <v>24</v>
      </c>
      <c r="AM175" s="33" t="s">
        <v>24</v>
      </c>
      <c r="AN175" s="33" t="s">
        <v>24</v>
      </c>
      <c r="AO175" s="33" t="s">
        <v>24</v>
      </c>
      <c r="AP175" s="33" t="s">
        <v>24</v>
      </c>
      <c r="AQ175" s="33" t="s">
        <v>24</v>
      </c>
    </row>
    <row r="176" spans="4:43" ht="18" customHeight="1">
      <c r="D176" s="33"/>
      <c r="E176" s="140" t="s">
        <v>1448</v>
      </c>
      <c r="F176" s="141"/>
      <c r="G176" s="142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 t="s">
        <v>24</v>
      </c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</row>
    <row r="177" spans="4:43" ht="18" customHeight="1">
      <c r="D177" s="33"/>
      <c r="E177" s="140" t="s">
        <v>1449</v>
      </c>
      <c r="F177" s="141"/>
      <c r="G177" s="142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 t="s">
        <v>24</v>
      </c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</row>
    <row r="178" spans="4:43" ht="18" customHeight="1">
      <c r="D178" s="33"/>
      <c r="E178" s="140" t="s">
        <v>1450</v>
      </c>
      <c r="F178" s="141"/>
      <c r="G178" s="142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 t="s">
        <v>24</v>
      </c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</row>
    <row r="179" spans="4:43" ht="18" customHeight="1">
      <c r="D179" s="33"/>
      <c r="E179" s="140" t="s">
        <v>1451</v>
      </c>
      <c r="F179" s="141"/>
      <c r="G179" s="142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 t="s">
        <v>24</v>
      </c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</row>
    <row r="180" spans="4:43" ht="18" customHeight="1">
      <c r="D180" s="33"/>
      <c r="E180" s="140" t="s">
        <v>1452</v>
      </c>
      <c r="F180" s="141"/>
      <c r="G180" s="142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 t="s">
        <v>24</v>
      </c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</row>
    <row r="181" spans="4:43" ht="18" customHeight="1">
      <c r="D181" s="33"/>
      <c r="E181" s="140" t="s">
        <v>1453</v>
      </c>
      <c r="F181" s="141"/>
      <c r="G181" s="142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 t="s">
        <v>24</v>
      </c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</row>
    <row r="182" spans="4:43" ht="18" customHeight="1">
      <c r="D182" s="33"/>
      <c r="E182" s="140" t="s">
        <v>300</v>
      </c>
      <c r="F182" s="141"/>
      <c r="G182" s="142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 t="s">
        <v>24</v>
      </c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</row>
    <row r="183" spans="4:43" ht="18" customHeight="1">
      <c r="D183" s="33"/>
      <c r="E183" s="140" t="s">
        <v>1528</v>
      </c>
      <c r="F183" s="141"/>
      <c r="G183" s="142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 t="s">
        <v>24</v>
      </c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</row>
    <row r="184" spans="4:43" ht="18" customHeight="1">
      <c r="D184" s="33"/>
      <c r="E184" s="140" t="s">
        <v>302</v>
      </c>
      <c r="F184" s="141"/>
      <c r="G184" s="142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</row>
    <row r="185" spans="4:43" ht="18" customHeight="1">
      <c r="D185" s="33"/>
      <c r="E185" s="140" t="s">
        <v>301</v>
      </c>
      <c r="F185" s="141"/>
      <c r="G185" s="142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</row>
    <row r="186" spans="4:43" ht="18" customHeight="1">
      <c r="D186" s="33"/>
      <c r="E186" s="140" t="s">
        <v>828</v>
      </c>
      <c r="F186" s="141"/>
      <c r="G186" s="142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 t="s">
        <v>24</v>
      </c>
      <c r="AI186" s="33"/>
      <c r="AJ186" s="33"/>
      <c r="AK186" s="33"/>
      <c r="AL186" s="33"/>
      <c r="AM186" s="33"/>
      <c r="AN186" s="33"/>
      <c r="AO186" s="33"/>
      <c r="AP186" s="33"/>
      <c r="AQ186" s="33"/>
    </row>
    <row r="187" spans="4:43" ht="18" customHeight="1">
      <c r="D187" s="37" t="str">
        <f>E70</f>
        <v>DATABASE_TABLERIGHT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43"/>
    </row>
    <row r="188" spans="4:43" ht="18" customHeight="1">
      <c r="D188" s="33"/>
      <c r="E188" s="140" t="s">
        <v>70</v>
      </c>
      <c r="F188" s="141"/>
      <c r="G188" s="142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 t="s">
        <v>24</v>
      </c>
      <c r="AJ188" s="33"/>
      <c r="AK188" s="33"/>
      <c r="AL188" s="33"/>
      <c r="AM188" s="33"/>
      <c r="AN188" s="33"/>
      <c r="AO188" s="33"/>
      <c r="AP188" s="33"/>
      <c r="AQ188" s="33"/>
    </row>
    <row r="189" spans="4:43" ht="18" customHeight="1">
      <c r="D189" s="33"/>
      <c r="E189" s="140" t="s">
        <v>1177</v>
      </c>
      <c r="F189" s="141"/>
      <c r="G189" s="142"/>
      <c r="H189" s="33" t="s">
        <v>24</v>
      </c>
      <c r="I189" s="33" t="s">
        <v>24</v>
      </c>
      <c r="J189" s="33" t="s">
        <v>24</v>
      </c>
      <c r="K189" s="33" t="s">
        <v>24</v>
      </c>
      <c r="L189" s="33" t="s">
        <v>24</v>
      </c>
      <c r="M189" s="33" t="s">
        <v>24</v>
      </c>
      <c r="N189" s="33" t="s">
        <v>24</v>
      </c>
      <c r="O189" s="33" t="s">
        <v>24</v>
      </c>
      <c r="P189" s="33" t="s">
        <v>24</v>
      </c>
      <c r="Q189" s="33" t="s">
        <v>24</v>
      </c>
      <c r="R189" s="33" t="s">
        <v>24</v>
      </c>
      <c r="S189" s="33" t="s">
        <v>24</v>
      </c>
      <c r="T189" s="33" t="s">
        <v>24</v>
      </c>
      <c r="U189" s="33" t="s">
        <v>24</v>
      </c>
      <c r="V189" s="33" t="s">
        <v>24</v>
      </c>
      <c r="W189" s="33" t="s">
        <v>24</v>
      </c>
      <c r="X189" s="33" t="s">
        <v>24</v>
      </c>
      <c r="Y189" s="33" t="s">
        <v>24</v>
      </c>
      <c r="Z189" s="33" t="s">
        <v>24</v>
      </c>
      <c r="AA189" s="33" t="s">
        <v>24</v>
      </c>
      <c r="AB189" s="33" t="s">
        <v>24</v>
      </c>
      <c r="AC189" s="33" t="s">
        <v>24</v>
      </c>
      <c r="AD189" s="33" t="s">
        <v>24</v>
      </c>
      <c r="AE189" s="33" t="s">
        <v>24</v>
      </c>
      <c r="AF189" s="33" t="s">
        <v>24</v>
      </c>
      <c r="AG189" s="33" t="s">
        <v>24</v>
      </c>
      <c r="AH189" s="33" t="s">
        <v>24</v>
      </c>
      <c r="AI189" s="33"/>
      <c r="AJ189" s="33" t="s">
        <v>24</v>
      </c>
      <c r="AK189" s="33"/>
      <c r="AL189" s="33"/>
      <c r="AM189" s="33" t="s">
        <v>24</v>
      </c>
      <c r="AN189" s="33" t="s">
        <v>24</v>
      </c>
      <c r="AO189" s="33" t="s">
        <v>24</v>
      </c>
      <c r="AP189" s="33" t="s">
        <v>24</v>
      </c>
      <c r="AQ189" s="33" t="s">
        <v>24</v>
      </c>
    </row>
    <row r="190" spans="4:43" ht="18" customHeight="1">
      <c r="D190" s="33"/>
      <c r="E190" s="140" t="s">
        <v>1462</v>
      </c>
      <c r="F190" s="141"/>
      <c r="G190" s="142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 t="s">
        <v>24</v>
      </c>
      <c r="AL190" s="33"/>
      <c r="AM190" s="33"/>
      <c r="AN190" s="33"/>
      <c r="AO190" s="33"/>
      <c r="AP190" s="33"/>
      <c r="AQ190" s="33"/>
    </row>
    <row r="191" spans="4:43" ht="18" customHeight="1">
      <c r="D191" s="33"/>
      <c r="E191" s="140" t="s">
        <v>1529</v>
      </c>
      <c r="F191" s="141"/>
      <c r="G191" s="142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 t="s">
        <v>24</v>
      </c>
      <c r="AM191" s="33"/>
      <c r="AN191" s="33"/>
      <c r="AO191" s="33"/>
      <c r="AP191" s="33"/>
      <c r="AQ191" s="33"/>
    </row>
    <row r="192" spans="4:43" ht="18" customHeight="1">
      <c r="D192" s="37" t="str">
        <f>E73</f>
        <v>SET_SCHEMA</v>
      </c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43"/>
    </row>
    <row r="193" spans="4:43" ht="18" customHeight="1">
      <c r="D193" s="33"/>
      <c r="E193" s="140" t="s">
        <v>70</v>
      </c>
      <c r="F193" s="141"/>
      <c r="G193" s="142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</row>
    <row r="194" spans="4:43" ht="18" customHeight="1">
      <c r="D194" s="33"/>
      <c r="E194" s="140" t="s">
        <v>1463</v>
      </c>
      <c r="F194" s="141"/>
      <c r="G194" s="142"/>
      <c r="H194" s="33" t="s">
        <v>24</v>
      </c>
      <c r="I194" s="33" t="s">
        <v>24</v>
      </c>
      <c r="J194" s="33" t="s">
        <v>24</v>
      </c>
      <c r="K194" s="33" t="s">
        <v>24</v>
      </c>
      <c r="L194" s="33" t="s">
        <v>24</v>
      </c>
      <c r="M194" s="33" t="s">
        <v>24</v>
      </c>
      <c r="N194" s="33" t="s">
        <v>24</v>
      </c>
      <c r="O194" s="33" t="s">
        <v>24</v>
      </c>
      <c r="P194" s="33" t="s">
        <v>24</v>
      </c>
      <c r="Q194" s="33" t="s">
        <v>24</v>
      </c>
      <c r="R194" s="33" t="s">
        <v>24</v>
      </c>
      <c r="S194" s="33" t="s">
        <v>24</v>
      </c>
      <c r="T194" s="33" t="s">
        <v>24</v>
      </c>
      <c r="U194" s="33" t="s">
        <v>24</v>
      </c>
      <c r="V194" s="33" t="s">
        <v>24</v>
      </c>
      <c r="W194" s="33" t="s">
        <v>24</v>
      </c>
      <c r="X194" s="33" t="s">
        <v>24</v>
      </c>
      <c r="Y194" s="33" t="s">
        <v>24</v>
      </c>
      <c r="Z194" s="33" t="s">
        <v>24</v>
      </c>
      <c r="AA194" s="33" t="s">
        <v>24</v>
      </c>
      <c r="AB194" s="33" t="s">
        <v>24</v>
      </c>
      <c r="AC194" s="33" t="s">
        <v>24</v>
      </c>
      <c r="AD194" s="33" t="s">
        <v>24</v>
      </c>
      <c r="AE194" s="33" t="s">
        <v>24</v>
      </c>
      <c r="AF194" s="33" t="s">
        <v>24</v>
      </c>
      <c r="AG194" s="33" t="s">
        <v>24</v>
      </c>
      <c r="AH194" s="33" t="s">
        <v>24</v>
      </c>
      <c r="AI194" s="33" t="s">
        <v>24</v>
      </c>
      <c r="AJ194" s="33" t="s">
        <v>24</v>
      </c>
      <c r="AK194" s="33" t="s">
        <v>24</v>
      </c>
      <c r="AL194" s="33" t="s">
        <v>24</v>
      </c>
      <c r="AM194" s="33" t="s">
        <v>24</v>
      </c>
      <c r="AN194" s="33" t="s">
        <v>24</v>
      </c>
      <c r="AO194" s="33" t="s">
        <v>24</v>
      </c>
      <c r="AP194" s="33" t="s">
        <v>24</v>
      </c>
      <c r="AQ194" s="33" t="s">
        <v>24</v>
      </c>
    </row>
    <row r="195" spans="4:43" ht="18" customHeight="1">
      <c r="D195" s="37" t="str">
        <f>E76</f>
        <v>SET_TABLENAME</v>
      </c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43"/>
    </row>
    <row r="196" spans="4:43" ht="18" customHeight="1">
      <c r="D196" s="33"/>
      <c r="E196" s="140" t="s">
        <v>70</v>
      </c>
      <c r="F196" s="141"/>
      <c r="G196" s="142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</row>
    <row r="197" spans="4:43" ht="18" customHeight="1">
      <c r="D197" s="33"/>
      <c r="E197" s="140" t="s">
        <v>1462</v>
      </c>
      <c r="F197" s="141"/>
      <c r="G197" s="142"/>
      <c r="H197" s="33" t="s">
        <v>24</v>
      </c>
      <c r="I197" s="33" t="s">
        <v>24</v>
      </c>
      <c r="J197" s="33" t="s">
        <v>24</v>
      </c>
      <c r="K197" s="33" t="s">
        <v>24</v>
      </c>
      <c r="L197" s="33" t="s">
        <v>24</v>
      </c>
      <c r="M197" s="33" t="s">
        <v>24</v>
      </c>
      <c r="N197" s="33" t="s">
        <v>24</v>
      </c>
      <c r="O197" s="33" t="s">
        <v>24</v>
      </c>
      <c r="P197" s="33" t="s">
        <v>24</v>
      </c>
      <c r="Q197" s="33" t="s">
        <v>24</v>
      </c>
      <c r="R197" s="33" t="s">
        <v>24</v>
      </c>
      <c r="S197" s="33" t="s">
        <v>24</v>
      </c>
      <c r="T197" s="33" t="s">
        <v>24</v>
      </c>
      <c r="U197" s="33" t="s">
        <v>24</v>
      </c>
      <c r="V197" s="33" t="s">
        <v>24</v>
      </c>
      <c r="W197" s="33" t="s">
        <v>24</v>
      </c>
      <c r="X197" s="33" t="s">
        <v>24</v>
      </c>
      <c r="Y197" s="33" t="s">
        <v>24</v>
      </c>
      <c r="Z197" s="33" t="s">
        <v>24</v>
      </c>
      <c r="AA197" s="33" t="s">
        <v>24</v>
      </c>
      <c r="AB197" s="33" t="s">
        <v>24</v>
      </c>
      <c r="AC197" s="33" t="s">
        <v>24</v>
      </c>
      <c r="AD197" s="33" t="s">
        <v>24</v>
      </c>
      <c r="AE197" s="33" t="s">
        <v>24</v>
      </c>
      <c r="AF197" s="33" t="s">
        <v>24</v>
      </c>
      <c r="AG197" s="33" t="s">
        <v>24</v>
      </c>
      <c r="AH197" s="33" t="s">
        <v>24</v>
      </c>
      <c r="AI197" s="33" t="s">
        <v>24</v>
      </c>
      <c r="AJ197" s="33" t="s">
        <v>24</v>
      </c>
      <c r="AK197" s="33" t="s">
        <v>24</v>
      </c>
      <c r="AL197" s="33" t="s">
        <v>24</v>
      </c>
      <c r="AM197" s="33" t="s">
        <v>24</v>
      </c>
      <c r="AN197" s="33" t="s">
        <v>24</v>
      </c>
      <c r="AO197" s="33" t="s">
        <v>24</v>
      </c>
      <c r="AP197" s="33" t="s">
        <v>24</v>
      </c>
      <c r="AQ197" s="33" t="s">
        <v>24</v>
      </c>
    </row>
    <row r="198" spans="4:43" ht="18" customHeight="1">
      <c r="D198" s="37" t="str">
        <f>E79</f>
        <v>FOREIGN_TABLENAME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43"/>
    </row>
    <row r="199" spans="4:43" ht="18" customHeight="1">
      <c r="D199" s="33"/>
      <c r="E199" s="140" t="s">
        <v>70</v>
      </c>
      <c r="F199" s="141"/>
      <c r="G199" s="142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</row>
    <row r="200" spans="4:43" ht="18" customHeight="1">
      <c r="D200" s="33"/>
      <c r="E200" s="140" t="s">
        <v>1179</v>
      </c>
      <c r="F200" s="141"/>
      <c r="G200" s="142"/>
      <c r="H200" s="33" t="s">
        <v>24</v>
      </c>
      <c r="I200" s="33" t="s">
        <v>24</v>
      </c>
      <c r="J200" s="33" t="s">
        <v>24</v>
      </c>
      <c r="K200" s="33" t="s">
        <v>24</v>
      </c>
      <c r="L200" s="33" t="s">
        <v>24</v>
      </c>
      <c r="M200" s="33" t="s">
        <v>24</v>
      </c>
      <c r="N200" s="33" t="s">
        <v>24</v>
      </c>
      <c r="O200" s="33" t="s">
        <v>24</v>
      </c>
      <c r="P200" s="33" t="s">
        <v>24</v>
      </c>
      <c r="Q200" s="33" t="s">
        <v>24</v>
      </c>
      <c r="R200" s="33" t="s">
        <v>24</v>
      </c>
      <c r="S200" s="33" t="s">
        <v>24</v>
      </c>
      <c r="T200" s="33" t="s">
        <v>24</v>
      </c>
      <c r="U200" s="33" t="s">
        <v>24</v>
      </c>
      <c r="V200" s="33" t="s">
        <v>24</v>
      </c>
      <c r="W200" s="33" t="s">
        <v>24</v>
      </c>
      <c r="X200" s="33" t="s">
        <v>24</v>
      </c>
      <c r="Y200" s="33" t="s">
        <v>24</v>
      </c>
      <c r="Z200" s="33" t="s">
        <v>24</v>
      </c>
      <c r="AA200" s="33" t="s">
        <v>24</v>
      </c>
      <c r="AB200" s="33" t="s">
        <v>24</v>
      </c>
      <c r="AC200" s="33" t="s">
        <v>24</v>
      </c>
      <c r="AD200" s="33" t="s">
        <v>24</v>
      </c>
      <c r="AE200" s="33" t="s">
        <v>24</v>
      </c>
      <c r="AF200" s="33" t="s">
        <v>24</v>
      </c>
      <c r="AG200" s="33" t="s">
        <v>24</v>
      </c>
      <c r="AH200" s="33" t="s">
        <v>24</v>
      </c>
      <c r="AI200" s="33" t="s">
        <v>24</v>
      </c>
      <c r="AJ200" s="33" t="s">
        <v>24</v>
      </c>
      <c r="AK200" s="33" t="s">
        <v>24</v>
      </c>
      <c r="AL200" s="33" t="s">
        <v>24</v>
      </c>
      <c r="AM200" s="33" t="s">
        <v>24</v>
      </c>
      <c r="AN200" s="33" t="s">
        <v>24</v>
      </c>
      <c r="AO200" s="33" t="s">
        <v>24</v>
      </c>
      <c r="AP200" s="33" t="s">
        <v>24</v>
      </c>
      <c r="AQ200" s="33" t="s">
        <v>24</v>
      </c>
    </row>
    <row r="201" spans="4:43" ht="18" customHeight="1">
      <c r="D201" s="37" t="str">
        <f>E82</f>
        <v>COLUMN_DATA_NAME</v>
      </c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43"/>
    </row>
    <row r="202" spans="4:43" ht="18" customHeight="1">
      <c r="D202" s="33"/>
      <c r="E202" s="140" t="s">
        <v>70</v>
      </c>
      <c r="F202" s="141"/>
      <c r="G202" s="142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</row>
    <row r="203" spans="4:43" ht="18" customHeight="1">
      <c r="D203" s="33"/>
      <c r="E203" s="140" t="s">
        <v>1471</v>
      </c>
      <c r="F203" s="141"/>
      <c r="G203" s="142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</row>
    <row r="204" spans="4:43" ht="18" customHeight="1">
      <c r="D204" s="33"/>
      <c r="E204" s="140" t="s">
        <v>1181</v>
      </c>
      <c r="F204" s="141"/>
      <c r="G204" s="142"/>
      <c r="H204" s="33" t="s">
        <v>24</v>
      </c>
      <c r="I204" s="33" t="s">
        <v>24</v>
      </c>
      <c r="J204" s="33" t="s">
        <v>24</v>
      </c>
      <c r="K204" s="33" t="s">
        <v>24</v>
      </c>
      <c r="L204" s="33" t="s">
        <v>24</v>
      </c>
      <c r="M204" s="33" t="s">
        <v>24</v>
      </c>
      <c r="N204" s="33" t="s">
        <v>24</v>
      </c>
      <c r="O204" s="33" t="s">
        <v>24</v>
      </c>
      <c r="P204" s="33" t="s">
        <v>24</v>
      </c>
      <c r="Q204" s="33" t="s">
        <v>24</v>
      </c>
      <c r="R204" s="33" t="s">
        <v>24</v>
      </c>
      <c r="S204" s="33" t="s">
        <v>24</v>
      </c>
      <c r="T204" s="33" t="s">
        <v>24</v>
      </c>
      <c r="U204" s="33" t="s">
        <v>24</v>
      </c>
      <c r="V204" s="33" t="s">
        <v>24</v>
      </c>
      <c r="W204" s="33" t="s">
        <v>24</v>
      </c>
      <c r="X204" s="33" t="s">
        <v>24</v>
      </c>
      <c r="Y204" s="33" t="s">
        <v>24</v>
      </c>
      <c r="Z204" s="33" t="s">
        <v>24</v>
      </c>
      <c r="AA204" s="33" t="s">
        <v>24</v>
      </c>
      <c r="AB204" s="33" t="s">
        <v>24</v>
      </c>
      <c r="AC204" s="33" t="s">
        <v>24</v>
      </c>
      <c r="AD204" s="33" t="s">
        <v>24</v>
      </c>
      <c r="AE204" s="33" t="s">
        <v>24</v>
      </c>
      <c r="AF204" s="33" t="s">
        <v>24</v>
      </c>
      <c r="AG204" s="33" t="s">
        <v>24</v>
      </c>
      <c r="AH204" s="33" t="s">
        <v>24</v>
      </c>
      <c r="AI204" s="33" t="s">
        <v>24</v>
      </c>
      <c r="AJ204" s="33" t="s">
        <v>24</v>
      </c>
      <c r="AK204" s="33" t="s">
        <v>24</v>
      </c>
      <c r="AL204" s="33" t="s">
        <v>24</v>
      </c>
      <c r="AM204" s="33" t="s">
        <v>24</v>
      </c>
      <c r="AN204" s="33" t="s">
        <v>24</v>
      </c>
      <c r="AO204" s="33" t="s">
        <v>24</v>
      </c>
      <c r="AP204" s="33" t="s">
        <v>24</v>
      </c>
      <c r="AQ204" s="33" t="s">
        <v>24</v>
      </c>
    </row>
    <row r="205" spans="4:43" ht="18" customHeight="1">
      <c r="D205" s="33"/>
      <c r="E205" s="140" t="s">
        <v>1464</v>
      </c>
      <c r="F205" s="141"/>
      <c r="G205" s="142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</row>
    <row r="206" spans="4:43" ht="18" customHeight="1">
      <c r="D206" s="37" t="str">
        <f>E85</f>
        <v>COLUMN_PRIMARY_KEY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43"/>
    </row>
    <row r="207" spans="4:43" ht="18" customHeight="1">
      <c r="D207" s="33"/>
      <c r="E207" s="140" t="s">
        <v>70</v>
      </c>
      <c r="F207" s="141"/>
      <c r="G207" s="142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</row>
    <row r="208" spans="4:43" ht="18" customHeight="1">
      <c r="D208" s="33"/>
      <c r="E208" s="140" t="s">
        <v>1467</v>
      </c>
      <c r="F208" s="141"/>
      <c r="G208" s="142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</row>
    <row r="209" spans="4:43" ht="18" customHeight="1">
      <c r="D209" s="33"/>
      <c r="E209" s="140" t="s">
        <v>1466</v>
      </c>
      <c r="F209" s="141"/>
      <c r="G209" s="142"/>
      <c r="H209" s="33" t="s">
        <v>24</v>
      </c>
      <c r="I209" s="33" t="s">
        <v>24</v>
      </c>
      <c r="J209" s="33"/>
      <c r="K209" s="33"/>
      <c r="L209" s="33"/>
      <c r="M209" s="33" t="s">
        <v>24</v>
      </c>
      <c r="N209" s="33" t="s">
        <v>24</v>
      </c>
      <c r="O209" s="33" t="s">
        <v>24</v>
      </c>
      <c r="P209" s="33" t="s">
        <v>24</v>
      </c>
      <c r="Q209" s="33" t="s">
        <v>24</v>
      </c>
      <c r="R209" s="33" t="s">
        <v>24</v>
      </c>
      <c r="S209" s="33" t="s">
        <v>24</v>
      </c>
      <c r="T209" s="33" t="s">
        <v>24</v>
      </c>
      <c r="U209" s="33" t="s">
        <v>24</v>
      </c>
      <c r="V209" s="33" t="s">
        <v>24</v>
      </c>
      <c r="W209" s="33" t="s">
        <v>24</v>
      </c>
      <c r="X209" s="33" t="s">
        <v>24</v>
      </c>
      <c r="Y209" s="33" t="s">
        <v>24</v>
      </c>
      <c r="Z209" s="33" t="s">
        <v>24</v>
      </c>
      <c r="AA209" s="33" t="s">
        <v>24</v>
      </c>
      <c r="AB209" s="33" t="s">
        <v>24</v>
      </c>
      <c r="AC209" s="33" t="s">
        <v>24</v>
      </c>
      <c r="AD209" s="33" t="s">
        <v>24</v>
      </c>
      <c r="AE209" s="33" t="s">
        <v>24</v>
      </c>
      <c r="AF209" s="33" t="s">
        <v>24</v>
      </c>
      <c r="AG209" s="33" t="s">
        <v>24</v>
      </c>
      <c r="AH209" s="33" t="s">
        <v>24</v>
      </c>
      <c r="AI209" s="33" t="s">
        <v>24</v>
      </c>
      <c r="AJ209" s="33" t="s">
        <v>24</v>
      </c>
      <c r="AK209" s="33" t="s">
        <v>24</v>
      </c>
      <c r="AL209" s="33" t="s">
        <v>24</v>
      </c>
      <c r="AM209" s="33" t="s">
        <v>24</v>
      </c>
      <c r="AN209" s="33" t="s">
        <v>24</v>
      </c>
      <c r="AO209" s="33" t="s">
        <v>24</v>
      </c>
      <c r="AP209" s="33" t="s">
        <v>24</v>
      </c>
      <c r="AQ209" s="33" t="s">
        <v>24</v>
      </c>
    </row>
    <row r="210" spans="4:43" ht="18" customHeight="1">
      <c r="D210" s="33"/>
      <c r="E210" s="140" t="s">
        <v>1468</v>
      </c>
      <c r="F210" s="141"/>
      <c r="G210" s="142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</row>
    <row r="211" spans="4:43" ht="18" customHeight="1">
      <c r="D211" s="33"/>
      <c r="E211" s="140" t="s">
        <v>1504</v>
      </c>
      <c r="F211" s="141"/>
      <c r="G211" s="142"/>
      <c r="H211" s="33"/>
      <c r="I211" s="33"/>
      <c r="J211" s="33" t="s">
        <v>24</v>
      </c>
      <c r="K211" s="33" t="s">
        <v>24</v>
      </c>
      <c r="L211" s="33" t="s">
        <v>24</v>
      </c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</row>
    <row r="212" spans="4:43" ht="18" customHeight="1">
      <c r="D212" s="33"/>
      <c r="E212" s="140" t="s">
        <v>1505</v>
      </c>
      <c r="F212" s="141"/>
      <c r="G212" s="142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</row>
    <row r="213" spans="4:43" ht="18" customHeight="1">
      <c r="D213" s="37" t="str">
        <f>E88</f>
        <v>COLUMN_UNIQUE_KEY</v>
      </c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43"/>
    </row>
    <row r="214" spans="4:43" ht="18" customHeight="1">
      <c r="D214" s="33"/>
      <c r="E214" s="140" t="s">
        <v>70</v>
      </c>
      <c r="F214" s="141"/>
      <c r="G214" s="142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</row>
    <row r="215" spans="4:43" ht="18" customHeight="1">
      <c r="D215" s="33"/>
      <c r="E215" s="140" t="s">
        <v>1467</v>
      </c>
      <c r="F215" s="141"/>
      <c r="G215" s="142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</row>
    <row r="216" spans="4:43" ht="18" customHeight="1">
      <c r="D216" s="33"/>
      <c r="E216" s="140" t="s">
        <v>1466</v>
      </c>
      <c r="F216" s="141"/>
      <c r="G216" s="142"/>
      <c r="H216" s="33" t="s">
        <v>24</v>
      </c>
      <c r="I216" s="33" t="s">
        <v>24</v>
      </c>
      <c r="J216" s="33" t="s">
        <v>24</v>
      </c>
      <c r="K216" s="33"/>
      <c r="L216" s="33" t="s">
        <v>24</v>
      </c>
      <c r="M216" s="33" t="s">
        <v>24</v>
      </c>
      <c r="N216" s="33" t="s">
        <v>24</v>
      </c>
      <c r="O216" s="33" t="s">
        <v>24</v>
      </c>
      <c r="P216" s="33" t="s">
        <v>24</v>
      </c>
      <c r="Q216" s="33" t="s">
        <v>24</v>
      </c>
      <c r="R216" s="33" t="s">
        <v>24</v>
      </c>
      <c r="S216" s="33" t="s">
        <v>24</v>
      </c>
      <c r="T216" s="33" t="s">
        <v>24</v>
      </c>
      <c r="U216" s="33" t="s">
        <v>24</v>
      </c>
      <c r="V216" s="33" t="s">
        <v>24</v>
      </c>
      <c r="W216" s="33" t="s">
        <v>24</v>
      </c>
      <c r="X216" s="33" t="s">
        <v>24</v>
      </c>
      <c r="Y216" s="33" t="s">
        <v>24</v>
      </c>
      <c r="Z216" s="33" t="s">
        <v>24</v>
      </c>
      <c r="AA216" s="33" t="s">
        <v>24</v>
      </c>
      <c r="AB216" s="33" t="s">
        <v>24</v>
      </c>
      <c r="AC216" s="33" t="s">
        <v>24</v>
      </c>
      <c r="AD216" s="33" t="s">
        <v>24</v>
      </c>
      <c r="AE216" s="33" t="s">
        <v>24</v>
      </c>
      <c r="AF216" s="33" t="s">
        <v>24</v>
      </c>
      <c r="AG216" s="33" t="s">
        <v>24</v>
      </c>
      <c r="AH216" s="33" t="s">
        <v>24</v>
      </c>
      <c r="AI216" s="33" t="s">
        <v>24</v>
      </c>
      <c r="AJ216" s="33" t="s">
        <v>24</v>
      </c>
      <c r="AK216" s="33" t="s">
        <v>24</v>
      </c>
      <c r="AL216" s="33" t="s">
        <v>24</v>
      </c>
      <c r="AM216" s="33" t="s">
        <v>24</v>
      </c>
      <c r="AN216" s="33" t="s">
        <v>24</v>
      </c>
      <c r="AO216" s="33" t="s">
        <v>24</v>
      </c>
      <c r="AP216" s="33" t="s">
        <v>24</v>
      </c>
      <c r="AQ216" s="33" t="s">
        <v>24</v>
      </c>
    </row>
    <row r="217" spans="4:43" ht="18" customHeight="1">
      <c r="D217" s="33"/>
      <c r="E217" s="140" t="s">
        <v>1468</v>
      </c>
      <c r="F217" s="141"/>
      <c r="G217" s="142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</row>
    <row r="218" spans="4:43" ht="18" customHeight="1">
      <c r="D218" s="33"/>
      <c r="E218" s="140" t="s">
        <v>1504</v>
      </c>
      <c r="F218" s="141"/>
      <c r="G218" s="142"/>
      <c r="H218" s="33"/>
      <c r="I218" s="33"/>
      <c r="J218" s="33"/>
      <c r="K218" s="33" t="s">
        <v>24</v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</row>
    <row r="219" spans="4:43" ht="18" customHeight="1">
      <c r="D219" s="33"/>
      <c r="E219" s="140" t="s">
        <v>1505</v>
      </c>
      <c r="F219" s="141"/>
      <c r="G219" s="142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</row>
    <row r="220" spans="4:43" ht="18" customHeight="1">
      <c r="D220" s="37" t="str">
        <f>E91</f>
        <v>COLUMN_FOREIGN_KEY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43"/>
    </row>
    <row r="221" spans="4:43" ht="18" customHeight="1">
      <c r="D221" s="33"/>
      <c r="E221" s="140" t="s">
        <v>70</v>
      </c>
      <c r="F221" s="141"/>
      <c r="G221" s="142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</row>
    <row r="222" spans="4:43" ht="18" customHeight="1">
      <c r="D222" s="33"/>
      <c r="E222" s="140" t="s">
        <v>1467</v>
      </c>
      <c r="F222" s="141"/>
      <c r="G222" s="142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</row>
    <row r="223" spans="4:43" ht="18" customHeight="1">
      <c r="D223" s="33"/>
      <c r="E223" s="140" t="s">
        <v>1466</v>
      </c>
      <c r="F223" s="141"/>
      <c r="G223" s="142"/>
      <c r="H223" s="33" t="s">
        <v>24</v>
      </c>
      <c r="I223" s="33" t="s">
        <v>24</v>
      </c>
      <c r="J223" s="33" t="s">
        <v>24</v>
      </c>
      <c r="K223" s="33" t="s">
        <v>24</v>
      </c>
      <c r="L223" s="33" t="s">
        <v>24</v>
      </c>
      <c r="M223" s="33" t="s">
        <v>24</v>
      </c>
      <c r="N223" s="33" t="s">
        <v>24</v>
      </c>
      <c r="O223" s="33" t="s">
        <v>24</v>
      </c>
      <c r="P223" s="33" t="s">
        <v>24</v>
      </c>
      <c r="Q223" s="33" t="s">
        <v>24</v>
      </c>
      <c r="R223" s="33" t="s">
        <v>24</v>
      </c>
      <c r="S223" s="33" t="s">
        <v>24</v>
      </c>
      <c r="T223" s="33" t="s">
        <v>24</v>
      </c>
      <c r="U223" s="33" t="s">
        <v>24</v>
      </c>
      <c r="V223" s="33" t="s">
        <v>24</v>
      </c>
      <c r="W223" s="33" t="s">
        <v>24</v>
      </c>
      <c r="X223" s="33" t="s">
        <v>24</v>
      </c>
      <c r="Y223" s="33" t="s">
        <v>24</v>
      </c>
      <c r="Z223" s="33" t="s">
        <v>24</v>
      </c>
      <c r="AA223" s="33" t="s">
        <v>24</v>
      </c>
      <c r="AB223" s="33" t="s">
        <v>24</v>
      </c>
      <c r="AC223" s="33" t="s">
        <v>24</v>
      </c>
      <c r="AD223" s="33" t="s">
        <v>24</v>
      </c>
      <c r="AE223" s="33" t="s">
        <v>24</v>
      </c>
      <c r="AF223" s="33" t="s">
        <v>24</v>
      </c>
      <c r="AG223" s="33" t="s">
        <v>24</v>
      </c>
      <c r="AH223" s="33" t="s">
        <v>24</v>
      </c>
      <c r="AI223" s="33" t="s">
        <v>24</v>
      </c>
      <c r="AJ223" s="33" t="s">
        <v>24</v>
      </c>
      <c r="AK223" s="33" t="s">
        <v>24</v>
      </c>
      <c r="AL223" s="33" t="s">
        <v>24</v>
      </c>
      <c r="AM223" s="33" t="s">
        <v>24</v>
      </c>
      <c r="AN223" s="33" t="s">
        <v>24</v>
      </c>
      <c r="AO223" s="33" t="s">
        <v>24</v>
      </c>
      <c r="AP223" s="33" t="s">
        <v>24</v>
      </c>
      <c r="AQ223" s="33" t="s">
        <v>24</v>
      </c>
    </row>
    <row r="224" spans="4:43" ht="18" customHeight="1">
      <c r="D224" s="33"/>
      <c r="E224" s="140" t="s">
        <v>1468</v>
      </c>
      <c r="F224" s="141"/>
      <c r="G224" s="142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</row>
    <row r="225" spans="4:43" ht="18" customHeight="1">
      <c r="D225" s="33"/>
      <c r="E225" s="140" t="s">
        <v>1504</v>
      </c>
      <c r="F225" s="141"/>
      <c r="G225" s="142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</row>
    <row r="226" spans="4:43" ht="18" customHeight="1">
      <c r="D226" s="33"/>
      <c r="E226" s="140" t="s">
        <v>1505</v>
      </c>
      <c r="F226" s="141"/>
      <c r="G226" s="142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</row>
    <row r="227" spans="4:43" ht="18" customHeight="1">
      <c r="D227" s="37" t="str">
        <f>E94</f>
        <v>COLUMN_INDEX_KEY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43"/>
    </row>
    <row r="228" spans="4:43" ht="18" customHeight="1">
      <c r="D228" s="33"/>
      <c r="E228" s="140" t="s">
        <v>70</v>
      </c>
      <c r="F228" s="141"/>
      <c r="G228" s="142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</row>
    <row r="229" spans="4:43" ht="18" customHeight="1">
      <c r="D229" s="33"/>
      <c r="E229" s="140" t="s">
        <v>1467</v>
      </c>
      <c r="F229" s="141"/>
      <c r="G229" s="142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</row>
    <row r="230" spans="4:43" ht="18" customHeight="1">
      <c r="D230" s="33"/>
      <c r="E230" s="140" t="s">
        <v>1466</v>
      </c>
      <c r="F230" s="141"/>
      <c r="G230" s="142"/>
      <c r="H230" s="33" t="s">
        <v>24</v>
      </c>
      <c r="I230" s="33" t="s">
        <v>24</v>
      </c>
      <c r="J230" s="33" t="s">
        <v>24</v>
      </c>
      <c r="K230" s="33" t="s">
        <v>24</v>
      </c>
      <c r="L230" s="33"/>
      <c r="M230" s="33" t="s">
        <v>24</v>
      </c>
      <c r="N230" s="33" t="s">
        <v>24</v>
      </c>
      <c r="O230" s="33" t="s">
        <v>24</v>
      </c>
      <c r="P230" s="33" t="s">
        <v>24</v>
      </c>
      <c r="Q230" s="33" t="s">
        <v>24</v>
      </c>
      <c r="R230" s="33" t="s">
        <v>24</v>
      </c>
      <c r="S230" s="33" t="s">
        <v>24</v>
      </c>
      <c r="T230" s="33" t="s">
        <v>24</v>
      </c>
      <c r="U230" s="33" t="s">
        <v>24</v>
      </c>
      <c r="V230" s="33" t="s">
        <v>24</v>
      </c>
      <c r="W230" s="33" t="s">
        <v>24</v>
      </c>
      <c r="X230" s="33" t="s">
        <v>24</v>
      </c>
      <c r="Y230" s="33" t="s">
        <v>24</v>
      </c>
      <c r="Z230" s="33" t="s">
        <v>24</v>
      </c>
      <c r="AA230" s="33" t="s">
        <v>24</v>
      </c>
      <c r="AB230" s="33" t="s">
        <v>24</v>
      </c>
      <c r="AC230" s="33" t="s">
        <v>24</v>
      </c>
      <c r="AD230" s="33" t="s">
        <v>24</v>
      </c>
      <c r="AE230" s="33" t="s">
        <v>24</v>
      </c>
      <c r="AF230" s="33" t="s">
        <v>24</v>
      </c>
      <c r="AG230" s="33" t="s">
        <v>24</v>
      </c>
      <c r="AH230" s="33" t="s">
        <v>24</v>
      </c>
      <c r="AI230" s="33" t="s">
        <v>24</v>
      </c>
      <c r="AJ230" s="33" t="s">
        <v>24</v>
      </c>
      <c r="AK230" s="33" t="s">
        <v>24</v>
      </c>
      <c r="AL230" s="33" t="s">
        <v>24</v>
      </c>
      <c r="AM230" s="33" t="s">
        <v>24</v>
      </c>
      <c r="AN230" s="33" t="s">
        <v>24</v>
      </c>
      <c r="AO230" s="33" t="s">
        <v>24</v>
      </c>
      <c r="AP230" s="33" t="s">
        <v>24</v>
      </c>
      <c r="AQ230" s="33" t="s">
        <v>24</v>
      </c>
    </row>
    <row r="231" spans="4:43" ht="18" customHeight="1">
      <c r="D231" s="33"/>
      <c r="E231" s="140" t="s">
        <v>1468</v>
      </c>
      <c r="F231" s="141"/>
      <c r="G231" s="142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</row>
    <row r="232" spans="4:43" ht="18" customHeight="1">
      <c r="D232" s="33"/>
      <c r="E232" s="140" t="s">
        <v>1504</v>
      </c>
      <c r="F232" s="141"/>
      <c r="G232" s="142"/>
      <c r="H232" s="33"/>
      <c r="I232" s="33"/>
      <c r="J232" s="33"/>
      <c r="K232" s="33"/>
      <c r="L232" s="33" t="s">
        <v>24</v>
      </c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</row>
    <row r="233" spans="4:43" ht="18" customHeight="1">
      <c r="D233" s="33"/>
      <c r="E233" s="140" t="s">
        <v>1505</v>
      </c>
      <c r="F233" s="141"/>
      <c r="G233" s="142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</row>
    <row r="234" spans="4:43" ht="18" customHeight="1">
      <c r="D234" s="37" t="str">
        <f>E97</f>
        <v>COLUMN_NOT_NULL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43"/>
    </row>
    <row r="235" spans="4:43" ht="18" customHeight="1">
      <c r="D235" s="33"/>
      <c r="E235" s="140" t="s">
        <v>70</v>
      </c>
      <c r="F235" s="141"/>
      <c r="G235" s="142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</row>
    <row r="236" spans="4:43" ht="18" customHeight="1">
      <c r="D236" s="33"/>
      <c r="E236" s="140" t="s">
        <v>1467</v>
      </c>
      <c r="F236" s="141"/>
      <c r="G236" s="142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</row>
    <row r="237" spans="4:43" ht="18" customHeight="1">
      <c r="D237" s="33"/>
      <c r="E237" s="140" t="s">
        <v>1466</v>
      </c>
      <c r="F237" s="141"/>
      <c r="G237" s="142"/>
      <c r="H237" s="33" t="s">
        <v>24</v>
      </c>
      <c r="I237" s="33" t="s">
        <v>24</v>
      </c>
      <c r="J237" s="33"/>
      <c r="K237" s="33" t="s">
        <v>24</v>
      </c>
      <c r="L237" s="33" t="s">
        <v>24</v>
      </c>
      <c r="M237" s="33" t="s">
        <v>24</v>
      </c>
      <c r="N237" s="33" t="s">
        <v>24</v>
      </c>
      <c r="O237" s="33" t="s">
        <v>24</v>
      </c>
      <c r="P237" s="33" t="s">
        <v>24</v>
      </c>
      <c r="Q237" s="33" t="s">
        <v>24</v>
      </c>
      <c r="R237" s="33" t="s">
        <v>24</v>
      </c>
      <c r="S237" s="33" t="s">
        <v>24</v>
      </c>
      <c r="T237" s="33" t="s">
        <v>24</v>
      </c>
      <c r="U237" s="33" t="s">
        <v>24</v>
      </c>
      <c r="V237" s="33" t="s">
        <v>24</v>
      </c>
      <c r="W237" s="33" t="s">
        <v>24</v>
      </c>
      <c r="X237" s="33" t="s">
        <v>24</v>
      </c>
      <c r="Y237" s="33" t="s">
        <v>24</v>
      </c>
      <c r="Z237" s="33" t="s">
        <v>24</v>
      </c>
      <c r="AA237" s="33" t="s">
        <v>24</v>
      </c>
      <c r="AB237" s="33" t="s">
        <v>24</v>
      </c>
      <c r="AC237" s="33" t="s">
        <v>24</v>
      </c>
      <c r="AD237" s="33" t="s">
        <v>24</v>
      </c>
      <c r="AE237" s="33" t="s">
        <v>24</v>
      </c>
      <c r="AF237" s="33" t="s">
        <v>24</v>
      </c>
      <c r="AG237" s="33" t="s">
        <v>24</v>
      </c>
      <c r="AH237" s="33" t="s">
        <v>24</v>
      </c>
      <c r="AI237" s="33" t="s">
        <v>24</v>
      </c>
      <c r="AJ237" s="33" t="s">
        <v>24</v>
      </c>
      <c r="AK237" s="33" t="s">
        <v>24</v>
      </c>
      <c r="AL237" s="33" t="s">
        <v>24</v>
      </c>
      <c r="AM237" s="33" t="s">
        <v>24</v>
      </c>
      <c r="AN237" s="33" t="s">
        <v>24</v>
      </c>
      <c r="AO237" s="33" t="s">
        <v>24</v>
      </c>
      <c r="AP237" s="33" t="s">
        <v>24</v>
      </c>
      <c r="AQ237" s="33" t="s">
        <v>24</v>
      </c>
    </row>
    <row r="238" spans="4:43" ht="18" customHeight="1">
      <c r="D238" s="33"/>
      <c r="E238" s="140" t="s">
        <v>1468</v>
      </c>
      <c r="F238" s="141"/>
      <c r="G238" s="142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</row>
    <row r="239" spans="4:43" ht="18" customHeight="1">
      <c r="D239" s="33"/>
      <c r="E239" s="140" t="s">
        <v>1504</v>
      </c>
      <c r="F239" s="141"/>
      <c r="G239" s="142"/>
      <c r="H239" s="33"/>
      <c r="I239" s="33"/>
      <c r="J239" s="33" t="s">
        <v>24</v>
      </c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</row>
    <row r="240" spans="4:43" ht="18" customHeight="1">
      <c r="D240" s="33"/>
      <c r="E240" s="140" t="s">
        <v>1505</v>
      </c>
      <c r="F240" s="141"/>
      <c r="G240" s="142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</row>
    <row r="241" spans="4:43" ht="18" customHeight="1">
      <c r="D241" s="37" t="str">
        <f>E100</f>
        <v>COLUMN_AUTO_INCREMENT</v>
      </c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43"/>
    </row>
    <row r="242" spans="4:43" ht="18" customHeight="1">
      <c r="D242" s="33"/>
      <c r="E242" s="140" t="s">
        <v>70</v>
      </c>
      <c r="F242" s="141"/>
      <c r="G242" s="142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</row>
    <row r="243" spans="4:43" ht="18" customHeight="1">
      <c r="D243" s="33"/>
      <c r="E243" s="140" t="s">
        <v>1467</v>
      </c>
      <c r="F243" s="141"/>
      <c r="G243" s="142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</row>
    <row r="244" spans="4:43" ht="18" customHeight="1">
      <c r="D244" s="33"/>
      <c r="E244" s="140" t="s">
        <v>1466</v>
      </c>
      <c r="F244" s="141"/>
      <c r="G244" s="142"/>
      <c r="H244" s="33"/>
      <c r="I244" s="33"/>
      <c r="J244" s="33" t="s">
        <v>24</v>
      </c>
      <c r="K244" s="33" t="s">
        <v>24</v>
      </c>
      <c r="L244" s="33" t="s">
        <v>24</v>
      </c>
      <c r="M244" s="33" t="s">
        <v>24</v>
      </c>
      <c r="N244" s="33" t="s">
        <v>24</v>
      </c>
      <c r="O244" s="33" t="s">
        <v>24</v>
      </c>
      <c r="P244" s="33" t="s">
        <v>24</v>
      </c>
      <c r="Q244" s="33" t="s">
        <v>24</v>
      </c>
      <c r="R244" s="33" t="s">
        <v>24</v>
      </c>
      <c r="S244" s="33" t="s">
        <v>24</v>
      </c>
      <c r="T244" s="33" t="s">
        <v>24</v>
      </c>
      <c r="U244" s="33" t="s">
        <v>24</v>
      </c>
      <c r="V244" s="33" t="s">
        <v>24</v>
      </c>
      <c r="W244" s="33" t="s">
        <v>24</v>
      </c>
      <c r="X244" s="33" t="s">
        <v>24</v>
      </c>
      <c r="Y244" s="33" t="s">
        <v>24</v>
      </c>
      <c r="Z244" s="33" t="s">
        <v>24</v>
      </c>
      <c r="AA244" s="33" t="s">
        <v>24</v>
      </c>
      <c r="AB244" s="33" t="s">
        <v>24</v>
      </c>
      <c r="AC244" s="33" t="s">
        <v>24</v>
      </c>
      <c r="AD244" s="33" t="s">
        <v>24</v>
      </c>
      <c r="AE244" s="33" t="s">
        <v>24</v>
      </c>
      <c r="AF244" s="33" t="s">
        <v>24</v>
      </c>
      <c r="AG244" s="33" t="s">
        <v>24</v>
      </c>
      <c r="AH244" s="33" t="s">
        <v>24</v>
      </c>
      <c r="AI244" s="33" t="s">
        <v>24</v>
      </c>
      <c r="AJ244" s="33" t="s">
        <v>24</v>
      </c>
      <c r="AK244" s="33" t="s">
        <v>24</v>
      </c>
      <c r="AL244" s="33" t="s">
        <v>24</v>
      </c>
      <c r="AM244" s="33" t="s">
        <v>24</v>
      </c>
      <c r="AN244" s="33" t="s">
        <v>24</v>
      </c>
      <c r="AO244" s="33" t="s">
        <v>24</v>
      </c>
      <c r="AP244" s="33" t="s">
        <v>24</v>
      </c>
      <c r="AQ244" s="33" t="s">
        <v>24</v>
      </c>
    </row>
    <row r="245" spans="4:43" ht="18" customHeight="1">
      <c r="D245" s="33"/>
      <c r="E245" s="140" t="s">
        <v>1468</v>
      </c>
      <c r="F245" s="141"/>
      <c r="G245" s="142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</row>
    <row r="246" spans="4:43" ht="18" customHeight="1">
      <c r="D246" s="33"/>
      <c r="E246" s="140" t="s">
        <v>1504</v>
      </c>
      <c r="F246" s="141"/>
      <c r="G246" s="142"/>
      <c r="H246" s="33" t="s">
        <v>24</v>
      </c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</row>
    <row r="247" spans="4:43" ht="18" customHeight="1">
      <c r="D247" s="33"/>
      <c r="E247" s="140" t="s">
        <v>1505</v>
      </c>
      <c r="F247" s="141"/>
      <c r="G247" s="142"/>
      <c r="H247" s="33"/>
      <c r="I247" s="33" t="s">
        <v>24</v>
      </c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</row>
    <row r="248" spans="4:43" ht="18" customHeight="1">
      <c r="D248" s="37" t="str">
        <f>E103</f>
        <v>COLUMN_DEFAULT_VALUE</v>
      </c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43"/>
    </row>
    <row r="249" spans="4:43" ht="18" customHeight="1">
      <c r="D249" s="33"/>
      <c r="E249" s="140" t="s">
        <v>70</v>
      </c>
      <c r="F249" s="141"/>
      <c r="G249" s="142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</row>
    <row r="250" spans="4:43" ht="18" customHeight="1">
      <c r="D250" s="33"/>
      <c r="E250" s="140" t="s">
        <v>1474</v>
      </c>
      <c r="F250" s="141"/>
      <c r="G250" s="142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</row>
    <row r="251" spans="4:43" ht="18" customHeight="1">
      <c r="D251" s="33"/>
      <c r="E251" s="140" t="s">
        <v>1473</v>
      </c>
      <c r="F251" s="141"/>
      <c r="G251" s="142"/>
      <c r="H251" s="33" t="s">
        <v>24</v>
      </c>
      <c r="I251" s="33" t="s">
        <v>24</v>
      </c>
      <c r="J251" s="33" t="s">
        <v>24</v>
      </c>
      <c r="K251" s="33" t="s">
        <v>24</v>
      </c>
      <c r="L251" s="33" t="s">
        <v>24</v>
      </c>
      <c r="M251" s="33" t="s">
        <v>24</v>
      </c>
      <c r="N251" s="33" t="s">
        <v>24</v>
      </c>
      <c r="O251" s="33" t="s">
        <v>24</v>
      </c>
      <c r="P251" s="33" t="s">
        <v>24</v>
      </c>
      <c r="Q251" s="33" t="s">
        <v>24</v>
      </c>
      <c r="R251" s="33" t="s">
        <v>24</v>
      </c>
      <c r="S251" s="33" t="s">
        <v>24</v>
      </c>
      <c r="T251" s="33" t="s">
        <v>24</v>
      </c>
      <c r="U251" s="33" t="s">
        <v>24</v>
      </c>
      <c r="V251" s="33" t="s">
        <v>24</v>
      </c>
      <c r="W251" s="33" t="s">
        <v>24</v>
      </c>
      <c r="X251" s="33" t="s">
        <v>24</v>
      </c>
      <c r="Y251" s="33" t="s">
        <v>24</v>
      </c>
      <c r="Z251" s="33" t="s">
        <v>24</v>
      </c>
      <c r="AA251" s="33" t="s">
        <v>24</v>
      </c>
      <c r="AB251" s="33" t="s">
        <v>24</v>
      </c>
      <c r="AC251" s="33" t="s">
        <v>24</v>
      </c>
      <c r="AD251" s="33" t="s">
        <v>24</v>
      </c>
      <c r="AE251" s="33" t="s">
        <v>24</v>
      </c>
      <c r="AF251" s="33" t="s">
        <v>24</v>
      </c>
      <c r="AG251" s="33" t="s">
        <v>24</v>
      </c>
      <c r="AH251" s="33" t="s">
        <v>24</v>
      </c>
      <c r="AI251" s="33" t="s">
        <v>24</v>
      </c>
      <c r="AJ251" s="33" t="s">
        <v>24</v>
      </c>
      <c r="AK251" s="33" t="s">
        <v>24</v>
      </c>
      <c r="AL251" s="33" t="s">
        <v>24</v>
      </c>
      <c r="AM251" s="33" t="s">
        <v>24</v>
      </c>
      <c r="AN251" s="33" t="s">
        <v>24</v>
      </c>
      <c r="AO251" s="33" t="s">
        <v>24</v>
      </c>
      <c r="AP251" s="33" t="s">
        <v>24</v>
      </c>
      <c r="AQ251" s="33" t="s">
        <v>24</v>
      </c>
    </row>
    <row r="252" spans="4:43" ht="18" customHeight="1">
      <c r="D252" s="33"/>
      <c r="E252" s="140" t="s">
        <v>1475</v>
      </c>
      <c r="F252" s="141"/>
      <c r="G252" s="142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</row>
    <row r="253" spans="4:43" ht="18" customHeight="1">
      <c r="D253" s="33"/>
      <c r="E253" s="140" t="s">
        <v>1476</v>
      </c>
      <c r="F253" s="141"/>
      <c r="G253" s="142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</row>
    <row r="254" spans="4:43" ht="18" customHeight="1">
      <c r="D254" s="37" t="str">
        <f>E106</f>
        <v>COLUMN_COMMENT</v>
      </c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43"/>
    </row>
    <row r="255" spans="4:43" ht="18" customHeight="1">
      <c r="D255" s="33"/>
      <c r="E255" s="140" t="s">
        <v>70</v>
      </c>
      <c r="F255" s="141"/>
      <c r="G255" s="142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</row>
    <row r="256" spans="4:43" ht="18" customHeight="1">
      <c r="D256" s="33"/>
      <c r="E256" s="140" t="s">
        <v>1474</v>
      </c>
      <c r="F256" s="141"/>
      <c r="G256" s="142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</row>
    <row r="257" spans="4:43" ht="18" customHeight="1">
      <c r="D257" s="33"/>
      <c r="E257" s="140" t="s">
        <v>1473</v>
      </c>
      <c r="F257" s="141"/>
      <c r="G257" s="142"/>
      <c r="H257" s="33" t="s">
        <v>24</v>
      </c>
      <c r="I257" s="33" t="s">
        <v>24</v>
      </c>
      <c r="J257" s="33" t="s">
        <v>24</v>
      </c>
      <c r="K257" s="33" t="s">
        <v>24</v>
      </c>
      <c r="L257" s="33" t="s">
        <v>24</v>
      </c>
      <c r="M257" s="33" t="s">
        <v>24</v>
      </c>
      <c r="N257" s="33" t="s">
        <v>24</v>
      </c>
      <c r="O257" s="33" t="s">
        <v>24</v>
      </c>
      <c r="P257" s="33" t="s">
        <v>24</v>
      </c>
      <c r="Q257" s="33" t="s">
        <v>24</v>
      </c>
      <c r="R257" s="33" t="s">
        <v>24</v>
      </c>
      <c r="S257" s="33" t="s">
        <v>24</v>
      </c>
      <c r="T257" s="33" t="s">
        <v>24</v>
      </c>
      <c r="U257" s="33" t="s">
        <v>24</v>
      </c>
      <c r="V257" s="33" t="s">
        <v>24</v>
      </c>
      <c r="W257" s="33" t="s">
        <v>24</v>
      </c>
      <c r="X257" s="33" t="s">
        <v>24</v>
      </c>
      <c r="Y257" s="33" t="s">
        <v>24</v>
      </c>
      <c r="Z257" s="33" t="s">
        <v>24</v>
      </c>
      <c r="AA257" s="33" t="s">
        <v>24</v>
      </c>
      <c r="AB257" s="33" t="s">
        <v>24</v>
      </c>
      <c r="AC257" s="33" t="s">
        <v>24</v>
      </c>
      <c r="AD257" s="33" t="s">
        <v>24</v>
      </c>
      <c r="AE257" s="33" t="s">
        <v>24</v>
      </c>
      <c r="AF257" s="33" t="s">
        <v>24</v>
      </c>
      <c r="AG257" s="33" t="s">
        <v>24</v>
      </c>
      <c r="AH257" s="33" t="s">
        <v>24</v>
      </c>
      <c r="AI257" s="33" t="s">
        <v>24</v>
      </c>
      <c r="AJ257" s="33" t="s">
        <v>24</v>
      </c>
      <c r="AK257" s="33" t="s">
        <v>24</v>
      </c>
      <c r="AL257" s="33" t="s">
        <v>24</v>
      </c>
      <c r="AM257" s="33" t="s">
        <v>24</v>
      </c>
      <c r="AN257" s="33" t="s">
        <v>24</v>
      </c>
      <c r="AO257" s="33" t="s">
        <v>24</v>
      </c>
      <c r="AP257" s="33" t="s">
        <v>24</v>
      </c>
      <c r="AQ257" s="33" t="s">
        <v>24</v>
      </c>
    </row>
    <row r="258" spans="4:43" ht="18" customHeight="1">
      <c r="D258" s="33"/>
      <c r="E258" s="140" t="s">
        <v>1475</v>
      </c>
      <c r="F258" s="141"/>
      <c r="G258" s="142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</row>
    <row r="259" spans="4:43" ht="18" customHeight="1">
      <c r="D259" s="33"/>
      <c r="E259" s="140" t="s">
        <v>1182</v>
      </c>
      <c r="F259" s="141"/>
      <c r="G259" s="142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</row>
    <row r="260" spans="4:43" ht="18" customHeight="1">
      <c r="D260" s="37" t="str">
        <f>E109</f>
        <v>SQL_SET_HOST</v>
      </c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43"/>
    </row>
    <row r="261" spans="4:43" ht="18" customHeight="1">
      <c r="D261" s="33"/>
      <c r="E261" s="140" t="s">
        <v>70</v>
      </c>
      <c r="F261" s="141"/>
      <c r="G261" s="142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 t="s">
        <v>24</v>
      </c>
      <c r="AN261" s="33"/>
      <c r="AO261" s="33"/>
      <c r="AP261" s="33"/>
      <c r="AQ261" s="33"/>
    </row>
    <row r="262" spans="4:43" ht="18" customHeight="1">
      <c r="D262" s="33"/>
      <c r="E262" s="140" t="s">
        <v>315</v>
      </c>
      <c r="F262" s="141"/>
      <c r="G262" s="142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 t="s">
        <v>24</v>
      </c>
      <c r="AO262" s="33"/>
      <c r="AP262" s="33"/>
      <c r="AQ262" s="33"/>
    </row>
    <row r="263" spans="4:43" ht="18" customHeight="1">
      <c r="D263" s="33"/>
      <c r="E263" s="140" t="s">
        <v>316</v>
      </c>
      <c r="F263" s="141"/>
      <c r="G263" s="142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 t="s">
        <v>24</v>
      </c>
      <c r="AP263" s="33"/>
      <c r="AQ263" s="33"/>
    </row>
    <row r="264" spans="4:43" ht="18" customHeight="1">
      <c r="D264" s="33"/>
      <c r="E264" s="140" t="s">
        <v>1469</v>
      </c>
      <c r="F264" s="141"/>
      <c r="G264" s="142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 t="s">
        <v>24</v>
      </c>
    </row>
    <row r="265" spans="4:43" ht="18" customHeight="1">
      <c r="D265" s="33"/>
      <c r="E265" s="140" t="s">
        <v>314</v>
      </c>
      <c r="F265" s="141"/>
      <c r="G265" s="142"/>
      <c r="H265" s="33" t="s">
        <v>24</v>
      </c>
      <c r="I265" s="33" t="s">
        <v>24</v>
      </c>
      <c r="J265" s="33" t="s">
        <v>24</v>
      </c>
      <c r="K265" s="33" t="s">
        <v>24</v>
      </c>
      <c r="L265" s="33" t="s">
        <v>24</v>
      </c>
      <c r="M265" s="33" t="s">
        <v>24</v>
      </c>
      <c r="N265" s="33" t="s">
        <v>24</v>
      </c>
      <c r="O265" s="33" t="s">
        <v>24</v>
      </c>
      <c r="P265" s="33" t="s">
        <v>24</v>
      </c>
      <c r="Q265" s="33" t="s">
        <v>24</v>
      </c>
      <c r="R265" s="33" t="s">
        <v>24</v>
      </c>
      <c r="S265" s="33" t="s">
        <v>24</v>
      </c>
      <c r="T265" s="33" t="s">
        <v>24</v>
      </c>
      <c r="U265" s="33" t="s">
        <v>24</v>
      </c>
      <c r="V265" s="33" t="s">
        <v>24</v>
      </c>
      <c r="W265" s="33" t="s">
        <v>24</v>
      </c>
      <c r="X265" s="33" t="s">
        <v>24</v>
      </c>
      <c r="Y265" s="33" t="s">
        <v>24</v>
      </c>
      <c r="Z265" s="33" t="s">
        <v>24</v>
      </c>
      <c r="AA265" s="33" t="s">
        <v>24</v>
      </c>
      <c r="AB265" s="33" t="s">
        <v>24</v>
      </c>
      <c r="AC265" s="33" t="s">
        <v>24</v>
      </c>
      <c r="AD265" s="33" t="s">
        <v>24</v>
      </c>
      <c r="AE265" s="33" t="s">
        <v>24</v>
      </c>
      <c r="AF265" s="33" t="s">
        <v>24</v>
      </c>
      <c r="AG265" s="33" t="s">
        <v>24</v>
      </c>
      <c r="AH265" s="33" t="s">
        <v>24</v>
      </c>
      <c r="AI265" s="33" t="s">
        <v>24</v>
      </c>
      <c r="AJ265" s="33" t="s">
        <v>24</v>
      </c>
      <c r="AK265" s="33" t="s">
        <v>24</v>
      </c>
      <c r="AL265" s="33" t="s">
        <v>24</v>
      </c>
      <c r="AM265" s="33"/>
      <c r="AN265" s="33"/>
      <c r="AO265" s="33"/>
      <c r="AP265" s="33" t="s">
        <v>24</v>
      </c>
      <c r="AQ265" s="33"/>
    </row>
    <row r="266" spans="4:43" ht="18" customHeight="1">
      <c r="D266" s="33"/>
      <c r="E266" s="140" t="s">
        <v>811</v>
      </c>
      <c r="F266" s="141"/>
      <c r="G266" s="142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</row>
    <row r="267" spans="4:43" ht="18" customHeight="1">
      <c r="D267" s="33"/>
      <c r="E267" s="140" t="s">
        <v>1470</v>
      </c>
      <c r="F267" s="141"/>
      <c r="G267" s="142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</row>
    <row r="268" spans="4:43" ht="18" customHeight="1">
      <c r="D268" s="33"/>
      <c r="E268" s="140" t="s">
        <v>1539</v>
      </c>
      <c r="F268" s="141"/>
      <c r="G268" s="142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</row>
    <row r="269" spans="4:43" ht="18" customHeight="1">
      <c r="D269" s="33"/>
      <c r="E269" s="140" t="s">
        <v>1540</v>
      </c>
      <c r="F269" s="141"/>
      <c r="G269" s="142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</row>
    <row r="270" spans="4:43" ht="18" customHeight="1">
      <c r="D270" s="33"/>
      <c r="E270" s="140" t="s">
        <v>1541</v>
      </c>
      <c r="F270" s="141"/>
      <c r="G270" s="142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</row>
    <row r="271" spans="4:43" ht="18" customHeight="1">
      <c r="D271" s="37" t="str">
        <f>E112</f>
        <v>POSTGRESQL_TEMPLATE</v>
      </c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43"/>
    </row>
    <row r="272" spans="4:43" ht="18" customHeight="1">
      <c r="D272" s="33"/>
      <c r="E272" s="140" t="s">
        <v>70</v>
      </c>
      <c r="F272" s="141"/>
      <c r="G272" s="142"/>
      <c r="H272" s="33" t="s">
        <v>24</v>
      </c>
      <c r="I272" s="33" t="s">
        <v>24</v>
      </c>
      <c r="J272" s="33" t="s">
        <v>24</v>
      </c>
      <c r="K272" s="33" t="s">
        <v>24</v>
      </c>
      <c r="L272" s="33" t="s">
        <v>24</v>
      </c>
      <c r="M272" s="33" t="s">
        <v>24</v>
      </c>
      <c r="N272" s="33" t="s">
        <v>24</v>
      </c>
      <c r="O272" s="33" t="s">
        <v>24</v>
      </c>
      <c r="P272" s="33" t="s">
        <v>24</v>
      </c>
      <c r="Q272" s="33" t="s">
        <v>24</v>
      </c>
      <c r="R272" s="33" t="s">
        <v>24</v>
      </c>
      <c r="S272" s="33" t="s">
        <v>24</v>
      </c>
      <c r="T272" s="33" t="s">
        <v>24</v>
      </c>
      <c r="U272" s="33" t="s">
        <v>24</v>
      </c>
      <c r="V272" s="33" t="s">
        <v>24</v>
      </c>
      <c r="W272" s="33" t="s">
        <v>24</v>
      </c>
      <c r="X272" s="33" t="s">
        <v>24</v>
      </c>
      <c r="Y272" s="33" t="s">
        <v>24</v>
      </c>
      <c r="Z272" s="33" t="s">
        <v>24</v>
      </c>
      <c r="AA272" s="33" t="s">
        <v>24</v>
      </c>
      <c r="AB272" s="33" t="s">
        <v>24</v>
      </c>
      <c r="AC272" s="33" t="s">
        <v>24</v>
      </c>
      <c r="AD272" s="33" t="s">
        <v>24</v>
      </c>
      <c r="AE272" s="33" t="s">
        <v>24</v>
      </c>
      <c r="AF272" s="33" t="s">
        <v>24</v>
      </c>
      <c r="AG272" s="33" t="s">
        <v>24</v>
      </c>
      <c r="AH272" s="33" t="s">
        <v>24</v>
      </c>
      <c r="AI272" s="33" t="s">
        <v>24</v>
      </c>
      <c r="AJ272" s="33" t="s">
        <v>24</v>
      </c>
      <c r="AK272" s="33" t="s">
        <v>24</v>
      </c>
      <c r="AL272" s="33" t="s">
        <v>24</v>
      </c>
      <c r="AM272" s="33" t="s">
        <v>24</v>
      </c>
      <c r="AN272" s="33" t="s">
        <v>24</v>
      </c>
      <c r="AO272" s="33" t="s">
        <v>24</v>
      </c>
      <c r="AP272" s="33" t="s">
        <v>24</v>
      </c>
      <c r="AQ272" s="33" t="s">
        <v>24</v>
      </c>
    </row>
    <row r="273" spans="4:43" ht="18" customHeight="1">
      <c r="D273" s="33"/>
      <c r="E273" s="140" t="s">
        <v>321</v>
      </c>
      <c r="F273" s="141"/>
      <c r="G273" s="142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</row>
    <row r="274" spans="4:43" ht="18" customHeight="1">
      <c r="D274" s="33"/>
      <c r="E274" s="140" t="s">
        <v>322</v>
      </c>
      <c r="F274" s="141"/>
      <c r="G274" s="142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</row>
    <row r="275" spans="4:43" ht="18" customHeight="1">
      <c r="D275" s="33"/>
      <c r="E275" s="140" t="s">
        <v>811</v>
      </c>
      <c r="F275" s="141"/>
      <c r="G275" s="142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</row>
    <row r="276" spans="4:43" ht="18" customHeight="1">
      <c r="D276" s="37" t="str">
        <f>E115</f>
        <v>POSTGRESQL_CONNECTION_LIMIT</v>
      </c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43"/>
    </row>
    <row r="277" spans="4:43" ht="18" customHeight="1">
      <c r="D277" s="33"/>
      <c r="E277" s="140" t="s">
        <v>70</v>
      </c>
      <c r="F277" s="141"/>
      <c r="G277" s="142"/>
      <c r="H277" s="33" t="s">
        <v>24</v>
      </c>
      <c r="I277" s="33" t="s">
        <v>24</v>
      </c>
      <c r="J277" s="33" t="s">
        <v>24</v>
      </c>
      <c r="K277" s="33" t="s">
        <v>24</v>
      </c>
      <c r="L277" s="33" t="s">
        <v>24</v>
      </c>
      <c r="M277" s="33" t="s">
        <v>24</v>
      </c>
      <c r="N277" s="33" t="s">
        <v>24</v>
      </c>
      <c r="O277" s="33" t="s">
        <v>24</v>
      </c>
      <c r="P277" s="33" t="s">
        <v>24</v>
      </c>
      <c r="Q277" s="33" t="s">
        <v>24</v>
      </c>
      <c r="R277" s="33" t="s">
        <v>24</v>
      </c>
      <c r="S277" s="33" t="s">
        <v>24</v>
      </c>
      <c r="T277" s="33" t="s">
        <v>24</v>
      </c>
      <c r="U277" s="33" t="s">
        <v>24</v>
      </c>
      <c r="V277" s="33" t="s">
        <v>24</v>
      </c>
      <c r="W277" s="33" t="s">
        <v>24</v>
      </c>
      <c r="X277" s="33" t="s">
        <v>24</v>
      </c>
      <c r="Y277" s="33" t="s">
        <v>24</v>
      </c>
      <c r="Z277" s="33" t="s">
        <v>24</v>
      </c>
      <c r="AA277" s="33" t="s">
        <v>24</v>
      </c>
      <c r="AB277" s="33" t="s">
        <v>24</v>
      </c>
      <c r="AC277" s="33" t="s">
        <v>24</v>
      </c>
      <c r="AD277" s="33" t="s">
        <v>24</v>
      </c>
      <c r="AE277" s="33" t="s">
        <v>24</v>
      </c>
      <c r="AF277" s="33" t="s">
        <v>24</v>
      </c>
      <c r="AG277" s="33" t="s">
        <v>24</v>
      </c>
      <c r="AH277" s="33" t="s">
        <v>24</v>
      </c>
      <c r="AI277" s="33" t="s">
        <v>24</v>
      </c>
      <c r="AJ277" s="33" t="s">
        <v>24</v>
      </c>
      <c r="AK277" s="33" t="s">
        <v>24</v>
      </c>
      <c r="AL277" s="33" t="s">
        <v>24</v>
      </c>
      <c r="AM277" s="33" t="s">
        <v>24</v>
      </c>
      <c r="AN277" s="33" t="s">
        <v>24</v>
      </c>
      <c r="AO277" s="33" t="s">
        <v>24</v>
      </c>
      <c r="AP277" s="33" t="s">
        <v>24</v>
      </c>
      <c r="AQ277" s="33" t="s">
        <v>24</v>
      </c>
    </row>
    <row r="278" spans="4:43" ht="18" customHeight="1">
      <c r="D278" s="33"/>
      <c r="E278" s="140">
        <v>-1</v>
      </c>
      <c r="F278" s="141"/>
      <c r="G278" s="142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</row>
    <row r="279" spans="4:43" ht="18" customHeight="1">
      <c r="D279" s="33"/>
      <c r="E279" s="140">
        <v>0</v>
      </c>
      <c r="F279" s="141"/>
      <c r="G279" s="142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</row>
    <row r="280" spans="4:43" ht="18" customHeight="1">
      <c r="D280" s="33"/>
      <c r="E280" s="140">
        <v>1</v>
      </c>
      <c r="F280" s="141"/>
      <c r="G280" s="142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</row>
    <row r="281" spans="4:43" ht="18" customHeight="1">
      <c r="D281" s="33"/>
      <c r="E281" s="140" t="s">
        <v>811</v>
      </c>
      <c r="F281" s="141"/>
      <c r="G281" s="142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</row>
    <row r="282" spans="4:43" ht="18" customHeight="1">
      <c r="D282" s="37" t="str">
        <f>E118</f>
        <v>POSTGRESQL_ALLOW_CONNECTIONS</v>
      </c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43"/>
    </row>
    <row r="283" spans="4:43" ht="18" customHeight="1">
      <c r="D283" s="33"/>
      <c r="E283" s="140" t="s">
        <v>70</v>
      </c>
      <c r="F283" s="141"/>
      <c r="G283" s="142"/>
      <c r="H283" s="33" t="s">
        <v>24</v>
      </c>
      <c r="I283" s="33" t="s">
        <v>24</v>
      </c>
      <c r="J283" s="33" t="s">
        <v>24</v>
      </c>
      <c r="K283" s="33" t="s">
        <v>24</v>
      </c>
      <c r="L283" s="33" t="s">
        <v>24</v>
      </c>
      <c r="M283" s="33" t="s">
        <v>24</v>
      </c>
      <c r="N283" s="33" t="s">
        <v>24</v>
      </c>
      <c r="O283" s="33" t="s">
        <v>24</v>
      </c>
      <c r="P283" s="33" t="s">
        <v>24</v>
      </c>
      <c r="Q283" s="33" t="s">
        <v>24</v>
      </c>
      <c r="R283" s="33" t="s">
        <v>24</v>
      </c>
      <c r="S283" s="33" t="s">
        <v>24</v>
      </c>
      <c r="T283" s="33" t="s">
        <v>24</v>
      </c>
      <c r="U283" s="33" t="s">
        <v>24</v>
      </c>
      <c r="V283" s="33" t="s">
        <v>24</v>
      </c>
      <c r="W283" s="33" t="s">
        <v>24</v>
      </c>
      <c r="X283" s="33" t="s">
        <v>24</v>
      </c>
      <c r="Y283" s="33" t="s">
        <v>24</v>
      </c>
      <c r="Z283" s="33" t="s">
        <v>24</v>
      </c>
      <c r="AA283" s="33" t="s">
        <v>24</v>
      </c>
      <c r="AB283" s="33" t="s">
        <v>24</v>
      </c>
      <c r="AC283" s="33" t="s">
        <v>24</v>
      </c>
      <c r="AD283" s="33" t="s">
        <v>24</v>
      </c>
      <c r="AE283" s="33" t="s">
        <v>24</v>
      </c>
      <c r="AF283" s="33" t="s">
        <v>24</v>
      </c>
      <c r="AG283" s="33" t="s">
        <v>24</v>
      </c>
      <c r="AH283" s="33" t="s">
        <v>24</v>
      </c>
      <c r="AI283" s="33" t="s">
        <v>24</v>
      </c>
      <c r="AJ283" s="33" t="s">
        <v>24</v>
      </c>
      <c r="AK283" s="33" t="s">
        <v>24</v>
      </c>
      <c r="AL283" s="33" t="s">
        <v>24</v>
      </c>
      <c r="AM283" s="33" t="s">
        <v>24</v>
      </c>
      <c r="AN283" s="33" t="s">
        <v>24</v>
      </c>
      <c r="AO283" s="33" t="s">
        <v>24</v>
      </c>
      <c r="AP283" s="33" t="s">
        <v>24</v>
      </c>
      <c r="AQ283" s="33" t="s">
        <v>24</v>
      </c>
    </row>
    <row r="284" spans="4:43" ht="18" customHeight="1">
      <c r="D284" s="33"/>
      <c r="E284" s="147" t="s">
        <v>1442</v>
      </c>
      <c r="F284" s="141"/>
      <c r="G284" s="142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</row>
    <row r="285" spans="4:43" ht="18" customHeight="1">
      <c r="D285" s="33"/>
      <c r="E285" s="147" t="s">
        <v>1443</v>
      </c>
      <c r="F285" s="141"/>
      <c r="G285" s="142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</row>
    <row r="286" spans="4:43" ht="18" customHeight="1">
      <c r="D286" s="33"/>
      <c r="E286" s="140" t="s">
        <v>811</v>
      </c>
      <c r="F286" s="141"/>
      <c r="G286" s="142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</row>
    <row r="287" spans="4:43" ht="18" customHeight="1">
      <c r="D287" s="32" t="s">
        <v>417</v>
      </c>
      <c r="E287" s="29"/>
      <c r="F287" s="29"/>
      <c r="G287" s="29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9"/>
      <c r="AN287" s="30"/>
      <c r="AO287" s="30"/>
      <c r="AP287" s="30"/>
      <c r="AQ287" s="44"/>
    </row>
    <row r="288" spans="4:43" ht="18" customHeight="1">
      <c r="D288" s="130" t="s">
        <v>406</v>
      </c>
      <c r="E288" s="106"/>
      <c r="F288" s="106"/>
      <c r="G288" s="107"/>
      <c r="H288" s="124" t="s">
        <v>410</v>
      </c>
      <c r="I288" s="124" t="s">
        <v>410</v>
      </c>
      <c r="J288" s="124" t="s">
        <v>371</v>
      </c>
      <c r="K288" s="124" t="s">
        <v>371</v>
      </c>
      <c r="L288" s="124" t="s">
        <v>371</v>
      </c>
      <c r="M288" s="124" t="s">
        <v>410</v>
      </c>
      <c r="N288" s="124" t="s">
        <v>407</v>
      </c>
      <c r="O288" s="124" t="s">
        <v>407</v>
      </c>
      <c r="P288" s="124" t="s">
        <v>407</v>
      </c>
      <c r="Q288" s="124" t="s">
        <v>407</v>
      </c>
      <c r="R288" s="124" t="s">
        <v>410</v>
      </c>
      <c r="S288" s="124" t="s">
        <v>410</v>
      </c>
      <c r="T288" s="124" t="s">
        <v>407</v>
      </c>
      <c r="U288" s="124" t="s">
        <v>407</v>
      </c>
      <c r="V288" s="124" t="s">
        <v>407</v>
      </c>
      <c r="W288" s="124" t="s">
        <v>410</v>
      </c>
      <c r="X288" s="124" t="s">
        <v>410</v>
      </c>
      <c r="Y288" s="124" t="s">
        <v>407</v>
      </c>
      <c r="Z288" s="124" t="s">
        <v>407</v>
      </c>
      <c r="AA288" s="124" t="s">
        <v>407</v>
      </c>
      <c r="AB288" s="124" t="s">
        <v>407</v>
      </c>
      <c r="AC288" s="124" t="s">
        <v>407</v>
      </c>
      <c r="AD288" s="124" t="s">
        <v>407</v>
      </c>
      <c r="AE288" s="124" t="s">
        <v>407</v>
      </c>
      <c r="AF288" s="124" t="s">
        <v>407</v>
      </c>
      <c r="AG288" s="124" t="s">
        <v>410</v>
      </c>
      <c r="AH288" s="124" t="s">
        <v>410</v>
      </c>
      <c r="AI288" s="124" t="s">
        <v>410</v>
      </c>
      <c r="AJ288" s="124" t="s">
        <v>407</v>
      </c>
      <c r="AK288" s="124" t="s">
        <v>407</v>
      </c>
      <c r="AL288" s="124" t="s">
        <v>410</v>
      </c>
      <c r="AM288" s="124" t="s">
        <v>410</v>
      </c>
      <c r="AN288" s="124" t="s">
        <v>407</v>
      </c>
      <c r="AO288" s="124" t="s">
        <v>407</v>
      </c>
      <c r="AP288" s="124" t="s">
        <v>407</v>
      </c>
      <c r="AQ288" s="124" t="s">
        <v>407</v>
      </c>
    </row>
    <row r="289" spans="4:43" ht="18" customHeight="1">
      <c r="D289" s="118"/>
      <c r="E289" s="119"/>
      <c r="F289" s="119"/>
      <c r="G289" s="120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</row>
    <row r="290" spans="4:43" ht="18" customHeight="1">
      <c r="D290" s="108"/>
      <c r="E290" s="109"/>
      <c r="F290" s="109"/>
      <c r="G290" s="110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</row>
    <row r="291" spans="4:43" ht="18" customHeight="1">
      <c r="D291" s="105" t="s">
        <v>408</v>
      </c>
      <c r="E291" s="106"/>
      <c r="F291" s="106"/>
      <c r="G291" s="107"/>
      <c r="H291" s="127">
        <v>240001</v>
      </c>
      <c r="I291" s="127">
        <v>240120</v>
      </c>
      <c r="J291" s="127">
        <v>240201</v>
      </c>
      <c r="K291" s="127">
        <v>240202</v>
      </c>
      <c r="L291" s="127">
        <v>240203</v>
      </c>
      <c r="M291" s="127">
        <v>240122</v>
      </c>
      <c r="N291" s="127">
        <v>240001</v>
      </c>
      <c r="O291" s="127">
        <v>240001</v>
      </c>
      <c r="P291" s="127">
        <v>240001</v>
      </c>
      <c r="Q291" s="127">
        <v>240001</v>
      </c>
      <c r="R291" s="127">
        <v>240122</v>
      </c>
      <c r="S291" s="127">
        <v>240123</v>
      </c>
      <c r="T291" s="127">
        <v>240001</v>
      </c>
      <c r="U291" s="127">
        <v>240001</v>
      </c>
      <c r="V291" s="127">
        <v>240001</v>
      </c>
      <c r="W291" s="127">
        <v>240123</v>
      </c>
      <c r="X291" s="127">
        <v>240125</v>
      </c>
      <c r="Y291" s="127">
        <v>240001</v>
      </c>
      <c r="Z291" s="127">
        <v>240001</v>
      </c>
      <c r="AA291" s="127">
        <v>240001</v>
      </c>
      <c r="AB291" s="127">
        <v>240001</v>
      </c>
      <c r="AC291" s="127">
        <v>240001</v>
      </c>
      <c r="AD291" s="127">
        <v>240001</v>
      </c>
      <c r="AE291" s="127">
        <v>240001</v>
      </c>
      <c r="AF291" s="127">
        <v>240001</v>
      </c>
      <c r="AG291" s="127">
        <v>240124</v>
      </c>
      <c r="AH291" s="127">
        <v>240126</v>
      </c>
      <c r="AI291" s="127">
        <v>240127</v>
      </c>
      <c r="AJ291" s="127">
        <v>240001</v>
      </c>
      <c r="AK291" s="127">
        <v>240001</v>
      </c>
      <c r="AL291" s="127">
        <v>240127</v>
      </c>
      <c r="AM291" s="127">
        <v>240129</v>
      </c>
      <c r="AN291" s="127">
        <v>240001</v>
      </c>
      <c r="AO291" s="127">
        <v>240001</v>
      </c>
      <c r="AP291" s="127">
        <v>240001</v>
      </c>
      <c r="AQ291" s="127">
        <v>240001</v>
      </c>
    </row>
    <row r="292" spans="4:43" ht="18" customHeight="1">
      <c r="D292" s="118"/>
      <c r="E292" s="119"/>
      <c r="F292" s="119"/>
      <c r="G292" s="120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128"/>
    </row>
    <row r="293" spans="4:43" ht="18" customHeight="1">
      <c r="D293" s="118"/>
      <c r="E293" s="119"/>
      <c r="F293" s="119"/>
      <c r="G293" s="120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128"/>
    </row>
    <row r="294" spans="4:43" ht="18" customHeight="1">
      <c r="D294" s="118"/>
      <c r="E294" s="119"/>
      <c r="F294" s="119"/>
      <c r="G294" s="120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128"/>
    </row>
    <row r="295" spans="4:43" ht="18" customHeight="1">
      <c r="D295" s="108"/>
      <c r="E295" s="109"/>
      <c r="F295" s="109"/>
      <c r="G295" s="110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</row>
    <row r="296" spans="4:43" ht="18" customHeight="1">
      <c r="D296" s="32" t="s">
        <v>418</v>
      </c>
      <c r="E296" s="29"/>
      <c r="F296" s="29"/>
      <c r="G296" s="29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9"/>
      <c r="AJ296" s="30"/>
      <c r="AK296" s="30"/>
      <c r="AL296" s="30"/>
      <c r="AM296" s="30"/>
      <c r="AN296" s="30"/>
      <c r="AO296" s="30"/>
      <c r="AP296" s="30"/>
      <c r="AQ296" s="44"/>
    </row>
    <row r="297" spans="4:43" ht="18" customHeight="1">
      <c r="D297" s="130" t="s">
        <v>409</v>
      </c>
      <c r="E297" s="106"/>
      <c r="F297" s="106"/>
      <c r="G297" s="107"/>
      <c r="H297" s="124" t="s">
        <v>410</v>
      </c>
      <c r="I297" s="124" t="s">
        <v>410</v>
      </c>
      <c r="J297" s="124" t="s">
        <v>371</v>
      </c>
      <c r="K297" s="124" t="s">
        <v>371</v>
      </c>
      <c r="L297" s="124" t="s">
        <v>371</v>
      </c>
      <c r="M297" s="124" t="s">
        <v>410</v>
      </c>
      <c r="N297" s="124" t="s">
        <v>407</v>
      </c>
      <c r="O297" s="124" t="s">
        <v>407</v>
      </c>
      <c r="P297" s="124" t="s">
        <v>407</v>
      </c>
      <c r="Q297" s="124" t="s">
        <v>407</v>
      </c>
      <c r="R297" s="124" t="s">
        <v>410</v>
      </c>
      <c r="S297" s="124" t="s">
        <v>410</v>
      </c>
      <c r="T297" s="124" t="s">
        <v>407</v>
      </c>
      <c r="U297" s="124" t="s">
        <v>407</v>
      </c>
      <c r="V297" s="124" t="s">
        <v>407</v>
      </c>
      <c r="W297" s="124" t="s">
        <v>410</v>
      </c>
      <c r="X297" s="124" t="s">
        <v>410</v>
      </c>
      <c r="Y297" s="124" t="s">
        <v>407</v>
      </c>
      <c r="Z297" s="124" t="s">
        <v>407</v>
      </c>
      <c r="AA297" s="124" t="s">
        <v>407</v>
      </c>
      <c r="AB297" s="124" t="s">
        <v>407</v>
      </c>
      <c r="AC297" s="124" t="s">
        <v>407</v>
      </c>
      <c r="AD297" s="124" t="s">
        <v>407</v>
      </c>
      <c r="AE297" s="124" t="s">
        <v>407</v>
      </c>
      <c r="AF297" s="124" t="s">
        <v>407</v>
      </c>
      <c r="AG297" s="124" t="s">
        <v>410</v>
      </c>
      <c r="AH297" s="124" t="s">
        <v>410</v>
      </c>
      <c r="AI297" s="124" t="s">
        <v>410</v>
      </c>
      <c r="AJ297" s="124" t="s">
        <v>407</v>
      </c>
      <c r="AK297" s="124" t="s">
        <v>407</v>
      </c>
      <c r="AL297" s="124" t="s">
        <v>410</v>
      </c>
      <c r="AM297" s="124" t="s">
        <v>410</v>
      </c>
      <c r="AN297" s="124" t="s">
        <v>407</v>
      </c>
      <c r="AO297" s="124" t="s">
        <v>407</v>
      </c>
      <c r="AP297" s="124" t="s">
        <v>407</v>
      </c>
      <c r="AQ297" s="124" t="s">
        <v>407</v>
      </c>
    </row>
    <row r="298" spans="4:43" ht="18" customHeight="1">
      <c r="D298" s="118"/>
      <c r="E298" s="119"/>
      <c r="F298" s="119"/>
      <c r="G298" s="120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</row>
    <row r="299" spans="4:43" ht="18" customHeight="1">
      <c r="D299" s="108"/>
      <c r="E299" s="109"/>
      <c r="F299" s="109"/>
      <c r="G299" s="110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</row>
    <row r="300" spans="4:43" ht="18" customHeight="1">
      <c r="D300" s="130" t="s">
        <v>421</v>
      </c>
      <c r="E300" s="106"/>
      <c r="F300" s="106"/>
      <c r="G300" s="107"/>
      <c r="H300" s="131">
        <v>45753</v>
      </c>
      <c r="I300" s="131">
        <v>45753</v>
      </c>
      <c r="J300" s="131">
        <v>45753</v>
      </c>
      <c r="K300" s="131">
        <v>45753</v>
      </c>
      <c r="L300" s="131">
        <v>45753</v>
      </c>
      <c r="M300" s="131">
        <v>45753</v>
      </c>
      <c r="N300" s="131">
        <v>45753</v>
      </c>
      <c r="O300" s="131">
        <v>45753</v>
      </c>
      <c r="P300" s="131">
        <v>45753</v>
      </c>
      <c r="Q300" s="131">
        <v>45753</v>
      </c>
      <c r="R300" s="131">
        <v>45753</v>
      </c>
      <c r="S300" s="131">
        <v>45753</v>
      </c>
      <c r="T300" s="131">
        <v>45753</v>
      </c>
      <c r="U300" s="131">
        <v>45753</v>
      </c>
      <c r="V300" s="131">
        <v>45753</v>
      </c>
      <c r="W300" s="131">
        <v>45753</v>
      </c>
      <c r="X300" s="131">
        <v>45753</v>
      </c>
      <c r="Y300" s="131">
        <v>45753</v>
      </c>
      <c r="Z300" s="131">
        <v>45753</v>
      </c>
      <c r="AA300" s="131">
        <v>45753</v>
      </c>
      <c r="AB300" s="131">
        <v>45753</v>
      </c>
      <c r="AC300" s="131">
        <v>45753</v>
      </c>
      <c r="AD300" s="131">
        <v>45753</v>
      </c>
      <c r="AE300" s="131">
        <v>45753</v>
      </c>
      <c r="AF300" s="131">
        <v>45753</v>
      </c>
      <c r="AG300" s="131">
        <v>45753</v>
      </c>
      <c r="AH300" s="131">
        <v>45753</v>
      </c>
      <c r="AI300" s="131">
        <v>45753</v>
      </c>
      <c r="AJ300" s="131">
        <v>45753</v>
      </c>
      <c r="AK300" s="131">
        <v>45753</v>
      </c>
      <c r="AL300" s="131">
        <v>45753</v>
      </c>
      <c r="AM300" s="131">
        <v>45753</v>
      </c>
      <c r="AN300" s="131">
        <v>45753</v>
      </c>
      <c r="AO300" s="131">
        <v>45753</v>
      </c>
      <c r="AP300" s="131">
        <v>45753</v>
      </c>
      <c r="AQ300" s="131">
        <v>45753</v>
      </c>
    </row>
    <row r="301" spans="4:43" ht="18" customHeight="1">
      <c r="D301" s="132"/>
      <c r="E301" s="119"/>
      <c r="F301" s="119"/>
      <c r="G301" s="120"/>
      <c r="H301" s="131"/>
      <c r="I301" s="131"/>
      <c r="J301" s="131"/>
      <c r="K301" s="131"/>
      <c r="L301" s="131"/>
      <c r="M301" s="131"/>
      <c r="N301" s="131"/>
      <c r="O301" s="131"/>
      <c r="P301" s="131"/>
      <c r="Q301" s="131"/>
      <c r="R301" s="131"/>
      <c r="S301" s="131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  <c r="AN301" s="131"/>
      <c r="AO301" s="131"/>
      <c r="AP301" s="131"/>
      <c r="AQ301" s="131"/>
    </row>
    <row r="302" spans="4:43" ht="18" customHeight="1">
      <c r="D302" s="132"/>
      <c r="E302" s="119"/>
      <c r="F302" s="119"/>
      <c r="G302" s="120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131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131"/>
      <c r="AQ302" s="131"/>
    </row>
    <row r="303" spans="4:43" ht="18" customHeight="1">
      <c r="D303" s="118"/>
      <c r="E303" s="119"/>
      <c r="F303" s="119"/>
      <c r="G303" s="120"/>
      <c r="H303" s="131"/>
      <c r="I303" s="131"/>
      <c r="J303" s="131"/>
      <c r="K303" s="131"/>
      <c r="L303" s="131"/>
      <c r="M303" s="131"/>
      <c r="N303" s="131"/>
      <c r="O303" s="131"/>
      <c r="P303" s="131"/>
      <c r="Q303" s="131"/>
      <c r="R303" s="131"/>
      <c r="S303" s="131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  <c r="AN303" s="131"/>
      <c r="AO303" s="131"/>
      <c r="AP303" s="131"/>
      <c r="AQ303" s="131"/>
    </row>
    <row r="304" spans="4:43" ht="18" customHeight="1">
      <c r="D304" s="108"/>
      <c r="E304" s="109"/>
      <c r="F304" s="109"/>
      <c r="G304" s="110"/>
      <c r="H304" s="131"/>
      <c r="I304" s="131"/>
      <c r="J304" s="131"/>
      <c r="K304" s="131"/>
      <c r="L304" s="131"/>
      <c r="M304" s="131"/>
      <c r="N304" s="131"/>
      <c r="O304" s="131"/>
      <c r="P304" s="131"/>
      <c r="Q304" s="131"/>
      <c r="R304" s="131"/>
      <c r="S304" s="131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  <c r="AN304" s="131"/>
      <c r="AO304" s="131"/>
      <c r="AP304" s="131"/>
      <c r="AQ304" s="131"/>
    </row>
    <row r="305" spans="3:97" ht="18" customHeight="1">
      <c r="O305" s="19"/>
      <c r="AJ305" s="36"/>
      <c r="AL305" s="19"/>
    </row>
    <row r="306" spans="3:97" ht="18" customHeight="1">
      <c r="D306" s="5" t="s">
        <v>230</v>
      </c>
      <c r="E306" s="5" t="s">
        <v>406</v>
      </c>
      <c r="I306" s="5" t="s">
        <v>13</v>
      </c>
      <c r="J306" s="5" t="s">
        <v>422</v>
      </c>
      <c r="O306" s="19"/>
      <c r="AJ306" s="36"/>
      <c r="AL306" s="19"/>
    </row>
    <row r="307" spans="3:97" ht="18" customHeight="1">
      <c r="J307" s="5" t="s">
        <v>423</v>
      </c>
      <c r="O307" s="19"/>
      <c r="AJ307" s="36"/>
      <c r="AL307" s="19"/>
    </row>
    <row r="308" spans="3:97" ht="18" customHeight="1">
      <c r="J308" s="5" t="s">
        <v>424</v>
      </c>
      <c r="O308" s="19"/>
      <c r="AJ308" s="36"/>
      <c r="AL308" s="19"/>
    </row>
    <row r="309" spans="3:97" ht="18" customHeight="1">
      <c r="O309" s="19"/>
      <c r="AJ309" s="36"/>
      <c r="AL309" s="19"/>
      <c r="BS309" s="5" t="str">
        <f>SUBSTITUTE(BS322,"""*""","")</f>
        <v/>
      </c>
    </row>
    <row r="310" spans="3:97" ht="18" customHeight="1">
      <c r="C310" s="5" t="s">
        <v>1166</v>
      </c>
      <c r="D310" s="5" t="s">
        <v>427</v>
      </c>
      <c r="AE310" s="5" t="s">
        <v>230</v>
      </c>
      <c r="AF310" s="5" t="s">
        <v>714</v>
      </c>
      <c r="AJ310" s="5" t="s">
        <v>307</v>
      </c>
      <c r="AK310" s="119" t="s">
        <v>715</v>
      </c>
      <c r="AL310" s="119"/>
      <c r="AM310" s="119"/>
      <c r="AN310" s="119"/>
    </row>
    <row r="312" spans="3:97" ht="18" customHeight="1">
      <c r="D312" s="105" t="s">
        <v>403</v>
      </c>
      <c r="E312" s="106"/>
      <c r="F312" s="106"/>
      <c r="G312" s="107"/>
      <c r="H312" s="111" t="s">
        <v>730</v>
      </c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3"/>
      <c r="AE312" s="117" t="s">
        <v>434</v>
      </c>
      <c r="AF312" s="112"/>
      <c r="AG312" s="113"/>
      <c r="AH312" s="111" t="s">
        <v>411</v>
      </c>
      <c r="AI312" s="112"/>
      <c r="AJ312" s="112"/>
      <c r="AK312" s="112"/>
      <c r="AL312" s="112"/>
      <c r="AM312" s="112"/>
      <c r="AN312" s="112"/>
      <c r="AO312" s="112"/>
      <c r="AP312" s="112"/>
      <c r="AQ312" s="113"/>
      <c r="AS312" s="62" t="s">
        <v>444</v>
      </c>
      <c r="AT312" s="63"/>
      <c r="AU312" s="64"/>
      <c r="AW312" s="71" t="str">
        <f>$D$142</f>
        <v>DBMS_NAME</v>
      </c>
      <c r="AX312" s="71" t="str">
        <f>$D$142</f>
        <v>DBMS_NAME</v>
      </c>
      <c r="AY312" s="71" t="str">
        <f>$D$147</f>
        <v>DATABASE_NAME</v>
      </c>
      <c r="AZ312" s="71" t="str">
        <f>$D$147</f>
        <v>DATABASE_NAME</v>
      </c>
      <c r="BA312" s="71" t="str">
        <f>$D$150</f>
        <v>DATABASE_CHARACTER_SET</v>
      </c>
      <c r="BB312" s="71" t="str">
        <f>$D$150</f>
        <v>DATABASE_CHARACTER_SET</v>
      </c>
      <c r="BC312" s="71" t="str">
        <f>$D$157</f>
        <v>DATABASE_COLLATE</v>
      </c>
      <c r="BD312" s="71" t="str">
        <f>$D$157</f>
        <v>DATABASE_COLLATE</v>
      </c>
      <c r="BE312" s="71" t="str">
        <f>$D$167</f>
        <v>DATABASE_USERNAME</v>
      </c>
      <c r="BF312" s="71" t="str">
        <f>$D$167</f>
        <v>DATABASE_USERNAME</v>
      </c>
      <c r="BG312" s="71" t="str">
        <f>$D$170</f>
        <v>DATABASE_PASSWORD</v>
      </c>
      <c r="BH312" s="71" t="str">
        <f>$D$170</f>
        <v>DATABASE_PASSWORD</v>
      </c>
      <c r="BI312" s="71" t="str">
        <f>$D$173</f>
        <v>DATABASE_USERRIGHT</v>
      </c>
      <c r="BJ312" s="71" t="str">
        <f>$D$173</f>
        <v>DATABASE_USERRIGHT</v>
      </c>
      <c r="BK312" s="71" t="str">
        <f>$D$187</f>
        <v>DATABASE_TABLERIGHT</v>
      </c>
      <c r="BL312" s="71" t="str">
        <f>$D$187</f>
        <v>DATABASE_TABLERIGHT</v>
      </c>
      <c r="BM312" s="71" t="str">
        <f>$D$192</f>
        <v>SET_SCHEMA</v>
      </c>
      <c r="BN312" s="71" t="str">
        <f>$D$192</f>
        <v>SET_SCHEMA</v>
      </c>
      <c r="BO312" s="71" t="str">
        <f>$D$195</f>
        <v>SET_TABLENAME</v>
      </c>
      <c r="BP312" s="71" t="str">
        <f>$D$195</f>
        <v>SET_TABLENAME</v>
      </c>
      <c r="BQ312" s="71" t="str">
        <f>$D$198</f>
        <v>FOREIGN_TABLENAME</v>
      </c>
      <c r="BR312" s="71" t="str">
        <f>$D$198</f>
        <v>FOREIGN_TABLENAME</v>
      </c>
      <c r="BS312" s="71" t="str">
        <f>$D$201</f>
        <v>COLUMN_DATA_NAME</v>
      </c>
      <c r="BT312" s="71" t="str">
        <f>$D$201</f>
        <v>COLUMN_DATA_NAME</v>
      </c>
      <c r="BU312" s="71" t="str">
        <f>$D$206</f>
        <v>COLUMN_PRIMARY_KEY</v>
      </c>
      <c r="BV312" s="71" t="str">
        <f>$D$206</f>
        <v>COLUMN_PRIMARY_KEY</v>
      </c>
      <c r="BW312" s="71" t="str">
        <f>$D$213</f>
        <v>COLUMN_UNIQUE_KEY</v>
      </c>
      <c r="BX312" s="71" t="str">
        <f>$D$213</f>
        <v>COLUMN_UNIQUE_KEY</v>
      </c>
      <c r="BY312" s="71" t="str">
        <f>$D$220</f>
        <v>COLUMN_FOREIGN_KEY</v>
      </c>
      <c r="BZ312" s="71" t="str">
        <f>$D$220</f>
        <v>COLUMN_FOREIGN_KEY</v>
      </c>
      <c r="CA312" s="71" t="str">
        <f>$D$227</f>
        <v>COLUMN_INDEX_KEY</v>
      </c>
      <c r="CB312" s="71" t="str">
        <f>$D$227</f>
        <v>COLUMN_INDEX_KEY</v>
      </c>
      <c r="CC312" s="71" t="str">
        <f>$D$234</f>
        <v>COLUMN_NOT_NULL</v>
      </c>
      <c r="CD312" s="71" t="str">
        <f>$D$234</f>
        <v>COLUMN_NOT_NULL</v>
      </c>
      <c r="CE312" s="71" t="str">
        <f>$D$241</f>
        <v>COLUMN_AUTO_INCREMENT</v>
      </c>
      <c r="CF312" s="71" t="str">
        <f>$D$241</f>
        <v>COLUMN_AUTO_INCREMENT</v>
      </c>
      <c r="CG312" s="71" t="str">
        <f>$D$248</f>
        <v>COLUMN_DEFAULT_VALUE</v>
      </c>
      <c r="CH312" s="71" t="str">
        <f>$D$248</f>
        <v>COLUMN_DEFAULT_VALUE</v>
      </c>
      <c r="CI312" s="71" t="str">
        <f>$D$254</f>
        <v>COLUMN_COMMENT</v>
      </c>
      <c r="CJ312" s="71" t="str">
        <f>$D$254</f>
        <v>COLUMN_COMMENT</v>
      </c>
      <c r="CK312" s="71" t="str">
        <f>$D$260</f>
        <v>SQL_SET_HOST</v>
      </c>
      <c r="CL312" s="71" t="str">
        <f>$D$260</f>
        <v>SQL_SET_HOST</v>
      </c>
      <c r="CM312" s="71" t="str">
        <f>$D$271</f>
        <v>POSTGRESQL_TEMPLATE</v>
      </c>
      <c r="CN312" s="71" t="str">
        <f>$D$271</f>
        <v>POSTGRESQL_TEMPLATE</v>
      </c>
      <c r="CO312" s="71" t="str">
        <f>$D$276</f>
        <v>POSTGRESQL_CONNECTION_LIMIT</v>
      </c>
      <c r="CP312" s="71" t="str">
        <f>$D$276</f>
        <v>POSTGRESQL_CONNECTION_LIMIT</v>
      </c>
      <c r="CQ312" s="71" t="str">
        <f>$D$282</f>
        <v>POSTGRESQL_ALLOW_CONNECTIONS</v>
      </c>
      <c r="CR312" s="71" t="str">
        <f>$D$282</f>
        <v>POSTGRESQL_ALLOW_CONNECTIONS</v>
      </c>
      <c r="CS312" s="5" t="s">
        <v>735</v>
      </c>
    </row>
    <row r="313" spans="3:97" ht="18" customHeight="1">
      <c r="D313" s="108"/>
      <c r="E313" s="109"/>
      <c r="F313" s="109"/>
      <c r="G313" s="110"/>
      <c r="H313" s="114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6"/>
      <c r="AE313" s="114"/>
      <c r="AF313" s="115"/>
      <c r="AG313" s="116"/>
      <c r="AH313" s="114"/>
      <c r="AI313" s="115"/>
      <c r="AJ313" s="115"/>
      <c r="AK313" s="115"/>
      <c r="AL313" s="115"/>
      <c r="AM313" s="115"/>
      <c r="AN313" s="115"/>
      <c r="AO313" s="115"/>
      <c r="AP313" s="115"/>
      <c r="AQ313" s="116"/>
      <c r="AS313" s="65" t="s">
        <v>445</v>
      </c>
      <c r="AT313" s="66"/>
      <c r="AU313" s="67"/>
      <c r="AW313" s="71" t="s">
        <v>732</v>
      </c>
      <c r="AX313" s="71" t="s">
        <v>733</v>
      </c>
      <c r="AY313" s="71" t="s">
        <v>732</v>
      </c>
      <c r="AZ313" s="71" t="s">
        <v>733</v>
      </c>
      <c r="BA313" s="71" t="s">
        <v>732</v>
      </c>
      <c r="BB313" s="71" t="s">
        <v>733</v>
      </c>
      <c r="BC313" s="71" t="s">
        <v>732</v>
      </c>
      <c r="BD313" s="71" t="s">
        <v>733</v>
      </c>
      <c r="BE313" s="71" t="s">
        <v>732</v>
      </c>
      <c r="BF313" s="71" t="s">
        <v>733</v>
      </c>
      <c r="BG313" s="71" t="s">
        <v>732</v>
      </c>
      <c r="BH313" s="71" t="s">
        <v>733</v>
      </c>
      <c r="BI313" s="71" t="s">
        <v>732</v>
      </c>
      <c r="BJ313" s="71" t="s">
        <v>733</v>
      </c>
      <c r="BK313" s="71" t="s">
        <v>732</v>
      </c>
      <c r="BL313" s="71" t="s">
        <v>733</v>
      </c>
      <c r="BM313" s="71" t="s">
        <v>732</v>
      </c>
      <c r="BN313" s="71" t="s">
        <v>733</v>
      </c>
      <c r="BO313" s="71" t="s">
        <v>732</v>
      </c>
      <c r="BP313" s="71" t="s">
        <v>733</v>
      </c>
      <c r="BQ313" s="71" t="s">
        <v>732</v>
      </c>
      <c r="BR313" s="71" t="s">
        <v>733</v>
      </c>
      <c r="BS313" s="71" t="s">
        <v>732</v>
      </c>
      <c r="BT313" s="71" t="s">
        <v>733</v>
      </c>
      <c r="BU313" s="71" t="s">
        <v>732</v>
      </c>
      <c r="BV313" s="71" t="s">
        <v>733</v>
      </c>
      <c r="BW313" s="71" t="s">
        <v>732</v>
      </c>
      <c r="BX313" s="71" t="s">
        <v>733</v>
      </c>
      <c r="BY313" s="71" t="s">
        <v>732</v>
      </c>
      <c r="BZ313" s="71" t="s">
        <v>733</v>
      </c>
      <c r="CA313" s="71" t="s">
        <v>732</v>
      </c>
      <c r="CB313" s="71" t="s">
        <v>733</v>
      </c>
      <c r="CC313" s="71" t="s">
        <v>732</v>
      </c>
      <c r="CD313" s="71" t="s">
        <v>733</v>
      </c>
      <c r="CE313" s="71" t="s">
        <v>732</v>
      </c>
      <c r="CF313" s="71" t="s">
        <v>733</v>
      </c>
      <c r="CG313" s="71" t="s">
        <v>732</v>
      </c>
      <c r="CH313" s="71" t="s">
        <v>733</v>
      </c>
      <c r="CI313" s="71" t="s">
        <v>732</v>
      </c>
      <c r="CJ313" s="71" t="s">
        <v>733</v>
      </c>
      <c r="CK313" s="71" t="s">
        <v>732</v>
      </c>
      <c r="CL313" s="71" t="s">
        <v>733</v>
      </c>
      <c r="CM313" s="71" t="s">
        <v>732</v>
      </c>
      <c r="CN313" s="71" t="s">
        <v>733</v>
      </c>
      <c r="CO313" s="71" t="s">
        <v>732</v>
      </c>
      <c r="CP313" s="71" t="s">
        <v>733</v>
      </c>
      <c r="CQ313" s="71" t="s">
        <v>732</v>
      </c>
      <c r="CR313" s="71" t="s">
        <v>733</v>
      </c>
      <c r="CS313" s="5" t="s">
        <v>735</v>
      </c>
    </row>
    <row r="314" spans="3:97" ht="36" customHeight="1">
      <c r="D314" s="96">
        <f>$H$137</f>
        <v>37</v>
      </c>
      <c r="E314" s="97"/>
      <c r="F314" s="97"/>
      <c r="G314" s="98"/>
      <c r="H314" s="45" t="str">
        <f ca="1">SUBSTITUTE(SUBSTITUTE("clear; echo "&amp;"テストケース"&amp;TEXT($D314,"000")&amp;"; "&amp;AW314&amp;AY314&amp;BA314&amp;BC314&amp;BE314&amp;BG314&amp;BI314&amp;BK314&amp;BM314&amp;BO314&amp;BQ314&amp;BS314&amp;BU314&amp;BW314&amp;BY314&amp;CA314&amp;CC314&amp;CE314&amp;CG314&amp;CI314&amp;CK314&amp;CM314&amp;CO314&amp;CQ314&amp;"sh ./script/"&amp;$B$2&amp;".sh; "&amp;AX314&amp;AZ314&amp;BB314&amp;BD314&amp;BF314&amp;BH314&amp;BJ314&amp;BL314&amp;BN314&amp;BP314&amp;BR314&amp;BT314&amp;BV314&amp;BX314&amp;BZ314&amp;CB314&amp;CD314&amp;CF314&amp;CH314&amp;CJ314&amp;CL314&amp;CN314&amp;CP314&amp;CR314,"なし",""),""",""",",")</f>
        <v>clear; echo テストケース037; sed -i '' 's#COLUMN_AUTO_INCREMENT="false","false","false","false","false","false","false","false","false","false"#COLUMN_AUTO_INCREMENT="NONE","true","false","false","false","false","false","false","false","false"#g' ${CONFIG_DIR}db_sql_config.txt; export COLUMN_AUTO_INCREMENT="NONE","true","false","false","false","false","false","false","false","false";sed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's#COLUMN_AUTO_INCREMENT="NONE","true","false","false","false","false","false","false","false","false"#COLUMN_AUTO_INCREMENT="false","false","false","false","false","false","false","false","false","false"#g' ${CONFIG_DIR}db_sql_config.txt; export COLUMN_AUTO_INCREMENT="false","false","false","false","false","false","false","false","false","false";sed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7"/>
      <c r="AE314" s="99" t="str" cm="1">
        <f t="array" ref="AE314">SUBSTITUTE(INDEX($H$288:$AQ$288, , MATCH($D314, $137:$137, 0)-7),"-","")</f>
        <v>異常</v>
      </c>
      <c r="AF314" s="100"/>
      <c r="AG314" s="101"/>
      <c r="AH314" s="102" t="s">
        <v>1576</v>
      </c>
      <c r="AI314" s="103"/>
      <c r="AJ314" s="103"/>
      <c r="AK314" s="103"/>
      <c r="AL314" s="103"/>
      <c r="AM314" s="103"/>
      <c r="AN314" s="103"/>
      <c r="AO314" s="103"/>
      <c r="AP314" s="103"/>
      <c r="AQ314" s="104"/>
      <c r="AS314" s="68" t="str" cm="1">
        <f t="array" ref="AS314">SUBSTITUTE(TEXT(INDEX($H$291:$AQ$291,1,$D314-36),"000000"),"-","")</f>
        <v>240001</v>
      </c>
      <c r="AT314" s="69"/>
      <c r="AU314" s="70"/>
      <c r="AW314" s="71" t="str">
        <f>SUBSTITUTE(IF(VLOOKUP(AW$312,$AD$9:$AN$32,8,FALSE)=INDEX($E$143:$G$146,MATCH("●",INDEX($H$143:$AQ$146,,MATCH($D314,$137:$137,0)-7),0),1),"","sed -i "&amp;IF($AK$310="MacOS","'' ","")&amp;"'s#"&amp;AW$312&amp;"="""&amp;VLOOKUP(AW$312,$AD$9:$AN$32,8,FALSE)&amp;""""&amp;"#"&amp;AW$312&amp;"="&amp;""""&amp;INDEX($E$143:$G$146,MATCH("●",INDEX($H$143:$AQ$146,,MATCH($D314,$137:$137,0)-7),0),1)&amp;""""&amp;"#g'"&amp;" ${CONFIG_DIR}"&amp;$K$7&amp;"; export "&amp;AW$312&amp;"="&amp;""""&amp;INDEX($E$143:$G$146,MATCH("●",INDEX($H$143:$AQ$146,,MATCH($D314,$137:$137,0)-7),0),1)&amp;""";"),",",""",""")</f>
        <v/>
      </c>
      <c r="AX314" s="71" t="str">
        <f>SUBSTITUTE(IF(INDEX($E$143:$G$146,MATCH("●",INDEX($H$143:$AQ$146,,MATCH($D314,$137:$137,0)-7),0),1)=VLOOKUP(AX$312,$AD$9:$AN$32,8,FALSE),"","sed -i "&amp;IF($AK$310="MacOS","'' ","")&amp;"'s#"&amp;AX$312&amp;"="""&amp;INDEX($E$143:$G$146,MATCH("●",INDEX($H$143:$AQ$146,,MATCH($D314,$137:$137,0)-7),0),1)&amp;""""&amp;"#"&amp;AX$312&amp;"="&amp;""""&amp;VLOOKUP(AX$312,$AD$9:$AN$32,8,FALSE)&amp;""""&amp;"#g'"&amp;"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4" s="71" t="str">
        <f>SUBSTITUTE(IF(VLOOKUP(AY$312,$AD$9:$AN$32,8,FALSE)=INDEX($E$148:$G$149,MATCH("●",INDEX($H$148:$AQ$149,,MATCH($D314,$137:$137,0)-7),0),1),"","sed -i "&amp;IF($AK$310="MacOS","'' ","")&amp;"'s#"&amp;AY$312&amp;"="""&amp;VLOOKUP(AY$312,$AD$9:$AN$32,8,FALSE)&amp;""""&amp;"#"&amp;AY$312&amp;"="&amp;""""&amp;INDEX($E$148:$G$149,MATCH("●",INDEX($H$148:$AQ$149,,MATCH($D314,$137:$137,0)-7),0),1)&amp;""""&amp;"#g'"&amp;" ${CONFIG_DIR}"&amp;$K$7&amp;"; export "&amp;AY$312&amp;"="&amp;""""&amp;INDEX($E$148:$G$149,MATCH("●",INDEX($H$148:$AQ$149,,MATCH($D314,$137:$137,0)-7),0),1)&amp;""";"),",",""",""")</f>
        <v/>
      </c>
      <c r="AZ314" s="71" t="str">
        <f>SUBSTITUTE(IF(INDEX($E$148:$G$149,MATCH("●",INDEX($H$148:$AQ$149,,MATCH($D314,$137:$137,0)-7),0),1)=VLOOKUP(AZ$312,$AD$9:$AN$16,8,FALSE),"","sed -i "&amp;IF($AK$310="MacOS","'' ","")&amp;"'s#"&amp;AZ$312&amp;"="""&amp;INDEX($E$148:$G$149,MATCH("●",INDEX($H$148:$AQ$149,,MATCH($D314,$137:$137,0)-7),0),1)&amp;""""&amp;"#"&amp;AZ$312&amp;"="&amp;""""&amp;VLOOKUP(AZ$312,$AD$9:$AN$16,8,FALSE)&amp;""""&amp;"#g'"&amp;"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4" s="71" t="str">
        <f>SUBSTITUTE(IF(VLOOKUP(BA$312,$AD$9:$AN$32,8,FALSE)=INDEX($E$151:$G$156,MATCH("●",INDEX($H$151:$AQ$156,,MATCH($D314,$137:$137,0)-7),0),1),"","sed -i "&amp;IF($AK$310="MacOS","'' ","")&amp;"'s#"&amp;BA$312&amp;"="""&amp;VLOOKUP(BA$312,$AD$9:$AN$32,8,FALSE)&amp;""""&amp;"#"&amp;BA$312&amp;"="&amp;""""&amp;INDEX($E$151:$G$156,MATCH("●",INDEX($H$151:$AQ$156,,MATCH($D314,$137:$137,0)-7),0),1)&amp;""""&amp;"#g'"&amp;" ${CONFIG_DIR}"&amp;$K$7&amp;"; export "&amp;BA$312&amp;"="&amp;""""&amp;INDEX($E$151:$G$156,MATCH("●",INDEX($H$151:$AQ$156,,MATCH($D314,$137:$137,0)-7),0),1)&amp;""";"),",",""",""")</f>
        <v/>
      </c>
      <c r="BB314" s="71" t="str">
        <f>SUBSTITUTE(IF(INDEX($E$151:$G$156,MATCH("●",INDEX($H$151:$AQ$156,,MATCH($D314,$137:$137,0)-7),0),1)=VLOOKUP(BB$312,$AD$9:$AN$16,8,FALSE),"","sed -i "&amp;IF($AK$310="MacOS","'' ","")&amp;"'s#"&amp;BB$312&amp;"="""&amp;INDEX($E$151:$G$156,MATCH("●",INDEX($H$151:$AQ$156,,MATCH($D314,$137:$137,0)-7),0),1)&amp;""""&amp;"#"&amp;BB$312&amp;"="&amp;""""&amp;VLOOKUP(BB$312,$AD$9:$AN$16,8,FALSE)&amp;""""&amp;"#g'"&amp;"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4" s="71" t="str">
        <f>SUBSTITUTE(IF(VLOOKUP(BC$312,$AD$9:$AN$32,8,FALSE)=INDEX($E$158:$G$166,MATCH("●",INDEX($H$158:$AQ$166,,MATCH($D314,$137:$137,0)-7),0),1),"","sed -i "&amp;IF($AK$310="MacOS","'' ","")&amp;"'s#"&amp;BC$312&amp;"="""&amp;VLOOKUP(BC$312,$AD$9:$AN$32,8,FALSE)&amp;""""&amp;"#"&amp;BC$312&amp;"="&amp;""""&amp;INDEX($E$158:$G$166,MATCH("●",INDEX($H$158:$AQ$166,,MATCH($D314,$137:$137,0)-7),0),1)&amp;""""&amp;"#g'"&amp;" ${CONFIG_DIR}"&amp;$K$7&amp;"; export "&amp;BC$312&amp;"="&amp;""""&amp;INDEX($E$158:$G$166,MATCH("●",INDEX($H$158:$AQ$166,,MATCH($D314,$137:$137,0)-7),0),1)&amp;""";"),",",""",""")</f>
        <v/>
      </c>
      <c r="BD314" s="71" t="str">
        <f>SUBSTITUTE(IF(INDEX($E$158:$G$166,MATCH("●",INDEX($H$158:$AQ$166,,MATCH($D314,$137:$137,0)-7),0),1)=VLOOKUP(BD$312,$AD$9:$AN$16,8,FALSE),"","sed -i "&amp;IF($AK$310="MacOS","'' ","")&amp;"'s#"&amp;BD$312&amp;"="""&amp;INDEX($E$158:$G$166,MATCH("●",INDEX($H$158:$AQ$166,,MATCH($D314,$137:$137,0)-7),0),1)&amp;""""&amp;"#"&amp;BD$312&amp;"="&amp;""""&amp;VLOOKUP(BD$312,$AD$9:$AN$16,8,FALSE)&amp;""""&amp;"#g'"&amp;"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4" s="71" t="str">
        <f>SUBSTITUTE(IF(VLOOKUP(BE$312,$AD$9:$AN$32,8,FALSE)=INDEX($E$168:$G$169,MATCH("●",INDEX($H$168:$AQ$169,,MATCH($D314,$137:$137,0)-7),0),1),"","sed -i "&amp;IF($AK$310="MacOS","'' ","")&amp;"'s#"&amp;BE$312&amp;"="""&amp;VLOOKUP(BE$312,$AD$9:$AD$9:$AN$32,8,FALSE)&amp;""""&amp;"#"&amp;BE$312&amp;"="&amp;""""&amp;INDEX($E$168:$G$169,MATCH("●",INDEX($H$168:$AQ$169,,MATCH($D314,$137:$137,0)-7),0),1)&amp;""""&amp;"#g'"&amp;" ${CONFIG_DIR}"&amp;$K$7&amp;"; export "&amp;BE$312&amp;"="&amp;""""&amp;INDEX($E$168:$G$169,MATCH("●",INDEX($H$168:$AQ$169,,MATCH($D314,$137:$137,0)-7),0),1)&amp;""";"),",",""",""")</f>
        <v/>
      </c>
      <c r="BF314" s="71" t="str">
        <f>SUBSTITUTE(IF(INDEX($E$168:$G$169,MATCH("●",INDEX($H$168:$AQ$169,,MATCH($D314,$137:$137,0)-7),0),1)=VLOOKUP(BF$312,$AD$9:$AN$16,8,FALSE),"","sed -i "&amp;IF($AK$310="MacOS","'' ","")&amp;"'s#"&amp;BF$312&amp;"="""&amp;INDEX($E$168:$G$169,MATCH("●",INDEX($H$168:$AQ$169,,MATCH($D314,$137:$137,0)-7),0),1)&amp;""""&amp;"#"&amp;BF$312&amp;"="&amp;""""&amp;VLOOKUP(BF$312,$AD$9:$AN$16,8,FALSE)&amp;""""&amp;"#g'"&amp;"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4" s="71" t="str">
        <f>SUBSTITUTE(IF(VLOOKUP(BG$312,$AD$9:$AN$32,8,FALSE)=INDEX($E$171:$G$172,MATCH("●",INDEX($H$171:$AQ$172,,MATCH($D314,$137:$137,0)-7),0),1),"","sed -i "&amp;IF($AK$310="MacOS","'' ","")&amp;"'s#"&amp;BG$312&amp;"="""&amp;VLOOKUP(BG$312,$AD$9:$AN$32,8,FALSE)&amp;""""&amp;"#"&amp;BG$312&amp;"="&amp;""""&amp;INDEX($E$171:$G$172,MATCH("●",INDEX($H$171:$AQ$172,,MATCH($D314,$137:$137,0)-7),0),1)&amp;""""&amp;"#g'"&amp;" ${CONFIG_DIR}"&amp;$K$7&amp;"; export "&amp;BG$312&amp;"="&amp;""""&amp;INDEX($E$171:$G$172,MATCH("●",INDEX($H$171:$AQ$172,,MATCH($D314,$137:$137,0)-7),0),1)&amp;""";"),",",""",""")</f>
        <v/>
      </c>
      <c r="BH314" s="71" t="str">
        <f>SUBSTITUTE(IF(INDEX($E$171:$G$172,MATCH("●",INDEX($H$171:$AQ$172,,MATCH($D314,$137:$137,0)-7),0),1)=VLOOKUP(BH$312,$AD$9:$AN$16,8,FALSE),"","sed -i "&amp;IF($AK$310="MacOS","'' ","")&amp;"'s#"&amp;BH$312&amp;"="""&amp;INDEX($E$171:$G$172,MATCH("●",INDEX($H$171:$AQ$172,,MATCH($D314,$137:$137,0)-7),0),1)&amp;""""&amp;"#"&amp;BH$312&amp;"="&amp;""""&amp;VLOOKUP(BH$312,$AD$9:$AN$16,8,FALSE)&amp;""""&amp;"#g'"&amp;"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4" s="71" t="str">
        <f>SUBSTITUTE(IF(VLOOKUP(BI$312,$AD$9:$AN$32,8,FALSE)=INDEX($E$174:$G$186,MATCH("●",INDEX($H$174:$AQ$186,,MATCH($D314,$137:$137,0)-7),0),1),"","sed -i "&amp;IF($AK$310="MacOS","'' ","")&amp;"'s#"&amp;BI$312&amp;"="""&amp;VLOOKUP(BI$312,$AD$9:$AN$32,8,FALSE)&amp;""""&amp;"#"&amp;BI$312&amp;"="&amp;""""&amp;INDEX($E$174:$G$186,MATCH("●",INDEX($H$174:$AQ$186,,MATCH($D314,$137:$137,0)-7),0),1)&amp;""""&amp;"#g'"&amp;" ${CONFIG_DIR}"&amp;$K$7&amp;"; export "&amp;BI$312&amp;"="&amp;""""&amp;INDEX($E$174:$G$186,MATCH("●",INDEX($H$174:$AQ$186,,MATCH($D314,$137:$137,0)-7),0),1)&amp;""";"),",",""",""")</f>
        <v/>
      </c>
      <c r="BJ314" s="71" t="str">
        <f>SUBSTITUTE(IF(INDEX($E$174:$G$186,MATCH("●",INDEX($H$174:$AQ$186,,MATCH($D314,$137:$137,0)-7),0),1)=VLOOKUP(BJ$312,$AD$9:$AN$16,8,FALSE),"","sed -i "&amp;IF($AK$310="MacOS","'' ","")&amp;"'s#"&amp;BJ$312&amp;"="""&amp;INDEX($E$174:$G$186,MATCH("●",INDEX($H$174:$AQ$186,,MATCH($D314,$137:$137,0)-7),0),1)&amp;""""&amp;"#"&amp;BJ$312&amp;"="&amp;""""&amp;VLOOKUP(BJ$312,$AD$9:$AN$16,8,FALSE)&amp;""""&amp;"#g'"&amp;"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4" s="71" t="str">
        <f>SUBSTITUTE(IF(VLOOKUP(BK$312,$AD$9:$AN$32,8,FALSE)=INDEX($E$188:$G$191,MATCH("●",INDEX($H$188:$AQ$191,,MATCH($D314,$137:$137,0)-7),0),1),"","sed -i "&amp;IF($AK$310="MacOS","'' ","")&amp;"'s#"&amp;BK$312&amp;"="""&amp;VLOOKUP(BK$312,$AD$9:$AN$32,8,FALSE)&amp;""""&amp;"#"&amp;BK$312&amp;"="&amp;""""&amp;INDEX($E$188:$G$191,MATCH("●",INDEX($H$188:$AQ$191,,MATCH($D314,$137:$137,0)-7),0),1)&amp;""""&amp;"#g'"&amp;" ${CONFIG_DIR}"&amp;$K$7&amp;"; export "&amp;BK$312&amp;"="&amp;""""&amp;INDEX($E$188:$G$191,MATCH("●",INDEX($H$188:$AQ$191,,MATCH($D314,$137:$137,0)-7),0),1)&amp;""";"),",",""",""")</f>
        <v/>
      </c>
      <c r="BL314" s="71" t="str">
        <f>SUBSTITUTE(IF(INDEX($E$188:$G$191,MATCH("●",INDEX($H$188:$AQ$191,,MATCH($D314,$137:$137,0)-7),0),1)=VLOOKUP(BL$312,$AD$9:$AN$32,8,FALSE),"","sed -i "&amp;IF($AK$310="MacOS","'' ","")&amp;"'s#"&amp;BL$312&amp;"="""&amp;INDEX($E$188:$G$191,MATCH("●",INDEX($H$188:$AQ$191,,MATCH($D314,$137:$137,0)-7),0),1)&amp;""""&amp;"#"&amp;BL$312&amp;"="&amp;""""&amp;VLOOKUP(BL$312,$AD$9:$AN$32,8,FALSE)&amp;""""&amp;"#g'"&amp;"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4" s="71" t="str">
        <f>SUBSTITUTE(IF(VLOOKUP(BM$312,$AD$9:$AN$32,8,FALSE)=INDEX($E$193:$G$194,MATCH("●",INDEX($H$193:$AQ$194,,MATCH($D314,$137:$137,0)-7),0),1),"","sed -i "&amp;IF($AK$310="MacOS","'' ","")&amp;"'s#"&amp;BM$312&amp;"="""&amp;VLOOKUP(BM$312,$AD$9:$AN$32,8,FALSE)&amp;""""&amp;"#"&amp;BM$312&amp;"="&amp;""""&amp;INDEX($E$193:$G$194,MATCH("●",INDEX($H$193:$AQ$194,,MATCH($D314,$137:$137,0)-7),0),1)&amp;""""&amp;"#g'"&amp;" ${CONFIG_DIR}"&amp;$K$7&amp;"; export "&amp;BM$312&amp;"="&amp;""""&amp;INDEX($E$193:$G$194,MATCH("●",INDEX($H$193:$AQ$194,,MATCH($D314,$137:$137,0)-7),0),1)&amp;""";"),",",""",""")</f>
        <v/>
      </c>
      <c r="BN314" s="71" t="str">
        <f>SUBSTITUTE(IF(INDEX($E$193:$G$194,MATCH("●",INDEX($H$193:$AQ$194,,MATCH($D314,$137:$137,0)-7),0),1)=VLOOKUP(BN$312,$AD$9:$AN$32,8,FALSE),"","sed -i "&amp;IF($AK$310="MacOS","'' ","")&amp;"'s#"&amp;BN$312&amp;"="""&amp;INDEX($E$193:$G$194,MATCH("●",INDEX($H$193:$AQ$194,,MATCH($D314,$137:$137,0)-7),0),1)&amp;""""&amp;"#"&amp;BN$312&amp;"="&amp;""""&amp;VLOOKUP(BN$312,$AD$9:$AN$32,8,FALSE)&amp;""""&amp;"#g'"&amp;"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4" s="71" t="str">
        <f>SUBSTITUTE(IF(VLOOKUP(BO$312,$AD$9:$AN$32,8,FALSE)=INDEX($E$196:$G$197,MATCH("●",INDEX($H$196:$AQ$197,,MATCH($D314,$137:$137,0)-7),0),1),"","sed -i "&amp;IF($AK$310="MacOS","'' ","")&amp;"'s#"&amp;BO$312&amp;"="""&amp;VLOOKUP(BO$312,$AD$9:$AN$32,8,FALSE)&amp;""""&amp;"#"&amp;BO$312&amp;"="&amp;""""&amp;INDEX($E$196:$G$197,MATCH("●",INDEX($H$196:$AQ$197,,MATCH($D314,$137:$137,0)-7),0),1)&amp;""""&amp;"#g'"&amp;" ${CONFIG_DIR}"&amp;$K$7&amp;"; export "&amp;BO$312&amp;"="&amp;""""&amp;INDEX($E$196:$G$197,MATCH("●",INDEX($H$196:$AQ$197,,MATCH($D314,$137:$137,0)-7),0),1)&amp;""";"),",",""",""")</f>
        <v/>
      </c>
      <c r="BP314" s="71" t="str">
        <f>SUBSTITUTE(IF(INDEX($E$196:$G$197,MATCH("●",INDEX($H$196:$AQ$197,,MATCH($D314,$137:$137,0)-7),0),1)=VLOOKUP(BP$312,$AD$9:$AN$32,8,FALSE),"","sed -i "&amp;IF($AK$310="MacOS","'' ","")&amp;"'s#"&amp;BP$312&amp;"="""&amp;INDEX($E$196:$G$197,MATCH("●",INDEX($H$196:$AQ$197,,MATCH($D314,$137:$137,0)-7),0),1)&amp;""""&amp;"#"&amp;BP$312&amp;"="&amp;""""&amp;VLOOKUP(BP$312,$AD$9:$AN$32,8,FALSE)&amp;""""&amp;"#g'"&amp;"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4" s="71" t="str">
        <f>SUBSTITUTE(IF(VLOOKUP(BQ$312,$AD$9:$AN$32,8,FALSE)=INDEX($E$199:$G$200,MATCH("●",INDEX($H$199:$AQ$200,,MATCH($D314,$137:$137,0)-7),0),1),"","sed -i "&amp;IF($AK$310="MacOS","'' ","")&amp;"'s#"&amp;BQ$312&amp;"="""&amp;VLOOKUP(BQ$312,$AD$9:$AN$32,8,FALSE)&amp;""""&amp;"#"&amp;BQ$312&amp;"="&amp;""""&amp;INDEX($E$199:$G$200,MATCH("●",INDEX($H$199:$AQ$200,,MATCH($D314,$137:$137,0)-7),0),1)&amp;""""&amp;"#g'"&amp;" ${CONFIG_DIR}"&amp;$K$7&amp;"; export "&amp;BQ$312&amp;"="&amp;""""&amp;INDEX($E$199:$G$200,MATCH("●",INDEX($H$199:$AQ$200,,MATCH($D314,$137:$137,0)-7),0),1)&amp;""";"),",",""",""")</f>
        <v/>
      </c>
      <c r="BR314" s="71" t="str">
        <f>SUBSTITUTE(IF(INDEX($E$199:$G$200,MATCH("●",INDEX($H$199:$AQ$200,,MATCH($D314,$137:$137,0)-7),0),1)=VLOOKUP(BR$312,$AD$9:$AN$32,8,FALSE),"","sed -i "&amp;IF($AK$310="MacOS","'' ","")&amp;"'s#"&amp;BR$312&amp;"="""&amp;INDEX($E$199:$G$200,MATCH("●",INDEX($H$199:$AQ$200,,MATCH($D314,$137:$137,0)-7),0),1)&amp;""""&amp;"#"&amp;BR$312&amp;"="&amp;""""&amp;VLOOKUP(BR$312,$AD$9:$AN$32,8,FALSE)&amp;""""&amp;"#g'"&amp;"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4" s="71" t="str">
        <f>SUBSTITUTE(IF(VLOOKUP(BS$312,$AD$9:$AN$32,8,FALSE)=INDEX($E$202:$G$205,MATCH("●",INDEX($H$202:$AQ$205,,MATCH($D314,$137:$137,0)-7),0),1),"","sed -i "&amp;IF($AK$310="MacOS","'' ","")&amp;"'s#"&amp;BS$312&amp;"="""&amp;VLOOKUP(BS$312,$AD$9:$AN$32,8,FALSE)&amp;""""&amp;"#"&amp;BS$312&amp;"="&amp;""""&amp;INDEX($E$202:$G$205,MATCH("●",INDEX($H$202:$AQ$205,,MATCH($D314,$137:$137,0)-7),0),1)&amp;""""&amp;"#g'"&amp;" ${CONFIG_DIR}"&amp;$K$7&amp;"; export "&amp;BS$312&amp;"="&amp;""""&amp;INDEX($E$202:$G$205,MATCH("●",INDEX($H$202:$AQ$205,,MATCH($D314,$137:$137,0)-7),0),1)&amp;""";"),",",""",""")</f>
        <v/>
      </c>
      <c r="BT314" s="71" t="str">
        <f>SUBSTITUTE(IF(INDEX($E$202:$G$205,MATCH("●",INDEX($H$202:$AQ$205,,MATCH($D314,$137:$137,0)-7),0),1)=VLOOKUP(BT$312,$AD$9:$AN$32,8,FALSE),"","sed -i "&amp;IF($AK$310="MacOS","'' ","")&amp;"'s#"&amp;BT$312&amp;"="""&amp;INDEX($E$202:$G$205,MATCH("●",INDEX($H$202:$AQ$205,,MATCH($D314,$137:$137,0)-7),0),1)&amp;""""&amp;"#"&amp;BT$312&amp;"="&amp;""""&amp;VLOOKUP(BT$312,$AD$9:$AN$32,8,FALSE)&amp;""""&amp;"#g'"&amp;"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4" s="71" t="str">
        <f>SUBSTITUTE(IF(VLOOKUP(BU$312,$AD$9:$AN$32,8,FALSE)=INDEX($E$207:$G$212,MATCH("●",INDEX($H$207:$AQ$212,,MATCH($D314,$137:$137,0)-7),0),1),"","sed -i "&amp;IF($AK$310="MacOS","'' ","")&amp;"'s#"&amp;BU$312&amp;"="""&amp;VLOOKUP(BU$312,$AD$9:$AN$32,8,FALSE)&amp;""""&amp;"#"&amp;BU$312&amp;"="&amp;""""&amp;INDEX($E$207:$G$212,MATCH("●",INDEX($H$207:$AQ$212,,MATCH($D314,$137:$137,0)-7),0),1)&amp;""""&amp;"#g'"&amp;" ${CONFIG_DIR}"&amp;$K$7&amp;"; export "&amp;BU$312&amp;"="&amp;""""&amp;INDEX($E$207:$G$212,MATCH("●",INDEX($H$207:$AQ$212,,MATCH($D314,$137:$137,0)-7),0),1)&amp;""";"),",",""",""")</f>
        <v/>
      </c>
      <c r="BV314" s="71" t="str">
        <f>SUBSTITUTE(IF(INDEX($E$207:$G$212,MATCH("●",INDEX($H$207:$AQ$212,,MATCH($D314,$137:$137,0)-7),0),1)=VLOOKUP(BV$312,$AD$9:$AN$32,8,FALSE),"","sed -i "&amp;IF($AK$310="MacOS","'' ","")&amp;"'s#"&amp;BV$312&amp;"="""&amp;INDEX($E$207:$G$212,MATCH("●",INDEX($H$207:$AQ$212,,MATCH($D314,$137:$137,0)-7),0),1)&amp;""""&amp;"#"&amp;BV$312&amp;"="&amp;""""&amp;VLOOKUP(BV$312,$AD$9:$AN$32,8,FALSE)&amp;""""&amp;"#g'"&amp;"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4" s="71" t="str">
        <f>SUBSTITUTE(IF(VLOOKUP(BW$312,$AD$9:$AN$32,8,FALSE)=INDEX($E$214:$G$219,MATCH("●",INDEX($H$214:$AQ$219,,MATCH($D314,$137:$137,0)-7),0),1),"","sed -i "&amp;IF($AK$310="MacOS","'' ","")&amp;"'s#"&amp;BW$312&amp;"="""&amp;VLOOKUP(BW$312,$AD$9:$AN$32,8,FALSE)&amp;""""&amp;"#"&amp;BW$312&amp;"="&amp;""""&amp;INDEX($E$214:$G$219,MATCH("●",INDEX($H$214:$AQ$219,,MATCH($D314,$137:$137,0)-7),0),1)&amp;""""&amp;"#g'"&amp;" ${CONFIG_DIR}"&amp;$K$7&amp;"; export "&amp;BW$312&amp;"="&amp;""""&amp;INDEX($E$214:$G$219,MATCH("●",INDEX($H$214:$AQ$219,,MATCH($D314,$137:$137,0)-7),0),1)&amp;""";"),",",""",""")</f>
        <v/>
      </c>
      <c r="BX314" s="71" t="str">
        <f>SUBSTITUTE(IF(INDEX($E$214:$G$219,MATCH("●",INDEX($H$214:$AQ$219,,MATCH($D314,$137:$137,0)-7),0),1)=VLOOKUP(BX$312,$AD$9:$AN$32,8,FALSE),"","sed -i "&amp;IF($AK$310="MacOS","'' ","")&amp;"'s#"&amp;BX$312&amp;"="""&amp;INDEX($E$214:$G$219,MATCH("●",INDEX($H$214:$AQ$219,,MATCH($D314,$137:$137,0)-7),0),1)&amp;""""&amp;"#"&amp;BX$312&amp;"="&amp;""""&amp;VLOOKUP(BX$312,$AD$9:$AN$32,8,FALSE)&amp;""""&amp;"#g'"&amp;"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4" s="71" t="str">
        <f>SUBSTITUTE(IF(VLOOKUP(BY$312,$AD$9:$AN$32,8,FALSE)=INDEX($E$221:$G$226,MATCH("●",INDEX($H$221:$AQ$226,,MATCH($D314,$137:$137,0)-7),0),1),"","sed -i "&amp;IF($AK$310="MacOS","'' ","")&amp;"'s#"&amp;BY$312&amp;"="""&amp;VLOOKUP(BY$312,$AD$9:$AN$32,8,FALSE)&amp;""""&amp;"#"&amp;BY$312&amp;"="&amp;""""&amp;INDEX($E$221:$G$226,MATCH("●",INDEX($H$221:$AQ$226,,MATCH($D314,$137:$137,0)-7),0),1)&amp;""""&amp;"#g'"&amp;" ${CONFIG_DIR}"&amp;$K$7&amp;"; export "&amp;BY$312&amp;"="&amp;""""&amp;INDEX($E$221:$G$226,MATCH("●",INDEX($H$221:$AQ$226,,MATCH($D314,$137:$137,0)-7),0),1)&amp;""";"),",",""",""")</f>
        <v/>
      </c>
      <c r="BZ314" s="71" t="str">
        <f>SUBSTITUTE(IF(INDEX($E$221:$G$226,MATCH("●",INDEX($H$221:$AQ$226,,MATCH($D314,$137:$137,0)-7),0),1)=VLOOKUP(BZ$312,$AD$9:$AN$32,8,FALSE),"","sed -i "&amp;IF($AK$310="MacOS","'' ","")&amp;"'s#"&amp;BZ$312&amp;"="""&amp;INDEX($E$221:$G$226,MATCH("●",INDEX($H$221:$AQ$226,,MATCH($D314,$137:$137,0)-7),0),1)&amp;""""&amp;"#"&amp;BZ$312&amp;"="&amp;""""&amp;VLOOKUP(BZ$312,$AD$9:$AN$32,8,FALSE)&amp;""""&amp;"#g'"&amp;"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4" s="71" t="str">
        <f>SUBSTITUTE(IF(VLOOKUP(CA$312,$AD$9:$AN$32,8,FALSE)=INDEX($E$228:$G$233,MATCH("●",INDEX($H$228:$AQ$233,,MATCH($D314,$137:$137,0)-7),0),1),"","sed -i "&amp;IF($AK$310="MacOS","'' ","")&amp;"'s#"&amp;CA$312&amp;"="""&amp;VLOOKUP(CA$312,$AD$9:$AN$32,8,FALSE)&amp;""""&amp;"#"&amp;CA$312&amp;"="&amp;""""&amp;INDEX($E$228:$G$233,MATCH("●",INDEX($H$228:$AQ$233,,MATCH($D314,$137:$137,0)-7),0),1)&amp;""""&amp;"#g'"&amp;" ${CONFIG_DIR}"&amp;$K$7&amp;"; export "&amp;CA$312&amp;"="&amp;""""&amp;INDEX($E$228:$G$233,MATCH("●",INDEX($H$228:$AQ$233,,MATCH($D314,$137:$137,0)-7),0),1)&amp;""";"),",",""",""")</f>
        <v/>
      </c>
      <c r="CB314" s="71" t="str">
        <f>SUBSTITUTE(IF(INDEX($E$228:$G$233,MATCH("●",INDEX($H$228:$AQ$233,,MATCH($D314,$137:$137,0)-7),0),1)=VLOOKUP(CB$312,$AD$9:$AN$32,8,FALSE),"","sed -i "&amp;IF($AK$310="MacOS","'' ","")&amp;"'s#"&amp;CB$312&amp;"="""&amp;INDEX($E$228:$G$233,MATCH("●",INDEX($H$228:$AQ$233,,MATCH($D314,$137:$137,0)-7),0),1)&amp;""""&amp;"#"&amp;CB$312&amp;"="&amp;""""&amp;VLOOKUP(CB$312,$AD$9:$AN$32,8,FALSE)&amp;""""&amp;"#g'"&amp;"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4" s="71" t="str">
        <f>SUBSTITUTE(IF(VLOOKUP(CC$312,$AD$9:$AN$32,8,FALSE)=INDEX($E$235:$G$240,MATCH("●",INDEX($H$235:$AQ$240,,MATCH($D314,$137:$137,0)-7),0),1),"","sed -i "&amp;IF($AK$310="MacOS","'' ","")&amp;"'s#"&amp;CC$312&amp;"="""&amp;VLOOKUP(CC$312,$AD$9:$AN$32,8,FALSE)&amp;""""&amp;"#"&amp;CC$312&amp;"="&amp;""""&amp;INDEX($E$235:$G$240,MATCH("●",INDEX($H$235:$AQ$240,,MATCH($D314,$137:$137,0)-7),0),1)&amp;""""&amp;"#g'"&amp;" ${CONFIG_DIR}"&amp;$K$7&amp;"; export "&amp;CC$312&amp;"="&amp;""""&amp;INDEX($E$235:$G$240,MATCH("●",INDEX($H$235:$AQ$240,,MATCH($D314,$137:$137,0)-7),0),1)&amp;""";"),",",""",""")</f>
        <v/>
      </c>
      <c r="CD314" s="71" t="str">
        <f>SUBSTITUTE(IF(INDEX($E$235:$G$240,MATCH("●",INDEX($H$235:$AQ$240,,MATCH($D314,$137:$137,0)-7),0),1)=VLOOKUP(CD$312,$AD$9:$AN$32,8,FALSE),"","sed -i "&amp;IF($AK$310="MacOS","'' ","")&amp;"'s#"&amp;CD$312&amp;"="""&amp;INDEX($E$235:$G$240,MATCH("●",INDEX($H$235:$AQ$240,,MATCH($D314,$137:$137,0)-7),0),1)&amp;""""&amp;"#"&amp;CD$312&amp;"="&amp;""""&amp;VLOOKUP(CD$312,$AD$9:$AN$32,8,FALSE)&amp;""""&amp;"#g'"&amp;"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4" s="71" t="str">
        <f>SUBSTITUTE(IF(VLOOKUP(CE$312,$AD$9:$AN$32,8,FALSE)=INDEX($E$242:$G$247,MATCH("●",INDEX($H$242:$AQ$247,,MATCH($D314,$137:$137,0)-7),0),1),"","sed -i "&amp;IF($AK$310="MacOS","'' ","")&amp;"'s#"&amp;CE$312&amp;"="""&amp;VLOOKUP(CE$312,$AD$9:$AN$32,8,FALSE)&amp;""""&amp;"#"&amp;CE$312&amp;"="&amp;""""&amp;INDEX($E$242:$G$247,MATCH("●",INDEX($H$242:$AQ$247,,MATCH($D314,$137:$137,0)-7),0),1)&amp;""""&amp;"#g'"&amp;" ${CONFIG_DIR}"&amp;$K$7&amp;"; export "&amp;CE$312&amp;"="&amp;""""&amp;INDEX($E$242:$G$247,MATCH("●",INDEX($H$242:$AQ$247,,MATCH($D314,$137:$137,0)-7),0),1)&amp;""";"),",",""",""")</f>
        <v>sed -i '' 's#COLUMN_AUTO_INCREMENT="false"",""false"",""false"",""false"",""false"",""false"",""false"",""false"",""false"",""false"#COLUMN_AUTO_INCREMENT="NONE"",""true"",""false"",""false"",""false"",""false"",""false"",""false"",""false"",""false"#g' ${CONFIG_DIR}db_sql_config.txt; export COLUMN_AUTO_INCREMENT="NONE"",""true"",""false"",""false"",""false"",""false"",""false"",""false"",""false"",""false";</v>
      </c>
      <c r="CF314" s="71" t="str">
        <f>SUBSTITUTE(IF(INDEX($E$242:$G$247,MATCH("●",INDEX($H$242:$AQ$247,,MATCH($D314,$137:$137,0)-7),0),1)=VLOOKUP(CF$312,$AD$9:$AN$32,8,FALSE),"","sed -i "&amp;IF($AK$310="MacOS","'' ","")&amp;"'s#"&amp;CF$312&amp;"="""&amp;INDEX($E$242:$G$247,MATCH("●",INDEX($H$242:$AQ$247,,MATCH($D314,$137:$137,0)-7),0),1)&amp;""""&amp;"#"&amp;CF$312&amp;"="&amp;""""&amp;VLOOKUP(CF$312,$AD$9:$AN$32,8,FALSE)&amp;""""&amp;"#g'"&amp;"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>sed -i '' 's#COLUMN_AUTO_INCREMENT="NONE"",""true"",""false"",""false"",""false"",""false"",""false"",""false"",""false"",""false"#COLUMN_AUTO_INCREMENT="false"",""false"",""false"",""false"",""false"",""false"",""false"",""false"",""false"",""false"#g' ${CONFIG_DIR}db_sql_config.txt; export COLUMN_AUTO_INCREMENT="false"",""false"",""false"",""false"",""false"",""false"",""false"",""false"",""false"",""false";</v>
      </c>
      <c r="CG314" s="71" t="str">
        <f>SUBSTITUTE(IF(VLOOKUP(CG$312,$AD$9:$AN$32,8,FALSE)=INDEX($E$249:$G$253,MATCH("●",INDEX($H$249:$AQ$253,,MATCH($D314,$137:$137,0)-7),0),1),"","sed -i "&amp;IF($AK$310="MacOS","'' ","")&amp;"'s#"&amp;CG$312&amp;"="""&amp;VLOOKUP(CG$312,$AD$9:$AN$32,8,FALSE)&amp;""""&amp;"#"&amp;CG$312&amp;"="&amp;""""&amp;INDEX($E$249:$G$253,MATCH("●",INDEX($H$249:$AQ$253,,MATCH($D314,$137:$137,0)-7),0),1)&amp;""""&amp;"#g'"&amp;" ${CONFIG_DIR}"&amp;$K$7&amp;"; export "&amp;CG$312&amp;"="&amp;""""&amp;INDEX($E$249:$G$253,MATCH("●",INDEX($H$249:$AQ$253,,MATCH($D314,$137:$137,0)-7),0),1)&amp;""";"),",",""",""")</f>
        <v/>
      </c>
      <c r="CH314" s="71" t="str">
        <f>SUBSTITUTE(IF(INDEX($E$249:$G$253,MATCH("●",INDEX($H$249:$AQ$253,,MATCH($D314,$137:$137,0)-7),0),1)=VLOOKUP(CH$312,$AD$9:$AN$32,8,FALSE),"","sed -i "&amp;IF($AK$310="MacOS","'' ","")&amp;"'s#"&amp;CH$312&amp;"="""&amp;INDEX($E$249:$G$253,MATCH("●",INDEX($H$249:$AQ$253,,MATCH($D314,$137:$137,0)-7),0),1)&amp;""""&amp;"#"&amp;CH$312&amp;"="&amp;""""&amp;VLOOKUP(CH$312,$AD$9:$AN$32,8,FALSE)&amp;""""&amp;"#g'"&amp;"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4" s="71" t="str">
        <f>SUBSTITUTE(IF(VLOOKUP(CI$312,$AD$9:$AN$32,8,FALSE)=INDEX($E$255:$G$259,MATCH("●",INDEX($H$255:$AQ$259,,MATCH($D314,$137:$137,0)-7),0),1),"","sed -i "&amp;IF($AK$310="MacOS","'' ","")&amp;"'s#"&amp;CI$312&amp;"="""&amp;VLOOKUP(CI$312,$AD$9:$AN$32,8,FALSE)&amp;""""&amp;"#"&amp;CI$312&amp;"="&amp;""""&amp;INDEX($E$255:$G$259,MATCH("●",INDEX($H$255:$AQ$259,,MATCH($D314,$137:$137,0)-7),0),1)&amp;""""&amp;"#g'"&amp;" ${CONFIG_DIR}"&amp;$K$7&amp;"; export "&amp;CI$312&amp;"="&amp;""""&amp;INDEX($E$255:$G$259,MATCH("●",INDEX($H$255:$AQ$259,,MATCH($D314,$137:$137,0)-7),0),1)&amp;""";"),",",""",""")</f>
        <v/>
      </c>
      <c r="CJ314" s="71" t="str">
        <f>SUBSTITUTE(IF(INDEX($E$255:$G$259,MATCH("●",INDEX($H$255:$AQ$259,,MATCH($D314,$137:$137,0)-7),0),1)=VLOOKUP(CJ$312,$AD$9:$AN$32,8,FALSE),"","sed -i "&amp;IF($AK$310="MacOS","'' ","")&amp;"'s#"&amp;CJ$312&amp;"="""&amp;INDEX($E$255:$G$259,MATCH("●",INDEX($H$255:$AQ$259,,MATCH($D314,$137:$137,0)-7),0),1)&amp;""""&amp;"#"&amp;CJ$312&amp;"="&amp;""""&amp;VLOOKUP(CJ$312,$AD$9:$AN$32,8,FALSE)&amp;""""&amp;"#g'"&amp;"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4" s="71" t="str">
        <f>SUBSTITUTE(IF(VLOOKUP(CK$312,$AD$9:$AN$32,8,FALSE)=INDEX($E$261:$G$270,MATCH("●",INDEX($H$261:$AQ$270,,MATCH($D314,$137:$137,0)-7),0),1),"","sed -i "&amp;IF($AK$310="MacOS","'' ","")&amp;"'s#"&amp;CK$312&amp;"="""&amp;VLOOKUP(CK$312,$AD$9:$AN$32,8,FALSE)&amp;""""&amp;"#"&amp;CK$312&amp;"="&amp;""""&amp;INDEX($E$261:$G$270,MATCH("●",INDEX($H$261:$AQ$270,,MATCH($D314,$137:$137,0)-7),0),1)&amp;""""&amp;"#g'"&amp;" ${CONFIG_DIR}"&amp;$K$7&amp;"; export "&amp;CK$312&amp;"="&amp;""""&amp;INDEX($E$261:$G$270,MATCH("●",INDEX($H$261:$AQ$270,,MATCH($D314,$137:$137,0)-7),0),1)&amp;""";"),",",""",""")</f>
        <v/>
      </c>
      <c r="CL314" s="71" t="str">
        <f>SUBSTITUTE(IF(INDEX($E$261:$G$270,MATCH("●",INDEX($H$261:$AQ$270,,MATCH($D314,$137:$137,0)-7),0),1)=VLOOKUP(CL$312,$AD$9:$AN$32,8,FALSE),"","sed -i "&amp;IF($AK$310="MacOS","'' ","")&amp;"'s#"&amp;CL$312&amp;"="""&amp;INDEX($E$261:$G$270,MATCH("●",INDEX($H$261:$AQ$270,,MATCH($D314,$137:$137,0)-7),0),1)&amp;""""&amp;"#"&amp;CL$312&amp;"="&amp;""""&amp;VLOOKUP(CL$312,$AD$9:$AN$32,8,FALSE)&amp;""""&amp;"#g'"&amp;"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14" s="71" t="str">
        <f>SUBSTITUTE(IF(VLOOKUP(CM$312,$AD$9:$AN$32,8,FALSE)=INDEX($E$272:$G$275,MATCH("●",INDEX($H$272:$AQ$275,,MATCH($D314,$137:$137,0)-7),0),1),"","sed -i "&amp;IF($AK$310="MacOS","'' ","")&amp;"'s#"&amp;CM$312&amp;"="""&amp;VLOOKUP(CM$312,$AD$9:$AN$32,8,FALSE)&amp;""""&amp;"#"&amp;CM$312&amp;"="&amp;""""&amp;INDEX($E$272:$G$275,MATCH("●",INDEX($H$272:$AQ$275,,MATCH($D314,$137:$137,0)-7),0),1)&amp;""""&amp;"#g'"&amp;" ${CONFIG_DIR}"&amp;$K$34&amp;"; export "&amp;CM$312&amp;"="&amp;""""&amp;INDEX($E$272:$G$275,MATCH("●",INDEX($H$272:$AQ$275,,MATCH($D314,$137:$137,0)-7),0),1)&amp;""";"),",",""",""")</f>
        <v>sed -i '' 's#POSTGRESQL_TEMPLATE="template0"#POSTGRESQL_TEMPLATE="なし"#g' ${CONFIG_DIR}db_data_config.txt; export POSTGRESQL_TEMPLATE="なし";</v>
      </c>
      <c r="CN314" s="71" t="str">
        <f>SUBSTITUTE(IF(INDEX($E$272:$G$275,MATCH("●",INDEX($H$272:$AQ$275,,MATCH($D314,$137:$137,0)-7),0),1)=VLOOKUP(CN$312,$AD$9:$AN$32,8,FALSE),"","sed -i "&amp;IF($AK$310="MacOS","'' ","")&amp;"'s#"&amp;CN$312&amp;"="""&amp;INDEX($E$272:$G$275,MATCH("●",INDEX($H$272:$AQ$275,,MATCH($D314,$137:$137,0)-7),0),1)&amp;""""&amp;"#"&amp;CN$312&amp;"="&amp;""""&amp;VLOOKUP(CN$312,$AD$9:$AN$32,8,FALSE)&amp;""""&amp;"#g'"&amp;" ${CONFIG_DIR}"&amp;$K$34&amp;"; export "&amp;CN$312&amp;"="&amp;""""&amp;VLOOKUP(CN$312,$AD$9:$AN$32,8,FALSE)&amp;""";"),",",""",""")</f>
        <v>sed -i '' 's#POSTGRESQL_TEMPLATE="なし"#POSTGRESQL_TEMPLATE="template0"#g' ${CONFIG_DIR}db_data_config.txt; export POSTGRESQL_TEMPLATE="template0";</v>
      </c>
      <c r="CO314" s="71" t="str">
        <f>SUBSTITUTE(IF(VLOOKUP(CO$312,$AD$9:$AN$32,8,FALSE)=INDEX($E$277:$G$281,MATCH("●",INDEX($H$277:$AQ$281,,MATCH($D314,$137:$137,0)-7),0),1),"","sed -i "&amp;IF($AK$310="MacOS","'' ","")&amp;"'s#"&amp;CO$312&amp;"="""&amp;VLOOKUP(CO$312,$AD$9:$AN$32,8,FALSE)&amp;""""&amp;"#"&amp;CO$312&amp;"="&amp;""""&amp;INDEX($E$277:$G$281,MATCH("●",INDEX($H$277:$AQ$281,,MATCH($D314,$137:$137,0)-7),0),1)&amp;""""&amp;"#g'"&amp;" ${CONFIG_DIR}"&amp;$K$34&amp;"; export "&amp;CO$312&amp;"="&amp;""""&amp;INDEX($E$277:$G$281,MATCH("●",INDEX($H$277:$AQ$281,,MATCH($D314,$137:$137,0)-7),0),1)&amp;""";"),",",""",""")</f>
        <v>sed -i '' 's#POSTGRESQL_CONNECTION_LIMIT="-1"#POSTGRESQL_CONNECTION_LIMIT="なし"#g' ${CONFIG_DIR}db_data_config.txt; export POSTGRESQL_CONNECTION_LIMIT="なし";</v>
      </c>
      <c r="CP314" s="71" t="str">
        <f>SUBSTITUTE(IF(INDEX($E$277:$G$281,MATCH("●",INDEX($H$277:$AQ$281,,MATCH($D314,$137:$137,0)-7),0),1)=VLOOKUP(CP$312,$AD$9:$AN$32,8,FALSE),"","sed -i "&amp;IF($AK$310="MacOS","'' ","")&amp;"'s#"&amp;CP$312&amp;"="""&amp;INDEX($E$277:$G$281,MATCH("●",INDEX($H$277:$AQ$281,,MATCH($D314,$137:$137,0)-7),0),1)&amp;""""&amp;"#"&amp;CP$312&amp;"="&amp;""""&amp;VLOOKUP(CP$312,$AD$9:$AN$32,8,FALSE)&amp;""""&amp;"#g'"&amp;" ${CONFIG_DIR}"&amp;$K$34&amp;"; export "&amp;CP$312&amp;"="&amp;""""&amp;VLOOKUP(CP$312,$AD$9:$AN$32,8,FALSE)&amp;""";"),",",""",""")</f>
        <v>sed -i '' 's#POSTGRESQL_CONNECTION_LIMIT="なし"#POSTGRESQL_CONNECTION_LIMIT="-1"#g' ${CONFIG_DIR}db_data_config.txt; export POSTGRESQL_CONNECTION_LIMIT="-1";</v>
      </c>
      <c r="CQ314" s="71" t="str">
        <f>SUBSTITUTE(IF(VLOOKUP(CQ$312,$AD$9:$AN$32,8,FALSE)=INDEX($E$283:$G$286,MATCH("●",INDEX($H$283:$AQ$286,,MATCH($D314,$137:$137,0)-7),0),1),"","sed -i "&amp;IF($AK$310="MacOS","'' ","")&amp;"'s#"&amp;CQ$312&amp;"="""&amp;VLOOKUP(CQ$312,$AD$9:$AN$32,8,FALSE)&amp;""""&amp;"#"&amp;CQ$312&amp;"="&amp;""""&amp;INDEX($E$283:$G$286,MATCH("●",INDEX($H$283:$AQ$286,,MATCH($D314,$137:$137,0)-7),0),1)&amp;""""&amp;"#g'"&amp;" ${CONFIG_DIR}"&amp;$K$34&amp;"; export "&amp;CQ$312&amp;"="&amp;""""&amp;INDEX($E$283:$G$286,MATCH("●",INDEX($H$283:$AQ$286,,MATCH($D314,$137:$137,0)-7),0),1)&amp;""";"),",",""",""")</f>
        <v>sed -i '' 's#POSTGRESQL_ALLOW_CONNECTIONS="true"#POSTGRESQL_ALLOW_CONNECTIONS="なし"#g' ${CONFIG_DIR}db_data_config.txt; export POSTGRESQL_ALLOW_CONNECTIONS="なし";</v>
      </c>
      <c r="CR314" s="71" t="str">
        <f>SUBSTITUTE(IF(INDEX($E$283:$G$286,MATCH("●",INDEX($H$283:$AQ$286,,MATCH($D314,$137:$137,0)-7),0),1)=VLOOKUP(CR$312,$AD$9:$AN$32,8,FALSE),"","sed -i "&amp;IF($AK$310="MacOS","'' ","")&amp;"'s#"&amp;CR$312&amp;"="""&amp;INDEX($E$283:$G$286,MATCH("●",INDEX($H$283:$AQ$286,,MATCH($D314,$137:$137,0)-7),0),1)&amp;""""&amp;"#"&amp;CR$312&amp;"="&amp;""""&amp;VLOOKUP(CR$312,$AD$9:$AN$32,8,FALSE)&amp;""""&amp;"#g'"&amp;" ${CONFIG_DIR}"&amp;$K$34&amp;"; export "&amp;CR$312&amp;"="&amp;""""&amp;VLOOKUP(CR$312,$AD$9:$AN$32,8,FALSE)&amp;""";"),",",""",""")</f>
        <v>sed -i '' 's#POSTGRESQL_ALLOW_CONNECTIONS="なし"#POSTGRESQL_ALLOW_CONNECTIONS="true"#g' ${CONFIG_DIR}db_data_config.txt; export POSTGRESQL_ALLOW_CONNECTIONS="true";</v>
      </c>
      <c r="CS314" s="5" t="s">
        <v>735</v>
      </c>
    </row>
    <row r="315" spans="3:97" ht="36" customHeight="1">
      <c r="D315" s="96">
        <f>$D314+1</f>
        <v>38</v>
      </c>
      <c r="E315" s="97"/>
      <c r="F315" s="97"/>
      <c r="G315" s="98"/>
      <c r="H315" s="45" t="str">
        <f t="shared" ref="H315:H349" ca="1" si="5">SUBSTITUTE(SUBSTITUTE("clear; echo "&amp;"テストケース"&amp;TEXT($D315,"000")&amp;"; "&amp;AW315&amp;AY315&amp;BA315&amp;BC315&amp;BE315&amp;BG315&amp;BI315&amp;BK315&amp;BM315&amp;BO315&amp;BQ315&amp;BS315&amp;BU315&amp;BW315&amp;BY315&amp;CA315&amp;CC315&amp;CE315&amp;CG315&amp;CI315&amp;CK315&amp;CM315&amp;CO315&amp;CQ315&amp;"sh ./script/"&amp;$B$2&amp;".sh; "&amp;AX315&amp;AZ315&amp;BB315&amp;BD315&amp;BF315&amp;BH315&amp;BJ315&amp;BL315&amp;BN315&amp;BP315&amp;BR315&amp;BT315&amp;BV315&amp;BX315&amp;BZ315&amp;CB315&amp;CD315&amp;CF315&amp;CH315&amp;CJ315&amp;CL315&amp;CN315&amp;CP315&amp;CR315,"なし",""),""",""",",")</f>
        <v>clear; echo テストケース038; sed -i '' 's#COLUMN_AUTO_INCREMENT="false","false","false","false","false","false","false","false","false","false"#COLUMN_AUTO_INCREMENT="NONE","true","tf","false","false","false","false","false","false","false"#g' ${CONFIG_DIR}db_sql_config.txt; export COLUMN_AUTO_INCREMENT="NONE","true","tf","false","false","false","false","false","false","false";sed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's#COLUMN_AUTO_INCREMENT="NONE","true","tf","false","false","false","false","false","false","false"#COLUMN_AUTO_INCREMENT="false","false","false","false","false","false","false","false","false","false"#g' ${CONFIG_DIR}db_sql_config.txt; export COLUMN_AUTO_INCREMENT="false","false","false","false","false","false","false","false","false","false";sed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7"/>
      <c r="AE315" s="99" t="str" cm="1">
        <f t="array" ref="AE315">SUBSTITUTE(INDEX($H$288:$AQ$288, , MATCH($D315, $137:$137, 0)-7),"-","")</f>
        <v>異常</v>
      </c>
      <c r="AF315" s="100"/>
      <c r="AG315" s="101"/>
      <c r="AH315" s="102" t="s">
        <v>1577</v>
      </c>
      <c r="AI315" s="103"/>
      <c r="AJ315" s="103"/>
      <c r="AK315" s="103"/>
      <c r="AL315" s="103"/>
      <c r="AM315" s="103"/>
      <c r="AN315" s="103"/>
      <c r="AO315" s="103"/>
      <c r="AP315" s="103"/>
      <c r="AQ315" s="104"/>
      <c r="AS315" s="68" t="str" cm="1">
        <f t="array" ref="AS315">SUBSTITUTE(TEXT(INDEX($H$291:$AQ$291,1,$D315-36),"000000"),"-","")</f>
        <v>240120</v>
      </c>
      <c r="AT315" s="69"/>
      <c r="AU315" s="70"/>
      <c r="AW315" s="71" t="str">
        <f>SUBSTITUTE(IF(VLOOKUP(AW$312,$AD$9:$AN$32,8,FALSE)=INDEX($E$143:$G$146,MATCH("●",INDEX($H$143:$AQ$146,,MATCH($D315,$137:$137,0)-7),0),1),"","sed -i "&amp;IF($AK$310="MacOS","'' ","")&amp;"'s#"&amp;AW$312&amp;"="""&amp;VLOOKUP(AW$312,$AD$9:$AN$32,8,FALSE)&amp;""""&amp;"#"&amp;AW$312&amp;"="&amp;""""&amp;INDEX($E$143:$G$146,MATCH("●",INDEX($H$143:$AQ$146,,MATCH($D315,$137:$137,0)-7),0),1)&amp;""""&amp;"#g'"&amp;" ${CONFIG_DIR}"&amp;$K$7&amp;"; export "&amp;AW$312&amp;"="&amp;""""&amp;INDEX($E$143:$G$146,MATCH("●",INDEX($H$143:$AQ$146,,MATCH($D315,$137:$137,0)-7),0),1)&amp;""";"),",",""",""")</f>
        <v/>
      </c>
      <c r="AX315" s="71" t="str">
        <f>SUBSTITUTE(IF(INDEX($E$143:$G$146,MATCH("●",INDEX($H$143:$AQ$146,,MATCH($D315,$137:$137,0)-7),0),1)=VLOOKUP(AX$312,$AD$9:$AN$32,8,FALSE),"","sed -i "&amp;IF($AK$310="MacOS","'' ","")&amp;"'s#"&amp;AX$312&amp;"="""&amp;INDEX($E$143:$G$146,MATCH("●",INDEX($H$143:$AQ$146,,MATCH($D315,$137:$137,0)-7),0),1)&amp;""""&amp;"#"&amp;AX$312&amp;"="&amp;""""&amp;VLOOKUP(AX$312,$AD$9:$AN$32,8,FALSE)&amp;""""&amp;"#g'"&amp;"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5" s="71" t="str">
        <f>SUBSTITUTE(IF(VLOOKUP(AY$312,$AD$9:$AN$32,8,FALSE)=INDEX($E$148:$G$149,MATCH("●",INDEX($H$148:$AQ$149,,MATCH($D315,$137:$137,0)-7),0),1),"","sed -i "&amp;IF($AK$310="MacOS","'' ","")&amp;"'s#"&amp;AY$312&amp;"="""&amp;VLOOKUP(AY$312,$AD$9:$AN$32,8,FALSE)&amp;""""&amp;"#"&amp;AY$312&amp;"="&amp;""""&amp;INDEX($E$148:$G$149,MATCH("●",INDEX($H$148:$AQ$149,,MATCH($D315,$137:$137,0)-7),0),1)&amp;""""&amp;"#g'"&amp;" ${CONFIG_DIR}"&amp;$K$7&amp;"; export "&amp;AY$312&amp;"="&amp;""""&amp;INDEX($E$148:$G$149,MATCH("●",INDEX($H$148:$AQ$149,,MATCH($D315,$137:$137,0)-7),0),1)&amp;""";"),",",""",""")</f>
        <v/>
      </c>
      <c r="AZ315" s="71" t="str">
        <f>SUBSTITUTE(IF(INDEX($E$148:$G$149,MATCH("●",INDEX($H$148:$AQ$149,,MATCH($D315,$137:$137,0)-7),0),1)=VLOOKUP(AZ$312,$AD$9:$AN$16,8,FALSE),"","sed -i "&amp;IF($AK$310="MacOS","'' ","")&amp;"'s#"&amp;AZ$312&amp;"="""&amp;INDEX($E$148:$G$149,MATCH("●",INDEX($H$148:$AQ$149,,MATCH($D315,$137:$137,0)-7),0),1)&amp;""""&amp;"#"&amp;AZ$312&amp;"="&amp;""""&amp;VLOOKUP(AZ$312,$AD$9:$AN$16,8,FALSE)&amp;""""&amp;"#g'"&amp;"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5" s="71" t="str">
        <f>SUBSTITUTE(IF(VLOOKUP(BA$312,$AD$9:$AN$32,8,FALSE)=INDEX($E$151:$G$156,MATCH("●",INDEX($H$151:$AQ$156,,MATCH($D315,$137:$137,0)-7),0),1),"","sed -i "&amp;IF($AK$310="MacOS","'' ","")&amp;"'s#"&amp;BA$312&amp;"="""&amp;VLOOKUP(BA$312,$AD$9:$AN$32,8,FALSE)&amp;""""&amp;"#"&amp;BA$312&amp;"="&amp;""""&amp;INDEX($E$151:$G$156,MATCH("●",INDEX($H$151:$AQ$156,,MATCH($D315,$137:$137,0)-7),0),1)&amp;""""&amp;"#g'"&amp;" ${CONFIG_DIR}"&amp;$K$7&amp;"; export "&amp;BA$312&amp;"="&amp;""""&amp;INDEX($E$151:$G$156,MATCH("●",INDEX($H$151:$AQ$156,,MATCH($D315,$137:$137,0)-7),0),1)&amp;""";"),",",""",""")</f>
        <v/>
      </c>
      <c r="BB315" s="71" t="str">
        <f>SUBSTITUTE(IF(INDEX($E$151:$G$156,MATCH("●",INDEX($H$151:$AQ$156,,MATCH($D315,$137:$137,0)-7),0),1)=VLOOKUP(BB$312,$AD$9:$AN$16,8,FALSE),"","sed -i "&amp;IF($AK$310="MacOS","'' ","")&amp;"'s#"&amp;BB$312&amp;"="""&amp;INDEX($E$151:$G$156,MATCH("●",INDEX($H$151:$AQ$156,,MATCH($D315,$137:$137,0)-7),0),1)&amp;""""&amp;"#"&amp;BB$312&amp;"="&amp;""""&amp;VLOOKUP(BB$312,$AD$9:$AN$16,8,FALSE)&amp;""""&amp;"#g'"&amp;"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5" s="71" t="str">
        <f>SUBSTITUTE(IF(VLOOKUP(BC$312,$AD$9:$AN$32,8,FALSE)=INDEX($E$158:$G$166,MATCH("●",INDEX($H$158:$AQ$166,,MATCH($D315,$137:$137,0)-7),0),1),"","sed -i "&amp;IF($AK$310="MacOS","'' ","")&amp;"'s#"&amp;BC$312&amp;"="""&amp;VLOOKUP(BC$312,$AD$9:$AN$32,8,FALSE)&amp;""""&amp;"#"&amp;BC$312&amp;"="&amp;""""&amp;INDEX($E$158:$G$166,MATCH("●",INDEX($H$158:$AQ$166,,MATCH($D315,$137:$137,0)-7),0),1)&amp;""""&amp;"#g'"&amp;" ${CONFIG_DIR}"&amp;$K$7&amp;"; export "&amp;BC$312&amp;"="&amp;""""&amp;INDEX($E$158:$G$166,MATCH("●",INDEX($H$158:$AQ$166,,MATCH($D315,$137:$137,0)-7),0),1)&amp;""";"),",",""",""")</f>
        <v/>
      </c>
      <c r="BD315" s="71" t="str">
        <f>SUBSTITUTE(IF(INDEX($E$158:$G$166,MATCH("●",INDEX($H$158:$AQ$166,,MATCH($D315,$137:$137,0)-7),0),1)=VLOOKUP(BD$312,$AD$9:$AN$16,8,FALSE),"","sed -i "&amp;IF($AK$310="MacOS","'' ","")&amp;"'s#"&amp;BD$312&amp;"="""&amp;INDEX($E$158:$G$166,MATCH("●",INDEX($H$158:$AQ$166,,MATCH($D315,$137:$137,0)-7),0),1)&amp;""""&amp;"#"&amp;BD$312&amp;"="&amp;""""&amp;VLOOKUP(BD$312,$AD$9:$AN$16,8,FALSE)&amp;""""&amp;"#g'"&amp;"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5" s="71" t="str">
        <f>SUBSTITUTE(IF(VLOOKUP(BE$312,$AD$9:$AN$32,8,FALSE)=INDEX($E$168:$G$169,MATCH("●",INDEX($H$168:$AQ$169,,MATCH($D315,$137:$137,0)-7),0),1),"","sed -i "&amp;IF($AK$310="MacOS","'' ","")&amp;"'s#"&amp;BE$312&amp;"="""&amp;VLOOKUP(BE$312,$AD$9:$AD$9:$AN$32,8,FALSE)&amp;""""&amp;"#"&amp;BE$312&amp;"="&amp;""""&amp;INDEX($E$168:$G$169,MATCH("●",INDEX($H$168:$AQ$169,,MATCH($D315,$137:$137,0)-7),0),1)&amp;""""&amp;"#g'"&amp;" ${CONFIG_DIR}"&amp;$K$7&amp;"; export "&amp;BE$312&amp;"="&amp;""""&amp;INDEX($E$168:$G$169,MATCH("●",INDEX($H$168:$AQ$169,,MATCH($D315,$137:$137,0)-7),0),1)&amp;""";"),",",""",""")</f>
        <v/>
      </c>
      <c r="BF315" s="71" t="str">
        <f>SUBSTITUTE(IF(INDEX($E$168:$G$169,MATCH("●",INDEX($H$168:$AQ$169,,MATCH($D315,$137:$137,0)-7),0),1)=VLOOKUP(BF$312,$AD$9:$AN$16,8,FALSE),"","sed -i "&amp;IF($AK$310="MacOS","'' ","")&amp;"'s#"&amp;BF$312&amp;"="""&amp;INDEX($E$168:$G$169,MATCH("●",INDEX($H$168:$AQ$169,,MATCH($D315,$137:$137,0)-7),0),1)&amp;""""&amp;"#"&amp;BF$312&amp;"="&amp;""""&amp;VLOOKUP(BF$312,$AD$9:$AN$16,8,FALSE)&amp;""""&amp;"#g'"&amp;"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5" s="71" t="str">
        <f>SUBSTITUTE(IF(VLOOKUP(BG$312,$AD$9:$AN$32,8,FALSE)=INDEX($E$171:$G$172,MATCH("●",INDEX($H$171:$AQ$172,,MATCH($D315,$137:$137,0)-7),0),1),"","sed -i "&amp;IF($AK$310="MacOS","'' ","")&amp;"'s#"&amp;BG$312&amp;"="""&amp;VLOOKUP(BG$312,$AD$9:$AN$32,8,FALSE)&amp;""""&amp;"#"&amp;BG$312&amp;"="&amp;""""&amp;INDEX($E$171:$G$172,MATCH("●",INDEX($H$171:$AQ$172,,MATCH($D315,$137:$137,0)-7),0),1)&amp;""""&amp;"#g'"&amp;" ${CONFIG_DIR}"&amp;$K$7&amp;"; export "&amp;BG$312&amp;"="&amp;""""&amp;INDEX($E$171:$G$172,MATCH("●",INDEX($H$171:$AQ$172,,MATCH($D315,$137:$137,0)-7),0),1)&amp;""";"),",",""",""")</f>
        <v/>
      </c>
      <c r="BH315" s="71" t="str">
        <f>SUBSTITUTE(IF(INDEX($E$171:$G$172,MATCH("●",INDEX($H$171:$AQ$172,,MATCH($D315,$137:$137,0)-7),0),1)=VLOOKUP(BH$312,$AD$9:$AN$16,8,FALSE),"","sed -i "&amp;IF($AK$310="MacOS","'' ","")&amp;"'s#"&amp;BH$312&amp;"="""&amp;INDEX($E$171:$G$172,MATCH("●",INDEX($H$171:$AQ$172,,MATCH($D315,$137:$137,0)-7),0),1)&amp;""""&amp;"#"&amp;BH$312&amp;"="&amp;""""&amp;VLOOKUP(BH$312,$AD$9:$AN$16,8,FALSE)&amp;""""&amp;"#g'"&amp;"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5" s="71" t="str">
        <f>SUBSTITUTE(IF(VLOOKUP(BI$312,$AD$9:$AN$32,8,FALSE)=INDEX($E$174:$G$186,MATCH("●",INDEX($H$174:$AQ$186,,MATCH($D315,$137:$137,0)-7),0),1),"","sed -i "&amp;IF($AK$310="MacOS","'' ","")&amp;"'s#"&amp;BI$312&amp;"="""&amp;VLOOKUP(BI$312,$AD$9:$AN$32,8,FALSE)&amp;""""&amp;"#"&amp;BI$312&amp;"="&amp;""""&amp;INDEX($E$174:$G$186,MATCH("●",INDEX($H$174:$AQ$186,,MATCH($D315,$137:$137,0)-7),0),1)&amp;""""&amp;"#g'"&amp;" ${CONFIG_DIR}"&amp;$K$7&amp;"; export "&amp;BI$312&amp;"="&amp;""""&amp;INDEX($E$174:$G$186,MATCH("●",INDEX($H$174:$AQ$186,,MATCH($D315,$137:$137,0)-7),0),1)&amp;""";"),",",""",""")</f>
        <v/>
      </c>
      <c r="BJ315" s="71" t="str">
        <f>SUBSTITUTE(IF(INDEX($E$174:$G$186,MATCH("●",INDEX($H$174:$AQ$186,,MATCH($D315,$137:$137,0)-7),0),1)=VLOOKUP(BJ$312,$AD$9:$AN$16,8,FALSE),"","sed -i "&amp;IF($AK$310="MacOS","'' ","")&amp;"'s#"&amp;BJ$312&amp;"="""&amp;INDEX($E$174:$G$186,MATCH("●",INDEX($H$174:$AQ$186,,MATCH($D315,$137:$137,0)-7),0),1)&amp;""""&amp;"#"&amp;BJ$312&amp;"="&amp;""""&amp;VLOOKUP(BJ$312,$AD$9:$AN$16,8,FALSE)&amp;""""&amp;"#g'"&amp;"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5" s="71" t="str">
        <f>SUBSTITUTE(IF(VLOOKUP(BK$312,$AD$9:$AN$32,8,FALSE)=INDEX($E$188:$G$191,MATCH("●",INDEX($H$188:$AQ$191,,MATCH($D315,$137:$137,0)-7),0),1),"","sed -i "&amp;IF($AK$310="MacOS","'' ","")&amp;"'s#"&amp;BK$312&amp;"="""&amp;VLOOKUP(BK$312,$AD$9:$AN$32,8,FALSE)&amp;""""&amp;"#"&amp;BK$312&amp;"="&amp;""""&amp;INDEX($E$188:$G$191,MATCH("●",INDEX($H$188:$AQ$191,,MATCH($D315,$137:$137,0)-7),0),1)&amp;""""&amp;"#g'"&amp;" ${CONFIG_DIR}"&amp;$K$7&amp;"; export "&amp;BK$312&amp;"="&amp;""""&amp;INDEX($E$188:$G$191,MATCH("●",INDEX($H$188:$AQ$191,,MATCH($D315,$137:$137,0)-7),0),1)&amp;""";"),",",""",""")</f>
        <v/>
      </c>
      <c r="BL315" s="71" t="str">
        <f>SUBSTITUTE(IF(INDEX($E$188:$G$191,MATCH("●",INDEX($H$188:$AQ$191,,MATCH($D315,$137:$137,0)-7),0),1)=VLOOKUP(BL$312,$AD$9:$AN$32,8,FALSE),"","sed -i "&amp;IF($AK$310="MacOS","'' ","")&amp;"'s#"&amp;BL$312&amp;"="""&amp;INDEX($E$188:$G$191,MATCH("●",INDEX($H$188:$AQ$191,,MATCH($D315,$137:$137,0)-7),0),1)&amp;""""&amp;"#"&amp;BL$312&amp;"="&amp;""""&amp;VLOOKUP(BL$312,$AD$9:$AN$32,8,FALSE)&amp;""""&amp;"#g'"&amp;"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5" s="71" t="str">
        <f>SUBSTITUTE(IF(VLOOKUP(BM$312,$AD$9:$AN$32,8,FALSE)=INDEX($E$193:$G$194,MATCH("●",INDEX($H$193:$AQ$194,,MATCH($D315,$137:$137,0)-7),0),1),"","sed -i "&amp;IF($AK$310="MacOS","'' ","")&amp;"'s#"&amp;BM$312&amp;"="""&amp;VLOOKUP(BM$312,$AD$9:$AN$32,8,FALSE)&amp;""""&amp;"#"&amp;BM$312&amp;"="&amp;""""&amp;INDEX($E$193:$G$194,MATCH("●",INDEX($H$193:$AQ$194,,MATCH($D315,$137:$137,0)-7),0),1)&amp;""""&amp;"#g'"&amp;" ${CONFIG_DIR}"&amp;$K$7&amp;"; export "&amp;BM$312&amp;"="&amp;""""&amp;INDEX($E$193:$G$194,MATCH("●",INDEX($H$193:$AQ$194,,MATCH($D315,$137:$137,0)-7),0),1)&amp;""";"),",",""",""")</f>
        <v/>
      </c>
      <c r="BN315" s="71" t="str">
        <f>SUBSTITUTE(IF(INDEX($E$193:$G$194,MATCH("●",INDEX($H$193:$AQ$194,,MATCH($D315,$137:$137,0)-7),0),1)=VLOOKUP(BN$312,$AD$9:$AN$32,8,FALSE),"","sed -i "&amp;IF($AK$310="MacOS","'' ","")&amp;"'s#"&amp;BN$312&amp;"="""&amp;INDEX($E$193:$G$194,MATCH("●",INDEX($H$193:$AQ$194,,MATCH($D315,$137:$137,0)-7),0),1)&amp;""""&amp;"#"&amp;BN$312&amp;"="&amp;""""&amp;VLOOKUP(BN$312,$AD$9:$AN$32,8,FALSE)&amp;""""&amp;"#g'"&amp;"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5" s="71" t="str">
        <f>SUBSTITUTE(IF(VLOOKUP(BO$312,$AD$9:$AN$32,8,FALSE)=INDEX($E$196:$G$197,MATCH("●",INDEX($H$196:$AQ$197,,MATCH($D315,$137:$137,0)-7),0),1),"","sed -i "&amp;IF($AK$310="MacOS","'' ","")&amp;"'s#"&amp;BO$312&amp;"="""&amp;VLOOKUP(BO$312,$AD$9:$AN$32,8,FALSE)&amp;""""&amp;"#"&amp;BO$312&amp;"="&amp;""""&amp;INDEX($E$196:$G$197,MATCH("●",INDEX($H$196:$AQ$197,,MATCH($D315,$137:$137,0)-7),0),1)&amp;""""&amp;"#g'"&amp;" ${CONFIG_DIR}"&amp;$K$7&amp;"; export "&amp;BO$312&amp;"="&amp;""""&amp;INDEX($E$196:$G$197,MATCH("●",INDEX($H$196:$AQ$197,,MATCH($D315,$137:$137,0)-7),0),1)&amp;""";"),",",""",""")</f>
        <v/>
      </c>
      <c r="BP315" s="71" t="str">
        <f>SUBSTITUTE(IF(INDEX($E$196:$G$197,MATCH("●",INDEX($H$196:$AQ$197,,MATCH($D315,$137:$137,0)-7),0),1)=VLOOKUP(BP$312,$AD$9:$AN$32,8,FALSE),"","sed -i "&amp;IF($AK$310="MacOS","'' ","")&amp;"'s#"&amp;BP$312&amp;"="""&amp;INDEX($E$196:$G$197,MATCH("●",INDEX($H$196:$AQ$197,,MATCH($D315,$137:$137,0)-7),0),1)&amp;""""&amp;"#"&amp;BP$312&amp;"="&amp;""""&amp;VLOOKUP(BP$312,$AD$9:$AN$32,8,FALSE)&amp;""""&amp;"#g'"&amp;"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5" s="71" t="str">
        <f>SUBSTITUTE(IF(VLOOKUP(BQ$312,$AD$9:$AN$32,8,FALSE)=INDEX($E$199:$G$200,MATCH("●",INDEX($H$199:$AQ$200,,MATCH($D315,$137:$137,0)-7),0),1),"","sed -i "&amp;IF($AK$310="MacOS","'' ","")&amp;"'s#"&amp;BQ$312&amp;"="""&amp;VLOOKUP(BQ$312,$AD$9:$AN$32,8,FALSE)&amp;""""&amp;"#"&amp;BQ$312&amp;"="&amp;""""&amp;INDEX($E$199:$G$200,MATCH("●",INDEX($H$199:$AQ$200,,MATCH($D315,$137:$137,0)-7),0),1)&amp;""""&amp;"#g'"&amp;" ${CONFIG_DIR}"&amp;$K$7&amp;"; export "&amp;BQ$312&amp;"="&amp;""""&amp;INDEX($E$199:$G$200,MATCH("●",INDEX($H$199:$AQ$200,,MATCH($D315,$137:$137,0)-7),0),1)&amp;""";"),",",""",""")</f>
        <v/>
      </c>
      <c r="BR315" s="71" t="str">
        <f>SUBSTITUTE(IF(INDEX($E$199:$G$200,MATCH("●",INDEX($H$199:$AQ$200,,MATCH($D315,$137:$137,0)-7),0),1)=VLOOKUP(BR$312,$AD$9:$AN$32,8,FALSE),"","sed -i "&amp;IF($AK$310="MacOS","'' ","")&amp;"'s#"&amp;BR$312&amp;"="""&amp;INDEX($E$199:$G$200,MATCH("●",INDEX($H$199:$AQ$200,,MATCH($D315,$137:$137,0)-7),0),1)&amp;""""&amp;"#"&amp;BR$312&amp;"="&amp;""""&amp;VLOOKUP(BR$312,$AD$9:$AN$32,8,FALSE)&amp;""""&amp;"#g'"&amp;"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5" s="71" t="str">
        <f>SUBSTITUTE(IF(VLOOKUP(BS$312,$AD$9:$AN$32,8,FALSE)=INDEX($E$202:$G$205,MATCH("●",INDEX($H$202:$AQ$205,,MATCH($D315,$137:$137,0)-7),0),1),"","sed -i "&amp;IF($AK$310="MacOS","'' ","")&amp;"'s#"&amp;BS$312&amp;"="""&amp;VLOOKUP(BS$312,$AD$9:$AN$32,8,FALSE)&amp;""""&amp;"#"&amp;BS$312&amp;"="&amp;""""&amp;INDEX($E$202:$G$205,MATCH("●",INDEX($H$202:$AQ$205,,MATCH($D315,$137:$137,0)-7),0),1)&amp;""""&amp;"#g'"&amp;" ${CONFIG_DIR}"&amp;$K$7&amp;"; export "&amp;BS$312&amp;"="&amp;""""&amp;INDEX($E$202:$G$205,MATCH("●",INDEX($H$202:$AQ$205,,MATCH($D315,$137:$137,0)-7),0),1)&amp;""";"),",",""",""")</f>
        <v/>
      </c>
      <c r="BT315" s="71" t="str">
        <f>SUBSTITUTE(IF(INDEX($E$202:$G$205,MATCH("●",INDEX($H$202:$AQ$205,,MATCH($D315,$137:$137,0)-7),0),1)=VLOOKUP(BT$312,$AD$9:$AN$32,8,FALSE),"","sed -i "&amp;IF($AK$310="MacOS","'' ","")&amp;"'s#"&amp;BT$312&amp;"="""&amp;INDEX($E$202:$G$205,MATCH("●",INDEX($H$202:$AQ$205,,MATCH($D315,$137:$137,0)-7),0),1)&amp;""""&amp;"#"&amp;BT$312&amp;"="&amp;""""&amp;VLOOKUP(BT$312,$AD$9:$AN$32,8,FALSE)&amp;""""&amp;"#g'"&amp;"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5" s="71" t="str">
        <f>SUBSTITUTE(IF(VLOOKUP(BU$312,$AD$9:$AN$32,8,FALSE)=INDEX($E$207:$G$212,MATCH("●",INDEX($H$207:$AQ$212,,MATCH($D315,$137:$137,0)-7),0),1),"","sed -i "&amp;IF($AK$310="MacOS","'' ","")&amp;"'s#"&amp;BU$312&amp;"="""&amp;VLOOKUP(BU$312,$AD$9:$AN$32,8,FALSE)&amp;""""&amp;"#"&amp;BU$312&amp;"="&amp;""""&amp;INDEX($E$207:$G$212,MATCH("●",INDEX($H$207:$AQ$212,,MATCH($D315,$137:$137,0)-7),0),1)&amp;""""&amp;"#g'"&amp;" ${CONFIG_DIR}"&amp;$K$7&amp;"; export "&amp;BU$312&amp;"="&amp;""""&amp;INDEX($E$207:$G$212,MATCH("●",INDEX($H$207:$AQ$212,,MATCH($D315,$137:$137,0)-7),0),1)&amp;""";"),",",""",""")</f>
        <v/>
      </c>
      <c r="BV315" s="71" t="str">
        <f>SUBSTITUTE(IF(INDEX($E$207:$G$212,MATCH("●",INDEX($H$207:$AQ$212,,MATCH($D315,$137:$137,0)-7),0),1)=VLOOKUP(BV$312,$AD$9:$AN$32,8,FALSE),"","sed -i "&amp;IF($AK$310="MacOS","'' ","")&amp;"'s#"&amp;BV$312&amp;"="""&amp;INDEX($E$207:$G$212,MATCH("●",INDEX($H$207:$AQ$212,,MATCH($D315,$137:$137,0)-7),0),1)&amp;""""&amp;"#"&amp;BV$312&amp;"="&amp;""""&amp;VLOOKUP(BV$312,$AD$9:$AN$32,8,FALSE)&amp;""""&amp;"#g'"&amp;"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5" s="71" t="str">
        <f>SUBSTITUTE(IF(VLOOKUP(BW$312,$AD$9:$AN$32,8,FALSE)=INDEX($E$214:$G$219,MATCH("●",INDEX($H$214:$AQ$219,,MATCH($D315,$137:$137,0)-7),0),1),"","sed -i "&amp;IF($AK$310="MacOS","'' ","")&amp;"'s#"&amp;BW$312&amp;"="""&amp;VLOOKUP(BW$312,$AD$9:$AN$32,8,FALSE)&amp;""""&amp;"#"&amp;BW$312&amp;"="&amp;""""&amp;INDEX($E$214:$G$219,MATCH("●",INDEX($H$214:$AQ$219,,MATCH($D315,$137:$137,0)-7),0),1)&amp;""""&amp;"#g'"&amp;" ${CONFIG_DIR}"&amp;$K$7&amp;"; export "&amp;BW$312&amp;"="&amp;""""&amp;INDEX($E$214:$G$219,MATCH("●",INDEX($H$214:$AQ$219,,MATCH($D315,$137:$137,0)-7),0),1)&amp;""";"),",",""",""")</f>
        <v/>
      </c>
      <c r="BX315" s="71" t="str">
        <f>SUBSTITUTE(IF(INDEX($E$214:$G$219,MATCH("●",INDEX($H$214:$AQ$219,,MATCH($D315,$137:$137,0)-7),0),1)=VLOOKUP(BX$312,$AD$9:$AN$32,8,FALSE),"","sed -i "&amp;IF($AK$310="MacOS","'' ","")&amp;"'s#"&amp;BX$312&amp;"="""&amp;INDEX($E$214:$G$219,MATCH("●",INDEX($H$214:$AQ$219,,MATCH($D315,$137:$137,0)-7),0),1)&amp;""""&amp;"#"&amp;BX$312&amp;"="&amp;""""&amp;VLOOKUP(BX$312,$AD$9:$AN$32,8,FALSE)&amp;""""&amp;"#g'"&amp;"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5" s="71" t="str">
        <f>SUBSTITUTE(IF(VLOOKUP(BY$312,$AD$9:$AN$32,8,FALSE)=INDEX($E$221:$G$226,MATCH("●",INDEX($H$221:$AQ$226,,MATCH($D315,$137:$137,0)-7),0),1),"","sed -i "&amp;IF($AK$310="MacOS","'' ","")&amp;"'s#"&amp;BY$312&amp;"="""&amp;VLOOKUP(BY$312,$AD$9:$AN$32,8,FALSE)&amp;""""&amp;"#"&amp;BY$312&amp;"="&amp;""""&amp;INDEX($E$221:$G$226,MATCH("●",INDEX($H$221:$AQ$226,,MATCH($D315,$137:$137,0)-7),0),1)&amp;""""&amp;"#g'"&amp;" ${CONFIG_DIR}"&amp;$K$7&amp;"; export "&amp;BY$312&amp;"="&amp;""""&amp;INDEX($E$221:$G$226,MATCH("●",INDEX($H$221:$AQ$226,,MATCH($D315,$137:$137,0)-7),0),1)&amp;""";"),",",""",""")</f>
        <v/>
      </c>
      <c r="BZ315" s="71" t="str">
        <f>SUBSTITUTE(IF(INDEX($E$221:$G$226,MATCH("●",INDEX($H$221:$AQ$226,,MATCH($D315,$137:$137,0)-7),0),1)=VLOOKUP(BZ$312,$AD$9:$AN$32,8,FALSE),"","sed -i "&amp;IF($AK$310="MacOS","'' ","")&amp;"'s#"&amp;BZ$312&amp;"="""&amp;INDEX($E$221:$G$226,MATCH("●",INDEX($H$221:$AQ$226,,MATCH($D315,$137:$137,0)-7),0),1)&amp;""""&amp;"#"&amp;BZ$312&amp;"="&amp;""""&amp;VLOOKUP(BZ$312,$AD$9:$AN$32,8,FALSE)&amp;""""&amp;"#g'"&amp;"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5" s="71" t="str">
        <f>SUBSTITUTE(IF(VLOOKUP(CA$312,$AD$9:$AN$32,8,FALSE)=INDEX($E$228:$G$233,MATCH("●",INDEX($H$228:$AQ$233,,MATCH($D315,$137:$137,0)-7),0),1),"","sed -i "&amp;IF($AK$310="MacOS","'' ","")&amp;"'s#"&amp;CA$312&amp;"="""&amp;VLOOKUP(CA$312,$AD$9:$AN$32,8,FALSE)&amp;""""&amp;"#"&amp;CA$312&amp;"="&amp;""""&amp;INDEX($E$228:$G$233,MATCH("●",INDEX($H$228:$AQ$233,,MATCH($D315,$137:$137,0)-7),0),1)&amp;""""&amp;"#g'"&amp;" ${CONFIG_DIR}"&amp;$K$7&amp;"; export "&amp;CA$312&amp;"="&amp;""""&amp;INDEX($E$228:$G$233,MATCH("●",INDEX($H$228:$AQ$233,,MATCH($D315,$137:$137,0)-7),0),1)&amp;""";"),",",""",""")</f>
        <v/>
      </c>
      <c r="CB315" s="71" t="str">
        <f>SUBSTITUTE(IF(INDEX($E$228:$G$233,MATCH("●",INDEX($H$228:$AQ$233,,MATCH($D315,$137:$137,0)-7),0),1)=VLOOKUP(CB$312,$AD$9:$AN$32,8,FALSE),"","sed -i "&amp;IF($AK$310="MacOS","'' ","")&amp;"'s#"&amp;CB$312&amp;"="""&amp;INDEX($E$228:$G$233,MATCH("●",INDEX($H$228:$AQ$233,,MATCH($D315,$137:$137,0)-7),0),1)&amp;""""&amp;"#"&amp;CB$312&amp;"="&amp;""""&amp;VLOOKUP(CB$312,$AD$9:$AN$32,8,FALSE)&amp;""""&amp;"#g'"&amp;"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5" s="71" t="str">
        <f>SUBSTITUTE(IF(VLOOKUP(CC$312,$AD$9:$AN$32,8,FALSE)=INDEX($E$235:$G$240,MATCH("●",INDEX($H$235:$AQ$240,,MATCH($D315,$137:$137,0)-7),0),1),"","sed -i "&amp;IF($AK$310="MacOS","'' ","")&amp;"'s#"&amp;CC$312&amp;"="""&amp;VLOOKUP(CC$312,$AD$9:$AN$32,8,FALSE)&amp;""""&amp;"#"&amp;CC$312&amp;"="&amp;""""&amp;INDEX($E$235:$G$240,MATCH("●",INDEX($H$235:$AQ$240,,MATCH($D315,$137:$137,0)-7),0),1)&amp;""""&amp;"#g'"&amp;" ${CONFIG_DIR}"&amp;$K$7&amp;"; export "&amp;CC$312&amp;"="&amp;""""&amp;INDEX($E$235:$G$240,MATCH("●",INDEX($H$235:$AQ$240,,MATCH($D315,$137:$137,0)-7),0),1)&amp;""";"),",",""",""")</f>
        <v/>
      </c>
      <c r="CD315" s="71" t="str">
        <f>SUBSTITUTE(IF(INDEX($E$235:$G$240,MATCH("●",INDEX($H$235:$AQ$240,,MATCH($D315,$137:$137,0)-7),0),1)=VLOOKUP(CD$312,$AD$9:$AN$32,8,FALSE),"","sed -i "&amp;IF($AK$310="MacOS","'' ","")&amp;"'s#"&amp;CD$312&amp;"="""&amp;INDEX($E$235:$G$240,MATCH("●",INDEX($H$235:$AQ$240,,MATCH($D315,$137:$137,0)-7),0),1)&amp;""""&amp;"#"&amp;CD$312&amp;"="&amp;""""&amp;VLOOKUP(CD$312,$AD$9:$AN$32,8,FALSE)&amp;""""&amp;"#g'"&amp;"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5" s="71" t="str">
        <f>SUBSTITUTE(IF(VLOOKUP(CE$312,$AD$9:$AN$32,8,FALSE)=INDEX($E$242:$G$247,MATCH("●",INDEX($H$242:$AQ$247,,MATCH($D315,$137:$137,0)-7),0),1),"","sed -i "&amp;IF($AK$310="MacOS","'' ","")&amp;"'s#"&amp;CE$312&amp;"="""&amp;VLOOKUP(CE$312,$AD$9:$AN$32,8,FALSE)&amp;""""&amp;"#"&amp;CE$312&amp;"="&amp;""""&amp;INDEX($E$242:$G$247,MATCH("●",INDEX($H$242:$AQ$247,,MATCH($D315,$137:$137,0)-7),0),1)&amp;""""&amp;"#g'"&amp;" ${CONFIG_DIR}"&amp;$K$7&amp;"; export "&amp;CE$312&amp;"="&amp;""""&amp;INDEX($E$242:$G$247,MATCH("●",INDEX($H$242:$AQ$247,,MATCH($D315,$137:$137,0)-7),0),1)&amp;""";"),",",""",""")</f>
        <v>sed -i '' 's#COLUMN_AUTO_INCREMENT="false"",""false"",""false"",""false"",""false"",""false"",""false"",""false"",""false"",""false"#COLUMN_AUTO_INCREMENT="NONE"",""true"",""tf"",""false"",""false"",""false"",""false"",""false"",""false"",""false"#g' ${CONFIG_DIR}db_sql_config.txt; export COLUMN_AUTO_INCREMENT="NONE"",""true"",""tf"",""false"",""false"",""false"",""false"",""false"",""false"",""false";</v>
      </c>
      <c r="CF315" s="71" t="str">
        <f>SUBSTITUTE(IF(INDEX($E$242:$G$247,MATCH("●",INDEX($H$242:$AQ$247,,MATCH($D315,$137:$137,0)-7),0),1)=VLOOKUP(CF$312,$AD$9:$AN$32,8,FALSE),"","sed -i "&amp;IF($AK$310="MacOS","'' ","")&amp;"'s#"&amp;CF$312&amp;"="""&amp;INDEX($E$242:$G$247,MATCH("●",INDEX($H$242:$AQ$247,,MATCH($D315,$137:$137,0)-7),0),1)&amp;""""&amp;"#"&amp;CF$312&amp;"="&amp;""""&amp;VLOOKUP(CF$312,$AD$9:$AN$32,8,FALSE)&amp;""""&amp;"#g'"&amp;"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>sed -i '' 's#COLUMN_AUTO_INCREMENT="NONE"",""true"",""tf"",""false"",""false"",""false"",""false"",""false"",""false"",""false"#COLUMN_AUTO_INCREMENT="false"",""false"",""false"",""false"",""false"",""false"",""false"",""false"",""false"",""false"#g' ${CONFIG_DIR}db_sql_config.txt; export COLUMN_AUTO_INCREMENT="false"",""false"",""false"",""false"",""false"",""false"",""false"",""false"",""false"",""false";</v>
      </c>
      <c r="CG315" s="71" t="str">
        <f>SUBSTITUTE(IF(VLOOKUP(CG$312,$AD$9:$AN$32,8,FALSE)=INDEX($E$249:$G$253,MATCH("●",INDEX($H$249:$AQ$253,,MATCH($D315,$137:$137,0)-7),0),1),"","sed -i "&amp;IF($AK$310="MacOS","'' ","")&amp;"'s#"&amp;CG$312&amp;"="""&amp;VLOOKUP(CG$312,$AD$9:$AN$32,8,FALSE)&amp;""""&amp;"#"&amp;CG$312&amp;"="&amp;""""&amp;INDEX($E$249:$G$253,MATCH("●",INDEX($H$249:$AQ$253,,MATCH($D315,$137:$137,0)-7),0),1)&amp;""""&amp;"#g'"&amp;" ${CONFIG_DIR}"&amp;$K$7&amp;"; export "&amp;CG$312&amp;"="&amp;""""&amp;INDEX($E$249:$G$253,MATCH("●",INDEX($H$249:$AQ$253,,MATCH($D315,$137:$137,0)-7),0),1)&amp;""";"),",",""",""")</f>
        <v/>
      </c>
      <c r="CH315" s="71" t="str">
        <f>SUBSTITUTE(IF(INDEX($E$249:$G$253,MATCH("●",INDEX($H$249:$AQ$253,,MATCH($D315,$137:$137,0)-7),0),1)=VLOOKUP(CH$312,$AD$9:$AN$32,8,FALSE),"","sed -i "&amp;IF($AK$310="MacOS","'' ","")&amp;"'s#"&amp;CH$312&amp;"="""&amp;INDEX($E$249:$G$253,MATCH("●",INDEX($H$249:$AQ$253,,MATCH($D315,$137:$137,0)-7),0),1)&amp;""""&amp;"#"&amp;CH$312&amp;"="&amp;""""&amp;VLOOKUP(CH$312,$AD$9:$AN$32,8,FALSE)&amp;""""&amp;"#g'"&amp;"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5" s="71" t="str">
        <f>SUBSTITUTE(IF(VLOOKUP(CI$312,$AD$9:$AN$32,8,FALSE)=INDEX($E$255:$G$259,MATCH("●",INDEX($H$255:$AQ$259,,MATCH($D315,$137:$137,0)-7),0),1),"","sed -i "&amp;IF($AK$310="MacOS","'' ","")&amp;"'s#"&amp;CI$312&amp;"="""&amp;VLOOKUP(CI$312,$AD$9:$AN$32,8,FALSE)&amp;""""&amp;"#"&amp;CI$312&amp;"="&amp;""""&amp;INDEX($E$255:$G$259,MATCH("●",INDEX($H$255:$AQ$259,,MATCH($D315,$137:$137,0)-7),0),1)&amp;""""&amp;"#g'"&amp;" ${CONFIG_DIR}"&amp;$K$7&amp;"; export "&amp;CI$312&amp;"="&amp;""""&amp;INDEX($E$255:$G$259,MATCH("●",INDEX($H$255:$AQ$259,,MATCH($D315,$137:$137,0)-7),0),1)&amp;""";"),",",""",""")</f>
        <v/>
      </c>
      <c r="CJ315" s="71" t="str">
        <f>SUBSTITUTE(IF(INDEX($E$255:$G$259,MATCH("●",INDEX($H$255:$AQ$259,,MATCH($D315,$137:$137,0)-7),0),1)=VLOOKUP(CJ$312,$AD$9:$AN$32,8,FALSE),"","sed -i "&amp;IF($AK$310="MacOS","'' ","")&amp;"'s#"&amp;CJ$312&amp;"="""&amp;INDEX($E$255:$G$259,MATCH("●",INDEX($H$255:$AQ$259,,MATCH($D315,$137:$137,0)-7),0),1)&amp;""""&amp;"#"&amp;CJ$312&amp;"="&amp;""""&amp;VLOOKUP(CJ$312,$AD$9:$AN$32,8,FALSE)&amp;""""&amp;"#g'"&amp;"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5" s="71" t="str">
        <f>SUBSTITUTE(IF(VLOOKUP(CK$312,$AD$9:$AN$32,8,FALSE)=INDEX($E$261:$G$270,MATCH("●",INDEX($H$261:$AQ$270,,MATCH($D315,$137:$137,0)-7),0),1),"","sed -i "&amp;IF($AK$310="MacOS","'' ","")&amp;"'s#"&amp;CK$312&amp;"="""&amp;VLOOKUP(CK$312,$AD$9:$AN$32,8,FALSE)&amp;""""&amp;"#"&amp;CK$312&amp;"="&amp;""""&amp;INDEX($E$261:$G$270,MATCH("●",INDEX($H$261:$AQ$270,,MATCH($D315,$137:$137,0)-7),0),1)&amp;""""&amp;"#g'"&amp;" ${CONFIG_DIR}"&amp;$K$7&amp;"; export "&amp;CK$312&amp;"="&amp;""""&amp;INDEX($E$261:$G$270,MATCH("●",INDEX($H$261:$AQ$270,,MATCH($D315,$137:$137,0)-7),0),1)&amp;""";"),",",""",""")</f>
        <v/>
      </c>
      <c r="CL315" s="71" t="str">
        <f>SUBSTITUTE(IF(INDEX($E$261:$G$270,MATCH("●",INDEX($H$261:$AQ$270,,MATCH($D315,$137:$137,0)-7),0),1)=VLOOKUP(CL$312,$AD$9:$AN$32,8,FALSE),"","sed -i "&amp;IF($AK$310="MacOS","'' ","")&amp;"'s#"&amp;CL$312&amp;"="""&amp;INDEX($E$261:$G$270,MATCH("●",INDEX($H$261:$AQ$270,,MATCH($D315,$137:$137,0)-7),0),1)&amp;""""&amp;"#"&amp;CL$312&amp;"="&amp;""""&amp;VLOOKUP(CL$312,$AD$9:$AN$32,8,FALSE)&amp;""""&amp;"#g'"&amp;"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15" s="71" t="str">
        <f t="shared" ref="CM315:CM349" si="6">SUBSTITUTE(IF(VLOOKUP(CM$312,$AD$9:$AN$32,8,FALSE)=INDEX($E$272:$G$275,MATCH("●",INDEX($H$272:$AQ$275,,MATCH($D315,$137:$137,0)-7),0),1),"","sed -i "&amp;IF($AK$310="MacOS","'' ","")&amp;"'s#"&amp;CM$312&amp;"="""&amp;VLOOKUP(CM$312,$AD$9:$AN$32,8,FALSE)&amp;""""&amp;"#"&amp;CM$312&amp;"="&amp;""""&amp;INDEX($E$272:$G$275,MATCH("●",INDEX($H$272:$AQ$275,,MATCH($D315,$137:$137,0)-7),0),1)&amp;""""&amp;"#g'"&amp;" ${CONFIG_DIR}"&amp;$K$34&amp;"; export "&amp;CM$312&amp;"="&amp;""""&amp;INDEX($E$272:$G$275,MATCH("●",INDEX($H$272:$AQ$275,,MATCH($D315,$137:$137,0)-7),0),1)&amp;""";"),",",""",""")</f>
        <v>sed -i '' 's#POSTGRESQL_TEMPLATE="template0"#POSTGRESQL_TEMPLATE="なし"#g' ${CONFIG_DIR}db_data_config.txt; export POSTGRESQL_TEMPLATE="なし";</v>
      </c>
      <c r="CN315" s="71" t="str">
        <f t="shared" ref="CN315:CN349" si="7">SUBSTITUTE(IF(INDEX($E$272:$G$275,MATCH("●",INDEX($H$272:$AQ$275,,MATCH($D315,$137:$137,0)-7),0),1)=VLOOKUP(CN$312,$AD$9:$AN$32,8,FALSE),"","sed -i "&amp;IF($AK$310="MacOS","'' ","")&amp;"'s#"&amp;CN$312&amp;"="""&amp;INDEX($E$272:$G$275,MATCH("●",INDEX($H$272:$AQ$275,,MATCH($D315,$137:$137,0)-7),0),1)&amp;""""&amp;"#"&amp;CN$312&amp;"="&amp;""""&amp;VLOOKUP(CN$312,$AD$9:$AN$32,8,FALSE)&amp;""""&amp;"#g'"&amp;" ${CONFIG_DIR}"&amp;$K$34&amp;"; export "&amp;CN$312&amp;"="&amp;""""&amp;VLOOKUP(CN$312,$AD$9:$AN$32,8,FALSE)&amp;""";"),",",""",""")</f>
        <v>sed -i '' 's#POSTGRESQL_TEMPLATE="なし"#POSTGRESQL_TEMPLATE="template0"#g' ${CONFIG_DIR}db_data_config.txt; export POSTGRESQL_TEMPLATE="template0";</v>
      </c>
      <c r="CO315" s="71" t="str">
        <f t="shared" ref="CO315:CO349" si="8">SUBSTITUTE(IF(VLOOKUP(CO$312,$AD$9:$AN$32,8,FALSE)=INDEX($E$277:$G$281,MATCH("●",INDEX($H$277:$AQ$281,,MATCH($D315,$137:$137,0)-7),0),1),"","sed -i "&amp;IF($AK$310="MacOS","'' ","")&amp;"'s#"&amp;CO$312&amp;"="""&amp;VLOOKUP(CO$312,$AD$9:$AN$32,8,FALSE)&amp;""""&amp;"#"&amp;CO$312&amp;"="&amp;""""&amp;INDEX($E$277:$G$281,MATCH("●",INDEX($H$277:$AQ$281,,MATCH($D315,$137:$137,0)-7),0),1)&amp;""""&amp;"#g'"&amp;" ${CONFIG_DIR}"&amp;$K$34&amp;"; export "&amp;CO$312&amp;"="&amp;""""&amp;INDEX($E$277:$G$281,MATCH("●",INDEX($H$277:$AQ$281,,MATCH($D315,$137:$137,0)-7),0),1)&amp;""";"),",",""",""")</f>
        <v>sed -i '' 's#POSTGRESQL_CONNECTION_LIMIT="-1"#POSTGRESQL_CONNECTION_LIMIT="なし"#g' ${CONFIG_DIR}db_data_config.txt; export POSTGRESQL_CONNECTION_LIMIT="なし";</v>
      </c>
      <c r="CP315" s="71" t="str">
        <f t="shared" ref="CP315:CP349" si="9">SUBSTITUTE(IF(INDEX($E$277:$G$281,MATCH("●",INDEX($H$277:$AQ$281,,MATCH($D315,$137:$137,0)-7),0),1)=VLOOKUP(CP$312,$AD$9:$AN$32,8,FALSE),"","sed -i "&amp;IF($AK$310="MacOS","'' ","")&amp;"'s#"&amp;CP$312&amp;"="""&amp;INDEX($E$277:$G$281,MATCH("●",INDEX($H$277:$AQ$281,,MATCH($D315,$137:$137,0)-7),0),1)&amp;""""&amp;"#"&amp;CP$312&amp;"="&amp;""""&amp;VLOOKUP(CP$312,$AD$9:$AN$32,8,FALSE)&amp;""""&amp;"#g'"&amp;" ${CONFIG_DIR}"&amp;$K$34&amp;"; export "&amp;CP$312&amp;"="&amp;""""&amp;VLOOKUP(CP$312,$AD$9:$AN$32,8,FALSE)&amp;""";"),",",""",""")</f>
        <v>sed -i '' 's#POSTGRESQL_CONNECTION_LIMIT="なし"#POSTGRESQL_CONNECTION_LIMIT="-1"#g' ${CONFIG_DIR}db_data_config.txt; export POSTGRESQL_CONNECTION_LIMIT="-1";</v>
      </c>
      <c r="CQ315" s="71" t="str">
        <f t="shared" ref="CQ315:CQ349" si="10">SUBSTITUTE(IF(VLOOKUP(CQ$312,$AD$9:$AN$32,8,FALSE)=INDEX($E$283:$G$286,MATCH("●",INDEX($H$283:$AQ$286,,MATCH($D315,$137:$137,0)-7),0),1),"","sed -i "&amp;IF($AK$310="MacOS","'' ","")&amp;"'s#"&amp;CQ$312&amp;"="""&amp;VLOOKUP(CQ$312,$AD$9:$AN$32,8,FALSE)&amp;""""&amp;"#"&amp;CQ$312&amp;"="&amp;""""&amp;INDEX($E$283:$G$286,MATCH("●",INDEX($H$283:$AQ$286,,MATCH($D315,$137:$137,0)-7),0),1)&amp;""""&amp;"#g'"&amp;" ${CONFIG_DIR}"&amp;$K$34&amp;"; export "&amp;CQ$312&amp;"="&amp;""""&amp;INDEX($E$283:$G$286,MATCH("●",INDEX($H$283:$AQ$286,,MATCH($D315,$137:$137,0)-7),0),1)&amp;""";"),",",""",""")</f>
        <v>sed -i '' 's#POSTGRESQL_ALLOW_CONNECTIONS="true"#POSTGRESQL_ALLOW_CONNECTIONS="なし"#g' ${CONFIG_DIR}db_data_config.txt; export POSTGRESQL_ALLOW_CONNECTIONS="なし";</v>
      </c>
      <c r="CR315" s="71" t="str">
        <f t="shared" ref="CR315:CR349" si="11">SUBSTITUTE(IF(INDEX($E$283:$G$286,MATCH("●",INDEX($H$283:$AQ$286,,MATCH($D315,$137:$137,0)-7),0),1)=VLOOKUP(CR$312,$AD$9:$AN$32,8,FALSE),"","sed -i "&amp;IF($AK$310="MacOS","'' ","")&amp;"'s#"&amp;CR$312&amp;"="""&amp;INDEX($E$283:$G$286,MATCH("●",INDEX($H$283:$AQ$286,,MATCH($D315,$137:$137,0)-7),0),1)&amp;""""&amp;"#"&amp;CR$312&amp;"="&amp;""""&amp;VLOOKUP(CR$312,$AD$9:$AN$32,8,FALSE)&amp;""""&amp;"#g'"&amp;" ${CONFIG_DIR}"&amp;$K$34&amp;"; export "&amp;CR$312&amp;"="&amp;""""&amp;VLOOKUP(CR$312,$AD$9:$AN$32,8,FALSE)&amp;""";"),",",""",""")</f>
        <v>sed -i '' 's#POSTGRESQL_ALLOW_CONNECTIONS="なし"#POSTGRESQL_ALLOW_CONNECTIONS="true"#g' ${CONFIG_DIR}db_data_config.txt; export POSTGRESQL_ALLOW_CONNECTIONS="true";</v>
      </c>
      <c r="CS315" s="5" t="s">
        <v>735</v>
      </c>
    </row>
    <row r="316" spans="3:97" ht="36" customHeight="1">
      <c r="D316" s="96">
        <f>$D315+1</f>
        <v>39</v>
      </c>
      <c r="E316" s="97"/>
      <c r="F316" s="97"/>
      <c r="G316" s="98"/>
      <c r="H316" s="45" t="str">
        <f t="shared" ca="1" si="5"/>
        <v>clear; echo テストケース039; sed -i '' 's#COLUMN_PRIMARY_KEY="false","false","false","false","false","false","false","false","false","false"#COLUMN_PRIMARY_KEY="NONE","true","false","false","false","false","false","false","false","false"#g' ${CONFIG_DIR}db_sql_config.txt; export COLUMN_PRIMARY_KEY="NONE","true","false","false","false","false","false","false","false","false";sed -i '' 's#COLUMN_NOT_NULL="false","false","false","false","false","false","false","false","false","false"#COLUMN_NOT_NULL="NONE","true","false","false","false","false","false","false","false","false"#g' ${CONFIG_DIR}db_sql_config.txt; export COLUMN_NOT_NULL="NONE","true","false","false","false","false","false","false","false","false";sed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's#COLUMN_PRIMARY_KEY="NONE","true","false","false","false","false","false","false","false","false"#COLUMN_PRIMARY_KEY="false","false","false","false","false","false","false","false","false","false"#g' ${CONFIG_DIR}db_sql_config.txt; export COLUMN_PRIMARY_KEY="false","false","false","false","false","false","false","false","false","false";sed -i '' 's#COLUMN_NOT_NULL="NONE","true","false","false","false","false","false","false","false","false"#COLUMN_NOT_NULL="false","false","false","false","false","false","false","false","false","false"#g' ${CONFIG_DIR}db_sql_config.txt; export COLUMN_NOT_NULL="false","false","false","false","false","false","false","false","false","false";sed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7"/>
      <c r="AE316" s="99" t="str" cm="1">
        <f t="array" ref="AE316">SUBSTITUTE(INDEX($H$288:$AQ$288, , MATCH($D316, $137:$137, 0)-7),"-","")</f>
        <v>警告</v>
      </c>
      <c r="AF316" s="100"/>
      <c r="AG316" s="101"/>
      <c r="AH316" s="102" t="s">
        <v>1516</v>
      </c>
      <c r="AI316" s="103"/>
      <c r="AJ316" s="103"/>
      <c r="AK316" s="103"/>
      <c r="AL316" s="103"/>
      <c r="AM316" s="103"/>
      <c r="AN316" s="103"/>
      <c r="AO316" s="103"/>
      <c r="AP316" s="103"/>
      <c r="AQ316" s="104"/>
      <c r="AS316" s="68" t="str" cm="1">
        <f t="array" ref="AS316">SUBSTITUTE(TEXT(INDEX($H$291:$AQ$291,1,$D316-36),"000000"),"-","")</f>
        <v>240201</v>
      </c>
      <c r="AT316" s="69"/>
      <c r="AU316" s="70"/>
      <c r="AW316" s="71" t="str">
        <f>SUBSTITUTE(IF(VLOOKUP(AW$312,$AD$9:$AN$32,8,FALSE)=INDEX($E$143:$G$146,MATCH("●",INDEX($H$143:$AQ$146,,MATCH($D316,$137:$137,0)-7),0),1),"","sed -i "&amp;IF($AK$310="MacOS","'' ","")&amp;"'s#"&amp;AW$312&amp;"="""&amp;VLOOKUP(AW$312,$AD$9:$AN$32,8,FALSE)&amp;""""&amp;"#"&amp;AW$312&amp;"="&amp;""""&amp;INDEX($E$143:$G$146,MATCH("●",INDEX($H$143:$AQ$146,,MATCH($D316,$137:$137,0)-7),0),1)&amp;""""&amp;"#g'"&amp;" ${CONFIG_DIR}"&amp;$K$7&amp;"; export "&amp;AW$312&amp;"="&amp;""""&amp;INDEX($E$143:$G$146,MATCH("●",INDEX($H$143:$AQ$146,,MATCH($D316,$137:$137,0)-7),0),1)&amp;""";"),",",""",""")</f>
        <v/>
      </c>
      <c r="AX316" s="71" t="str">
        <f>SUBSTITUTE(IF(INDEX($E$143:$G$146,MATCH("●",INDEX($H$143:$AQ$146,,MATCH($D316,$137:$137,0)-7),0),1)=VLOOKUP(AX$312,$AD$9:$AN$32,8,FALSE),"","sed -i "&amp;IF($AK$310="MacOS","'' ","")&amp;"'s#"&amp;AX$312&amp;"="""&amp;INDEX($E$143:$G$146,MATCH("●",INDEX($H$143:$AQ$146,,MATCH($D316,$137:$137,0)-7),0),1)&amp;""""&amp;"#"&amp;AX$312&amp;"="&amp;""""&amp;VLOOKUP(AX$312,$AD$9:$AN$32,8,FALSE)&amp;""""&amp;"#g'"&amp;"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6" s="71" t="str">
        <f>SUBSTITUTE(IF(VLOOKUP(AY$312,$AD$9:$AN$32,8,FALSE)=INDEX($E$148:$G$149,MATCH("●",INDEX($H$148:$AQ$149,,MATCH($D316,$137:$137,0)-7),0),1),"","sed -i "&amp;IF($AK$310="MacOS","'' ","")&amp;"'s#"&amp;AY$312&amp;"="""&amp;VLOOKUP(AY$312,$AD$9:$AN$32,8,FALSE)&amp;""""&amp;"#"&amp;AY$312&amp;"="&amp;""""&amp;INDEX($E$148:$G$149,MATCH("●",INDEX($H$148:$AQ$149,,MATCH($D316,$137:$137,0)-7),0),1)&amp;""""&amp;"#g'"&amp;" ${CONFIG_DIR}"&amp;$K$7&amp;"; export "&amp;AY$312&amp;"="&amp;""""&amp;INDEX($E$148:$G$149,MATCH("●",INDEX($H$148:$AQ$149,,MATCH($D316,$137:$137,0)-7),0),1)&amp;""";"),",",""",""")</f>
        <v/>
      </c>
      <c r="AZ316" s="71" t="str">
        <f>SUBSTITUTE(IF(INDEX($E$148:$G$149,MATCH("●",INDEX($H$148:$AQ$149,,MATCH($D316,$137:$137,0)-7),0),1)=VLOOKUP(AZ$312,$AD$9:$AN$16,8,FALSE),"","sed -i "&amp;IF($AK$310="MacOS","'' ","")&amp;"'s#"&amp;AZ$312&amp;"="""&amp;INDEX($E$148:$G$149,MATCH("●",INDEX($H$148:$AQ$149,,MATCH($D316,$137:$137,0)-7),0),1)&amp;""""&amp;"#"&amp;AZ$312&amp;"="&amp;""""&amp;VLOOKUP(AZ$312,$AD$9:$AN$16,8,FALSE)&amp;""""&amp;"#g'"&amp;"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6" s="71" t="str">
        <f>SUBSTITUTE(IF(VLOOKUP(BA$312,$AD$9:$AN$32,8,FALSE)=INDEX($E$151:$G$156,MATCH("●",INDEX($H$151:$AQ$156,,MATCH($D316,$137:$137,0)-7),0),1),"","sed -i "&amp;IF($AK$310="MacOS","'' ","")&amp;"'s#"&amp;BA$312&amp;"="""&amp;VLOOKUP(BA$312,$AD$9:$AN$32,8,FALSE)&amp;""""&amp;"#"&amp;BA$312&amp;"="&amp;""""&amp;INDEX($E$151:$G$156,MATCH("●",INDEX($H$151:$AQ$156,,MATCH($D316,$137:$137,0)-7),0),1)&amp;""""&amp;"#g'"&amp;" ${CONFIG_DIR}"&amp;$K$7&amp;"; export "&amp;BA$312&amp;"="&amp;""""&amp;INDEX($E$151:$G$156,MATCH("●",INDEX($H$151:$AQ$156,,MATCH($D316,$137:$137,0)-7),0),1)&amp;""";"),",",""",""")</f>
        <v/>
      </c>
      <c r="BB316" s="71" t="str">
        <f>SUBSTITUTE(IF(INDEX($E$151:$G$156,MATCH("●",INDEX($H$151:$AQ$156,,MATCH($D316,$137:$137,0)-7),0),1)=VLOOKUP(BB$312,$AD$9:$AN$16,8,FALSE),"","sed -i "&amp;IF($AK$310="MacOS","'' ","")&amp;"'s#"&amp;BB$312&amp;"="""&amp;INDEX($E$151:$G$156,MATCH("●",INDEX($H$151:$AQ$156,,MATCH($D316,$137:$137,0)-7),0),1)&amp;""""&amp;"#"&amp;BB$312&amp;"="&amp;""""&amp;VLOOKUP(BB$312,$AD$9:$AN$16,8,FALSE)&amp;""""&amp;"#g'"&amp;"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6" s="71" t="str">
        <f>SUBSTITUTE(IF(VLOOKUP(BC$312,$AD$9:$AN$32,8,FALSE)=INDEX($E$158:$G$166,MATCH("●",INDEX($H$158:$AQ$166,,MATCH($D316,$137:$137,0)-7),0),1),"","sed -i "&amp;IF($AK$310="MacOS","'' ","")&amp;"'s#"&amp;BC$312&amp;"="""&amp;VLOOKUP(BC$312,$AD$9:$AN$32,8,FALSE)&amp;""""&amp;"#"&amp;BC$312&amp;"="&amp;""""&amp;INDEX($E$158:$G$166,MATCH("●",INDEX($H$158:$AQ$166,,MATCH($D316,$137:$137,0)-7),0),1)&amp;""""&amp;"#g'"&amp;" ${CONFIG_DIR}"&amp;$K$7&amp;"; export "&amp;BC$312&amp;"="&amp;""""&amp;INDEX($E$158:$G$166,MATCH("●",INDEX($H$158:$AQ$166,,MATCH($D316,$137:$137,0)-7),0),1)&amp;""";"),",",""",""")</f>
        <v/>
      </c>
      <c r="BD316" s="71" t="str">
        <f>SUBSTITUTE(IF(INDEX($E$158:$G$166,MATCH("●",INDEX($H$158:$AQ$166,,MATCH($D316,$137:$137,0)-7),0),1)=VLOOKUP(BD$312,$AD$9:$AN$16,8,FALSE),"","sed -i "&amp;IF($AK$310="MacOS","'' ","")&amp;"'s#"&amp;BD$312&amp;"="""&amp;INDEX($E$158:$G$166,MATCH("●",INDEX($H$158:$AQ$166,,MATCH($D316,$137:$137,0)-7),0),1)&amp;""""&amp;"#"&amp;BD$312&amp;"="&amp;""""&amp;VLOOKUP(BD$312,$AD$9:$AN$16,8,FALSE)&amp;""""&amp;"#g'"&amp;"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6" s="71" t="str">
        <f>SUBSTITUTE(IF(VLOOKUP(BE$312,$AD$9:$AN$32,8,FALSE)=INDEX($E$168:$G$169,MATCH("●",INDEX($H$168:$AQ$169,,MATCH($D316,$137:$137,0)-7),0),1),"","sed -i "&amp;IF($AK$310="MacOS","'' ","")&amp;"'s#"&amp;BE$312&amp;"="""&amp;VLOOKUP(BE$312,$AD$9:$AD$9:$AN$32,8,FALSE)&amp;""""&amp;"#"&amp;BE$312&amp;"="&amp;""""&amp;INDEX($E$168:$G$169,MATCH("●",INDEX($H$168:$AQ$169,,MATCH($D316,$137:$137,0)-7),0),1)&amp;""""&amp;"#g'"&amp;" ${CONFIG_DIR}"&amp;$K$7&amp;"; export "&amp;BE$312&amp;"="&amp;""""&amp;INDEX($E$168:$G$169,MATCH("●",INDEX($H$168:$AQ$169,,MATCH($D316,$137:$137,0)-7),0),1)&amp;""";"),",",""",""")</f>
        <v/>
      </c>
      <c r="BF316" s="71" t="str">
        <f>SUBSTITUTE(IF(INDEX($E$168:$G$169,MATCH("●",INDEX($H$168:$AQ$169,,MATCH($D316,$137:$137,0)-7),0),1)=VLOOKUP(BF$312,$AD$9:$AN$16,8,FALSE),"","sed -i "&amp;IF($AK$310="MacOS","'' ","")&amp;"'s#"&amp;BF$312&amp;"="""&amp;INDEX($E$168:$G$169,MATCH("●",INDEX($H$168:$AQ$169,,MATCH($D316,$137:$137,0)-7),0),1)&amp;""""&amp;"#"&amp;BF$312&amp;"="&amp;""""&amp;VLOOKUP(BF$312,$AD$9:$AN$16,8,FALSE)&amp;""""&amp;"#g'"&amp;"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6" s="71" t="str">
        <f>SUBSTITUTE(IF(VLOOKUP(BG$312,$AD$9:$AN$32,8,FALSE)=INDEX($E$171:$G$172,MATCH("●",INDEX($H$171:$AQ$172,,MATCH($D316,$137:$137,0)-7),0),1),"","sed -i "&amp;IF($AK$310="MacOS","'' ","")&amp;"'s#"&amp;BG$312&amp;"="""&amp;VLOOKUP(BG$312,$AD$9:$AN$32,8,FALSE)&amp;""""&amp;"#"&amp;BG$312&amp;"="&amp;""""&amp;INDEX($E$171:$G$172,MATCH("●",INDEX($H$171:$AQ$172,,MATCH($D316,$137:$137,0)-7),0),1)&amp;""""&amp;"#g'"&amp;" ${CONFIG_DIR}"&amp;$K$7&amp;"; export "&amp;BG$312&amp;"="&amp;""""&amp;INDEX($E$171:$G$172,MATCH("●",INDEX($H$171:$AQ$172,,MATCH($D316,$137:$137,0)-7),0),1)&amp;""";"),",",""",""")</f>
        <v/>
      </c>
      <c r="BH316" s="71" t="str">
        <f>SUBSTITUTE(IF(INDEX($E$171:$G$172,MATCH("●",INDEX($H$171:$AQ$172,,MATCH($D316,$137:$137,0)-7),0),1)=VLOOKUP(BH$312,$AD$9:$AN$16,8,FALSE),"","sed -i "&amp;IF($AK$310="MacOS","'' ","")&amp;"'s#"&amp;BH$312&amp;"="""&amp;INDEX($E$171:$G$172,MATCH("●",INDEX($H$171:$AQ$172,,MATCH($D316,$137:$137,0)-7),0),1)&amp;""""&amp;"#"&amp;BH$312&amp;"="&amp;""""&amp;VLOOKUP(BH$312,$AD$9:$AN$16,8,FALSE)&amp;""""&amp;"#g'"&amp;"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6" s="71" t="str">
        <f>SUBSTITUTE(IF(VLOOKUP(BI$312,$AD$9:$AN$32,8,FALSE)=INDEX($E$174:$G$186,MATCH("●",INDEX($H$174:$AQ$186,,MATCH($D316,$137:$137,0)-7),0),1),"","sed -i "&amp;IF($AK$310="MacOS","'' ","")&amp;"'s#"&amp;BI$312&amp;"="""&amp;VLOOKUP(BI$312,$AD$9:$AN$32,8,FALSE)&amp;""""&amp;"#"&amp;BI$312&amp;"="&amp;""""&amp;INDEX($E$174:$G$186,MATCH("●",INDEX($H$174:$AQ$186,,MATCH($D316,$137:$137,0)-7),0),1)&amp;""""&amp;"#g'"&amp;" ${CONFIG_DIR}"&amp;$K$7&amp;"; export "&amp;BI$312&amp;"="&amp;""""&amp;INDEX($E$174:$G$186,MATCH("●",INDEX($H$174:$AQ$186,,MATCH($D316,$137:$137,0)-7),0),1)&amp;""";"),",",""",""")</f>
        <v/>
      </c>
      <c r="BJ316" s="71" t="str">
        <f>SUBSTITUTE(IF(INDEX($E$174:$G$186,MATCH("●",INDEX($H$174:$AQ$186,,MATCH($D316,$137:$137,0)-7),0),1)=VLOOKUP(BJ$312,$AD$9:$AN$16,8,FALSE),"","sed -i "&amp;IF($AK$310="MacOS","'' ","")&amp;"'s#"&amp;BJ$312&amp;"="""&amp;INDEX($E$174:$G$186,MATCH("●",INDEX($H$174:$AQ$186,,MATCH($D316,$137:$137,0)-7),0),1)&amp;""""&amp;"#"&amp;BJ$312&amp;"="&amp;""""&amp;VLOOKUP(BJ$312,$AD$9:$AN$16,8,FALSE)&amp;""""&amp;"#g'"&amp;"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6" s="71" t="str">
        <f>SUBSTITUTE(IF(VLOOKUP(BK$312,$AD$9:$AN$32,8,FALSE)=INDEX($E$188:$G$191,MATCH("●",INDEX($H$188:$AQ$191,,MATCH($D316,$137:$137,0)-7),0),1),"","sed -i "&amp;IF($AK$310="MacOS","'' ","")&amp;"'s#"&amp;BK$312&amp;"="""&amp;VLOOKUP(BK$312,$AD$9:$AN$32,8,FALSE)&amp;""""&amp;"#"&amp;BK$312&amp;"="&amp;""""&amp;INDEX($E$188:$G$191,MATCH("●",INDEX($H$188:$AQ$191,,MATCH($D316,$137:$137,0)-7),0),1)&amp;""""&amp;"#g'"&amp;" ${CONFIG_DIR}"&amp;$K$7&amp;"; export "&amp;BK$312&amp;"="&amp;""""&amp;INDEX($E$188:$G$191,MATCH("●",INDEX($H$188:$AQ$191,,MATCH($D316,$137:$137,0)-7),0),1)&amp;""";"),",",""",""")</f>
        <v/>
      </c>
      <c r="BL316" s="71" t="str">
        <f>SUBSTITUTE(IF(INDEX($E$188:$G$191,MATCH("●",INDEX($H$188:$AQ$191,,MATCH($D316,$137:$137,0)-7),0),1)=VLOOKUP(BL$312,$AD$9:$AN$32,8,FALSE),"","sed -i "&amp;IF($AK$310="MacOS","'' ","")&amp;"'s#"&amp;BL$312&amp;"="""&amp;INDEX($E$188:$G$191,MATCH("●",INDEX($H$188:$AQ$191,,MATCH($D316,$137:$137,0)-7),0),1)&amp;""""&amp;"#"&amp;BL$312&amp;"="&amp;""""&amp;VLOOKUP(BL$312,$AD$9:$AN$32,8,FALSE)&amp;""""&amp;"#g'"&amp;"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6" s="71" t="str">
        <f>SUBSTITUTE(IF(VLOOKUP(BM$312,$AD$9:$AN$32,8,FALSE)=INDEX($E$193:$G$194,MATCH("●",INDEX($H$193:$AQ$194,,MATCH($D316,$137:$137,0)-7),0),1),"","sed -i "&amp;IF($AK$310="MacOS","'' ","")&amp;"'s#"&amp;BM$312&amp;"="""&amp;VLOOKUP(BM$312,$AD$9:$AN$32,8,FALSE)&amp;""""&amp;"#"&amp;BM$312&amp;"="&amp;""""&amp;INDEX($E$193:$G$194,MATCH("●",INDEX($H$193:$AQ$194,,MATCH($D316,$137:$137,0)-7),0),1)&amp;""""&amp;"#g'"&amp;" ${CONFIG_DIR}"&amp;$K$7&amp;"; export "&amp;BM$312&amp;"="&amp;""""&amp;INDEX($E$193:$G$194,MATCH("●",INDEX($H$193:$AQ$194,,MATCH($D316,$137:$137,0)-7),0),1)&amp;""";"),",",""",""")</f>
        <v/>
      </c>
      <c r="BN316" s="71" t="str">
        <f>SUBSTITUTE(IF(INDEX($E$193:$G$194,MATCH("●",INDEX($H$193:$AQ$194,,MATCH($D316,$137:$137,0)-7),0),1)=VLOOKUP(BN$312,$AD$9:$AN$32,8,FALSE),"","sed -i "&amp;IF($AK$310="MacOS","'' ","")&amp;"'s#"&amp;BN$312&amp;"="""&amp;INDEX($E$193:$G$194,MATCH("●",INDEX($H$193:$AQ$194,,MATCH($D316,$137:$137,0)-7),0),1)&amp;""""&amp;"#"&amp;BN$312&amp;"="&amp;""""&amp;VLOOKUP(BN$312,$AD$9:$AN$32,8,FALSE)&amp;""""&amp;"#g'"&amp;"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6" s="71" t="str">
        <f>SUBSTITUTE(IF(VLOOKUP(BO$312,$AD$9:$AN$32,8,FALSE)=INDEX($E$196:$G$197,MATCH("●",INDEX($H$196:$AQ$197,,MATCH($D316,$137:$137,0)-7),0),1),"","sed -i "&amp;IF($AK$310="MacOS","'' ","")&amp;"'s#"&amp;BO$312&amp;"="""&amp;VLOOKUP(BO$312,$AD$9:$AN$32,8,FALSE)&amp;""""&amp;"#"&amp;BO$312&amp;"="&amp;""""&amp;INDEX($E$196:$G$197,MATCH("●",INDEX($H$196:$AQ$197,,MATCH($D316,$137:$137,0)-7),0),1)&amp;""""&amp;"#g'"&amp;" ${CONFIG_DIR}"&amp;$K$7&amp;"; export "&amp;BO$312&amp;"="&amp;""""&amp;INDEX($E$196:$G$197,MATCH("●",INDEX($H$196:$AQ$197,,MATCH($D316,$137:$137,0)-7),0),1)&amp;""";"),",",""",""")</f>
        <v/>
      </c>
      <c r="BP316" s="71" t="str">
        <f>SUBSTITUTE(IF(INDEX($E$196:$G$197,MATCH("●",INDEX($H$196:$AQ$197,,MATCH($D316,$137:$137,0)-7),0),1)=VLOOKUP(BP$312,$AD$9:$AN$32,8,FALSE),"","sed -i "&amp;IF($AK$310="MacOS","'' ","")&amp;"'s#"&amp;BP$312&amp;"="""&amp;INDEX($E$196:$G$197,MATCH("●",INDEX($H$196:$AQ$197,,MATCH($D316,$137:$137,0)-7),0),1)&amp;""""&amp;"#"&amp;BP$312&amp;"="&amp;""""&amp;VLOOKUP(BP$312,$AD$9:$AN$32,8,FALSE)&amp;""""&amp;"#g'"&amp;"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6" s="71" t="str">
        <f>SUBSTITUTE(IF(VLOOKUP(BQ$312,$AD$9:$AN$32,8,FALSE)=INDEX($E$199:$G$200,MATCH("●",INDEX($H$199:$AQ$200,,MATCH($D316,$137:$137,0)-7),0),1),"","sed -i "&amp;IF($AK$310="MacOS","'' ","")&amp;"'s#"&amp;BQ$312&amp;"="""&amp;VLOOKUP(BQ$312,$AD$9:$AN$32,8,FALSE)&amp;""""&amp;"#"&amp;BQ$312&amp;"="&amp;""""&amp;INDEX($E$199:$G$200,MATCH("●",INDEX($H$199:$AQ$200,,MATCH($D316,$137:$137,0)-7),0),1)&amp;""""&amp;"#g'"&amp;" ${CONFIG_DIR}"&amp;$K$7&amp;"; export "&amp;BQ$312&amp;"="&amp;""""&amp;INDEX($E$199:$G$200,MATCH("●",INDEX($H$199:$AQ$200,,MATCH($D316,$137:$137,0)-7),0),1)&amp;""";"),",",""",""")</f>
        <v/>
      </c>
      <c r="BR316" s="71" t="str">
        <f>SUBSTITUTE(IF(INDEX($E$199:$G$200,MATCH("●",INDEX($H$199:$AQ$200,,MATCH($D316,$137:$137,0)-7),0),1)=VLOOKUP(BR$312,$AD$9:$AN$32,8,FALSE),"","sed -i "&amp;IF($AK$310="MacOS","'' ","")&amp;"'s#"&amp;BR$312&amp;"="""&amp;INDEX($E$199:$G$200,MATCH("●",INDEX($H$199:$AQ$200,,MATCH($D316,$137:$137,0)-7),0),1)&amp;""""&amp;"#"&amp;BR$312&amp;"="&amp;""""&amp;VLOOKUP(BR$312,$AD$9:$AN$32,8,FALSE)&amp;""""&amp;"#g'"&amp;"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6" s="71" t="str">
        <f>SUBSTITUTE(IF(VLOOKUP(BS$312,$AD$9:$AN$32,8,FALSE)=INDEX($E$202:$G$205,MATCH("●",INDEX($H$202:$AQ$205,,MATCH($D316,$137:$137,0)-7),0),1),"","sed -i "&amp;IF($AK$310="MacOS","'' ","")&amp;"'s#"&amp;BS$312&amp;"="""&amp;VLOOKUP(BS$312,$AD$9:$AN$32,8,FALSE)&amp;""""&amp;"#"&amp;BS$312&amp;"="&amp;""""&amp;INDEX($E$202:$G$205,MATCH("●",INDEX($H$202:$AQ$205,,MATCH($D316,$137:$137,0)-7),0),1)&amp;""""&amp;"#g'"&amp;" ${CONFIG_DIR}"&amp;$K$7&amp;"; export "&amp;BS$312&amp;"="&amp;""""&amp;INDEX($E$202:$G$205,MATCH("●",INDEX($H$202:$AQ$205,,MATCH($D316,$137:$137,0)-7),0),1)&amp;""";"),",",""",""")</f>
        <v/>
      </c>
      <c r="BT316" s="71" t="str">
        <f>SUBSTITUTE(IF(INDEX($E$202:$G$205,MATCH("●",INDEX($H$202:$AQ$205,,MATCH($D316,$137:$137,0)-7),0),1)=VLOOKUP(BT$312,$AD$9:$AN$32,8,FALSE),"","sed -i "&amp;IF($AK$310="MacOS","'' ","")&amp;"'s#"&amp;BT$312&amp;"="""&amp;INDEX($E$202:$G$205,MATCH("●",INDEX($H$202:$AQ$205,,MATCH($D316,$137:$137,0)-7),0),1)&amp;""""&amp;"#"&amp;BT$312&amp;"="&amp;""""&amp;VLOOKUP(BT$312,$AD$9:$AN$32,8,FALSE)&amp;""""&amp;"#g'"&amp;"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6" s="71" t="str">
        <f>SUBSTITUTE(IF(VLOOKUP(BU$312,$AD$9:$AN$32,8,FALSE)=INDEX($E$207:$G$212,MATCH("●",INDEX($H$207:$AQ$212,,MATCH($D316,$137:$137,0)-7),0),1),"","sed -i "&amp;IF($AK$310="MacOS","'' ","")&amp;"'s#"&amp;BU$312&amp;"="""&amp;VLOOKUP(BU$312,$AD$9:$AN$32,8,FALSE)&amp;""""&amp;"#"&amp;BU$312&amp;"="&amp;""""&amp;INDEX($E$207:$G$212,MATCH("●",INDEX($H$207:$AQ$212,,MATCH($D316,$137:$137,0)-7),0),1)&amp;""""&amp;"#g'"&amp;" ${CONFIG_DIR}"&amp;$K$7&amp;"; export "&amp;BU$312&amp;"="&amp;""""&amp;INDEX($E$207:$G$212,MATCH("●",INDEX($H$207:$AQ$212,,MATCH($D316,$137:$137,0)-7),0),1)&amp;""";"),",",""",""")</f>
        <v>sed -i '' 's#COLUMN_PRIMARY_KEY="false"",""false"",""false"",""false"",""false"",""false"",""false"",""false"",""false"",""false"#COLUMN_PRIMARY_KEY="NONE"",""true"",""false"",""false"",""false"",""false"",""false"",""false"",""false"",""false"#g' ${CONFIG_DIR}db_sql_config.txt; export COLUMN_PRIMARY_KEY="NONE"",""true"",""false"",""false"",""false"",""false"",""false"",""false"",""false"",""false";</v>
      </c>
      <c r="BV316" s="71" t="str">
        <f>SUBSTITUTE(IF(INDEX($E$207:$G$212,MATCH("●",INDEX($H$207:$AQ$212,,MATCH($D316,$137:$137,0)-7),0),1)=VLOOKUP(BV$312,$AD$9:$AN$32,8,FALSE),"","sed -i "&amp;IF($AK$310="MacOS","'' ","")&amp;"'s#"&amp;BV$312&amp;"="""&amp;INDEX($E$207:$G$212,MATCH("●",INDEX($H$207:$AQ$212,,MATCH($D316,$137:$137,0)-7),0),1)&amp;""""&amp;"#"&amp;BV$312&amp;"="&amp;""""&amp;VLOOKUP(BV$312,$AD$9:$AN$32,8,FALSE)&amp;""""&amp;"#g'"&amp;"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>sed -i '' 's#COLUMN_PRIMARY_KEY="NONE"",""true"",""false"",""false"",""false"",""false"",""false"",""false"",""false"",""false"#COLUMN_PRIMARY_KEY="false"",""false"",""false"",""false"",""false"",""false"",""false"",""false"",""false"",""false"#g' ${CONFIG_DIR}db_sql_config.txt; export COLUMN_PRIMARY_KEY="false"",""false"",""false"",""false"",""false"",""false"",""false"",""false"",""false"",""false";</v>
      </c>
      <c r="BW316" s="71" t="str">
        <f>SUBSTITUTE(IF(VLOOKUP(BW$312,$AD$9:$AN$32,8,FALSE)=INDEX($E$214:$G$219,MATCH("●",INDEX($H$214:$AQ$219,,MATCH($D316,$137:$137,0)-7),0),1),"","sed -i "&amp;IF($AK$310="MacOS","'' ","")&amp;"'s#"&amp;BW$312&amp;"="""&amp;VLOOKUP(BW$312,$AD$9:$AN$32,8,FALSE)&amp;""""&amp;"#"&amp;BW$312&amp;"="&amp;""""&amp;INDEX($E$214:$G$219,MATCH("●",INDEX($H$214:$AQ$219,,MATCH($D316,$137:$137,0)-7),0),1)&amp;""""&amp;"#g'"&amp;" ${CONFIG_DIR}"&amp;$K$7&amp;"; export "&amp;BW$312&amp;"="&amp;""""&amp;INDEX($E$214:$G$219,MATCH("●",INDEX($H$214:$AQ$219,,MATCH($D316,$137:$137,0)-7),0),1)&amp;""";"),",",""",""")</f>
        <v/>
      </c>
      <c r="BX316" s="71" t="str">
        <f>SUBSTITUTE(IF(INDEX($E$214:$G$219,MATCH("●",INDEX($H$214:$AQ$219,,MATCH($D316,$137:$137,0)-7),0),1)=VLOOKUP(BX$312,$AD$9:$AN$32,8,FALSE),"","sed -i "&amp;IF($AK$310="MacOS","'' ","")&amp;"'s#"&amp;BX$312&amp;"="""&amp;INDEX($E$214:$G$219,MATCH("●",INDEX($H$214:$AQ$219,,MATCH($D316,$137:$137,0)-7),0),1)&amp;""""&amp;"#"&amp;BX$312&amp;"="&amp;""""&amp;VLOOKUP(BX$312,$AD$9:$AN$32,8,FALSE)&amp;""""&amp;"#g'"&amp;"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6" s="71" t="str">
        <f>SUBSTITUTE(IF(VLOOKUP(BY$312,$AD$9:$AN$32,8,FALSE)=INDEX($E$221:$G$226,MATCH("●",INDEX($H$221:$AQ$226,,MATCH($D316,$137:$137,0)-7),0),1),"","sed -i "&amp;IF($AK$310="MacOS","'' ","")&amp;"'s#"&amp;BY$312&amp;"="""&amp;VLOOKUP(BY$312,$AD$9:$AN$32,8,FALSE)&amp;""""&amp;"#"&amp;BY$312&amp;"="&amp;""""&amp;INDEX($E$221:$G$226,MATCH("●",INDEX($H$221:$AQ$226,,MATCH($D316,$137:$137,0)-7),0),1)&amp;""""&amp;"#g'"&amp;" ${CONFIG_DIR}"&amp;$K$7&amp;"; export "&amp;BY$312&amp;"="&amp;""""&amp;INDEX($E$221:$G$226,MATCH("●",INDEX($H$221:$AQ$226,,MATCH($D316,$137:$137,0)-7),0),1)&amp;""";"),",",""",""")</f>
        <v/>
      </c>
      <c r="BZ316" s="71" t="str">
        <f>SUBSTITUTE(IF(INDEX($E$221:$G$226,MATCH("●",INDEX($H$221:$AQ$226,,MATCH($D316,$137:$137,0)-7),0),1)=VLOOKUP(BZ$312,$AD$9:$AN$32,8,FALSE),"","sed -i "&amp;IF($AK$310="MacOS","'' ","")&amp;"'s#"&amp;BZ$312&amp;"="""&amp;INDEX($E$221:$G$226,MATCH("●",INDEX($H$221:$AQ$226,,MATCH($D316,$137:$137,0)-7),0),1)&amp;""""&amp;"#"&amp;BZ$312&amp;"="&amp;""""&amp;VLOOKUP(BZ$312,$AD$9:$AN$32,8,FALSE)&amp;""""&amp;"#g'"&amp;"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6" s="71" t="str">
        <f>SUBSTITUTE(IF(VLOOKUP(CA$312,$AD$9:$AN$32,8,FALSE)=INDEX($E$228:$G$233,MATCH("●",INDEX($H$228:$AQ$233,,MATCH($D316,$137:$137,0)-7),0),1),"","sed -i "&amp;IF($AK$310="MacOS","'' ","")&amp;"'s#"&amp;CA$312&amp;"="""&amp;VLOOKUP(CA$312,$AD$9:$AN$32,8,FALSE)&amp;""""&amp;"#"&amp;CA$312&amp;"="&amp;""""&amp;INDEX($E$228:$G$233,MATCH("●",INDEX($H$228:$AQ$233,,MATCH($D316,$137:$137,0)-7),0),1)&amp;""""&amp;"#g'"&amp;" ${CONFIG_DIR}"&amp;$K$7&amp;"; export "&amp;CA$312&amp;"="&amp;""""&amp;INDEX($E$228:$G$233,MATCH("●",INDEX($H$228:$AQ$233,,MATCH($D316,$137:$137,0)-7),0),1)&amp;""";"),",",""",""")</f>
        <v/>
      </c>
      <c r="CB316" s="71" t="str">
        <f>SUBSTITUTE(IF(INDEX($E$228:$G$233,MATCH("●",INDEX($H$228:$AQ$233,,MATCH($D316,$137:$137,0)-7),0),1)=VLOOKUP(CB$312,$AD$9:$AN$32,8,FALSE),"","sed -i "&amp;IF($AK$310="MacOS","'' ","")&amp;"'s#"&amp;CB$312&amp;"="""&amp;INDEX($E$228:$G$233,MATCH("●",INDEX($H$228:$AQ$233,,MATCH($D316,$137:$137,0)-7),0),1)&amp;""""&amp;"#"&amp;CB$312&amp;"="&amp;""""&amp;VLOOKUP(CB$312,$AD$9:$AN$32,8,FALSE)&amp;""""&amp;"#g'"&amp;"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6" s="71" t="str">
        <f>SUBSTITUTE(IF(VLOOKUP(CC$312,$AD$9:$AN$32,8,FALSE)=INDEX($E$235:$G$240,MATCH("●",INDEX($H$235:$AQ$240,,MATCH($D316,$137:$137,0)-7),0),1),"","sed -i "&amp;IF($AK$310="MacOS","'' ","")&amp;"'s#"&amp;CC$312&amp;"="""&amp;VLOOKUP(CC$312,$AD$9:$AN$32,8,FALSE)&amp;""""&amp;"#"&amp;CC$312&amp;"="&amp;""""&amp;INDEX($E$235:$G$240,MATCH("●",INDEX($H$235:$AQ$240,,MATCH($D316,$137:$137,0)-7),0),1)&amp;""""&amp;"#g'"&amp;" ${CONFIG_DIR}"&amp;$K$7&amp;"; export "&amp;CC$312&amp;"="&amp;""""&amp;INDEX($E$235:$G$240,MATCH("●",INDEX($H$235:$AQ$240,,MATCH($D316,$137:$137,0)-7),0),1)&amp;""";"),",",""",""")</f>
        <v>sed -i '' 's#COLUMN_NOT_NULL="false"",""false"",""false"",""false"",""false"",""false"",""false"",""false"",""false"",""false"#COLUMN_NOT_NULL="NONE"",""true"",""false"",""false"",""false"",""false"",""false"",""false"",""false"",""false"#g' ${CONFIG_DIR}db_sql_config.txt; export COLUMN_NOT_NULL="NONE"",""true"",""false"",""false"",""false"",""false"",""false"",""false"",""false"",""false";</v>
      </c>
      <c r="CD316" s="71" t="str">
        <f>SUBSTITUTE(IF(INDEX($E$235:$G$240,MATCH("●",INDEX($H$235:$AQ$240,,MATCH($D316,$137:$137,0)-7),0),1)=VLOOKUP(CD$312,$AD$9:$AN$32,8,FALSE),"","sed -i "&amp;IF($AK$310="MacOS","'' ","")&amp;"'s#"&amp;CD$312&amp;"="""&amp;INDEX($E$235:$G$240,MATCH("●",INDEX($H$235:$AQ$240,,MATCH($D316,$137:$137,0)-7),0),1)&amp;""""&amp;"#"&amp;CD$312&amp;"="&amp;""""&amp;VLOOKUP(CD$312,$AD$9:$AN$32,8,FALSE)&amp;""""&amp;"#g'"&amp;"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>sed -i '' 's#COLUMN_NOT_NULL="NONE"",""true"",""false"",""false"",""false"",""false"",""false"",""false"",""false"",""false"#COLUMN_NOT_NULL="false"",""false"",""false"",""false"",""false"",""false"",""false"",""false"",""false"",""false"#g' ${CONFIG_DIR}db_sql_config.txt; export COLUMN_NOT_NULL="false"",""false"",""false"",""false"",""false"",""false"",""false"",""false"",""false"",""false";</v>
      </c>
      <c r="CE316" s="71" t="str">
        <f>SUBSTITUTE(IF(VLOOKUP(CE$312,$AD$9:$AN$32,8,FALSE)=INDEX($E$242:$G$247,MATCH("●",INDEX($H$242:$AQ$247,,MATCH($D316,$137:$137,0)-7),0),1),"","sed -i "&amp;IF($AK$310="MacOS","'' ","")&amp;"'s#"&amp;CE$312&amp;"="""&amp;VLOOKUP(CE$312,$AD$9:$AN$32,8,FALSE)&amp;""""&amp;"#"&amp;CE$312&amp;"="&amp;""""&amp;INDEX($E$242:$G$247,MATCH("●",INDEX($H$242:$AQ$247,,MATCH($D316,$137:$137,0)-7),0),1)&amp;""""&amp;"#g'"&amp;" ${CONFIG_DIR}"&amp;$K$7&amp;"; export "&amp;CE$312&amp;"="&amp;""""&amp;INDEX($E$242:$G$247,MATCH("●",INDEX($H$242:$AQ$247,,MATCH($D316,$137:$137,0)-7),0),1)&amp;""";"),",",""",""")</f>
        <v/>
      </c>
      <c r="CF316" s="71" t="str">
        <f>SUBSTITUTE(IF(INDEX($E$242:$G$247,MATCH("●",INDEX($H$242:$AQ$247,,MATCH($D316,$137:$137,0)-7),0),1)=VLOOKUP(CF$312,$AD$9:$AN$32,8,FALSE),"","sed -i "&amp;IF($AK$310="MacOS","'' ","")&amp;"'s#"&amp;CF$312&amp;"="""&amp;INDEX($E$242:$G$247,MATCH("●",INDEX($H$242:$AQ$247,,MATCH($D316,$137:$137,0)-7),0),1)&amp;""""&amp;"#"&amp;CF$312&amp;"="&amp;""""&amp;VLOOKUP(CF$312,$AD$9:$AN$32,8,FALSE)&amp;""""&amp;"#g'"&amp;"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6" s="71" t="str">
        <f>SUBSTITUTE(IF(VLOOKUP(CG$312,$AD$9:$AN$32,8,FALSE)=INDEX($E$249:$G$253,MATCH("●",INDEX($H$249:$AQ$253,,MATCH($D316,$137:$137,0)-7),0),1),"","sed -i "&amp;IF($AK$310="MacOS","'' ","")&amp;"'s#"&amp;CG$312&amp;"="""&amp;VLOOKUP(CG$312,$AD$9:$AN$32,8,FALSE)&amp;""""&amp;"#"&amp;CG$312&amp;"="&amp;""""&amp;INDEX($E$249:$G$253,MATCH("●",INDEX($H$249:$AQ$253,,MATCH($D316,$137:$137,0)-7),0),1)&amp;""""&amp;"#g'"&amp;" ${CONFIG_DIR}"&amp;$K$7&amp;"; export "&amp;CG$312&amp;"="&amp;""""&amp;INDEX($E$249:$G$253,MATCH("●",INDEX($H$249:$AQ$253,,MATCH($D316,$137:$137,0)-7),0),1)&amp;""";"),",",""",""")</f>
        <v/>
      </c>
      <c r="CH316" s="71" t="str">
        <f>SUBSTITUTE(IF(INDEX($E$249:$G$253,MATCH("●",INDEX($H$249:$AQ$253,,MATCH($D316,$137:$137,0)-7),0),1)=VLOOKUP(CH$312,$AD$9:$AN$32,8,FALSE),"","sed -i "&amp;IF($AK$310="MacOS","'' ","")&amp;"'s#"&amp;CH$312&amp;"="""&amp;INDEX($E$249:$G$253,MATCH("●",INDEX($H$249:$AQ$253,,MATCH($D316,$137:$137,0)-7),0),1)&amp;""""&amp;"#"&amp;CH$312&amp;"="&amp;""""&amp;VLOOKUP(CH$312,$AD$9:$AN$32,8,FALSE)&amp;""""&amp;"#g'"&amp;"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6" s="71" t="str">
        <f>SUBSTITUTE(IF(VLOOKUP(CI$312,$AD$9:$AN$32,8,FALSE)=INDEX($E$255:$G$259,MATCH("●",INDEX($H$255:$AQ$259,,MATCH($D316,$137:$137,0)-7),0),1),"","sed -i "&amp;IF($AK$310="MacOS","'' ","")&amp;"'s#"&amp;CI$312&amp;"="""&amp;VLOOKUP(CI$312,$AD$9:$AN$32,8,FALSE)&amp;""""&amp;"#"&amp;CI$312&amp;"="&amp;""""&amp;INDEX($E$255:$G$259,MATCH("●",INDEX($H$255:$AQ$259,,MATCH($D316,$137:$137,0)-7),0),1)&amp;""""&amp;"#g'"&amp;" ${CONFIG_DIR}"&amp;$K$7&amp;"; export "&amp;CI$312&amp;"="&amp;""""&amp;INDEX($E$255:$G$259,MATCH("●",INDEX($H$255:$AQ$259,,MATCH($D316,$137:$137,0)-7),0),1)&amp;""";"),",",""",""")</f>
        <v/>
      </c>
      <c r="CJ316" s="71" t="str">
        <f>SUBSTITUTE(IF(INDEX($E$255:$G$259,MATCH("●",INDEX($H$255:$AQ$259,,MATCH($D316,$137:$137,0)-7),0),1)=VLOOKUP(CJ$312,$AD$9:$AN$32,8,FALSE),"","sed -i "&amp;IF($AK$310="MacOS","'' ","")&amp;"'s#"&amp;CJ$312&amp;"="""&amp;INDEX($E$255:$G$259,MATCH("●",INDEX($H$255:$AQ$259,,MATCH($D316,$137:$137,0)-7),0),1)&amp;""""&amp;"#"&amp;CJ$312&amp;"="&amp;""""&amp;VLOOKUP(CJ$312,$AD$9:$AN$32,8,FALSE)&amp;""""&amp;"#g'"&amp;"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6" s="71" t="str">
        <f>SUBSTITUTE(IF(VLOOKUP(CK$312,$AD$9:$AN$32,8,FALSE)=INDEX($E$261:$G$270,MATCH("●",INDEX($H$261:$AQ$270,,MATCH($D316,$137:$137,0)-7),0),1),"","sed -i "&amp;IF($AK$310="MacOS","'' ","")&amp;"'s#"&amp;CK$312&amp;"="""&amp;VLOOKUP(CK$312,$AD$9:$AN$32,8,FALSE)&amp;""""&amp;"#"&amp;CK$312&amp;"="&amp;""""&amp;INDEX($E$261:$G$270,MATCH("●",INDEX($H$261:$AQ$270,,MATCH($D316,$137:$137,0)-7),0),1)&amp;""""&amp;"#g'"&amp;" ${CONFIG_DIR}"&amp;$K$7&amp;"; export "&amp;CK$312&amp;"="&amp;""""&amp;INDEX($E$261:$G$270,MATCH("●",INDEX($H$261:$AQ$270,,MATCH($D316,$137:$137,0)-7),0),1)&amp;""";"),",",""",""")</f>
        <v/>
      </c>
      <c r="CL316" s="71" t="str">
        <f>SUBSTITUTE(IF(INDEX($E$261:$G$270,MATCH("●",INDEX($H$261:$AQ$270,,MATCH($D316,$137:$137,0)-7),0),1)=VLOOKUP(CL$312,$AD$9:$AN$32,8,FALSE),"","sed -i "&amp;IF($AK$310="MacOS","'' ","")&amp;"'s#"&amp;CL$312&amp;"="""&amp;INDEX($E$261:$G$270,MATCH("●",INDEX($H$261:$AQ$270,,MATCH($D316,$137:$137,0)-7),0),1)&amp;""""&amp;"#"&amp;CL$312&amp;"="&amp;""""&amp;VLOOKUP(CL$312,$AD$9:$AN$32,8,FALSE)&amp;""""&amp;"#g'"&amp;"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16" s="71" t="str">
        <f t="shared" si="6"/>
        <v>sed -i '' 's#POSTGRESQL_TEMPLATE="template0"#POSTGRESQL_TEMPLATE="なし"#g' ${CONFIG_DIR}db_data_config.txt; export POSTGRESQL_TEMPLATE="なし";</v>
      </c>
      <c r="CN316" s="71" t="str">
        <f t="shared" si="7"/>
        <v>sed -i '' 's#POSTGRESQL_TEMPLATE="なし"#POSTGRESQL_TEMPLATE="template0"#g' ${CONFIG_DIR}db_data_config.txt; export POSTGRESQL_TEMPLATE="template0";</v>
      </c>
      <c r="CO316" s="71" t="str">
        <f t="shared" si="8"/>
        <v>sed -i '' 's#POSTGRESQL_CONNECTION_LIMIT="-1"#POSTGRESQL_CONNECTION_LIMIT="なし"#g' ${CONFIG_DIR}db_data_config.txt; export POSTGRESQL_CONNECTION_LIMIT="なし";</v>
      </c>
      <c r="CP316" s="71" t="str">
        <f t="shared" si="9"/>
        <v>sed -i '' 's#POSTGRESQL_CONNECTION_LIMIT="なし"#POSTGRESQL_CONNECTION_LIMIT="-1"#g' ${CONFIG_DIR}db_data_config.txt; export POSTGRESQL_CONNECTION_LIMIT="-1";</v>
      </c>
      <c r="CQ316" s="71" t="str">
        <f t="shared" si="10"/>
        <v>sed -i '' 's#POSTGRESQL_ALLOW_CONNECTIONS="true"#POSTGRESQL_ALLOW_CONNECTIONS="なし"#g' ${CONFIG_DIR}db_data_config.txt; export POSTGRESQL_ALLOW_CONNECTIONS="なし";</v>
      </c>
      <c r="CR316" s="71" t="str">
        <f t="shared" si="11"/>
        <v>sed -i '' 's#POSTGRESQL_ALLOW_CONNECTIONS="なし"#POSTGRESQL_ALLOW_CONNECTIONS="true"#g' ${CONFIG_DIR}db_data_config.txt; export POSTGRESQL_ALLOW_CONNECTIONS="true";</v>
      </c>
      <c r="CS316" s="5" t="s">
        <v>735</v>
      </c>
    </row>
    <row r="317" spans="3:97" ht="36" customHeight="1">
      <c r="D317" s="96">
        <f t="shared" ref="D317:D349" si="12">$D316+1</f>
        <v>40</v>
      </c>
      <c r="E317" s="97"/>
      <c r="F317" s="97"/>
      <c r="G317" s="98"/>
      <c r="H317" s="45" t="str">
        <f t="shared" ca="1" si="5"/>
        <v>clear; echo テストケース040; sed -i '' 's#COLUMN_PRIMARY_KEY="false","false","false","false","false","false","false","false","false","false"#COLUMN_PRIMARY_KEY="NONE","true","false","false","false","false","false","false","false","false"#g' ${CONFIG_DIR}db_sql_config.txt; export COLUMN_PRIMARY_KEY="NONE","true","false","false","false","false","false","false","false","false";sed -i '' 's#COLUMN_UNIQUE_KEY="false","false","false","false","false","false","false","false","false","false"#COLUMN_UNIQUE_KEY="NONE","true","false","false","false","false","false","false","false","false"#g' ${CONFIG_DIR}db_sql_config.txt; export COLUMN_UNIQUE_KEY="NONE","true","false","false","false","false","false","false","false","false";sed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's#COLUMN_PRIMARY_KEY="NONE","true","false","false","false","false","false","false","false","false"#COLUMN_PRIMARY_KEY="false","false","false","false","false","false","false","false","false","false"#g' ${CONFIG_DIR}db_sql_config.txt; export COLUMN_PRIMARY_KEY="false","false","false","false","false","false","false","false","false","false";sed -i '' 's#COLUMN_UNIQUE_KEY="NONE","true","false","false","false","false","false","false","false","false"#COLUMN_UNIQUE_KEY="false","false","false","false","false","false","false","false","false","false"#g' ${CONFIG_DIR}db_sql_config.txt; export COLUMN_UNIQUE_KEY="false","false","false","false","false","false","false","false","false","false";sed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7"/>
      <c r="AE317" s="99" t="str" cm="1">
        <f t="array" ref="AE317">SUBSTITUTE(INDEX($H$288:$AQ$288, , MATCH($D317, $137:$137, 0)-7),"-","")</f>
        <v>警告</v>
      </c>
      <c r="AF317" s="100"/>
      <c r="AG317" s="101"/>
      <c r="AH317" s="102" t="s">
        <v>1517</v>
      </c>
      <c r="AI317" s="103"/>
      <c r="AJ317" s="103"/>
      <c r="AK317" s="103"/>
      <c r="AL317" s="103"/>
      <c r="AM317" s="103"/>
      <c r="AN317" s="103"/>
      <c r="AO317" s="103"/>
      <c r="AP317" s="103"/>
      <c r="AQ317" s="104"/>
      <c r="AS317" s="68" t="str" cm="1">
        <f t="array" ref="AS317">SUBSTITUTE(TEXT(INDEX($H$291:$AQ$291,1,$D317-36),"000000"),"-","")</f>
        <v>240202</v>
      </c>
      <c r="AT317" s="69"/>
      <c r="AU317" s="70"/>
      <c r="AW317" s="71" t="str">
        <f>SUBSTITUTE(IF(VLOOKUP(AW$312,$AD$9:$AN$32,8,FALSE)=INDEX($E$143:$G$146,MATCH("●",INDEX($H$143:$AQ$146,,MATCH($D317,$137:$137,0)-7),0),1),"","sed -i "&amp;IF($AK$310="MacOS","'' ","")&amp;"'s#"&amp;AW$312&amp;"="""&amp;VLOOKUP(AW$312,$AD$9:$AN$32,8,FALSE)&amp;""""&amp;"#"&amp;AW$312&amp;"="&amp;""""&amp;INDEX($E$143:$G$146,MATCH("●",INDEX($H$143:$AQ$146,,MATCH($D317,$137:$137,0)-7),0),1)&amp;""""&amp;"#g'"&amp;" ${CONFIG_DIR}"&amp;$K$7&amp;"; export "&amp;AW$312&amp;"="&amp;""""&amp;INDEX($E$143:$G$146,MATCH("●",INDEX($H$143:$AQ$146,,MATCH($D317,$137:$137,0)-7),0),1)&amp;""";"),",",""",""")</f>
        <v/>
      </c>
      <c r="AX317" s="71" t="str">
        <f>SUBSTITUTE(IF(INDEX($E$143:$G$146,MATCH("●",INDEX($H$143:$AQ$146,,MATCH($D317,$137:$137,0)-7),0),1)=VLOOKUP(AX$312,$AD$9:$AN$32,8,FALSE),"","sed -i "&amp;IF($AK$310="MacOS","'' ","")&amp;"'s#"&amp;AX$312&amp;"="""&amp;INDEX($E$143:$G$146,MATCH("●",INDEX($H$143:$AQ$146,,MATCH($D317,$137:$137,0)-7),0),1)&amp;""""&amp;"#"&amp;AX$312&amp;"="&amp;""""&amp;VLOOKUP(AX$312,$AD$9:$AN$32,8,FALSE)&amp;""""&amp;"#g'"&amp;"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7" s="71" t="str">
        <f>SUBSTITUTE(IF(VLOOKUP(AY$312,$AD$9:$AN$32,8,FALSE)=INDEX($E$148:$G$149,MATCH("●",INDEX($H$148:$AQ$149,,MATCH($D317,$137:$137,0)-7),0),1),"","sed -i "&amp;IF($AK$310="MacOS","'' ","")&amp;"'s#"&amp;AY$312&amp;"="""&amp;VLOOKUP(AY$312,$AD$9:$AN$32,8,FALSE)&amp;""""&amp;"#"&amp;AY$312&amp;"="&amp;""""&amp;INDEX($E$148:$G$149,MATCH("●",INDEX($H$148:$AQ$149,,MATCH($D317,$137:$137,0)-7),0),1)&amp;""""&amp;"#g'"&amp;" ${CONFIG_DIR}"&amp;$K$7&amp;"; export "&amp;AY$312&amp;"="&amp;""""&amp;INDEX($E$148:$G$149,MATCH("●",INDEX($H$148:$AQ$149,,MATCH($D317,$137:$137,0)-7),0),1)&amp;""";"),",",""",""")</f>
        <v/>
      </c>
      <c r="AZ317" s="71" t="str">
        <f>SUBSTITUTE(IF(INDEX($E$148:$G$149,MATCH("●",INDEX($H$148:$AQ$149,,MATCH($D317,$137:$137,0)-7),0),1)=VLOOKUP(AZ$312,$AD$9:$AN$16,8,FALSE),"","sed -i "&amp;IF($AK$310="MacOS","'' ","")&amp;"'s#"&amp;AZ$312&amp;"="""&amp;INDEX($E$148:$G$149,MATCH("●",INDEX($H$148:$AQ$149,,MATCH($D317,$137:$137,0)-7),0),1)&amp;""""&amp;"#"&amp;AZ$312&amp;"="&amp;""""&amp;VLOOKUP(AZ$312,$AD$9:$AN$16,8,FALSE)&amp;""""&amp;"#g'"&amp;"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7" s="71" t="str">
        <f>SUBSTITUTE(IF(VLOOKUP(BA$312,$AD$9:$AN$32,8,FALSE)=INDEX($E$151:$G$156,MATCH("●",INDEX($H$151:$AQ$156,,MATCH($D317,$137:$137,0)-7),0),1),"","sed -i "&amp;IF($AK$310="MacOS","'' ","")&amp;"'s#"&amp;BA$312&amp;"="""&amp;VLOOKUP(BA$312,$AD$9:$AN$32,8,FALSE)&amp;""""&amp;"#"&amp;BA$312&amp;"="&amp;""""&amp;INDEX($E$151:$G$156,MATCH("●",INDEX($H$151:$AQ$156,,MATCH($D317,$137:$137,0)-7),0),1)&amp;""""&amp;"#g'"&amp;" ${CONFIG_DIR}"&amp;$K$7&amp;"; export "&amp;BA$312&amp;"="&amp;""""&amp;INDEX($E$151:$G$156,MATCH("●",INDEX($H$151:$AQ$156,,MATCH($D317,$137:$137,0)-7),0),1)&amp;""";"),",",""",""")</f>
        <v/>
      </c>
      <c r="BB317" s="71" t="str">
        <f>SUBSTITUTE(IF(INDEX($E$151:$G$156,MATCH("●",INDEX($H$151:$AQ$156,,MATCH($D317,$137:$137,0)-7),0),1)=VLOOKUP(BB$312,$AD$9:$AN$16,8,FALSE),"","sed -i "&amp;IF($AK$310="MacOS","'' ","")&amp;"'s#"&amp;BB$312&amp;"="""&amp;INDEX($E$151:$G$156,MATCH("●",INDEX($H$151:$AQ$156,,MATCH($D317,$137:$137,0)-7),0),1)&amp;""""&amp;"#"&amp;BB$312&amp;"="&amp;""""&amp;VLOOKUP(BB$312,$AD$9:$AN$16,8,FALSE)&amp;""""&amp;"#g'"&amp;"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7" s="71" t="str">
        <f>SUBSTITUTE(IF(VLOOKUP(BC$312,$AD$9:$AN$32,8,FALSE)=INDEX($E$158:$G$166,MATCH("●",INDEX($H$158:$AQ$166,,MATCH($D317,$137:$137,0)-7),0),1),"","sed -i "&amp;IF($AK$310="MacOS","'' ","")&amp;"'s#"&amp;BC$312&amp;"="""&amp;VLOOKUP(BC$312,$AD$9:$AN$32,8,FALSE)&amp;""""&amp;"#"&amp;BC$312&amp;"="&amp;""""&amp;INDEX($E$158:$G$166,MATCH("●",INDEX($H$158:$AQ$166,,MATCH($D317,$137:$137,0)-7),0),1)&amp;""""&amp;"#g'"&amp;" ${CONFIG_DIR}"&amp;$K$7&amp;"; export "&amp;BC$312&amp;"="&amp;""""&amp;INDEX($E$158:$G$166,MATCH("●",INDEX($H$158:$AQ$166,,MATCH($D317,$137:$137,0)-7),0),1)&amp;""";"),",",""",""")</f>
        <v/>
      </c>
      <c r="BD317" s="71" t="str">
        <f>SUBSTITUTE(IF(INDEX($E$158:$G$166,MATCH("●",INDEX($H$158:$AQ$166,,MATCH($D317,$137:$137,0)-7),0),1)=VLOOKUP(BD$312,$AD$9:$AN$16,8,FALSE),"","sed -i "&amp;IF($AK$310="MacOS","'' ","")&amp;"'s#"&amp;BD$312&amp;"="""&amp;INDEX($E$158:$G$166,MATCH("●",INDEX($H$158:$AQ$166,,MATCH($D317,$137:$137,0)-7),0),1)&amp;""""&amp;"#"&amp;BD$312&amp;"="&amp;""""&amp;VLOOKUP(BD$312,$AD$9:$AN$16,8,FALSE)&amp;""""&amp;"#g'"&amp;"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7" s="71" t="str">
        <f>SUBSTITUTE(IF(VLOOKUP(BE$312,$AD$9:$AN$32,8,FALSE)=INDEX($E$168:$G$169,MATCH("●",INDEX($H$168:$AQ$169,,MATCH($D317,$137:$137,0)-7),0),1),"","sed -i "&amp;IF($AK$310="MacOS","'' ","")&amp;"'s#"&amp;BE$312&amp;"="""&amp;VLOOKUP(BE$312,$AD$9:$AD$9:$AN$32,8,FALSE)&amp;""""&amp;"#"&amp;BE$312&amp;"="&amp;""""&amp;INDEX($E$168:$G$169,MATCH("●",INDEX($H$168:$AQ$169,,MATCH($D317,$137:$137,0)-7),0),1)&amp;""""&amp;"#g'"&amp;" ${CONFIG_DIR}"&amp;$K$7&amp;"; export "&amp;BE$312&amp;"="&amp;""""&amp;INDEX($E$168:$G$169,MATCH("●",INDEX($H$168:$AQ$169,,MATCH($D317,$137:$137,0)-7),0),1)&amp;""";"),",",""",""")</f>
        <v/>
      </c>
      <c r="BF317" s="71" t="str">
        <f>SUBSTITUTE(IF(INDEX($E$168:$G$169,MATCH("●",INDEX($H$168:$AQ$169,,MATCH($D317,$137:$137,0)-7),0),1)=VLOOKUP(BF$312,$AD$9:$AN$16,8,FALSE),"","sed -i "&amp;IF($AK$310="MacOS","'' ","")&amp;"'s#"&amp;BF$312&amp;"="""&amp;INDEX($E$168:$G$169,MATCH("●",INDEX($H$168:$AQ$169,,MATCH($D317,$137:$137,0)-7),0),1)&amp;""""&amp;"#"&amp;BF$312&amp;"="&amp;""""&amp;VLOOKUP(BF$312,$AD$9:$AN$16,8,FALSE)&amp;""""&amp;"#g'"&amp;"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7" s="71" t="str">
        <f>SUBSTITUTE(IF(VLOOKUP(BG$312,$AD$9:$AN$32,8,FALSE)=INDEX($E$171:$G$172,MATCH("●",INDEX($H$171:$AQ$172,,MATCH($D317,$137:$137,0)-7),0),1),"","sed -i "&amp;IF($AK$310="MacOS","'' ","")&amp;"'s#"&amp;BG$312&amp;"="""&amp;VLOOKUP(BG$312,$AD$9:$AN$32,8,FALSE)&amp;""""&amp;"#"&amp;BG$312&amp;"="&amp;""""&amp;INDEX($E$171:$G$172,MATCH("●",INDEX($H$171:$AQ$172,,MATCH($D317,$137:$137,0)-7),0),1)&amp;""""&amp;"#g'"&amp;" ${CONFIG_DIR}"&amp;$K$7&amp;"; export "&amp;BG$312&amp;"="&amp;""""&amp;INDEX($E$171:$G$172,MATCH("●",INDEX($H$171:$AQ$172,,MATCH($D317,$137:$137,0)-7),0),1)&amp;""";"),",",""",""")</f>
        <v/>
      </c>
      <c r="BH317" s="71" t="str">
        <f>SUBSTITUTE(IF(INDEX($E$171:$G$172,MATCH("●",INDEX($H$171:$AQ$172,,MATCH($D317,$137:$137,0)-7),0),1)=VLOOKUP(BH$312,$AD$9:$AN$16,8,FALSE),"","sed -i "&amp;IF($AK$310="MacOS","'' ","")&amp;"'s#"&amp;BH$312&amp;"="""&amp;INDEX($E$171:$G$172,MATCH("●",INDEX($H$171:$AQ$172,,MATCH($D317,$137:$137,0)-7),0),1)&amp;""""&amp;"#"&amp;BH$312&amp;"="&amp;""""&amp;VLOOKUP(BH$312,$AD$9:$AN$16,8,FALSE)&amp;""""&amp;"#g'"&amp;"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7" s="71" t="str">
        <f>SUBSTITUTE(IF(VLOOKUP(BI$312,$AD$9:$AN$32,8,FALSE)=INDEX($E$174:$G$186,MATCH("●",INDEX($H$174:$AQ$186,,MATCH($D317,$137:$137,0)-7),0),1),"","sed -i "&amp;IF($AK$310="MacOS","'' ","")&amp;"'s#"&amp;BI$312&amp;"="""&amp;VLOOKUP(BI$312,$AD$9:$AN$32,8,FALSE)&amp;""""&amp;"#"&amp;BI$312&amp;"="&amp;""""&amp;INDEX($E$174:$G$186,MATCH("●",INDEX($H$174:$AQ$186,,MATCH($D317,$137:$137,0)-7),0),1)&amp;""""&amp;"#g'"&amp;" ${CONFIG_DIR}"&amp;$K$7&amp;"; export "&amp;BI$312&amp;"="&amp;""""&amp;INDEX($E$174:$G$186,MATCH("●",INDEX($H$174:$AQ$186,,MATCH($D317,$137:$137,0)-7),0),1)&amp;""";"),",",""",""")</f>
        <v/>
      </c>
      <c r="BJ317" s="71" t="str">
        <f>SUBSTITUTE(IF(INDEX($E$174:$G$186,MATCH("●",INDEX($H$174:$AQ$186,,MATCH($D317,$137:$137,0)-7),0),1)=VLOOKUP(BJ$312,$AD$9:$AN$16,8,FALSE),"","sed -i "&amp;IF($AK$310="MacOS","'' ","")&amp;"'s#"&amp;BJ$312&amp;"="""&amp;INDEX($E$174:$G$186,MATCH("●",INDEX($H$174:$AQ$186,,MATCH($D317,$137:$137,0)-7),0),1)&amp;""""&amp;"#"&amp;BJ$312&amp;"="&amp;""""&amp;VLOOKUP(BJ$312,$AD$9:$AN$16,8,FALSE)&amp;""""&amp;"#g'"&amp;"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7" s="71" t="str">
        <f>SUBSTITUTE(IF(VLOOKUP(BK$312,$AD$9:$AN$32,8,FALSE)=INDEX($E$188:$G$191,MATCH("●",INDEX($H$188:$AQ$191,,MATCH($D317,$137:$137,0)-7),0),1),"","sed -i "&amp;IF($AK$310="MacOS","'' ","")&amp;"'s#"&amp;BK$312&amp;"="""&amp;VLOOKUP(BK$312,$AD$9:$AN$32,8,FALSE)&amp;""""&amp;"#"&amp;BK$312&amp;"="&amp;""""&amp;INDEX($E$188:$G$191,MATCH("●",INDEX($H$188:$AQ$191,,MATCH($D317,$137:$137,0)-7),0),1)&amp;""""&amp;"#g'"&amp;" ${CONFIG_DIR}"&amp;$K$7&amp;"; export "&amp;BK$312&amp;"="&amp;""""&amp;INDEX($E$188:$G$191,MATCH("●",INDEX($H$188:$AQ$191,,MATCH($D317,$137:$137,0)-7),0),1)&amp;""";"),",",""",""")</f>
        <v/>
      </c>
      <c r="BL317" s="71" t="str">
        <f>SUBSTITUTE(IF(INDEX($E$188:$G$191,MATCH("●",INDEX($H$188:$AQ$191,,MATCH($D317,$137:$137,0)-7),0),1)=VLOOKUP(BL$312,$AD$9:$AN$32,8,FALSE),"","sed -i "&amp;IF($AK$310="MacOS","'' ","")&amp;"'s#"&amp;BL$312&amp;"="""&amp;INDEX($E$188:$G$191,MATCH("●",INDEX($H$188:$AQ$191,,MATCH($D317,$137:$137,0)-7),0),1)&amp;""""&amp;"#"&amp;BL$312&amp;"="&amp;""""&amp;VLOOKUP(BL$312,$AD$9:$AN$32,8,FALSE)&amp;""""&amp;"#g'"&amp;"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7" s="71" t="str">
        <f>SUBSTITUTE(IF(VLOOKUP(BM$312,$AD$9:$AN$32,8,FALSE)=INDEX($E$193:$G$194,MATCH("●",INDEX($H$193:$AQ$194,,MATCH($D317,$137:$137,0)-7),0),1),"","sed -i "&amp;IF($AK$310="MacOS","'' ","")&amp;"'s#"&amp;BM$312&amp;"="""&amp;VLOOKUP(BM$312,$AD$9:$AN$32,8,FALSE)&amp;""""&amp;"#"&amp;BM$312&amp;"="&amp;""""&amp;INDEX($E$193:$G$194,MATCH("●",INDEX($H$193:$AQ$194,,MATCH($D317,$137:$137,0)-7),0),1)&amp;""""&amp;"#g'"&amp;" ${CONFIG_DIR}"&amp;$K$7&amp;"; export "&amp;BM$312&amp;"="&amp;""""&amp;INDEX($E$193:$G$194,MATCH("●",INDEX($H$193:$AQ$194,,MATCH($D317,$137:$137,0)-7),0),1)&amp;""";"),",",""",""")</f>
        <v/>
      </c>
      <c r="BN317" s="71" t="str">
        <f>SUBSTITUTE(IF(INDEX($E$193:$G$194,MATCH("●",INDEX($H$193:$AQ$194,,MATCH($D317,$137:$137,0)-7),0),1)=VLOOKUP(BN$312,$AD$9:$AN$32,8,FALSE),"","sed -i "&amp;IF($AK$310="MacOS","'' ","")&amp;"'s#"&amp;BN$312&amp;"="""&amp;INDEX($E$193:$G$194,MATCH("●",INDEX($H$193:$AQ$194,,MATCH($D317,$137:$137,0)-7),0),1)&amp;""""&amp;"#"&amp;BN$312&amp;"="&amp;""""&amp;VLOOKUP(BN$312,$AD$9:$AN$32,8,FALSE)&amp;""""&amp;"#g'"&amp;"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7" s="71" t="str">
        <f>SUBSTITUTE(IF(VLOOKUP(BO$312,$AD$9:$AN$32,8,FALSE)=INDEX($E$196:$G$197,MATCH("●",INDEX($H$196:$AQ$197,,MATCH($D317,$137:$137,0)-7),0),1),"","sed -i "&amp;IF($AK$310="MacOS","'' ","")&amp;"'s#"&amp;BO$312&amp;"="""&amp;VLOOKUP(BO$312,$AD$9:$AN$32,8,FALSE)&amp;""""&amp;"#"&amp;BO$312&amp;"="&amp;""""&amp;INDEX($E$196:$G$197,MATCH("●",INDEX($H$196:$AQ$197,,MATCH($D317,$137:$137,0)-7),0),1)&amp;""""&amp;"#g'"&amp;" ${CONFIG_DIR}"&amp;$K$7&amp;"; export "&amp;BO$312&amp;"="&amp;""""&amp;INDEX($E$196:$G$197,MATCH("●",INDEX($H$196:$AQ$197,,MATCH($D317,$137:$137,0)-7),0),1)&amp;""";"),",",""",""")</f>
        <v/>
      </c>
      <c r="BP317" s="71" t="str">
        <f>SUBSTITUTE(IF(INDEX($E$196:$G$197,MATCH("●",INDEX($H$196:$AQ$197,,MATCH($D317,$137:$137,0)-7),0),1)=VLOOKUP(BP$312,$AD$9:$AN$32,8,FALSE),"","sed -i "&amp;IF($AK$310="MacOS","'' ","")&amp;"'s#"&amp;BP$312&amp;"="""&amp;INDEX($E$196:$G$197,MATCH("●",INDEX($H$196:$AQ$197,,MATCH($D317,$137:$137,0)-7),0),1)&amp;""""&amp;"#"&amp;BP$312&amp;"="&amp;""""&amp;VLOOKUP(BP$312,$AD$9:$AN$32,8,FALSE)&amp;""""&amp;"#g'"&amp;"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7" s="71" t="str">
        <f>SUBSTITUTE(IF(VLOOKUP(BQ$312,$AD$9:$AN$32,8,FALSE)=INDEX($E$199:$G$200,MATCH("●",INDEX($H$199:$AQ$200,,MATCH($D317,$137:$137,0)-7),0),1),"","sed -i "&amp;IF($AK$310="MacOS","'' ","")&amp;"'s#"&amp;BQ$312&amp;"="""&amp;VLOOKUP(BQ$312,$AD$9:$AN$32,8,FALSE)&amp;""""&amp;"#"&amp;BQ$312&amp;"="&amp;""""&amp;INDEX($E$199:$G$200,MATCH("●",INDEX($H$199:$AQ$200,,MATCH($D317,$137:$137,0)-7),0),1)&amp;""""&amp;"#g'"&amp;" ${CONFIG_DIR}"&amp;$K$7&amp;"; export "&amp;BQ$312&amp;"="&amp;""""&amp;INDEX($E$199:$G$200,MATCH("●",INDEX($H$199:$AQ$200,,MATCH($D317,$137:$137,0)-7),0),1)&amp;""";"),",",""",""")</f>
        <v/>
      </c>
      <c r="BR317" s="71" t="str">
        <f>SUBSTITUTE(IF(INDEX($E$199:$G$200,MATCH("●",INDEX($H$199:$AQ$200,,MATCH($D317,$137:$137,0)-7),0),1)=VLOOKUP(BR$312,$AD$9:$AN$32,8,FALSE),"","sed -i "&amp;IF($AK$310="MacOS","'' ","")&amp;"'s#"&amp;BR$312&amp;"="""&amp;INDEX($E$199:$G$200,MATCH("●",INDEX($H$199:$AQ$200,,MATCH($D317,$137:$137,0)-7),0),1)&amp;""""&amp;"#"&amp;BR$312&amp;"="&amp;""""&amp;VLOOKUP(BR$312,$AD$9:$AN$32,8,FALSE)&amp;""""&amp;"#g'"&amp;"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7" s="71" t="str">
        <f>SUBSTITUTE(IF(VLOOKUP(BS$312,$AD$9:$AN$32,8,FALSE)=INDEX($E$202:$G$205,MATCH("●",INDEX($H$202:$AQ$205,,MATCH($D317,$137:$137,0)-7),0),1),"","sed -i "&amp;IF($AK$310="MacOS","'' ","")&amp;"'s#"&amp;BS$312&amp;"="""&amp;VLOOKUP(BS$312,$AD$9:$AN$32,8,FALSE)&amp;""""&amp;"#"&amp;BS$312&amp;"="&amp;""""&amp;INDEX($E$202:$G$205,MATCH("●",INDEX($H$202:$AQ$205,,MATCH($D317,$137:$137,0)-7),0),1)&amp;""""&amp;"#g'"&amp;" ${CONFIG_DIR}"&amp;$K$7&amp;"; export "&amp;BS$312&amp;"="&amp;""""&amp;INDEX($E$202:$G$205,MATCH("●",INDEX($H$202:$AQ$205,,MATCH($D317,$137:$137,0)-7),0),1)&amp;""";"),",",""",""")</f>
        <v/>
      </c>
      <c r="BT317" s="71" t="str">
        <f>SUBSTITUTE(IF(INDEX($E$202:$G$205,MATCH("●",INDEX($H$202:$AQ$205,,MATCH($D317,$137:$137,0)-7),0),1)=VLOOKUP(BT$312,$AD$9:$AN$32,8,FALSE),"","sed -i "&amp;IF($AK$310="MacOS","'' ","")&amp;"'s#"&amp;BT$312&amp;"="""&amp;INDEX($E$202:$G$205,MATCH("●",INDEX($H$202:$AQ$205,,MATCH($D317,$137:$137,0)-7),0),1)&amp;""""&amp;"#"&amp;BT$312&amp;"="&amp;""""&amp;VLOOKUP(BT$312,$AD$9:$AN$32,8,FALSE)&amp;""""&amp;"#g'"&amp;"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7" s="71" t="str">
        <f>SUBSTITUTE(IF(VLOOKUP(BU$312,$AD$9:$AN$32,8,FALSE)=INDEX($E$207:$G$212,MATCH("●",INDEX($H$207:$AQ$212,,MATCH($D317,$137:$137,0)-7),0),1),"","sed -i "&amp;IF($AK$310="MacOS","'' ","")&amp;"'s#"&amp;BU$312&amp;"="""&amp;VLOOKUP(BU$312,$AD$9:$AN$32,8,FALSE)&amp;""""&amp;"#"&amp;BU$312&amp;"="&amp;""""&amp;INDEX($E$207:$G$212,MATCH("●",INDEX($H$207:$AQ$212,,MATCH($D317,$137:$137,0)-7),0),1)&amp;""""&amp;"#g'"&amp;" ${CONFIG_DIR}"&amp;$K$7&amp;"; export "&amp;BU$312&amp;"="&amp;""""&amp;INDEX($E$207:$G$212,MATCH("●",INDEX($H$207:$AQ$212,,MATCH($D317,$137:$137,0)-7),0),1)&amp;""";"),",",""",""")</f>
        <v>sed -i '' 's#COLUMN_PRIMARY_KEY="false"",""false"",""false"",""false"",""false"",""false"",""false"",""false"",""false"",""false"#COLUMN_PRIMARY_KEY="NONE"",""true"",""false"",""false"",""false"",""false"",""false"",""false"",""false"",""false"#g' ${CONFIG_DIR}db_sql_config.txt; export COLUMN_PRIMARY_KEY="NONE"",""true"",""false"",""false"",""false"",""false"",""false"",""false"",""false"",""false";</v>
      </c>
      <c r="BV317" s="71" t="str">
        <f>SUBSTITUTE(IF(INDEX($E$207:$G$212,MATCH("●",INDEX($H$207:$AQ$212,,MATCH($D317,$137:$137,0)-7),0),1)=VLOOKUP(BV$312,$AD$9:$AN$32,8,FALSE),"","sed -i "&amp;IF($AK$310="MacOS","'' ","")&amp;"'s#"&amp;BV$312&amp;"="""&amp;INDEX($E$207:$G$212,MATCH("●",INDEX($H$207:$AQ$212,,MATCH($D317,$137:$137,0)-7),0),1)&amp;""""&amp;"#"&amp;BV$312&amp;"="&amp;""""&amp;VLOOKUP(BV$312,$AD$9:$AN$32,8,FALSE)&amp;""""&amp;"#g'"&amp;"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>sed -i '' 's#COLUMN_PRIMARY_KEY="NONE"",""true"",""false"",""false"",""false"",""false"",""false"",""false"",""false"",""false"#COLUMN_PRIMARY_KEY="false"",""false"",""false"",""false"",""false"",""false"",""false"",""false"",""false"",""false"#g' ${CONFIG_DIR}db_sql_config.txt; export COLUMN_PRIMARY_KEY="false"",""false"",""false"",""false"",""false"",""false"",""false"",""false"",""false"",""false";</v>
      </c>
      <c r="BW317" s="71" t="str">
        <f>SUBSTITUTE(IF(VLOOKUP(BW$312,$AD$9:$AN$32,8,FALSE)=INDEX($E$214:$G$219,MATCH("●",INDEX($H$214:$AQ$219,,MATCH($D317,$137:$137,0)-7),0),1),"","sed -i "&amp;IF($AK$310="MacOS","'' ","")&amp;"'s#"&amp;BW$312&amp;"="""&amp;VLOOKUP(BW$312,$AD$9:$AN$32,8,FALSE)&amp;""""&amp;"#"&amp;BW$312&amp;"="&amp;""""&amp;INDEX($E$214:$G$219,MATCH("●",INDEX($H$214:$AQ$219,,MATCH($D317,$137:$137,0)-7),0),1)&amp;""""&amp;"#g'"&amp;" ${CONFIG_DIR}"&amp;$K$7&amp;"; export "&amp;BW$312&amp;"="&amp;""""&amp;INDEX($E$214:$G$219,MATCH("●",INDEX($H$214:$AQ$219,,MATCH($D317,$137:$137,0)-7),0),1)&amp;""";"),",",""",""")</f>
        <v>sed -i '' 's#COLUMN_UNIQUE_KEY="false"",""false"",""false"",""false"",""false"",""false"",""false"",""false"",""false"",""false"#COLUMN_UNIQUE_KEY="NONE"",""true"",""false"",""false"",""false"",""false"",""false"",""false"",""false"",""false"#g' ${CONFIG_DIR}db_sql_config.txt; export COLUMN_UNIQUE_KEY="NONE"",""true"",""false"",""false"",""false"",""false"",""false"",""false"",""false"",""false";</v>
      </c>
      <c r="BX317" s="71" t="str">
        <f>SUBSTITUTE(IF(INDEX($E$214:$G$219,MATCH("●",INDEX($H$214:$AQ$219,,MATCH($D317,$137:$137,0)-7),0),1)=VLOOKUP(BX$312,$AD$9:$AN$32,8,FALSE),"","sed -i "&amp;IF($AK$310="MacOS","'' ","")&amp;"'s#"&amp;BX$312&amp;"="""&amp;INDEX($E$214:$G$219,MATCH("●",INDEX($H$214:$AQ$219,,MATCH($D317,$137:$137,0)-7),0),1)&amp;""""&amp;"#"&amp;BX$312&amp;"="&amp;""""&amp;VLOOKUP(BX$312,$AD$9:$AN$32,8,FALSE)&amp;""""&amp;"#g'"&amp;"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>sed -i '' 's#COLUMN_UNIQUE_KEY="NONE"",""true"",""false"",""false"",""false"",""false"",""false"",""false"",""false"",""false"#COLUMN_UNIQUE_KEY="false"",""false"",""false"",""false"",""false"",""false"",""false"",""false"",""false"",""false"#g' ${CONFIG_DIR}db_sql_config.txt; export COLUMN_UNIQUE_KEY="false"",""false"",""false"",""false"",""false"",""false"",""false"",""false"",""false"",""false";</v>
      </c>
      <c r="BY317" s="71" t="str">
        <f>SUBSTITUTE(IF(VLOOKUP(BY$312,$AD$9:$AN$32,8,FALSE)=INDEX($E$221:$G$226,MATCH("●",INDEX($H$221:$AQ$226,,MATCH($D317,$137:$137,0)-7),0),1),"","sed -i "&amp;IF($AK$310="MacOS","'' ","")&amp;"'s#"&amp;BY$312&amp;"="""&amp;VLOOKUP(BY$312,$AD$9:$AN$32,8,FALSE)&amp;""""&amp;"#"&amp;BY$312&amp;"="&amp;""""&amp;INDEX($E$221:$G$226,MATCH("●",INDEX($H$221:$AQ$226,,MATCH($D317,$137:$137,0)-7),0),1)&amp;""""&amp;"#g'"&amp;" ${CONFIG_DIR}"&amp;$K$7&amp;"; export "&amp;BY$312&amp;"="&amp;""""&amp;INDEX($E$221:$G$226,MATCH("●",INDEX($H$221:$AQ$226,,MATCH($D317,$137:$137,0)-7),0),1)&amp;""";"),",",""",""")</f>
        <v/>
      </c>
      <c r="BZ317" s="71" t="str">
        <f>SUBSTITUTE(IF(INDEX($E$221:$G$226,MATCH("●",INDEX($H$221:$AQ$226,,MATCH($D317,$137:$137,0)-7),0),1)=VLOOKUP(BZ$312,$AD$9:$AN$32,8,FALSE),"","sed -i "&amp;IF($AK$310="MacOS","'' ","")&amp;"'s#"&amp;BZ$312&amp;"="""&amp;INDEX($E$221:$G$226,MATCH("●",INDEX($H$221:$AQ$226,,MATCH($D317,$137:$137,0)-7),0),1)&amp;""""&amp;"#"&amp;BZ$312&amp;"="&amp;""""&amp;VLOOKUP(BZ$312,$AD$9:$AN$32,8,FALSE)&amp;""""&amp;"#g'"&amp;"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7" s="71" t="str">
        <f>SUBSTITUTE(IF(VLOOKUP(CA$312,$AD$9:$AN$32,8,FALSE)=INDEX($E$228:$G$233,MATCH("●",INDEX($H$228:$AQ$233,,MATCH($D317,$137:$137,0)-7),0),1),"","sed -i "&amp;IF($AK$310="MacOS","'' ","")&amp;"'s#"&amp;CA$312&amp;"="""&amp;VLOOKUP(CA$312,$AD$9:$AN$32,8,FALSE)&amp;""""&amp;"#"&amp;CA$312&amp;"="&amp;""""&amp;INDEX($E$228:$G$233,MATCH("●",INDEX($H$228:$AQ$233,,MATCH($D317,$137:$137,0)-7),0),1)&amp;""""&amp;"#g'"&amp;" ${CONFIG_DIR}"&amp;$K$7&amp;"; export "&amp;CA$312&amp;"="&amp;""""&amp;INDEX($E$228:$G$233,MATCH("●",INDEX($H$228:$AQ$233,,MATCH($D317,$137:$137,0)-7),0),1)&amp;""";"),",",""",""")</f>
        <v/>
      </c>
      <c r="CB317" s="71" t="str">
        <f>SUBSTITUTE(IF(INDEX($E$228:$G$233,MATCH("●",INDEX($H$228:$AQ$233,,MATCH($D317,$137:$137,0)-7),0),1)=VLOOKUP(CB$312,$AD$9:$AN$32,8,FALSE),"","sed -i "&amp;IF($AK$310="MacOS","'' ","")&amp;"'s#"&amp;CB$312&amp;"="""&amp;INDEX($E$228:$G$233,MATCH("●",INDEX($H$228:$AQ$233,,MATCH($D317,$137:$137,0)-7),0),1)&amp;""""&amp;"#"&amp;CB$312&amp;"="&amp;""""&amp;VLOOKUP(CB$312,$AD$9:$AN$32,8,FALSE)&amp;""""&amp;"#g'"&amp;"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7" s="71" t="str">
        <f>SUBSTITUTE(IF(VLOOKUP(CC$312,$AD$9:$AN$32,8,FALSE)=INDEX($E$235:$G$240,MATCH("●",INDEX($H$235:$AQ$240,,MATCH($D317,$137:$137,0)-7),0),1),"","sed -i "&amp;IF($AK$310="MacOS","'' ","")&amp;"'s#"&amp;CC$312&amp;"="""&amp;VLOOKUP(CC$312,$AD$9:$AN$32,8,FALSE)&amp;""""&amp;"#"&amp;CC$312&amp;"="&amp;""""&amp;INDEX($E$235:$G$240,MATCH("●",INDEX($H$235:$AQ$240,,MATCH($D317,$137:$137,0)-7),0),1)&amp;""""&amp;"#g'"&amp;" ${CONFIG_DIR}"&amp;$K$7&amp;"; export "&amp;CC$312&amp;"="&amp;""""&amp;INDEX($E$235:$G$240,MATCH("●",INDEX($H$235:$AQ$240,,MATCH($D317,$137:$137,0)-7),0),1)&amp;""";"),",",""",""")</f>
        <v/>
      </c>
      <c r="CD317" s="71" t="str">
        <f>SUBSTITUTE(IF(INDEX($E$235:$G$240,MATCH("●",INDEX($H$235:$AQ$240,,MATCH($D317,$137:$137,0)-7),0),1)=VLOOKUP(CD$312,$AD$9:$AN$32,8,FALSE),"","sed -i "&amp;IF($AK$310="MacOS","'' ","")&amp;"'s#"&amp;CD$312&amp;"="""&amp;INDEX($E$235:$G$240,MATCH("●",INDEX($H$235:$AQ$240,,MATCH($D317,$137:$137,0)-7),0),1)&amp;""""&amp;"#"&amp;CD$312&amp;"="&amp;""""&amp;VLOOKUP(CD$312,$AD$9:$AN$32,8,FALSE)&amp;""""&amp;"#g'"&amp;"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7" s="71" t="str">
        <f>SUBSTITUTE(IF(VLOOKUP(CE$312,$AD$9:$AN$32,8,FALSE)=INDEX($E$242:$G$247,MATCH("●",INDEX($H$242:$AQ$247,,MATCH($D317,$137:$137,0)-7),0),1),"","sed -i "&amp;IF($AK$310="MacOS","'' ","")&amp;"'s#"&amp;CE$312&amp;"="""&amp;VLOOKUP(CE$312,$AD$9:$AN$32,8,FALSE)&amp;""""&amp;"#"&amp;CE$312&amp;"="&amp;""""&amp;INDEX($E$242:$G$247,MATCH("●",INDEX($H$242:$AQ$247,,MATCH($D317,$137:$137,0)-7),0),1)&amp;""""&amp;"#g'"&amp;" ${CONFIG_DIR}"&amp;$K$7&amp;"; export "&amp;CE$312&amp;"="&amp;""""&amp;INDEX($E$242:$G$247,MATCH("●",INDEX($H$242:$AQ$247,,MATCH($D317,$137:$137,0)-7),0),1)&amp;""";"),",",""",""")</f>
        <v/>
      </c>
      <c r="CF317" s="71" t="str">
        <f>SUBSTITUTE(IF(INDEX($E$242:$G$247,MATCH("●",INDEX($H$242:$AQ$247,,MATCH($D317,$137:$137,0)-7),0),1)=VLOOKUP(CF$312,$AD$9:$AN$32,8,FALSE),"","sed -i "&amp;IF($AK$310="MacOS","'' ","")&amp;"'s#"&amp;CF$312&amp;"="""&amp;INDEX($E$242:$G$247,MATCH("●",INDEX($H$242:$AQ$247,,MATCH($D317,$137:$137,0)-7),0),1)&amp;""""&amp;"#"&amp;CF$312&amp;"="&amp;""""&amp;VLOOKUP(CF$312,$AD$9:$AN$32,8,FALSE)&amp;""""&amp;"#g'"&amp;"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7" s="71" t="str">
        <f>SUBSTITUTE(IF(VLOOKUP(CG$312,$AD$9:$AN$32,8,FALSE)=INDEX($E$249:$G$253,MATCH("●",INDEX($H$249:$AQ$253,,MATCH($D317,$137:$137,0)-7),0),1),"","sed -i "&amp;IF($AK$310="MacOS","'' ","")&amp;"'s#"&amp;CG$312&amp;"="""&amp;VLOOKUP(CG$312,$AD$9:$AN$32,8,FALSE)&amp;""""&amp;"#"&amp;CG$312&amp;"="&amp;""""&amp;INDEX($E$249:$G$253,MATCH("●",INDEX($H$249:$AQ$253,,MATCH($D317,$137:$137,0)-7),0),1)&amp;""""&amp;"#g'"&amp;" ${CONFIG_DIR}"&amp;$K$7&amp;"; export "&amp;CG$312&amp;"="&amp;""""&amp;INDEX($E$249:$G$253,MATCH("●",INDEX($H$249:$AQ$253,,MATCH($D317,$137:$137,0)-7),0),1)&amp;""";"),",",""",""")</f>
        <v/>
      </c>
      <c r="CH317" s="71" t="str">
        <f>SUBSTITUTE(IF(INDEX($E$249:$G$253,MATCH("●",INDEX($H$249:$AQ$253,,MATCH($D317,$137:$137,0)-7),0),1)=VLOOKUP(CH$312,$AD$9:$AN$32,8,FALSE),"","sed -i "&amp;IF($AK$310="MacOS","'' ","")&amp;"'s#"&amp;CH$312&amp;"="""&amp;INDEX($E$249:$G$253,MATCH("●",INDEX($H$249:$AQ$253,,MATCH($D317,$137:$137,0)-7),0),1)&amp;""""&amp;"#"&amp;CH$312&amp;"="&amp;""""&amp;VLOOKUP(CH$312,$AD$9:$AN$32,8,FALSE)&amp;""""&amp;"#g'"&amp;"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7" s="71" t="str">
        <f>SUBSTITUTE(IF(VLOOKUP(CI$312,$AD$9:$AN$32,8,FALSE)=INDEX($E$255:$G$259,MATCH("●",INDEX($H$255:$AQ$259,,MATCH($D317,$137:$137,0)-7),0),1),"","sed -i "&amp;IF($AK$310="MacOS","'' ","")&amp;"'s#"&amp;CI$312&amp;"="""&amp;VLOOKUP(CI$312,$AD$9:$AN$32,8,FALSE)&amp;""""&amp;"#"&amp;CI$312&amp;"="&amp;""""&amp;INDEX($E$255:$G$259,MATCH("●",INDEX($H$255:$AQ$259,,MATCH($D317,$137:$137,0)-7),0),1)&amp;""""&amp;"#g'"&amp;" ${CONFIG_DIR}"&amp;$K$7&amp;"; export "&amp;CI$312&amp;"="&amp;""""&amp;INDEX($E$255:$G$259,MATCH("●",INDEX($H$255:$AQ$259,,MATCH($D317,$137:$137,0)-7),0),1)&amp;""";"),",",""",""")</f>
        <v/>
      </c>
      <c r="CJ317" s="71" t="str">
        <f>SUBSTITUTE(IF(INDEX($E$255:$G$259,MATCH("●",INDEX($H$255:$AQ$259,,MATCH($D317,$137:$137,0)-7),0),1)=VLOOKUP(CJ$312,$AD$9:$AN$32,8,FALSE),"","sed -i "&amp;IF($AK$310="MacOS","'' ","")&amp;"'s#"&amp;CJ$312&amp;"="""&amp;INDEX($E$255:$G$259,MATCH("●",INDEX($H$255:$AQ$259,,MATCH($D317,$137:$137,0)-7),0),1)&amp;""""&amp;"#"&amp;CJ$312&amp;"="&amp;""""&amp;VLOOKUP(CJ$312,$AD$9:$AN$32,8,FALSE)&amp;""""&amp;"#g'"&amp;"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7" s="71" t="str">
        <f>SUBSTITUTE(IF(VLOOKUP(CK$312,$AD$9:$AN$32,8,FALSE)=INDEX($E$261:$G$270,MATCH("●",INDEX($H$261:$AQ$270,,MATCH($D317,$137:$137,0)-7),0),1),"","sed -i "&amp;IF($AK$310="MacOS","'' ","")&amp;"'s#"&amp;CK$312&amp;"="""&amp;VLOOKUP(CK$312,$AD$9:$AN$32,8,FALSE)&amp;""""&amp;"#"&amp;CK$312&amp;"="&amp;""""&amp;INDEX($E$261:$G$270,MATCH("●",INDEX($H$261:$AQ$270,,MATCH($D317,$137:$137,0)-7),0),1)&amp;""""&amp;"#g'"&amp;" ${CONFIG_DIR}"&amp;$K$7&amp;"; export "&amp;CK$312&amp;"="&amp;""""&amp;INDEX($E$261:$G$270,MATCH("●",INDEX($H$261:$AQ$270,,MATCH($D317,$137:$137,0)-7),0),1)&amp;""";"),",",""",""")</f>
        <v/>
      </c>
      <c r="CL317" s="71" t="str">
        <f>SUBSTITUTE(IF(INDEX($E$261:$G$270,MATCH("●",INDEX($H$261:$AQ$270,,MATCH($D317,$137:$137,0)-7),0),1)=VLOOKUP(CL$312,$AD$9:$AN$32,8,FALSE),"","sed -i "&amp;IF($AK$310="MacOS","'' ","")&amp;"'s#"&amp;CL$312&amp;"="""&amp;INDEX($E$261:$G$270,MATCH("●",INDEX($H$261:$AQ$270,,MATCH($D317,$137:$137,0)-7),0),1)&amp;""""&amp;"#"&amp;CL$312&amp;"="&amp;""""&amp;VLOOKUP(CL$312,$AD$9:$AN$32,8,FALSE)&amp;""""&amp;"#g'"&amp;"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17" s="71" t="str">
        <f t="shared" si="6"/>
        <v>sed -i '' 's#POSTGRESQL_TEMPLATE="template0"#POSTGRESQL_TEMPLATE="なし"#g' ${CONFIG_DIR}db_data_config.txt; export POSTGRESQL_TEMPLATE="なし";</v>
      </c>
      <c r="CN317" s="71" t="str">
        <f t="shared" si="7"/>
        <v>sed -i '' 's#POSTGRESQL_TEMPLATE="なし"#POSTGRESQL_TEMPLATE="template0"#g' ${CONFIG_DIR}db_data_config.txt; export POSTGRESQL_TEMPLATE="template0";</v>
      </c>
      <c r="CO317" s="71" t="str">
        <f t="shared" si="8"/>
        <v>sed -i '' 's#POSTGRESQL_CONNECTION_LIMIT="-1"#POSTGRESQL_CONNECTION_LIMIT="なし"#g' ${CONFIG_DIR}db_data_config.txt; export POSTGRESQL_CONNECTION_LIMIT="なし";</v>
      </c>
      <c r="CP317" s="71" t="str">
        <f t="shared" si="9"/>
        <v>sed -i '' 's#POSTGRESQL_CONNECTION_LIMIT="なし"#POSTGRESQL_CONNECTION_LIMIT="-1"#g' ${CONFIG_DIR}db_data_config.txt; export POSTGRESQL_CONNECTION_LIMIT="-1";</v>
      </c>
      <c r="CQ317" s="71" t="str">
        <f t="shared" si="10"/>
        <v>sed -i '' 's#POSTGRESQL_ALLOW_CONNECTIONS="true"#POSTGRESQL_ALLOW_CONNECTIONS="なし"#g' ${CONFIG_DIR}db_data_config.txt; export POSTGRESQL_ALLOW_CONNECTIONS="なし";</v>
      </c>
      <c r="CR317" s="71" t="str">
        <f t="shared" si="11"/>
        <v>sed -i '' 's#POSTGRESQL_ALLOW_CONNECTIONS="なし"#POSTGRESQL_ALLOW_CONNECTIONS="true"#g' ${CONFIG_DIR}db_data_config.txt; export POSTGRESQL_ALLOW_CONNECTIONS="true";</v>
      </c>
      <c r="CS317" s="5" t="s">
        <v>735</v>
      </c>
    </row>
    <row r="318" spans="3:97" ht="36" customHeight="1">
      <c r="D318" s="96">
        <f t="shared" si="12"/>
        <v>41</v>
      </c>
      <c r="E318" s="97"/>
      <c r="F318" s="97"/>
      <c r="G318" s="98"/>
      <c r="H318" s="45" t="str">
        <f t="shared" ca="1" si="5"/>
        <v>clear; echo テストケース041; sed -i '' 's#COLUMN_PRIMARY_KEY="false","false","false","false","false","false","false","false","false","false"#COLUMN_PRIMARY_KEY="NONE","true","false","false","false","false","false","false","false","false"#g' ${CONFIG_DIR}db_sql_config.txt; export COLUMN_PRIMARY_KEY="NONE","true","false","false","false","false","false","false","false","false";sed -i '' 's#COLUMN_INDEX_KEY="false","false","false","false","false","false","false","false","false","false"#COLUMN_INDEX_KEY="NONE","true","false","false","false","false","false","false","false","false"#g' ${CONFIG_DIR}db_sql_config.txt; export COLUMN_INDEX_KEY="NONE","true","false","false","false","false","false","false","false","false";sed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's#COLUMN_PRIMARY_KEY="NONE","true","false","false","false","false","false","false","false","false"#COLUMN_PRIMARY_KEY="false","false","false","false","false","false","false","false","false","false"#g' ${CONFIG_DIR}db_sql_config.txt; export COLUMN_PRIMARY_KEY="false","false","false","false","false","false","false","false","false","false";sed -i '' 's#COLUMN_INDEX_KEY="NONE","true","false","false","false","false","false","false","false","false"#COLUMN_INDEX_KEY="false","false","false","false","false","false","false","false","false","false"#g' ${CONFIG_DIR}db_sql_config.txt; export COLUMN_INDEX_KEY="false","false","false","false","false","false","false","false","false","false";sed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7"/>
      <c r="AE318" s="99" t="str" cm="1">
        <f t="array" ref="AE318">SUBSTITUTE(INDEX($H$288:$AQ$288, , MATCH($D318, $137:$137, 0)-7),"-","")</f>
        <v>警告</v>
      </c>
      <c r="AF318" s="100"/>
      <c r="AG318" s="101"/>
      <c r="AH318" s="102" t="s">
        <v>1518</v>
      </c>
      <c r="AI318" s="103"/>
      <c r="AJ318" s="103"/>
      <c r="AK318" s="103"/>
      <c r="AL318" s="103"/>
      <c r="AM318" s="103"/>
      <c r="AN318" s="103"/>
      <c r="AO318" s="103"/>
      <c r="AP318" s="103"/>
      <c r="AQ318" s="104"/>
      <c r="AS318" s="68" t="str" cm="1">
        <f t="array" ref="AS318">SUBSTITUTE(TEXT(INDEX($H$291:$AQ$291,1,$D318-36),"000000"),"-","")</f>
        <v>240203</v>
      </c>
      <c r="AT318" s="69"/>
      <c r="AU318" s="70"/>
      <c r="AW318" s="71" t="str">
        <f>SUBSTITUTE(IF(VLOOKUP(AW$312,$AD$9:$AN$32,8,FALSE)=INDEX($E$143:$G$146,MATCH("●",INDEX($H$143:$AQ$146,,MATCH($D318,$137:$137,0)-7),0),1),"","sed -i "&amp;IF($AK$310="MacOS","'' ","")&amp;"'s#"&amp;AW$312&amp;"="""&amp;VLOOKUP(AW$312,$AD$9:$AN$32,8,FALSE)&amp;""""&amp;"#"&amp;AW$312&amp;"="&amp;""""&amp;INDEX($E$143:$G$146,MATCH("●",INDEX($H$143:$AQ$146,,MATCH($D318,$137:$137,0)-7),0),1)&amp;""""&amp;"#g'"&amp;" ${CONFIG_DIR}"&amp;$K$7&amp;"; export "&amp;AW$312&amp;"="&amp;""""&amp;INDEX($E$143:$G$146,MATCH("●",INDEX($H$143:$AQ$146,,MATCH($D318,$137:$137,0)-7),0),1)&amp;""";"),",",""",""")</f>
        <v/>
      </c>
      <c r="AX318" s="71" t="str">
        <f>SUBSTITUTE(IF(INDEX($E$143:$G$146,MATCH("●",INDEX($H$143:$AQ$146,,MATCH($D318,$137:$137,0)-7),0),1)=VLOOKUP(AX$312,$AD$9:$AN$32,8,FALSE),"","sed -i "&amp;IF($AK$310="MacOS","'' ","")&amp;"'s#"&amp;AX$312&amp;"="""&amp;INDEX($E$143:$G$146,MATCH("●",INDEX($H$143:$AQ$146,,MATCH($D318,$137:$137,0)-7),0),1)&amp;""""&amp;"#"&amp;AX$312&amp;"="&amp;""""&amp;VLOOKUP(AX$312,$AD$9:$AN$32,8,FALSE)&amp;""""&amp;"#g'"&amp;"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8" s="71" t="str">
        <f>SUBSTITUTE(IF(VLOOKUP(AY$312,$AD$9:$AN$32,8,FALSE)=INDEX($E$148:$G$149,MATCH("●",INDEX($H$148:$AQ$149,,MATCH($D318,$137:$137,0)-7),0),1),"","sed -i "&amp;IF($AK$310="MacOS","'' ","")&amp;"'s#"&amp;AY$312&amp;"="""&amp;VLOOKUP(AY$312,$AD$9:$AN$32,8,FALSE)&amp;""""&amp;"#"&amp;AY$312&amp;"="&amp;""""&amp;INDEX($E$148:$G$149,MATCH("●",INDEX($H$148:$AQ$149,,MATCH($D318,$137:$137,0)-7),0),1)&amp;""""&amp;"#g'"&amp;" ${CONFIG_DIR}"&amp;$K$7&amp;"; export "&amp;AY$312&amp;"="&amp;""""&amp;INDEX($E$148:$G$149,MATCH("●",INDEX($H$148:$AQ$149,,MATCH($D318,$137:$137,0)-7),0),1)&amp;""";"),",",""",""")</f>
        <v/>
      </c>
      <c r="AZ318" s="71" t="str">
        <f>SUBSTITUTE(IF(INDEX($E$148:$G$149,MATCH("●",INDEX($H$148:$AQ$149,,MATCH($D318,$137:$137,0)-7),0),1)=VLOOKUP(AZ$312,$AD$9:$AN$16,8,FALSE),"","sed -i "&amp;IF($AK$310="MacOS","'' ","")&amp;"'s#"&amp;AZ$312&amp;"="""&amp;INDEX($E$148:$G$149,MATCH("●",INDEX($H$148:$AQ$149,,MATCH($D318,$137:$137,0)-7),0),1)&amp;""""&amp;"#"&amp;AZ$312&amp;"="&amp;""""&amp;VLOOKUP(AZ$312,$AD$9:$AN$16,8,FALSE)&amp;""""&amp;"#g'"&amp;"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8" s="71" t="str">
        <f>SUBSTITUTE(IF(VLOOKUP(BA$312,$AD$9:$AN$32,8,FALSE)=INDEX($E$151:$G$156,MATCH("●",INDEX($H$151:$AQ$156,,MATCH($D318,$137:$137,0)-7),0),1),"","sed -i "&amp;IF($AK$310="MacOS","'' ","")&amp;"'s#"&amp;BA$312&amp;"="""&amp;VLOOKUP(BA$312,$AD$9:$AN$32,8,FALSE)&amp;""""&amp;"#"&amp;BA$312&amp;"="&amp;""""&amp;INDEX($E$151:$G$156,MATCH("●",INDEX($H$151:$AQ$156,,MATCH($D318,$137:$137,0)-7),0),1)&amp;""""&amp;"#g'"&amp;" ${CONFIG_DIR}"&amp;$K$7&amp;"; export "&amp;BA$312&amp;"="&amp;""""&amp;INDEX($E$151:$G$156,MATCH("●",INDEX($H$151:$AQ$156,,MATCH($D318,$137:$137,0)-7),0),1)&amp;""";"),",",""",""")</f>
        <v/>
      </c>
      <c r="BB318" s="71" t="str">
        <f>SUBSTITUTE(IF(INDEX($E$151:$G$156,MATCH("●",INDEX($H$151:$AQ$156,,MATCH($D318,$137:$137,0)-7),0),1)=VLOOKUP(BB$312,$AD$9:$AN$16,8,FALSE),"","sed -i "&amp;IF($AK$310="MacOS","'' ","")&amp;"'s#"&amp;BB$312&amp;"="""&amp;INDEX($E$151:$G$156,MATCH("●",INDEX($H$151:$AQ$156,,MATCH($D318,$137:$137,0)-7),0),1)&amp;""""&amp;"#"&amp;BB$312&amp;"="&amp;""""&amp;VLOOKUP(BB$312,$AD$9:$AN$16,8,FALSE)&amp;""""&amp;"#g'"&amp;"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8" s="71" t="str">
        <f>SUBSTITUTE(IF(VLOOKUP(BC$312,$AD$9:$AN$32,8,FALSE)=INDEX($E$158:$G$166,MATCH("●",INDEX($H$158:$AQ$166,,MATCH($D318,$137:$137,0)-7),0),1),"","sed -i "&amp;IF($AK$310="MacOS","'' ","")&amp;"'s#"&amp;BC$312&amp;"="""&amp;VLOOKUP(BC$312,$AD$9:$AN$32,8,FALSE)&amp;""""&amp;"#"&amp;BC$312&amp;"="&amp;""""&amp;INDEX($E$158:$G$166,MATCH("●",INDEX($H$158:$AQ$166,,MATCH($D318,$137:$137,0)-7),0),1)&amp;""""&amp;"#g'"&amp;" ${CONFIG_DIR}"&amp;$K$7&amp;"; export "&amp;BC$312&amp;"="&amp;""""&amp;INDEX($E$158:$G$166,MATCH("●",INDEX($H$158:$AQ$166,,MATCH($D318,$137:$137,0)-7),0),1)&amp;""";"),",",""",""")</f>
        <v/>
      </c>
      <c r="BD318" s="71" t="str">
        <f>SUBSTITUTE(IF(INDEX($E$158:$G$166,MATCH("●",INDEX($H$158:$AQ$166,,MATCH($D318,$137:$137,0)-7),0),1)=VLOOKUP(BD$312,$AD$9:$AN$16,8,FALSE),"","sed -i "&amp;IF($AK$310="MacOS","'' ","")&amp;"'s#"&amp;BD$312&amp;"="""&amp;INDEX($E$158:$G$166,MATCH("●",INDEX($H$158:$AQ$166,,MATCH($D318,$137:$137,0)-7),0),1)&amp;""""&amp;"#"&amp;BD$312&amp;"="&amp;""""&amp;VLOOKUP(BD$312,$AD$9:$AN$16,8,FALSE)&amp;""""&amp;"#g'"&amp;"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8" s="71" t="str">
        <f>SUBSTITUTE(IF(VLOOKUP(BE$312,$AD$9:$AN$32,8,FALSE)=INDEX($E$168:$G$169,MATCH("●",INDEX($H$168:$AQ$169,,MATCH($D318,$137:$137,0)-7),0),1),"","sed -i "&amp;IF($AK$310="MacOS","'' ","")&amp;"'s#"&amp;BE$312&amp;"="""&amp;VLOOKUP(BE$312,$AD$9:$AD$9:$AN$32,8,FALSE)&amp;""""&amp;"#"&amp;BE$312&amp;"="&amp;""""&amp;INDEX($E$168:$G$169,MATCH("●",INDEX($H$168:$AQ$169,,MATCH($D318,$137:$137,0)-7),0),1)&amp;""""&amp;"#g'"&amp;" ${CONFIG_DIR}"&amp;$K$7&amp;"; export "&amp;BE$312&amp;"="&amp;""""&amp;INDEX($E$168:$G$169,MATCH("●",INDEX($H$168:$AQ$169,,MATCH($D318,$137:$137,0)-7),0),1)&amp;""";"),",",""",""")</f>
        <v/>
      </c>
      <c r="BF318" s="71" t="str">
        <f>SUBSTITUTE(IF(INDEX($E$168:$G$169,MATCH("●",INDEX($H$168:$AQ$169,,MATCH($D318,$137:$137,0)-7),0),1)=VLOOKUP(BF$312,$AD$9:$AN$16,8,FALSE),"","sed -i "&amp;IF($AK$310="MacOS","'' ","")&amp;"'s#"&amp;BF$312&amp;"="""&amp;INDEX($E$168:$G$169,MATCH("●",INDEX($H$168:$AQ$169,,MATCH($D318,$137:$137,0)-7),0),1)&amp;""""&amp;"#"&amp;BF$312&amp;"="&amp;""""&amp;VLOOKUP(BF$312,$AD$9:$AN$16,8,FALSE)&amp;""""&amp;"#g'"&amp;"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8" s="71" t="str">
        <f>SUBSTITUTE(IF(VLOOKUP(BG$312,$AD$9:$AN$32,8,FALSE)=INDEX($E$171:$G$172,MATCH("●",INDEX($H$171:$AQ$172,,MATCH($D318,$137:$137,0)-7),0),1),"","sed -i "&amp;IF($AK$310="MacOS","'' ","")&amp;"'s#"&amp;BG$312&amp;"="""&amp;VLOOKUP(BG$312,$AD$9:$AN$32,8,FALSE)&amp;""""&amp;"#"&amp;BG$312&amp;"="&amp;""""&amp;INDEX($E$171:$G$172,MATCH("●",INDEX($H$171:$AQ$172,,MATCH($D318,$137:$137,0)-7),0),1)&amp;""""&amp;"#g'"&amp;" ${CONFIG_DIR}"&amp;$K$7&amp;"; export "&amp;BG$312&amp;"="&amp;""""&amp;INDEX($E$171:$G$172,MATCH("●",INDEX($H$171:$AQ$172,,MATCH($D318,$137:$137,0)-7),0),1)&amp;""";"),",",""",""")</f>
        <v/>
      </c>
      <c r="BH318" s="71" t="str">
        <f>SUBSTITUTE(IF(INDEX($E$171:$G$172,MATCH("●",INDEX($H$171:$AQ$172,,MATCH($D318,$137:$137,0)-7),0),1)=VLOOKUP(BH$312,$AD$9:$AN$16,8,FALSE),"","sed -i "&amp;IF($AK$310="MacOS","'' ","")&amp;"'s#"&amp;BH$312&amp;"="""&amp;INDEX($E$171:$G$172,MATCH("●",INDEX($H$171:$AQ$172,,MATCH($D318,$137:$137,0)-7),0),1)&amp;""""&amp;"#"&amp;BH$312&amp;"="&amp;""""&amp;VLOOKUP(BH$312,$AD$9:$AN$16,8,FALSE)&amp;""""&amp;"#g'"&amp;"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8" s="71" t="str">
        <f>SUBSTITUTE(IF(VLOOKUP(BI$312,$AD$9:$AN$32,8,FALSE)=INDEX($E$174:$G$186,MATCH("●",INDEX($H$174:$AQ$186,,MATCH($D318,$137:$137,0)-7),0),1),"","sed -i "&amp;IF($AK$310="MacOS","'' ","")&amp;"'s#"&amp;BI$312&amp;"="""&amp;VLOOKUP(BI$312,$AD$9:$AN$32,8,FALSE)&amp;""""&amp;"#"&amp;BI$312&amp;"="&amp;""""&amp;INDEX($E$174:$G$186,MATCH("●",INDEX($H$174:$AQ$186,,MATCH($D318,$137:$137,0)-7),0),1)&amp;""""&amp;"#g'"&amp;" ${CONFIG_DIR}"&amp;$K$7&amp;"; export "&amp;BI$312&amp;"="&amp;""""&amp;INDEX($E$174:$G$186,MATCH("●",INDEX($H$174:$AQ$186,,MATCH($D318,$137:$137,0)-7),0),1)&amp;""";"),",",""",""")</f>
        <v/>
      </c>
      <c r="BJ318" s="71" t="str">
        <f>SUBSTITUTE(IF(INDEX($E$174:$G$186,MATCH("●",INDEX($H$174:$AQ$186,,MATCH($D318,$137:$137,0)-7),0),1)=VLOOKUP(BJ$312,$AD$9:$AN$16,8,FALSE),"","sed -i "&amp;IF($AK$310="MacOS","'' ","")&amp;"'s#"&amp;BJ$312&amp;"="""&amp;INDEX($E$174:$G$186,MATCH("●",INDEX($H$174:$AQ$186,,MATCH($D318,$137:$137,0)-7),0),1)&amp;""""&amp;"#"&amp;BJ$312&amp;"="&amp;""""&amp;VLOOKUP(BJ$312,$AD$9:$AN$16,8,FALSE)&amp;""""&amp;"#g'"&amp;"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8" s="71" t="str">
        <f>SUBSTITUTE(IF(VLOOKUP(BK$312,$AD$9:$AN$32,8,FALSE)=INDEX($E$188:$G$191,MATCH("●",INDEX($H$188:$AQ$191,,MATCH($D318,$137:$137,0)-7),0),1),"","sed -i "&amp;IF($AK$310="MacOS","'' ","")&amp;"'s#"&amp;BK$312&amp;"="""&amp;VLOOKUP(BK$312,$AD$9:$AN$32,8,FALSE)&amp;""""&amp;"#"&amp;BK$312&amp;"="&amp;""""&amp;INDEX($E$188:$G$191,MATCH("●",INDEX($H$188:$AQ$191,,MATCH($D318,$137:$137,0)-7),0),1)&amp;""""&amp;"#g'"&amp;" ${CONFIG_DIR}"&amp;$K$7&amp;"; export "&amp;BK$312&amp;"="&amp;""""&amp;INDEX($E$188:$G$191,MATCH("●",INDEX($H$188:$AQ$191,,MATCH($D318,$137:$137,0)-7),0),1)&amp;""";"),",",""",""")</f>
        <v/>
      </c>
      <c r="BL318" s="71" t="str">
        <f>SUBSTITUTE(IF(INDEX($E$188:$G$191,MATCH("●",INDEX($H$188:$AQ$191,,MATCH($D318,$137:$137,0)-7),0),1)=VLOOKUP(BL$312,$AD$9:$AN$32,8,FALSE),"","sed -i "&amp;IF($AK$310="MacOS","'' ","")&amp;"'s#"&amp;BL$312&amp;"="""&amp;INDEX($E$188:$G$191,MATCH("●",INDEX($H$188:$AQ$191,,MATCH($D318,$137:$137,0)-7),0),1)&amp;""""&amp;"#"&amp;BL$312&amp;"="&amp;""""&amp;VLOOKUP(BL$312,$AD$9:$AN$32,8,FALSE)&amp;""""&amp;"#g'"&amp;"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8" s="71" t="str">
        <f>SUBSTITUTE(IF(VLOOKUP(BM$312,$AD$9:$AN$32,8,FALSE)=INDEX($E$193:$G$194,MATCH("●",INDEX($H$193:$AQ$194,,MATCH($D318,$137:$137,0)-7),0),1),"","sed -i "&amp;IF($AK$310="MacOS","'' ","")&amp;"'s#"&amp;BM$312&amp;"="""&amp;VLOOKUP(BM$312,$AD$9:$AN$32,8,FALSE)&amp;""""&amp;"#"&amp;BM$312&amp;"="&amp;""""&amp;INDEX($E$193:$G$194,MATCH("●",INDEX($H$193:$AQ$194,,MATCH($D318,$137:$137,0)-7),0),1)&amp;""""&amp;"#g'"&amp;" ${CONFIG_DIR}"&amp;$K$7&amp;"; export "&amp;BM$312&amp;"="&amp;""""&amp;INDEX($E$193:$G$194,MATCH("●",INDEX($H$193:$AQ$194,,MATCH($D318,$137:$137,0)-7),0),1)&amp;""";"),",",""",""")</f>
        <v/>
      </c>
      <c r="BN318" s="71" t="str">
        <f>SUBSTITUTE(IF(INDEX($E$193:$G$194,MATCH("●",INDEX($H$193:$AQ$194,,MATCH($D318,$137:$137,0)-7),0),1)=VLOOKUP(BN$312,$AD$9:$AN$32,8,FALSE),"","sed -i "&amp;IF($AK$310="MacOS","'' ","")&amp;"'s#"&amp;BN$312&amp;"="""&amp;INDEX($E$193:$G$194,MATCH("●",INDEX($H$193:$AQ$194,,MATCH($D318,$137:$137,0)-7),0),1)&amp;""""&amp;"#"&amp;BN$312&amp;"="&amp;""""&amp;VLOOKUP(BN$312,$AD$9:$AN$32,8,FALSE)&amp;""""&amp;"#g'"&amp;"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8" s="71" t="str">
        <f>SUBSTITUTE(IF(VLOOKUP(BO$312,$AD$9:$AN$32,8,FALSE)=INDEX($E$196:$G$197,MATCH("●",INDEX($H$196:$AQ$197,,MATCH($D318,$137:$137,0)-7),0),1),"","sed -i "&amp;IF($AK$310="MacOS","'' ","")&amp;"'s#"&amp;BO$312&amp;"="""&amp;VLOOKUP(BO$312,$AD$9:$AN$32,8,FALSE)&amp;""""&amp;"#"&amp;BO$312&amp;"="&amp;""""&amp;INDEX($E$196:$G$197,MATCH("●",INDEX($H$196:$AQ$197,,MATCH($D318,$137:$137,0)-7),0),1)&amp;""""&amp;"#g'"&amp;" ${CONFIG_DIR}"&amp;$K$7&amp;"; export "&amp;BO$312&amp;"="&amp;""""&amp;INDEX($E$196:$G$197,MATCH("●",INDEX($H$196:$AQ$197,,MATCH($D318,$137:$137,0)-7),0),1)&amp;""";"),",",""",""")</f>
        <v/>
      </c>
      <c r="BP318" s="71" t="str">
        <f>SUBSTITUTE(IF(INDEX($E$196:$G$197,MATCH("●",INDEX($H$196:$AQ$197,,MATCH($D318,$137:$137,0)-7),0),1)=VLOOKUP(BP$312,$AD$9:$AN$32,8,FALSE),"","sed -i "&amp;IF($AK$310="MacOS","'' ","")&amp;"'s#"&amp;BP$312&amp;"="""&amp;INDEX($E$196:$G$197,MATCH("●",INDEX($H$196:$AQ$197,,MATCH($D318,$137:$137,0)-7),0),1)&amp;""""&amp;"#"&amp;BP$312&amp;"="&amp;""""&amp;VLOOKUP(BP$312,$AD$9:$AN$32,8,FALSE)&amp;""""&amp;"#g'"&amp;"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8" s="71" t="str">
        <f>SUBSTITUTE(IF(VLOOKUP(BQ$312,$AD$9:$AN$32,8,FALSE)=INDEX($E$199:$G$200,MATCH("●",INDEX($H$199:$AQ$200,,MATCH($D318,$137:$137,0)-7),0),1),"","sed -i "&amp;IF($AK$310="MacOS","'' ","")&amp;"'s#"&amp;BQ$312&amp;"="""&amp;VLOOKUP(BQ$312,$AD$9:$AN$32,8,FALSE)&amp;""""&amp;"#"&amp;BQ$312&amp;"="&amp;""""&amp;INDEX($E$199:$G$200,MATCH("●",INDEX($H$199:$AQ$200,,MATCH($D318,$137:$137,0)-7),0),1)&amp;""""&amp;"#g'"&amp;" ${CONFIG_DIR}"&amp;$K$7&amp;"; export "&amp;BQ$312&amp;"="&amp;""""&amp;INDEX($E$199:$G$200,MATCH("●",INDEX($H$199:$AQ$200,,MATCH($D318,$137:$137,0)-7),0),1)&amp;""";"),",",""",""")</f>
        <v/>
      </c>
      <c r="BR318" s="71" t="str">
        <f>SUBSTITUTE(IF(INDEX($E$199:$G$200,MATCH("●",INDEX($H$199:$AQ$200,,MATCH($D318,$137:$137,0)-7),0),1)=VLOOKUP(BR$312,$AD$9:$AN$32,8,FALSE),"","sed -i "&amp;IF($AK$310="MacOS","'' ","")&amp;"'s#"&amp;BR$312&amp;"="""&amp;INDEX($E$199:$G$200,MATCH("●",INDEX($H$199:$AQ$200,,MATCH($D318,$137:$137,0)-7),0),1)&amp;""""&amp;"#"&amp;BR$312&amp;"="&amp;""""&amp;VLOOKUP(BR$312,$AD$9:$AN$32,8,FALSE)&amp;""""&amp;"#g'"&amp;"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8" s="71" t="str">
        <f>SUBSTITUTE(IF(VLOOKUP(BS$312,$AD$9:$AN$32,8,FALSE)=INDEX($E$202:$G$205,MATCH("●",INDEX($H$202:$AQ$205,,MATCH($D318,$137:$137,0)-7),0),1),"","sed -i "&amp;IF($AK$310="MacOS","'' ","")&amp;"'s#"&amp;BS$312&amp;"="""&amp;VLOOKUP(BS$312,$AD$9:$AN$32,8,FALSE)&amp;""""&amp;"#"&amp;BS$312&amp;"="&amp;""""&amp;INDEX($E$202:$G$205,MATCH("●",INDEX($H$202:$AQ$205,,MATCH($D318,$137:$137,0)-7),0),1)&amp;""""&amp;"#g'"&amp;" ${CONFIG_DIR}"&amp;$K$7&amp;"; export "&amp;BS$312&amp;"="&amp;""""&amp;INDEX($E$202:$G$205,MATCH("●",INDEX($H$202:$AQ$205,,MATCH($D318,$137:$137,0)-7),0),1)&amp;""";"),",",""",""")</f>
        <v/>
      </c>
      <c r="BT318" s="71" t="str">
        <f>SUBSTITUTE(IF(INDEX($E$202:$G$205,MATCH("●",INDEX($H$202:$AQ$205,,MATCH($D318,$137:$137,0)-7),0),1)=VLOOKUP(BT$312,$AD$9:$AN$32,8,FALSE),"","sed -i "&amp;IF($AK$310="MacOS","'' ","")&amp;"'s#"&amp;BT$312&amp;"="""&amp;INDEX($E$202:$G$205,MATCH("●",INDEX($H$202:$AQ$205,,MATCH($D318,$137:$137,0)-7),0),1)&amp;""""&amp;"#"&amp;BT$312&amp;"="&amp;""""&amp;VLOOKUP(BT$312,$AD$9:$AN$32,8,FALSE)&amp;""""&amp;"#g'"&amp;"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8" s="71" t="str">
        <f>SUBSTITUTE(IF(VLOOKUP(BU$312,$AD$9:$AN$32,8,FALSE)=INDEX($E$207:$G$212,MATCH("●",INDEX($H$207:$AQ$212,,MATCH($D318,$137:$137,0)-7),0),1),"","sed -i "&amp;IF($AK$310="MacOS","'' ","")&amp;"'s#"&amp;BU$312&amp;"="""&amp;VLOOKUP(BU$312,$AD$9:$AN$32,8,FALSE)&amp;""""&amp;"#"&amp;BU$312&amp;"="&amp;""""&amp;INDEX($E$207:$G$212,MATCH("●",INDEX($H$207:$AQ$212,,MATCH($D318,$137:$137,0)-7),0),1)&amp;""""&amp;"#g'"&amp;" ${CONFIG_DIR}"&amp;$K$7&amp;"; export "&amp;BU$312&amp;"="&amp;""""&amp;INDEX($E$207:$G$212,MATCH("●",INDEX($H$207:$AQ$212,,MATCH($D318,$137:$137,0)-7),0),1)&amp;""";"),",",""",""")</f>
        <v>sed -i '' 's#COLUMN_PRIMARY_KEY="false"",""false"",""false"",""false"",""false"",""false"",""false"",""false"",""false"",""false"#COLUMN_PRIMARY_KEY="NONE"",""true"",""false"",""false"",""false"",""false"",""false"",""false"",""false"",""false"#g' ${CONFIG_DIR}db_sql_config.txt; export COLUMN_PRIMARY_KEY="NONE"",""true"",""false"",""false"",""false"",""false"",""false"",""false"",""false"",""false";</v>
      </c>
      <c r="BV318" s="71" t="str">
        <f>SUBSTITUTE(IF(INDEX($E$207:$G$212,MATCH("●",INDEX($H$207:$AQ$212,,MATCH($D318,$137:$137,0)-7),0),1)=VLOOKUP(BV$312,$AD$9:$AN$32,8,FALSE),"","sed -i "&amp;IF($AK$310="MacOS","'' ","")&amp;"'s#"&amp;BV$312&amp;"="""&amp;INDEX($E$207:$G$212,MATCH("●",INDEX($H$207:$AQ$212,,MATCH($D318,$137:$137,0)-7),0),1)&amp;""""&amp;"#"&amp;BV$312&amp;"="&amp;""""&amp;VLOOKUP(BV$312,$AD$9:$AN$32,8,FALSE)&amp;""""&amp;"#g'"&amp;"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>sed -i '' 's#COLUMN_PRIMARY_KEY="NONE"",""true"",""false"",""false"",""false"",""false"",""false"",""false"",""false"",""false"#COLUMN_PRIMARY_KEY="false"",""false"",""false"",""false"",""false"",""false"",""false"",""false"",""false"",""false"#g' ${CONFIG_DIR}db_sql_config.txt; export COLUMN_PRIMARY_KEY="false"",""false"",""false"",""false"",""false"",""false"",""false"",""false"",""false"",""false";</v>
      </c>
      <c r="BW318" s="71" t="str">
        <f>SUBSTITUTE(IF(VLOOKUP(BW$312,$AD$9:$AN$32,8,FALSE)=INDEX($E$214:$G$219,MATCH("●",INDEX($H$214:$AQ$219,,MATCH($D318,$137:$137,0)-7),0),1),"","sed -i "&amp;IF($AK$310="MacOS","'' ","")&amp;"'s#"&amp;BW$312&amp;"="""&amp;VLOOKUP(BW$312,$AD$9:$AN$32,8,FALSE)&amp;""""&amp;"#"&amp;BW$312&amp;"="&amp;""""&amp;INDEX($E$214:$G$219,MATCH("●",INDEX($H$214:$AQ$219,,MATCH($D318,$137:$137,0)-7),0),1)&amp;""""&amp;"#g'"&amp;" ${CONFIG_DIR}"&amp;$K$7&amp;"; export "&amp;BW$312&amp;"="&amp;""""&amp;INDEX($E$214:$G$219,MATCH("●",INDEX($H$214:$AQ$219,,MATCH($D318,$137:$137,0)-7),0),1)&amp;""";"),",",""",""")</f>
        <v/>
      </c>
      <c r="BX318" s="71" t="str">
        <f>SUBSTITUTE(IF(INDEX($E$214:$G$219,MATCH("●",INDEX($H$214:$AQ$219,,MATCH($D318,$137:$137,0)-7),0),1)=VLOOKUP(BX$312,$AD$9:$AN$32,8,FALSE),"","sed -i "&amp;IF($AK$310="MacOS","'' ","")&amp;"'s#"&amp;BX$312&amp;"="""&amp;INDEX($E$214:$G$219,MATCH("●",INDEX($H$214:$AQ$219,,MATCH($D318,$137:$137,0)-7),0),1)&amp;""""&amp;"#"&amp;BX$312&amp;"="&amp;""""&amp;VLOOKUP(BX$312,$AD$9:$AN$32,8,FALSE)&amp;""""&amp;"#g'"&amp;"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8" s="71" t="str">
        <f>SUBSTITUTE(IF(VLOOKUP(BY$312,$AD$9:$AN$32,8,FALSE)=INDEX($E$221:$G$226,MATCH("●",INDEX($H$221:$AQ$226,,MATCH($D318,$137:$137,0)-7),0),1),"","sed -i "&amp;IF($AK$310="MacOS","'' ","")&amp;"'s#"&amp;BY$312&amp;"="""&amp;VLOOKUP(BY$312,$AD$9:$AN$32,8,FALSE)&amp;""""&amp;"#"&amp;BY$312&amp;"="&amp;""""&amp;INDEX($E$221:$G$226,MATCH("●",INDEX($H$221:$AQ$226,,MATCH($D318,$137:$137,0)-7),0),1)&amp;""""&amp;"#g'"&amp;" ${CONFIG_DIR}"&amp;$K$7&amp;"; export "&amp;BY$312&amp;"="&amp;""""&amp;INDEX($E$221:$G$226,MATCH("●",INDEX($H$221:$AQ$226,,MATCH($D318,$137:$137,0)-7),0),1)&amp;""";"),",",""",""")</f>
        <v/>
      </c>
      <c r="BZ318" s="71" t="str">
        <f>SUBSTITUTE(IF(INDEX($E$221:$G$226,MATCH("●",INDEX($H$221:$AQ$226,,MATCH($D318,$137:$137,0)-7),0),1)=VLOOKUP(BZ$312,$AD$9:$AN$32,8,FALSE),"","sed -i "&amp;IF($AK$310="MacOS","'' ","")&amp;"'s#"&amp;BZ$312&amp;"="""&amp;INDEX($E$221:$G$226,MATCH("●",INDEX($H$221:$AQ$226,,MATCH($D318,$137:$137,0)-7),0),1)&amp;""""&amp;"#"&amp;BZ$312&amp;"="&amp;""""&amp;VLOOKUP(BZ$312,$AD$9:$AN$32,8,FALSE)&amp;""""&amp;"#g'"&amp;"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8" s="71" t="str">
        <f>SUBSTITUTE(IF(VLOOKUP(CA$312,$AD$9:$AN$32,8,FALSE)=INDEX($E$228:$G$233,MATCH("●",INDEX($H$228:$AQ$233,,MATCH($D318,$137:$137,0)-7),0),1),"","sed -i "&amp;IF($AK$310="MacOS","'' ","")&amp;"'s#"&amp;CA$312&amp;"="""&amp;VLOOKUP(CA$312,$AD$9:$AN$32,8,FALSE)&amp;""""&amp;"#"&amp;CA$312&amp;"="&amp;""""&amp;INDEX($E$228:$G$233,MATCH("●",INDEX($H$228:$AQ$233,,MATCH($D318,$137:$137,0)-7),0),1)&amp;""""&amp;"#g'"&amp;" ${CONFIG_DIR}"&amp;$K$7&amp;"; export "&amp;CA$312&amp;"="&amp;""""&amp;INDEX($E$228:$G$233,MATCH("●",INDEX($H$228:$AQ$233,,MATCH($D318,$137:$137,0)-7),0),1)&amp;""";"),",",""",""")</f>
        <v>sed -i '' 's#COLUMN_INDEX_KEY="false"",""false"",""false"",""false"",""false"",""false"",""false"",""false"",""false"",""false"#COLUMN_INDEX_KEY="NONE"",""true"",""false"",""false"",""false"",""false"",""false"",""false"",""false"",""false"#g' ${CONFIG_DIR}db_sql_config.txt; export COLUMN_INDEX_KEY="NONE"",""true"",""false"",""false"",""false"",""false"",""false"",""false"",""false"",""false";</v>
      </c>
      <c r="CB318" s="71" t="str">
        <f>SUBSTITUTE(IF(INDEX($E$228:$G$233,MATCH("●",INDEX($H$228:$AQ$233,,MATCH($D318,$137:$137,0)-7),0),1)=VLOOKUP(CB$312,$AD$9:$AN$32,8,FALSE),"","sed -i "&amp;IF($AK$310="MacOS","'' ","")&amp;"'s#"&amp;CB$312&amp;"="""&amp;INDEX($E$228:$G$233,MATCH("●",INDEX($H$228:$AQ$233,,MATCH($D318,$137:$137,0)-7),0),1)&amp;""""&amp;"#"&amp;CB$312&amp;"="&amp;""""&amp;VLOOKUP(CB$312,$AD$9:$AN$32,8,FALSE)&amp;""""&amp;"#g'"&amp;"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>sed -i '' 's#COLUMN_INDEX_KEY="NONE"",""true"",""false"",""false"",""false"",""false"",""false"",""false"",""false"",""false"#COLUMN_INDEX_KEY="false"",""false"",""false"",""false"",""false"",""false"",""false"",""false"",""false"",""false"#g' ${CONFIG_DIR}db_sql_config.txt; export COLUMN_INDEX_KEY="false"",""false"",""false"",""false"",""false"",""false"",""false"",""false"",""false"",""false";</v>
      </c>
      <c r="CC318" s="71" t="str">
        <f>SUBSTITUTE(IF(VLOOKUP(CC$312,$AD$9:$AN$32,8,FALSE)=INDEX($E$235:$G$240,MATCH("●",INDEX($H$235:$AQ$240,,MATCH($D318,$137:$137,0)-7),0),1),"","sed -i "&amp;IF($AK$310="MacOS","'' ","")&amp;"'s#"&amp;CC$312&amp;"="""&amp;VLOOKUP(CC$312,$AD$9:$AN$32,8,FALSE)&amp;""""&amp;"#"&amp;CC$312&amp;"="&amp;""""&amp;INDEX($E$235:$G$240,MATCH("●",INDEX($H$235:$AQ$240,,MATCH($D318,$137:$137,0)-7),0),1)&amp;""""&amp;"#g'"&amp;" ${CONFIG_DIR}"&amp;$K$7&amp;"; export "&amp;CC$312&amp;"="&amp;""""&amp;INDEX($E$235:$G$240,MATCH("●",INDEX($H$235:$AQ$240,,MATCH($D318,$137:$137,0)-7),0),1)&amp;""";"),",",""",""")</f>
        <v/>
      </c>
      <c r="CD318" s="71" t="str">
        <f>SUBSTITUTE(IF(INDEX($E$235:$G$240,MATCH("●",INDEX($H$235:$AQ$240,,MATCH($D318,$137:$137,0)-7),0),1)=VLOOKUP(CD$312,$AD$9:$AN$32,8,FALSE),"","sed -i "&amp;IF($AK$310="MacOS","'' ","")&amp;"'s#"&amp;CD$312&amp;"="""&amp;INDEX($E$235:$G$240,MATCH("●",INDEX($H$235:$AQ$240,,MATCH($D318,$137:$137,0)-7),0),1)&amp;""""&amp;"#"&amp;CD$312&amp;"="&amp;""""&amp;VLOOKUP(CD$312,$AD$9:$AN$32,8,FALSE)&amp;""""&amp;"#g'"&amp;"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8" s="71" t="str">
        <f>SUBSTITUTE(IF(VLOOKUP(CE$312,$AD$9:$AN$32,8,FALSE)=INDEX($E$242:$G$247,MATCH("●",INDEX($H$242:$AQ$247,,MATCH($D318,$137:$137,0)-7),0),1),"","sed -i "&amp;IF($AK$310="MacOS","'' ","")&amp;"'s#"&amp;CE$312&amp;"="""&amp;VLOOKUP(CE$312,$AD$9:$AN$32,8,FALSE)&amp;""""&amp;"#"&amp;CE$312&amp;"="&amp;""""&amp;INDEX($E$242:$G$247,MATCH("●",INDEX($H$242:$AQ$247,,MATCH($D318,$137:$137,0)-7),0),1)&amp;""""&amp;"#g'"&amp;" ${CONFIG_DIR}"&amp;$K$7&amp;"; export "&amp;CE$312&amp;"="&amp;""""&amp;INDEX($E$242:$G$247,MATCH("●",INDEX($H$242:$AQ$247,,MATCH($D318,$137:$137,0)-7),0),1)&amp;""";"),",",""",""")</f>
        <v/>
      </c>
      <c r="CF318" s="71" t="str">
        <f>SUBSTITUTE(IF(INDEX($E$242:$G$247,MATCH("●",INDEX($H$242:$AQ$247,,MATCH($D318,$137:$137,0)-7),0),1)=VLOOKUP(CF$312,$AD$9:$AN$32,8,FALSE),"","sed -i "&amp;IF($AK$310="MacOS","'' ","")&amp;"'s#"&amp;CF$312&amp;"="""&amp;INDEX($E$242:$G$247,MATCH("●",INDEX($H$242:$AQ$247,,MATCH($D318,$137:$137,0)-7),0),1)&amp;""""&amp;"#"&amp;CF$312&amp;"="&amp;""""&amp;VLOOKUP(CF$312,$AD$9:$AN$32,8,FALSE)&amp;""""&amp;"#g'"&amp;"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8" s="71" t="str">
        <f>SUBSTITUTE(IF(VLOOKUP(CG$312,$AD$9:$AN$32,8,FALSE)=INDEX($E$249:$G$253,MATCH("●",INDEX($H$249:$AQ$253,,MATCH($D318,$137:$137,0)-7),0),1),"","sed -i "&amp;IF($AK$310="MacOS","'' ","")&amp;"'s#"&amp;CG$312&amp;"="""&amp;VLOOKUP(CG$312,$AD$9:$AN$32,8,FALSE)&amp;""""&amp;"#"&amp;CG$312&amp;"="&amp;""""&amp;INDEX($E$249:$G$253,MATCH("●",INDEX($H$249:$AQ$253,,MATCH($D318,$137:$137,0)-7),0),1)&amp;""""&amp;"#g'"&amp;" ${CONFIG_DIR}"&amp;$K$7&amp;"; export "&amp;CG$312&amp;"="&amp;""""&amp;INDEX($E$249:$G$253,MATCH("●",INDEX($H$249:$AQ$253,,MATCH($D318,$137:$137,0)-7),0),1)&amp;""";"),",",""",""")</f>
        <v/>
      </c>
      <c r="CH318" s="71" t="str">
        <f>SUBSTITUTE(IF(INDEX($E$249:$G$253,MATCH("●",INDEX($H$249:$AQ$253,,MATCH($D318,$137:$137,0)-7),0),1)=VLOOKUP(CH$312,$AD$9:$AN$32,8,FALSE),"","sed -i "&amp;IF($AK$310="MacOS","'' ","")&amp;"'s#"&amp;CH$312&amp;"="""&amp;INDEX($E$249:$G$253,MATCH("●",INDEX($H$249:$AQ$253,,MATCH($D318,$137:$137,0)-7),0),1)&amp;""""&amp;"#"&amp;CH$312&amp;"="&amp;""""&amp;VLOOKUP(CH$312,$AD$9:$AN$32,8,FALSE)&amp;""""&amp;"#g'"&amp;"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8" s="71" t="str">
        <f>SUBSTITUTE(IF(VLOOKUP(CI$312,$AD$9:$AN$32,8,FALSE)=INDEX($E$255:$G$259,MATCH("●",INDEX($H$255:$AQ$259,,MATCH($D318,$137:$137,0)-7),0),1),"","sed -i "&amp;IF($AK$310="MacOS","'' ","")&amp;"'s#"&amp;CI$312&amp;"="""&amp;VLOOKUP(CI$312,$AD$9:$AN$32,8,FALSE)&amp;""""&amp;"#"&amp;CI$312&amp;"="&amp;""""&amp;INDEX($E$255:$G$259,MATCH("●",INDEX($H$255:$AQ$259,,MATCH($D318,$137:$137,0)-7),0),1)&amp;""""&amp;"#g'"&amp;" ${CONFIG_DIR}"&amp;$K$7&amp;"; export "&amp;CI$312&amp;"="&amp;""""&amp;INDEX($E$255:$G$259,MATCH("●",INDEX($H$255:$AQ$259,,MATCH($D318,$137:$137,0)-7),0),1)&amp;""";"),",",""",""")</f>
        <v/>
      </c>
      <c r="CJ318" s="71" t="str">
        <f>SUBSTITUTE(IF(INDEX($E$255:$G$259,MATCH("●",INDEX($H$255:$AQ$259,,MATCH($D318,$137:$137,0)-7),0),1)=VLOOKUP(CJ$312,$AD$9:$AN$32,8,FALSE),"","sed -i "&amp;IF($AK$310="MacOS","'' ","")&amp;"'s#"&amp;CJ$312&amp;"="""&amp;INDEX($E$255:$G$259,MATCH("●",INDEX($H$255:$AQ$259,,MATCH($D318,$137:$137,0)-7),0),1)&amp;""""&amp;"#"&amp;CJ$312&amp;"="&amp;""""&amp;VLOOKUP(CJ$312,$AD$9:$AN$32,8,FALSE)&amp;""""&amp;"#g'"&amp;"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8" s="71" t="str">
        <f>SUBSTITUTE(IF(VLOOKUP(CK$312,$AD$9:$AN$32,8,FALSE)=INDEX($E$261:$G$270,MATCH("●",INDEX($H$261:$AQ$270,,MATCH($D318,$137:$137,0)-7),0),1),"","sed -i "&amp;IF($AK$310="MacOS","'' ","")&amp;"'s#"&amp;CK$312&amp;"="""&amp;VLOOKUP(CK$312,$AD$9:$AN$32,8,FALSE)&amp;""""&amp;"#"&amp;CK$312&amp;"="&amp;""""&amp;INDEX($E$261:$G$270,MATCH("●",INDEX($H$261:$AQ$270,,MATCH($D318,$137:$137,0)-7),0),1)&amp;""""&amp;"#g'"&amp;" ${CONFIG_DIR}"&amp;$K$7&amp;"; export "&amp;CK$312&amp;"="&amp;""""&amp;INDEX($E$261:$G$270,MATCH("●",INDEX($H$261:$AQ$270,,MATCH($D318,$137:$137,0)-7),0),1)&amp;""";"),",",""",""")</f>
        <v/>
      </c>
      <c r="CL318" s="71" t="str">
        <f>SUBSTITUTE(IF(INDEX($E$261:$G$270,MATCH("●",INDEX($H$261:$AQ$270,,MATCH($D318,$137:$137,0)-7),0),1)=VLOOKUP(CL$312,$AD$9:$AN$32,8,FALSE),"","sed -i "&amp;IF($AK$310="MacOS","'' ","")&amp;"'s#"&amp;CL$312&amp;"="""&amp;INDEX($E$261:$G$270,MATCH("●",INDEX($H$261:$AQ$270,,MATCH($D318,$137:$137,0)-7),0),1)&amp;""""&amp;"#"&amp;CL$312&amp;"="&amp;""""&amp;VLOOKUP(CL$312,$AD$9:$AN$32,8,FALSE)&amp;""""&amp;"#g'"&amp;"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18" s="71" t="str">
        <f t="shared" si="6"/>
        <v>sed -i '' 's#POSTGRESQL_TEMPLATE="template0"#POSTGRESQL_TEMPLATE="なし"#g' ${CONFIG_DIR}db_data_config.txt; export POSTGRESQL_TEMPLATE="なし";</v>
      </c>
      <c r="CN318" s="71" t="str">
        <f t="shared" si="7"/>
        <v>sed -i '' 's#POSTGRESQL_TEMPLATE="なし"#POSTGRESQL_TEMPLATE="template0"#g' ${CONFIG_DIR}db_data_config.txt; export POSTGRESQL_TEMPLATE="template0";</v>
      </c>
      <c r="CO318" s="71" t="str">
        <f t="shared" si="8"/>
        <v>sed -i '' 's#POSTGRESQL_CONNECTION_LIMIT="-1"#POSTGRESQL_CONNECTION_LIMIT="なし"#g' ${CONFIG_DIR}db_data_config.txt; export POSTGRESQL_CONNECTION_LIMIT="なし";</v>
      </c>
      <c r="CP318" s="71" t="str">
        <f t="shared" si="9"/>
        <v>sed -i '' 's#POSTGRESQL_CONNECTION_LIMIT="なし"#POSTGRESQL_CONNECTION_LIMIT="-1"#g' ${CONFIG_DIR}db_data_config.txt; export POSTGRESQL_CONNECTION_LIMIT="-1";</v>
      </c>
      <c r="CQ318" s="71" t="str">
        <f t="shared" si="10"/>
        <v>sed -i '' 's#POSTGRESQL_ALLOW_CONNECTIONS="true"#POSTGRESQL_ALLOW_CONNECTIONS="なし"#g' ${CONFIG_DIR}db_data_config.txt; export POSTGRESQL_ALLOW_CONNECTIONS="なし";</v>
      </c>
      <c r="CR318" s="71" t="str">
        <f t="shared" si="11"/>
        <v>sed -i '' 's#POSTGRESQL_ALLOW_CONNECTIONS="なし"#POSTGRESQL_ALLOW_CONNECTIONS="true"#g' ${CONFIG_DIR}db_data_config.txt; export POSTGRESQL_ALLOW_CONNECTIONS="true";</v>
      </c>
      <c r="CS318" s="5" t="s">
        <v>735</v>
      </c>
    </row>
    <row r="319" spans="3:97" ht="54" customHeight="1">
      <c r="D319" s="96">
        <f t="shared" si="12"/>
        <v>42</v>
      </c>
      <c r="E319" s="97"/>
      <c r="F319" s="97"/>
      <c r="G319" s="98"/>
      <c r="H319" s="45" t="str">
        <f t="shared" ca="1" si="5"/>
        <v>clear; echo テストケース042; sed -i '' 's#DATABASE_CHARACTER_SET="utf8mb4"#DATABASE_CHARACTER_SET=""#g' ${CONFIG_DIR}db_sql_config.txt; export DATABASE_CHARACTER_SET="";sed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's#DATABASE_CHARACTER_SET=""#DATABASE_CHARACTER_SET="utf8mb4"#g' ${CONFIG_DIR}db_sql_config.txt; export DATABASE_CHARACTER_SET="utf8mb4";sed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7"/>
      <c r="AE319" s="99" t="str" cm="1">
        <f t="array" ref="AE319">SUBSTITUTE(INDEX($H$288:$AQ$288, , MATCH($D319, $137:$137, 0)-7),"-","")</f>
        <v>異常</v>
      </c>
      <c r="AF319" s="100"/>
      <c r="AG319" s="101"/>
      <c r="AH319" s="102" t="s">
        <v>1562</v>
      </c>
      <c r="AI319" s="103"/>
      <c r="AJ319" s="103"/>
      <c r="AK319" s="103"/>
      <c r="AL319" s="103"/>
      <c r="AM319" s="103"/>
      <c r="AN319" s="103"/>
      <c r="AO319" s="103"/>
      <c r="AP319" s="103"/>
      <c r="AQ319" s="104"/>
      <c r="AS319" s="68" t="str" cm="1">
        <f t="array" ref="AS319">SUBSTITUTE(TEXT(INDEX($H$291:$AQ$291,1,$D319-36),"000000"),"-","")</f>
        <v>240122</v>
      </c>
      <c r="AT319" s="69"/>
      <c r="AU319" s="70"/>
      <c r="AW319" s="71" t="str">
        <f>SUBSTITUTE(IF(VLOOKUP(AW$312,$AD$9:$AN$32,8,FALSE)=INDEX($E$143:$G$146,MATCH("●",INDEX($H$143:$AQ$146,,MATCH($D319,$137:$137,0)-7),0),1),"","sed -i "&amp;IF($AK$310="MacOS","'' ","")&amp;"'s#"&amp;AW$312&amp;"="""&amp;VLOOKUP(AW$312,$AD$9:$AN$32,8,FALSE)&amp;""""&amp;"#"&amp;AW$312&amp;"="&amp;""""&amp;INDEX($E$143:$G$146,MATCH("●",INDEX($H$143:$AQ$146,,MATCH($D319,$137:$137,0)-7),0),1)&amp;""""&amp;"#g'"&amp;" ${CONFIG_DIR}"&amp;$K$7&amp;"; export "&amp;AW$312&amp;"="&amp;""""&amp;INDEX($E$143:$G$146,MATCH("●",INDEX($H$143:$AQ$146,,MATCH($D319,$137:$137,0)-7),0),1)&amp;""";"),",",""",""")</f>
        <v/>
      </c>
      <c r="AX319" s="71" t="str">
        <f>SUBSTITUTE(IF(INDEX($E$143:$G$146,MATCH("●",INDEX($H$143:$AQ$146,,MATCH($D319,$137:$137,0)-7),0),1)=VLOOKUP(AX$312,$AD$9:$AN$32,8,FALSE),"","sed -i "&amp;IF($AK$310="MacOS","'' ","")&amp;"'s#"&amp;AX$312&amp;"="""&amp;INDEX($E$143:$G$146,MATCH("●",INDEX($H$143:$AQ$146,,MATCH($D319,$137:$137,0)-7),0),1)&amp;""""&amp;"#"&amp;AX$312&amp;"="&amp;""""&amp;VLOOKUP(AX$312,$AD$9:$AN$32,8,FALSE)&amp;""""&amp;"#g'"&amp;"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9" s="71" t="str">
        <f>SUBSTITUTE(IF(VLOOKUP(AY$312,$AD$9:$AN$32,8,FALSE)=INDEX($E$148:$G$149,MATCH("●",INDEX($H$148:$AQ$149,,MATCH($D319,$137:$137,0)-7),0),1),"","sed -i "&amp;IF($AK$310="MacOS","'' ","")&amp;"'s#"&amp;AY$312&amp;"="""&amp;VLOOKUP(AY$312,$AD$9:$AN$32,8,FALSE)&amp;""""&amp;"#"&amp;AY$312&amp;"="&amp;""""&amp;INDEX($E$148:$G$149,MATCH("●",INDEX($H$148:$AQ$149,,MATCH($D319,$137:$137,0)-7),0),1)&amp;""""&amp;"#g'"&amp;" ${CONFIG_DIR}"&amp;$K$7&amp;"; export "&amp;AY$312&amp;"="&amp;""""&amp;INDEX($E$148:$G$149,MATCH("●",INDEX($H$148:$AQ$149,,MATCH($D319,$137:$137,0)-7),0),1)&amp;""";"),",",""",""")</f>
        <v/>
      </c>
      <c r="AZ319" s="71" t="str">
        <f>SUBSTITUTE(IF(INDEX($E$148:$G$149,MATCH("●",INDEX($H$148:$AQ$149,,MATCH($D319,$137:$137,0)-7),0),1)=VLOOKUP(AZ$312,$AD$9:$AN$16,8,FALSE),"","sed -i "&amp;IF($AK$310="MacOS","'' ","")&amp;"'s#"&amp;AZ$312&amp;"="""&amp;INDEX($E$148:$G$149,MATCH("●",INDEX($H$148:$AQ$149,,MATCH($D319,$137:$137,0)-7),0),1)&amp;""""&amp;"#"&amp;AZ$312&amp;"="&amp;""""&amp;VLOOKUP(AZ$312,$AD$9:$AN$16,8,FALSE)&amp;""""&amp;"#g'"&amp;"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9" s="71" t="str">
        <f>SUBSTITUTE(IF(VLOOKUP(BA$312,$AD$9:$AN$32,8,FALSE)=INDEX($E$151:$G$156,MATCH("●",INDEX($H$151:$AQ$156,,MATCH($D319,$137:$137,0)-7),0),1),"","sed -i "&amp;IF($AK$310="MacOS","'' ","")&amp;"'s#"&amp;BA$312&amp;"="""&amp;VLOOKUP(BA$312,$AD$9:$AN$32,8,FALSE)&amp;""""&amp;"#"&amp;BA$312&amp;"="&amp;""""&amp;INDEX($E$151:$G$156,MATCH("●",INDEX($H$151:$AQ$156,,MATCH($D319,$137:$137,0)-7),0),1)&amp;""""&amp;"#g'"&amp;" ${CONFIG_DIR}"&amp;$K$7&amp;"; export "&amp;BA$312&amp;"="&amp;""""&amp;INDEX($E$151:$G$156,MATCH("●",INDEX($H$151:$AQ$156,,MATCH($D319,$137:$137,0)-7),0),1)&amp;""";"),",",""",""")</f>
        <v>sed -i '' 's#DATABASE_CHARACTER_SET="utf8mb4"#DATABASE_CHARACTER_SET="なし"#g' ${CONFIG_DIR}db_sql_config.txt; export DATABASE_CHARACTER_SET="なし";</v>
      </c>
      <c r="BB319" s="71" t="str">
        <f>SUBSTITUTE(IF(INDEX($E$151:$G$156,MATCH("●",INDEX($H$151:$AQ$156,,MATCH($D319,$137:$137,0)-7),0),1)=VLOOKUP(BB$312,$AD$9:$AN$16,8,FALSE),"","sed -i "&amp;IF($AK$310="MacOS","'' ","")&amp;"'s#"&amp;BB$312&amp;"="""&amp;INDEX($E$151:$G$156,MATCH("●",INDEX($H$151:$AQ$156,,MATCH($D319,$137:$137,0)-7),0),1)&amp;""""&amp;"#"&amp;BB$312&amp;"="&amp;""""&amp;VLOOKUP(BB$312,$AD$9:$AN$16,8,FALSE)&amp;""""&amp;"#g'"&amp;"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's#DATABASE_CHARACTER_SET="なし"#DATABASE_CHARACTER_SET="utf8mb4"#g' ${CONFIG_DIR}db_sql_config.txt; export DATABASE_CHARACTER_SET="utf8mb4";</v>
      </c>
      <c r="BC319" s="71" t="str">
        <f>SUBSTITUTE(IF(VLOOKUP(BC$312,$AD$9:$AN$32,8,FALSE)=INDEX($E$158:$G$166,MATCH("●",INDEX($H$158:$AQ$166,,MATCH($D319,$137:$137,0)-7),0),1),"","sed -i "&amp;IF($AK$310="MacOS","'' ","")&amp;"'s#"&amp;BC$312&amp;"="""&amp;VLOOKUP(BC$312,$AD$9:$AN$32,8,FALSE)&amp;""""&amp;"#"&amp;BC$312&amp;"="&amp;""""&amp;INDEX($E$158:$G$166,MATCH("●",INDEX($H$158:$AQ$166,,MATCH($D319,$137:$137,0)-7),0),1)&amp;""""&amp;"#g'"&amp;" ${CONFIG_DIR}"&amp;$K$7&amp;"; export "&amp;BC$312&amp;"="&amp;""""&amp;INDEX($E$158:$G$166,MATCH("●",INDEX($H$158:$AQ$166,,MATCH($D319,$137:$137,0)-7),0),1)&amp;""";"),",",""",""")</f>
        <v/>
      </c>
      <c r="BD319" s="71" t="str">
        <f>SUBSTITUTE(IF(INDEX($E$158:$G$166,MATCH("●",INDEX($H$158:$AQ$166,,MATCH($D319,$137:$137,0)-7),0),1)=VLOOKUP(BD$312,$AD$9:$AN$16,8,FALSE),"","sed -i "&amp;IF($AK$310="MacOS","'' ","")&amp;"'s#"&amp;BD$312&amp;"="""&amp;INDEX($E$158:$G$166,MATCH("●",INDEX($H$158:$AQ$166,,MATCH($D319,$137:$137,0)-7),0),1)&amp;""""&amp;"#"&amp;BD$312&amp;"="&amp;""""&amp;VLOOKUP(BD$312,$AD$9:$AN$16,8,FALSE)&amp;""""&amp;"#g'"&amp;"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9" s="71" t="str">
        <f>SUBSTITUTE(IF(VLOOKUP(BE$312,$AD$9:$AN$32,8,FALSE)=INDEX($E$168:$G$169,MATCH("●",INDEX($H$168:$AQ$169,,MATCH($D319,$137:$137,0)-7),0),1),"","sed -i "&amp;IF($AK$310="MacOS","'' ","")&amp;"'s#"&amp;BE$312&amp;"="""&amp;VLOOKUP(BE$312,$AD$9:$AD$9:$AN$32,8,FALSE)&amp;""""&amp;"#"&amp;BE$312&amp;"="&amp;""""&amp;INDEX($E$168:$G$169,MATCH("●",INDEX($H$168:$AQ$169,,MATCH($D319,$137:$137,0)-7),0),1)&amp;""""&amp;"#g'"&amp;" ${CONFIG_DIR}"&amp;$K$7&amp;"; export "&amp;BE$312&amp;"="&amp;""""&amp;INDEX($E$168:$G$169,MATCH("●",INDEX($H$168:$AQ$169,,MATCH($D319,$137:$137,0)-7),0),1)&amp;""";"),",",""",""")</f>
        <v/>
      </c>
      <c r="BF319" s="71" t="str">
        <f>SUBSTITUTE(IF(INDEX($E$168:$G$169,MATCH("●",INDEX($H$168:$AQ$169,,MATCH($D319,$137:$137,0)-7),0),1)=VLOOKUP(BF$312,$AD$9:$AN$16,8,FALSE),"","sed -i "&amp;IF($AK$310="MacOS","'' ","")&amp;"'s#"&amp;BF$312&amp;"="""&amp;INDEX($E$168:$G$169,MATCH("●",INDEX($H$168:$AQ$169,,MATCH($D319,$137:$137,0)-7),0),1)&amp;""""&amp;"#"&amp;BF$312&amp;"="&amp;""""&amp;VLOOKUP(BF$312,$AD$9:$AN$16,8,FALSE)&amp;""""&amp;"#g'"&amp;"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9" s="71" t="str">
        <f>SUBSTITUTE(IF(VLOOKUP(BG$312,$AD$9:$AN$32,8,FALSE)=INDEX($E$171:$G$172,MATCH("●",INDEX($H$171:$AQ$172,,MATCH($D319,$137:$137,0)-7),0),1),"","sed -i "&amp;IF($AK$310="MacOS","'' ","")&amp;"'s#"&amp;BG$312&amp;"="""&amp;VLOOKUP(BG$312,$AD$9:$AN$32,8,FALSE)&amp;""""&amp;"#"&amp;BG$312&amp;"="&amp;""""&amp;INDEX($E$171:$G$172,MATCH("●",INDEX($H$171:$AQ$172,,MATCH($D319,$137:$137,0)-7),0),1)&amp;""""&amp;"#g'"&amp;" ${CONFIG_DIR}"&amp;$K$7&amp;"; export "&amp;BG$312&amp;"="&amp;""""&amp;INDEX($E$171:$G$172,MATCH("●",INDEX($H$171:$AQ$172,,MATCH($D319,$137:$137,0)-7),0),1)&amp;""";"),",",""",""")</f>
        <v/>
      </c>
      <c r="BH319" s="71" t="str">
        <f>SUBSTITUTE(IF(INDEX($E$171:$G$172,MATCH("●",INDEX($H$171:$AQ$172,,MATCH($D319,$137:$137,0)-7),0),1)=VLOOKUP(BH$312,$AD$9:$AN$16,8,FALSE),"","sed -i "&amp;IF($AK$310="MacOS","'' ","")&amp;"'s#"&amp;BH$312&amp;"="""&amp;INDEX($E$171:$G$172,MATCH("●",INDEX($H$171:$AQ$172,,MATCH($D319,$137:$137,0)-7),0),1)&amp;""""&amp;"#"&amp;BH$312&amp;"="&amp;""""&amp;VLOOKUP(BH$312,$AD$9:$AN$16,8,FALSE)&amp;""""&amp;"#g'"&amp;"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9" s="71" t="str">
        <f>SUBSTITUTE(IF(VLOOKUP(BI$312,$AD$9:$AN$32,8,FALSE)=INDEX($E$174:$G$186,MATCH("●",INDEX($H$174:$AQ$186,,MATCH($D319,$137:$137,0)-7),0),1),"","sed -i "&amp;IF($AK$310="MacOS","'' ","")&amp;"'s#"&amp;BI$312&amp;"="""&amp;VLOOKUP(BI$312,$AD$9:$AN$32,8,FALSE)&amp;""""&amp;"#"&amp;BI$312&amp;"="&amp;""""&amp;INDEX($E$174:$G$186,MATCH("●",INDEX($H$174:$AQ$186,,MATCH($D319,$137:$137,0)-7),0),1)&amp;""""&amp;"#g'"&amp;" ${CONFIG_DIR}"&amp;$K$7&amp;"; export "&amp;BI$312&amp;"="&amp;""""&amp;INDEX($E$174:$G$186,MATCH("●",INDEX($H$174:$AQ$186,,MATCH($D319,$137:$137,0)-7),0),1)&amp;""";"),",",""",""")</f>
        <v/>
      </c>
      <c r="BJ319" s="71" t="str">
        <f>SUBSTITUTE(IF(INDEX($E$174:$G$186,MATCH("●",INDEX($H$174:$AQ$186,,MATCH($D319,$137:$137,0)-7),0),1)=VLOOKUP(BJ$312,$AD$9:$AN$16,8,FALSE),"","sed -i "&amp;IF($AK$310="MacOS","'' ","")&amp;"'s#"&amp;BJ$312&amp;"="""&amp;INDEX($E$174:$G$186,MATCH("●",INDEX($H$174:$AQ$186,,MATCH($D319,$137:$137,0)-7),0),1)&amp;""""&amp;"#"&amp;BJ$312&amp;"="&amp;""""&amp;VLOOKUP(BJ$312,$AD$9:$AN$16,8,FALSE)&amp;""""&amp;"#g'"&amp;"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9" s="71" t="str">
        <f>SUBSTITUTE(IF(VLOOKUP(BK$312,$AD$9:$AN$32,8,FALSE)=INDEX($E$188:$G$191,MATCH("●",INDEX($H$188:$AQ$191,,MATCH($D319,$137:$137,0)-7),0),1),"","sed -i "&amp;IF($AK$310="MacOS","'' ","")&amp;"'s#"&amp;BK$312&amp;"="""&amp;VLOOKUP(BK$312,$AD$9:$AN$32,8,FALSE)&amp;""""&amp;"#"&amp;BK$312&amp;"="&amp;""""&amp;INDEX($E$188:$G$191,MATCH("●",INDEX($H$188:$AQ$191,,MATCH($D319,$137:$137,0)-7),0),1)&amp;""""&amp;"#g'"&amp;" ${CONFIG_DIR}"&amp;$K$7&amp;"; export "&amp;BK$312&amp;"="&amp;""""&amp;INDEX($E$188:$G$191,MATCH("●",INDEX($H$188:$AQ$191,,MATCH($D319,$137:$137,0)-7),0),1)&amp;""";"),",",""",""")</f>
        <v/>
      </c>
      <c r="BL319" s="71" t="str">
        <f>SUBSTITUTE(IF(INDEX($E$188:$G$191,MATCH("●",INDEX($H$188:$AQ$191,,MATCH($D319,$137:$137,0)-7),0),1)=VLOOKUP(BL$312,$AD$9:$AN$32,8,FALSE),"","sed -i "&amp;IF($AK$310="MacOS","'' ","")&amp;"'s#"&amp;BL$312&amp;"="""&amp;INDEX($E$188:$G$191,MATCH("●",INDEX($H$188:$AQ$191,,MATCH($D319,$137:$137,0)-7),0),1)&amp;""""&amp;"#"&amp;BL$312&amp;"="&amp;""""&amp;VLOOKUP(BL$312,$AD$9:$AN$32,8,FALSE)&amp;""""&amp;"#g'"&amp;"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9" s="71" t="str">
        <f>SUBSTITUTE(IF(VLOOKUP(BM$312,$AD$9:$AN$32,8,FALSE)=INDEX($E$193:$G$194,MATCH("●",INDEX($H$193:$AQ$194,,MATCH($D319,$137:$137,0)-7),0),1),"","sed -i "&amp;IF($AK$310="MacOS","'' ","")&amp;"'s#"&amp;BM$312&amp;"="""&amp;VLOOKUP(BM$312,$AD$9:$AN$32,8,FALSE)&amp;""""&amp;"#"&amp;BM$312&amp;"="&amp;""""&amp;INDEX($E$193:$G$194,MATCH("●",INDEX($H$193:$AQ$194,,MATCH($D319,$137:$137,0)-7),0),1)&amp;""""&amp;"#g'"&amp;" ${CONFIG_DIR}"&amp;$K$7&amp;"; export "&amp;BM$312&amp;"="&amp;""""&amp;INDEX($E$193:$G$194,MATCH("●",INDEX($H$193:$AQ$194,,MATCH($D319,$137:$137,0)-7),0),1)&amp;""";"),",",""",""")</f>
        <v/>
      </c>
      <c r="BN319" s="71" t="str">
        <f>SUBSTITUTE(IF(INDEX($E$193:$G$194,MATCH("●",INDEX($H$193:$AQ$194,,MATCH($D319,$137:$137,0)-7),0),1)=VLOOKUP(BN$312,$AD$9:$AN$32,8,FALSE),"","sed -i "&amp;IF($AK$310="MacOS","'' ","")&amp;"'s#"&amp;BN$312&amp;"="""&amp;INDEX($E$193:$G$194,MATCH("●",INDEX($H$193:$AQ$194,,MATCH($D319,$137:$137,0)-7),0),1)&amp;""""&amp;"#"&amp;BN$312&amp;"="&amp;""""&amp;VLOOKUP(BN$312,$AD$9:$AN$32,8,FALSE)&amp;""""&amp;"#g'"&amp;"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9" s="71" t="str">
        <f>SUBSTITUTE(IF(VLOOKUP(BO$312,$AD$9:$AN$32,8,FALSE)=INDEX($E$196:$G$197,MATCH("●",INDEX($H$196:$AQ$197,,MATCH($D319,$137:$137,0)-7),0),1),"","sed -i "&amp;IF($AK$310="MacOS","'' ","")&amp;"'s#"&amp;BO$312&amp;"="""&amp;VLOOKUP(BO$312,$AD$9:$AN$32,8,FALSE)&amp;""""&amp;"#"&amp;BO$312&amp;"="&amp;""""&amp;INDEX($E$196:$G$197,MATCH("●",INDEX($H$196:$AQ$197,,MATCH($D319,$137:$137,0)-7),0),1)&amp;""""&amp;"#g'"&amp;" ${CONFIG_DIR}"&amp;$K$7&amp;"; export "&amp;BO$312&amp;"="&amp;""""&amp;INDEX($E$196:$G$197,MATCH("●",INDEX($H$196:$AQ$197,,MATCH($D319,$137:$137,0)-7),0),1)&amp;""";"),",",""",""")</f>
        <v/>
      </c>
      <c r="BP319" s="71" t="str">
        <f>SUBSTITUTE(IF(INDEX($E$196:$G$197,MATCH("●",INDEX($H$196:$AQ$197,,MATCH($D319,$137:$137,0)-7),0),1)=VLOOKUP(BP$312,$AD$9:$AN$32,8,FALSE),"","sed -i "&amp;IF($AK$310="MacOS","'' ","")&amp;"'s#"&amp;BP$312&amp;"="""&amp;INDEX($E$196:$G$197,MATCH("●",INDEX($H$196:$AQ$197,,MATCH($D319,$137:$137,0)-7),0),1)&amp;""""&amp;"#"&amp;BP$312&amp;"="&amp;""""&amp;VLOOKUP(BP$312,$AD$9:$AN$32,8,FALSE)&amp;""""&amp;"#g'"&amp;"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9" s="71" t="str">
        <f>SUBSTITUTE(IF(VLOOKUP(BQ$312,$AD$9:$AN$32,8,FALSE)=INDEX($E$199:$G$200,MATCH("●",INDEX($H$199:$AQ$200,,MATCH($D319,$137:$137,0)-7),0),1),"","sed -i "&amp;IF($AK$310="MacOS","'' ","")&amp;"'s#"&amp;BQ$312&amp;"="""&amp;VLOOKUP(BQ$312,$AD$9:$AN$32,8,FALSE)&amp;""""&amp;"#"&amp;BQ$312&amp;"="&amp;""""&amp;INDEX($E$199:$G$200,MATCH("●",INDEX($H$199:$AQ$200,,MATCH($D319,$137:$137,0)-7),0),1)&amp;""""&amp;"#g'"&amp;" ${CONFIG_DIR}"&amp;$K$7&amp;"; export "&amp;BQ$312&amp;"="&amp;""""&amp;INDEX($E$199:$G$200,MATCH("●",INDEX($H$199:$AQ$200,,MATCH($D319,$137:$137,0)-7),0),1)&amp;""";"),",",""",""")</f>
        <v/>
      </c>
      <c r="BR319" s="71" t="str">
        <f>SUBSTITUTE(IF(INDEX($E$199:$G$200,MATCH("●",INDEX($H$199:$AQ$200,,MATCH($D319,$137:$137,0)-7),0),1)=VLOOKUP(BR$312,$AD$9:$AN$32,8,FALSE),"","sed -i "&amp;IF($AK$310="MacOS","'' ","")&amp;"'s#"&amp;BR$312&amp;"="""&amp;INDEX($E$199:$G$200,MATCH("●",INDEX($H$199:$AQ$200,,MATCH($D319,$137:$137,0)-7),0),1)&amp;""""&amp;"#"&amp;BR$312&amp;"="&amp;""""&amp;VLOOKUP(BR$312,$AD$9:$AN$32,8,FALSE)&amp;""""&amp;"#g'"&amp;"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9" s="71" t="str">
        <f>SUBSTITUTE(IF(VLOOKUP(BS$312,$AD$9:$AN$32,8,FALSE)=INDEX($E$202:$G$205,MATCH("●",INDEX($H$202:$AQ$205,,MATCH($D319,$137:$137,0)-7),0),1),"","sed -i "&amp;IF($AK$310="MacOS","'' ","")&amp;"'s#"&amp;BS$312&amp;"="""&amp;VLOOKUP(BS$312,$AD$9:$AN$32,8,FALSE)&amp;""""&amp;"#"&amp;BS$312&amp;"="&amp;""""&amp;INDEX($E$202:$G$205,MATCH("●",INDEX($H$202:$AQ$205,,MATCH($D319,$137:$137,0)-7),0),1)&amp;""""&amp;"#g'"&amp;" ${CONFIG_DIR}"&amp;$K$7&amp;"; export "&amp;BS$312&amp;"="&amp;""""&amp;INDEX($E$202:$G$205,MATCH("●",INDEX($H$202:$AQ$205,,MATCH($D319,$137:$137,0)-7),0),1)&amp;""";"),",",""",""")</f>
        <v/>
      </c>
      <c r="BT319" s="71" t="str">
        <f>SUBSTITUTE(IF(INDEX($E$202:$G$205,MATCH("●",INDEX($H$202:$AQ$205,,MATCH($D319,$137:$137,0)-7),0),1)=VLOOKUP(BT$312,$AD$9:$AN$32,8,FALSE),"","sed -i "&amp;IF($AK$310="MacOS","'' ","")&amp;"'s#"&amp;BT$312&amp;"="""&amp;INDEX($E$202:$G$205,MATCH("●",INDEX($H$202:$AQ$205,,MATCH($D319,$137:$137,0)-7),0),1)&amp;""""&amp;"#"&amp;BT$312&amp;"="&amp;""""&amp;VLOOKUP(BT$312,$AD$9:$AN$32,8,FALSE)&amp;""""&amp;"#g'"&amp;"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9" s="71" t="str">
        <f>SUBSTITUTE(IF(VLOOKUP(BU$312,$AD$9:$AN$32,8,FALSE)=INDEX($E$207:$G$212,MATCH("●",INDEX($H$207:$AQ$212,,MATCH($D319,$137:$137,0)-7),0),1),"","sed -i "&amp;IF($AK$310="MacOS","'' ","")&amp;"'s#"&amp;BU$312&amp;"="""&amp;VLOOKUP(BU$312,$AD$9:$AN$32,8,FALSE)&amp;""""&amp;"#"&amp;BU$312&amp;"="&amp;""""&amp;INDEX($E$207:$G$212,MATCH("●",INDEX($H$207:$AQ$212,,MATCH($D319,$137:$137,0)-7),0),1)&amp;""""&amp;"#g'"&amp;" ${CONFIG_DIR}"&amp;$K$7&amp;"; export "&amp;BU$312&amp;"="&amp;""""&amp;INDEX($E$207:$G$212,MATCH("●",INDEX($H$207:$AQ$212,,MATCH($D319,$137:$137,0)-7),0),1)&amp;""";"),",",""",""")</f>
        <v/>
      </c>
      <c r="BV319" s="71" t="str">
        <f>SUBSTITUTE(IF(INDEX($E$207:$G$212,MATCH("●",INDEX($H$207:$AQ$212,,MATCH($D319,$137:$137,0)-7),0),1)=VLOOKUP(BV$312,$AD$9:$AN$32,8,FALSE),"","sed -i "&amp;IF($AK$310="MacOS","'' ","")&amp;"'s#"&amp;BV$312&amp;"="""&amp;INDEX($E$207:$G$212,MATCH("●",INDEX($H$207:$AQ$212,,MATCH($D319,$137:$137,0)-7),0),1)&amp;""""&amp;"#"&amp;BV$312&amp;"="&amp;""""&amp;VLOOKUP(BV$312,$AD$9:$AN$32,8,FALSE)&amp;""""&amp;"#g'"&amp;"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9" s="71" t="str">
        <f>SUBSTITUTE(IF(VLOOKUP(BW$312,$AD$9:$AN$32,8,FALSE)=INDEX($E$214:$G$219,MATCH("●",INDEX($H$214:$AQ$219,,MATCH($D319,$137:$137,0)-7),0),1),"","sed -i "&amp;IF($AK$310="MacOS","'' ","")&amp;"'s#"&amp;BW$312&amp;"="""&amp;VLOOKUP(BW$312,$AD$9:$AN$32,8,FALSE)&amp;""""&amp;"#"&amp;BW$312&amp;"="&amp;""""&amp;INDEX($E$214:$G$219,MATCH("●",INDEX($H$214:$AQ$219,,MATCH($D319,$137:$137,0)-7),0),1)&amp;""""&amp;"#g'"&amp;" ${CONFIG_DIR}"&amp;$K$7&amp;"; export "&amp;BW$312&amp;"="&amp;""""&amp;INDEX($E$214:$G$219,MATCH("●",INDEX($H$214:$AQ$219,,MATCH($D319,$137:$137,0)-7),0),1)&amp;""";"),",",""",""")</f>
        <v/>
      </c>
      <c r="BX319" s="71" t="str">
        <f>SUBSTITUTE(IF(INDEX($E$214:$G$219,MATCH("●",INDEX($H$214:$AQ$219,,MATCH($D319,$137:$137,0)-7),0),1)=VLOOKUP(BX$312,$AD$9:$AN$32,8,FALSE),"","sed -i "&amp;IF($AK$310="MacOS","'' ","")&amp;"'s#"&amp;BX$312&amp;"="""&amp;INDEX($E$214:$G$219,MATCH("●",INDEX($H$214:$AQ$219,,MATCH($D319,$137:$137,0)-7),0),1)&amp;""""&amp;"#"&amp;BX$312&amp;"="&amp;""""&amp;VLOOKUP(BX$312,$AD$9:$AN$32,8,FALSE)&amp;""""&amp;"#g'"&amp;"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9" s="71" t="str">
        <f>SUBSTITUTE(IF(VLOOKUP(BY$312,$AD$9:$AN$32,8,FALSE)=INDEX($E$221:$G$226,MATCH("●",INDEX($H$221:$AQ$226,,MATCH($D319,$137:$137,0)-7),0),1),"","sed -i "&amp;IF($AK$310="MacOS","'' ","")&amp;"'s#"&amp;BY$312&amp;"="""&amp;VLOOKUP(BY$312,$AD$9:$AN$32,8,FALSE)&amp;""""&amp;"#"&amp;BY$312&amp;"="&amp;""""&amp;INDEX($E$221:$G$226,MATCH("●",INDEX($H$221:$AQ$226,,MATCH($D319,$137:$137,0)-7),0),1)&amp;""""&amp;"#g'"&amp;" ${CONFIG_DIR}"&amp;$K$7&amp;"; export "&amp;BY$312&amp;"="&amp;""""&amp;INDEX($E$221:$G$226,MATCH("●",INDEX($H$221:$AQ$226,,MATCH($D319,$137:$137,0)-7),0),1)&amp;""";"),",",""",""")</f>
        <v/>
      </c>
      <c r="BZ319" s="71" t="str">
        <f>SUBSTITUTE(IF(INDEX($E$221:$G$226,MATCH("●",INDEX($H$221:$AQ$226,,MATCH($D319,$137:$137,0)-7),0),1)=VLOOKUP(BZ$312,$AD$9:$AN$32,8,FALSE),"","sed -i "&amp;IF($AK$310="MacOS","'' ","")&amp;"'s#"&amp;BZ$312&amp;"="""&amp;INDEX($E$221:$G$226,MATCH("●",INDEX($H$221:$AQ$226,,MATCH($D319,$137:$137,0)-7),0),1)&amp;""""&amp;"#"&amp;BZ$312&amp;"="&amp;""""&amp;VLOOKUP(BZ$312,$AD$9:$AN$32,8,FALSE)&amp;""""&amp;"#g'"&amp;"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9" s="71" t="str">
        <f>SUBSTITUTE(IF(VLOOKUP(CA$312,$AD$9:$AN$32,8,FALSE)=INDEX($E$228:$G$233,MATCH("●",INDEX($H$228:$AQ$233,,MATCH($D319,$137:$137,0)-7),0),1),"","sed -i "&amp;IF($AK$310="MacOS","'' ","")&amp;"'s#"&amp;CA$312&amp;"="""&amp;VLOOKUP(CA$312,$AD$9:$AN$32,8,FALSE)&amp;""""&amp;"#"&amp;CA$312&amp;"="&amp;""""&amp;INDEX($E$228:$G$233,MATCH("●",INDEX($H$228:$AQ$233,,MATCH($D319,$137:$137,0)-7),0),1)&amp;""""&amp;"#g'"&amp;" ${CONFIG_DIR}"&amp;$K$7&amp;"; export "&amp;CA$312&amp;"="&amp;""""&amp;INDEX($E$228:$G$233,MATCH("●",INDEX($H$228:$AQ$233,,MATCH($D319,$137:$137,0)-7),0),1)&amp;""";"),",",""",""")</f>
        <v/>
      </c>
      <c r="CB319" s="71" t="str">
        <f>SUBSTITUTE(IF(INDEX($E$228:$G$233,MATCH("●",INDEX($H$228:$AQ$233,,MATCH($D319,$137:$137,0)-7),0),1)=VLOOKUP(CB$312,$AD$9:$AN$32,8,FALSE),"","sed -i "&amp;IF($AK$310="MacOS","'' ","")&amp;"'s#"&amp;CB$312&amp;"="""&amp;INDEX($E$228:$G$233,MATCH("●",INDEX($H$228:$AQ$233,,MATCH($D319,$137:$137,0)-7),0),1)&amp;""""&amp;"#"&amp;CB$312&amp;"="&amp;""""&amp;VLOOKUP(CB$312,$AD$9:$AN$32,8,FALSE)&amp;""""&amp;"#g'"&amp;"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9" s="71" t="str">
        <f>SUBSTITUTE(IF(VLOOKUP(CC$312,$AD$9:$AN$32,8,FALSE)=INDEX($E$235:$G$240,MATCH("●",INDEX($H$235:$AQ$240,,MATCH($D319,$137:$137,0)-7),0),1),"","sed -i "&amp;IF($AK$310="MacOS","'' ","")&amp;"'s#"&amp;CC$312&amp;"="""&amp;VLOOKUP(CC$312,$AD$9:$AN$32,8,FALSE)&amp;""""&amp;"#"&amp;CC$312&amp;"="&amp;""""&amp;INDEX($E$235:$G$240,MATCH("●",INDEX($H$235:$AQ$240,,MATCH($D319,$137:$137,0)-7),0),1)&amp;""""&amp;"#g'"&amp;" ${CONFIG_DIR}"&amp;$K$7&amp;"; export "&amp;CC$312&amp;"="&amp;""""&amp;INDEX($E$235:$G$240,MATCH("●",INDEX($H$235:$AQ$240,,MATCH($D319,$137:$137,0)-7),0),1)&amp;""";"),",",""",""")</f>
        <v/>
      </c>
      <c r="CD319" s="71" t="str">
        <f>SUBSTITUTE(IF(INDEX($E$235:$G$240,MATCH("●",INDEX($H$235:$AQ$240,,MATCH($D319,$137:$137,0)-7),0),1)=VLOOKUP(CD$312,$AD$9:$AN$32,8,FALSE),"","sed -i "&amp;IF($AK$310="MacOS","'' ","")&amp;"'s#"&amp;CD$312&amp;"="""&amp;INDEX($E$235:$G$240,MATCH("●",INDEX($H$235:$AQ$240,,MATCH($D319,$137:$137,0)-7),0),1)&amp;""""&amp;"#"&amp;CD$312&amp;"="&amp;""""&amp;VLOOKUP(CD$312,$AD$9:$AN$32,8,FALSE)&amp;""""&amp;"#g'"&amp;"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9" s="71" t="str">
        <f>SUBSTITUTE(IF(VLOOKUP(CE$312,$AD$9:$AN$32,8,FALSE)=INDEX($E$242:$G$247,MATCH("●",INDEX($H$242:$AQ$247,,MATCH($D319,$137:$137,0)-7),0),1),"","sed -i "&amp;IF($AK$310="MacOS","'' ","")&amp;"'s#"&amp;CE$312&amp;"="""&amp;VLOOKUP(CE$312,$AD$9:$AN$32,8,FALSE)&amp;""""&amp;"#"&amp;CE$312&amp;"="&amp;""""&amp;INDEX($E$242:$G$247,MATCH("●",INDEX($H$242:$AQ$247,,MATCH($D319,$137:$137,0)-7),0),1)&amp;""""&amp;"#g'"&amp;" ${CONFIG_DIR}"&amp;$K$7&amp;"; export "&amp;CE$312&amp;"="&amp;""""&amp;INDEX($E$242:$G$247,MATCH("●",INDEX($H$242:$AQ$247,,MATCH($D319,$137:$137,0)-7),0),1)&amp;""";"),",",""",""")</f>
        <v/>
      </c>
      <c r="CF319" s="71" t="str">
        <f>SUBSTITUTE(IF(INDEX($E$242:$G$247,MATCH("●",INDEX($H$242:$AQ$247,,MATCH($D319,$137:$137,0)-7),0),1)=VLOOKUP(CF$312,$AD$9:$AN$32,8,FALSE),"","sed -i "&amp;IF($AK$310="MacOS","'' ","")&amp;"'s#"&amp;CF$312&amp;"="""&amp;INDEX($E$242:$G$247,MATCH("●",INDEX($H$242:$AQ$247,,MATCH($D319,$137:$137,0)-7),0),1)&amp;""""&amp;"#"&amp;CF$312&amp;"="&amp;""""&amp;VLOOKUP(CF$312,$AD$9:$AN$32,8,FALSE)&amp;""""&amp;"#g'"&amp;"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9" s="71" t="str">
        <f>SUBSTITUTE(IF(VLOOKUP(CG$312,$AD$9:$AN$32,8,FALSE)=INDEX($E$249:$G$253,MATCH("●",INDEX($H$249:$AQ$253,,MATCH($D319,$137:$137,0)-7),0),1),"","sed -i "&amp;IF($AK$310="MacOS","'' ","")&amp;"'s#"&amp;CG$312&amp;"="""&amp;VLOOKUP(CG$312,$AD$9:$AN$32,8,FALSE)&amp;""""&amp;"#"&amp;CG$312&amp;"="&amp;""""&amp;INDEX($E$249:$G$253,MATCH("●",INDEX($H$249:$AQ$253,,MATCH($D319,$137:$137,0)-7),0),1)&amp;""""&amp;"#g'"&amp;" ${CONFIG_DIR}"&amp;$K$7&amp;"; export "&amp;CG$312&amp;"="&amp;""""&amp;INDEX($E$249:$G$253,MATCH("●",INDEX($H$249:$AQ$253,,MATCH($D319,$137:$137,0)-7),0),1)&amp;""";"),",",""",""")</f>
        <v/>
      </c>
      <c r="CH319" s="71" t="str">
        <f>SUBSTITUTE(IF(INDEX($E$249:$G$253,MATCH("●",INDEX($H$249:$AQ$253,,MATCH($D319,$137:$137,0)-7),0),1)=VLOOKUP(CH$312,$AD$9:$AN$32,8,FALSE),"","sed -i "&amp;IF($AK$310="MacOS","'' ","")&amp;"'s#"&amp;CH$312&amp;"="""&amp;INDEX($E$249:$G$253,MATCH("●",INDEX($H$249:$AQ$253,,MATCH($D319,$137:$137,0)-7),0),1)&amp;""""&amp;"#"&amp;CH$312&amp;"="&amp;""""&amp;VLOOKUP(CH$312,$AD$9:$AN$32,8,FALSE)&amp;""""&amp;"#g'"&amp;"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9" s="71" t="str">
        <f>SUBSTITUTE(IF(VLOOKUP(CI$312,$AD$9:$AN$32,8,FALSE)=INDEX($E$255:$G$259,MATCH("●",INDEX($H$255:$AQ$259,,MATCH($D319,$137:$137,0)-7),0),1),"","sed -i "&amp;IF($AK$310="MacOS","'' ","")&amp;"'s#"&amp;CI$312&amp;"="""&amp;VLOOKUP(CI$312,$AD$9:$AN$32,8,FALSE)&amp;""""&amp;"#"&amp;CI$312&amp;"="&amp;""""&amp;INDEX($E$255:$G$259,MATCH("●",INDEX($H$255:$AQ$259,,MATCH($D319,$137:$137,0)-7),0),1)&amp;""""&amp;"#g'"&amp;" ${CONFIG_DIR}"&amp;$K$7&amp;"; export "&amp;CI$312&amp;"="&amp;""""&amp;INDEX($E$255:$G$259,MATCH("●",INDEX($H$255:$AQ$259,,MATCH($D319,$137:$137,0)-7),0),1)&amp;""";"),",",""",""")</f>
        <v/>
      </c>
      <c r="CJ319" s="71" t="str">
        <f>SUBSTITUTE(IF(INDEX($E$255:$G$259,MATCH("●",INDEX($H$255:$AQ$259,,MATCH($D319,$137:$137,0)-7),0),1)=VLOOKUP(CJ$312,$AD$9:$AN$32,8,FALSE),"","sed -i "&amp;IF($AK$310="MacOS","'' ","")&amp;"'s#"&amp;CJ$312&amp;"="""&amp;INDEX($E$255:$G$259,MATCH("●",INDEX($H$255:$AQ$259,,MATCH($D319,$137:$137,0)-7),0),1)&amp;""""&amp;"#"&amp;CJ$312&amp;"="&amp;""""&amp;VLOOKUP(CJ$312,$AD$9:$AN$32,8,FALSE)&amp;""""&amp;"#g'"&amp;"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9" s="71" t="str">
        <f>SUBSTITUTE(IF(VLOOKUP(CK$312,$AD$9:$AN$32,8,FALSE)=INDEX($E$261:$G$270,MATCH("●",INDEX($H$261:$AQ$270,,MATCH($D319,$137:$137,0)-7),0),1),"","sed -i "&amp;IF($AK$310="MacOS","'' ","")&amp;"'s#"&amp;CK$312&amp;"="""&amp;VLOOKUP(CK$312,$AD$9:$AN$32,8,FALSE)&amp;""""&amp;"#"&amp;CK$312&amp;"="&amp;""""&amp;INDEX($E$261:$G$270,MATCH("●",INDEX($H$261:$AQ$270,,MATCH($D319,$137:$137,0)-7),0),1)&amp;""""&amp;"#g'"&amp;" ${CONFIG_DIR}"&amp;$K$7&amp;"; export "&amp;CK$312&amp;"="&amp;""""&amp;INDEX($E$261:$G$270,MATCH("●",INDEX($H$261:$AQ$270,,MATCH($D319,$137:$137,0)-7),0),1)&amp;""";"),",",""",""")</f>
        <v/>
      </c>
      <c r="CL319" s="71" t="str">
        <f>SUBSTITUTE(IF(INDEX($E$261:$G$270,MATCH("●",INDEX($H$261:$AQ$270,,MATCH($D319,$137:$137,0)-7),0),1)=VLOOKUP(CL$312,$AD$9:$AN$32,8,FALSE),"","sed -i "&amp;IF($AK$310="MacOS","'' ","")&amp;"'s#"&amp;CL$312&amp;"="""&amp;INDEX($E$261:$G$270,MATCH("●",INDEX($H$261:$AQ$270,,MATCH($D319,$137:$137,0)-7),0),1)&amp;""""&amp;"#"&amp;CL$312&amp;"="&amp;""""&amp;VLOOKUP(CL$312,$AD$9:$AN$32,8,FALSE)&amp;""""&amp;"#g'"&amp;"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19" s="71" t="str">
        <f t="shared" si="6"/>
        <v>sed -i '' 's#POSTGRESQL_TEMPLATE="template0"#POSTGRESQL_TEMPLATE="なし"#g' ${CONFIG_DIR}db_data_config.txt; export POSTGRESQL_TEMPLATE="なし";</v>
      </c>
      <c r="CN319" s="71" t="str">
        <f t="shared" si="7"/>
        <v>sed -i '' 's#POSTGRESQL_TEMPLATE="なし"#POSTGRESQL_TEMPLATE="template0"#g' ${CONFIG_DIR}db_data_config.txt; export POSTGRESQL_TEMPLATE="template0";</v>
      </c>
      <c r="CO319" s="71" t="str">
        <f t="shared" si="8"/>
        <v>sed -i '' 's#POSTGRESQL_CONNECTION_LIMIT="-1"#POSTGRESQL_CONNECTION_LIMIT="なし"#g' ${CONFIG_DIR}db_data_config.txt; export POSTGRESQL_CONNECTION_LIMIT="なし";</v>
      </c>
      <c r="CP319" s="71" t="str">
        <f t="shared" si="9"/>
        <v>sed -i '' 's#POSTGRESQL_CONNECTION_LIMIT="なし"#POSTGRESQL_CONNECTION_LIMIT="-1"#g' ${CONFIG_DIR}db_data_config.txt; export POSTGRESQL_CONNECTION_LIMIT="-1";</v>
      </c>
      <c r="CQ319" s="71" t="str">
        <f t="shared" si="10"/>
        <v>sed -i '' 's#POSTGRESQL_ALLOW_CONNECTIONS="true"#POSTGRESQL_ALLOW_CONNECTIONS="なし"#g' ${CONFIG_DIR}db_data_config.txt; export POSTGRESQL_ALLOW_CONNECTIONS="なし";</v>
      </c>
      <c r="CR319" s="71" t="str">
        <f t="shared" si="11"/>
        <v>sed -i '' 's#POSTGRESQL_ALLOW_CONNECTIONS="なし"#POSTGRESQL_ALLOW_CONNECTIONS="true"#g' ${CONFIG_DIR}db_data_config.txt; export POSTGRESQL_ALLOW_CONNECTIONS="true";</v>
      </c>
      <c r="CS319" s="5" t="s">
        <v>735</v>
      </c>
    </row>
    <row r="320" spans="3:97" ht="54" customHeight="1">
      <c r="D320" s="96">
        <f t="shared" si="12"/>
        <v>43</v>
      </c>
      <c r="E320" s="97"/>
      <c r="F320" s="97"/>
      <c r="G320" s="98"/>
      <c r="H320" s="45" t="str">
        <f t="shared" ca="1" si="5"/>
        <v>clear; echo テストケース043; 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7"/>
      <c r="AE320" s="99" t="str" cm="1">
        <f t="array" ref="AE320">SUBSTITUTE(INDEX($H$288:$AQ$288, , MATCH($D320, $137:$137, 0)-7),"-","")</f>
        <v>正常</v>
      </c>
      <c r="AF320" s="100"/>
      <c r="AG320" s="101"/>
      <c r="AH320" s="102" t="s">
        <v>1519</v>
      </c>
      <c r="AI320" s="103"/>
      <c r="AJ320" s="103"/>
      <c r="AK320" s="103"/>
      <c r="AL320" s="103"/>
      <c r="AM320" s="103"/>
      <c r="AN320" s="103"/>
      <c r="AO320" s="103"/>
      <c r="AP320" s="103"/>
      <c r="AQ320" s="104"/>
      <c r="AS320" s="68" t="str" cm="1">
        <f t="array" ref="AS320">SUBSTITUTE(TEXT(INDEX($H$291:$AQ$291,1,$D320-36),"000000"),"-","")</f>
        <v>240001</v>
      </c>
      <c r="AT320" s="69"/>
      <c r="AU320" s="70"/>
      <c r="AW320" s="71" t="str">
        <f>SUBSTITUTE(IF(VLOOKUP(AW$312,$AD$9:$AN$32,8,FALSE)=INDEX($E$143:$G$146,MATCH("●",INDEX($H$143:$AQ$146,,MATCH($D320,$137:$137,0)-7),0),1),"","sed -i "&amp;IF($AK$310="MacOS","'' ","")&amp;"'s#"&amp;AW$312&amp;"="""&amp;VLOOKUP(AW$312,$AD$9:$AN$32,8,FALSE)&amp;""""&amp;"#"&amp;AW$312&amp;"="&amp;""""&amp;INDEX($E$143:$G$146,MATCH("●",INDEX($H$143:$AQ$146,,MATCH($D320,$137:$137,0)-7),0),1)&amp;""""&amp;"#g'"&amp;" ${CONFIG_DIR}"&amp;$K$7&amp;"; export "&amp;AW$312&amp;"="&amp;""""&amp;INDEX($E$143:$G$146,MATCH("●",INDEX($H$143:$AQ$146,,MATCH($D320,$137:$137,0)-7),0),1)&amp;""";"),",",""",""")</f>
        <v/>
      </c>
      <c r="AX320" s="71" t="str">
        <f>SUBSTITUTE(IF(INDEX($E$143:$G$146,MATCH("●",INDEX($H$143:$AQ$146,,MATCH($D320,$137:$137,0)-7),0),1)=VLOOKUP(AX$312,$AD$9:$AN$32,8,FALSE),"","sed -i "&amp;IF($AK$310="MacOS","'' ","")&amp;"'s#"&amp;AX$312&amp;"="""&amp;INDEX($E$143:$G$146,MATCH("●",INDEX($H$143:$AQ$146,,MATCH($D320,$137:$137,0)-7),0),1)&amp;""""&amp;"#"&amp;AX$312&amp;"="&amp;""""&amp;VLOOKUP(AX$312,$AD$9:$AN$32,8,FALSE)&amp;""""&amp;"#g'"&amp;"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0" s="71" t="str">
        <f>SUBSTITUTE(IF(VLOOKUP(AY$312,$AD$9:$AN$32,8,FALSE)=INDEX($E$148:$G$149,MATCH("●",INDEX($H$148:$AQ$149,,MATCH($D320,$137:$137,0)-7),0),1),"","sed -i "&amp;IF($AK$310="MacOS","'' ","")&amp;"'s#"&amp;AY$312&amp;"="""&amp;VLOOKUP(AY$312,$AD$9:$AN$32,8,FALSE)&amp;""""&amp;"#"&amp;AY$312&amp;"="&amp;""""&amp;INDEX($E$148:$G$149,MATCH("●",INDEX($H$148:$AQ$149,,MATCH($D320,$137:$137,0)-7),0),1)&amp;""""&amp;"#g'"&amp;" ${CONFIG_DIR}"&amp;$K$7&amp;"; export "&amp;AY$312&amp;"="&amp;""""&amp;INDEX($E$148:$G$149,MATCH("●",INDEX($H$148:$AQ$149,,MATCH($D320,$137:$137,0)-7),0),1)&amp;""";"),",",""",""")</f>
        <v/>
      </c>
      <c r="AZ320" s="71" t="str">
        <f>SUBSTITUTE(IF(INDEX($E$148:$G$149,MATCH("●",INDEX($H$148:$AQ$149,,MATCH($D320,$137:$137,0)-7),0),1)=VLOOKUP(AZ$312,$AD$9:$AN$16,8,FALSE),"","sed -i "&amp;IF($AK$310="MacOS","'' ","")&amp;"'s#"&amp;AZ$312&amp;"="""&amp;INDEX($E$148:$G$149,MATCH("●",INDEX($H$148:$AQ$149,,MATCH($D320,$137:$137,0)-7),0),1)&amp;""""&amp;"#"&amp;AZ$312&amp;"="&amp;""""&amp;VLOOKUP(AZ$312,$AD$9:$AN$16,8,FALSE)&amp;""""&amp;"#g'"&amp;"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0" s="71" t="str">
        <f>SUBSTITUTE(IF(VLOOKUP(BA$312,$AD$9:$AN$32,8,FALSE)=INDEX($E$151:$G$156,MATCH("●",INDEX($H$151:$AQ$156,,MATCH($D320,$137:$137,0)-7),0),1),"","sed -i "&amp;IF($AK$310="MacOS","'' ","")&amp;"'s#"&amp;BA$312&amp;"="""&amp;VLOOKUP(BA$312,$AD$9:$AN$32,8,FALSE)&amp;""""&amp;"#"&amp;BA$312&amp;"="&amp;""""&amp;INDEX($E$151:$G$156,MATCH("●",INDEX($H$151:$AQ$156,,MATCH($D320,$137:$137,0)-7),0),1)&amp;""""&amp;"#g'"&amp;" ${CONFIG_DIR}"&amp;$K$7&amp;"; export "&amp;BA$312&amp;"="&amp;""""&amp;INDEX($E$151:$G$156,MATCH("●",INDEX($H$151:$AQ$156,,MATCH($D320,$137:$137,0)-7),0),1)&amp;""";"),",",""",""")</f>
        <v/>
      </c>
      <c r="BB320" s="71" t="str">
        <f>SUBSTITUTE(IF(INDEX($E$151:$G$156,MATCH("●",INDEX($H$151:$AQ$156,,MATCH($D320,$137:$137,0)-7),0),1)=VLOOKUP(BB$312,$AD$9:$AN$16,8,FALSE),"","sed -i "&amp;IF($AK$310="MacOS","'' ","")&amp;"'s#"&amp;BB$312&amp;"="""&amp;INDEX($E$151:$G$156,MATCH("●",INDEX($H$151:$AQ$156,,MATCH($D320,$137:$137,0)-7),0),1)&amp;""""&amp;"#"&amp;BB$312&amp;"="&amp;""""&amp;VLOOKUP(BB$312,$AD$9:$AN$16,8,FALSE)&amp;""""&amp;"#g'"&amp;"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20" s="71" t="str">
        <f>SUBSTITUTE(IF(VLOOKUP(BC$312,$AD$9:$AN$32,8,FALSE)=INDEX($E$158:$G$166,MATCH("●",INDEX($H$158:$AQ$166,,MATCH($D320,$137:$137,0)-7),0),1),"","sed -i "&amp;IF($AK$310="MacOS","'' ","")&amp;"'s#"&amp;BC$312&amp;"="""&amp;VLOOKUP(BC$312,$AD$9:$AN$32,8,FALSE)&amp;""""&amp;"#"&amp;BC$312&amp;"="&amp;""""&amp;INDEX($E$158:$G$166,MATCH("●",INDEX($H$158:$AQ$166,,MATCH($D320,$137:$137,0)-7),0),1)&amp;""""&amp;"#g'"&amp;" ${CONFIG_DIR}"&amp;$K$7&amp;"; export "&amp;BC$312&amp;"="&amp;""""&amp;INDEX($E$158:$G$166,MATCH("●",INDEX($H$158:$AQ$166,,MATCH($D320,$137:$137,0)-7),0),1)&amp;""";"),",",""",""")</f>
        <v/>
      </c>
      <c r="BD320" s="71" t="str">
        <f>SUBSTITUTE(IF(INDEX($E$158:$G$166,MATCH("●",INDEX($H$158:$AQ$166,,MATCH($D320,$137:$137,0)-7),0),1)=VLOOKUP(BD$312,$AD$9:$AN$16,8,FALSE),"","sed -i "&amp;IF($AK$310="MacOS","'' ","")&amp;"'s#"&amp;BD$312&amp;"="""&amp;INDEX($E$158:$G$166,MATCH("●",INDEX($H$158:$AQ$166,,MATCH($D320,$137:$137,0)-7),0),1)&amp;""""&amp;"#"&amp;BD$312&amp;"="&amp;""""&amp;VLOOKUP(BD$312,$AD$9:$AN$16,8,FALSE)&amp;""""&amp;"#g'"&amp;"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20" s="71" t="str">
        <f>SUBSTITUTE(IF(VLOOKUP(BE$312,$AD$9:$AN$32,8,FALSE)=INDEX($E$168:$G$169,MATCH("●",INDEX($H$168:$AQ$169,,MATCH($D320,$137:$137,0)-7),0),1),"","sed -i "&amp;IF($AK$310="MacOS","'' ","")&amp;"'s#"&amp;BE$312&amp;"="""&amp;VLOOKUP(BE$312,$AD$9:$AD$9:$AN$32,8,FALSE)&amp;""""&amp;"#"&amp;BE$312&amp;"="&amp;""""&amp;INDEX($E$168:$G$169,MATCH("●",INDEX($H$168:$AQ$169,,MATCH($D320,$137:$137,0)-7),0),1)&amp;""""&amp;"#g'"&amp;" ${CONFIG_DIR}"&amp;$K$7&amp;"; export "&amp;BE$312&amp;"="&amp;""""&amp;INDEX($E$168:$G$169,MATCH("●",INDEX($H$168:$AQ$169,,MATCH($D320,$137:$137,0)-7),0),1)&amp;""";"),",",""",""")</f>
        <v/>
      </c>
      <c r="BF320" s="71" t="str">
        <f>SUBSTITUTE(IF(INDEX($E$168:$G$169,MATCH("●",INDEX($H$168:$AQ$169,,MATCH($D320,$137:$137,0)-7),0),1)=VLOOKUP(BF$312,$AD$9:$AN$16,8,FALSE),"","sed -i "&amp;IF($AK$310="MacOS","'' ","")&amp;"'s#"&amp;BF$312&amp;"="""&amp;INDEX($E$168:$G$169,MATCH("●",INDEX($H$168:$AQ$169,,MATCH($D320,$137:$137,0)-7),0),1)&amp;""""&amp;"#"&amp;BF$312&amp;"="&amp;""""&amp;VLOOKUP(BF$312,$AD$9:$AN$16,8,FALSE)&amp;""""&amp;"#g'"&amp;"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0" s="71" t="str">
        <f>SUBSTITUTE(IF(VLOOKUP(BG$312,$AD$9:$AN$32,8,FALSE)=INDEX($E$171:$G$172,MATCH("●",INDEX($H$171:$AQ$172,,MATCH($D320,$137:$137,0)-7),0),1),"","sed -i "&amp;IF($AK$310="MacOS","'' ","")&amp;"'s#"&amp;BG$312&amp;"="""&amp;VLOOKUP(BG$312,$AD$9:$AN$32,8,FALSE)&amp;""""&amp;"#"&amp;BG$312&amp;"="&amp;""""&amp;INDEX($E$171:$G$172,MATCH("●",INDEX($H$171:$AQ$172,,MATCH($D320,$137:$137,0)-7),0),1)&amp;""""&amp;"#g'"&amp;" ${CONFIG_DIR}"&amp;$K$7&amp;"; export "&amp;BG$312&amp;"="&amp;""""&amp;INDEX($E$171:$G$172,MATCH("●",INDEX($H$171:$AQ$172,,MATCH($D320,$137:$137,0)-7),0),1)&amp;""";"),",",""",""")</f>
        <v/>
      </c>
      <c r="BH320" s="71" t="str">
        <f>SUBSTITUTE(IF(INDEX($E$171:$G$172,MATCH("●",INDEX($H$171:$AQ$172,,MATCH($D320,$137:$137,0)-7),0),1)=VLOOKUP(BH$312,$AD$9:$AN$16,8,FALSE),"","sed -i "&amp;IF($AK$310="MacOS","'' ","")&amp;"'s#"&amp;BH$312&amp;"="""&amp;INDEX($E$171:$G$172,MATCH("●",INDEX($H$171:$AQ$172,,MATCH($D320,$137:$137,0)-7),0),1)&amp;""""&amp;"#"&amp;BH$312&amp;"="&amp;""""&amp;VLOOKUP(BH$312,$AD$9:$AN$16,8,FALSE)&amp;""""&amp;"#g'"&amp;"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0" s="71" t="str">
        <f>SUBSTITUTE(IF(VLOOKUP(BI$312,$AD$9:$AN$32,8,FALSE)=INDEX($E$174:$G$186,MATCH("●",INDEX($H$174:$AQ$186,,MATCH($D320,$137:$137,0)-7),0),1),"","sed -i "&amp;IF($AK$310="MacOS","'' ","")&amp;"'s#"&amp;BI$312&amp;"="""&amp;VLOOKUP(BI$312,$AD$9:$AN$32,8,FALSE)&amp;""""&amp;"#"&amp;BI$312&amp;"="&amp;""""&amp;INDEX($E$174:$G$186,MATCH("●",INDEX($H$174:$AQ$186,,MATCH($D320,$137:$137,0)-7),0),1)&amp;""""&amp;"#g'"&amp;" ${CONFIG_DIR}"&amp;$K$7&amp;"; export "&amp;BI$312&amp;"="&amp;""""&amp;INDEX($E$174:$G$186,MATCH("●",INDEX($H$174:$AQ$186,,MATCH($D320,$137:$137,0)-7),0),1)&amp;""";"),",",""",""")</f>
        <v/>
      </c>
      <c r="BJ320" s="71" t="str">
        <f>SUBSTITUTE(IF(INDEX($E$174:$G$186,MATCH("●",INDEX($H$174:$AQ$186,,MATCH($D320,$137:$137,0)-7),0),1)=VLOOKUP(BJ$312,$AD$9:$AN$16,8,FALSE),"","sed -i "&amp;IF($AK$310="MacOS","'' ","")&amp;"'s#"&amp;BJ$312&amp;"="""&amp;INDEX($E$174:$G$186,MATCH("●",INDEX($H$174:$AQ$186,,MATCH($D320,$137:$137,0)-7),0),1)&amp;""""&amp;"#"&amp;BJ$312&amp;"="&amp;""""&amp;VLOOKUP(BJ$312,$AD$9:$AN$16,8,FALSE)&amp;""""&amp;"#g'"&amp;"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0" s="71" t="str">
        <f>SUBSTITUTE(IF(VLOOKUP(BK$312,$AD$9:$AN$32,8,FALSE)=INDEX($E$188:$G$191,MATCH("●",INDEX($H$188:$AQ$191,,MATCH($D320,$137:$137,0)-7),0),1),"","sed -i "&amp;IF($AK$310="MacOS","'' ","")&amp;"'s#"&amp;BK$312&amp;"="""&amp;VLOOKUP(BK$312,$AD$9:$AN$32,8,FALSE)&amp;""""&amp;"#"&amp;BK$312&amp;"="&amp;""""&amp;INDEX($E$188:$G$191,MATCH("●",INDEX($H$188:$AQ$191,,MATCH($D320,$137:$137,0)-7),0),1)&amp;""""&amp;"#g'"&amp;" ${CONFIG_DIR}"&amp;$K$7&amp;"; export "&amp;BK$312&amp;"="&amp;""""&amp;INDEX($E$188:$G$191,MATCH("●",INDEX($H$188:$AQ$191,,MATCH($D320,$137:$137,0)-7),0),1)&amp;""";"),",",""",""")</f>
        <v/>
      </c>
      <c r="BL320" s="71" t="str">
        <f>SUBSTITUTE(IF(INDEX($E$188:$G$191,MATCH("●",INDEX($H$188:$AQ$191,,MATCH($D320,$137:$137,0)-7),0),1)=VLOOKUP(BL$312,$AD$9:$AN$32,8,FALSE),"","sed -i "&amp;IF($AK$310="MacOS","'' ","")&amp;"'s#"&amp;BL$312&amp;"="""&amp;INDEX($E$188:$G$191,MATCH("●",INDEX($H$188:$AQ$191,,MATCH($D320,$137:$137,0)-7),0),1)&amp;""""&amp;"#"&amp;BL$312&amp;"="&amp;""""&amp;VLOOKUP(BL$312,$AD$9:$AN$32,8,FALSE)&amp;""""&amp;"#g'"&amp;"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0" s="71" t="str">
        <f>SUBSTITUTE(IF(VLOOKUP(BM$312,$AD$9:$AN$32,8,FALSE)=INDEX($E$193:$G$194,MATCH("●",INDEX($H$193:$AQ$194,,MATCH($D320,$137:$137,0)-7),0),1),"","sed -i "&amp;IF($AK$310="MacOS","'' ","")&amp;"'s#"&amp;BM$312&amp;"="""&amp;VLOOKUP(BM$312,$AD$9:$AN$32,8,FALSE)&amp;""""&amp;"#"&amp;BM$312&amp;"="&amp;""""&amp;INDEX($E$193:$G$194,MATCH("●",INDEX($H$193:$AQ$194,,MATCH($D320,$137:$137,0)-7),0),1)&amp;""""&amp;"#g'"&amp;" ${CONFIG_DIR}"&amp;$K$7&amp;"; export "&amp;BM$312&amp;"="&amp;""""&amp;INDEX($E$193:$G$194,MATCH("●",INDEX($H$193:$AQ$194,,MATCH($D320,$137:$137,0)-7),0),1)&amp;""";"),",",""",""")</f>
        <v/>
      </c>
      <c r="BN320" s="71" t="str">
        <f>SUBSTITUTE(IF(INDEX($E$193:$G$194,MATCH("●",INDEX($H$193:$AQ$194,,MATCH($D320,$137:$137,0)-7),0),1)=VLOOKUP(BN$312,$AD$9:$AN$32,8,FALSE),"","sed -i "&amp;IF($AK$310="MacOS","'' ","")&amp;"'s#"&amp;BN$312&amp;"="""&amp;INDEX($E$193:$G$194,MATCH("●",INDEX($H$193:$AQ$194,,MATCH($D320,$137:$137,0)-7),0),1)&amp;""""&amp;"#"&amp;BN$312&amp;"="&amp;""""&amp;VLOOKUP(BN$312,$AD$9:$AN$32,8,FALSE)&amp;""""&amp;"#g'"&amp;"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0" s="71" t="str">
        <f>SUBSTITUTE(IF(VLOOKUP(BO$312,$AD$9:$AN$32,8,FALSE)=INDEX($E$196:$G$197,MATCH("●",INDEX($H$196:$AQ$197,,MATCH($D320,$137:$137,0)-7),0),1),"","sed -i "&amp;IF($AK$310="MacOS","'' ","")&amp;"'s#"&amp;BO$312&amp;"="""&amp;VLOOKUP(BO$312,$AD$9:$AN$32,8,FALSE)&amp;""""&amp;"#"&amp;BO$312&amp;"="&amp;""""&amp;INDEX($E$196:$G$197,MATCH("●",INDEX($H$196:$AQ$197,,MATCH($D320,$137:$137,0)-7),0),1)&amp;""""&amp;"#g'"&amp;" ${CONFIG_DIR}"&amp;$K$7&amp;"; export "&amp;BO$312&amp;"="&amp;""""&amp;INDEX($E$196:$G$197,MATCH("●",INDEX($H$196:$AQ$197,,MATCH($D320,$137:$137,0)-7),0),1)&amp;""";"),",",""",""")</f>
        <v/>
      </c>
      <c r="BP320" s="71" t="str">
        <f>SUBSTITUTE(IF(INDEX($E$196:$G$197,MATCH("●",INDEX($H$196:$AQ$197,,MATCH($D320,$137:$137,0)-7),0),1)=VLOOKUP(BP$312,$AD$9:$AN$32,8,FALSE),"","sed -i "&amp;IF($AK$310="MacOS","'' ","")&amp;"'s#"&amp;BP$312&amp;"="""&amp;INDEX($E$196:$G$197,MATCH("●",INDEX($H$196:$AQ$197,,MATCH($D320,$137:$137,0)-7),0),1)&amp;""""&amp;"#"&amp;BP$312&amp;"="&amp;""""&amp;VLOOKUP(BP$312,$AD$9:$AN$32,8,FALSE)&amp;""""&amp;"#g'"&amp;"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0" s="71" t="str">
        <f>SUBSTITUTE(IF(VLOOKUP(BQ$312,$AD$9:$AN$32,8,FALSE)=INDEX($E$199:$G$200,MATCH("●",INDEX($H$199:$AQ$200,,MATCH($D320,$137:$137,0)-7),0),1),"","sed -i "&amp;IF($AK$310="MacOS","'' ","")&amp;"'s#"&amp;BQ$312&amp;"="""&amp;VLOOKUP(BQ$312,$AD$9:$AN$32,8,FALSE)&amp;""""&amp;"#"&amp;BQ$312&amp;"="&amp;""""&amp;INDEX($E$199:$G$200,MATCH("●",INDEX($H$199:$AQ$200,,MATCH($D320,$137:$137,0)-7),0),1)&amp;""""&amp;"#g'"&amp;" ${CONFIG_DIR}"&amp;$K$7&amp;"; export "&amp;BQ$312&amp;"="&amp;""""&amp;INDEX($E$199:$G$200,MATCH("●",INDEX($H$199:$AQ$200,,MATCH($D320,$137:$137,0)-7),0),1)&amp;""";"),",",""",""")</f>
        <v/>
      </c>
      <c r="BR320" s="71" t="str">
        <f>SUBSTITUTE(IF(INDEX($E$199:$G$200,MATCH("●",INDEX($H$199:$AQ$200,,MATCH($D320,$137:$137,0)-7),0),1)=VLOOKUP(BR$312,$AD$9:$AN$32,8,FALSE),"","sed -i "&amp;IF($AK$310="MacOS","'' ","")&amp;"'s#"&amp;BR$312&amp;"="""&amp;INDEX($E$199:$G$200,MATCH("●",INDEX($H$199:$AQ$200,,MATCH($D320,$137:$137,0)-7),0),1)&amp;""""&amp;"#"&amp;BR$312&amp;"="&amp;""""&amp;VLOOKUP(BR$312,$AD$9:$AN$32,8,FALSE)&amp;""""&amp;"#g'"&amp;"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0" s="71" t="str">
        <f>SUBSTITUTE(IF(VLOOKUP(BS$312,$AD$9:$AN$32,8,FALSE)=INDEX($E$202:$G$205,MATCH("●",INDEX($H$202:$AQ$205,,MATCH($D320,$137:$137,0)-7),0),1),"","sed -i "&amp;IF($AK$310="MacOS","'' ","")&amp;"'s#"&amp;BS$312&amp;"="""&amp;VLOOKUP(BS$312,$AD$9:$AN$32,8,FALSE)&amp;""""&amp;"#"&amp;BS$312&amp;"="&amp;""""&amp;INDEX($E$202:$G$205,MATCH("●",INDEX($H$202:$AQ$205,,MATCH($D320,$137:$137,0)-7),0),1)&amp;""""&amp;"#g'"&amp;" ${CONFIG_DIR}"&amp;$K$7&amp;"; export "&amp;BS$312&amp;"="&amp;""""&amp;INDEX($E$202:$G$205,MATCH("●",INDEX($H$202:$AQ$205,,MATCH($D320,$137:$137,0)-7),0),1)&amp;""";"),",",""",""")</f>
        <v/>
      </c>
      <c r="BT320" s="71" t="str">
        <f>SUBSTITUTE(IF(INDEX($E$202:$G$205,MATCH("●",INDEX($H$202:$AQ$205,,MATCH($D320,$137:$137,0)-7),0),1)=VLOOKUP(BT$312,$AD$9:$AN$32,8,FALSE),"","sed -i "&amp;IF($AK$310="MacOS","'' ","")&amp;"'s#"&amp;BT$312&amp;"="""&amp;INDEX($E$202:$G$205,MATCH("●",INDEX($H$202:$AQ$205,,MATCH($D320,$137:$137,0)-7),0),1)&amp;""""&amp;"#"&amp;BT$312&amp;"="&amp;""""&amp;VLOOKUP(BT$312,$AD$9:$AN$32,8,FALSE)&amp;""""&amp;"#g'"&amp;"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0" s="71" t="str">
        <f>SUBSTITUTE(IF(VLOOKUP(BU$312,$AD$9:$AN$32,8,FALSE)=INDEX($E$207:$G$212,MATCH("●",INDEX($H$207:$AQ$212,,MATCH($D320,$137:$137,0)-7),0),1),"","sed -i "&amp;IF($AK$310="MacOS","'' ","")&amp;"'s#"&amp;BU$312&amp;"="""&amp;VLOOKUP(BU$312,$AD$9:$AN$32,8,FALSE)&amp;""""&amp;"#"&amp;BU$312&amp;"="&amp;""""&amp;INDEX($E$207:$G$212,MATCH("●",INDEX($H$207:$AQ$212,,MATCH($D320,$137:$137,0)-7),0),1)&amp;""""&amp;"#g'"&amp;" ${CONFIG_DIR}"&amp;$K$7&amp;"; export "&amp;BU$312&amp;"="&amp;""""&amp;INDEX($E$207:$G$212,MATCH("●",INDEX($H$207:$AQ$212,,MATCH($D320,$137:$137,0)-7),0),1)&amp;""";"),",",""",""")</f>
        <v/>
      </c>
      <c r="BV320" s="71" t="str">
        <f>SUBSTITUTE(IF(INDEX($E$207:$G$212,MATCH("●",INDEX($H$207:$AQ$212,,MATCH($D320,$137:$137,0)-7),0),1)=VLOOKUP(BV$312,$AD$9:$AN$32,8,FALSE),"","sed -i "&amp;IF($AK$310="MacOS","'' ","")&amp;"'s#"&amp;BV$312&amp;"="""&amp;INDEX($E$207:$G$212,MATCH("●",INDEX($H$207:$AQ$212,,MATCH($D320,$137:$137,0)-7),0),1)&amp;""""&amp;"#"&amp;BV$312&amp;"="&amp;""""&amp;VLOOKUP(BV$312,$AD$9:$AN$32,8,FALSE)&amp;""""&amp;"#g'"&amp;"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0" s="71" t="str">
        <f>SUBSTITUTE(IF(VLOOKUP(BW$312,$AD$9:$AN$32,8,FALSE)=INDEX($E$214:$G$219,MATCH("●",INDEX($H$214:$AQ$219,,MATCH($D320,$137:$137,0)-7),0),1),"","sed -i "&amp;IF($AK$310="MacOS","'' ","")&amp;"'s#"&amp;BW$312&amp;"="""&amp;VLOOKUP(BW$312,$AD$9:$AN$32,8,FALSE)&amp;""""&amp;"#"&amp;BW$312&amp;"="&amp;""""&amp;INDEX($E$214:$G$219,MATCH("●",INDEX($H$214:$AQ$219,,MATCH($D320,$137:$137,0)-7),0),1)&amp;""""&amp;"#g'"&amp;" ${CONFIG_DIR}"&amp;$K$7&amp;"; export "&amp;BW$312&amp;"="&amp;""""&amp;INDEX($E$214:$G$219,MATCH("●",INDEX($H$214:$AQ$219,,MATCH($D320,$137:$137,0)-7),0),1)&amp;""";"),",",""",""")</f>
        <v/>
      </c>
      <c r="BX320" s="71" t="str">
        <f>SUBSTITUTE(IF(INDEX($E$214:$G$219,MATCH("●",INDEX($H$214:$AQ$219,,MATCH($D320,$137:$137,0)-7),0),1)=VLOOKUP(BX$312,$AD$9:$AN$32,8,FALSE),"","sed -i "&amp;IF($AK$310="MacOS","'' ","")&amp;"'s#"&amp;BX$312&amp;"="""&amp;INDEX($E$214:$G$219,MATCH("●",INDEX($H$214:$AQ$219,,MATCH($D320,$137:$137,0)-7),0),1)&amp;""""&amp;"#"&amp;BX$312&amp;"="&amp;""""&amp;VLOOKUP(BX$312,$AD$9:$AN$32,8,FALSE)&amp;""""&amp;"#g'"&amp;"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0" s="71" t="str">
        <f>SUBSTITUTE(IF(VLOOKUP(BY$312,$AD$9:$AN$32,8,FALSE)=INDEX($E$221:$G$226,MATCH("●",INDEX($H$221:$AQ$226,,MATCH($D320,$137:$137,0)-7),0),1),"","sed -i "&amp;IF($AK$310="MacOS","'' ","")&amp;"'s#"&amp;BY$312&amp;"="""&amp;VLOOKUP(BY$312,$AD$9:$AN$32,8,FALSE)&amp;""""&amp;"#"&amp;BY$312&amp;"="&amp;""""&amp;INDEX($E$221:$G$226,MATCH("●",INDEX($H$221:$AQ$226,,MATCH($D320,$137:$137,0)-7),0),1)&amp;""""&amp;"#g'"&amp;" ${CONFIG_DIR}"&amp;$K$7&amp;"; export "&amp;BY$312&amp;"="&amp;""""&amp;INDEX($E$221:$G$226,MATCH("●",INDEX($H$221:$AQ$226,,MATCH($D320,$137:$137,0)-7),0),1)&amp;""";"),",",""",""")</f>
        <v/>
      </c>
      <c r="BZ320" s="71" t="str">
        <f>SUBSTITUTE(IF(INDEX($E$221:$G$226,MATCH("●",INDEX($H$221:$AQ$226,,MATCH($D320,$137:$137,0)-7),0),1)=VLOOKUP(BZ$312,$AD$9:$AN$32,8,FALSE),"","sed -i "&amp;IF($AK$310="MacOS","'' ","")&amp;"'s#"&amp;BZ$312&amp;"="""&amp;INDEX($E$221:$G$226,MATCH("●",INDEX($H$221:$AQ$226,,MATCH($D320,$137:$137,0)-7),0),1)&amp;""""&amp;"#"&amp;BZ$312&amp;"="&amp;""""&amp;VLOOKUP(BZ$312,$AD$9:$AN$32,8,FALSE)&amp;""""&amp;"#g'"&amp;"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0" s="71" t="str">
        <f>SUBSTITUTE(IF(VLOOKUP(CA$312,$AD$9:$AN$32,8,FALSE)=INDEX($E$228:$G$233,MATCH("●",INDEX($H$228:$AQ$233,,MATCH($D320,$137:$137,0)-7),0),1),"","sed -i "&amp;IF($AK$310="MacOS","'' ","")&amp;"'s#"&amp;CA$312&amp;"="""&amp;VLOOKUP(CA$312,$AD$9:$AN$32,8,FALSE)&amp;""""&amp;"#"&amp;CA$312&amp;"="&amp;""""&amp;INDEX($E$228:$G$233,MATCH("●",INDEX($H$228:$AQ$233,,MATCH($D320,$137:$137,0)-7),0),1)&amp;""""&amp;"#g'"&amp;" ${CONFIG_DIR}"&amp;$K$7&amp;"; export "&amp;CA$312&amp;"="&amp;""""&amp;INDEX($E$228:$G$233,MATCH("●",INDEX($H$228:$AQ$233,,MATCH($D320,$137:$137,0)-7),0),1)&amp;""";"),",",""",""")</f>
        <v/>
      </c>
      <c r="CB320" s="71" t="str">
        <f>SUBSTITUTE(IF(INDEX($E$228:$G$233,MATCH("●",INDEX($H$228:$AQ$233,,MATCH($D320,$137:$137,0)-7),0),1)=VLOOKUP(CB$312,$AD$9:$AN$32,8,FALSE),"","sed -i "&amp;IF($AK$310="MacOS","'' ","")&amp;"'s#"&amp;CB$312&amp;"="""&amp;INDEX($E$228:$G$233,MATCH("●",INDEX($H$228:$AQ$233,,MATCH($D320,$137:$137,0)-7),0),1)&amp;""""&amp;"#"&amp;CB$312&amp;"="&amp;""""&amp;VLOOKUP(CB$312,$AD$9:$AN$32,8,FALSE)&amp;""""&amp;"#g'"&amp;"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0" s="71" t="str">
        <f>SUBSTITUTE(IF(VLOOKUP(CC$312,$AD$9:$AN$32,8,FALSE)=INDEX($E$235:$G$240,MATCH("●",INDEX($H$235:$AQ$240,,MATCH($D320,$137:$137,0)-7),0),1),"","sed -i "&amp;IF($AK$310="MacOS","'' ","")&amp;"'s#"&amp;CC$312&amp;"="""&amp;VLOOKUP(CC$312,$AD$9:$AN$32,8,FALSE)&amp;""""&amp;"#"&amp;CC$312&amp;"="&amp;""""&amp;INDEX($E$235:$G$240,MATCH("●",INDEX($H$235:$AQ$240,,MATCH($D320,$137:$137,0)-7),0),1)&amp;""""&amp;"#g'"&amp;" ${CONFIG_DIR}"&amp;$K$7&amp;"; export "&amp;CC$312&amp;"="&amp;""""&amp;INDEX($E$235:$G$240,MATCH("●",INDEX($H$235:$AQ$240,,MATCH($D320,$137:$137,0)-7),0),1)&amp;""";"),",",""",""")</f>
        <v/>
      </c>
      <c r="CD320" s="71" t="str">
        <f>SUBSTITUTE(IF(INDEX($E$235:$G$240,MATCH("●",INDEX($H$235:$AQ$240,,MATCH($D320,$137:$137,0)-7),0),1)=VLOOKUP(CD$312,$AD$9:$AN$32,8,FALSE),"","sed -i "&amp;IF($AK$310="MacOS","'' ","")&amp;"'s#"&amp;CD$312&amp;"="""&amp;INDEX($E$235:$G$240,MATCH("●",INDEX($H$235:$AQ$240,,MATCH($D320,$137:$137,0)-7),0),1)&amp;""""&amp;"#"&amp;CD$312&amp;"="&amp;""""&amp;VLOOKUP(CD$312,$AD$9:$AN$32,8,FALSE)&amp;""""&amp;"#g'"&amp;"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0" s="71" t="str">
        <f>SUBSTITUTE(IF(VLOOKUP(CE$312,$AD$9:$AN$32,8,FALSE)=INDEX($E$242:$G$247,MATCH("●",INDEX($H$242:$AQ$247,,MATCH($D320,$137:$137,0)-7),0),1),"","sed -i "&amp;IF($AK$310="MacOS","'' ","")&amp;"'s#"&amp;CE$312&amp;"="""&amp;VLOOKUP(CE$312,$AD$9:$AN$32,8,FALSE)&amp;""""&amp;"#"&amp;CE$312&amp;"="&amp;""""&amp;INDEX($E$242:$G$247,MATCH("●",INDEX($H$242:$AQ$247,,MATCH($D320,$137:$137,0)-7),0),1)&amp;""""&amp;"#g'"&amp;" ${CONFIG_DIR}"&amp;$K$7&amp;"; export "&amp;CE$312&amp;"="&amp;""""&amp;INDEX($E$242:$G$247,MATCH("●",INDEX($H$242:$AQ$247,,MATCH($D320,$137:$137,0)-7),0),1)&amp;""";"),",",""",""")</f>
        <v/>
      </c>
      <c r="CF320" s="71" t="str">
        <f>SUBSTITUTE(IF(INDEX($E$242:$G$247,MATCH("●",INDEX($H$242:$AQ$247,,MATCH($D320,$137:$137,0)-7),0),1)=VLOOKUP(CF$312,$AD$9:$AN$32,8,FALSE),"","sed -i "&amp;IF($AK$310="MacOS","'' ","")&amp;"'s#"&amp;CF$312&amp;"="""&amp;INDEX($E$242:$G$247,MATCH("●",INDEX($H$242:$AQ$247,,MATCH($D320,$137:$137,0)-7),0),1)&amp;""""&amp;"#"&amp;CF$312&amp;"="&amp;""""&amp;VLOOKUP(CF$312,$AD$9:$AN$32,8,FALSE)&amp;""""&amp;"#g'"&amp;"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0" s="71" t="str">
        <f>SUBSTITUTE(IF(VLOOKUP(CG$312,$AD$9:$AN$32,8,FALSE)=INDEX($E$249:$G$253,MATCH("●",INDEX($H$249:$AQ$253,,MATCH($D320,$137:$137,0)-7),0),1),"","sed -i "&amp;IF($AK$310="MacOS","'' ","")&amp;"'s#"&amp;CG$312&amp;"="""&amp;VLOOKUP(CG$312,$AD$9:$AN$32,8,FALSE)&amp;""""&amp;"#"&amp;CG$312&amp;"="&amp;""""&amp;INDEX($E$249:$G$253,MATCH("●",INDEX($H$249:$AQ$253,,MATCH($D320,$137:$137,0)-7),0),1)&amp;""""&amp;"#g'"&amp;" ${CONFIG_DIR}"&amp;$K$7&amp;"; export "&amp;CG$312&amp;"="&amp;""""&amp;INDEX($E$249:$G$253,MATCH("●",INDEX($H$249:$AQ$253,,MATCH($D320,$137:$137,0)-7),0),1)&amp;""";"),",",""",""")</f>
        <v/>
      </c>
      <c r="CH320" s="71" t="str">
        <f>SUBSTITUTE(IF(INDEX($E$249:$G$253,MATCH("●",INDEX($H$249:$AQ$253,,MATCH($D320,$137:$137,0)-7),0),1)=VLOOKUP(CH$312,$AD$9:$AN$32,8,FALSE),"","sed -i "&amp;IF($AK$310="MacOS","'' ","")&amp;"'s#"&amp;CH$312&amp;"="""&amp;INDEX($E$249:$G$253,MATCH("●",INDEX($H$249:$AQ$253,,MATCH($D320,$137:$137,0)-7),0),1)&amp;""""&amp;"#"&amp;CH$312&amp;"="&amp;""""&amp;VLOOKUP(CH$312,$AD$9:$AN$32,8,FALSE)&amp;""""&amp;"#g'"&amp;"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0" s="71" t="str">
        <f>SUBSTITUTE(IF(VLOOKUP(CI$312,$AD$9:$AN$32,8,FALSE)=INDEX($E$255:$G$259,MATCH("●",INDEX($H$255:$AQ$259,,MATCH($D320,$137:$137,0)-7),0),1),"","sed -i "&amp;IF($AK$310="MacOS","'' ","")&amp;"'s#"&amp;CI$312&amp;"="""&amp;VLOOKUP(CI$312,$AD$9:$AN$32,8,FALSE)&amp;""""&amp;"#"&amp;CI$312&amp;"="&amp;""""&amp;INDEX($E$255:$G$259,MATCH("●",INDEX($H$255:$AQ$259,,MATCH($D320,$137:$137,0)-7),0),1)&amp;""""&amp;"#g'"&amp;" ${CONFIG_DIR}"&amp;$K$7&amp;"; export "&amp;CI$312&amp;"="&amp;""""&amp;INDEX($E$255:$G$259,MATCH("●",INDEX($H$255:$AQ$259,,MATCH($D320,$137:$137,0)-7),0),1)&amp;""";"),",",""",""")</f>
        <v/>
      </c>
      <c r="CJ320" s="71" t="str">
        <f>SUBSTITUTE(IF(INDEX($E$255:$G$259,MATCH("●",INDEX($H$255:$AQ$259,,MATCH($D320,$137:$137,0)-7),0),1)=VLOOKUP(CJ$312,$AD$9:$AN$32,8,FALSE),"","sed -i "&amp;IF($AK$310="MacOS","'' ","")&amp;"'s#"&amp;CJ$312&amp;"="""&amp;INDEX($E$255:$G$259,MATCH("●",INDEX($H$255:$AQ$259,,MATCH($D320,$137:$137,0)-7),0),1)&amp;""""&amp;"#"&amp;CJ$312&amp;"="&amp;""""&amp;VLOOKUP(CJ$312,$AD$9:$AN$32,8,FALSE)&amp;""""&amp;"#g'"&amp;"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0" s="71" t="str">
        <f>SUBSTITUTE(IF(VLOOKUP(CK$312,$AD$9:$AN$32,8,FALSE)=INDEX($E$261:$G$270,MATCH("●",INDEX($H$261:$AQ$270,,MATCH($D320,$137:$137,0)-7),0),1),"","sed -i "&amp;IF($AK$310="MacOS","'' ","")&amp;"'s#"&amp;CK$312&amp;"="""&amp;VLOOKUP(CK$312,$AD$9:$AN$32,8,FALSE)&amp;""""&amp;"#"&amp;CK$312&amp;"="&amp;""""&amp;INDEX($E$261:$G$270,MATCH("●",INDEX($H$261:$AQ$270,,MATCH($D320,$137:$137,0)-7),0),1)&amp;""""&amp;"#g'"&amp;" ${CONFIG_DIR}"&amp;$K$7&amp;"; export "&amp;CK$312&amp;"="&amp;""""&amp;INDEX($E$261:$G$270,MATCH("●",INDEX($H$261:$AQ$270,,MATCH($D320,$137:$137,0)-7),0),1)&amp;""";"),",",""",""")</f>
        <v/>
      </c>
      <c r="CL320" s="71" t="str">
        <f>SUBSTITUTE(IF(INDEX($E$261:$G$270,MATCH("●",INDEX($H$261:$AQ$270,,MATCH($D320,$137:$137,0)-7),0),1)=VLOOKUP(CL$312,$AD$9:$AN$32,8,FALSE),"","sed -i "&amp;IF($AK$310="MacOS","'' ","")&amp;"'s#"&amp;CL$312&amp;"="""&amp;INDEX($E$261:$G$270,MATCH("●",INDEX($H$261:$AQ$270,,MATCH($D320,$137:$137,0)-7),0),1)&amp;""""&amp;"#"&amp;CL$312&amp;"="&amp;""""&amp;VLOOKUP(CL$312,$AD$9:$AN$32,8,FALSE)&amp;""""&amp;"#g'"&amp;"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0" s="71" t="str">
        <f t="shared" si="6"/>
        <v>sed -i '' 's#POSTGRESQL_TEMPLATE="template0"#POSTGRESQL_TEMPLATE="なし"#g' ${CONFIG_DIR}db_data_config.txt; export POSTGRESQL_TEMPLATE="なし";</v>
      </c>
      <c r="CN320" s="71" t="str">
        <f t="shared" si="7"/>
        <v>sed -i '' 's#POSTGRESQL_TEMPLATE="なし"#POSTGRESQL_TEMPLATE="template0"#g' ${CONFIG_DIR}db_data_config.txt; export POSTGRESQL_TEMPLATE="template0";</v>
      </c>
      <c r="CO320" s="71" t="str">
        <f t="shared" si="8"/>
        <v>sed -i '' 's#POSTGRESQL_CONNECTION_LIMIT="-1"#POSTGRESQL_CONNECTION_LIMIT="なし"#g' ${CONFIG_DIR}db_data_config.txt; export POSTGRESQL_CONNECTION_LIMIT="なし";</v>
      </c>
      <c r="CP320" s="71" t="str">
        <f t="shared" si="9"/>
        <v>sed -i '' 's#POSTGRESQL_CONNECTION_LIMIT="なし"#POSTGRESQL_CONNECTION_LIMIT="-1"#g' ${CONFIG_DIR}db_data_config.txt; export POSTGRESQL_CONNECTION_LIMIT="-1";</v>
      </c>
      <c r="CQ320" s="71" t="str">
        <f t="shared" si="10"/>
        <v>sed -i '' 's#POSTGRESQL_ALLOW_CONNECTIONS="true"#POSTGRESQL_ALLOW_CONNECTIONS="なし"#g' ${CONFIG_DIR}db_data_config.txt; export POSTGRESQL_ALLOW_CONNECTIONS="なし";</v>
      </c>
      <c r="CR320" s="71" t="str">
        <f t="shared" si="11"/>
        <v>sed -i '' 's#POSTGRESQL_ALLOW_CONNECTIONS="なし"#POSTGRESQL_ALLOW_CONNECTIONS="true"#g' ${CONFIG_DIR}db_data_config.txt; export POSTGRESQL_ALLOW_CONNECTIONS="true";</v>
      </c>
      <c r="CS320" s="5" t="s">
        <v>735</v>
      </c>
    </row>
    <row r="321" spans="4:97" ht="54" customHeight="1">
      <c r="D321" s="96">
        <f t="shared" si="12"/>
        <v>44</v>
      </c>
      <c r="E321" s="97"/>
      <c r="F321" s="97"/>
      <c r="G321" s="98"/>
      <c r="H321" s="45" t="str">
        <f t="shared" ca="1" si="5"/>
        <v>clear; echo テストケース044; sed -i '' 's#DATABASE_CHARACTER_SET="utf8mb4"#DATABASE_CHARACTER_SET="utf8"#g' ${CONFIG_DIR}db_sql_config.txt; export DATABASE_CHARACTER_SET="utf8";sed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's#DATABASE_CHARACTER_SET="utf8"#DATABASE_CHARACTER_SET="utf8mb4"#g' ${CONFIG_DIR}db_sql_config.txt; export DATABASE_CHARACTER_SET="utf8mb4";sed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7"/>
      <c r="AE321" s="99" t="str" cm="1">
        <f t="array" ref="AE321">SUBSTITUTE(INDEX($H$288:$AQ$288, , MATCH($D321, $137:$137, 0)-7),"-","")</f>
        <v>正常</v>
      </c>
      <c r="AF321" s="100"/>
      <c r="AG321" s="101"/>
      <c r="AH321" s="102" t="s">
        <v>1520</v>
      </c>
      <c r="AI321" s="103"/>
      <c r="AJ321" s="103"/>
      <c r="AK321" s="103"/>
      <c r="AL321" s="103"/>
      <c r="AM321" s="103"/>
      <c r="AN321" s="103"/>
      <c r="AO321" s="103"/>
      <c r="AP321" s="103"/>
      <c r="AQ321" s="104"/>
      <c r="AS321" s="68" t="str" cm="1">
        <f t="array" ref="AS321">SUBSTITUTE(TEXT(INDEX($H$291:$AQ$291,1,$D321-36),"000000"),"-","")</f>
        <v>240001</v>
      </c>
      <c r="AT321" s="69"/>
      <c r="AU321" s="70"/>
      <c r="AW321" s="71" t="str">
        <f>SUBSTITUTE(IF(VLOOKUP(AW$312,$AD$9:$AN$32,8,FALSE)=INDEX($E$143:$G$146,MATCH("●",INDEX($H$143:$AQ$146,,MATCH($D321,$137:$137,0)-7),0),1),"","sed -i "&amp;IF($AK$310="MacOS","'' ","")&amp;"'s#"&amp;AW$312&amp;"="""&amp;VLOOKUP(AW$312,$AD$9:$AN$32,8,FALSE)&amp;""""&amp;"#"&amp;AW$312&amp;"="&amp;""""&amp;INDEX($E$143:$G$146,MATCH("●",INDEX($H$143:$AQ$146,,MATCH($D321,$137:$137,0)-7),0),1)&amp;""""&amp;"#g'"&amp;" ${CONFIG_DIR}"&amp;$K$7&amp;"; export "&amp;AW$312&amp;"="&amp;""""&amp;INDEX($E$143:$G$146,MATCH("●",INDEX($H$143:$AQ$146,,MATCH($D321,$137:$137,0)-7),0),1)&amp;""";"),",",""",""")</f>
        <v/>
      </c>
      <c r="AX321" s="71" t="str">
        <f>SUBSTITUTE(IF(INDEX($E$143:$G$146,MATCH("●",INDEX($H$143:$AQ$146,,MATCH($D321,$137:$137,0)-7),0),1)=VLOOKUP(AX$312,$AD$9:$AN$32,8,FALSE),"","sed -i "&amp;IF($AK$310="MacOS","'' ","")&amp;"'s#"&amp;AX$312&amp;"="""&amp;INDEX($E$143:$G$146,MATCH("●",INDEX($H$143:$AQ$146,,MATCH($D321,$137:$137,0)-7),0),1)&amp;""""&amp;"#"&amp;AX$312&amp;"="&amp;""""&amp;VLOOKUP(AX$312,$AD$9:$AN$32,8,FALSE)&amp;""""&amp;"#g'"&amp;"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1" s="71" t="str">
        <f>SUBSTITUTE(IF(VLOOKUP(AY$312,$AD$9:$AN$32,8,FALSE)=INDEX($E$148:$G$149,MATCH("●",INDEX($H$148:$AQ$149,,MATCH($D321,$137:$137,0)-7),0),1),"","sed -i "&amp;IF($AK$310="MacOS","'' ","")&amp;"'s#"&amp;AY$312&amp;"="""&amp;VLOOKUP(AY$312,$AD$9:$AN$32,8,FALSE)&amp;""""&amp;"#"&amp;AY$312&amp;"="&amp;""""&amp;INDEX($E$148:$G$149,MATCH("●",INDEX($H$148:$AQ$149,,MATCH($D321,$137:$137,0)-7),0),1)&amp;""""&amp;"#g'"&amp;" ${CONFIG_DIR}"&amp;$K$7&amp;"; export "&amp;AY$312&amp;"="&amp;""""&amp;INDEX($E$148:$G$149,MATCH("●",INDEX($H$148:$AQ$149,,MATCH($D321,$137:$137,0)-7),0),1)&amp;""";"),",",""",""")</f>
        <v/>
      </c>
      <c r="AZ321" s="71" t="str">
        <f>SUBSTITUTE(IF(INDEX($E$148:$G$149,MATCH("●",INDEX($H$148:$AQ$149,,MATCH($D321,$137:$137,0)-7),0),1)=VLOOKUP(AZ$312,$AD$9:$AN$16,8,FALSE),"","sed -i "&amp;IF($AK$310="MacOS","'' ","")&amp;"'s#"&amp;AZ$312&amp;"="""&amp;INDEX($E$148:$G$149,MATCH("●",INDEX($H$148:$AQ$149,,MATCH($D321,$137:$137,0)-7),0),1)&amp;""""&amp;"#"&amp;AZ$312&amp;"="&amp;""""&amp;VLOOKUP(AZ$312,$AD$9:$AN$16,8,FALSE)&amp;""""&amp;"#g'"&amp;"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1" s="71" t="str">
        <f>SUBSTITUTE(IF(VLOOKUP(BA$312,$AD$9:$AN$32,8,FALSE)=INDEX($E$151:$G$156,MATCH("●",INDEX($H$151:$AQ$156,,MATCH($D321,$137:$137,0)-7),0),1),"","sed -i "&amp;IF($AK$310="MacOS","'' ","")&amp;"'s#"&amp;BA$312&amp;"="""&amp;VLOOKUP(BA$312,$AD$9:$AN$32,8,FALSE)&amp;""""&amp;"#"&amp;BA$312&amp;"="&amp;""""&amp;INDEX($E$151:$G$156,MATCH("●",INDEX($H$151:$AQ$156,,MATCH($D321,$137:$137,0)-7),0),1)&amp;""""&amp;"#g'"&amp;" ${CONFIG_DIR}"&amp;$K$7&amp;"; export "&amp;BA$312&amp;"="&amp;""""&amp;INDEX($E$151:$G$156,MATCH("●",INDEX($H$151:$AQ$156,,MATCH($D321,$137:$137,0)-7),0),1)&amp;""";"),",",""",""")</f>
        <v>sed -i '' 's#DATABASE_CHARACTER_SET="utf8mb4"#DATABASE_CHARACTER_SET="utf8"#g' ${CONFIG_DIR}db_sql_config.txt; export DATABASE_CHARACTER_SET="utf8";</v>
      </c>
      <c r="BB321" s="71" t="str">
        <f>SUBSTITUTE(IF(INDEX($E$151:$G$156,MATCH("●",INDEX($H$151:$AQ$156,,MATCH($D321,$137:$137,0)-7),0),1)=VLOOKUP(BB$312,$AD$9:$AN$16,8,FALSE),"","sed -i "&amp;IF($AK$310="MacOS","'' ","")&amp;"'s#"&amp;BB$312&amp;"="""&amp;INDEX($E$151:$G$156,MATCH("●",INDEX($H$151:$AQ$156,,MATCH($D321,$137:$137,0)-7),0),1)&amp;""""&amp;"#"&amp;BB$312&amp;"="&amp;""""&amp;VLOOKUP(BB$312,$AD$9:$AN$16,8,FALSE)&amp;""""&amp;"#g'"&amp;"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1" s="71" t="str">
        <f>SUBSTITUTE(IF(VLOOKUP(BC$312,$AD$9:$AN$32,8,FALSE)=INDEX($E$158:$G$166,MATCH("●",INDEX($H$158:$AQ$166,,MATCH($D321,$137:$137,0)-7),0),1),"","sed -i "&amp;IF($AK$310="MacOS","'' ","")&amp;"'s#"&amp;BC$312&amp;"="""&amp;VLOOKUP(BC$312,$AD$9:$AN$32,8,FALSE)&amp;""""&amp;"#"&amp;BC$312&amp;"="&amp;""""&amp;INDEX($E$158:$G$166,MATCH("●",INDEX($H$158:$AQ$166,,MATCH($D321,$137:$137,0)-7),0),1)&amp;""""&amp;"#g'"&amp;" ${CONFIG_DIR}"&amp;$K$7&amp;"; export "&amp;BC$312&amp;"="&amp;""""&amp;INDEX($E$158:$G$166,MATCH("●",INDEX($H$158:$AQ$166,,MATCH($D321,$137:$137,0)-7),0),1)&amp;""";"),",",""",""")</f>
        <v/>
      </c>
      <c r="BD321" s="71" t="str">
        <f>SUBSTITUTE(IF(INDEX($E$158:$G$166,MATCH("●",INDEX($H$158:$AQ$166,,MATCH($D321,$137:$137,0)-7),0),1)=VLOOKUP(BD$312,$AD$9:$AN$16,8,FALSE),"","sed -i "&amp;IF($AK$310="MacOS","'' ","")&amp;"'s#"&amp;BD$312&amp;"="""&amp;INDEX($E$158:$G$166,MATCH("●",INDEX($H$158:$AQ$166,,MATCH($D321,$137:$137,0)-7),0),1)&amp;""""&amp;"#"&amp;BD$312&amp;"="&amp;""""&amp;VLOOKUP(BD$312,$AD$9:$AN$16,8,FALSE)&amp;""""&amp;"#g'"&amp;"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21" s="71" t="str">
        <f>SUBSTITUTE(IF(VLOOKUP(BE$312,$AD$9:$AN$32,8,FALSE)=INDEX($E$168:$G$169,MATCH("●",INDEX($H$168:$AQ$169,,MATCH($D321,$137:$137,0)-7),0),1),"","sed -i "&amp;IF($AK$310="MacOS","'' ","")&amp;"'s#"&amp;BE$312&amp;"="""&amp;VLOOKUP(BE$312,$AD$9:$AD$9:$AN$32,8,FALSE)&amp;""""&amp;"#"&amp;BE$312&amp;"="&amp;""""&amp;INDEX($E$168:$G$169,MATCH("●",INDEX($H$168:$AQ$169,,MATCH($D321,$137:$137,0)-7),0),1)&amp;""""&amp;"#g'"&amp;" ${CONFIG_DIR}"&amp;$K$7&amp;"; export "&amp;BE$312&amp;"="&amp;""""&amp;INDEX($E$168:$G$169,MATCH("●",INDEX($H$168:$AQ$169,,MATCH($D321,$137:$137,0)-7),0),1)&amp;""";"),",",""",""")</f>
        <v/>
      </c>
      <c r="BF321" s="71" t="str">
        <f>SUBSTITUTE(IF(INDEX($E$168:$G$169,MATCH("●",INDEX($H$168:$AQ$169,,MATCH($D321,$137:$137,0)-7),0),1)=VLOOKUP(BF$312,$AD$9:$AN$16,8,FALSE),"","sed -i "&amp;IF($AK$310="MacOS","'' ","")&amp;"'s#"&amp;BF$312&amp;"="""&amp;INDEX($E$168:$G$169,MATCH("●",INDEX($H$168:$AQ$169,,MATCH($D321,$137:$137,0)-7),0),1)&amp;""""&amp;"#"&amp;BF$312&amp;"="&amp;""""&amp;VLOOKUP(BF$312,$AD$9:$AN$16,8,FALSE)&amp;""""&amp;"#g'"&amp;"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1" s="71" t="str">
        <f>SUBSTITUTE(IF(VLOOKUP(BG$312,$AD$9:$AN$32,8,FALSE)=INDEX($E$171:$G$172,MATCH("●",INDEX($H$171:$AQ$172,,MATCH($D321,$137:$137,0)-7),0),1),"","sed -i "&amp;IF($AK$310="MacOS","'' ","")&amp;"'s#"&amp;BG$312&amp;"="""&amp;VLOOKUP(BG$312,$AD$9:$AN$32,8,FALSE)&amp;""""&amp;"#"&amp;BG$312&amp;"="&amp;""""&amp;INDEX($E$171:$G$172,MATCH("●",INDEX($H$171:$AQ$172,,MATCH($D321,$137:$137,0)-7),0),1)&amp;""""&amp;"#g'"&amp;" ${CONFIG_DIR}"&amp;$K$7&amp;"; export "&amp;BG$312&amp;"="&amp;""""&amp;INDEX($E$171:$G$172,MATCH("●",INDEX($H$171:$AQ$172,,MATCH($D321,$137:$137,0)-7),0),1)&amp;""";"),",",""",""")</f>
        <v/>
      </c>
      <c r="BH321" s="71" t="str">
        <f>SUBSTITUTE(IF(INDEX($E$171:$G$172,MATCH("●",INDEX($H$171:$AQ$172,,MATCH($D321,$137:$137,0)-7),0),1)=VLOOKUP(BH$312,$AD$9:$AN$16,8,FALSE),"","sed -i "&amp;IF($AK$310="MacOS","'' ","")&amp;"'s#"&amp;BH$312&amp;"="""&amp;INDEX($E$171:$G$172,MATCH("●",INDEX($H$171:$AQ$172,,MATCH($D321,$137:$137,0)-7),0),1)&amp;""""&amp;"#"&amp;BH$312&amp;"="&amp;""""&amp;VLOOKUP(BH$312,$AD$9:$AN$16,8,FALSE)&amp;""""&amp;"#g'"&amp;"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1" s="71" t="str">
        <f>SUBSTITUTE(IF(VLOOKUP(BI$312,$AD$9:$AN$32,8,FALSE)=INDEX($E$174:$G$186,MATCH("●",INDEX($H$174:$AQ$186,,MATCH($D321,$137:$137,0)-7),0),1),"","sed -i "&amp;IF($AK$310="MacOS","'' ","")&amp;"'s#"&amp;BI$312&amp;"="""&amp;VLOOKUP(BI$312,$AD$9:$AN$32,8,FALSE)&amp;""""&amp;"#"&amp;BI$312&amp;"="&amp;""""&amp;INDEX($E$174:$G$186,MATCH("●",INDEX($H$174:$AQ$186,,MATCH($D321,$137:$137,0)-7),0),1)&amp;""""&amp;"#g'"&amp;" ${CONFIG_DIR}"&amp;$K$7&amp;"; export "&amp;BI$312&amp;"="&amp;""""&amp;INDEX($E$174:$G$186,MATCH("●",INDEX($H$174:$AQ$186,,MATCH($D321,$137:$137,0)-7),0),1)&amp;""";"),",",""",""")</f>
        <v/>
      </c>
      <c r="BJ321" s="71" t="str">
        <f>SUBSTITUTE(IF(INDEX($E$174:$G$186,MATCH("●",INDEX($H$174:$AQ$186,,MATCH($D321,$137:$137,0)-7),0),1)=VLOOKUP(BJ$312,$AD$9:$AN$16,8,FALSE),"","sed -i "&amp;IF($AK$310="MacOS","'' ","")&amp;"'s#"&amp;BJ$312&amp;"="""&amp;INDEX($E$174:$G$186,MATCH("●",INDEX($H$174:$AQ$186,,MATCH($D321,$137:$137,0)-7),0),1)&amp;""""&amp;"#"&amp;BJ$312&amp;"="&amp;""""&amp;VLOOKUP(BJ$312,$AD$9:$AN$16,8,FALSE)&amp;""""&amp;"#g'"&amp;"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1" s="71" t="str">
        <f>SUBSTITUTE(IF(VLOOKUP(BK$312,$AD$9:$AN$32,8,FALSE)=INDEX($E$188:$G$191,MATCH("●",INDEX($H$188:$AQ$191,,MATCH($D321,$137:$137,0)-7),0),1),"","sed -i "&amp;IF($AK$310="MacOS","'' ","")&amp;"'s#"&amp;BK$312&amp;"="""&amp;VLOOKUP(BK$312,$AD$9:$AN$32,8,FALSE)&amp;""""&amp;"#"&amp;BK$312&amp;"="&amp;""""&amp;INDEX($E$188:$G$191,MATCH("●",INDEX($H$188:$AQ$191,,MATCH($D321,$137:$137,0)-7),0),1)&amp;""""&amp;"#g'"&amp;" ${CONFIG_DIR}"&amp;$K$7&amp;"; export "&amp;BK$312&amp;"="&amp;""""&amp;INDEX($E$188:$G$191,MATCH("●",INDEX($H$188:$AQ$191,,MATCH($D321,$137:$137,0)-7),0),1)&amp;""";"),",",""",""")</f>
        <v/>
      </c>
      <c r="BL321" s="71" t="str">
        <f>SUBSTITUTE(IF(INDEX($E$188:$G$191,MATCH("●",INDEX($H$188:$AQ$191,,MATCH($D321,$137:$137,0)-7),0),1)=VLOOKUP(BL$312,$AD$9:$AN$32,8,FALSE),"","sed -i "&amp;IF($AK$310="MacOS","'' ","")&amp;"'s#"&amp;BL$312&amp;"="""&amp;INDEX($E$188:$G$191,MATCH("●",INDEX($H$188:$AQ$191,,MATCH($D321,$137:$137,0)-7),0),1)&amp;""""&amp;"#"&amp;BL$312&amp;"="&amp;""""&amp;VLOOKUP(BL$312,$AD$9:$AN$32,8,FALSE)&amp;""""&amp;"#g'"&amp;"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1" s="71" t="str">
        <f>SUBSTITUTE(IF(VLOOKUP(BM$312,$AD$9:$AN$32,8,FALSE)=INDEX($E$193:$G$194,MATCH("●",INDEX($H$193:$AQ$194,,MATCH($D321,$137:$137,0)-7),0),1),"","sed -i "&amp;IF($AK$310="MacOS","'' ","")&amp;"'s#"&amp;BM$312&amp;"="""&amp;VLOOKUP(BM$312,$AD$9:$AN$32,8,FALSE)&amp;""""&amp;"#"&amp;BM$312&amp;"="&amp;""""&amp;INDEX($E$193:$G$194,MATCH("●",INDEX($H$193:$AQ$194,,MATCH($D321,$137:$137,0)-7),0),1)&amp;""""&amp;"#g'"&amp;" ${CONFIG_DIR}"&amp;$K$7&amp;"; export "&amp;BM$312&amp;"="&amp;""""&amp;INDEX($E$193:$G$194,MATCH("●",INDEX($H$193:$AQ$194,,MATCH($D321,$137:$137,0)-7),0),1)&amp;""";"),",",""",""")</f>
        <v/>
      </c>
      <c r="BN321" s="71" t="str">
        <f>SUBSTITUTE(IF(INDEX($E$193:$G$194,MATCH("●",INDEX($H$193:$AQ$194,,MATCH($D321,$137:$137,0)-7),0),1)=VLOOKUP(BN$312,$AD$9:$AN$32,8,FALSE),"","sed -i "&amp;IF($AK$310="MacOS","'' ","")&amp;"'s#"&amp;BN$312&amp;"="""&amp;INDEX($E$193:$G$194,MATCH("●",INDEX($H$193:$AQ$194,,MATCH($D321,$137:$137,0)-7),0),1)&amp;""""&amp;"#"&amp;BN$312&amp;"="&amp;""""&amp;VLOOKUP(BN$312,$AD$9:$AN$32,8,FALSE)&amp;""""&amp;"#g'"&amp;"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1" s="71" t="str">
        <f>SUBSTITUTE(IF(VLOOKUP(BO$312,$AD$9:$AN$32,8,FALSE)=INDEX($E$196:$G$197,MATCH("●",INDEX($H$196:$AQ$197,,MATCH($D321,$137:$137,0)-7),0),1),"","sed -i "&amp;IF($AK$310="MacOS","'' ","")&amp;"'s#"&amp;BO$312&amp;"="""&amp;VLOOKUP(BO$312,$AD$9:$AN$32,8,FALSE)&amp;""""&amp;"#"&amp;BO$312&amp;"="&amp;""""&amp;INDEX($E$196:$G$197,MATCH("●",INDEX($H$196:$AQ$197,,MATCH($D321,$137:$137,0)-7),0),1)&amp;""""&amp;"#g'"&amp;" ${CONFIG_DIR}"&amp;$K$7&amp;"; export "&amp;BO$312&amp;"="&amp;""""&amp;INDEX($E$196:$G$197,MATCH("●",INDEX($H$196:$AQ$197,,MATCH($D321,$137:$137,0)-7),0),1)&amp;""";"),",",""",""")</f>
        <v/>
      </c>
      <c r="BP321" s="71" t="str">
        <f>SUBSTITUTE(IF(INDEX($E$196:$G$197,MATCH("●",INDEX($H$196:$AQ$197,,MATCH($D321,$137:$137,0)-7),0),1)=VLOOKUP(BP$312,$AD$9:$AN$32,8,FALSE),"","sed -i "&amp;IF($AK$310="MacOS","'' ","")&amp;"'s#"&amp;BP$312&amp;"="""&amp;INDEX($E$196:$G$197,MATCH("●",INDEX($H$196:$AQ$197,,MATCH($D321,$137:$137,0)-7),0),1)&amp;""""&amp;"#"&amp;BP$312&amp;"="&amp;""""&amp;VLOOKUP(BP$312,$AD$9:$AN$32,8,FALSE)&amp;""""&amp;"#g'"&amp;"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1" s="71" t="str">
        <f>SUBSTITUTE(IF(VLOOKUP(BQ$312,$AD$9:$AN$32,8,FALSE)=INDEX($E$199:$G$200,MATCH("●",INDEX($H$199:$AQ$200,,MATCH($D321,$137:$137,0)-7),0),1),"","sed -i "&amp;IF($AK$310="MacOS","'' ","")&amp;"'s#"&amp;BQ$312&amp;"="""&amp;VLOOKUP(BQ$312,$AD$9:$AN$32,8,FALSE)&amp;""""&amp;"#"&amp;BQ$312&amp;"="&amp;""""&amp;INDEX($E$199:$G$200,MATCH("●",INDEX($H$199:$AQ$200,,MATCH($D321,$137:$137,0)-7),0),1)&amp;""""&amp;"#g'"&amp;" ${CONFIG_DIR}"&amp;$K$7&amp;"; export "&amp;BQ$312&amp;"="&amp;""""&amp;INDEX($E$199:$G$200,MATCH("●",INDEX($H$199:$AQ$200,,MATCH($D321,$137:$137,0)-7),0),1)&amp;""";"),",",""",""")</f>
        <v/>
      </c>
      <c r="BR321" s="71" t="str">
        <f>SUBSTITUTE(IF(INDEX($E$199:$G$200,MATCH("●",INDEX($H$199:$AQ$200,,MATCH($D321,$137:$137,0)-7),0),1)=VLOOKUP(BR$312,$AD$9:$AN$32,8,FALSE),"","sed -i "&amp;IF($AK$310="MacOS","'' ","")&amp;"'s#"&amp;BR$312&amp;"="""&amp;INDEX($E$199:$G$200,MATCH("●",INDEX($H$199:$AQ$200,,MATCH($D321,$137:$137,0)-7),0),1)&amp;""""&amp;"#"&amp;BR$312&amp;"="&amp;""""&amp;VLOOKUP(BR$312,$AD$9:$AN$32,8,FALSE)&amp;""""&amp;"#g'"&amp;"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1" s="71" t="str">
        <f>SUBSTITUTE(IF(VLOOKUP(BS$312,$AD$9:$AN$32,8,FALSE)=INDEX($E$202:$G$205,MATCH("●",INDEX($H$202:$AQ$205,,MATCH($D321,$137:$137,0)-7),0),1),"","sed -i "&amp;IF($AK$310="MacOS","'' ","")&amp;"'s#"&amp;BS$312&amp;"="""&amp;VLOOKUP(BS$312,$AD$9:$AN$32,8,FALSE)&amp;""""&amp;"#"&amp;BS$312&amp;"="&amp;""""&amp;INDEX($E$202:$G$205,MATCH("●",INDEX($H$202:$AQ$205,,MATCH($D321,$137:$137,0)-7),0),1)&amp;""""&amp;"#g'"&amp;" ${CONFIG_DIR}"&amp;$K$7&amp;"; export "&amp;BS$312&amp;"="&amp;""""&amp;INDEX($E$202:$G$205,MATCH("●",INDEX($H$202:$AQ$205,,MATCH($D321,$137:$137,0)-7),0),1)&amp;""";"),",",""",""")</f>
        <v/>
      </c>
      <c r="BT321" s="71" t="str">
        <f>SUBSTITUTE(IF(INDEX($E$202:$G$205,MATCH("●",INDEX($H$202:$AQ$205,,MATCH($D321,$137:$137,0)-7),0),1)=VLOOKUP(BT$312,$AD$9:$AN$32,8,FALSE),"","sed -i "&amp;IF($AK$310="MacOS","'' ","")&amp;"'s#"&amp;BT$312&amp;"="""&amp;INDEX($E$202:$G$205,MATCH("●",INDEX($H$202:$AQ$205,,MATCH($D321,$137:$137,0)-7),0),1)&amp;""""&amp;"#"&amp;BT$312&amp;"="&amp;""""&amp;VLOOKUP(BT$312,$AD$9:$AN$32,8,FALSE)&amp;""""&amp;"#g'"&amp;"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1" s="71" t="str">
        <f>SUBSTITUTE(IF(VLOOKUP(BU$312,$AD$9:$AN$32,8,FALSE)=INDEX($E$207:$G$212,MATCH("●",INDEX($H$207:$AQ$212,,MATCH($D321,$137:$137,0)-7),0),1),"","sed -i "&amp;IF($AK$310="MacOS","'' ","")&amp;"'s#"&amp;BU$312&amp;"="""&amp;VLOOKUP(BU$312,$AD$9:$AN$32,8,FALSE)&amp;""""&amp;"#"&amp;BU$312&amp;"="&amp;""""&amp;INDEX($E$207:$G$212,MATCH("●",INDEX($H$207:$AQ$212,,MATCH($D321,$137:$137,0)-7),0),1)&amp;""""&amp;"#g'"&amp;" ${CONFIG_DIR}"&amp;$K$7&amp;"; export "&amp;BU$312&amp;"="&amp;""""&amp;INDEX($E$207:$G$212,MATCH("●",INDEX($H$207:$AQ$212,,MATCH($D321,$137:$137,0)-7),0),1)&amp;""";"),",",""",""")</f>
        <v/>
      </c>
      <c r="BV321" s="71" t="str">
        <f>SUBSTITUTE(IF(INDEX($E$207:$G$212,MATCH("●",INDEX($H$207:$AQ$212,,MATCH($D321,$137:$137,0)-7),0),1)=VLOOKUP(BV$312,$AD$9:$AN$32,8,FALSE),"","sed -i "&amp;IF($AK$310="MacOS","'' ","")&amp;"'s#"&amp;BV$312&amp;"="""&amp;INDEX($E$207:$G$212,MATCH("●",INDEX($H$207:$AQ$212,,MATCH($D321,$137:$137,0)-7),0),1)&amp;""""&amp;"#"&amp;BV$312&amp;"="&amp;""""&amp;VLOOKUP(BV$312,$AD$9:$AN$32,8,FALSE)&amp;""""&amp;"#g'"&amp;"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1" s="71" t="str">
        <f>SUBSTITUTE(IF(VLOOKUP(BW$312,$AD$9:$AN$32,8,FALSE)=INDEX($E$214:$G$219,MATCH("●",INDEX($H$214:$AQ$219,,MATCH($D321,$137:$137,0)-7),0),1),"","sed -i "&amp;IF($AK$310="MacOS","'' ","")&amp;"'s#"&amp;BW$312&amp;"="""&amp;VLOOKUP(BW$312,$AD$9:$AN$32,8,FALSE)&amp;""""&amp;"#"&amp;BW$312&amp;"="&amp;""""&amp;INDEX($E$214:$G$219,MATCH("●",INDEX($H$214:$AQ$219,,MATCH($D321,$137:$137,0)-7),0),1)&amp;""""&amp;"#g'"&amp;" ${CONFIG_DIR}"&amp;$K$7&amp;"; export "&amp;BW$312&amp;"="&amp;""""&amp;INDEX($E$214:$G$219,MATCH("●",INDEX($H$214:$AQ$219,,MATCH($D321,$137:$137,0)-7),0),1)&amp;""";"),",",""",""")</f>
        <v/>
      </c>
      <c r="BX321" s="71" t="str">
        <f>SUBSTITUTE(IF(INDEX($E$214:$G$219,MATCH("●",INDEX($H$214:$AQ$219,,MATCH($D321,$137:$137,0)-7),0),1)=VLOOKUP(BX$312,$AD$9:$AN$32,8,FALSE),"","sed -i "&amp;IF($AK$310="MacOS","'' ","")&amp;"'s#"&amp;BX$312&amp;"="""&amp;INDEX($E$214:$G$219,MATCH("●",INDEX($H$214:$AQ$219,,MATCH($D321,$137:$137,0)-7),0),1)&amp;""""&amp;"#"&amp;BX$312&amp;"="&amp;""""&amp;VLOOKUP(BX$312,$AD$9:$AN$32,8,FALSE)&amp;""""&amp;"#g'"&amp;"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1" s="71" t="str">
        <f>SUBSTITUTE(IF(VLOOKUP(BY$312,$AD$9:$AN$32,8,FALSE)=INDEX($E$221:$G$226,MATCH("●",INDEX($H$221:$AQ$226,,MATCH($D321,$137:$137,0)-7),0),1),"","sed -i "&amp;IF($AK$310="MacOS","'' ","")&amp;"'s#"&amp;BY$312&amp;"="""&amp;VLOOKUP(BY$312,$AD$9:$AN$32,8,FALSE)&amp;""""&amp;"#"&amp;BY$312&amp;"="&amp;""""&amp;INDEX($E$221:$G$226,MATCH("●",INDEX($H$221:$AQ$226,,MATCH($D321,$137:$137,0)-7),0),1)&amp;""""&amp;"#g'"&amp;" ${CONFIG_DIR}"&amp;$K$7&amp;"; export "&amp;BY$312&amp;"="&amp;""""&amp;INDEX($E$221:$G$226,MATCH("●",INDEX($H$221:$AQ$226,,MATCH($D321,$137:$137,0)-7),0),1)&amp;""";"),",",""",""")</f>
        <v/>
      </c>
      <c r="BZ321" s="71" t="str">
        <f>SUBSTITUTE(IF(INDEX($E$221:$G$226,MATCH("●",INDEX($H$221:$AQ$226,,MATCH($D321,$137:$137,0)-7),0),1)=VLOOKUP(BZ$312,$AD$9:$AN$32,8,FALSE),"","sed -i "&amp;IF($AK$310="MacOS","'' ","")&amp;"'s#"&amp;BZ$312&amp;"="""&amp;INDEX($E$221:$G$226,MATCH("●",INDEX($H$221:$AQ$226,,MATCH($D321,$137:$137,0)-7),0),1)&amp;""""&amp;"#"&amp;BZ$312&amp;"="&amp;""""&amp;VLOOKUP(BZ$312,$AD$9:$AN$32,8,FALSE)&amp;""""&amp;"#g'"&amp;"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1" s="71" t="str">
        <f>SUBSTITUTE(IF(VLOOKUP(CA$312,$AD$9:$AN$32,8,FALSE)=INDEX($E$228:$G$233,MATCH("●",INDEX($H$228:$AQ$233,,MATCH($D321,$137:$137,0)-7),0),1),"","sed -i "&amp;IF($AK$310="MacOS","'' ","")&amp;"'s#"&amp;CA$312&amp;"="""&amp;VLOOKUP(CA$312,$AD$9:$AN$32,8,FALSE)&amp;""""&amp;"#"&amp;CA$312&amp;"="&amp;""""&amp;INDEX($E$228:$G$233,MATCH("●",INDEX($H$228:$AQ$233,,MATCH($D321,$137:$137,0)-7),0),1)&amp;""""&amp;"#g'"&amp;" ${CONFIG_DIR}"&amp;$K$7&amp;"; export "&amp;CA$312&amp;"="&amp;""""&amp;INDEX($E$228:$G$233,MATCH("●",INDEX($H$228:$AQ$233,,MATCH($D321,$137:$137,0)-7),0),1)&amp;""";"),",",""",""")</f>
        <v/>
      </c>
      <c r="CB321" s="71" t="str">
        <f>SUBSTITUTE(IF(INDEX($E$228:$G$233,MATCH("●",INDEX($H$228:$AQ$233,,MATCH($D321,$137:$137,0)-7),0),1)=VLOOKUP(CB$312,$AD$9:$AN$32,8,FALSE),"","sed -i "&amp;IF($AK$310="MacOS","'' ","")&amp;"'s#"&amp;CB$312&amp;"="""&amp;INDEX($E$228:$G$233,MATCH("●",INDEX($H$228:$AQ$233,,MATCH($D321,$137:$137,0)-7),0),1)&amp;""""&amp;"#"&amp;CB$312&amp;"="&amp;""""&amp;VLOOKUP(CB$312,$AD$9:$AN$32,8,FALSE)&amp;""""&amp;"#g'"&amp;"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1" s="71" t="str">
        <f>SUBSTITUTE(IF(VLOOKUP(CC$312,$AD$9:$AN$32,8,FALSE)=INDEX($E$235:$G$240,MATCH("●",INDEX($H$235:$AQ$240,,MATCH($D321,$137:$137,0)-7),0),1),"","sed -i "&amp;IF($AK$310="MacOS","'' ","")&amp;"'s#"&amp;CC$312&amp;"="""&amp;VLOOKUP(CC$312,$AD$9:$AN$32,8,FALSE)&amp;""""&amp;"#"&amp;CC$312&amp;"="&amp;""""&amp;INDEX($E$235:$G$240,MATCH("●",INDEX($H$235:$AQ$240,,MATCH($D321,$137:$137,0)-7),0),1)&amp;""""&amp;"#g'"&amp;" ${CONFIG_DIR}"&amp;$K$7&amp;"; export "&amp;CC$312&amp;"="&amp;""""&amp;INDEX($E$235:$G$240,MATCH("●",INDEX($H$235:$AQ$240,,MATCH($D321,$137:$137,0)-7),0),1)&amp;""";"),",",""",""")</f>
        <v/>
      </c>
      <c r="CD321" s="71" t="str">
        <f>SUBSTITUTE(IF(INDEX($E$235:$G$240,MATCH("●",INDEX($H$235:$AQ$240,,MATCH($D321,$137:$137,0)-7),0),1)=VLOOKUP(CD$312,$AD$9:$AN$32,8,FALSE),"","sed -i "&amp;IF($AK$310="MacOS","'' ","")&amp;"'s#"&amp;CD$312&amp;"="""&amp;INDEX($E$235:$G$240,MATCH("●",INDEX($H$235:$AQ$240,,MATCH($D321,$137:$137,0)-7),0),1)&amp;""""&amp;"#"&amp;CD$312&amp;"="&amp;""""&amp;VLOOKUP(CD$312,$AD$9:$AN$32,8,FALSE)&amp;""""&amp;"#g'"&amp;"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1" s="71" t="str">
        <f>SUBSTITUTE(IF(VLOOKUP(CE$312,$AD$9:$AN$32,8,FALSE)=INDEX($E$242:$G$247,MATCH("●",INDEX($H$242:$AQ$247,,MATCH($D321,$137:$137,0)-7),0),1),"","sed -i "&amp;IF($AK$310="MacOS","'' ","")&amp;"'s#"&amp;CE$312&amp;"="""&amp;VLOOKUP(CE$312,$AD$9:$AN$32,8,FALSE)&amp;""""&amp;"#"&amp;CE$312&amp;"="&amp;""""&amp;INDEX($E$242:$G$247,MATCH("●",INDEX($H$242:$AQ$247,,MATCH($D321,$137:$137,0)-7),0),1)&amp;""""&amp;"#g'"&amp;" ${CONFIG_DIR}"&amp;$K$7&amp;"; export "&amp;CE$312&amp;"="&amp;""""&amp;INDEX($E$242:$G$247,MATCH("●",INDEX($H$242:$AQ$247,,MATCH($D321,$137:$137,0)-7),0),1)&amp;""";"),",",""",""")</f>
        <v/>
      </c>
      <c r="CF321" s="71" t="str">
        <f>SUBSTITUTE(IF(INDEX($E$242:$G$247,MATCH("●",INDEX($H$242:$AQ$247,,MATCH($D321,$137:$137,0)-7),0),1)=VLOOKUP(CF$312,$AD$9:$AN$32,8,FALSE),"","sed -i "&amp;IF($AK$310="MacOS","'' ","")&amp;"'s#"&amp;CF$312&amp;"="""&amp;INDEX($E$242:$G$247,MATCH("●",INDEX($H$242:$AQ$247,,MATCH($D321,$137:$137,0)-7),0),1)&amp;""""&amp;"#"&amp;CF$312&amp;"="&amp;""""&amp;VLOOKUP(CF$312,$AD$9:$AN$32,8,FALSE)&amp;""""&amp;"#g'"&amp;"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1" s="71" t="str">
        <f>SUBSTITUTE(IF(VLOOKUP(CG$312,$AD$9:$AN$32,8,FALSE)=INDEX($E$249:$G$253,MATCH("●",INDEX($H$249:$AQ$253,,MATCH($D321,$137:$137,0)-7),0),1),"","sed -i "&amp;IF($AK$310="MacOS","'' ","")&amp;"'s#"&amp;CG$312&amp;"="""&amp;VLOOKUP(CG$312,$AD$9:$AN$32,8,FALSE)&amp;""""&amp;"#"&amp;CG$312&amp;"="&amp;""""&amp;INDEX($E$249:$G$253,MATCH("●",INDEX($H$249:$AQ$253,,MATCH($D321,$137:$137,0)-7),0),1)&amp;""""&amp;"#g'"&amp;" ${CONFIG_DIR}"&amp;$K$7&amp;"; export "&amp;CG$312&amp;"="&amp;""""&amp;INDEX($E$249:$G$253,MATCH("●",INDEX($H$249:$AQ$253,,MATCH($D321,$137:$137,0)-7),0),1)&amp;""";"),",",""",""")</f>
        <v/>
      </c>
      <c r="CH321" s="71" t="str">
        <f>SUBSTITUTE(IF(INDEX($E$249:$G$253,MATCH("●",INDEX($H$249:$AQ$253,,MATCH($D321,$137:$137,0)-7),0),1)=VLOOKUP(CH$312,$AD$9:$AN$32,8,FALSE),"","sed -i "&amp;IF($AK$310="MacOS","'' ","")&amp;"'s#"&amp;CH$312&amp;"="""&amp;INDEX($E$249:$G$253,MATCH("●",INDEX($H$249:$AQ$253,,MATCH($D321,$137:$137,0)-7),0),1)&amp;""""&amp;"#"&amp;CH$312&amp;"="&amp;""""&amp;VLOOKUP(CH$312,$AD$9:$AN$32,8,FALSE)&amp;""""&amp;"#g'"&amp;"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1" s="71" t="str">
        <f>SUBSTITUTE(IF(VLOOKUP(CI$312,$AD$9:$AN$32,8,FALSE)=INDEX($E$255:$G$259,MATCH("●",INDEX($H$255:$AQ$259,,MATCH($D321,$137:$137,0)-7),0),1),"","sed -i "&amp;IF($AK$310="MacOS","'' ","")&amp;"'s#"&amp;CI$312&amp;"="""&amp;VLOOKUP(CI$312,$AD$9:$AN$32,8,FALSE)&amp;""""&amp;"#"&amp;CI$312&amp;"="&amp;""""&amp;INDEX($E$255:$G$259,MATCH("●",INDEX($H$255:$AQ$259,,MATCH($D321,$137:$137,0)-7),0),1)&amp;""""&amp;"#g'"&amp;" ${CONFIG_DIR}"&amp;$K$7&amp;"; export "&amp;CI$312&amp;"="&amp;""""&amp;INDEX($E$255:$G$259,MATCH("●",INDEX($H$255:$AQ$259,,MATCH($D321,$137:$137,0)-7),0),1)&amp;""";"),",",""",""")</f>
        <v/>
      </c>
      <c r="CJ321" s="71" t="str">
        <f>SUBSTITUTE(IF(INDEX($E$255:$G$259,MATCH("●",INDEX($H$255:$AQ$259,,MATCH($D321,$137:$137,0)-7),0),1)=VLOOKUP(CJ$312,$AD$9:$AN$32,8,FALSE),"","sed -i "&amp;IF($AK$310="MacOS","'' ","")&amp;"'s#"&amp;CJ$312&amp;"="""&amp;INDEX($E$255:$G$259,MATCH("●",INDEX($H$255:$AQ$259,,MATCH($D321,$137:$137,0)-7),0),1)&amp;""""&amp;"#"&amp;CJ$312&amp;"="&amp;""""&amp;VLOOKUP(CJ$312,$AD$9:$AN$32,8,FALSE)&amp;""""&amp;"#g'"&amp;"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1" s="71" t="str">
        <f>SUBSTITUTE(IF(VLOOKUP(CK$312,$AD$9:$AN$32,8,FALSE)=INDEX($E$261:$G$270,MATCH("●",INDEX($H$261:$AQ$270,,MATCH($D321,$137:$137,0)-7),0),1),"","sed -i "&amp;IF($AK$310="MacOS","'' ","")&amp;"'s#"&amp;CK$312&amp;"="""&amp;VLOOKUP(CK$312,$AD$9:$AN$32,8,FALSE)&amp;""""&amp;"#"&amp;CK$312&amp;"="&amp;""""&amp;INDEX($E$261:$G$270,MATCH("●",INDEX($H$261:$AQ$270,,MATCH($D321,$137:$137,0)-7),0),1)&amp;""""&amp;"#g'"&amp;" ${CONFIG_DIR}"&amp;$K$7&amp;"; export "&amp;CK$312&amp;"="&amp;""""&amp;INDEX($E$261:$G$270,MATCH("●",INDEX($H$261:$AQ$270,,MATCH($D321,$137:$137,0)-7),0),1)&amp;""";"),",",""",""")</f>
        <v/>
      </c>
      <c r="CL321" s="71" t="str">
        <f>SUBSTITUTE(IF(INDEX($E$261:$G$270,MATCH("●",INDEX($H$261:$AQ$270,,MATCH($D321,$137:$137,0)-7),0),1)=VLOOKUP(CL$312,$AD$9:$AN$32,8,FALSE),"","sed -i "&amp;IF($AK$310="MacOS","'' ","")&amp;"'s#"&amp;CL$312&amp;"="""&amp;INDEX($E$261:$G$270,MATCH("●",INDEX($H$261:$AQ$270,,MATCH($D321,$137:$137,0)-7),0),1)&amp;""""&amp;"#"&amp;CL$312&amp;"="&amp;""""&amp;VLOOKUP(CL$312,$AD$9:$AN$32,8,FALSE)&amp;""""&amp;"#g'"&amp;"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1" s="71" t="str">
        <f t="shared" si="6"/>
        <v>sed -i '' 's#POSTGRESQL_TEMPLATE="template0"#POSTGRESQL_TEMPLATE="なし"#g' ${CONFIG_DIR}db_data_config.txt; export POSTGRESQL_TEMPLATE="なし";</v>
      </c>
      <c r="CN321" s="71" t="str">
        <f t="shared" si="7"/>
        <v>sed -i '' 's#POSTGRESQL_TEMPLATE="なし"#POSTGRESQL_TEMPLATE="template0"#g' ${CONFIG_DIR}db_data_config.txt; export POSTGRESQL_TEMPLATE="template0";</v>
      </c>
      <c r="CO321" s="71" t="str">
        <f t="shared" si="8"/>
        <v>sed -i '' 's#POSTGRESQL_CONNECTION_LIMIT="-1"#POSTGRESQL_CONNECTION_LIMIT="なし"#g' ${CONFIG_DIR}db_data_config.txt; export POSTGRESQL_CONNECTION_LIMIT="なし";</v>
      </c>
      <c r="CP321" s="71" t="str">
        <f t="shared" si="9"/>
        <v>sed -i '' 's#POSTGRESQL_CONNECTION_LIMIT="なし"#POSTGRESQL_CONNECTION_LIMIT="-1"#g' ${CONFIG_DIR}db_data_config.txt; export POSTGRESQL_CONNECTION_LIMIT="-1";</v>
      </c>
      <c r="CQ321" s="71" t="str">
        <f t="shared" si="10"/>
        <v>sed -i '' 's#POSTGRESQL_ALLOW_CONNECTIONS="true"#POSTGRESQL_ALLOW_CONNECTIONS="なし"#g' ${CONFIG_DIR}db_data_config.txt; export POSTGRESQL_ALLOW_CONNECTIONS="なし";</v>
      </c>
      <c r="CR321" s="71" t="str">
        <f t="shared" si="11"/>
        <v>sed -i '' 's#POSTGRESQL_ALLOW_CONNECTIONS="なし"#POSTGRESQL_ALLOW_CONNECTIONS="true"#g' ${CONFIG_DIR}db_data_config.txt; export POSTGRESQL_ALLOW_CONNECTIONS="true";</v>
      </c>
      <c r="CS321" s="5" t="s">
        <v>735</v>
      </c>
    </row>
    <row r="322" spans="4:97" ht="54" customHeight="1">
      <c r="D322" s="96">
        <f t="shared" si="12"/>
        <v>45</v>
      </c>
      <c r="E322" s="97"/>
      <c r="F322" s="97"/>
      <c r="G322" s="98"/>
      <c r="H322" s="45" t="str">
        <f t="shared" ca="1" si="5"/>
        <v>clear; echo テストケース045; sed -i '' 's#DATABASE_CHARACTER_SET="utf8mb4"#DATABASE_CHARACTER_SET="sjis"#g' ${CONFIG_DIR}db_sql_config.txt; export DATABASE_CHARACTER_SET="sjis";sed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's#DATABASE_CHARACTER_SET="sjis"#DATABASE_CHARACTER_SET="utf8mb4"#g' ${CONFIG_DIR}db_sql_config.txt; export DATABASE_CHARACTER_SET="utf8mb4";sed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7"/>
      <c r="AE322" s="99" t="str" cm="1">
        <f t="array" ref="AE322">SUBSTITUTE(INDEX($H$288:$AQ$288, , MATCH($D322, $137:$137, 0)-7),"-","")</f>
        <v>正常</v>
      </c>
      <c r="AF322" s="100"/>
      <c r="AG322" s="101"/>
      <c r="AH322" s="102" t="s">
        <v>1521</v>
      </c>
      <c r="AI322" s="103"/>
      <c r="AJ322" s="103"/>
      <c r="AK322" s="103"/>
      <c r="AL322" s="103"/>
      <c r="AM322" s="103"/>
      <c r="AN322" s="103"/>
      <c r="AO322" s="103"/>
      <c r="AP322" s="103"/>
      <c r="AQ322" s="104"/>
      <c r="AS322" s="68" t="str" cm="1">
        <f t="array" ref="AS322">SUBSTITUTE(TEXT(INDEX($H$291:$AQ$291,1,$D322-36),"000000"),"-","")</f>
        <v>240001</v>
      </c>
      <c r="AT322" s="69"/>
      <c r="AU322" s="70"/>
      <c r="AW322" s="71" t="str">
        <f>SUBSTITUTE(IF(VLOOKUP(AW$312,$AD$9:$AN$32,8,FALSE)=INDEX($E$143:$G$146,MATCH("●",INDEX($H$143:$AQ$146,,MATCH($D322,$137:$137,0)-7),0),1),"","sed -i "&amp;IF($AK$310="MacOS","'' ","")&amp;"'s#"&amp;AW$312&amp;"="""&amp;VLOOKUP(AW$312,$AD$9:$AN$32,8,FALSE)&amp;""""&amp;"#"&amp;AW$312&amp;"="&amp;""""&amp;INDEX($E$143:$G$146,MATCH("●",INDEX($H$143:$AQ$146,,MATCH($D322,$137:$137,0)-7),0),1)&amp;""""&amp;"#g'"&amp;" ${CONFIG_DIR}"&amp;$K$7&amp;"; export "&amp;AW$312&amp;"="&amp;""""&amp;INDEX($E$143:$G$146,MATCH("●",INDEX($H$143:$AQ$146,,MATCH($D322,$137:$137,0)-7),0),1)&amp;""";"),",",""",""")</f>
        <v/>
      </c>
      <c r="AX322" s="71" t="str">
        <f>SUBSTITUTE(IF(INDEX($E$143:$G$146,MATCH("●",INDEX($H$143:$AQ$146,,MATCH($D322,$137:$137,0)-7),0),1)=VLOOKUP(AX$312,$AD$9:$AN$32,8,FALSE),"","sed -i "&amp;IF($AK$310="MacOS","'' ","")&amp;"'s#"&amp;AX$312&amp;"="""&amp;INDEX($E$143:$G$146,MATCH("●",INDEX($H$143:$AQ$146,,MATCH($D322,$137:$137,0)-7),0),1)&amp;""""&amp;"#"&amp;AX$312&amp;"="&amp;""""&amp;VLOOKUP(AX$312,$AD$9:$AN$32,8,FALSE)&amp;""""&amp;"#g'"&amp;"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2" s="71" t="str">
        <f>SUBSTITUTE(IF(VLOOKUP(AY$312,$AD$9:$AN$32,8,FALSE)=INDEX($E$148:$G$149,MATCH("●",INDEX($H$148:$AQ$149,,MATCH($D322,$137:$137,0)-7),0),1),"","sed -i "&amp;IF($AK$310="MacOS","'' ","")&amp;"'s#"&amp;AY$312&amp;"="""&amp;VLOOKUP(AY$312,$AD$9:$AN$32,8,FALSE)&amp;""""&amp;"#"&amp;AY$312&amp;"="&amp;""""&amp;INDEX($E$148:$G$149,MATCH("●",INDEX($H$148:$AQ$149,,MATCH($D322,$137:$137,0)-7),0),1)&amp;""""&amp;"#g'"&amp;" ${CONFIG_DIR}"&amp;$K$7&amp;"; export "&amp;AY$312&amp;"="&amp;""""&amp;INDEX($E$148:$G$149,MATCH("●",INDEX($H$148:$AQ$149,,MATCH($D322,$137:$137,0)-7),0),1)&amp;""";"),",",""",""")</f>
        <v/>
      </c>
      <c r="AZ322" s="71" t="str">
        <f>SUBSTITUTE(IF(INDEX($E$148:$G$149,MATCH("●",INDEX($H$148:$AQ$149,,MATCH($D322,$137:$137,0)-7),0),1)=VLOOKUP(AZ$312,$AD$9:$AN$16,8,FALSE),"","sed -i "&amp;IF($AK$310="MacOS","'' ","")&amp;"'s#"&amp;AZ$312&amp;"="""&amp;INDEX($E$148:$G$149,MATCH("●",INDEX($H$148:$AQ$149,,MATCH($D322,$137:$137,0)-7),0),1)&amp;""""&amp;"#"&amp;AZ$312&amp;"="&amp;""""&amp;VLOOKUP(AZ$312,$AD$9:$AN$16,8,FALSE)&amp;""""&amp;"#g'"&amp;"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2" s="71" t="str">
        <f>SUBSTITUTE(IF(VLOOKUP(BA$312,$AD$9:$AN$32,8,FALSE)=INDEX($E$151:$G$156,MATCH("●",INDEX($H$151:$AQ$156,,MATCH($D322,$137:$137,0)-7),0),1),"","sed -i "&amp;IF($AK$310="MacOS","'' ","")&amp;"'s#"&amp;BA$312&amp;"="""&amp;VLOOKUP(BA$312,$AD$9:$AN$32,8,FALSE)&amp;""""&amp;"#"&amp;BA$312&amp;"="&amp;""""&amp;INDEX($E$151:$G$156,MATCH("●",INDEX($H$151:$AQ$156,,MATCH($D322,$137:$137,0)-7),0),1)&amp;""""&amp;"#g'"&amp;" ${CONFIG_DIR}"&amp;$K$7&amp;"; export "&amp;BA$312&amp;"="&amp;""""&amp;INDEX($E$151:$G$156,MATCH("●",INDEX($H$151:$AQ$156,,MATCH($D322,$137:$137,0)-7),0),1)&amp;""";"),",",""",""")</f>
        <v>sed -i '' 's#DATABASE_CHARACTER_SET="utf8mb4"#DATABASE_CHARACTER_SET="sjis"#g' ${CONFIG_DIR}db_sql_config.txt; export DATABASE_CHARACTER_SET="sjis";</v>
      </c>
      <c r="BB322" s="71" t="str">
        <f>SUBSTITUTE(IF(INDEX($E$151:$G$156,MATCH("●",INDEX($H$151:$AQ$156,,MATCH($D322,$137:$137,0)-7),0),1)=VLOOKUP(BB$312,$AD$9:$AN$16,8,FALSE),"","sed -i "&amp;IF($AK$310="MacOS","'' ","")&amp;"'s#"&amp;BB$312&amp;"="""&amp;INDEX($E$151:$G$156,MATCH("●",INDEX($H$151:$AQ$156,,MATCH($D322,$137:$137,0)-7),0),1)&amp;""""&amp;"#"&amp;BB$312&amp;"="&amp;""""&amp;VLOOKUP(BB$312,$AD$9:$AN$16,8,FALSE)&amp;""""&amp;"#g'"&amp;"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's#DATABASE_CHARACTER_SET="sjis"#DATABASE_CHARACTER_SET="utf8mb4"#g' ${CONFIG_DIR}db_sql_config.txt; export DATABASE_CHARACTER_SET="utf8mb4";</v>
      </c>
      <c r="BC322" s="71" t="str">
        <f>SUBSTITUTE(IF(VLOOKUP(BC$312,$AD$9:$AN$32,8,FALSE)=INDEX($E$158:$G$166,MATCH("●",INDEX($H$158:$AQ$166,,MATCH($D322,$137:$137,0)-7),0),1),"","sed -i "&amp;IF($AK$310="MacOS","'' ","")&amp;"'s#"&amp;BC$312&amp;"="""&amp;VLOOKUP(BC$312,$AD$9:$AN$32,8,FALSE)&amp;""""&amp;"#"&amp;BC$312&amp;"="&amp;""""&amp;INDEX($E$158:$G$166,MATCH("●",INDEX($H$158:$AQ$166,,MATCH($D322,$137:$137,0)-7),0),1)&amp;""""&amp;"#g'"&amp;" ${CONFIG_DIR}"&amp;$K$7&amp;"; export "&amp;BC$312&amp;"="&amp;""""&amp;INDEX($E$158:$G$166,MATCH("●",INDEX($H$158:$AQ$166,,MATCH($D322,$137:$137,0)-7),0),1)&amp;""";"),",",""",""")</f>
        <v/>
      </c>
      <c r="BD322" s="71" t="str">
        <f>SUBSTITUTE(IF(INDEX($E$158:$G$166,MATCH("●",INDEX($H$158:$AQ$166,,MATCH($D322,$137:$137,0)-7),0),1)=VLOOKUP(BD$312,$AD$9:$AN$16,8,FALSE),"","sed -i "&amp;IF($AK$310="MacOS","'' ","")&amp;"'s#"&amp;BD$312&amp;"="""&amp;INDEX($E$158:$G$166,MATCH("●",INDEX($H$158:$AQ$166,,MATCH($D322,$137:$137,0)-7),0),1)&amp;""""&amp;"#"&amp;BD$312&amp;"="&amp;""""&amp;VLOOKUP(BD$312,$AD$9:$AN$16,8,FALSE)&amp;""""&amp;"#g'"&amp;"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22" s="71" t="str">
        <f>SUBSTITUTE(IF(VLOOKUP(BE$312,$AD$9:$AN$32,8,FALSE)=INDEX($E$168:$G$169,MATCH("●",INDEX($H$168:$AQ$169,,MATCH($D322,$137:$137,0)-7),0),1),"","sed -i "&amp;IF($AK$310="MacOS","'' ","")&amp;"'s#"&amp;BE$312&amp;"="""&amp;VLOOKUP(BE$312,$AD$9:$AD$9:$AN$32,8,FALSE)&amp;""""&amp;"#"&amp;BE$312&amp;"="&amp;""""&amp;INDEX($E$168:$G$169,MATCH("●",INDEX($H$168:$AQ$169,,MATCH($D322,$137:$137,0)-7),0),1)&amp;""""&amp;"#g'"&amp;" ${CONFIG_DIR}"&amp;$K$7&amp;"; export "&amp;BE$312&amp;"="&amp;""""&amp;INDEX($E$168:$G$169,MATCH("●",INDEX($H$168:$AQ$169,,MATCH($D322,$137:$137,0)-7),0),1)&amp;""";"),",",""",""")</f>
        <v/>
      </c>
      <c r="BF322" s="71" t="str">
        <f>SUBSTITUTE(IF(INDEX($E$168:$G$169,MATCH("●",INDEX($H$168:$AQ$169,,MATCH($D322,$137:$137,0)-7),0),1)=VLOOKUP(BF$312,$AD$9:$AN$16,8,FALSE),"","sed -i "&amp;IF($AK$310="MacOS","'' ","")&amp;"'s#"&amp;BF$312&amp;"="""&amp;INDEX($E$168:$G$169,MATCH("●",INDEX($H$168:$AQ$169,,MATCH($D322,$137:$137,0)-7),0),1)&amp;""""&amp;"#"&amp;BF$312&amp;"="&amp;""""&amp;VLOOKUP(BF$312,$AD$9:$AN$16,8,FALSE)&amp;""""&amp;"#g'"&amp;"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2" s="71" t="str">
        <f>SUBSTITUTE(IF(VLOOKUP(BG$312,$AD$9:$AN$32,8,FALSE)=INDEX($E$171:$G$172,MATCH("●",INDEX($H$171:$AQ$172,,MATCH($D322,$137:$137,0)-7),0),1),"","sed -i "&amp;IF($AK$310="MacOS","'' ","")&amp;"'s#"&amp;BG$312&amp;"="""&amp;VLOOKUP(BG$312,$AD$9:$AN$32,8,FALSE)&amp;""""&amp;"#"&amp;BG$312&amp;"="&amp;""""&amp;INDEX($E$171:$G$172,MATCH("●",INDEX($H$171:$AQ$172,,MATCH($D322,$137:$137,0)-7),0),1)&amp;""""&amp;"#g'"&amp;" ${CONFIG_DIR}"&amp;$K$7&amp;"; export "&amp;BG$312&amp;"="&amp;""""&amp;INDEX($E$171:$G$172,MATCH("●",INDEX($H$171:$AQ$172,,MATCH($D322,$137:$137,0)-7),0),1)&amp;""";"),",",""",""")</f>
        <v/>
      </c>
      <c r="BH322" s="71" t="str">
        <f>SUBSTITUTE(IF(INDEX($E$171:$G$172,MATCH("●",INDEX($H$171:$AQ$172,,MATCH($D322,$137:$137,0)-7),0),1)=VLOOKUP(BH$312,$AD$9:$AN$16,8,FALSE),"","sed -i "&amp;IF($AK$310="MacOS","'' ","")&amp;"'s#"&amp;BH$312&amp;"="""&amp;INDEX($E$171:$G$172,MATCH("●",INDEX($H$171:$AQ$172,,MATCH($D322,$137:$137,0)-7),0),1)&amp;""""&amp;"#"&amp;BH$312&amp;"="&amp;""""&amp;VLOOKUP(BH$312,$AD$9:$AN$16,8,FALSE)&amp;""""&amp;"#g'"&amp;"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2" s="71" t="str">
        <f>SUBSTITUTE(IF(VLOOKUP(BI$312,$AD$9:$AN$32,8,FALSE)=INDEX($E$174:$G$186,MATCH("●",INDEX($H$174:$AQ$186,,MATCH($D322,$137:$137,0)-7),0),1),"","sed -i "&amp;IF($AK$310="MacOS","'' ","")&amp;"'s#"&amp;BI$312&amp;"="""&amp;VLOOKUP(BI$312,$AD$9:$AN$32,8,FALSE)&amp;""""&amp;"#"&amp;BI$312&amp;"="&amp;""""&amp;INDEX($E$174:$G$186,MATCH("●",INDEX($H$174:$AQ$186,,MATCH($D322,$137:$137,0)-7),0),1)&amp;""""&amp;"#g'"&amp;" ${CONFIG_DIR}"&amp;$K$7&amp;"; export "&amp;BI$312&amp;"="&amp;""""&amp;INDEX($E$174:$G$186,MATCH("●",INDEX($H$174:$AQ$186,,MATCH($D322,$137:$137,0)-7),0),1)&amp;""";"),",",""",""")</f>
        <v/>
      </c>
      <c r="BJ322" s="71" t="str">
        <f>SUBSTITUTE(IF(INDEX($E$174:$G$186,MATCH("●",INDEX($H$174:$AQ$186,,MATCH($D322,$137:$137,0)-7),0),1)=VLOOKUP(BJ$312,$AD$9:$AN$16,8,FALSE),"","sed -i "&amp;IF($AK$310="MacOS","'' ","")&amp;"'s#"&amp;BJ$312&amp;"="""&amp;INDEX($E$174:$G$186,MATCH("●",INDEX($H$174:$AQ$186,,MATCH($D322,$137:$137,0)-7),0),1)&amp;""""&amp;"#"&amp;BJ$312&amp;"="&amp;""""&amp;VLOOKUP(BJ$312,$AD$9:$AN$16,8,FALSE)&amp;""""&amp;"#g'"&amp;"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2" s="71" t="str">
        <f>SUBSTITUTE(IF(VLOOKUP(BK$312,$AD$9:$AN$32,8,FALSE)=INDEX($E$188:$G$191,MATCH("●",INDEX($H$188:$AQ$191,,MATCH($D322,$137:$137,0)-7),0),1),"","sed -i "&amp;IF($AK$310="MacOS","'' ","")&amp;"'s#"&amp;BK$312&amp;"="""&amp;VLOOKUP(BK$312,$AD$9:$AN$32,8,FALSE)&amp;""""&amp;"#"&amp;BK$312&amp;"="&amp;""""&amp;INDEX($E$188:$G$191,MATCH("●",INDEX($H$188:$AQ$191,,MATCH($D322,$137:$137,0)-7),0),1)&amp;""""&amp;"#g'"&amp;" ${CONFIG_DIR}"&amp;$K$7&amp;"; export "&amp;BK$312&amp;"="&amp;""""&amp;INDEX($E$188:$G$191,MATCH("●",INDEX($H$188:$AQ$191,,MATCH($D322,$137:$137,0)-7),0),1)&amp;""";"),",",""",""")</f>
        <v/>
      </c>
      <c r="BL322" s="71" t="str">
        <f>SUBSTITUTE(IF(INDEX($E$188:$G$191,MATCH("●",INDEX($H$188:$AQ$191,,MATCH($D322,$137:$137,0)-7),0),1)=VLOOKUP(BL$312,$AD$9:$AN$32,8,FALSE),"","sed -i "&amp;IF($AK$310="MacOS","'' ","")&amp;"'s#"&amp;BL$312&amp;"="""&amp;INDEX($E$188:$G$191,MATCH("●",INDEX($H$188:$AQ$191,,MATCH($D322,$137:$137,0)-7),0),1)&amp;""""&amp;"#"&amp;BL$312&amp;"="&amp;""""&amp;VLOOKUP(BL$312,$AD$9:$AN$32,8,FALSE)&amp;""""&amp;"#g'"&amp;"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2" s="71" t="str">
        <f>SUBSTITUTE(IF(VLOOKUP(BM$312,$AD$9:$AN$32,8,FALSE)=INDEX($E$193:$G$194,MATCH("●",INDEX($H$193:$AQ$194,,MATCH($D322,$137:$137,0)-7),0),1),"","sed -i "&amp;IF($AK$310="MacOS","'' ","")&amp;"'s#"&amp;BM$312&amp;"="""&amp;VLOOKUP(BM$312,$AD$9:$AN$32,8,FALSE)&amp;""""&amp;"#"&amp;BM$312&amp;"="&amp;""""&amp;INDEX($E$193:$G$194,MATCH("●",INDEX($H$193:$AQ$194,,MATCH($D322,$137:$137,0)-7),0),1)&amp;""""&amp;"#g'"&amp;" ${CONFIG_DIR}"&amp;$K$7&amp;"; export "&amp;BM$312&amp;"="&amp;""""&amp;INDEX($E$193:$G$194,MATCH("●",INDEX($H$193:$AQ$194,,MATCH($D322,$137:$137,0)-7),0),1)&amp;""";"),",",""",""")</f>
        <v/>
      </c>
      <c r="BN322" s="71" t="str">
        <f>SUBSTITUTE(IF(INDEX($E$193:$G$194,MATCH("●",INDEX($H$193:$AQ$194,,MATCH($D322,$137:$137,0)-7),0),1)=VLOOKUP(BN$312,$AD$9:$AN$32,8,FALSE),"","sed -i "&amp;IF($AK$310="MacOS","'' ","")&amp;"'s#"&amp;BN$312&amp;"="""&amp;INDEX($E$193:$G$194,MATCH("●",INDEX($H$193:$AQ$194,,MATCH($D322,$137:$137,0)-7),0),1)&amp;""""&amp;"#"&amp;BN$312&amp;"="&amp;""""&amp;VLOOKUP(BN$312,$AD$9:$AN$32,8,FALSE)&amp;""""&amp;"#g'"&amp;"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2" s="71" t="str">
        <f>SUBSTITUTE(IF(VLOOKUP(BO$312,$AD$9:$AN$32,8,FALSE)=INDEX($E$196:$G$197,MATCH("●",INDEX($H$196:$AQ$197,,MATCH($D322,$137:$137,0)-7),0),1),"","sed -i "&amp;IF($AK$310="MacOS","'' ","")&amp;"'s#"&amp;BO$312&amp;"="""&amp;VLOOKUP(BO$312,$AD$9:$AN$32,8,FALSE)&amp;""""&amp;"#"&amp;BO$312&amp;"="&amp;""""&amp;INDEX($E$196:$G$197,MATCH("●",INDEX($H$196:$AQ$197,,MATCH($D322,$137:$137,0)-7),0),1)&amp;""""&amp;"#g'"&amp;" ${CONFIG_DIR}"&amp;$K$7&amp;"; export "&amp;BO$312&amp;"="&amp;""""&amp;INDEX($E$196:$G$197,MATCH("●",INDEX($H$196:$AQ$197,,MATCH($D322,$137:$137,0)-7),0),1)&amp;""";"),",",""",""")</f>
        <v/>
      </c>
      <c r="BP322" s="71" t="str">
        <f>SUBSTITUTE(IF(INDEX($E$196:$G$197,MATCH("●",INDEX($H$196:$AQ$197,,MATCH($D322,$137:$137,0)-7),0),1)=VLOOKUP(BP$312,$AD$9:$AN$32,8,FALSE),"","sed -i "&amp;IF($AK$310="MacOS","'' ","")&amp;"'s#"&amp;BP$312&amp;"="""&amp;INDEX($E$196:$G$197,MATCH("●",INDEX($H$196:$AQ$197,,MATCH($D322,$137:$137,0)-7),0),1)&amp;""""&amp;"#"&amp;BP$312&amp;"="&amp;""""&amp;VLOOKUP(BP$312,$AD$9:$AN$32,8,FALSE)&amp;""""&amp;"#g'"&amp;"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2" s="71" t="str">
        <f>SUBSTITUTE(IF(VLOOKUP(BQ$312,$AD$9:$AN$32,8,FALSE)=INDEX($E$199:$G$200,MATCH("●",INDEX($H$199:$AQ$200,,MATCH($D322,$137:$137,0)-7),0),1),"","sed -i "&amp;IF($AK$310="MacOS","'' ","")&amp;"'s#"&amp;BQ$312&amp;"="""&amp;VLOOKUP(BQ$312,$AD$9:$AN$32,8,FALSE)&amp;""""&amp;"#"&amp;BQ$312&amp;"="&amp;""""&amp;INDEX($E$199:$G$200,MATCH("●",INDEX($H$199:$AQ$200,,MATCH($D322,$137:$137,0)-7),0),1)&amp;""""&amp;"#g'"&amp;" ${CONFIG_DIR}"&amp;$K$7&amp;"; export "&amp;BQ$312&amp;"="&amp;""""&amp;INDEX($E$199:$G$200,MATCH("●",INDEX($H$199:$AQ$200,,MATCH($D322,$137:$137,0)-7),0),1)&amp;""";"),",",""",""")</f>
        <v/>
      </c>
      <c r="BR322" s="71" t="str">
        <f>SUBSTITUTE(IF(INDEX($E$199:$G$200,MATCH("●",INDEX($H$199:$AQ$200,,MATCH($D322,$137:$137,0)-7),0),1)=VLOOKUP(BR$312,$AD$9:$AN$32,8,FALSE),"","sed -i "&amp;IF($AK$310="MacOS","'' ","")&amp;"'s#"&amp;BR$312&amp;"="""&amp;INDEX($E$199:$G$200,MATCH("●",INDEX($H$199:$AQ$200,,MATCH($D322,$137:$137,0)-7),0),1)&amp;""""&amp;"#"&amp;BR$312&amp;"="&amp;""""&amp;VLOOKUP(BR$312,$AD$9:$AN$32,8,FALSE)&amp;""""&amp;"#g'"&amp;"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2" s="71" t="str">
        <f>SUBSTITUTE(IF(VLOOKUP(BS$312,$AD$9:$AN$32,8,FALSE)=INDEX($E$202:$G$205,MATCH("●",INDEX($H$202:$AQ$205,,MATCH($D322,$137:$137,0)-7),0),1),"","sed -i "&amp;IF($AK$310="MacOS","'' ","")&amp;"'s#"&amp;BS$312&amp;"="""&amp;VLOOKUP(BS$312,$AD$9:$AN$32,8,FALSE)&amp;""""&amp;"#"&amp;BS$312&amp;"="&amp;""""&amp;INDEX($E$202:$G$205,MATCH("●",INDEX($H$202:$AQ$205,,MATCH($D322,$137:$137,0)-7),0),1)&amp;""""&amp;"#g'"&amp;" ${CONFIG_DIR}"&amp;$K$7&amp;"; export "&amp;BS$312&amp;"="&amp;""""&amp;INDEX($E$202:$G$205,MATCH("●",INDEX($H$202:$AQ$205,,MATCH($D322,$137:$137,0)-7),0),1)&amp;""";"),",",""",""")</f>
        <v/>
      </c>
      <c r="BT322" s="71" t="str">
        <f>SUBSTITUTE(IF(INDEX($E$202:$G$205,MATCH("●",INDEX($H$202:$AQ$205,,MATCH($D322,$137:$137,0)-7),0),1)=VLOOKUP(BT$312,$AD$9:$AN$32,8,FALSE),"","sed -i "&amp;IF($AK$310="MacOS","'' ","")&amp;"'s#"&amp;BT$312&amp;"="""&amp;INDEX($E$202:$G$205,MATCH("●",INDEX($H$202:$AQ$205,,MATCH($D322,$137:$137,0)-7),0),1)&amp;""""&amp;"#"&amp;BT$312&amp;"="&amp;""""&amp;VLOOKUP(BT$312,$AD$9:$AN$32,8,FALSE)&amp;""""&amp;"#g'"&amp;"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2" s="71" t="str">
        <f>SUBSTITUTE(IF(VLOOKUP(BU$312,$AD$9:$AN$32,8,FALSE)=INDEX($E$207:$G$212,MATCH("●",INDEX($H$207:$AQ$212,,MATCH($D322,$137:$137,0)-7),0),1),"","sed -i "&amp;IF($AK$310="MacOS","'' ","")&amp;"'s#"&amp;BU$312&amp;"="""&amp;VLOOKUP(BU$312,$AD$9:$AN$32,8,FALSE)&amp;""""&amp;"#"&amp;BU$312&amp;"="&amp;""""&amp;INDEX($E$207:$G$212,MATCH("●",INDEX($H$207:$AQ$212,,MATCH($D322,$137:$137,0)-7),0),1)&amp;""""&amp;"#g'"&amp;" ${CONFIG_DIR}"&amp;$K$7&amp;"; export "&amp;BU$312&amp;"="&amp;""""&amp;INDEX($E$207:$G$212,MATCH("●",INDEX($H$207:$AQ$212,,MATCH($D322,$137:$137,0)-7),0),1)&amp;""";"),",",""",""")</f>
        <v/>
      </c>
      <c r="BV322" s="71" t="str">
        <f>SUBSTITUTE(IF(INDEX($E$207:$G$212,MATCH("●",INDEX($H$207:$AQ$212,,MATCH($D322,$137:$137,0)-7),0),1)=VLOOKUP(BV$312,$AD$9:$AN$32,8,FALSE),"","sed -i "&amp;IF($AK$310="MacOS","'' ","")&amp;"'s#"&amp;BV$312&amp;"="""&amp;INDEX($E$207:$G$212,MATCH("●",INDEX($H$207:$AQ$212,,MATCH($D322,$137:$137,0)-7),0),1)&amp;""""&amp;"#"&amp;BV$312&amp;"="&amp;""""&amp;VLOOKUP(BV$312,$AD$9:$AN$32,8,FALSE)&amp;""""&amp;"#g'"&amp;"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2" s="71" t="str">
        <f>SUBSTITUTE(IF(VLOOKUP(BW$312,$AD$9:$AN$32,8,FALSE)=INDEX($E$214:$G$219,MATCH("●",INDEX($H$214:$AQ$219,,MATCH($D322,$137:$137,0)-7),0),1),"","sed -i "&amp;IF($AK$310="MacOS","'' ","")&amp;"'s#"&amp;BW$312&amp;"="""&amp;VLOOKUP(BW$312,$AD$9:$AN$32,8,FALSE)&amp;""""&amp;"#"&amp;BW$312&amp;"="&amp;""""&amp;INDEX($E$214:$G$219,MATCH("●",INDEX($H$214:$AQ$219,,MATCH($D322,$137:$137,0)-7),0),1)&amp;""""&amp;"#g'"&amp;" ${CONFIG_DIR}"&amp;$K$7&amp;"; export "&amp;BW$312&amp;"="&amp;""""&amp;INDEX($E$214:$G$219,MATCH("●",INDEX($H$214:$AQ$219,,MATCH($D322,$137:$137,0)-7),0),1)&amp;""";"),",",""",""")</f>
        <v/>
      </c>
      <c r="BX322" s="71" t="str">
        <f>SUBSTITUTE(IF(INDEX($E$214:$G$219,MATCH("●",INDEX($H$214:$AQ$219,,MATCH($D322,$137:$137,0)-7),0),1)=VLOOKUP(BX$312,$AD$9:$AN$32,8,FALSE),"","sed -i "&amp;IF($AK$310="MacOS","'' ","")&amp;"'s#"&amp;BX$312&amp;"="""&amp;INDEX($E$214:$G$219,MATCH("●",INDEX($H$214:$AQ$219,,MATCH($D322,$137:$137,0)-7),0),1)&amp;""""&amp;"#"&amp;BX$312&amp;"="&amp;""""&amp;VLOOKUP(BX$312,$AD$9:$AN$32,8,FALSE)&amp;""""&amp;"#g'"&amp;"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2" s="71" t="str">
        <f>SUBSTITUTE(IF(VLOOKUP(BY$312,$AD$9:$AN$32,8,FALSE)=INDEX($E$221:$G$226,MATCH("●",INDEX($H$221:$AQ$226,,MATCH($D322,$137:$137,0)-7),0),1),"","sed -i "&amp;IF($AK$310="MacOS","'' ","")&amp;"'s#"&amp;BY$312&amp;"="""&amp;VLOOKUP(BY$312,$AD$9:$AN$32,8,FALSE)&amp;""""&amp;"#"&amp;BY$312&amp;"="&amp;""""&amp;INDEX($E$221:$G$226,MATCH("●",INDEX($H$221:$AQ$226,,MATCH($D322,$137:$137,0)-7),0),1)&amp;""""&amp;"#g'"&amp;" ${CONFIG_DIR}"&amp;$K$7&amp;"; export "&amp;BY$312&amp;"="&amp;""""&amp;INDEX($E$221:$G$226,MATCH("●",INDEX($H$221:$AQ$226,,MATCH($D322,$137:$137,0)-7),0),1)&amp;""";"),",",""",""")</f>
        <v/>
      </c>
      <c r="BZ322" s="71" t="str">
        <f>SUBSTITUTE(IF(INDEX($E$221:$G$226,MATCH("●",INDEX($H$221:$AQ$226,,MATCH($D322,$137:$137,0)-7),0),1)=VLOOKUP(BZ$312,$AD$9:$AN$32,8,FALSE),"","sed -i "&amp;IF($AK$310="MacOS","'' ","")&amp;"'s#"&amp;BZ$312&amp;"="""&amp;INDEX($E$221:$G$226,MATCH("●",INDEX($H$221:$AQ$226,,MATCH($D322,$137:$137,0)-7),0),1)&amp;""""&amp;"#"&amp;BZ$312&amp;"="&amp;""""&amp;VLOOKUP(BZ$312,$AD$9:$AN$32,8,FALSE)&amp;""""&amp;"#g'"&amp;"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2" s="71" t="str">
        <f>SUBSTITUTE(IF(VLOOKUP(CA$312,$AD$9:$AN$32,8,FALSE)=INDEX($E$228:$G$233,MATCH("●",INDEX($H$228:$AQ$233,,MATCH($D322,$137:$137,0)-7),0),1),"","sed -i "&amp;IF($AK$310="MacOS","'' ","")&amp;"'s#"&amp;CA$312&amp;"="""&amp;VLOOKUP(CA$312,$AD$9:$AN$32,8,FALSE)&amp;""""&amp;"#"&amp;CA$312&amp;"="&amp;""""&amp;INDEX($E$228:$G$233,MATCH("●",INDEX($H$228:$AQ$233,,MATCH($D322,$137:$137,0)-7),0),1)&amp;""""&amp;"#g'"&amp;" ${CONFIG_DIR}"&amp;$K$7&amp;"; export "&amp;CA$312&amp;"="&amp;""""&amp;INDEX($E$228:$G$233,MATCH("●",INDEX($H$228:$AQ$233,,MATCH($D322,$137:$137,0)-7),0),1)&amp;""";"),",",""",""")</f>
        <v/>
      </c>
      <c r="CB322" s="71" t="str">
        <f>SUBSTITUTE(IF(INDEX($E$228:$G$233,MATCH("●",INDEX($H$228:$AQ$233,,MATCH($D322,$137:$137,0)-7),0),1)=VLOOKUP(CB$312,$AD$9:$AN$32,8,FALSE),"","sed -i "&amp;IF($AK$310="MacOS","'' ","")&amp;"'s#"&amp;CB$312&amp;"="""&amp;INDEX($E$228:$G$233,MATCH("●",INDEX($H$228:$AQ$233,,MATCH($D322,$137:$137,0)-7),0),1)&amp;""""&amp;"#"&amp;CB$312&amp;"="&amp;""""&amp;VLOOKUP(CB$312,$AD$9:$AN$32,8,FALSE)&amp;""""&amp;"#g'"&amp;"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2" s="71" t="str">
        <f>SUBSTITUTE(IF(VLOOKUP(CC$312,$AD$9:$AN$32,8,FALSE)=INDEX($E$235:$G$240,MATCH("●",INDEX($H$235:$AQ$240,,MATCH($D322,$137:$137,0)-7),0),1),"","sed -i "&amp;IF($AK$310="MacOS","'' ","")&amp;"'s#"&amp;CC$312&amp;"="""&amp;VLOOKUP(CC$312,$AD$9:$AN$32,8,FALSE)&amp;""""&amp;"#"&amp;CC$312&amp;"="&amp;""""&amp;INDEX($E$235:$G$240,MATCH("●",INDEX($H$235:$AQ$240,,MATCH($D322,$137:$137,0)-7),0),1)&amp;""""&amp;"#g'"&amp;" ${CONFIG_DIR}"&amp;$K$7&amp;"; export "&amp;CC$312&amp;"="&amp;""""&amp;INDEX($E$235:$G$240,MATCH("●",INDEX($H$235:$AQ$240,,MATCH($D322,$137:$137,0)-7),0),1)&amp;""";"),",",""",""")</f>
        <v/>
      </c>
      <c r="CD322" s="71" t="str">
        <f>SUBSTITUTE(IF(INDEX($E$235:$G$240,MATCH("●",INDEX($H$235:$AQ$240,,MATCH($D322,$137:$137,0)-7),0),1)=VLOOKUP(CD$312,$AD$9:$AN$32,8,FALSE),"","sed -i "&amp;IF($AK$310="MacOS","'' ","")&amp;"'s#"&amp;CD$312&amp;"="""&amp;INDEX($E$235:$G$240,MATCH("●",INDEX($H$235:$AQ$240,,MATCH($D322,$137:$137,0)-7),0),1)&amp;""""&amp;"#"&amp;CD$312&amp;"="&amp;""""&amp;VLOOKUP(CD$312,$AD$9:$AN$32,8,FALSE)&amp;""""&amp;"#g'"&amp;"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2" s="71" t="str">
        <f>SUBSTITUTE(IF(VLOOKUP(CE$312,$AD$9:$AN$32,8,FALSE)=INDEX($E$242:$G$247,MATCH("●",INDEX($H$242:$AQ$247,,MATCH($D322,$137:$137,0)-7),0),1),"","sed -i "&amp;IF($AK$310="MacOS","'' ","")&amp;"'s#"&amp;CE$312&amp;"="""&amp;VLOOKUP(CE$312,$AD$9:$AN$32,8,FALSE)&amp;""""&amp;"#"&amp;CE$312&amp;"="&amp;""""&amp;INDEX($E$242:$G$247,MATCH("●",INDEX($H$242:$AQ$247,,MATCH($D322,$137:$137,0)-7),0),1)&amp;""""&amp;"#g'"&amp;" ${CONFIG_DIR}"&amp;$K$7&amp;"; export "&amp;CE$312&amp;"="&amp;""""&amp;INDEX($E$242:$G$247,MATCH("●",INDEX($H$242:$AQ$247,,MATCH($D322,$137:$137,0)-7),0),1)&amp;""";"),",",""",""")</f>
        <v/>
      </c>
      <c r="CF322" s="71" t="str">
        <f>SUBSTITUTE(IF(INDEX($E$242:$G$247,MATCH("●",INDEX($H$242:$AQ$247,,MATCH($D322,$137:$137,0)-7),0),1)=VLOOKUP(CF$312,$AD$9:$AN$32,8,FALSE),"","sed -i "&amp;IF($AK$310="MacOS","'' ","")&amp;"'s#"&amp;CF$312&amp;"="""&amp;INDEX($E$242:$G$247,MATCH("●",INDEX($H$242:$AQ$247,,MATCH($D322,$137:$137,0)-7),0),1)&amp;""""&amp;"#"&amp;CF$312&amp;"="&amp;""""&amp;VLOOKUP(CF$312,$AD$9:$AN$32,8,FALSE)&amp;""""&amp;"#g'"&amp;"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2" s="71" t="str">
        <f>SUBSTITUTE(IF(VLOOKUP(CG$312,$AD$9:$AN$32,8,FALSE)=INDEX($E$249:$G$253,MATCH("●",INDEX($H$249:$AQ$253,,MATCH($D322,$137:$137,0)-7),0),1),"","sed -i "&amp;IF($AK$310="MacOS","'' ","")&amp;"'s#"&amp;CG$312&amp;"="""&amp;VLOOKUP(CG$312,$AD$9:$AN$32,8,FALSE)&amp;""""&amp;"#"&amp;CG$312&amp;"="&amp;""""&amp;INDEX($E$249:$G$253,MATCH("●",INDEX($H$249:$AQ$253,,MATCH($D322,$137:$137,0)-7),0),1)&amp;""""&amp;"#g'"&amp;" ${CONFIG_DIR}"&amp;$K$7&amp;"; export "&amp;CG$312&amp;"="&amp;""""&amp;INDEX($E$249:$G$253,MATCH("●",INDEX($H$249:$AQ$253,,MATCH($D322,$137:$137,0)-7),0),1)&amp;""";"),",",""",""")</f>
        <v/>
      </c>
      <c r="CH322" s="71" t="str">
        <f>SUBSTITUTE(IF(INDEX($E$249:$G$253,MATCH("●",INDEX($H$249:$AQ$253,,MATCH($D322,$137:$137,0)-7),0),1)=VLOOKUP(CH$312,$AD$9:$AN$32,8,FALSE),"","sed -i "&amp;IF($AK$310="MacOS","'' ","")&amp;"'s#"&amp;CH$312&amp;"="""&amp;INDEX($E$249:$G$253,MATCH("●",INDEX($H$249:$AQ$253,,MATCH($D322,$137:$137,0)-7),0),1)&amp;""""&amp;"#"&amp;CH$312&amp;"="&amp;""""&amp;VLOOKUP(CH$312,$AD$9:$AN$32,8,FALSE)&amp;""""&amp;"#g'"&amp;"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2" s="71" t="str">
        <f>SUBSTITUTE(IF(VLOOKUP(CI$312,$AD$9:$AN$32,8,FALSE)=INDEX($E$255:$G$259,MATCH("●",INDEX($H$255:$AQ$259,,MATCH($D322,$137:$137,0)-7),0),1),"","sed -i "&amp;IF($AK$310="MacOS","'' ","")&amp;"'s#"&amp;CI$312&amp;"="""&amp;VLOOKUP(CI$312,$AD$9:$AN$32,8,FALSE)&amp;""""&amp;"#"&amp;CI$312&amp;"="&amp;""""&amp;INDEX($E$255:$G$259,MATCH("●",INDEX($H$255:$AQ$259,,MATCH($D322,$137:$137,0)-7),0),1)&amp;""""&amp;"#g'"&amp;" ${CONFIG_DIR}"&amp;$K$7&amp;"; export "&amp;CI$312&amp;"="&amp;""""&amp;INDEX($E$255:$G$259,MATCH("●",INDEX($H$255:$AQ$259,,MATCH($D322,$137:$137,0)-7),0),1)&amp;""";"),",",""",""")</f>
        <v/>
      </c>
      <c r="CJ322" s="71" t="str">
        <f>SUBSTITUTE(IF(INDEX($E$255:$G$259,MATCH("●",INDEX($H$255:$AQ$259,,MATCH($D322,$137:$137,0)-7),0),1)=VLOOKUP(CJ$312,$AD$9:$AN$32,8,FALSE),"","sed -i "&amp;IF($AK$310="MacOS","'' ","")&amp;"'s#"&amp;CJ$312&amp;"="""&amp;INDEX($E$255:$G$259,MATCH("●",INDEX($H$255:$AQ$259,,MATCH($D322,$137:$137,0)-7),0),1)&amp;""""&amp;"#"&amp;CJ$312&amp;"="&amp;""""&amp;VLOOKUP(CJ$312,$AD$9:$AN$32,8,FALSE)&amp;""""&amp;"#g'"&amp;"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2" s="71" t="str">
        <f>SUBSTITUTE(IF(VLOOKUP(CK$312,$AD$9:$AN$32,8,FALSE)=INDEX($E$261:$G$270,MATCH("●",INDEX($H$261:$AQ$270,,MATCH($D322,$137:$137,0)-7),0),1),"","sed -i "&amp;IF($AK$310="MacOS","'' ","")&amp;"'s#"&amp;CK$312&amp;"="""&amp;VLOOKUP(CK$312,$AD$9:$AN$32,8,FALSE)&amp;""""&amp;"#"&amp;CK$312&amp;"="&amp;""""&amp;INDEX($E$261:$G$270,MATCH("●",INDEX($H$261:$AQ$270,,MATCH($D322,$137:$137,0)-7),0),1)&amp;""""&amp;"#g'"&amp;" ${CONFIG_DIR}"&amp;$K$7&amp;"; export "&amp;CK$312&amp;"="&amp;""""&amp;INDEX($E$261:$G$270,MATCH("●",INDEX($H$261:$AQ$270,,MATCH($D322,$137:$137,0)-7),0),1)&amp;""";"),",",""",""")</f>
        <v/>
      </c>
      <c r="CL322" s="71" t="str">
        <f>SUBSTITUTE(IF(INDEX($E$261:$G$270,MATCH("●",INDEX($H$261:$AQ$270,,MATCH($D322,$137:$137,0)-7),0),1)=VLOOKUP(CL$312,$AD$9:$AN$32,8,FALSE),"","sed -i "&amp;IF($AK$310="MacOS","'' ","")&amp;"'s#"&amp;CL$312&amp;"="""&amp;INDEX($E$261:$G$270,MATCH("●",INDEX($H$261:$AQ$270,,MATCH($D322,$137:$137,0)-7),0),1)&amp;""""&amp;"#"&amp;CL$312&amp;"="&amp;""""&amp;VLOOKUP(CL$312,$AD$9:$AN$32,8,FALSE)&amp;""""&amp;"#g'"&amp;"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2" s="71" t="str">
        <f t="shared" si="6"/>
        <v>sed -i '' 's#POSTGRESQL_TEMPLATE="template0"#POSTGRESQL_TEMPLATE="なし"#g' ${CONFIG_DIR}db_data_config.txt; export POSTGRESQL_TEMPLATE="なし";</v>
      </c>
      <c r="CN322" s="71" t="str">
        <f t="shared" si="7"/>
        <v>sed -i '' 's#POSTGRESQL_TEMPLATE="なし"#POSTGRESQL_TEMPLATE="template0"#g' ${CONFIG_DIR}db_data_config.txt; export POSTGRESQL_TEMPLATE="template0";</v>
      </c>
      <c r="CO322" s="71" t="str">
        <f t="shared" si="8"/>
        <v>sed -i '' 's#POSTGRESQL_CONNECTION_LIMIT="-1"#POSTGRESQL_CONNECTION_LIMIT="なし"#g' ${CONFIG_DIR}db_data_config.txt; export POSTGRESQL_CONNECTION_LIMIT="なし";</v>
      </c>
      <c r="CP322" s="71" t="str">
        <f t="shared" si="9"/>
        <v>sed -i '' 's#POSTGRESQL_CONNECTION_LIMIT="なし"#POSTGRESQL_CONNECTION_LIMIT="-1"#g' ${CONFIG_DIR}db_data_config.txt; export POSTGRESQL_CONNECTION_LIMIT="-1";</v>
      </c>
      <c r="CQ322" s="71" t="str">
        <f t="shared" si="10"/>
        <v>sed -i '' 's#POSTGRESQL_ALLOW_CONNECTIONS="true"#POSTGRESQL_ALLOW_CONNECTIONS="なし"#g' ${CONFIG_DIR}db_data_config.txt; export POSTGRESQL_ALLOW_CONNECTIONS="なし";</v>
      </c>
      <c r="CR322" s="71" t="str">
        <f t="shared" si="11"/>
        <v>sed -i '' 's#POSTGRESQL_ALLOW_CONNECTIONS="なし"#POSTGRESQL_ALLOW_CONNECTIONS="true"#g' ${CONFIG_DIR}db_data_config.txt; export POSTGRESQL_ALLOW_CONNECTIONS="true";</v>
      </c>
      <c r="CS322" s="5" t="s">
        <v>735</v>
      </c>
    </row>
    <row r="323" spans="4:97" ht="54" customHeight="1">
      <c r="D323" s="96">
        <f t="shared" si="12"/>
        <v>46</v>
      </c>
      <c r="E323" s="97"/>
      <c r="F323" s="97"/>
      <c r="G323" s="98"/>
      <c r="H323" s="45" t="str">
        <f t="shared" ca="1" si="5"/>
        <v>clear; echo テストケース046; sed -i '' 's#DATABASE_CHARACTER_SET="utf8mb4"#DATABASE_CHARACTER_SET="euckr"#g' ${CONFIG_DIR}db_sql_config.txt; export DATABASE_CHARACTER_SET="euckr";sed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's#DATABASE_CHARACTER_SET="euckr"#DATABASE_CHARACTER_SET="utf8mb4"#g' ${CONFIG_DIR}db_sql_config.txt; export DATABASE_CHARACTER_SET="utf8mb4";sed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7"/>
      <c r="AE323" s="99" t="str" cm="1">
        <f t="array" ref="AE323">SUBSTITUTE(INDEX($H$288:$AQ$288, , MATCH($D323, $137:$137, 0)-7),"-","")</f>
        <v>正常</v>
      </c>
      <c r="AF323" s="100"/>
      <c r="AG323" s="101"/>
      <c r="AH323" s="102" t="s">
        <v>1522</v>
      </c>
      <c r="AI323" s="103"/>
      <c r="AJ323" s="103"/>
      <c r="AK323" s="103"/>
      <c r="AL323" s="103"/>
      <c r="AM323" s="103"/>
      <c r="AN323" s="103"/>
      <c r="AO323" s="103"/>
      <c r="AP323" s="103"/>
      <c r="AQ323" s="104"/>
      <c r="AS323" s="68" t="str" cm="1">
        <f t="array" ref="AS323">SUBSTITUTE(TEXT(INDEX($H$291:$AQ$291,1,$D323-36),"000000"),"-","")</f>
        <v>240001</v>
      </c>
      <c r="AT323" s="69"/>
      <c r="AU323" s="70"/>
      <c r="AW323" s="71" t="str">
        <f>SUBSTITUTE(IF(VLOOKUP(AW$312,$AD$9:$AN$32,8,FALSE)=INDEX($E$143:$G$146,MATCH("●",INDEX($H$143:$AQ$146,,MATCH($D323,$137:$137,0)-7),0),1),"","sed -i "&amp;IF($AK$310="MacOS","'' ","")&amp;"'s#"&amp;AW$312&amp;"="""&amp;VLOOKUP(AW$312,$AD$9:$AN$32,8,FALSE)&amp;""""&amp;"#"&amp;AW$312&amp;"="&amp;""""&amp;INDEX($E$143:$G$146,MATCH("●",INDEX($H$143:$AQ$146,,MATCH($D323,$137:$137,0)-7),0),1)&amp;""""&amp;"#g'"&amp;" ${CONFIG_DIR}"&amp;$K$7&amp;"; export "&amp;AW$312&amp;"="&amp;""""&amp;INDEX($E$143:$G$146,MATCH("●",INDEX($H$143:$AQ$146,,MATCH($D323,$137:$137,0)-7),0),1)&amp;""";"),",",""",""")</f>
        <v/>
      </c>
      <c r="AX323" s="71" t="str">
        <f>SUBSTITUTE(IF(INDEX($E$143:$G$146,MATCH("●",INDEX($H$143:$AQ$146,,MATCH($D323,$137:$137,0)-7),0),1)=VLOOKUP(AX$312,$AD$9:$AN$32,8,FALSE),"","sed -i "&amp;IF($AK$310="MacOS","'' ","")&amp;"'s#"&amp;AX$312&amp;"="""&amp;INDEX($E$143:$G$146,MATCH("●",INDEX($H$143:$AQ$146,,MATCH($D323,$137:$137,0)-7),0),1)&amp;""""&amp;"#"&amp;AX$312&amp;"="&amp;""""&amp;VLOOKUP(AX$312,$AD$9:$AN$32,8,FALSE)&amp;""""&amp;"#g'"&amp;"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3" s="71" t="str">
        <f>SUBSTITUTE(IF(VLOOKUP(AY$312,$AD$9:$AN$32,8,FALSE)=INDEX($E$148:$G$149,MATCH("●",INDEX($H$148:$AQ$149,,MATCH($D323,$137:$137,0)-7),0),1),"","sed -i "&amp;IF($AK$310="MacOS","'' ","")&amp;"'s#"&amp;AY$312&amp;"="""&amp;VLOOKUP(AY$312,$AD$9:$AN$32,8,FALSE)&amp;""""&amp;"#"&amp;AY$312&amp;"="&amp;""""&amp;INDEX($E$148:$G$149,MATCH("●",INDEX($H$148:$AQ$149,,MATCH($D323,$137:$137,0)-7),0),1)&amp;""""&amp;"#g'"&amp;" ${CONFIG_DIR}"&amp;$K$7&amp;"; export "&amp;AY$312&amp;"="&amp;""""&amp;INDEX($E$148:$G$149,MATCH("●",INDEX($H$148:$AQ$149,,MATCH($D323,$137:$137,0)-7),0),1)&amp;""";"),",",""",""")</f>
        <v/>
      </c>
      <c r="AZ323" s="71" t="str">
        <f>SUBSTITUTE(IF(INDEX($E$148:$G$149,MATCH("●",INDEX($H$148:$AQ$149,,MATCH($D323,$137:$137,0)-7),0),1)=VLOOKUP(AZ$312,$AD$9:$AN$16,8,FALSE),"","sed -i "&amp;IF($AK$310="MacOS","'' ","")&amp;"'s#"&amp;AZ$312&amp;"="""&amp;INDEX($E$148:$G$149,MATCH("●",INDEX($H$148:$AQ$149,,MATCH($D323,$137:$137,0)-7),0),1)&amp;""""&amp;"#"&amp;AZ$312&amp;"="&amp;""""&amp;VLOOKUP(AZ$312,$AD$9:$AN$16,8,FALSE)&amp;""""&amp;"#g'"&amp;"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3" s="71" t="str">
        <f>SUBSTITUTE(IF(VLOOKUP(BA$312,$AD$9:$AN$32,8,FALSE)=INDEX($E$151:$G$156,MATCH("●",INDEX($H$151:$AQ$156,,MATCH($D323,$137:$137,0)-7),0),1),"","sed -i "&amp;IF($AK$310="MacOS","'' ","")&amp;"'s#"&amp;BA$312&amp;"="""&amp;VLOOKUP(BA$312,$AD$9:$AN$32,8,FALSE)&amp;""""&amp;"#"&amp;BA$312&amp;"="&amp;""""&amp;INDEX($E$151:$G$156,MATCH("●",INDEX($H$151:$AQ$156,,MATCH($D323,$137:$137,0)-7),0),1)&amp;""""&amp;"#g'"&amp;" ${CONFIG_DIR}"&amp;$K$7&amp;"; export "&amp;BA$312&amp;"="&amp;""""&amp;INDEX($E$151:$G$156,MATCH("●",INDEX($H$151:$AQ$156,,MATCH($D323,$137:$137,0)-7),0),1)&amp;""";"),",",""",""")</f>
        <v>sed -i '' 's#DATABASE_CHARACTER_SET="utf8mb4"#DATABASE_CHARACTER_SET="euckr"#g' ${CONFIG_DIR}db_sql_config.txt; export DATABASE_CHARACTER_SET="euckr";</v>
      </c>
      <c r="BB323" s="71" t="str">
        <f>SUBSTITUTE(IF(INDEX($E$151:$G$156,MATCH("●",INDEX($H$151:$AQ$156,,MATCH($D323,$137:$137,0)-7),0),1)=VLOOKUP(BB$312,$AD$9:$AN$16,8,FALSE),"","sed -i "&amp;IF($AK$310="MacOS","'' ","")&amp;"'s#"&amp;BB$312&amp;"="""&amp;INDEX($E$151:$G$156,MATCH("●",INDEX($H$151:$AQ$156,,MATCH($D323,$137:$137,0)-7),0),1)&amp;""""&amp;"#"&amp;BB$312&amp;"="&amp;""""&amp;VLOOKUP(BB$312,$AD$9:$AN$16,8,FALSE)&amp;""""&amp;"#g'"&amp;"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's#DATABASE_CHARACTER_SET="euckr"#DATABASE_CHARACTER_SET="utf8mb4"#g' ${CONFIG_DIR}db_sql_config.txt; export DATABASE_CHARACTER_SET="utf8mb4";</v>
      </c>
      <c r="BC323" s="71" t="str">
        <f>SUBSTITUTE(IF(VLOOKUP(BC$312,$AD$9:$AN$32,8,FALSE)=INDEX($E$158:$G$166,MATCH("●",INDEX($H$158:$AQ$166,,MATCH($D323,$137:$137,0)-7),0),1),"","sed -i "&amp;IF($AK$310="MacOS","'' ","")&amp;"'s#"&amp;BC$312&amp;"="""&amp;VLOOKUP(BC$312,$AD$9:$AN$32,8,FALSE)&amp;""""&amp;"#"&amp;BC$312&amp;"="&amp;""""&amp;INDEX($E$158:$G$166,MATCH("●",INDEX($H$158:$AQ$166,,MATCH($D323,$137:$137,0)-7),0),1)&amp;""""&amp;"#g'"&amp;" ${CONFIG_DIR}"&amp;$K$7&amp;"; export "&amp;BC$312&amp;"="&amp;""""&amp;INDEX($E$158:$G$166,MATCH("●",INDEX($H$158:$AQ$166,,MATCH($D323,$137:$137,0)-7),0),1)&amp;""";"),",",""",""")</f>
        <v/>
      </c>
      <c r="BD323" s="71" t="str">
        <f>SUBSTITUTE(IF(INDEX($E$158:$G$166,MATCH("●",INDEX($H$158:$AQ$166,,MATCH($D323,$137:$137,0)-7),0),1)=VLOOKUP(BD$312,$AD$9:$AN$16,8,FALSE),"","sed -i "&amp;IF($AK$310="MacOS","'' ","")&amp;"'s#"&amp;BD$312&amp;"="""&amp;INDEX($E$158:$G$166,MATCH("●",INDEX($H$158:$AQ$166,,MATCH($D323,$137:$137,0)-7),0),1)&amp;""""&amp;"#"&amp;BD$312&amp;"="&amp;""""&amp;VLOOKUP(BD$312,$AD$9:$AN$16,8,FALSE)&amp;""""&amp;"#g'"&amp;"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23" s="71" t="str">
        <f>SUBSTITUTE(IF(VLOOKUP(BE$312,$AD$9:$AN$32,8,FALSE)=INDEX($E$168:$G$169,MATCH("●",INDEX($H$168:$AQ$169,,MATCH($D323,$137:$137,0)-7),0),1),"","sed -i "&amp;IF($AK$310="MacOS","'' ","")&amp;"'s#"&amp;BE$312&amp;"="""&amp;VLOOKUP(BE$312,$AD$9:$AD$9:$AN$32,8,FALSE)&amp;""""&amp;"#"&amp;BE$312&amp;"="&amp;""""&amp;INDEX($E$168:$G$169,MATCH("●",INDEX($H$168:$AQ$169,,MATCH($D323,$137:$137,0)-7),0),1)&amp;""""&amp;"#g'"&amp;" ${CONFIG_DIR}"&amp;$K$7&amp;"; export "&amp;BE$312&amp;"="&amp;""""&amp;INDEX($E$168:$G$169,MATCH("●",INDEX($H$168:$AQ$169,,MATCH($D323,$137:$137,0)-7),0),1)&amp;""";"),",",""",""")</f>
        <v/>
      </c>
      <c r="BF323" s="71" t="str">
        <f>SUBSTITUTE(IF(INDEX($E$168:$G$169,MATCH("●",INDEX($H$168:$AQ$169,,MATCH($D323,$137:$137,0)-7),0),1)=VLOOKUP(BF$312,$AD$9:$AN$16,8,FALSE),"","sed -i "&amp;IF($AK$310="MacOS","'' ","")&amp;"'s#"&amp;BF$312&amp;"="""&amp;INDEX($E$168:$G$169,MATCH("●",INDEX($H$168:$AQ$169,,MATCH($D323,$137:$137,0)-7),0),1)&amp;""""&amp;"#"&amp;BF$312&amp;"="&amp;""""&amp;VLOOKUP(BF$312,$AD$9:$AN$16,8,FALSE)&amp;""""&amp;"#g'"&amp;"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3" s="71" t="str">
        <f>SUBSTITUTE(IF(VLOOKUP(BG$312,$AD$9:$AN$32,8,FALSE)=INDEX($E$171:$G$172,MATCH("●",INDEX($H$171:$AQ$172,,MATCH($D323,$137:$137,0)-7),0),1),"","sed -i "&amp;IF($AK$310="MacOS","'' ","")&amp;"'s#"&amp;BG$312&amp;"="""&amp;VLOOKUP(BG$312,$AD$9:$AN$32,8,FALSE)&amp;""""&amp;"#"&amp;BG$312&amp;"="&amp;""""&amp;INDEX($E$171:$G$172,MATCH("●",INDEX($H$171:$AQ$172,,MATCH($D323,$137:$137,0)-7),0),1)&amp;""""&amp;"#g'"&amp;" ${CONFIG_DIR}"&amp;$K$7&amp;"; export "&amp;BG$312&amp;"="&amp;""""&amp;INDEX($E$171:$G$172,MATCH("●",INDEX($H$171:$AQ$172,,MATCH($D323,$137:$137,0)-7),0),1)&amp;""";"),",",""",""")</f>
        <v/>
      </c>
      <c r="BH323" s="71" t="str">
        <f>SUBSTITUTE(IF(INDEX($E$171:$G$172,MATCH("●",INDEX($H$171:$AQ$172,,MATCH($D323,$137:$137,0)-7),0),1)=VLOOKUP(BH$312,$AD$9:$AN$16,8,FALSE),"","sed -i "&amp;IF($AK$310="MacOS","'' ","")&amp;"'s#"&amp;BH$312&amp;"="""&amp;INDEX($E$171:$G$172,MATCH("●",INDEX($H$171:$AQ$172,,MATCH($D323,$137:$137,0)-7),0),1)&amp;""""&amp;"#"&amp;BH$312&amp;"="&amp;""""&amp;VLOOKUP(BH$312,$AD$9:$AN$16,8,FALSE)&amp;""""&amp;"#g'"&amp;"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3" s="71" t="str">
        <f>SUBSTITUTE(IF(VLOOKUP(BI$312,$AD$9:$AN$32,8,FALSE)=INDEX($E$174:$G$186,MATCH("●",INDEX($H$174:$AQ$186,,MATCH($D323,$137:$137,0)-7),0),1),"","sed -i "&amp;IF($AK$310="MacOS","'' ","")&amp;"'s#"&amp;BI$312&amp;"="""&amp;VLOOKUP(BI$312,$AD$9:$AN$32,8,FALSE)&amp;""""&amp;"#"&amp;BI$312&amp;"="&amp;""""&amp;INDEX($E$174:$G$186,MATCH("●",INDEX($H$174:$AQ$186,,MATCH($D323,$137:$137,0)-7),0),1)&amp;""""&amp;"#g'"&amp;" ${CONFIG_DIR}"&amp;$K$7&amp;"; export "&amp;BI$312&amp;"="&amp;""""&amp;INDEX($E$174:$G$186,MATCH("●",INDEX($H$174:$AQ$186,,MATCH($D323,$137:$137,0)-7),0),1)&amp;""";"),",",""",""")</f>
        <v/>
      </c>
      <c r="BJ323" s="71" t="str">
        <f>SUBSTITUTE(IF(INDEX($E$174:$G$186,MATCH("●",INDEX($H$174:$AQ$186,,MATCH($D323,$137:$137,0)-7),0),1)=VLOOKUP(BJ$312,$AD$9:$AN$16,8,FALSE),"","sed -i "&amp;IF($AK$310="MacOS","'' ","")&amp;"'s#"&amp;BJ$312&amp;"="""&amp;INDEX($E$174:$G$186,MATCH("●",INDEX($H$174:$AQ$186,,MATCH($D323,$137:$137,0)-7),0),1)&amp;""""&amp;"#"&amp;BJ$312&amp;"="&amp;""""&amp;VLOOKUP(BJ$312,$AD$9:$AN$16,8,FALSE)&amp;""""&amp;"#g'"&amp;"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3" s="71" t="str">
        <f>SUBSTITUTE(IF(VLOOKUP(BK$312,$AD$9:$AN$32,8,FALSE)=INDEX($E$188:$G$191,MATCH("●",INDEX($H$188:$AQ$191,,MATCH($D323,$137:$137,0)-7),0),1),"","sed -i "&amp;IF($AK$310="MacOS","'' ","")&amp;"'s#"&amp;BK$312&amp;"="""&amp;VLOOKUP(BK$312,$AD$9:$AN$32,8,FALSE)&amp;""""&amp;"#"&amp;BK$312&amp;"="&amp;""""&amp;INDEX($E$188:$G$191,MATCH("●",INDEX($H$188:$AQ$191,,MATCH($D323,$137:$137,0)-7),0),1)&amp;""""&amp;"#g'"&amp;" ${CONFIG_DIR}"&amp;$K$7&amp;"; export "&amp;BK$312&amp;"="&amp;""""&amp;INDEX($E$188:$G$191,MATCH("●",INDEX($H$188:$AQ$191,,MATCH($D323,$137:$137,0)-7),0),1)&amp;""";"),",",""",""")</f>
        <v/>
      </c>
      <c r="BL323" s="71" t="str">
        <f>SUBSTITUTE(IF(INDEX($E$188:$G$191,MATCH("●",INDEX($H$188:$AQ$191,,MATCH($D323,$137:$137,0)-7),0),1)=VLOOKUP(BL$312,$AD$9:$AN$32,8,FALSE),"","sed -i "&amp;IF($AK$310="MacOS","'' ","")&amp;"'s#"&amp;BL$312&amp;"="""&amp;INDEX($E$188:$G$191,MATCH("●",INDEX($H$188:$AQ$191,,MATCH($D323,$137:$137,0)-7),0),1)&amp;""""&amp;"#"&amp;BL$312&amp;"="&amp;""""&amp;VLOOKUP(BL$312,$AD$9:$AN$32,8,FALSE)&amp;""""&amp;"#g'"&amp;"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3" s="71" t="str">
        <f>SUBSTITUTE(IF(VLOOKUP(BM$312,$AD$9:$AN$32,8,FALSE)=INDEX($E$193:$G$194,MATCH("●",INDEX($H$193:$AQ$194,,MATCH($D323,$137:$137,0)-7),0),1),"","sed -i "&amp;IF($AK$310="MacOS","'' ","")&amp;"'s#"&amp;BM$312&amp;"="""&amp;VLOOKUP(BM$312,$AD$9:$AN$32,8,FALSE)&amp;""""&amp;"#"&amp;BM$312&amp;"="&amp;""""&amp;INDEX($E$193:$G$194,MATCH("●",INDEX($H$193:$AQ$194,,MATCH($D323,$137:$137,0)-7),0),1)&amp;""""&amp;"#g'"&amp;" ${CONFIG_DIR}"&amp;$K$7&amp;"; export "&amp;BM$312&amp;"="&amp;""""&amp;INDEX($E$193:$G$194,MATCH("●",INDEX($H$193:$AQ$194,,MATCH($D323,$137:$137,0)-7),0),1)&amp;""";"),",",""",""")</f>
        <v/>
      </c>
      <c r="BN323" s="71" t="str">
        <f>SUBSTITUTE(IF(INDEX($E$193:$G$194,MATCH("●",INDEX($H$193:$AQ$194,,MATCH($D323,$137:$137,0)-7),0),1)=VLOOKUP(BN$312,$AD$9:$AN$32,8,FALSE),"","sed -i "&amp;IF($AK$310="MacOS","'' ","")&amp;"'s#"&amp;BN$312&amp;"="""&amp;INDEX($E$193:$G$194,MATCH("●",INDEX($H$193:$AQ$194,,MATCH($D323,$137:$137,0)-7),0),1)&amp;""""&amp;"#"&amp;BN$312&amp;"="&amp;""""&amp;VLOOKUP(BN$312,$AD$9:$AN$32,8,FALSE)&amp;""""&amp;"#g'"&amp;"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3" s="71" t="str">
        <f>SUBSTITUTE(IF(VLOOKUP(BO$312,$AD$9:$AN$32,8,FALSE)=INDEX($E$196:$G$197,MATCH("●",INDEX($H$196:$AQ$197,,MATCH($D323,$137:$137,0)-7),0),1),"","sed -i "&amp;IF($AK$310="MacOS","'' ","")&amp;"'s#"&amp;BO$312&amp;"="""&amp;VLOOKUP(BO$312,$AD$9:$AN$32,8,FALSE)&amp;""""&amp;"#"&amp;BO$312&amp;"="&amp;""""&amp;INDEX($E$196:$G$197,MATCH("●",INDEX($H$196:$AQ$197,,MATCH($D323,$137:$137,0)-7),0),1)&amp;""""&amp;"#g'"&amp;" ${CONFIG_DIR}"&amp;$K$7&amp;"; export "&amp;BO$312&amp;"="&amp;""""&amp;INDEX($E$196:$G$197,MATCH("●",INDEX($H$196:$AQ$197,,MATCH($D323,$137:$137,0)-7),0),1)&amp;""";"),",",""",""")</f>
        <v/>
      </c>
      <c r="BP323" s="71" t="str">
        <f>SUBSTITUTE(IF(INDEX($E$196:$G$197,MATCH("●",INDEX($H$196:$AQ$197,,MATCH($D323,$137:$137,0)-7),0),1)=VLOOKUP(BP$312,$AD$9:$AN$32,8,FALSE),"","sed -i "&amp;IF($AK$310="MacOS","'' ","")&amp;"'s#"&amp;BP$312&amp;"="""&amp;INDEX($E$196:$G$197,MATCH("●",INDEX($H$196:$AQ$197,,MATCH($D323,$137:$137,0)-7),0),1)&amp;""""&amp;"#"&amp;BP$312&amp;"="&amp;""""&amp;VLOOKUP(BP$312,$AD$9:$AN$32,8,FALSE)&amp;""""&amp;"#g'"&amp;"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3" s="71" t="str">
        <f>SUBSTITUTE(IF(VLOOKUP(BQ$312,$AD$9:$AN$32,8,FALSE)=INDEX($E$199:$G$200,MATCH("●",INDEX($H$199:$AQ$200,,MATCH($D323,$137:$137,0)-7),0),1),"","sed -i "&amp;IF($AK$310="MacOS","'' ","")&amp;"'s#"&amp;BQ$312&amp;"="""&amp;VLOOKUP(BQ$312,$AD$9:$AN$32,8,FALSE)&amp;""""&amp;"#"&amp;BQ$312&amp;"="&amp;""""&amp;INDEX($E$199:$G$200,MATCH("●",INDEX($H$199:$AQ$200,,MATCH($D323,$137:$137,0)-7),0),1)&amp;""""&amp;"#g'"&amp;" ${CONFIG_DIR}"&amp;$K$7&amp;"; export "&amp;BQ$312&amp;"="&amp;""""&amp;INDEX($E$199:$G$200,MATCH("●",INDEX($H$199:$AQ$200,,MATCH($D323,$137:$137,0)-7),0),1)&amp;""";"),",",""",""")</f>
        <v/>
      </c>
      <c r="BR323" s="71" t="str">
        <f>SUBSTITUTE(IF(INDEX($E$199:$G$200,MATCH("●",INDEX($H$199:$AQ$200,,MATCH($D323,$137:$137,0)-7),0),1)=VLOOKUP(BR$312,$AD$9:$AN$32,8,FALSE),"","sed -i "&amp;IF($AK$310="MacOS","'' ","")&amp;"'s#"&amp;BR$312&amp;"="""&amp;INDEX($E$199:$G$200,MATCH("●",INDEX($H$199:$AQ$200,,MATCH($D323,$137:$137,0)-7),0),1)&amp;""""&amp;"#"&amp;BR$312&amp;"="&amp;""""&amp;VLOOKUP(BR$312,$AD$9:$AN$32,8,FALSE)&amp;""""&amp;"#g'"&amp;"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3" s="71" t="str">
        <f>SUBSTITUTE(IF(VLOOKUP(BS$312,$AD$9:$AN$32,8,FALSE)=INDEX($E$202:$G$205,MATCH("●",INDEX($H$202:$AQ$205,,MATCH($D323,$137:$137,0)-7),0),1),"","sed -i "&amp;IF($AK$310="MacOS","'' ","")&amp;"'s#"&amp;BS$312&amp;"="""&amp;VLOOKUP(BS$312,$AD$9:$AN$32,8,FALSE)&amp;""""&amp;"#"&amp;BS$312&amp;"="&amp;""""&amp;INDEX($E$202:$G$205,MATCH("●",INDEX($H$202:$AQ$205,,MATCH($D323,$137:$137,0)-7),0),1)&amp;""""&amp;"#g'"&amp;" ${CONFIG_DIR}"&amp;$K$7&amp;"; export "&amp;BS$312&amp;"="&amp;""""&amp;INDEX($E$202:$G$205,MATCH("●",INDEX($H$202:$AQ$205,,MATCH($D323,$137:$137,0)-7),0),1)&amp;""";"),",",""",""")</f>
        <v/>
      </c>
      <c r="BT323" s="71" t="str">
        <f>SUBSTITUTE(IF(INDEX($E$202:$G$205,MATCH("●",INDEX($H$202:$AQ$205,,MATCH($D323,$137:$137,0)-7),0),1)=VLOOKUP(BT$312,$AD$9:$AN$32,8,FALSE),"","sed -i "&amp;IF($AK$310="MacOS","'' ","")&amp;"'s#"&amp;BT$312&amp;"="""&amp;INDEX($E$202:$G$205,MATCH("●",INDEX($H$202:$AQ$205,,MATCH($D323,$137:$137,0)-7),0),1)&amp;""""&amp;"#"&amp;BT$312&amp;"="&amp;""""&amp;VLOOKUP(BT$312,$AD$9:$AN$32,8,FALSE)&amp;""""&amp;"#g'"&amp;"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3" s="71" t="str">
        <f>SUBSTITUTE(IF(VLOOKUP(BU$312,$AD$9:$AN$32,8,FALSE)=INDEX($E$207:$G$212,MATCH("●",INDEX($H$207:$AQ$212,,MATCH($D323,$137:$137,0)-7),0),1),"","sed -i "&amp;IF($AK$310="MacOS","'' ","")&amp;"'s#"&amp;BU$312&amp;"="""&amp;VLOOKUP(BU$312,$AD$9:$AN$32,8,FALSE)&amp;""""&amp;"#"&amp;BU$312&amp;"="&amp;""""&amp;INDEX($E$207:$G$212,MATCH("●",INDEX($H$207:$AQ$212,,MATCH($D323,$137:$137,0)-7),0),1)&amp;""""&amp;"#g'"&amp;" ${CONFIG_DIR}"&amp;$K$7&amp;"; export "&amp;BU$312&amp;"="&amp;""""&amp;INDEX($E$207:$G$212,MATCH("●",INDEX($H$207:$AQ$212,,MATCH($D323,$137:$137,0)-7),0),1)&amp;""";"),",",""",""")</f>
        <v/>
      </c>
      <c r="BV323" s="71" t="str">
        <f>SUBSTITUTE(IF(INDEX($E$207:$G$212,MATCH("●",INDEX($H$207:$AQ$212,,MATCH($D323,$137:$137,0)-7),0),1)=VLOOKUP(BV$312,$AD$9:$AN$32,8,FALSE),"","sed -i "&amp;IF($AK$310="MacOS","'' ","")&amp;"'s#"&amp;BV$312&amp;"="""&amp;INDEX($E$207:$G$212,MATCH("●",INDEX($H$207:$AQ$212,,MATCH($D323,$137:$137,0)-7),0),1)&amp;""""&amp;"#"&amp;BV$312&amp;"="&amp;""""&amp;VLOOKUP(BV$312,$AD$9:$AN$32,8,FALSE)&amp;""""&amp;"#g'"&amp;"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3" s="71" t="str">
        <f>SUBSTITUTE(IF(VLOOKUP(BW$312,$AD$9:$AN$32,8,FALSE)=INDEX($E$214:$G$219,MATCH("●",INDEX($H$214:$AQ$219,,MATCH($D323,$137:$137,0)-7),0),1),"","sed -i "&amp;IF($AK$310="MacOS","'' ","")&amp;"'s#"&amp;BW$312&amp;"="""&amp;VLOOKUP(BW$312,$AD$9:$AN$32,8,FALSE)&amp;""""&amp;"#"&amp;BW$312&amp;"="&amp;""""&amp;INDEX($E$214:$G$219,MATCH("●",INDEX($H$214:$AQ$219,,MATCH($D323,$137:$137,0)-7),0),1)&amp;""""&amp;"#g'"&amp;" ${CONFIG_DIR}"&amp;$K$7&amp;"; export "&amp;BW$312&amp;"="&amp;""""&amp;INDEX($E$214:$G$219,MATCH("●",INDEX($H$214:$AQ$219,,MATCH($D323,$137:$137,0)-7),0),1)&amp;""";"),",",""",""")</f>
        <v/>
      </c>
      <c r="BX323" s="71" t="str">
        <f>SUBSTITUTE(IF(INDEX($E$214:$G$219,MATCH("●",INDEX($H$214:$AQ$219,,MATCH($D323,$137:$137,0)-7),0),1)=VLOOKUP(BX$312,$AD$9:$AN$32,8,FALSE),"","sed -i "&amp;IF($AK$310="MacOS","'' ","")&amp;"'s#"&amp;BX$312&amp;"="""&amp;INDEX($E$214:$G$219,MATCH("●",INDEX($H$214:$AQ$219,,MATCH($D323,$137:$137,0)-7),0),1)&amp;""""&amp;"#"&amp;BX$312&amp;"="&amp;""""&amp;VLOOKUP(BX$312,$AD$9:$AN$32,8,FALSE)&amp;""""&amp;"#g'"&amp;"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3" s="71" t="str">
        <f>SUBSTITUTE(IF(VLOOKUP(BY$312,$AD$9:$AN$32,8,FALSE)=INDEX($E$221:$G$226,MATCH("●",INDEX($H$221:$AQ$226,,MATCH($D323,$137:$137,0)-7),0),1),"","sed -i "&amp;IF($AK$310="MacOS","'' ","")&amp;"'s#"&amp;BY$312&amp;"="""&amp;VLOOKUP(BY$312,$AD$9:$AN$32,8,FALSE)&amp;""""&amp;"#"&amp;BY$312&amp;"="&amp;""""&amp;INDEX($E$221:$G$226,MATCH("●",INDEX($H$221:$AQ$226,,MATCH($D323,$137:$137,0)-7),0),1)&amp;""""&amp;"#g'"&amp;" ${CONFIG_DIR}"&amp;$K$7&amp;"; export "&amp;BY$312&amp;"="&amp;""""&amp;INDEX($E$221:$G$226,MATCH("●",INDEX($H$221:$AQ$226,,MATCH($D323,$137:$137,0)-7),0),1)&amp;""";"),",",""",""")</f>
        <v/>
      </c>
      <c r="BZ323" s="71" t="str">
        <f>SUBSTITUTE(IF(INDEX($E$221:$G$226,MATCH("●",INDEX($H$221:$AQ$226,,MATCH($D323,$137:$137,0)-7),0),1)=VLOOKUP(BZ$312,$AD$9:$AN$32,8,FALSE),"","sed -i "&amp;IF($AK$310="MacOS","'' ","")&amp;"'s#"&amp;BZ$312&amp;"="""&amp;INDEX($E$221:$G$226,MATCH("●",INDEX($H$221:$AQ$226,,MATCH($D323,$137:$137,0)-7),0),1)&amp;""""&amp;"#"&amp;BZ$312&amp;"="&amp;""""&amp;VLOOKUP(BZ$312,$AD$9:$AN$32,8,FALSE)&amp;""""&amp;"#g'"&amp;"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3" s="71" t="str">
        <f>SUBSTITUTE(IF(VLOOKUP(CA$312,$AD$9:$AN$32,8,FALSE)=INDEX($E$228:$G$233,MATCH("●",INDEX($H$228:$AQ$233,,MATCH($D323,$137:$137,0)-7),0),1),"","sed -i "&amp;IF($AK$310="MacOS","'' ","")&amp;"'s#"&amp;CA$312&amp;"="""&amp;VLOOKUP(CA$312,$AD$9:$AN$32,8,FALSE)&amp;""""&amp;"#"&amp;CA$312&amp;"="&amp;""""&amp;INDEX($E$228:$G$233,MATCH("●",INDEX($H$228:$AQ$233,,MATCH($D323,$137:$137,0)-7),0),1)&amp;""""&amp;"#g'"&amp;" ${CONFIG_DIR}"&amp;$K$7&amp;"; export "&amp;CA$312&amp;"="&amp;""""&amp;INDEX($E$228:$G$233,MATCH("●",INDEX($H$228:$AQ$233,,MATCH($D323,$137:$137,0)-7),0),1)&amp;""";"),",",""",""")</f>
        <v/>
      </c>
      <c r="CB323" s="71" t="str">
        <f>SUBSTITUTE(IF(INDEX($E$228:$G$233,MATCH("●",INDEX($H$228:$AQ$233,,MATCH($D323,$137:$137,0)-7),0),1)=VLOOKUP(CB$312,$AD$9:$AN$32,8,FALSE),"","sed -i "&amp;IF($AK$310="MacOS","'' ","")&amp;"'s#"&amp;CB$312&amp;"="""&amp;INDEX($E$228:$G$233,MATCH("●",INDEX($H$228:$AQ$233,,MATCH($D323,$137:$137,0)-7),0),1)&amp;""""&amp;"#"&amp;CB$312&amp;"="&amp;""""&amp;VLOOKUP(CB$312,$AD$9:$AN$32,8,FALSE)&amp;""""&amp;"#g'"&amp;"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3" s="71" t="str">
        <f>SUBSTITUTE(IF(VLOOKUP(CC$312,$AD$9:$AN$32,8,FALSE)=INDEX($E$235:$G$240,MATCH("●",INDEX($H$235:$AQ$240,,MATCH($D323,$137:$137,0)-7),0),1),"","sed -i "&amp;IF($AK$310="MacOS","'' ","")&amp;"'s#"&amp;CC$312&amp;"="""&amp;VLOOKUP(CC$312,$AD$9:$AN$32,8,FALSE)&amp;""""&amp;"#"&amp;CC$312&amp;"="&amp;""""&amp;INDEX($E$235:$G$240,MATCH("●",INDEX($H$235:$AQ$240,,MATCH($D323,$137:$137,0)-7),0),1)&amp;""""&amp;"#g'"&amp;" ${CONFIG_DIR}"&amp;$K$7&amp;"; export "&amp;CC$312&amp;"="&amp;""""&amp;INDEX($E$235:$G$240,MATCH("●",INDEX($H$235:$AQ$240,,MATCH($D323,$137:$137,0)-7),0),1)&amp;""";"),",",""",""")</f>
        <v/>
      </c>
      <c r="CD323" s="71" t="str">
        <f>SUBSTITUTE(IF(INDEX($E$235:$G$240,MATCH("●",INDEX($H$235:$AQ$240,,MATCH($D323,$137:$137,0)-7),0),1)=VLOOKUP(CD$312,$AD$9:$AN$32,8,FALSE),"","sed -i "&amp;IF($AK$310="MacOS","'' ","")&amp;"'s#"&amp;CD$312&amp;"="""&amp;INDEX($E$235:$G$240,MATCH("●",INDEX($H$235:$AQ$240,,MATCH($D323,$137:$137,0)-7),0),1)&amp;""""&amp;"#"&amp;CD$312&amp;"="&amp;""""&amp;VLOOKUP(CD$312,$AD$9:$AN$32,8,FALSE)&amp;""""&amp;"#g'"&amp;"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3" s="71" t="str">
        <f>SUBSTITUTE(IF(VLOOKUP(CE$312,$AD$9:$AN$32,8,FALSE)=INDEX($E$242:$G$247,MATCH("●",INDEX($H$242:$AQ$247,,MATCH($D323,$137:$137,0)-7),0),1),"","sed -i "&amp;IF($AK$310="MacOS","'' ","")&amp;"'s#"&amp;CE$312&amp;"="""&amp;VLOOKUP(CE$312,$AD$9:$AN$32,8,FALSE)&amp;""""&amp;"#"&amp;CE$312&amp;"="&amp;""""&amp;INDEX($E$242:$G$247,MATCH("●",INDEX($H$242:$AQ$247,,MATCH($D323,$137:$137,0)-7),0),1)&amp;""""&amp;"#g'"&amp;" ${CONFIG_DIR}"&amp;$K$7&amp;"; export "&amp;CE$312&amp;"="&amp;""""&amp;INDEX($E$242:$G$247,MATCH("●",INDEX($H$242:$AQ$247,,MATCH($D323,$137:$137,0)-7),0),1)&amp;""";"),",",""",""")</f>
        <v/>
      </c>
      <c r="CF323" s="71" t="str">
        <f>SUBSTITUTE(IF(INDEX($E$242:$G$247,MATCH("●",INDEX($H$242:$AQ$247,,MATCH($D323,$137:$137,0)-7),0),1)=VLOOKUP(CF$312,$AD$9:$AN$32,8,FALSE),"","sed -i "&amp;IF($AK$310="MacOS","'' ","")&amp;"'s#"&amp;CF$312&amp;"="""&amp;INDEX($E$242:$G$247,MATCH("●",INDEX($H$242:$AQ$247,,MATCH($D323,$137:$137,0)-7),0),1)&amp;""""&amp;"#"&amp;CF$312&amp;"="&amp;""""&amp;VLOOKUP(CF$312,$AD$9:$AN$32,8,FALSE)&amp;""""&amp;"#g'"&amp;"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3" s="71" t="str">
        <f>SUBSTITUTE(IF(VLOOKUP(CG$312,$AD$9:$AN$32,8,FALSE)=INDEX($E$249:$G$253,MATCH("●",INDEX($H$249:$AQ$253,,MATCH($D323,$137:$137,0)-7),0),1),"","sed -i "&amp;IF($AK$310="MacOS","'' ","")&amp;"'s#"&amp;CG$312&amp;"="""&amp;VLOOKUP(CG$312,$AD$9:$AN$32,8,FALSE)&amp;""""&amp;"#"&amp;CG$312&amp;"="&amp;""""&amp;INDEX($E$249:$G$253,MATCH("●",INDEX($H$249:$AQ$253,,MATCH($D323,$137:$137,0)-7),0),1)&amp;""""&amp;"#g'"&amp;" ${CONFIG_DIR}"&amp;$K$7&amp;"; export "&amp;CG$312&amp;"="&amp;""""&amp;INDEX($E$249:$G$253,MATCH("●",INDEX($H$249:$AQ$253,,MATCH($D323,$137:$137,0)-7),0),1)&amp;""";"),",",""",""")</f>
        <v/>
      </c>
      <c r="CH323" s="71" t="str">
        <f>SUBSTITUTE(IF(INDEX($E$249:$G$253,MATCH("●",INDEX($H$249:$AQ$253,,MATCH($D323,$137:$137,0)-7),0),1)=VLOOKUP(CH$312,$AD$9:$AN$32,8,FALSE),"","sed -i "&amp;IF($AK$310="MacOS","'' ","")&amp;"'s#"&amp;CH$312&amp;"="""&amp;INDEX($E$249:$G$253,MATCH("●",INDEX($H$249:$AQ$253,,MATCH($D323,$137:$137,0)-7),0),1)&amp;""""&amp;"#"&amp;CH$312&amp;"="&amp;""""&amp;VLOOKUP(CH$312,$AD$9:$AN$32,8,FALSE)&amp;""""&amp;"#g'"&amp;"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3" s="71" t="str">
        <f>SUBSTITUTE(IF(VLOOKUP(CI$312,$AD$9:$AN$32,8,FALSE)=INDEX($E$255:$G$259,MATCH("●",INDEX($H$255:$AQ$259,,MATCH($D323,$137:$137,0)-7),0),1),"","sed -i "&amp;IF($AK$310="MacOS","'' ","")&amp;"'s#"&amp;CI$312&amp;"="""&amp;VLOOKUP(CI$312,$AD$9:$AN$32,8,FALSE)&amp;""""&amp;"#"&amp;CI$312&amp;"="&amp;""""&amp;INDEX($E$255:$G$259,MATCH("●",INDEX($H$255:$AQ$259,,MATCH($D323,$137:$137,0)-7),0),1)&amp;""""&amp;"#g'"&amp;" ${CONFIG_DIR}"&amp;$K$7&amp;"; export "&amp;CI$312&amp;"="&amp;""""&amp;INDEX($E$255:$G$259,MATCH("●",INDEX($H$255:$AQ$259,,MATCH($D323,$137:$137,0)-7),0),1)&amp;""";"),",",""",""")</f>
        <v/>
      </c>
      <c r="CJ323" s="71" t="str">
        <f>SUBSTITUTE(IF(INDEX($E$255:$G$259,MATCH("●",INDEX($H$255:$AQ$259,,MATCH($D323,$137:$137,0)-7),0),1)=VLOOKUP(CJ$312,$AD$9:$AN$32,8,FALSE),"","sed -i "&amp;IF($AK$310="MacOS","'' ","")&amp;"'s#"&amp;CJ$312&amp;"="""&amp;INDEX($E$255:$G$259,MATCH("●",INDEX($H$255:$AQ$259,,MATCH($D323,$137:$137,0)-7),0),1)&amp;""""&amp;"#"&amp;CJ$312&amp;"="&amp;""""&amp;VLOOKUP(CJ$312,$AD$9:$AN$32,8,FALSE)&amp;""""&amp;"#g'"&amp;"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3" s="71" t="str">
        <f>SUBSTITUTE(IF(VLOOKUP(CK$312,$AD$9:$AN$32,8,FALSE)=INDEX($E$261:$G$270,MATCH("●",INDEX($H$261:$AQ$270,,MATCH($D323,$137:$137,0)-7),0),1),"","sed -i "&amp;IF($AK$310="MacOS","'' ","")&amp;"'s#"&amp;CK$312&amp;"="""&amp;VLOOKUP(CK$312,$AD$9:$AN$32,8,FALSE)&amp;""""&amp;"#"&amp;CK$312&amp;"="&amp;""""&amp;INDEX($E$261:$G$270,MATCH("●",INDEX($H$261:$AQ$270,,MATCH($D323,$137:$137,0)-7),0),1)&amp;""""&amp;"#g'"&amp;" ${CONFIG_DIR}"&amp;$K$7&amp;"; export "&amp;CK$312&amp;"="&amp;""""&amp;INDEX($E$261:$G$270,MATCH("●",INDEX($H$261:$AQ$270,,MATCH($D323,$137:$137,0)-7),0),1)&amp;""";"),",",""",""")</f>
        <v/>
      </c>
      <c r="CL323" s="71" t="str">
        <f>SUBSTITUTE(IF(INDEX($E$261:$G$270,MATCH("●",INDEX($H$261:$AQ$270,,MATCH($D323,$137:$137,0)-7),0),1)=VLOOKUP(CL$312,$AD$9:$AN$32,8,FALSE),"","sed -i "&amp;IF($AK$310="MacOS","'' ","")&amp;"'s#"&amp;CL$312&amp;"="""&amp;INDEX($E$261:$G$270,MATCH("●",INDEX($H$261:$AQ$270,,MATCH($D323,$137:$137,0)-7),0),1)&amp;""""&amp;"#"&amp;CL$312&amp;"="&amp;""""&amp;VLOOKUP(CL$312,$AD$9:$AN$32,8,FALSE)&amp;""""&amp;"#g'"&amp;"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3" s="71" t="str">
        <f t="shared" si="6"/>
        <v>sed -i '' 's#POSTGRESQL_TEMPLATE="template0"#POSTGRESQL_TEMPLATE="なし"#g' ${CONFIG_DIR}db_data_config.txt; export POSTGRESQL_TEMPLATE="なし";</v>
      </c>
      <c r="CN323" s="71" t="str">
        <f t="shared" si="7"/>
        <v>sed -i '' 's#POSTGRESQL_TEMPLATE="なし"#POSTGRESQL_TEMPLATE="template0"#g' ${CONFIG_DIR}db_data_config.txt; export POSTGRESQL_TEMPLATE="template0";</v>
      </c>
      <c r="CO323" s="71" t="str">
        <f t="shared" si="8"/>
        <v>sed -i '' 's#POSTGRESQL_CONNECTION_LIMIT="-1"#POSTGRESQL_CONNECTION_LIMIT="なし"#g' ${CONFIG_DIR}db_data_config.txt; export POSTGRESQL_CONNECTION_LIMIT="なし";</v>
      </c>
      <c r="CP323" s="71" t="str">
        <f t="shared" si="9"/>
        <v>sed -i '' 's#POSTGRESQL_CONNECTION_LIMIT="なし"#POSTGRESQL_CONNECTION_LIMIT="-1"#g' ${CONFIG_DIR}db_data_config.txt; export POSTGRESQL_CONNECTION_LIMIT="-1";</v>
      </c>
      <c r="CQ323" s="71" t="str">
        <f t="shared" si="10"/>
        <v>sed -i '' 's#POSTGRESQL_ALLOW_CONNECTIONS="true"#POSTGRESQL_ALLOW_CONNECTIONS="なし"#g' ${CONFIG_DIR}db_data_config.txt; export POSTGRESQL_ALLOW_CONNECTIONS="なし";</v>
      </c>
      <c r="CR323" s="71" t="str">
        <f t="shared" si="11"/>
        <v>sed -i '' 's#POSTGRESQL_ALLOW_CONNECTIONS="なし"#POSTGRESQL_ALLOW_CONNECTIONS="true"#g' ${CONFIG_DIR}db_data_config.txt; export POSTGRESQL_ALLOW_CONNECTIONS="true";</v>
      </c>
      <c r="CS323" s="5" t="s">
        <v>735</v>
      </c>
    </row>
    <row r="324" spans="4:97" ht="54" customHeight="1">
      <c r="D324" s="96">
        <f t="shared" si="12"/>
        <v>47</v>
      </c>
      <c r="E324" s="97"/>
      <c r="F324" s="97"/>
      <c r="G324" s="98"/>
      <c r="H324" s="45" t="str">
        <f t="shared" ca="1" si="5"/>
        <v>clear; echo テストケース047; sed -i '' 's#DATABASE_CHARACTER_SET="utf8mb4"#DATABASE_CHARACTER_SET="NONE"#g' ${CONFIG_DIR}db_sql_config.txt; export DATABASE_CHARACTER_SET="NONE";sed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's#DATABASE_CHARACTER_SET="NONE"#DATABASE_CHARACTER_SET="utf8mb4"#g' ${CONFIG_DIR}db_sql_config.txt; export DATABASE_CHARACTER_SET="utf8mb4";sed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7"/>
      <c r="AE324" s="99" t="str" cm="1">
        <f t="array" ref="AE324">SUBSTITUTE(INDEX($H$288:$AQ$288, , MATCH($D324, $137:$137, 0)-7),"-","")</f>
        <v>異常</v>
      </c>
      <c r="AF324" s="100"/>
      <c r="AG324" s="101"/>
      <c r="AH324" s="102" t="s">
        <v>1523</v>
      </c>
      <c r="AI324" s="103"/>
      <c r="AJ324" s="103"/>
      <c r="AK324" s="103"/>
      <c r="AL324" s="103"/>
      <c r="AM324" s="103"/>
      <c r="AN324" s="103"/>
      <c r="AO324" s="103"/>
      <c r="AP324" s="103"/>
      <c r="AQ324" s="104"/>
      <c r="AS324" s="68" t="str" cm="1">
        <f t="array" ref="AS324">SUBSTITUTE(TEXT(INDEX($H$291:$AQ$291,1,$D324-36),"000000"),"-","")</f>
        <v>240122</v>
      </c>
      <c r="AT324" s="69"/>
      <c r="AU324" s="70"/>
      <c r="AW324" s="71" t="str">
        <f>SUBSTITUTE(IF(VLOOKUP(AW$312,$AD$9:$AN$32,8,FALSE)=INDEX($E$143:$G$146,MATCH("●",INDEX($H$143:$AQ$146,,MATCH($D324,$137:$137,0)-7),0),1),"","sed -i "&amp;IF($AK$310="MacOS","'' ","")&amp;"'s#"&amp;AW$312&amp;"="""&amp;VLOOKUP(AW$312,$AD$9:$AN$32,8,FALSE)&amp;""""&amp;"#"&amp;AW$312&amp;"="&amp;""""&amp;INDEX($E$143:$G$146,MATCH("●",INDEX($H$143:$AQ$146,,MATCH($D324,$137:$137,0)-7),0),1)&amp;""""&amp;"#g'"&amp;" ${CONFIG_DIR}"&amp;$K$7&amp;"; export "&amp;AW$312&amp;"="&amp;""""&amp;INDEX($E$143:$G$146,MATCH("●",INDEX($H$143:$AQ$146,,MATCH($D324,$137:$137,0)-7),0),1)&amp;""";"),",",""",""")</f>
        <v/>
      </c>
      <c r="AX324" s="71" t="str">
        <f>SUBSTITUTE(IF(INDEX($E$143:$G$146,MATCH("●",INDEX($H$143:$AQ$146,,MATCH($D324,$137:$137,0)-7),0),1)=VLOOKUP(AX$312,$AD$9:$AN$32,8,FALSE),"","sed -i "&amp;IF($AK$310="MacOS","'' ","")&amp;"'s#"&amp;AX$312&amp;"="""&amp;INDEX($E$143:$G$146,MATCH("●",INDEX($H$143:$AQ$146,,MATCH($D324,$137:$137,0)-7),0),1)&amp;""""&amp;"#"&amp;AX$312&amp;"="&amp;""""&amp;VLOOKUP(AX$312,$AD$9:$AN$32,8,FALSE)&amp;""""&amp;"#g'"&amp;"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4" s="71" t="str">
        <f>SUBSTITUTE(IF(VLOOKUP(AY$312,$AD$9:$AN$32,8,FALSE)=INDEX($E$148:$G$149,MATCH("●",INDEX($H$148:$AQ$149,,MATCH($D324,$137:$137,0)-7),0),1),"","sed -i "&amp;IF($AK$310="MacOS","'' ","")&amp;"'s#"&amp;AY$312&amp;"="""&amp;VLOOKUP(AY$312,$AD$9:$AN$32,8,FALSE)&amp;""""&amp;"#"&amp;AY$312&amp;"="&amp;""""&amp;INDEX($E$148:$G$149,MATCH("●",INDEX($H$148:$AQ$149,,MATCH($D324,$137:$137,0)-7),0),1)&amp;""""&amp;"#g'"&amp;" ${CONFIG_DIR}"&amp;$K$7&amp;"; export "&amp;AY$312&amp;"="&amp;""""&amp;INDEX($E$148:$G$149,MATCH("●",INDEX($H$148:$AQ$149,,MATCH($D324,$137:$137,0)-7),0),1)&amp;""";"),",",""",""")</f>
        <v/>
      </c>
      <c r="AZ324" s="71" t="str">
        <f>SUBSTITUTE(IF(INDEX($E$148:$G$149,MATCH("●",INDEX($H$148:$AQ$149,,MATCH($D324,$137:$137,0)-7),0),1)=VLOOKUP(AZ$312,$AD$9:$AN$16,8,FALSE),"","sed -i "&amp;IF($AK$310="MacOS","'' ","")&amp;"'s#"&amp;AZ$312&amp;"="""&amp;INDEX($E$148:$G$149,MATCH("●",INDEX($H$148:$AQ$149,,MATCH($D324,$137:$137,0)-7),0),1)&amp;""""&amp;"#"&amp;AZ$312&amp;"="&amp;""""&amp;VLOOKUP(AZ$312,$AD$9:$AN$16,8,FALSE)&amp;""""&amp;"#g'"&amp;"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4" s="71" t="str">
        <f>SUBSTITUTE(IF(VLOOKUP(BA$312,$AD$9:$AN$32,8,FALSE)=INDEX($E$151:$G$156,MATCH("●",INDEX($H$151:$AQ$156,,MATCH($D324,$137:$137,0)-7),0),1),"","sed -i "&amp;IF($AK$310="MacOS","'' ","")&amp;"'s#"&amp;BA$312&amp;"="""&amp;VLOOKUP(BA$312,$AD$9:$AN$32,8,FALSE)&amp;""""&amp;"#"&amp;BA$312&amp;"="&amp;""""&amp;INDEX($E$151:$G$156,MATCH("●",INDEX($H$151:$AQ$156,,MATCH($D324,$137:$137,0)-7),0),1)&amp;""""&amp;"#g'"&amp;" ${CONFIG_DIR}"&amp;$K$7&amp;"; export "&amp;BA$312&amp;"="&amp;""""&amp;INDEX($E$151:$G$156,MATCH("●",INDEX($H$151:$AQ$156,,MATCH($D324,$137:$137,0)-7),0),1)&amp;""";"),",",""",""")</f>
        <v>sed -i '' 's#DATABASE_CHARACTER_SET="utf8mb4"#DATABASE_CHARACTER_SET="NONE"#g' ${CONFIG_DIR}db_sql_config.txt; export DATABASE_CHARACTER_SET="NONE";</v>
      </c>
      <c r="BB324" s="71" t="str">
        <f>SUBSTITUTE(IF(INDEX($E$151:$G$156,MATCH("●",INDEX($H$151:$AQ$156,,MATCH($D324,$137:$137,0)-7),0),1)=VLOOKUP(BB$312,$AD$9:$AN$16,8,FALSE),"","sed -i "&amp;IF($AK$310="MacOS","'' ","")&amp;"'s#"&amp;BB$312&amp;"="""&amp;INDEX($E$151:$G$156,MATCH("●",INDEX($H$151:$AQ$156,,MATCH($D324,$137:$137,0)-7),0),1)&amp;""""&amp;"#"&amp;BB$312&amp;"="&amp;""""&amp;VLOOKUP(BB$312,$AD$9:$AN$16,8,FALSE)&amp;""""&amp;"#g'"&amp;"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's#DATABASE_CHARACTER_SET="NONE"#DATABASE_CHARACTER_SET="utf8mb4"#g' ${CONFIG_DIR}db_sql_config.txt; export DATABASE_CHARACTER_SET="utf8mb4";</v>
      </c>
      <c r="BC324" s="71" t="str">
        <f>SUBSTITUTE(IF(VLOOKUP(BC$312,$AD$9:$AN$32,8,FALSE)=INDEX($E$158:$G$166,MATCH("●",INDEX($H$158:$AQ$166,,MATCH($D324,$137:$137,0)-7),0),1),"","sed -i "&amp;IF($AK$310="MacOS","'' ","")&amp;"'s#"&amp;BC$312&amp;"="""&amp;VLOOKUP(BC$312,$AD$9:$AN$32,8,FALSE)&amp;""""&amp;"#"&amp;BC$312&amp;"="&amp;""""&amp;INDEX($E$158:$G$166,MATCH("●",INDEX($H$158:$AQ$166,,MATCH($D324,$137:$137,0)-7),0),1)&amp;""""&amp;"#g'"&amp;" ${CONFIG_DIR}"&amp;$K$7&amp;"; export "&amp;BC$312&amp;"="&amp;""""&amp;INDEX($E$158:$G$166,MATCH("●",INDEX($H$158:$AQ$166,,MATCH($D324,$137:$137,0)-7),0),1)&amp;""";"),",",""",""")</f>
        <v/>
      </c>
      <c r="BD324" s="71" t="str">
        <f>SUBSTITUTE(IF(INDEX($E$158:$G$166,MATCH("●",INDEX($H$158:$AQ$166,,MATCH($D324,$137:$137,0)-7),0),1)=VLOOKUP(BD$312,$AD$9:$AN$16,8,FALSE),"","sed -i "&amp;IF($AK$310="MacOS","'' ","")&amp;"'s#"&amp;BD$312&amp;"="""&amp;INDEX($E$158:$G$166,MATCH("●",INDEX($H$158:$AQ$166,,MATCH($D324,$137:$137,0)-7),0),1)&amp;""""&amp;"#"&amp;BD$312&amp;"="&amp;""""&amp;VLOOKUP(BD$312,$AD$9:$AN$16,8,FALSE)&amp;""""&amp;"#g'"&amp;"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24" s="71" t="str">
        <f>SUBSTITUTE(IF(VLOOKUP(BE$312,$AD$9:$AN$32,8,FALSE)=INDEX($E$168:$G$169,MATCH("●",INDEX($H$168:$AQ$169,,MATCH($D324,$137:$137,0)-7),0),1),"","sed -i "&amp;IF($AK$310="MacOS","'' ","")&amp;"'s#"&amp;BE$312&amp;"="""&amp;VLOOKUP(BE$312,$AD$9:$AD$9:$AN$32,8,FALSE)&amp;""""&amp;"#"&amp;BE$312&amp;"="&amp;""""&amp;INDEX($E$168:$G$169,MATCH("●",INDEX($H$168:$AQ$169,,MATCH($D324,$137:$137,0)-7),0),1)&amp;""""&amp;"#g'"&amp;" ${CONFIG_DIR}"&amp;$K$7&amp;"; export "&amp;BE$312&amp;"="&amp;""""&amp;INDEX($E$168:$G$169,MATCH("●",INDEX($H$168:$AQ$169,,MATCH($D324,$137:$137,0)-7),0),1)&amp;""";"),",",""",""")</f>
        <v/>
      </c>
      <c r="BF324" s="71" t="str">
        <f>SUBSTITUTE(IF(INDEX($E$168:$G$169,MATCH("●",INDEX($H$168:$AQ$169,,MATCH($D324,$137:$137,0)-7),0),1)=VLOOKUP(BF$312,$AD$9:$AN$16,8,FALSE),"","sed -i "&amp;IF($AK$310="MacOS","'' ","")&amp;"'s#"&amp;BF$312&amp;"="""&amp;INDEX($E$168:$G$169,MATCH("●",INDEX($H$168:$AQ$169,,MATCH($D324,$137:$137,0)-7),0),1)&amp;""""&amp;"#"&amp;BF$312&amp;"="&amp;""""&amp;VLOOKUP(BF$312,$AD$9:$AN$16,8,FALSE)&amp;""""&amp;"#g'"&amp;"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4" s="71" t="str">
        <f>SUBSTITUTE(IF(VLOOKUP(BG$312,$AD$9:$AN$32,8,FALSE)=INDEX($E$171:$G$172,MATCH("●",INDEX($H$171:$AQ$172,,MATCH($D324,$137:$137,0)-7),0),1),"","sed -i "&amp;IF($AK$310="MacOS","'' ","")&amp;"'s#"&amp;BG$312&amp;"="""&amp;VLOOKUP(BG$312,$AD$9:$AN$32,8,FALSE)&amp;""""&amp;"#"&amp;BG$312&amp;"="&amp;""""&amp;INDEX($E$171:$G$172,MATCH("●",INDEX($H$171:$AQ$172,,MATCH($D324,$137:$137,0)-7),0),1)&amp;""""&amp;"#g'"&amp;" ${CONFIG_DIR}"&amp;$K$7&amp;"; export "&amp;BG$312&amp;"="&amp;""""&amp;INDEX($E$171:$G$172,MATCH("●",INDEX($H$171:$AQ$172,,MATCH($D324,$137:$137,0)-7),0),1)&amp;""";"),",",""",""")</f>
        <v/>
      </c>
      <c r="BH324" s="71" t="str">
        <f>SUBSTITUTE(IF(INDEX($E$171:$G$172,MATCH("●",INDEX($H$171:$AQ$172,,MATCH($D324,$137:$137,0)-7),0),1)=VLOOKUP(BH$312,$AD$9:$AN$16,8,FALSE),"","sed -i "&amp;IF($AK$310="MacOS","'' ","")&amp;"'s#"&amp;BH$312&amp;"="""&amp;INDEX($E$171:$G$172,MATCH("●",INDEX($H$171:$AQ$172,,MATCH($D324,$137:$137,0)-7),0),1)&amp;""""&amp;"#"&amp;BH$312&amp;"="&amp;""""&amp;VLOOKUP(BH$312,$AD$9:$AN$16,8,FALSE)&amp;""""&amp;"#g'"&amp;"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4" s="71" t="str">
        <f>SUBSTITUTE(IF(VLOOKUP(BI$312,$AD$9:$AN$32,8,FALSE)=INDEX($E$174:$G$186,MATCH("●",INDEX($H$174:$AQ$186,,MATCH($D324,$137:$137,0)-7),0),1),"","sed -i "&amp;IF($AK$310="MacOS","'' ","")&amp;"'s#"&amp;BI$312&amp;"="""&amp;VLOOKUP(BI$312,$AD$9:$AN$32,8,FALSE)&amp;""""&amp;"#"&amp;BI$312&amp;"="&amp;""""&amp;INDEX($E$174:$G$186,MATCH("●",INDEX($H$174:$AQ$186,,MATCH($D324,$137:$137,0)-7),0),1)&amp;""""&amp;"#g'"&amp;" ${CONFIG_DIR}"&amp;$K$7&amp;"; export "&amp;BI$312&amp;"="&amp;""""&amp;INDEX($E$174:$G$186,MATCH("●",INDEX($H$174:$AQ$186,,MATCH($D324,$137:$137,0)-7),0),1)&amp;""";"),",",""",""")</f>
        <v/>
      </c>
      <c r="BJ324" s="71" t="str">
        <f>SUBSTITUTE(IF(INDEX($E$174:$G$186,MATCH("●",INDEX($H$174:$AQ$186,,MATCH($D324,$137:$137,0)-7),0),1)=VLOOKUP(BJ$312,$AD$9:$AN$16,8,FALSE),"","sed -i "&amp;IF($AK$310="MacOS","'' ","")&amp;"'s#"&amp;BJ$312&amp;"="""&amp;INDEX($E$174:$G$186,MATCH("●",INDEX($H$174:$AQ$186,,MATCH($D324,$137:$137,0)-7),0),1)&amp;""""&amp;"#"&amp;BJ$312&amp;"="&amp;""""&amp;VLOOKUP(BJ$312,$AD$9:$AN$16,8,FALSE)&amp;""""&amp;"#g'"&amp;"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4" s="71" t="str">
        <f>SUBSTITUTE(IF(VLOOKUP(BK$312,$AD$9:$AN$32,8,FALSE)=INDEX($E$188:$G$191,MATCH("●",INDEX($H$188:$AQ$191,,MATCH($D324,$137:$137,0)-7),0),1),"","sed -i "&amp;IF($AK$310="MacOS","'' ","")&amp;"'s#"&amp;BK$312&amp;"="""&amp;VLOOKUP(BK$312,$AD$9:$AN$32,8,FALSE)&amp;""""&amp;"#"&amp;BK$312&amp;"="&amp;""""&amp;INDEX($E$188:$G$191,MATCH("●",INDEX($H$188:$AQ$191,,MATCH($D324,$137:$137,0)-7),0),1)&amp;""""&amp;"#g'"&amp;" ${CONFIG_DIR}"&amp;$K$7&amp;"; export "&amp;BK$312&amp;"="&amp;""""&amp;INDEX($E$188:$G$191,MATCH("●",INDEX($H$188:$AQ$191,,MATCH($D324,$137:$137,0)-7),0),1)&amp;""";"),",",""",""")</f>
        <v/>
      </c>
      <c r="BL324" s="71" t="str">
        <f>SUBSTITUTE(IF(INDEX($E$188:$G$191,MATCH("●",INDEX($H$188:$AQ$191,,MATCH($D324,$137:$137,0)-7),0),1)=VLOOKUP(BL$312,$AD$9:$AN$32,8,FALSE),"","sed -i "&amp;IF($AK$310="MacOS","'' ","")&amp;"'s#"&amp;BL$312&amp;"="""&amp;INDEX($E$188:$G$191,MATCH("●",INDEX($H$188:$AQ$191,,MATCH($D324,$137:$137,0)-7),0),1)&amp;""""&amp;"#"&amp;BL$312&amp;"="&amp;""""&amp;VLOOKUP(BL$312,$AD$9:$AN$32,8,FALSE)&amp;""""&amp;"#g'"&amp;"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4" s="71" t="str">
        <f>SUBSTITUTE(IF(VLOOKUP(BM$312,$AD$9:$AN$32,8,FALSE)=INDEX($E$193:$G$194,MATCH("●",INDEX($H$193:$AQ$194,,MATCH($D324,$137:$137,0)-7),0),1),"","sed -i "&amp;IF($AK$310="MacOS","'' ","")&amp;"'s#"&amp;BM$312&amp;"="""&amp;VLOOKUP(BM$312,$AD$9:$AN$32,8,FALSE)&amp;""""&amp;"#"&amp;BM$312&amp;"="&amp;""""&amp;INDEX($E$193:$G$194,MATCH("●",INDEX($H$193:$AQ$194,,MATCH($D324,$137:$137,0)-7),0),1)&amp;""""&amp;"#g'"&amp;" ${CONFIG_DIR}"&amp;$K$7&amp;"; export "&amp;BM$312&amp;"="&amp;""""&amp;INDEX($E$193:$G$194,MATCH("●",INDEX($H$193:$AQ$194,,MATCH($D324,$137:$137,0)-7),0),1)&amp;""";"),",",""",""")</f>
        <v/>
      </c>
      <c r="BN324" s="71" t="str">
        <f>SUBSTITUTE(IF(INDEX($E$193:$G$194,MATCH("●",INDEX($H$193:$AQ$194,,MATCH($D324,$137:$137,0)-7),0),1)=VLOOKUP(BN$312,$AD$9:$AN$32,8,FALSE),"","sed -i "&amp;IF($AK$310="MacOS","'' ","")&amp;"'s#"&amp;BN$312&amp;"="""&amp;INDEX($E$193:$G$194,MATCH("●",INDEX($H$193:$AQ$194,,MATCH($D324,$137:$137,0)-7),0),1)&amp;""""&amp;"#"&amp;BN$312&amp;"="&amp;""""&amp;VLOOKUP(BN$312,$AD$9:$AN$32,8,FALSE)&amp;""""&amp;"#g'"&amp;"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4" s="71" t="str">
        <f>SUBSTITUTE(IF(VLOOKUP(BO$312,$AD$9:$AN$32,8,FALSE)=INDEX($E$196:$G$197,MATCH("●",INDEX($H$196:$AQ$197,,MATCH($D324,$137:$137,0)-7),0),1),"","sed -i "&amp;IF($AK$310="MacOS","'' ","")&amp;"'s#"&amp;BO$312&amp;"="""&amp;VLOOKUP(BO$312,$AD$9:$AN$32,8,FALSE)&amp;""""&amp;"#"&amp;BO$312&amp;"="&amp;""""&amp;INDEX($E$196:$G$197,MATCH("●",INDEX($H$196:$AQ$197,,MATCH($D324,$137:$137,0)-7),0),1)&amp;""""&amp;"#g'"&amp;" ${CONFIG_DIR}"&amp;$K$7&amp;"; export "&amp;BO$312&amp;"="&amp;""""&amp;INDEX($E$196:$G$197,MATCH("●",INDEX($H$196:$AQ$197,,MATCH($D324,$137:$137,0)-7),0),1)&amp;""";"),",",""",""")</f>
        <v/>
      </c>
      <c r="BP324" s="71" t="str">
        <f>SUBSTITUTE(IF(INDEX($E$196:$G$197,MATCH("●",INDEX($H$196:$AQ$197,,MATCH($D324,$137:$137,0)-7),0),1)=VLOOKUP(BP$312,$AD$9:$AN$32,8,FALSE),"","sed -i "&amp;IF($AK$310="MacOS","'' ","")&amp;"'s#"&amp;BP$312&amp;"="""&amp;INDEX($E$196:$G$197,MATCH("●",INDEX($H$196:$AQ$197,,MATCH($D324,$137:$137,0)-7),0),1)&amp;""""&amp;"#"&amp;BP$312&amp;"="&amp;""""&amp;VLOOKUP(BP$312,$AD$9:$AN$32,8,FALSE)&amp;""""&amp;"#g'"&amp;"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4" s="71" t="str">
        <f>SUBSTITUTE(IF(VLOOKUP(BQ$312,$AD$9:$AN$32,8,FALSE)=INDEX($E$199:$G$200,MATCH("●",INDEX($H$199:$AQ$200,,MATCH($D324,$137:$137,0)-7),0),1),"","sed -i "&amp;IF($AK$310="MacOS","'' ","")&amp;"'s#"&amp;BQ$312&amp;"="""&amp;VLOOKUP(BQ$312,$AD$9:$AN$32,8,FALSE)&amp;""""&amp;"#"&amp;BQ$312&amp;"="&amp;""""&amp;INDEX($E$199:$G$200,MATCH("●",INDEX($H$199:$AQ$200,,MATCH($D324,$137:$137,0)-7),0),1)&amp;""""&amp;"#g'"&amp;" ${CONFIG_DIR}"&amp;$K$7&amp;"; export "&amp;BQ$312&amp;"="&amp;""""&amp;INDEX($E$199:$G$200,MATCH("●",INDEX($H$199:$AQ$200,,MATCH($D324,$137:$137,0)-7),0),1)&amp;""";"),",",""",""")</f>
        <v/>
      </c>
      <c r="BR324" s="71" t="str">
        <f>SUBSTITUTE(IF(INDEX($E$199:$G$200,MATCH("●",INDEX($H$199:$AQ$200,,MATCH($D324,$137:$137,0)-7),0),1)=VLOOKUP(BR$312,$AD$9:$AN$32,8,FALSE),"","sed -i "&amp;IF($AK$310="MacOS","'' ","")&amp;"'s#"&amp;BR$312&amp;"="""&amp;INDEX($E$199:$G$200,MATCH("●",INDEX($H$199:$AQ$200,,MATCH($D324,$137:$137,0)-7),0),1)&amp;""""&amp;"#"&amp;BR$312&amp;"="&amp;""""&amp;VLOOKUP(BR$312,$AD$9:$AN$32,8,FALSE)&amp;""""&amp;"#g'"&amp;"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4" s="71" t="str">
        <f>SUBSTITUTE(IF(VLOOKUP(BS$312,$AD$9:$AN$32,8,FALSE)=INDEX($E$202:$G$205,MATCH("●",INDEX($H$202:$AQ$205,,MATCH($D324,$137:$137,0)-7),0),1),"","sed -i "&amp;IF($AK$310="MacOS","'' ","")&amp;"'s#"&amp;BS$312&amp;"="""&amp;VLOOKUP(BS$312,$AD$9:$AN$32,8,FALSE)&amp;""""&amp;"#"&amp;BS$312&amp;"="&amp;""""&amp;INDEX($E$202:$G$205,MATCH("●",INDEX($H$202:$AQ$205,,MATCH($D324,$137:$137,0)-7),0),1)&amp;""""&amp;"#g'"&amp;" ${CONFIG_DIR}"&amp;$K$7&amp;"; export "&amp;BS$312&amp;"="&amp;""""&amp;INDEX($E$202:$G$205,MATCH("●",INDEX($H$202:$AQ$205,,MATCH($D324,$137:$137,0)-7),0),1)&amp;""";"),",",""",""")</f>
        <v/>
      </c>
      <c r="BT324" s="71" t="str">
        <f>SUBSTITUTE(IF(INDEX($E$202:$G$205,MATCH("●",INDEX($H$202:$AQ$205,,MATCH($D324,$137:$137,0)-7),0),1)=VLOOKUP(BT$312,$AD$9:$AN$32,8,FALSE),"","sed -i "&amp;IF($AK$310="MacOS","'' ","")&amp;"'s#"&amp;BT$312&amp;"="""&amp;INDEX($E$202:$G$205,MATCH("●",INDEX($H$202:$AQ$205,,MATCH($D324,$137:$137,0)-7),0),1)&amp;""""&amp;"#"&amp;BT$312&amp;"="&amp;""""&amp;VLOOKUP(BT$312,$AD$9:$AN$32,8,FALSE)&amp;""""&amp;"#g'"&amp;"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4" s="71" t="str">
        <f>SUBSTITUTE(IF(VLOOKUP(BU$312,$AD$9:$AN$32,8,FALSE)=INDEX($E$207:$G$212,MATCH("●",INDEX($H$207:$AQ$212,,MATCH($D324,$137:$137,0)-7),0),1),"","sed -i "&amp;IF($AK$310="MacOS","'' ","")&amp;"'s#"&amp;BU$312&amp;"="""&amp;VLOOKUP(BU$312,$AD$9:$AN$32,8,FALSE)&amp;""""&amp;"#"&amp;BU$312&amp;"="&amp;""""&amp;INDEX($E$207:$G$212,MATCH("●",INDEX($H$207:$AQ$212,,MATCH($D324,$137:$137,0)-7),0),1)&amp;""""&amp;"#g'"&amp;" ${CONFIG_DIR}"&amp;$K$7&amp;"; export "&amp;BU$312&amp;"="&amp;""""&amp;INDEX($E$207:$G$212,MATCH("●",INDEX($H$207:$AQ$212,,MATCH($D324,$137:$137,0)-7),0),1)&amp;""";"),",",""",""")</f>
        <v/>
      </c>
      <c r="BV324" s="71" t="str">
        <f>SUBSTITUTE(IF(INDEX($E$207:$G$212,MATCH("●",INDEX($H$207:$AQ$212,,MATCH($D324,$137:$137,0)-7),0),1)=VLOOKUP(BV$312,$AD$9:$AN$32,8,FALSE),"","sed -i "&amp;IF($AK$310="MacOS","'' ","")&amp;"'s#"&amp;BV$312&amp;"="""&amp;INDEX($E$207:$G$212,MATCH("●",INDEX($H$207:$AQ$212,,MATCH($D324,$137:$137,0)-7),0),1)&amp;""""&amp;"#"&amp;BV$312&amp;"="&amp;""""&amp;VLOOKUP(BV$312,$AD$9:$AN$32,8,FALSE)&amp;""""&amp;"#g'"&amp;"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4" s="71" t="str">
        <f>SUBSTITUTE(IF(VLOOKUP(BW$312,$AD$9:$AN$32,8,FALSE)=INDEX($E$214:$G$219,MATCH("●",INDEX($H$214:$AQ$219,,MATCH($D324,$137:$137,0)-7),0),1),"","sed -i "&amp;IF($AK$310="MacOS","'' ","")&amp;"'s#"&amp;BW$312&amp;"="""&amp;VLOOKUP(BW$312,$AD$9:$AN$32,8,FALSE)&amp;""""&amp;"#"&amp;BW$312&amp;"="&amp;""""&amp;INDEX($E$214:$G$219,MATCH("●",INDEX($H$214:$AQ$219,,MATCH($D324,$137:$137,0)-7),0),1)&amp;""""&amp;"#g'"&amp;" ${CONFIG_DIR}"&amp;$K$7&amp;"; export "&amp;BW$312&amp;"="&amp;""""&amp;INDEX($E$214:$G$219,MATCH("●",INDEX($H$214:$AQ$219,,MATCH($D324,$137:$137,0)-7),0),1)&amp;""";"),",",""",""")</f>
        <v/>
      </c>
      <c r="BX324" s="71" t="str">
        <f>SUBSTITUTE(IF(INDEX($E$214:$G$219,MATCH("●",INDEX($H$214:$AQ$219,,MATCH($D324,$137:$137,0)-7),0),1)=VLOOKUP(BX$312,$AD$9:$AN$32,8,FALSE),"","sed -i "&amp;IF($AK$310="MacOS","'' ","")&amp;"'s#"&amp;BX$312&amp;"="""&amp;INDEX($E$214:$G$219,MATCH("●",INDEX($H$214:$AQ$219,,MATCH($D324,$137:$137,0)-7),0),1)&amp;""""&amp;"#"&amp;BX$312&amp;"="&amp;""""&amp;VLOOKUP(BX$312,$AD$9:$AN$32,8,FALSE)&amp;""""&amp;"#g'"&amp;"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4" s="71" t="str">
        <f>SUBSTITUTE(IF(VLOOKUP(BY$312,$AD$9:$AN$32,8,FALSE)=INDEX($E$221:$G$226,MATCH("●",INDEX($H$221:$AQ$226,,MATCH($D324,$137:$137,0)-7),0),1),"","sed -i "&amp;IF($AK$310="MacOS","'' ","")&amp;"'s#"&amp;BY$312&amp;"="""&amp;VLOOKUP(BY$312,$AD$9:$AN$32,8,FALSE)&amp;""""&amp;"#"&amp;BY$312&amp;"="&amp;""""&amp;INDEX($E$221:$G$226,MATCH("●",INDEX($H$221:$AQ$226,,MATCH($D324,$137:$137,0)-7),0),1)&amp;""""&amp;"#g'"&amp;" ${CONFIG_DIR}"&amp;$K$7&amp;"; export "&amp;BY$312&amp;"="&amp;""""&amp;INDEX($E$221:$G$226,MATCH("●",INDEX($H$221:$AQ$226,,MATCH($D324,$137:$137,0)-7),0),1)&amp;""";"),",",""",""")</f>
        <v/>
      </c>
      <c r="BZ324" s="71" t="str">
        <f>SUBSTITUTE(IF(INDEX($E$221:$G$226,MATCH("●",INDEX($H$221:$AQ$226,,MATCH($D324,$137:$137,0)-7),0),1)=VLOOKUP(BZ$312,$AD$9:$AN$32,8,FALSE),"","sed -i "&amp;IF($AK$310="MacOS","'' ","")&amp;"'s#"&amp;BZ$312&amp;"="""&amp;INDEX($E$221:$G$226,MATCH("●",INDEX($H$221:$AQ$226,,MATCH($D324,$137:$137,0)-7),0),1)&amp;""""&amp;"#"&amp;BZ$312&amp;"="&amp;""""&amp;VLOOKUP(BZ$312,$AD$9:$AN$32,8,FALSE)&amp;""""&amp;"#g'"&amp;"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4" s="71" t="str">
        <f>SUBSTITUTE(IF(VLOOKUP(CA$312,$AD$9:$AN$32,8,FALSE)=INDEX($E$228:$G$233,MATCH("●",INDEX($H$228:$AQ$233,,MATCH($D324,$137:$137,0)-7),0),1),"","sed -i "&amp;IF($AK$310="MacOS","'' ","")&amp;"'s#"&amp;CA$312&amp;"="""&amp;VLOOKUP(CA$312,$AD$9:$AN$32,8,FALSE)&amp;""""&amp;"#"&amp;CA$312&amp;"="&amp;""""&amp;INDEX($E$228:$G$233,MATCH("●",INDEX($H$228:$AQ$233,,MATCH($D324,$137:$137,0)-7),0),1)&amp;""""&amp;"#g'"&amp;" ${CONFIG_DIR}"&amp;$K$7&amp;"; export "&amp;CA$312&amp;"="&amp;""""&amp;INDEX($E$228:$G$233,MATCH("●",INDEX($H$228:$AQ$233,,MATCH($D324,$137:$137,0)-7),0),1)&amp;""";"),",",""",""")</f>
        <v/>
      </c>
      <c r="CB324" s="71" t="str">
        <f>SUBSTITUTE(IF(INDEX($E$228:$G$233,MATCH("●",INDEX($H$228:$AQ$233,,MATCH($D324,$137:$137,0)-7),0),1)=VLOOKUP(CB$312,$AD$9:$AN$32,8,FALSE),"","sed -i "&amp;IF($AK$310="MacOS","'' ","")&amp;"'s#"&amp;CB$312&amp;"="""&amp;INDEX($E$228:$G$233,MATCH("●",INDEX($H$228:$AQ$233,,MATCH($D324,$137:$137,0)-7),0),1)&amp;""""&amp;"#"&amp;CB$312&amp;"="&amp;""""&amp;VLOOKUP(CB$312,$AD$9:$AN$32,8,FALSE)&amp;""""&amp;"#g'"&amp;"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4" s="71" t="str">
        <f>SUBSTITUTE(IF(VLOOKUP(CC$312,$AD$9:$AN$32,8,FALSE)=INDEX($E$235:$G$240,MATCH("●",INDEX($H$235:$AQ$240,,MATCH($D324,$137:$137,0)-7),0),1),"","sed -i "&amp;IF($AK$310="MacOS","'' ","")&amp;"'s#"&amp;CC$312&amp;"="""&amp;VLOOKUP(CC$312,$AD$9:$AN$32,8,FALSE)&amp;""""&amp;"#"&amp;CC$312&amp;"="&amp;""""&amp;INDEX($E$235:$G$240,MATCH("●",INDEX($H$235:$AQ$240,,MATCH($D324,$137:$137,0)-7),0),1)&amp;""""&amp;"#g'"&amp;" ${CONFIG_DIR}"&amp;$K$7&amp;"; export "&amp;CC$312&amp;"="&amp;""""&amp;INDEX($E$235:$G$240,MATCH("●",INDEX($H$235:$AQ$240,,MATCH($D324,$137:$137,0)-7),0),1)&amp;""";"),",",""",""")</f>
        <v/>
      </c>
      <c r="CD324" s="71" t="str">
        <f>SUBSTITUTE(IF(INDEX($E$235:$G$240,MATCH("●",INDEX($H$235:$AQ$240,,MATCH($D324,$137:$137,0)-7),0),1)=VLOOKUP(CD$312,$AD$9:$AN$32,8,FALSE),"","sed -i "&amp;IF($AK$310="MacOS","'' ","")&amp;"'s#"&amp;CD$312&amp;"="""&amp;INDEX($E$235:$G$240,MATCH("●",INDEX($H$235:$AQ$240,,MATCH($D324,$137:$137,0)-7),0),1)&amp;""""&amp;"#"&amp;CD$312&amp;"="&amp;""""&amp;VLOOKUP(CD$312,$AD$9:$AN$32,8,FALSE)&amp;""""&amp;"#g'"&amp;"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4" s="71" t="str">
        <f>SUBSTITUTE(IF(VLOOKUP(CE$312,$AD$9:$AN$32,8,FALSE)=INDEX($E$242:$G$247,MATCH("●",INDEX($H$242:$AQ$247,,MATCH($D324,$137:$137,0)-7),0),1),"","sed -i "&amp;IF($AK$310="MacOS","'' ","")&amp;"'s#"&amp;CE$312&amp;"="""&amp;VLOOKUP(CE$312,$AD$9:$AN$32,8,FALSE)&amp;""""&amp;"#"&amp;CE$312&amp;"="&amp;""""&amp;INDEX($E$242:$G$247,MATCH("●",INDEX($H$242:$AQ$247,,MATCH($D324,$137:$137,0)-7),0),1)&amp;""""&amp;"#g'"&amp;" ${CONFIG_DIR}"&amp;$K$7&amp;"; export "&amp;CE$312&amp;"="&amp;""""&amp;INDEX($E$242:$G$247,MATCH("●",INDEX($H$242:$AQ$247,,MATCH($D324,$137:$137,0)-7),0),1)&amp;""";"),",",""",""")</f>
        <v/>
      </c>
      <c r="CF324" s="71" t="str">
        <f>SUBSTITUTE(IF(INDEX($E$242:$G$247,MATCH("●",INDEX($H$242:$AQ$247,,MATCH($D324,$137:$137,0)-7),0),1)=VLOOKUP(CF$312,$AD$9:$AN$32,8,FALSE),"","sed -i "&amp;IF($AK$310="MacOS","'' ","")&amp;"'s#"&amp;CF$312&amp;"="""&amp;INDEX($E$242:$G$247,MATCH("●",INDEX($H$242:$AQ$247,,MATCH($D324,$137:$137,0)-7),0),1)&amp;""""&amp;"#"&amp;CF$312&amp;"="&amp;""""&amp;VLOOKUP(CF$312,$AD$9:$AN$32,8,FALSE)&amp;""""&amp;"#g'"&amp;"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4" s="71" t="str">
        <f>SUBSTITUTE(IF(VLOOKUP(CG$312,$AD$9:$AN$32,8,FALSE)=INDEX($E$249:$G$253,MATCH("●",INDEX($H$249:$AQ$253,,MATCH($D324,$137:$137,0)-7),0),1),"","sed -i "&amp;IF($AK$310="MacOS","'' ","")&amp;"'s#"&amp;CG$312&amp;"="""&amp;VLOOKUP(CG$312,$AD$9:$AN$32,8,FALSE)&amp;""""&amp;"#"&amp;CG$312&amp;"="&amp;""""&amp;INDEX($E$249:$G$253,MATCH("●",INDEX($H$249:$AQ$253,,MATCH($D324,$137:$137,0)-7),0),1)&amp;""""&amp;"#g'"&amp;" ${CONFIG_DIR}"&amp;$K$7&amp;"; export "&amp;CG$312&amp;"="&amp;""""&amp;INDEX($E$249:$G$253,MATCH("●",INDEX($H$249:$AQ$253,,MATCH($D324,$137:$137,0)-7),0),1)&amp;""";"),",",""",""")</f>
        <v/>
      </c>
      <c r="CH324" s="71" t="str">
        <f>SUBSTITUTE(IF(INDEX($E$249:$G$253,MATCH("●",INDEX($H$249:$AQ$253,,MATCH($D324,$137:$137,0)-7),0),1)=VLOOKUP(CH$312,$AD$9:$AN$32,8,FALSE),"","sed -i "&amp;IF($AK$310="MacOS","'' ","")&amp;"'s#"&amp;CH$312&amp;"="""&amp;INDEX($E$249:$G$253,MATCH("●",INDEX($H$249:$AQ$253,,MATCH($D324,$137:$137,0)-7),0),1)&amp;""""&amp;"#"&amp;CH$312&amp;"="&amp;""""&amp;VLOOKUP(CH$312,$AD$9:$AN$32,8,FALSE)&amp;""""&amp;"#g'"&amp;"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4" s="71" t="str">
        <f>SUBSTITUTE(IF(VLOOKUP(CI$312,$AD$9:$AN$32,8,FALSE)=INDEX($E$255:$G$259,MATCH("●",INDEX($H$255:$AQ$259,,MATCH($D324,$137:$137,0)-7),0),1),"","sed -i "&amp;IF($AK$310="MacOS","'' ","")&amp;"'s#"&amp;CI$312&amp;"="""&amp;VLOOKUP(CI$312,$AD$9:$AN$32,8,FALSE)&amp;""""&amp;"#"&amp;CI$312&amp;"="&amp;""""&amp;INDEX($E$255:$G$259,MATCH("●",INDEX($H$255:$AQ$259,,MATCH($D324,$137:$137,0)-7),0),1)&amp;""""&amp;"#g'"&amp;" ${CONFIG_DIR}"&amp;$K$7&amp;"; export "&amp;CI$312&amp;"="&amp;""""&amp;INDEX($E$255:$G$259,MATCH("●",INDEX($H$255:$AQ$259,,MATCH($D324,$137:$137,0)-7),0),1)&amp;""";"),",",""",""")</f>
        <v/>
      </c>
      <c r="CJ324" s="71" t="str">
        <f>SUBSTITUTE(IF(INDEX($E$255:$G$259,MATCH("●",INDEX($H$255:$AQ$259,,MATCH($D324,$137:$137,0)-7),0),1)=VLOOKUP(CJ$312,$AD$9:$AN$32,8,FALSE),"","sed -i "&amp;IF($AK$310="MacOS","'' ","")&amp;"'s#"&amp;CJ$312&amp;"="""&amp;INDEX($E$255:$G$259,MATCH("●",INDEX($H$255:$AQ$259,,MATCH($D324,$137:$137,0)-7),0),1)&amp;""""&amp;"#"&amp;CJ$312&amp;"="&amp;""""&amp;VLOOKUP(CJ$312,$AD$9:$AN$32,8,FALSE)&amp;""""&amp;"#g'"&amp;"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4" s="71" t="str">
        <f>SUBSTITUTE(IF(VLOOKUP(CK$312,$AD$9:$AN$32,8,FALSE)=INDEX($E$261:$G$270,MATCH("●",INDEX($H$261:$AQ$270,,MATCH($D324,$137:$137,0)-7),0),1),"","sed -i "&amp;IF($AK$310="MacOS","'' ","")&amp;"'s#"&amp;CK$312&amp;"="""&amp;VLOOKUP(CK$312,$AD$9:$AN$32,8,FALSE)&amp;""""&amp;"#"&amp;CK$312&amp;"="&amp;""""&amp;INDEX($E$261:$G$270,MATCH("●",INDEX($H$261:$AQ$270,,MATCH($D324,$137:$137,0)-7),0),1)&amp;""""&amp;"#g'"&amp;" ${CONFIG_DIR}"&amp;$K$7&amp;"; export "&amp;CK$312&amp;"="&amp;""""&amp;INDEX($E$261:$G$270,MATCH("●",INDEX($H$261:$AQ$270,,MATCH($D324,$137:$137,0)-7),0),1)&amp;""";"),",",""",""")</f>
        <v/>
      </c>
      <c r="CL324" s="71" t="str">
        <f>SUBSTITUTE(IF(INDEX($E$261:$G$270,MATCH("●",INDEX($H$261:$AQ$270,,MATCH($D324,$137:$137,0)-7),0),1)=VLOOKUP(CL$312,$AD$9:$AN$32,8,FALSE),"","sed -i "&amp;IF($AK$310="MacOS","'' ","")&amp;"'s#"&amp;CL$312&amp;"="""&amp;INDEX($E$261:$G$270,MATCH("●",INDEX($H$261:$AQ$270,,MATCH($D324,$137:$137,0)-7),0),1)&amp;""""&amp;"#"&amp;CL$312&amp;"="&amp;""""&amp;VLOOKUP(CL$312,$AD$9:$AN$32,8,FALSE)&amp;""""&amp;"#g'"&amp;"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4" s="71" t="str">
        <f t="shared" si="6"/>
        <v>sed -i '' 's#POSTGRESQL_TEMPLATE="template0"#POSTGRESQL_TEMPLATE="なし"#g' ${CONFIG_DIR}db_data_config.txt; export POSTGRESQL_TEMPLATE="なし";</v>
      </c>
      <c r="CN324" s="71" t="str">
        <f t="shared" si="7"/>
        <v>sed -i '' 's#POSTGRESQL_TEMPLATE="なし"#POSTGRESQL_TEMPLATE="template0"#g' ${CONFIG_DIR}db_data_config.txt; export POSTGRESQL_TEMPLATE="template0";</v>
      </c>
      <c r="CO324" s="71" t="str">
        <f t="shared" si="8"/>
        <v>sed -i '' 's#POSTGRESQL_CONNECTION_LIMIT="-1"#POSTGRESQL_CONNECTION_LIMIT="なし"#g' ${CONFIG_DIR}db_data_config.txt; export POSTGRESQL_CONNECTION_LIMIT="なし";</v>
      </c>
      <c r="CP324" s="71" t="str">
        <f t="shared" si="9"/>
        <v>sed -i '' 's#POSTGRESQL_CONNECTION_LIMIT="なし"#POSTGRESQL_CONNECTION_LIMIT="-1"#g' ${CONFIG_DIR}db_data_config.txt; export POSTGRESQL_CONNECTION_LIMIT="-1";</v>
      </c>
      <c r="CQ324" s="71" t="str">
        <f t="shared" si="10"/>
        <v>sed -i '' 's#POSTGRESQL_ALLOW_CONNECTIONS="true"#POSTGRESQL_ALLOW_CONNECTIONS="なし"#g' ${CONFIG_DIR}db_data_config.txt; export POSTGRESQL_ALLOW_CONNECTIONS="なし";</v>
      </c>
      <c r="CR324" s="71" t="str">
        <f t="shared" si="11"/>
        <v>sed -i '' 's#POSTGRESQL_ALLOW_CONNECTIONS="なし"#POSTGRESQL_ALLOW_CONNECTIONS="true"#g' ${CONFIG_DIR}db_data_config.txt; export POSTGRESQL_ALLOW_CONNECTIONS="true";</v>
      </c>
      <c r="CS324" s="5" t="s">
        <v>735</v>
      </c>
    </row>
    <row r="325" spans="4:97" ht="54" customHeight="1">
      <c r="D325" s="96">
        <f t="shared" si="12"/>
        <v>48</v>
      </c>
      <c r="E325" s="97"/>
      <c r="F325" s="97"/>
      <c r="G325" s="98"/>
      <c r="H325" s="45" t="str">
        <f t="shared" ca="1" si="5"/>
        <v>clear; echo テストケース048; sed -i '' 's#DATABASE_COLLATE="utf8mb4_unicode_ci"#DATABASE_COLLATE=""#g' ${CONFIG_DIR}db_sql_config.txt; export DATABASE_COLLATE="";sed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's#DATABASE_COLLATE=""#DATABASE_COLLATE="utf8mb4_unicode_ci"#g' ${CONFIG_DIR}db_sql_config.txt; export DATABASE_COLLATE="utf8mb4_unicode_ci";sed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7"/>
      <c r="AE325" s="99" t="str" cm="1">
        <f t="array" ref="AE325">SUBSTITUTE(INDEX($H$288:$AQ$288, , MATCH($D325, $137:$137, 0)-7),"-","")</f>
        <v>異常</v>
      </c>
      <c r="AF325" s="100"/>
      <c r="AG325" s="101"/>
      <c r="AH325" s="102" t="s">
        <v>1563</v>
      </c>
      <c r="AI325" s="103"/>
      <c r="AJ325" s="103"/>
      <c r="AK325" s="103"/>
      <c r="AL325" s="103"/>
      <c r="AM325" s="103"/>
      <c r="AN325" s="103"/>
      <c r="AO325" s="103"/>
      <c r="AP325" s="103"/>
      <c r="AQ325" s="104"/>
      <c r="AS325" s="68" t="str" cm="1">
        <f t="array" ref="AS325">SUBSTITUTE(TEXT(INDEX($H$291:$AQ$291,1,$D325-36),"000000"),"-","")</f>
        <v>240123</v>
      </c>
      <c r="AT325" s="69"/>
      <c r="AU325" s="70"/>
      <c r="AW325" s="71" t="str">
        <f>SUBSTITUTE(IF(VLOOKUP(AW$312,$AD$9:$AN$32,8,FALSE)=INDEX($E$143:$G$146,MATCH("●",INDEX($H$143:$AQ$146,,MATCH($D325,$137:$137,0)-7),0),1),"","sed -i "&amp;IF($AK$310="MacOS","'' ","")&amp;"'s#"&amp;AW$312&amp;"="""&amp;VLOOKUP(AW$312,$AD$9:$AN$32,8,FALSE)&amp;""""&amp;"#"&amp;AW$312&amp;"="&amp;""""&amp;INDEX($E$143:$G$146,MATCH("●",INDEX($H$143:$AQ$146,,MATCH($D325,$137:$137,0)-7),0),1)&amp;""""&amp;"#g'"&amp;" ${CONFIG_DIR}"&amp;$K$7&amp;"; export "&amp;AW$312&amp;"="&amp;""""&amp;INDEX($E$143:$G$146,MATCH("●",INDEX($H$143:$AQ$146,,MATCH($D325,$137:$137,0)-7),0),1)&amp;""";"),",",""",""")</f>
        <v/>
      </c>
      <c r="AX325" s="71" t="str">
        <f>SUBSTITUTE(IF(INDEX($E$143:$G$146,MATCH("●",INDEX($H$143:$AQ$146,,MATCH($D325,$137:$137,0)-7),0),1)=VLOOKUP(AX$312,$AD$9:$AN$32,8,FALSE),"","sed -i "&amp;IF($AK$310="MacOS","'' ","")&amp;"'s#"&amp;AX$312&amp;"="""&amp;INDEX($E$143:$G$146,MATCH("●",INDEX($H$143:$AQ$146,,MATCH($D325,$137:$137,0)-7),0),1)&amp;""""&amp;"#"&amp;AX$312&amp;"="&amp;""""&amp;VLOOKUP(AX$312,$AD$9:$AN$32,8,FALSE)&amp;""""&amp;"#g'"&amp;"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5" s="71" t="str">
        <f>SUBSTITUTE(IF(VLOOKUP(AY$312,$AD$9:$AN$32,8,FALSE)=INDEX($E$148:$G$149,MATCH("●",INDEX($H$148:$AQ$149,,MATCH($D325,$137:$137,0)-7),0),1),"","sed -i "&amp;IF($AK$310="MacOS","'' ","")&amp;"'s#"&amp;AY$312&amp;"="""&amp;VLOOKUP(AY$312,$AD$9:$AN$32,8,FALSE)&amp;""""&amp;"#"&amp;AY$312&amp;"="&amp;""""&amp;INDEX($E$148:$G$149,MATCH("●",INDEX($H$148:$AQ$149,,MATCH($D325,$137:$137,0)-7),0),1)&amp;""""&amp;"#g'"&amp;" ${CONFIG_DIR}"&amp;$K$7&amp;"; export "&amp;AY$312&amp;"="&amp;""""&amp;INDEX($E$148:$G$149,MATCH("●",INDEX($H$148:$AQ$149,,MATCH($D325,$137:$137,0)-7),0),1)&amp;""";"),",",""",""")</f>
        <v/>
      </c>
      <c r="AZ325" s="71" t="str">
        <f>SUBSTITUTE(IF(INDEX($E$148:$G$149,MATCH("●",INDEX($H$148:$AQ$149,,MATCH($D325,$137:$137,0)-7),0),1)=VLOOKUP(AZ$312,$AD$9:$AN$16,8,FALSE),"","sed -i "&amp;IF($AK$310="MacOS","'' ","")&amp;"'s#"&amp;AZ$312&amp;"="""&amp;INDEX($E$148:$G$149,MATCH("●",INDEX($H$148:$AQ$149,,MATCH($D325,$137:$137,0)-7),0),1)&amp;""""&amp;"#"&amp;AZ$312&amp;"="&amp;""""&amp;VLOOKUP(AZ$312,$AD$9:$AN$16,8,FALSE)&amp;""""&amp;"#g'"&amp;"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5" s="71" t="str">
        <f>SUBSTITUTE(IF(VLOOKUP(BA$312,$AD$9:$AN$32,8,FALSE)=INDEX($E$151:$G$156,MATCH("●",INDEX($H$151:$AQ$156,,MATCH($D325,$137:$137,0)-7),0),1),"","sed -i "&amp;IF($AK$310="MacOS","'' ","")&amp;"'s#"&amp;BA$312&amp;"="""&amp;VLOOKUP(BA$312,$AD$9:$AN$32,8,FALSE)&amp;""""&amp;"#"&amp;BA$312&amp;"="&amp;""""&amp;INDEX($E$151:$G$156,MATCH("●",INDEX($H$151:$AQ$156,,MATCH($D325,$137:$137,0)-7),0),1)&amp;""""&amp;"#g'"&amp;" ${CONFIG_DIR}"&amp;$K$7&amp;"; export "&amp;BA$312&amp;"="&amp;""""&amp;INDEX($E$151:$G$156,MATCH("●",INDEX($H$151:$AQ$156,,MATCH($D325,$137:$137,0)-7),0),1)&amp;""";"),",",""",""")</f>
        <v/>
      </c>
      <c r="BB325" s="71" t="str">
        <f>SUBSTITUTE(IF(INDEX($E$151:$G$156,MATCH("●",INDEX($H$151:$AQ$156,,MATCH($D325,$137:$137,0)-7),0),1)=VLOOKUP(BB$312,$AD$9:$AN$16,8,FALSE),"","sed -i "&amp;IF($AK$310="MacOS","'' ","")&amp;"'s#"&amp;BB$312&amp;"="""&amp;INDEX($E$151:$G$156,MATCH("●",INDEX($H$151:$AQ$156,,MATCH($D325,$137:$137,0)-7),0),1)&amp;""""&amp;"#"&amp;BB$312&amp;"="&amp;""""&amp;VLOOKUP(BB$312,$AD$9:$AN$16,8,FALSE)&amp;""""&amp;"#g'"&amp;"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25" s="71" t="str">
        <f>SUBSTITUTE(IF(VLOOKUP(BC$312,$AD$9:$AN$32,8,FALSE)=INDEX($E$158:$G$166,MATCH("●",INDEX($H$158:$AQ$166,,MATCH($D325,$137:$137,0)-7),0),1),"","sed -i "&amp;IF($AK$310="MacOS","'' ","")&amp;"'s#"&amp;BC$312&amp;"="""&amp;VLOOKUP(BC$312,$AD$9:$AN$32,8,FALSE)&amp;""""&amp;"#"&amp;BC$312&amp;"="&amp;""""&amp;INDEX($E$158:$G$166,MATCH("●",INDEX($H$158:$AQ$166,,MATCH($D325,$137:$137,0)-7),0),1)&amp;""""&amp;"#g'"&amp;" ${CONFIG_DIR}"&amp;$K$7&amp;"; export "&amp;BC$312&amp;"="&amp;""""&amp;INDEX($E$158:$G$166,MATCH("●",INDEX($H$158:$AQ$166,,MATCH($D325,$137:$137,0)-7),0),1)&amp;""";"),",",""",""")</f>
        <v>sed -i '' 's#DATABASE_COLLATE="utf8mb4_unicode_ci"#DATABASE_COLLATE="なし"#g' ${CONFIG_DIR}db_sql_config.txt; export DATABASE_COLLATE="なし";</v>
      </c>
      <c r="BD325" s="71" t="str">
        <f>SUBSTITUTE(IF(INDEX($E$158:$G$166,MATCH("●",INDEX($H$158:$AQ$166,,MATCH($D325,$137:$137,0)-7),0),1)=VLOOKUP(BD$312,$AD$9:$AN$16,8,FALSE),"","sed -i "&amp;IF($AK$310="MacOS","'' ","")&amp;"'s#"&amp;BD$312&amp;"="""&amp;INDEX($E$158:$G$166,MATCH("●",INDEX($H$158:$AQ$166,,MATCH($D325,$137:$137,0)-7),0),1)&amp;""""&amp;"#"&amp;BD$312&amp;"="&amp;""""&amp;VLOOKUP(BD$312,$AD$9:$AN$16,8,FALSE)&amp;""""&amp;"#g'"&amp;"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's#DATABASE_COLLATE="なし"#DATABASE_COLLATE="utf8mb4_unicode_ci"#g' ${CONFIG_DIR}db_sql_config.txt; export DATABASE_COLLATE="utf8mb4_unicode_ci";</v>
      </c>
      <c r="BE325" s="71" t="str">
        <f>SUBSTITUTE(IF(VLOOKUP(BE$312,$AD$9:$AN$32,8,FALSE)=INDEX($E$168:$G$169,MATCH("●",INDEX($H$168:$AQ$169,,MATCH($D325,$137:$137,0)-7),0),1),"","sed -i "&amp;IF($AK$310="MacOS","'' ","")&amp;"'s#"&amp;BE$312&amp;"="""&amp;VLOOKUP(BE$312,$AD$9:$AD$9:$AN$32,8,FALSE)&amp;""""&amp;"#"&amp;BE$312&amp;"="&amp;""""&amp;INDEX($E$168:$G$169,MATCH("●",INDEX($H$168:$AQ$169,,MATCH($D325,$137:$137,0)-7),0),1)&amp;""""&amp;"#g'"&amp;" ${CONFIG_DIR}"&amp;$K$7&amp;"; export "&amp;BE$312&amp;"="&amp;""""&amp;INDEX($E$168:$G$169,MATCH("●",INDEX($H$168:$AQ$169,,MATCH($D325,$137:$137,0)-7),0),1)&amp;""";"),",",""",""")</f>
        <v/>
      </c>
      <c r="BF325" s="71" t="str">
        <f>SUBSTITUTE(IF(INDEX($E$168:$G$169,MATCH("●",INDEX($H$168:$AQ$169,,MATCH($D325,$137:$137,0)-7),0),1)=VLOOKUP(BF$312,$AD$9:$AN$16,8,FALSE),"","sed -i "&amp;IF($AK$310="MacOS","'' ","")&amp;"'s#"&amp;BF$312&amp;"="""&amp;INDEX($E$168:$G$169,MATCH("●",INDEX($H$168:$AQ$169,,MATCH($D325,$137:$137,0)-7),0),1)&amp;""""&amp;"#"&amp;BF$312&amp;"="&amp;""""&amp;VLOOKUP(BF$312,$AD$9:$AN$16,8,FALSE)&amp;""""&amp;"#g'"&amp;"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5" s="71" t="str">
        <f>SUBSTITUTE(IF(VLOOKUP(BG$312,$AD$9:$AN$32,8,FALSE)=INDEX($E$171:$G$172,MATCH("●",INDEX($H$171:$AQ$172,,MATCH($D325,$137:$137,0)-7),0),1),"","sed -i "&amp;IF($AK$310="MacOS","'' ","")&amp;"'s#"&amp;BG$312&amp;"="""&amp;VLOOKUP(BG$312,$AD$9:$AN$32,8,FALSE)&amp;""""&amp;"#"&amp;BG$312&amp;"="&amp;""""&amp;INDEX($E$171:$G$172,MATCH("●",INDEX($H$171:$AQ$172,,MATCH($D325,$137:$137,0)-7),0),1)&amp;""""&amp;"#g'"&amp;" ${CONFIG_DIR}"&amp;$K$7&amp;"; export "&amp;BG$312&amp;"="&amp;""""&amp;INDEX($E$171:$G$172,MATCH("●",INDEX($H$171:$AQ$172,,MATCH($D325,$137:$137,0)-7),0),1)&amp;""";"),",",""",""")</f>
        <v/>
      </c>
      <c r="BH325" s="71" t="str">
        <f>SUBSTITUTE(IF(INDEX($E$171:$G$172,MATCH("●",INDEX($H$171:$AQ$172,,MATCH($D325,$137:$137,0)-7),0),1)=VLOOKUP(BH$312,$AD$9:$AN$16,8,FALSE),"","sed -i "&amp;IF($AK$310="MacOS","'' ","")&amp;"'s#"&amp;BH$312&amp;"="""&amp;INDEX($E$171:$G$172,MATCH("●",INDEX($H$171:$AQ$172,,MATCH($D325,$137:$137,0)-7),0),1)&amp;""""&amp;"#"&amp;BH$312&amp;"="&amp;""""&amp;VLOOKUP(BH$312,$AD$9:$AN$16,8,FALSE)&amp;""""&amp;"#g'"&amp;"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5" s="71" t="str">
        <f>SUBSTITUTE(IF(VLOOKUP(BI$312,$AD$9:$AN$32,8,FALSE)=INDEX($E$174:$G$186,MATCH("●",INDEX($H$174:$AQ$186,,MATCH($D325,$137:$137,0)-7),0),1),"","sed -i "&amp;IF($AK$310="MacOS","'' ","")&amp;"'s#"&amp;BI$312&amp;"="""&amp;VLOOKUP(BI$312,$AD$9:$AN$32,8,FALSE)&amp;""""&amp;"#"&amp;BI$312&amp;"="&amp;""""&amp;INDEX($E$174:$G$186,MATCH("●",INDEX($H$174:$AQ$186,,MATCH($D325,$137:$137,0)-7),0),1)&amp;""""&amp;"#g'"&amp;" ${CONFIG_DIR}"&amp;$K$7&amp;"; export "&amp;BI$312&amp;"="&amp;""""&amp;INDEX($E$174:$G$186,MATCH("●",INDEX($H$174:$AQ$186,,MATCH($D325,$137:$137,0)-7),0),1)&amp;""";"),",",""",""")</f>
        <v/>
      </c>
      <c r="BJ325" s="71" t="str">
        <f>SUBSTITUTE(IF(INDEX($E$174:$G$186,MATCH("●",INDEX($H$174:$AQ$186,,MATCH($D325,$137:$137,0)-7),0),1)=VLOOKUP(BJ$312,$AD$9:$AN$16,8,FALSE),"","sed -i "&amp;IF($AK$310="MacOS","'' ","")&amp;"'s#"&amp;BJ$312&amp;"="""&amp;INDEX($E$174:$G$186,MATCH("●",INDEX($H$174:$AQ$186,,MATCH($D325,$137:$137,0)-7),0),1)&amp;""""&amp;"#"&amp;BJ$312&amp;"="&amp;""""&amp;VLOOKUP(BJ$312,$AD$9:$AN$16,8,FALSE)&amp;""""&amp;"#g'"&amp;"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5" s="71" t="str">
        <f>SUBSTITUTE(IF(VLOOKUP(BK$312,$AD$9:$AN$32,8,FALSE)=INDEX($E$188:$G$191,MATCH("●",INDEX($H$188:$AQ$191,,MATCH($D325,$137:$137,0)-7),0),1),"","sed -i "&amp;IF($AK$310="MacOS","'' ","")&amp;"'s#"&amp;BK$312&amp;"="""&amp;VLOOKUP(BK$312,$AD$9:$AN$32,8,FALSE)&amp;""""&amp;"#"&amp;BK$312&amp;"="&amp;""""&amp;INDEX($E$188:$G$191,MATCH("●",INDEX($H$188:$AQ$191,,MATCH($D325,$137:$137,0)-7),0),1)&amp;""""&amp;"#g'"&amp;" ${CONFIG_DIR}"&amp;$K$7&amp;"; export "&amp;BK$312&amp;"="&amp;""""&amp;INDEX($E$188:$G$191,MATCH("●",INDEX($H$188:$AQ$191,,MATCH($D325,$137:$137,0)-7),0),1)&amp;""";"),",",""",""")</f>
        <v/>
      </c>
      <c r="BL325" s="71" t="str">
        <f>SUBSTITUTE(IF(INDEX($E$188:$G$191,MATCH("●",INDEX($H$188:$AQ$191,,MATCH($D325,$137:$137,0)-7),0),1)=VLOOKUP(BL$312,$AD$9:$AN$32,8,FALSE),"","sed -i "&amp;IF($AK$310="MacOS","'' ","")&amp;"'s#"&amp;BL$312&amp;"="""&amp;INDEX($E$188:$G$191,MATCH("●",INDEX($H$188:$AQ$191,,MATCH($D325,$137:$137,0)-7),0),1)&amp;""""&amp;"#"&amp;BL$312&amp;"="&amp;""""&amp;VLOOKUP(BL$312,$AD$9:$AN$32,8,FALSE)&amp;""""&amp;"#g'"&amp;"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5" s="71" t="str">
        <f>SUBSTITUTE(IF(VLOOKUP(BM$312,$AD$9:$AN$32,8,FALSE)=INDEX($E$193:$G$194,MATCH("●",INDEX($H$193:$AQ$194,,MATCH($D325,$137:$137,0)-7),0),1),"","sed -i "&amp;IF($AK$310="MacOS","'' ","")&amp;"'s#"&amp;BM$312&amp;"="""&amp;VLOOKUP(BM$312,$AD$9:$AN$32,8,FALSE)&amp;""""&amp;"#"&amp;BM$312&amp;"="&amp;""""&amp;INDEX($E$193:$G$194,MATCH("●",INDEX($H$193:$AQ$194,,MATCH($D325,$137:$137,0)-7),0),1)&amp;""""&amp;"#g'"&amp;" ${CONFIG_DIR}"&amp;$K$7&amp;"; export "&amp;BM$312&amp;"="&amp;""""&amp;INDEX($E$193:$G$194,MATCH("●",INDEX($H$193:$AQ$194,,MATCH($D325,$137:$137,0)-7),0),1)&amp;""";"),",",""",""")</f>
        <v/>
      </c>
      <c r="BN325" s="71" t="str">
        <f>SUBSTITUTE(IF(INDEX($E$193:$G$194,MATCH("●",INDEX($H$193:$AQ$194,,MATCH($D325,$137:$137,0)-7),0),1)=VLOOKUP(BN$312,$AD$9:$AN$32,8,FALSE),"","sed -i "&amp;IF($AK$310="MacOS","'' ","")&amp;"'s#"&amp;BN$312&amp;"="""&amp;INDEX($E$193:$G$194,MATCH("●",INDEX($H$193:$AQ$194,,MATCH($D325,$137:$137,0)-7),0),1)&amp;""""&amp;"#"&amp;BN$312&amp;"="&amp;""""&amp;VLOOKUP(BN$312,$AD$9:$AN$32,8,FALSE)&amp;""""&amp;"#g'"&amp;"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5" s="71" t="str">
        <f>SUBSTITUTE(IF(VLOOKUP(BO$312,$AD$9:$AN$32,8,FALSE)=INDEX($E$196:$G$197,MATCH("●",INDEX($H$196:$AQ$197,,MATCH($D325,$137:$137,0)-7),0),1),"","sed -i "&amp;IF($AK$310="MacOS","'' ","")&amp;"'s#"&amp;BO$312&amp;"="""&amp;VLOOKUP(BO$312,$AD$9:$AN$32,8,FALSE)&amp;""""&amp;"#"&amp;BO$312&amp;"="&amp;""""&amp;INDEX($E$196:$G$197,MATCH("●",INDEX($H$196:$AQ$197,,MATCH($D325,$137:$137,0)-7),0),1)&amp;""""&amp;"#g'"&amp;" ${CONFIG_DIR}"&amp;$K$7&amp;"; export "&amp;BO$312&amp;"="&amp;""""&amp;INDEX($E$196:$G$197,MATCH("●",INDEX($H$196:$AQ$197,,MATCH($D325,$137:$137,0)-7),0),1)&amp;""";"),",",""",""")</f>
        <v/>
      </c>
      <c r="BP325" s="71" t="str">
        <f>SUBSTITUTE(IF(INDEX($E$196:$G$197,MATCH("●",INDEX($H$196:$AQ$197,,MATCH($D325,$137:$137,0)-7),0),1)=VLOOKUP(BP$312,$AD$9:$AN$32,8,FALSE),"","sed -i "&amp;IF($AK$310="MacOS","'' ","")&amp;"'s#"&amp;BP$312&amp;"="""&amp;INDEX($E$196:$G$197,MATCH("●",INDEX($H$196:$AQ$197,,MATCH($D325,$137:$137,0)-7),0),1)&amp;""""&amp;"#"&amp;BP$312&amp;"="&amp;""""&amp;VLOOKUP(BP$312,$AD$9:$AN$32,8,FALSE)&amp;""""&amp;"#g'"&amp;"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5" s="71" t="str">
        <f>SUBSTITUTE(IF(VLOOKUP(BQ$312,$AD$9:$AN$32,8,FALSE)=INDEX($E$199:$G$200,MATCH("●",INDEX($H$199:$AQ$200,,MATCH($D325,$137:$137,0)-7),0),1),"","sed -i "&amp;IF($AK$310="MacOS","'' ","")&amp;"'s#"&amp;BQ$312&amp;"="""&amp;VLOOKUP(BQ$312,$AD$9:$AN$32,8,FALSE)&amp;""""&amp;"#"&amp;BQ$312&amp;"="&amp;""""&amp;INDEX($E$199:$G$200,MATCH("●",INDEX($H$199:$AQ$200,,MATCH($D325,$137:$137,0)-7),0),1)&amp;""""&amp;"#g'"&amp;" ${CONFIG_DIR}"&amp;$K$7&amp;"; export "&amp;BQ$312&amp;"="&amp;""""&amp;INDEX($E$199:$G$200,MATCH("●",INDEX($H$199:$AQ$200,,MATCH($D325,$137:$137,0)-7),0),1)&amp;""";"),",",""",""")</f>
        <v/>
      </c>
      <c r="BR325" s="71" t="str">
        <f>SUBSTITUTE(IF(INDEX($E$199:$G$200,MATCH("●",INDEX($H$199:$AQ$200,,MATCH($D325,$137:$137,0)-7),0),1)=VLOOKUP(BR$312,$AD$9:$AN$32,8,FALSE),"","sed -i "&amp;IF($AK$310="MacOS","'' ","")&amp;"'s#"&amp;BR$312&amp;"="""&amp;INDEX($E$199:$G$200,MATCH("●",INDEX($H$199:$AQ$200,,MATCH($D325,$137:$137,0)-7),0),1)&amp;""""&amp;"#"&amp;BR$312&amp;"="&amp;""""&amp;VLOOKUP(BR$312,$AD$9:$AN$32,8,FALSE)&amp;""""&amp;"#g'"&amp;"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5" s="71" t="str">
        <f>SUBSTITUTE(IF(VLOOKUP(BS$312,$AD$9:$AN$32,8,FALSE)=INDEX($E$202:$G$205,MATCH("●",INDEX($H$202:$AQ$205,,MATCH($D325,$137:$137,0)-7),0),1),"","sed -i "&amp;IF($AK$310="MacOS","'' ","")&amp;"'s#"&amp;BS$312&amp;"="""&amp;VLOOKUP(BS$312,$AD$9:$AN$32,8,FALSE)&amp;""""&amp;"#"&amp;BS$312&amp;"="&amp;""""&amp;INDEX($E$202:$G$205,MATCH("●",INDEX($H$202:$AQ$205,,MATCH($D325,$137:$137,0)-7),0),1)&amp;""""&amp;"#g'"&amp;" ${CONFIG_DIR}"&amp;$K$7&amp;"; export "&amp;BS$312&amp;"="&amp;""""&amp;INDEX($E$202:$G$205,MATCH("●",INDEX($H$202:$AQ$205,,MATCH($D325,$137:$137,0)-7),0),1)&amp;""";"),",",""",""")</f>
        <v/>
      </c>
      <c r="BT325" s="71" t="str">
        <f>SUBSTITUTE(IF(INDEX($E$202:$G$205,MATCH("●",INDEX($H$202:$AQ$205,,MATCH($D325,$137:$137,0)-7),0),1)=VLOOKUP(BT$312,$AD$9:$AN$32,8,FALSE),"","sed -i "&amp;IF($AK$310="MacOS","'' ","")&amp;"'s#"&amp;BT$312&amp;"="""&amp;INDEX($E$202:$G$205,MATCH("●",INDEX($H$202:$AQ$205,,MATCH($D325,$137:$137,0)-7),0),1)&amp;""""&amp;"#"&amp;BT$312&amp;"="&amp;""""&amp;VLOOKUP(BT$312,$AD$9:$AN$32,8,FALSE)&amp;""""&amp;"#g'"&amp;"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5" s="71" t="str">
        <f>SUBSTITUTE(IF(VLOOKUP(BU$312,$AD$9:$AN$32,8,FALSE)=INDEX($E$207:$G$212,MATCH("●",INDEX($H$207:$AQ$212,,MATCH($D325,$137:$137,0)-7),0),1),"","sed -i "&amp;IF($AK$310="MacOS","'' ","")&amp;"'s#"&amp;BU$312&amp;"="""&amp;VLOOKUP(BU$312,$AD$9:$AN$32,8,FALSE)&amp;""""&amp;"#"&amp;BU$312&amp;"="&amp;""""&amp;INDEX($E$207:$G$212,MATCH("●",INDEX($H$207:$AQ$212,,MATCH($D325,$137:$137,0)-7),0),1)&amp;""""&amp;"#g'"&amp;" ${CONFIG_DIR}"&amp;$K$7&amp;"; export "&amp;BU$312&amp;"="&amp;""""&amp;INDEX($E$207:$G$212,MATCH("●",INDEX($H$207:$AQ$212,,MATCH($D325,$137:$137,0)-7),0),1)&amp;""";"),",",""",""")</f>
        <v/>
      </c>
      <c r="BV325" s="71" t="str">
        <f>SUBSTITUTE(IF(INDEX($E$207:$G$212,MATCH("●",INDEX($H$207:$AQ$212,,MATCH($D325,$137:$137,0)-7),0),1)=VLOOKUP(BV$312,$AD$9:$AN$32,8,FALSE),"","sed -i "&amp;IF($AK$310="MacOS","'' ","")&amp;"'s#"&amp;BV$312&amp;"="""&amp;INDEX($E$207:$G$212,MATCH("●",INDEX($H$207:$AQ$212,,MATCH($D325,$137:$137,0)-7),0),1)&amp;""""&amp;"#"&amp;BV$312&amp;"="&amp;""""&amp;VLOOKUP(BV$312,$AD$9:$AN$32,8,FALSE)&amp;""""&amp;"#g'"&amp;"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5" s="71" t="str">
        <f>SUBSTITUTE(IF(VLOOKUP(BW$312,$AD$9:$AN$32,8,FALSE)=INDEX($E$214:$G$219,MATCH("●",INDEX($H$214:$AQ$219,,MATCH($D325,$137:$137,0)-7),0),1),"","sed -i "&amp;IF($AK$310="MacOS","'' ","")&amp;"'s#"&amp;BW$312&amp;"="""&amp;VLOOKUP(BW$312,$AD$9:$AN$32,8,FALSE)&amp;""""&amp;"#"&amp;BW$312&amp;"="&amp;""""&amp;INDEX($E$214:$G$219,MATCH("●",INDEX($H$214:$AQ$219,,MATCH($D325,$137:$137,0)-7),0),1)&amp;""""&amp;"#g'"&amp;" ${CONFIG_DIR}"&amp;$K$7&amp;"; export "&amp;BW$312&amp;"="&amp;""""&amp;INDEX($E$214:$G$219,MATCH("●",INDEX($H$214:$AQ$219,,MATCH($D325,$137:$137,0)-7),0),1)&amp;""";"),",",""",""")</f>
        <v/>
      </c>
      <c r="BX325" s="71" t="str">
        <f>SUBSTITUTE(IF(INDEX($E$214:$G$219,MATCH("●",INDEX($H$214:$AQ$219,,MATCH($D325,$137:$137,0)-7),0),1)=VLOOKUP(BX$312,$AD$9:$AN$32,8,FALSE),"","sed -i "&amp;IF($AK$310="MacOS","'' ","")&amp;"'s#"&amp;BX$312&amp;"="""&amp;INDEX($E$214:$G$219,MATCH("●",INDEX($H$214:$AQ$219,,MATCH($D325,$137:$137,0)-7),0),1)&amp;""""&amp;"#"&amp;BX$312&amp;"="&amp;""""&amp;VLOOKUP(BX$312,$AD$9:$AN$32,8,FALSE)&amp;""""&amp;"#g'"&amp;"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5" s="71" t="str">
        <f>SUBSTITUTE(IF(VLOOKUP(BY$312,$AD$9:$AN$32,8,FALSE)=INDEX($E$221:$G$226,MATCH("●",INDEX($H$221:$AQ$226,,MATCH($D325,$137:$137,0)-7),0),1),"","sed -i "&amp;IF($AK$310="MacOS","'' ","")&amp;"'s#"&amp;BY$312&amp;"="""&amp;VLOOKUP(BY$312,$AD$9:$AN$32,8,FALSE)&amp;""""&amp;"#"&amp;BY$312&amp;"="&amp;""""&amp;INDEX($E$221:$G$226,MATCH("●",INDEX($H$221:$AQ$226,,MATCH($D325,$137:$137,0)-7),0),1)&amp;""""&amp;"#g'"&amp;" ${CONFIG_DIR}"&amp;$K$7&amp;"; export "&amp;BY$312&amp;"="&amp;""""&amp;INDEX($E$221:$G$226,MATCH("●",INDEX($H$221:$AQ$226,,MATCH($D325,$137:$137,0)-7),0),1)&amp;""";"),",",""",""")</f>
        <v/>
      </c>
      <c r="BZ325" s="71" t="str">
        <f>SUBSTITUTE(IF(INDEX($E$221:$G$226,MATCH("●",INDEX($H$221:$AQ$226,,MATCH($D325,$137:$137,0)-7),0),1)=VLOOKUP(BZ$312,$AD$9:$AN$32,8,FALSE),"","sed -i "&amp;IF($AK$310="MacOS","'' ","")&amp;"'s#"&amp;BZ$312&amp;"="""&amp;INDEX($E$221:$G$226,MATCH("●",INDEX($H$221:$AQ$226,,MATCH($D325,$137:$137,0)-7),0),1)&amp;""""&amp;"#"&amp;BZ$312&amp;"="&amp;""""&amp;VLOOKUP(BZ$312,$AD$9:$AN$32,8,FALSE)&amp;""""&amp;"#g'"&amp;"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5" s="71" t="str">
        <f>SUBSTITUTE(IF(VLOOKUP(CA$312,$AD$9:$AN$32,8,FALSE)=INDEX($E$228:$G$233,MATCH("●",INDEX($H$228:$AQ$233,,MATCH($D325,$137:$137,0)-7),0),1),"","sed -i "&amp;IF($AK$310="MacOS","'' ","")&amp;"'s#"&amp;CA$312&amp;"="""&amp;VLOOKUP(CA$312,$AD$9:$AN$32,8,FALSE)&amp;""""&amp;"#"&amp;CA$312&amp;"="&amp;""""&amp;INDEX($E$228:$G$233,MATCH("●",INDEX($H$228:$AQ$233,,MATCH($D325,$137:$137,0)-7),0),1)&amp;""""&amp;"#g'"&amp;" ${CONFIG_DIR}"&amp;$K$7&amp;"; export "&amp;CA$312&amp;"="&amp;""""&amp;INDEX($E$228:$G$233,MATCH("●",INDEX($H$228:$AQ$233,,MATCH($D325,$137:$137,0)-7),0),1)&amp;""";"),",",""",""")</f>
        <v/>
      </c>
      <c r="CB325" s="71" t="str">
        <f>SUBSTITUTE(IF(INDEX($E$228:$G$233,MATCH("●",INDEX($H$228:$AQ$233,,MATCH($D325,$137:$137,0)-7),0),1)=VLOOKUP(CB$312,$AD$9:$AN$32,8,FALSE),"","sed -i "&amp;IF($AK$310="MacOS","'' ","")&amp;"'s#"&amp;CB$312&amp;"="""&amp;INDEX($E$228:$G$233,MATCH("●",INDEX($H$228:$AQ$233,,MATCH($D325,$137:$137,0)-7),0),1)&amp;""""&amp;"#"&amp;CB$312&amp;"="&amp;""""&amp;VLOOKUP(CB$312,$AD$9:$AN$32,8,FALSE)&amp;""""&amp;"#g'"&amp;"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5" s="71" t="str">
        <f>SUBSTITUTE(IF(VLOOKUP(CC$312,$AD$9:$AN$32,8,FALSE)=INDEX($E$235:$G$240,MATCH("●",INDEX($H$235:$AQ$240,,MATCH($D325,$137:$137,0)-7),0),1),"","sed -i "&amp;IF($AK$310="MacOS","'' ","")&amp;"'s#"&amp;CC$312&amp;"="""&amp;VLOOKUP(CC$312,$AD$9:$AN$32,8,FALSE)&amp;""""&amp;"#"&amp;CC$312&amp;"="&amp;""""&amp;INDEX($E$235:$G$240,MATCH("●",INDEX($H$235:$AQ$240,,MATCH($D325,$137:$137,0)-7),0),1)&amp;""""&amp;"#g'"&amp;" ${CONFIG_DIR}"&amp;$K$7&amp;"; export "&amp;CC$312&amp;"="&amp;""""&amp;INDEX($E$235:$G$240,MATCH("●",INDEX($H$235:$AQ$240,,MATCH($D325,$137:$137,0)-7),0),1)&amp;""";"),",",""",""")</f>
        <v/>
      </c>
      <c r="CD325" s="71" t="str">
        <f>SUBSTITUTE(IF(INDEX($E$235:$G$240,MATCH("●",INDEX($H$235:$AQ$240,,MATCH($D325,$137:$137,0)-7),0),1)=VLOOKUP(CD$312,$AD$9:$AN$32,8,FALSE),"","sed -i "&amp;IF($AK$310="MacOS","'' ","")&amp;"'s#"&amp;CD$312&amp;"="""&amp;INDEX($E$235:$G$240,MATCH("●",INDEX($H$235:$AQ$240,,MATCH($D325,$137:$137,0)-7),0),1)&amp;""""&amp;"#"&amp;CD$312&amp;"="&amp;""""&amp;VLOOKUP(CD$312,$AD$9:$AN$32,8,FALSE)&amp;""""&amp;"#g'"&amp;"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5" s="71" t="str">
        <f>SUBSTITUTE(IF(VLOOKUP(CE$312,$AD$9:$AN$32,8,FALSE)=INDEX($E$242:$G$247,MATCH("●",INDEX($H$242:$AQ$247,,MATCH($D325,$137:$137,0)-7),0),1),"","sed -i "&amp;IF($AK$310="MacOS","'' ","")&amp;"'s#"&amp;CE$312&amp;"="""&amp;VLOOKUP(CE$312,$AD$9:$AN$32,8,FALSE)&amp;""""&amp;"#"&amp;CE$312&amp;"="&amp;""""&amp;INDEX($E$242:$G$247,MATCH("●",INDEX($H$242:$AQ$247,,MATCH($D325,$137:$137,0)-7),0),1)&amp;""""&amp;"#g'"&amp;" ${CONFIG_DIR}"&amp;$K$7&amp;"; export "&amp;CE$312&amp;"="&amp;""""&amp;INDEX($E$242:$G$247,MATCH("●",INDEX($H$242:$AQ$247,,MATCH($D325,$137:$137,0)-7),0),1)&amp;""";"),",",""",""")</f>
        <v/>
      </c>
      <c r="CF325" s="71" t="str">
        <f>SUBSTITUTE(IF(INDEX($E$242:$G$247,MATCH("●",INDEX($H$242:$AQ$247,,MATCH($D325,$137:$137,0)-7),0),1)=VLOOKUP(CF$312,$AD$9:$AN$32,8,FALSE),"","sed -i "&amp;IF($AK$310="MacOS","'' ","")&amp;"'s#"&amp;CF$312&amp;"="""&amp;INDEX($E$242:$G$247,MATCH("●",INDEX($H$242:$AQ$247,,MATCH($D325,$137:$137,0)-7),0),1)&amp;""""&amp;"#"&amp;CF$312&amp;"="&amp;""""&amp;VLOOKUP(CF$312,$AD$9:$AN$32,8,FALSE)&amp;""""&amp;"#g'"&amp;"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5" s="71" t="str">
        <f>SUBSTITUTE(IF(VLOOKUP(CG$312,$AD$9:$AN$32,8,FALSE)=INDEX($E$249:$G$253,MATCH("●",INDEX($H$249:$AQ$253,,MATCH($D325,$137:$137,0)-7),0),1),"","sed -i "&amp;IF($AK$310="MacOS","'' ","")&amp;"'s#"&amp;CG$312&amp;"="""&amp;VLOOKUP(CG$312,$AD$9:$AN$32,8,FALSE)&amp;""""&amp;"#"&amp;CG$312&amp;"="&amp;""""&amp;INDEX($E$249:$G$253,MATCH("●",INDEX($H$249:$AQ$253,,MATCH($D325,$137:$137,0)-7),0),1)&amp;""""&amp;"#g'"&amp;" ${CONFIG_DIR}"&amp;$K$7&amp;"; export "&amp;CG$312&amp;"="&amp;""""&amp;INDEX($E$249:$G$253,MATCH("●",INDEX($H$249:$AQ$253,,MATCH($D325,$137:$137,0)-7),0),1)&amp;""";"),",",""",""")</f>
        <v/>
      </c>
      <c r="CH325" s="71" t="str">
        <f>SUBSTITUTE(IF(INDEX($E$249:$G$253,MATCH("●",INDEX($H$249:$AQ$253,,MATCH($D325,$137:$137,0)-7),0),1)=VLOOKUP(CH$312,$AD$9:$AN$32,8,FALSE),"","sed -i "&amp;IF($AK$310="MacOS","'' ","")&amp;"'s#"&amp;CH$312&amp;"="""&amp;INDEX($E$249:$G$253,MATCH("●",INDEX($H$249:$AQ$253,,MATCH($D325,$137:$137,0)-7),0),1)&amp;""""&amp;"#"&amp;CH$312&amp;"="&amp;""""&amp;VLOOKUP(CH$312,$AD$9:$AN$32,8,FALSE)&amp;""""&amp;"#g'"&amp;"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5" s="71" t="str">
        <f>SUBSTITUTE(IF(VLOOKUP(CI$312,$AD$9:$AN$32,8,FALSE)=INDEX($E$255:$G$259,MATCH("●",INDEX($H$255:$AQ$259,,MATCH($D325,$137:$137,0)-7),0),1),"","sed -i "&amp;IF($AK$310="MacOS","'' ","")&amp;"'s#"&amp;CI$312&amp;"="""&amp;VLOOKUP(CI$312,$AD$9:$AN$32,8,FALSE)&amp;""""&amp;"#"&amp;CI$312&amp;"="&amp;""""&amp;INDEX($E$255:$G$259,MATCH("●",INDEX($H$255:$AQ$259,,MATCH($D325,$137:$137,0)-7),0),1)&amp;""""&amp;"#g'"&amp;" ${CONFIG_DIR}"&amp;$K$7&amp;"; export "&amp;CI$312&amp;"="&amp;""""&amp;INDEX($E$255:$G$259,MATCH("●",INDEX($H$255:$AQ$259,,MATCH($D325,$137:$137,0)-7),0),1)&amp;""";"),",",""",""")</f>
        <v/>
      </c>
      <c r="CJ325" s="71" t="str">
        <f>SUBSTITUTE(IF(INDEX($E$255:$G$259,MATCH("●",INDEX($H$255:$AQ$259,,MATCH($D325,$137:$137,0)-7),0),1)=VLOOKUP(CJ$312,$AD$9:$AN$32,8,FALSE),"","sed -i "&amp;IF($AK$310="MacOS","'' ","")&amp;"'s#"&amp;CJ$312&amp;"="""&amp;INDEX($E$255:$G$259,MATCH("●",INDEX($H$255:$AQ$259,,MATCH($D325,$137:$137,0)-7),0),1)&amp;""""&amp;"#"&amp;CJ$312&amp;"="&amp;""""&amp;VLOOKUP(CJ$312,$AD$9:$AN$32,8,FALSE)&amp;""""&amp;"#g'"&amp;"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5" s="71" t="str">
        <f>SUBSTITUTE(IF(VLOOKUP(CK$312,$AD$9:$AN$32,8,FALSE)=INDEX($E$261:$G$270,MATCH("●",INDEX($H$261:$AQ$270,,MATCH($D325,$137:$137,0)-7),0),1),"","sed -i "&amp;IF($AK$310="MacOS","'' ","")&amp;"'s#"&amp;CK$312&amp;"="""&amp;VLOOKUP(CK$312,$AD$9:$AN$32,8,FALSE)&amp;""""&amp;"#"&amp;CK$312&amp;"="&amp;""""&amp;INDEX($E$261:$G$270,MATCH("●",INDEX($H$261:$AQ$270,,MATCH($D325,$137:$137,0)-7),0),1)&amp;""""&amp;"#g'"&amp;" ${CONFIG_DIR}"&amp;$K$7&amp;"; export "&amp;CK$312&amp;"="&amp;""""&amp;INDEX($E$261:$G$270,MATCH("●",INDEX($H$261:$AQ$270,,MATCH($D325,$137:$137,0)-7),0),1)&amp;""";"),",",""",""")</f>
        <v/>
      </c>
      <c r="CL325" s="71" t="str">
        <f>SUBSTITUTE(IF(INDEX($E$261:$G$270,MATCH("●",INDEX($H$261:$AQ$270,,MATCH($D325,$137:$137,0)-7),0),1)=VLOOKUP(CL$312,$AD$9:$AN$32,8,FALSE),"","sed -i "&amp;IF($AK$310="MacOS","'' ","")&amp;"'s#"&amp;CL$312&amp;"="""&amp;INDEX($E$261:$G$270,MATCH("●",INDEX($H$261:$AQ$270,,MATCH($D325,$137:$137,0)-7),0),1)&amp;""""&amp;"#"&amp;CL$312&amp;"="&amp;""""&amp;VLOOKUP(CL$312,$AD$9:$AN$32,8,FALSE)&amp;""""&amp;"#g'"&amp;"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5" s="71" t="str">
        <f t="shared" si="6"/>
        <v>sed -i '' 's#POSTGRESQL_TEMPLATE="template0"#POSTGRESQL_TEMPLATE="なし"#g' ${CONFIG_DIR}db_data_config.txt; export POSTGRESQL_TEMPLATE="なし";</v>
      </c>
      <c r="CN325" s="71" t="str">
        <f t="shared" si="7"/>
        <v>sed -i '' 's#POSTGRESQL_TEMPLATE="なし"#POSTGRESQL_TEMPLATE="template0"#g' ${CONFIG_DIR}db_data_config.txt; export POSTGRESQL_TEMPLATE="template0";</v>
      </c>
      <c r="CO325" s="71" t="str">
        <f t="shared" si="8"/>
        <v>sed -i '' 's#POSTGRESQL_CONNECTION_LIMIT="-1"#POSTGRESQL_CONNECTION_LIMIT="なし"#g' ${CONFIG_DIR}db_data_config.txt; export POSTGRESQL_CONNECTION_LIMIT="なし";</v>
      </c>
      <c r="CP325" s="71" t="str">
        <f t="shared" si="9"/>
        <v>sed -i '' 's#POSTGRESQL_CONNECTION_LIMIT="なし"#POSTGRESQL_CONNECTION_LIMIT="-1"#g' ${CONFIG_DIR}db_data_config.txt; export POSTGRESQL_CONNECTION_LIMIT="-1";</v>
      </c>
      <c r="CQ325" s="71" t="str">
        <f t="shared" si="10"/>
        <v>sed -i '' 's#POSTGRESQL_ALLOW_CONNECTIONS="true"#POSTGRESQL_ALLOW_CONNECTIONS="なし"#g' ${CONFIG_DIR}db_data_config.txt; export POSTGRESQL_ALLOW_CONNECTIONS="なし";</v>
      </c>
      <c r="CR325" s="71" t="str">
        <f t="shared" si="11"/>
        <v>sed -i '' 's#POSTGRESQL_ALLOW_CONNECTIONS="なし"#POSTGRESQL_ALLOW_CONNECTIONS="true"#g' ${CONFIG_DIR}db_data_config.txt; export POSTGRESQL_ALLOW_CONNECTIONS="true";</v>
      </c>
      <c r="CS325" s="5" t="s">
        <v>735</v>
      </c>
    </row>
    <row r="326" spans="4:97" ht="54" customHeight="1">
      <c r="D326" s="96">
        <f t="shared" si="12"/>
        <v>49</v>
      </c>
      <c r="E326" s="97"/>
      <c r="F326" s="97"/>
      <c r="G326" s="98"/>
      <c r="H326" s="45" t="str">
        <f t="shared" ca="1" si="5"/>
        <v>clear; echo テストケース049; 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7"/>
      <c r="AE326" s="99" t="str" cm="1">
        <f t="array" ref="AE326">SUBSTITUTE(INDEX($H$288:$AQ$288, , MATCH($D326, $137:$137, 0)-7),"-","")</f>
        <v>正常</v>
      </c>
      <c r="AF326" s="100"/>
      <c r="AG326" s="101"/>
      <c r="AH326" s="102" t="s">
        <v>1525</v>
      </c>
      <c r="AI326" s="103"/>
      <c r="AJ326" s="103"/>
      <c r="AK326" s="103"/>
      <c r="AL326" s="103"/>
      <c r="AM326" s="103"/>
      <c r="AN326" s="103"/>
      <c r="AO326" s="103"/>
      <c r="AP326" s="103"/>
      <c r="AQ326" s="104"/>
      <c r="AS326" s="68" t="str" cm="1">
        <f t="array" ref="AS326">SUBSTITUTE(TEXT(INDEX($H$291:$AQ$291,1,$D326-36),"000000"),"-","")</f>
        <v>240001</v>
      </c>
      <c r="AT326" s="69"/>
      <c r="AU326" s="70"/>
      <c r="AW326" s="71" t="str">
        <f>SUBSTITUTE(IF(VLOOKUP(AW$312,$AD$9:$AN$32,8,FALSE)=INDEX($E$143:$G$146,MATCH("●",INDEX($H$143:$AQ$146,,MATCH($D326,$137:$137,0)-7),0),1),"","sed -i "&amp;IF($AK$310="MacOS","'' ","")&amp;"'s#"&amp;AW$312&amp;"="""&amp;VLOOKUP(AW$312,$AD$9:$AN$32,8,FALSE)&amp;""""&amp;"#"&amp;AW$312&amp;"="&amp;""""&amp;INDEX($E$143:$G$146,MATCH("●",INDEX($H$143:$AQ$146,,MATCH($D326,$137:$137,0)-7),0),1)&amp;""""&amp;"#g'"&amp;" ${CONFIG_DIR}"&amp;$K$7&amp;"; export "&amp;AW$312&amp;"="&amp;""""&amp;INDEX($E$143:$G$146,MATCH("●",INDEX($H$143:$AQ$146,,MATCH($D326,$137:$137,0)-7),0),1)&amp;""";"),",",""",""")</f>
        <v/>
      </c>
      <c r="AX326" s="71" t="str">
        <f>SUBSTITUTE(IF(INDEX($E$143:$G$146,MATCH("●",INDEX($H$143:$AQ$146,,MATCH($D326,$137:$137,0)-7),0),1)=VLOOKUP(AX$312,$AD$9:$AN$32,8,FALSE),"","sed -i "&amp;IF($AK$310="MacOS","'' ","")&amp;"'s#"&amp;AX$312&amp;"="""&amp;INDEX($E$143:$G$146,MATCH("●",INDEX($H$143:$AQ$146,,MATCH($D326,$137:$137,0)-7),0),1)&amp;""""&amp;"#"&amp;AX$312&amp;"="&amp;""""&amp;VLOOKUP(AX$312,$AD$9:$AN$32,8,FALSE)&amp;""""&amp;"#g'"&amp;"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6" s="71" t="str">
        <f>SUBSTITUTE(IF(VLOOKUP(AY$312,$AD$9:$AN$32,8,FALSE)=INDEX($E$148:$G$149,MATCH("●",INDEX($H$148:$AQ$149,,MATCH($D326,$137:$137,0)-7),0),1),"","sed -i "&amp;IF($AK$310="MacOS","'' ","")&amp;"'s#"&amp;AY$312&amp;"="""&amp;VLOOKUP(AY$312,$AD$9:$AN$32,8,FALSE)&amp;""""&amp;"#"&amp;AY$312&amp;"="&amp;""""&amp;INDEX($E$148:$G$149,MATCH("●",INDEX($H$148:$AQ$149,,MATCH($D326,$137:$137,0)-7),0),1)&amp;""""&amp;"#g'"&amp;" ${CONFIG_DIR}"&amp;$K$7&amp;"; export "&amp;AY$312&amp;"="&amp;""""&amp;INDEX($E$148:$G$149,MATCH("●",INDEX($H$148:$AQ$149,,MATCH($D326,$137:$137,0)-7),0),1)&amp;""";"),",",""",""")</f>
        <v/>
      </c>
      <c r="AZ326" s="71" t="str">
        <f>SUBSTITUTE(IF(INDEX($E$148:$G$149,MATCH("●",INDEX($H$148:$AQ$149,,MATCH($D326,$137:$137,0)-7),0),1)=VLOOKUP(AZ$312,$AD$9:$AN$16,8,FALSE),"","sed -i "&amp;IF($AK$310="MacOS","'' ","")&amp;"'s#"&amp;AZ$312&amp;"="""&amp;INDEX($E$148:$G$149,MATCH("●",INDEX($H$148:$AQ$149,,MATCH($D326,$137:$137,0)-7),0),1)&amp;""""&amp;"#"&amp;AZ$312&amp;"="&amp;""""&amp;VLOOKUP(AZ$312,$AD$9:$AN$16,8,FALSE)&amp;""""&amp;"#g'"&amp;"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6" s="71" t="str">
        <f>SUBSTITUTE(IF(VLOOKUP(BA$312,$AD$9:$AN$32,8,FALSE)=INDEX($E$151:$G$156,MATCH("●",INDEX($H$151:$AQ$156,,MATCH($D326,$137:$137,0)-7),0),1),"","sed -i "&amp;IF($AK$310="MacOS","'' ","")&amp;"'s#"&amp;BA$312&amp;"="""&amp;VLOOKUP(BA$312,$AD$9:$AN$32,8,FALSE)&amp;""""&amp;"#"&amp;BA$312&amp;"="&amp;""""&amp;INDEX($E$151:$G$156,MATCH("●",INDEX($H$151:$AQ$156,,MATCH($D326,$137:$137,0)-7),0),1)&amp;""""&amp;"#g'"&amp;" ${CONFIG_DIR}"&amp;$K$7&amp;"; export "&amp;BA$312&amp;"="&amp;""""&amp;INDEX($E$151:$G$156,MATCH("●",INDEX($H$151:$AQ$156,,MATCH($D326,$137:$137,0)-7),0),1)&amp;""";"),",",""",""")</f>
        <v/>
      </c>
      <c r="BB326" s="71" t="str">
        <f>SUBSTITUTE(IF(INDEX($E$151:$G$156,MATCH("●",INDEX($H$151:$AQ$156,,MATCH($D326,$137:$137,0)-7),0),1)=VLOOKUP(BB$312,$AD$9:$AN$16,8,FALSE),"","sed -i "&amp;IF($AK$310="MacOS","'' ","")&amp;"'s#"&amp;BB$312&amp;"="""&amp;INDEX($E$151:$G$156,MATCH("●",INDEX($H$151:$AQ$156,,MATCH($D326,$137:$137,0)-7),0),1)&amp;""""&amp;"#"&amp;BB$312&amp;"="&amp;""""&amp;VLOOKUP(BB$312,$AD$9:$AN$16,8,FALSE)&amp;""""&amp;"#g'"&amp;"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26" s="71" t="str">
        <f>SUBSTITUTE(IF(VLOOKUP(BC$312,$AD$9:$AN$32,8,FALSE)=INDEX($E$158:$G$166,MATCH("●",INDEX($H$158:$AQ$166,,MATCH($D326,$137:$137,0)-7),0),1),"","sed -i "&amp;IF($AK$310="MacOS","'' ","")&amp;"'s#"&amp;BC$312&amp;"="""&amp;VLOOKUP(BC$312,$AD$9:$AN$32,8,FALSE)&amp;""""&amp;"#"&amp;BC$312&amp;"="&amp;""""&amp;INDEX($E$158:$G$166,MATCH("●",INDEX($H$158:$AQ$166,,MATCH($D326,$137:$137,0)-7),0),1)&amp;""""&amp;"#g'"&amp;" ${CONFIG_DIR}"&amp;$K$7&amp;"; export "&amp;BC$312&amp;"="&amp;""""&amp;INDEX($E$158:$G$166,MATCH("●",INDEX($H$158:$AQ$166,,MATCH($D326,$137:$137,0)-7),0),1)&amp;""";"),",",""",""")</f>
        <v/>
      </c>
      <c r="BD326" s="71" t="str">
        <f>SUBSTITUTE(IF(INDEX($E$158:$G$166,MATCH("●",INDEX($H$158:$AQ$166,,MATCH($D326,$137:$137,0)-7),0),1)=VLOOKUP(BD$312,$AD$9:$AN$16,8,FALSE),"","sed -i "&amp;IF($AK$310="MacOS","'' ","")&amp;"'s#"&amp;BD$312&amp;"="""&amp;INDEX($E$158:$G$166,MATCH("●",INDEX($H$158:$AQ$166,,MATCH($D326,$137:$137,0)-7),0),1)&amp;""""&amp;"#"&amp;BD$312&amp;"="&amp;""""&amp;VLOOKUP(BD$312,$AD$9:$AN$16,8,FALSE)&amp;""""&amp;"#g'"&amp;"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26" s="71" t="str">
        <f>SUBSTITUTE(IF(VLOOKUP(BE$312,$AD$9:$AN$32,8,FALSE)=INDEX($E$168:$G$169,MATCH("●",INDEX($H$168:$AQ$169,,MATCH($D326,$137:$137,0)-7),0),1),"","sed -i "&amp;IF($AK$310="MacOS","'' ","")&amp;"'s#"&amp;BE$312&amp;"="""&amp;VLOOKUP(BE$312,$AD$9:$AD$9:$AN$32,8,FALSE)&amp;""""&amp;"#"&amp;BE$312&amp;"="&amp;""""&amp;INDEX($E$168:$G$169,MATCH("●",INDEX($H$168:$AQ$169,,MATCH($D326,$137:$137,0)-7),0),1)&amp;""""&amp;"#g'"&amp;" ${CONFIG_DIR}"&amp;$K$7&amp;"; export "&amp;BE$312&amp;"="&amp;""""&amp;INDEX($E$168:$G$169,MATCH("●",INDEX($H$168:$AQ$169,,MATCH($D326,$137:$137,0)-7),0),1)&amp;""";"),",",""",""")</f>
        <v/>
      </c>
      <c r="BF326" s="71" t="str">
        <f>SUBSTITUTE(IF(INDEX($E$168:$G$169,MATCH("●",INDEX($H$168:$AQ$169,,MATCH($D326,$137:$137,0)-7),0),1)=VLOOKUP(BF$312,$AD$9:$AN$16,8,FALSE),"","sed -i "&amp;IF($AK$310="MacOS","'' ","")&amp;"'s#"&amp;BF$312&amp;"="""&amp;INDEX($E$168:$G$169,MATCH("●",INDEX($H$168:$AQ$169,,MATCH($D326,$137:$137,0)-7),0),1)&amp;""""&amp;"#"&amp;BF$312&amp;"="&amp;""""&amp;VLOOKUP(BF$312,$AD$9:$AN$16,8,FALSE)&amp;""""&amp;"#g'"&amp;"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6" s="71" t="str">
        <f>SUBSTITUTE(IF(VLOOKUP(BG$312,$AD$9:$AN$32,8,FALSE)=INDEX($E$171:$G$172,MATCH("●",INDEX($H$171:$AQ$172,,MATCH($D326,$137:$137,0)-7),0),1),"","sed -i "&amp;IF($AK$310="MacOS","'' ","")&amp;"'s#"&amp;BG$312&amp;"="""&amp;VLOOKUP(BG$312,$AD$9:$AN$32,8,FALSE)&amp;""""&amp;"#"&amp;BG$312&amp;"="&amp;""""&amp;INDEX($E$171:$G$172,MATCH("●",INDEX($H$171:$AQ$172,,MATCH($D326,$137:$137,0)-7),0),1)&amp;""""&amp;"#g'"&amp;" ${CONFIG_DIR}"&amp;$K$7&amp;"; export "&amp;BG$312&amp;"="&amp;""""&amp;INDEX($E$171:$G$172,MATCH("●",INDEX($H$171:$AQ$172,,MATCH($D326,$137:$137,0)-7),0),1)&amp;""";"),",",""",""")</f>
        <v/>
      </c>
      <c r="BH326" s="71" t="str">
        <f>SUBSTITUTE(IF(INDEX($E$171:$G$172,MATCH("●",INDEX($H$171:$AQ$172,,MATCH($D326,$137:$137,0)-7),0),1)=VLOOKUP(BH$312,$AD$9:$AN$16,8,FALSE),"","sed -i "&amp;IF($AK$310="MacOS","'' ","")&amp;"'s#"&amp;BH$312&amp;"="""&amp;INDEX($E$171:$G$172,MATCH("●",INDEX($H$171:$AQ$172,,MATCH($D326,$137:$137,0)-7),0),1)&amp;""""&amp;"#"&amp;BH$312&amp;"="&amp;""""&amp;VLOOKUP(BH$312,$AD$9:$AN$16,8,FALSE)&amp;""""&amp;"#g'"&amp;"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6" s="71" t="str">
        <f>SUBSTITUTE(IF(VLOOKUP(BI$312,$AD$9:$AN$32,8,FALSE)=INDEX($E$174:$G$186,MATCH("●",INDEX($H$174:$AQ$186,,MATCH($D326,$137:$137,0)-7),0),1),"","sed -i "&amp;IF($AK$310="MacOS","'' ","")&amp;"'s#"&amp;BI$312&amp;"="""&amp;VLOOKUP(BI$312,$AD$9:$AN$32,8,FALSE)&amp;""""&amp;"#"&amp;BI$312&amp;"="&amp;""""&amp;INDEX($E$174:$G$186,MATCH("●",INDEX($H$174:$AQ$186,,MATCH($D326,$137:$137,0)-7),0),1)&amp;""""&amp;"#g'"&amp;" ${CONFIG_DIR}"&amp;$K$7&amp;"; export "&amp;BI$312&amp;"="&amp;""""&amp;INDEX($E$174:$G$186,MATCH("●",INDEX($H$174:$AQ$186,,MATCH($D326,$137:$137,0)-7),0),1)&amp;""";"),",",""",""")</f>
        <v/>
      </c>
      <c r="BJ326" s="71" t="str">
        <f>SUBSTITUTE(IF(INDEX($E$174:$G$186,MATCH("●",INDEX($H$174:$AQ$186,,MATCH($D326,$137:$137,0)-7),0),1)=VLOOKUP(BJ$312,$AD$9:$AN$16,8,FALSE),"","sed -i "&amp;IF($AK$310="MacOS","'' ","")&amp;"'s#"&amp;BJ$312&amp;"="""&amp;INDEX($E$174:$G$186,MATCH("●",INDEX($H$174:$AQ$186,,MATCH($D326,$137:$137,0)-7),0),1)&amp;""""&amp;"#"&amp;BJ$312&amp;"="&amp;""""&amp;VLOOKUP(BJ$312,$AD$9:$AN$16,8,FALSE)&amp;""""&amp;"#g'"&amp;"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6" s="71" t="str">
        <f>SUBSTITUTE(IF(VLOOKUP(BK$312,$AD$9:$AN$32,8,FALSE)=INDEX($E$188:$G$191,MATCH("●",INDEX($H$188:$AQ$191,,MATCH($D326,$137:$137,0)-7),0),1),"","sed -i "&amp;IF($AK$310="MacOS","'' ","")&amp;"'s#"&amp;BK$312&amp;"="""&amp;VLOOKUP(BK$312,$AD$9:$AN$32,8,FALSE)&amp;""""&amp;"#"&amp;BK$312&amp;"="&amp;""""&amp;INDEX($E$188:$G$191,MATCH("●",INDEX($H$188:$AQ$191,,MATCH($D326,$137:$137,0)-7),0),1)&amp;""""&amp;"#g'"&amp;" ${CONFIG_DIR}"&amp;$K$7&amp;"; export "&amp;BK$312&amp;"="&amp;""""&amp;INDEX($E$188:$G$191,MATCH("●",INDEX($H$188:$AQ$191,,MATCH($D326,$137:$137,0)-7),0),1)&amp;""";"),",",""",""")</f>
        <v/>
      </c>
      <c r="BL326" s="71" t="str">
        <f>SUBSTITUTE(IF(INDEX($E$188:$G$191,MATCH("●",INDEX($H$188:$AQ$191,,MATCH($D326,$137:$137,0)-7),0),1)=VLOOKUP(BL$312,$AD$9:$AN$32,8,FALSE),"","sed -i "&amp;IF($AK$310="MacOS","'' ","")&amp;"'s#"&amp;BL$312&amp;"="""&amp;INDEX($E$188:$G$191,MATCH("●",INDEX($H$188:$AQ$191,,MATCH($D326,$137:$137,0)-7),0),1)&amp;""""&amp;"#"&amp;BL$312&amp;"="&amp;""""&amp;VLOOKUP(BL$312,$AD$9:$AN$32,8,FALSE)&amp;""""&amp;"#g'"&amp;"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6" s="71" t="str">
        <f>SUBSTITUTE(IF(VLOOKUP(BM$312,$AD$9:$AN$32,8,FALSE)=INDEX($E$193:$G$194,MATCH("●",INDEX($H$193:$AQ$194,,MATCH($D326,$137:$137,0)-7),0),1),"","sed -i "&amp;IF($AK$310="MacOS","'' ","")&amp;"'s#"&amp;BM$312&amp;"="""&amp;VLOOKUP(BM$312,$AD$9:$AN$32,8,FALSE)&amp;""""&amp;"#"&amp;BM$312&amp;"="&amp;""""&amp;INDEX($E$193:$G$194,MATCH("●",INDEX($H$193:$AQ$194,,MATCH($D326,$137:$137,0)-7),0),1)&amp;""""&amp;"#g'"&amp;" ${CONFIG_DIR}"&amp;$K$7&amp;"; export "&amp;BM$312&amp;"="&amp;""""&amp;INDEX($E$193:$G$194,MATCH("●",INDEX($H$193:$AQ$194,,MATCH($D326,$137:$137,0)-7),0),1)&amp;""";"),",",""",""")</f>
        <v/>
      </c>
      <c r="BN326" s="71" t="str">
        <f>SUBSTITUTE(IF(INDEX($E$193:$G$194,MATCH("●",INDEX($H$193:$AQ$194,,MATCH($D326,$137:$137,0)-7),0),1)=VLOOKUP(BN$312,$AD$9:$AN$32,8,FALSE),"","sed -i "&amp;IF($AK$310="MacOS","'' ","")&amp;"'s#"&amp;BN$312&amp;"="""&amp;INDEX($E$193:$G$194,MATCH("●",INDEX($H$193:$AQ$194,,MATCH($D326,$137:$137,0)-7),0),1)&amp;""""&amp;"#"&amp;BN$312&amp;"="&amp;""""&amp;VLOOKUP(BN$312,$AD$9:$AN$32,8,FALSE)&amp;""""&amp;"#g'"&amp;"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6" s="71" t="str">
        <f>SUBSTITUTE(IF(VLOOKUP(BO$312,$AD$9:$AN$32,8,FALSE)=INDEX($E$196:$G$197,MATCH("●",INDEX($H$196:$AQ$197,,MATCH($D326,$137:$137,0)-7),0),1),"","sed -i "&amp;IF($AK$310="MacOS","'' ","")&amp;"'s#"&amp;BO$312&amp;"="""&amp;VLOOKUP(BO$312,$AD$9:$AN$32,8,FALSE)&amp;""""&amp;"#"&amp;BO$312&amp;"="&amp;""""&amp;INDEX($E$196:$G$197,MATCH("●",INDEX($H$196:$AQ$197,,MATCH($D326,$137:$137,0)-7),0),1)&amp;""""&amp;"#g'"&amp;" ${CONFIG_DIR}"&amp;$K$7&amp;"; export "&amp;BO$312&amp;"="&amp;""""&amp;INDEX($E$196:$G$197,MATCH("●",INDEX($H$196:$AQ$197,,MATCH($D326,$137:$137,0)-7),0),1)&amp;""";"),",",""",""")</f>
        <v/>
      </c>
      <c r="BP326" s="71" t="str">
        <f>SUBSTITUTE(IF(INDEX($E$196:$G$197,MATCH("●",INDEX($H$196:$AQ$197,,MATCH($D326,$137:$137,0)-7),0),1)=VLOOKUP(BP$312,$AD$9:$AN$32,8,FALSE),"","sed -i "&amp;IF($AK$310="MacOS","'' ","")&amp;"'s#"&amp;BP$312&amp;"="""&amp;INDEX($E$196:$G$197,MATCH("●",INDEX($H$196:$AQ$197,,MATCH($D326,$137:$137,0)-7),0),1)&amp;""""&amp;"#"&amp;BP$312&amp;"="&amp;""""&amp;VLOOKUP(BP$312,$AD$9:$AN$32,8,FALSE)&amp;""""&amp;"#g'"&amp;"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6" s="71" t="str">
        <f>SUBSTITUTE(IF(VLOOKUP(BQ$312,$AD$9:$AN$32,8,FALSE)=INDEX($E$199:$G$200,MATCH("●",INDEX($H$199:$AQ$200,,MATCH($D326,$137:$137,0)-7),0),1),"","sed -i "&amp;IF($AK$310="MacOS","'' ","")&amp;"'s#"&amp;BQ$312&amp;"="""&amp;VLOOKUP(BQ$312,$AD$9:$AN$32,8,FALSE)&amp;""""&amp;"#"&amp;BQ$312&amp;"="&amp;""""&amp;INDEX($E$199:$G$200,MATCH("●",INDEX($H$199:$AQ$200,,MATCH($D326,$137:$137,0)-7),0),1)&amp;""""&amp;"#g'"&amp;" ${CONFIG_DIR}"&amp;$K$7&amp;"; export "&amp;BQ$312&amp;"="&amp;""""&amp;INDEX($E$199:$G$200,MATCH("●",INDEX($H$199:$AQ$200,,MATCH($D326,$137:$137,0)-7),0),1)&amp;""";"),",",""",""")</f>
        <v/>
      </c>
      <c r="BR326" s="71" t="str">
        <f>SUBSTITUTE(IF(INDEX($E$199:$G$200,MATCH("●",INDEX($H$199:$AQ$200,,MATCH($D326,$137:$137,0)-7),0),1)=VLOOKUP(BR$312,$AD$9:$AN$32,8,FALSE),"","sed -i "&amp;IF($AK$310="MacOS","'' ","")&amp;"'s#"&amp;BR$312&amp;"="""&amp;INDEX($E$199:$G$200,MATCH("●",INDEX($H$199:$AQ$200,,MATCH($D326,$137:$137,0)-7),0),1)&amp;""""&amp;"#"&amp;BR$312&amp;"="&amp;""""&amp;VLOOKUP(BR$312,$AD$9:$AN$32,8,FALSE)&amp;""""&amp;"#g'"&amp;"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6" s="71" t="str">
        <f>SUBSTITUTE(IF(VLOOKUP(BS$312,$AD$9:$AN$32,8,FALSE)=INDEX($E$202:$G$205,MATCH("●",INDEX($H$202:$AQ$205,,MATCH($D326,$137:$137,0)-7),0),1),"","sed -i "&amp;IF($AK$310="MacOS","'' ","")&amp;"'s#"&amp;BS$312&amp;"="""&amp;VLOOKUP(BS$312,$AD$9:$AN$32,8,FALSE)&amp;""""&amp;"#"&amp;BS$312&amp;"="&amp;""""&amp;INDEX($E$202:$G$205,MATCH("●",INDEX($H$202:$AQ$205,,MATCH($D326,$137:$137,0)-7),0),1)&amp;""""&amp;"#g'"&amp;" ${CONFIG_DIR}"&amp;$K$7&amp;"; export "&amp;BS$312&amp;"="&amp;""""&amp;INDEX($E$202:$G$205,MATCH("●",INDEX($H$202:$AQ$205,,MATCH($D326,$137:$137,0)-7),0),1)&amp;""";"),",",""",""")</f>
        <v/>
      </c>
      <c r="BT326" s="71" t="str">
        <f>SUBSTITUTE(IF(INDEX($E$202:$G$205,MATCH("●",INDEX($H$202:$AQ$205,,MATCH($D326,$137:$137,0)-7),0),1)=VLOOKUP(BT$312,$AD$9:$AN$32,8,FALSE),"","sed -i "&amp;IF($AK$310="MacOS","'' ","")&amp;"'s#"&amp;BT$312&amp;"="""&amp;INDEX($E$202:$G$205,MATCH("●",INDEX($H$202:$AQ$205,,MATCH($D326,$137:$137,0)-7),0),1)&amp;""""&amp;"#"&amp;BT$312&amp;"="&amp;""""&amp;VLOOKUP(BT$312,$AD$9:$AN$32,8,FALSE)&amp;""""&amp;"#g'"&amp;"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6" s="71" t="str">
        <f>SUBSTITUTE(IF(VLOOKUP(BU$312,$AD$9:$AN$32,8,FALSE)=INDEX($E$207:$G$212,MATCH("●",INDEX($H$207:$AQ$212,,MATCH($D326,$137:$137,0)-7),0),1),"","sed -i "&amp;IF($AK$310="MacOS","'' ","")&amp;"'s#"&amp;BU$312&amp;"="""&amp;VLOOKUP(BU$312,$AD$9:$AN$32,8,FALSE)&amp;""""&amp;"#"&amp;BU$312&amp;"="&amp;""""&amp;INDEX($E$207:$G$212,MATCH("●",INDEX($H$207:$AQ$212,,MATCH($D326,$137:$137,0)-7),0),1)&amp;""""&amp;"#g'"&amp;" ${CONFIG_DIR}"&amp;$K$7&amp;"; export "&amp;BU$312&amp;"="&amp;""""&amp;INDEX($E$207:$G$212,MATCH("●",INDEX($H$207:$AQ$212,,MATCH($D326,$137:$137,0)-7),0),1)&amp;""";"),",",""",""")</f>
        <v/>
      </c>
      <c r="BV326" s="71" t="str">
        <f>SUBSTITUTE(IF(INDEX($E$207:$G$212,MATCH("●",INDEX($H$207:$AQ$212,,MATCH($D326,$137:$137,0)-7),0),1)=VLOOKUP(BV$312,$AD$9:$AN$32,8,FALSE),"","sed -i "&amp;IF($AK$310="MacOS","'' ","")&amp;"'s#"&amp;BV$312&amp;"="""&amp;INDEX($E$207:$G$212,MATCH("●",INDEX($H$207:$AQ$212,,MATCH($D326,$137:$137,0)-7),0),1)&amp;""""&amp;"#"&amp;BV$312&amp;"="&amp;""""&amp;VLOOKUP(BV$312,$AD$9:$AN$32,8,FALSE)&amp;""""&amp;"#g'"&amp;"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6" s="71" t="str">
        <f>SUBSTITUTE(IF(VLOOKUP(BW$312,$AD$9:$AN$32,8,FALSE)=INDEX($E$214:$G$219,MATCH("●",INDEX($H$214:$AQ$219,,MATCH($D326,$137:$137,0)-7),0),1),"","sed -i "&amp;IF($AK$310="MacOS","'' ","")&amp;"'s#"&amp;BW$312&amp;"="""&amp;VLOOKUP(BW$312,$AD$9:$AN$32,8,FALSE)&amp;""""&amp;"#"&amp;BW$312&amp;"="&amp;""""&amp;INDEX($E$214:$G$219,MATCH("●",INDEX($H$214:$AQ$219,,MATCH($D326,$137:$137,0)-7),0),1)&amp;""""&amp;"#g'"&amp;" ${CONFIG_DIR}"&amp;$K$7&amp;"; export "&amp;BW$312&amp;"="&amp;""""&amp;INDEX($E$214:$G$219,MATCH("●",INDEX($H$214:$AQ$219,,MATCH($D326,$137:$137,0)-7),0),1)&amp;""";"),",",""",""")</f>
        <v/>
      </c>
      <c r="BX326" s="71" t="str">
        <f>SUBSTITUTE(IF(INDEX($E$214:$G$219,MATCH("●",INDEX($H$214:$AQ$219,,MATCH($D326,$137:$137,0)-7),0),1)=VLOOKUP(BX$312,$AD$9:$AN$32,8,FALSE),"","sed -i "&amp;IF($AK$310="MacOS","'' ","")&amp;"'s#"&amp;BX$312&amp;"="""&amp;INDEX($E$214:$G$219,MATCH("●",INDEX($H$214:$AQ$219,,MATCH($D326,$137:$137,0)-7),0),1)&amp;""""&amp;"#"&amp;BX$312&amp;"="&amp;""""&amp;VLOOKUP(BX$312,$AD$9:$AN$32,8,FALSE)&amp;""""&amp;"#g'"&amp;"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6" s="71" t="str">
        <f>SUBSTITUTE(IF(VLOOKUP(BY$312,$AD$9:$AN$32,8,FALSE)=INDEX($E$221:$G$226,MATCH("●",INDEX($H$221:$AQ$226,,MATCH($D326,$137:$137,0)-7),0),1),"","sed -i "&amp;IF($AK$310="MacOS","'' ","")&amp;"'s#"&amp;BY$312&amp;"="""&amp;VLOOKUP(BY$312,$AD$9:$AN$32,8,FALSE)&amp;""""&amp;"#"&amp;BY$312&amp;"="&amp;""""&amp;INDEX($E$221:$G$226,MATCH("●",INDEX($H$221:$AQ$226,,MATCH($D326,$137:$137,0)-7),0),1)&amp;""""&amp;"#g'"&amp;" ${CONFIG_DIR}"&amp;$K$7&amp;"; export "&amp;BY$312&amp;"="&amp;""""&amp;INDEX($E$221:$G$226,MATCH("●",INDEX($H$221:$AQ$226,,MATCH($D326,$137:$137,0)-7),0),1)&amp;""";"),",",""",""")</f>
        <v/>
      </c>
      <c r="BZ326" s="71" t="str">
        <f>SUBSTITUTE(IF(INDEX($E$221:$G$226,MATCH("●",INDEX($H$221:$AQ$226,,MATCH($D326,$137:$137,0)-7),0),1)=VLOOKUP(BZ$312,$AD$9:$AN$32,8,FALSE),"","sed -i "&amp;IF($AK$310="MacOS","'' ","")&amp;"'s#"&amp;BZ$312&amp;"="""&amp;INDEX($E$221:$G$226,MATCH("●",INDEX($H$221:$AQ$226,,MATCH($D326,$137:$137,0)-7),0),1)&amp;""""&amp;"#"&amp;BZ$312&amp;"="&amp;""""&amp;VLOOKUP(BZ$312,$AD$9:$AN$32,8,FALSE)&amp;""""&amp;"#g'"&amp;"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6" s="71" t="str">
        <f>SUBSTITUTE(IF(VLOOKUP(CA$312,$AD$9:$AN$32,8,FALSE)=INDEX($E$228:$G$233,MATCH("●",INDEX($H$228:$AQ$233,,MATCH($D326,$137:$137,0)-7),0),1),"","sed -i "&amp;IF($AK$310="MacOS","'' ","")&amp;"'s#"&amp;CA$312&amp;"="""&amp;VLOOKUP(CA$312,$AD$9:$AN$32,8,FALSE)&amp;""""&amp;"#"&amp;CA$312&amp;"="&amp;""""&amp;INDEX($E$228:$G$233,MATCH("●",INDEX($H$228:$AQ$233,,MATCH($D326,$137:$137,0)-7),0),1)&amp;""""&amp;"#g'"&amp;" ${CONFIG_DIR}"&amp;$K$7&amp;"; export "&amp;CA$312&amp;"="&amp;""""&amp;INDEX($E$228:$G$233,MATCH("●",INDEX($H$228:$AQ$233,,MATCH($D326,$137:$137,0)-7),0),1)&amp;""";"),",",""",""")</f>
        <v/>
      </c>
      <c r="CB326" s="71" t="str">
        <f>SUBSTITUTE(IF(INDEX($E$228:$G$233,MATCH("●",INDEX($H$228:$AQ$233,,MATCH($D326,$137:$137,0)-7),0),1)=VLOOKUP(CB$312,$AD$9:$AN$32,8,FALSE),"","sed -i "&amp;IF($AK$310="MacOS","'' ","")&amp;"'s#"&amp;CB$312&amp;"="""&amp;INDEX($E$228:$G$233,MATCH("●",INDEX($H$228:$AQ$233,,MATCH($D326,$137:$137,0)-7),0),1)&amp;""""&amp;"#"&amp;CB$312&amp;"="&amp;""""&amp;VLOOKUP(CB$312,$AD$9:$AN$32,8,FALSE)&amp;""""&amp;"#g'"&amp;"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6" s="71" t="str">
        <f>SUBSTITUTE(IF(VLOOKUP(CC$312,$AD$9:$AN$32,8,FALSE)=INDEX($E$235:$G$240,MATCH("●",INDEX($H$235:$AQ$240,,MATCH($D326,$137:$137,0)-7),0),1),"","sed -i "&amp;IF($AK$310="MacOS","'' ","")&amp;"'s#"&amp;CC$312&amp;"="""&amp;VLOOKUP(CC$312,$AD$9:$AN$32,8,FALSE)&amp;""""&amp;"#"&amp;CC$312&amp;"="&amp;""""&amp;INDEX($E$235:$G$240,MATCH("●",INDEX($H$235:$AQ$240,,MATCH($D326,$137:$137,0)-7),0),1)&amp;""""&amp;"#g'"&amp;" ${CONFIG_DIR}"&amp;$K$7&amp;"; export "&amp;CC$312&amp;"="&amp;""""&amp;INDEX($E$235:$G$240,MATCH("●",INDEX($H$235:$AQ$240,,MATCH($D326,$137:$137,0)-7),0),1)&amp;""";"),",",""",""")</f>
        <v/>
      </c>
      <c r="CD326" s="71" t="str">
        <f>SUBSTITUTE(IF(INDEX($E$235:$G$240,MATCH("●",INDEX($H$235:$AQ$240,,MATCH($D326,$137:$137,0)-7),0),1)=VLOOKUP(CD$312,$AD$9:$AN$32,8,FALSE),"","sed -i "&amp;IF($AK$310="MacOS","'' ","")&amp;"'s#"&amp;CD$312&amp;"="""&amp;INDEX($E$235:$G$240,MATCH("●",INDEX($H$235:$AQ$240,,MATCH($D326,$137:$137,0)-7),0),1)&amp;""""&amp;"#"&amp;CD$312&amp;"="&amp;""""&amp;VLOOKUP(CD$312,$AD$9:$AN$32,8,FALSE)&amp;""""&amp;"#g'"&amp;"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6" s="71" t="str">
        <f>SUBSTITUTE(IF(VLOOKUP(CE$312,$AD$9:$AN$32,8,FALSE)=INDEX($E$242:$G$247,MATCH("●",INDEX($H$242:$AQ$247,,MATCH($D326,$137:$137,0)-7),0),1),"","sed -i "&amp;IF($AK$310="MacOS","'' ","")&amp;"'s#"&amp;CE$312&amp;"="""&amp;VLOOKUP(CE$312,$AD$9:$AN$32,8,FALSE)&amp;""""&amp;"#"&amp;CE$312&amp;"="&amp;""""&amp;INDEX($E$242:$G$247,MATCH("●",INDEX($H$242:$AQ$247,,MATCH($D326,$137:$137,0)-7),0),1)&amp;""""&amp;"#g'"&amp;" ${CONFIG_DIR}"&amp;$K$7&amp;"; export "&amp;CE$312&amp;"="&amp;""""&amp;INDEX($E$242:$G$247,MATCH("●",INDEX($H$242:$AQ$247,,MATCH($D326,$137:$137,0)-7),0),1)&amp;""";"),",",""",""")</f>
        <v/>
      </c>
      <c r="CF326" s="71" t="str">
        <f>SUBSTITUTE(IF(INDEX($E$242:$G$247,MATCH("●",INDEX($H$242:$AQ$247,,MATCH($D326,$137:$137,0)-7),0),1)=VLOOKUP(CF$312,$AD$9:$AN$32,8,FALSE),"","sed -i "&amp;IF($AK$310="MacOS","'' ","")&amp;"'s#"&amp;CF$312&amp;"="""&amp;INDEX($E$242:$G$247,MATCH("●",INDEX($H$242:$AQ$247,,MATCH($D326,$137:$137,0)-7),0),1)&amp;""""&amp;"#"&amp;CF$312&amp;"="&amp;""""&amp;VLOOKUP(CF$312,$AD$9:$AN$32,8,FALSE)&amp;""""&amp;"#g'"&amp;"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6" s="71" t="str">
        <f>SUBSTITUTE(IF(VLOOKUP(CG$312,$AD$9:$AN$32,8,FALSE)=INDEX($E$249:$G$253,MATCH("●",INDEX($H$249:$AQ$253,,MATCH($D326,$137:$137,0)-7),0),1),"","sed -i "&amp;IF($AK$310="MacOS","'' ","")&amp;"'s#"&amp;CG$312&amp;"="""&amp;VLOOKUP(CG$312,$AD$9:$AN$32,8,FALSE)&amp;""""&amp;"#"&amp;CG$312&amp;"="&amp;""""&amp;INDEX($E$249:$G$253,MATCH("●",INDEX($H$249:$AQ$253,,MATCH($D326,$137:$137,0)-7),0),1)&amp;""""&amp;"#g'"&amp;" ${CONFIG_DIR}"&amp;$K$7&amp;"; export "&amp;CG$312&amp;"="&amp;""""&amp;INDEX($E$249:$G$253,MATCH("●",INDEX($H$249:$AQ$253,,MATCH($D326,$137:$137,0)-7),0),1)&amp;""";"),",",""",""")</f>
        <v/>
      </c>
      <c r="CH326" s="71" t="str">
        <f>SUBSTITUTE(IF(INDEX($E$249:$G$253,MATCH("●",INDEX($H$249:$AQ$253,,MATCH($D326,$137:$137,0)-7),0),1)=VLOOKUP(CH$312,$AD$9:$AN$32,8,FALSE),"","sed -i "&amp;IF($AK$310="MacOS","'' ","")&amp;"'s#"&amp;CH$312&amp;"="""&amp;INDEX($E$249:$G$253,MATCH("●",INDEX($H$249:$AQ$253,,MATCH($D326,$137:$137,0)-7),0),1)&amp;""""&amp;"#"&amp;CH$312&amp;"="&amp;""""&amp;VLOOKUP(CH$312,$AD$9:$AN$32,8,FALSE)&amp;""""&amp;"#g'"&amp;"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6" s="71" t="str">
        <f>SUBSTITUTE(IF(VLOOKUP(CI$312,$AD$9:$AN$32,8,FALSE)=INDEX($E$255:$G$259,MATCH("●",INDEX($H$255:$AQ$259,,MATCH($D326,$137:$137,0)-7),0),1),"","sed -i "&amp;IF($AK$310="MacOS","'' ","")&amp;"'s#"&amp;CI$312&amp;"="""&amp;VLOOKUP(CI$312,$AD$9:$AN$32,8,FALSE)&amp;""""&amp;"#"&amp;CI$312&amp;"="&amp;""""&amp;INDEX($E$255:$G$259,MATCH("●",INDEX($H$255:$AQ$259,,MATCH($D326,$137:$137,0)-7),0),1)&amp;""""&amp;"#g'"&amp;" ${CONFIG_DIR}"&amp;$K$7&amp;"; export "&amp;CI$312&amp;"="&amp;""""&amp;INDEX($E$255:$G$259,MATCH("●",INDEX($H$255:$AQ$259,,MATCH($D326,$137:$137,0)-7),0),1)&amp;""";"),",",""",""")</f>
        <v/>
      </c>
      <c r="CJ326" s="71" t="str">
        <f>SUBSTITUTE(IF(INDEX($E$255:$G$259,MATCH("●",INDEX($H$255:$AQ$259,,MATCH($D326,$137:$137,0)-7),0),1)=VLOOKUP(CJ$312,$AD$9:$AN$32,8,FALSE),"","sed -i "&amp;IF($AK$310="MacOS","'' ","")&amp;"'s#"&amp;CJ$312&amp;"="""&amp;INDEX($E$255:$G$259,MATCH("●",INDEX($H$255:$AQ$259,,MATCH($D326,$137:$137,0)-7),0),1)&amp;""""&amp;"#"&amp;CJ$312&amp;"="&amp;""""&amp;VLOOKUP(CJ$312,$AD$9:$AN$32,8,FALSE)&amp;""""&amp;"#g'"&amp;"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6" s="71" t="str">
        <f>SUBSTITUTE(IF(VLOOKUP(CK$312,$AD$9:$AN$32,8,FALSE)=INDEX($E$261:$G$270,MATCH("●",INDEX($H$261:$AQ$270,,MATCH($D326,$137:$137,0)-7),0),1),"","sed -i "&amp;IF($AK$310="MacOS","'' ","")&amp;"'s#"&amp;CK$312&amp;"="""&amp;VLOOKUP(CK$312,$AD$9:$AN$32,8,FALSE)&amp;""""&amp;"#"&amp;CK$312&amp;"="&amp;""""&amp;INDEX($E$261:$G$270,MATCH("●",INDEX($H$261:$AQ$270,,MATCH($D326,$137:$137,0)-7),0),1)&amp;""""&amp;"#g'"&amp;" ${CONFIG_DIR}"&amp;$K$7&amp;"; export "&amp;CK$312&amp;"="&amp;""""&amp;INDEX($E$261:$G$270,MATCH("●",INDEX($H$261:$AQ$270,,MATCH($D326,$137:$137,0)-7),0),1)&amp;""";"),",",""",""")</f>
        <v/>
      </c>
      <c r="CL326" s="71" t="str">
        <f>SUBSTITUTE(IF(INDEX($E$261:$G$270,MATCH("●",INDEX($H$261:$AQ$270,,MATCH($D326,$137:$137,0)-7),0),1)=VLOOKUP(CL$312,$AD$9:$AN$32,8,FALSE),"","sed -i "&amp;IF($AK$310="MacOS","'' ","")&amp;"'s#"&amp;CL$312&amp;"="""&amp;INDEX($E$261:$G$270,MATCH("●",INDEX($H$261:$AQ$270,,MATCH($D326,$137:$137,0)-7),0),1)&amp;""""&amp;"#"&amp;CL$312&amp;"="&amp;""""&amp;VLOOKUP(CL$312,$AD$9:$AN$32,8,FALSE)&amp;""""&amp;"#g'"&amp;"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6" s="71" t="str">
        <f t="shared" si="6"/>
        <v>sed -i '' 's#POSTGRESQL_TEMPLATE="template0"#POSTGRESQL_TEMPLATE="なし"#g' ${CONFIG_DIR}db_data_config.txt; export POSTGRESQL_TEMPLATE="なし";</v>
      </c>
      <c r="CN326" s="71" t="str">
        <f t="shared" si="7"/>
        <v>sed -i '' 's#POSTGRESQL_TEMPLATE="なし"#POSTGRESQL_TEMPLATE="template0"#g' ${CONFIG_DIR}db_data_config.txt; export POSTGRESQL_TEMPLATE="template0";</v>
      </c>
      <c r="CO326" s="71" t="str">
        <f t="shared" si="8"/>
        <v>sed -i '' 's#POSTGRESQL_CONNECTION_LIMIT="-1"#POSTGRESQL_CONNECTION_LIMIT="なし"#g' ${CONFIG_DIR}db_data_config.txt; export POSTGRESQL_CONNECTION_LIMIT="なし";</v>
      </c>
      <c r="CP326" s="71" t="str">
        <f t="shared" si="9"/>
        <v>sed -i '' 's#POSTGRESQL_CONNECTION_LIMIT="なし"#POSTGRESQL_CONNECTION_LIMIT="-1"#g' ${CONFIG_DIR}db_data_config.txt; export POSTGRESQL_CONNECTION_LIMIT="-1";</v>
      </c>
      <c r="CQ326" s="71" t="str">
        <f t="shared" si="10"/>
        <v>sed -i '' 's#POSTGRESQL_ALLOW_CONNECTIONS="true"#POSTGRESQL_ALLOW_CONNECTIONS="なし"#g' ${CONFIG_DIR}db_data_config.txt; export POSTGRESQL_ALLOW_CONNECTIONS="なし";</v>
      </c>
      <c r="CR326" s="71" t="str">
        <f t="shared" si="11"/>
        <v>sed -i '' 's#POSTGRESQL_ALLOW_CONNECTIONS="なし"#POSTGRESQL_ALLOW_CONNECTIONS="true"#g' ${CONFIG_DIR}db_data_config.txt; export POSTGRESQL_ALLOW_CONNECTIONS="true";</v>
      </c>
      <c r="CS326" s="5" t="s">
        <v>735</v>
      </c>
    </row>
    <row r="327" spans="4:97" ht="54" customHeight="1">
      <c r="D327" s="96">
        <f t="shared" si="12"/>
        <v>50</v>
      </c>
      <c r="E327" s="97"/>
      <c r="F327" s="97"/>
      <c r="G327" s="98"/>
      <c r="H327" s="45" t="str">
        <f t="shared" ca="1" si="5"/>
        <v>clear; echo テストケース050; sed -i '' 's#DATABASE_COLLATE="utf8mb4_unicode_ci"#DATABASE_COLLATE="utf8mb4_general_ci"#g' ${CONFIG_DIR}db_sql_config.txt; export DATABASE_COLLATE="utf8mb4_general_ci";sed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's#DATABASE_COLLATE="utf8mb4_general_ci"#DATABASE_COLLATE="utf8mb4_unicode_ci"#g' ${CONFIG_DIR}db_sql_config.txt; export DATABASE_COLLATE="utf8mb4_unicode_ci";sed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7"/>
      <c r="AE327" s="99" t="str" cm="1">
        <f t="array" ref="AE327">SUBSTITUTE(INDEX($H$288:$AQ$288, , MATCH($D327, $137:$137, 0)-7),"-","")</f>
        <v>正常</v>
      </c>
      <c r="AF327" s="100"/>
      <c r="AG327" s="101"/>
      <c r="AH327" s="102" t="s">
        <v>1526</v>
      </c>
      <c r="AI327" s="103"/>
      <c r="AJ327" s="103"/>
      <c r="AK327" s="103"/>
      <c r="AL327" s="103"/>
      <c r="AM327" s="103"/>
      <c r="AN327" s="103"/>
      <c r="AO327" s="103"/>
      <c r="AP327" s="103"/>
      <c r="AQ327" s="104"/>
      <c r="AS327" s="68" t="str" cm="1">
        <f t="array" ref="AS327">SUBSTITUTE(TEXT(INDEX($H$291:$AQ$291,1,$D327-36),"000000"),"-","")</f>
        <v>240001</v>
      </c>
      <c r="AT327" s="69"/>
      <c r="AU327" s="70"/>
      <c r="AW327" s="71" t="str">
        <f>SUBSTITUTE(IF(VLOOKUP(AW$312,$AD$9:$AN$32,8,FALSE)=INDEX($E$143:$G$146,MATCH("●",INDEX($H$143:$AQ$146,,MATCH($D327,$137:$137,0)-7),0),1),"","sed -i "&amp;IF($AK$310="MacOS","'' ","")&amp;"'s#"&amp;AW$312&amp;"="""&amp;VLOOKUP(AW$312,$AD$9:$AN$32,8,FALSE)&amp;""""&amp;"#"&amp;AW$312&amp;"="&amp;""""&amp;INDEX($E$143:$G$146,MATCH("●",INDEX($H$143:$AQ$146,,MATCH($D327,$137:$137,0)-7),0),1)&amp;""""&amp;"#g'"&amp;" ${CONFIG_DIR}"&amp;$K$7&amp;"; export "&amp;AW$312&amp;"="&amp;""""&amp;INDEX($E$143:$G$146,MATCH("●",INDEX($H$143:$AQ$146,,MATCH($D327,$137:$137,0)-7),0),1)&amp;""";"),",",""",""")</f>
        <v/>
      </c>
      <c r="AX327" s="71" t="str">
        <f>SUBSTITUTE(IF(INDEX($E$143:$G$146,MATCH("●",INDEX($H$143:$AQ$146,,MATCH($D327,$137:$137,0)-7),0),1)=VLOOKUP(AX$312,$AD$9:$AN$32,8,FALSE),"","sed -i "&amp;IF($AK$310="MacOS","'' ","")&amp;"'s#"&amp;AX$312&amp;"="""&amp;INDEX($E$143:$G$146,MATCH("●",INDEX($H$143:$AQ$146,,MATCH($D327,$137:$137,0)-7),0),1)&amp;""""&amp;"#"&amp;AX$312&amp;"="&amp;""""&amp;VLOOKUP(AX$312,$AD$9:$AN$32,8,FALSE)&amp;""""&amp;"#g'"&amp;"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7" s="71" t="str">
        <f>SUBSTITUTE(IF(VLOOKUP(AY$312,$AD$9:$AN$32,8,FALSE)=INDEX($E$148:$G$149,MATCH("●",INDEX($H$148:$AQ$149,,MATCH($D327,$137:$137,0)-7),0),1),"","sed -i "&amp;IF($AK$310="MacOS","'' ","")&amp;"'s#"&amp;AY$312&amp;"="""&amp;VLOOKUP(AY$312,$AD$9:$AN$32,8,FALSE)&amp;""""&amp;"#"&amp;AY$312&amp;"="&amp;""""&amp;INDEX($E$148:$G$149,MATCH("●",INDEX($H$148:$AQ$149,,MATCH($D327,$137:$137,0)-7),0),1)&amp;""""&amp;"#g'"&amp;" ${CONFIG_DIR}"&amp;$K$7&amp;"; export "&amp;AY$312&amp;"="&amp;""""&amp;INDEX($E$148:$G$149,MATCH("●",INDEX($H$148:$AQ$149,,MATCH($D327,$137:$137,0)-7),0),1)&amp;""";"),",",""",""")</f>
        <v/>
      </c>
      <c r="AZ327" s="71" t="str">
        <f>SUBSTITUTE(IF(INDEX($E$148:$G$149,MATCH("●",INDEX($H$148:$AQ$149,,MATCH($D327,$137:$137,0)-7),0),1)=VLOOKUP(AZ$312,$AD$9:$AN$16,8,FALSE),"","sed -i "&amp;IF($AK$310="MacOS","'' ","")&amp;"'s#"&amp;AZ$312&amp;"="""&amp;INDEX($E$148:$G$149,MATCH("●",INDEX($H$148:$AQ$149,,MATCH($D327,$137:$137,0)-7),0),1)&amp;""""&amp;"#"&amp;AZ$312&amp;"="&amp;""""&amp;VLOOKUP(AZ$312,$AD$9:$AN$16,8,FALSE)&amp;""""&amp;"#g'"&amp;"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7" s="71" t="str">
        <f>SUBSTITUTE(IF(VLOOKUP(BA$312,$AD$9:$AN$32,8,FALSE)=INDEX($E$151:$G$156,MATCH("●",INDEX($H$151:$AQ$156,,MATCH($D327,$137:$137,0)-7),0),1),"","sed -i "&amp;IF($AK$310="MacOS","'' ","")&amp;"'s#"&amp;BA$312&amp;"="""&amp;VLOOKUP(BA$312,$AD$9:$AN$32,8,FALSE)&amp;""""&amp;"#"&amp;BA$312&amp;"="&amp;""""&amp;INDEX($E$151:$G$156,MATCH("●",INDEX($H$151:$AQ$156,,MATCH($D327,$137:$137,0)-7),0),1)&amp;""""&amp;"#g'"&amp;" ${CONFIG_DIR}"&amp;$K$7&amp;"; export "&amp;BA$312&amp;"="&amp;""""&amp;INDEX($E$151:$G$156,MATCH("●",INDEX($H$151:$AQ$156,,MATCH($D327,$137:$137,0)-7),0),1)&amp;""";"),",",""",""")</f>
        <v/>
      </c>
      <c r="BB327" s="71" t="str">
        <f>SUBSTITUTE(IF(INDEX($E$151:$G$156,MATCH("●",INDEX($H$151:$AQ$156,,MATCH($D327,$137:$137,0)-7),0),1)=VLOOKUP(BB$312,$AD$9:$AN$16,8,FALSE),"","sed -i "&amp;IF($AK$310="MacOS","'' ","")&amp;"'s#"&amp;BB$312&amp;"="""&amp;INDEX($E$151:$G$156,MATCH("●",INDEX($H$151:$AQ$156,,MATCH($D327,$137:$137,0)-7),0),1)&amp;""""&amp;"#"&amp;BB$312&amp;"="&amp;""""&amp;VLOOKUP(BB$312,$AD$9:$AN$16,8,FALSE)&amp;""""&amp;"#g'"&amp;"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27" s="71" t="str">
        <f>SUBSTITUTE(IF(VLOOKUP(BC$312,$AD$9:$AN$32,8,FALSE)=INDEX($E$158:$G$166,MATCH("●",INDEX($H$158:$AQ$166,,MATCH($D327,$137:$137,0)-7),0),1),"","sed -i "&amp;IF($AK$310="MacOS","'' ","")&amp;"'s#"&amp;BC$312&amp;"="""&amp;VLOOKUP(BC$312,$AD$9:$AN$32,8,FALSE)&amp;""""&amp;"#"&amp;BC$312&amp;"="&amp;""""&amp;INDEX($E$158:$G$166,MATCH("●",INDEX($H$158:$AQ$166,,MATCH($D327,$137:$137,0)-7),0),1)&amp;""""&amp;"#g'"&amp;" ${CONFIG_DIR}"&amp;$K$7&amp;"; export "&amp;BC$312&amp;"="&amp;""""&amp;INDEX($E$158:$G$166,MATCH("●",INDEX($H$158:$AQ$166,,MATCH($D327,$137:$137,0)-7),0),1)&amp;""";"),",",""",""")</f>
        <v>sed -i '' 's#DATABASE_COLLATE="utf8mb4_unicode_ci"#DATABASE_COLLATE="utf8mb4_general_ci"#g' ${CONFIG_DIR}db_sql_config.txt; export DATABASE_COLLATE="utf8mb4_general_ci";</v>
      </c>
      <c r="BD327" s="71" t="str">
        <f>SUBSTITUTE(IF(INDEX($E$158:$G$166,MATCH("●",INDEX($H$158:$AQ$166,,MATCH($D327,$137:$137,0)-7),0),1)=VLOOKUP(BD$312,$AD$9:$AN$16,8,FALSE),"","sed -i "&amp;IF($AK$310="MacOS","'' ","")&amp;"'s#"&amp;BD$312&amp;"="""&amp;INDEX($E$158:$G$166,MATCH("●",INDEX($H$158:$AQ$166,,MATCH($D327,$137:$137,0)-7),0),1)&amp;""""&amp;"#"&amp;BD$312&amp;"="&amp;""""&amp;VLOOKUP(BD$312,$AD$9:$AN$16,8,FALSE)&amp;""""&amp;"#g'"&amp;"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's#DATABASE_COLLATE="utf8mb4_general_ci"#DATABASE_COLLATE="utf8mb4_unicode_ci"#g' ${CONFIG_DIR}db_sql_config.txt; export DATABASE_COLLATE="utf8mb4_unicode_ci";</v>
      </c>
      <c r="BE327" s="71" t="str">
        <f>SUBSTITUTE(IF(VLOOKUP(BE$312,$AD$9:$AN$32,8,FALSE)=INDEX($E$168:$G$169,MATCH("●",INDEX($H$168:$AQ$169,,MATCH($D327,$137:$137,0)-7),0),1),"","sed -i "&amp;IF($AK$310="MacOS","'' ","")&amp;"'s#"&amp;BE$312&amp;"="""&amp;VLOOKUP(BE$312,$AD$9:$AD$9:$AN$32,8,FALSE)&amp;""""&amp;"#"&amp;BE$312&amp;"="&amp;""""&amp;INDEX($E$168:$G$169,MATCH("●",INDEX($H$168:$AQ$169,,MATCH($D327,$137:$137,0)-7),0),1)&amp;""""&amp;"#g'"&amp;" ${CONFIG_DIR}"&amp;$K$7&amp;"; export "&amp;BE$312&amp;"="&amp;""""&amp;INDEX($E$168:$G$169,MATCH("●",INDEX($H$168:$AQ$169,,MATCH($D327,$137:$137,0)-7),0),1)&amp;""";"),",",""",""")</f>
        <v/>
      </c>
      <c r="BF327" s="71" t="str">
        <f>SUBSTITUTE(IF(INDEX($E$168:$G$169,MATCH("●",INDEX($H$168:$AQ$169,,MATCH($D327,$137:$137,0)-7),0),1)=VLOOKUP(BF$312,$AD$9:$AN$16,8,FALSE),"","sed -i "&amp;IF($AK$310="MacOS","'' ","")&amp;"'s#"&amp;BF$312&amp;"="""&amp;INDEX($E$168:$G$169,MATCH("●",INDEX($H$168:$AQ$169,,MATCH($D327,$137:$137,0)-7),0),1)&amp;""""&amp;"#"&amp;BF$312&amp;"="&amp;""""&amp;VLOOKUP(BF$312,$AD$9:$AN$16,8,FALSE)&amp;""""&amp;"#g'"&amp;"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7" s="71" t="str">
        <f>SUBSTITUTE(IF(VLOOKUP(BG$312,$AD$9:$AN$32,8,FALSE)=INDEX($E$171:$G$172,MATCH("●",INDEX($H$171:$AQ$172,,MATCH($D327,$137:$137,0)-7),0),1),"","sed -i "&amp;IF($AK$310="MacOS","'' ","")&amp;"'s#"&amp;BG$312&amp;"="""&amp;VLOOKUP(BG$312,$AD$9:$AN$32,8,FALSE)&amp;""""&amp;"#"&amp;BG$312&amp;"="&amp;""""&amp;INDEX($E$171:$G$172,MATCH("●",INDEX($H$171:$AQ$172,,MATCH($D327,$137:$137,0)-7),0),1)&amp;""""&amp;"#g'"&amp;" ${CONFIG_DIR}"&amp;$K$7&amp;"; export "&amp;BG$312&amp;"="&amp;""""&amp;INDEX($E$171:$G$172,MATCH("●",INDEX($H$171:$AQ$172,,MATCH($D327,$137:$137,0)-7),0),1)&amp;""";"),",",""",""")</f>
        <v/>
      </c>
      <c r="BH327" s="71" t="str">
        <f>SUBSTITUTE(IF(INDEX($E$171:$G$172,MATCH("●",INDEX($H$171:$AQ$172,,MATCH($D327,$137:$137,0)-7),0),1)=VLOOKUP(BH$312,$AD$9:$AN$16,8,FALSE),"","sed -i "&amp;IF($AK$310="MacOS","'' ","")&amp;"'s#"&amp;BH$312&amp;"="""&amp;INDEX($E$171:$G$172,MATCH("●",INDEX($H$171:$AQ$172,,MATCH($D327,$137:$137,0)-7),0),1)&amp;""""&amp;"#"&amp;BH$312&amp;"="&amp;""""&amp;VLOOKUP(BH$312,$AD$9:$AN$16,8,FALSE)&amp;""""&amp;"#g'"&amp;"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7" s="71" t="str">
        <f>SUBSTITUTE(IF(VLOOKUP(BI$312,$AD$9:$AN$32,8,FALSE)=INDEX($E$174:$G$186,MATCH("●",INDEX($H$174:$AQ$186,,MATCH($D327,$137:$137,0)-7),0),1),"","sed -i "&amp;IF($AK$310="MacOS","'' ","")&amp;"'s#"&amp;BI$312&amp;"="""&amp;VLOOKUP(BI$312,$AD$9:$AN$32,8,FALSE)&amp;""""&amp;"#"&amp;BI$312&amp;"="&amp;""""&amp;INDEX($E$174:$G$186,MATCH("●",INDEX($H$174:$AQ$186,,MATCH($D327,$137:$137,0)-7),0),1)&amp;""""&amp;"#g'"&amp;" ${CONFIG_DIR}"&amp;$K$7&amp;"; export "&amp;BI$312&amp;"="&amp;""""&amp;INDEX($E$174:$G$186,MATCH("●",INDEX($H$174:$AQ$186,,MATCH($D327,$137:$137,0)-7),0),1)&amp;""";"),",",""",""")</f>
        <v/>
      </c>
      <c r="BJ327" s="71" t="str">
        <f>SUBSTITUTE(IF(INDEX($E$174:$G$186,MATCH("●",INDEX($H$174:$AQ$186,,MATCH($D327,$137:$137,0)-7),0),1)=VLOOKUP(BJ$312,$AD$9:$AN$16,8,FALSE),"","sed -i "&amp;IF($AK$310="MacOS","'' ","")&amp;"'s#"&amp;BJ$312&amp;"="""&amp;INDEX($E$174:$G$186,MATCH("●",INDEX($H$174:$AQ$186,,MATCH($D327,$137:$137,0)-7),0),1)&amp;""""&amp;"#"&amp;BJ$312&amp;"="&amp;""""&amp;VLOOKUP(BJ$312,$AD$9:$AN$16,8,FALSE)&amp;""""&amp;"#g'"&amp;"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7" s="71" t="str">
        <f>SUBSTITUTE(IF(VLOOKUP(BK$312,$AD$9:$AN$32,8,FALSE)=INDEX($E$188:$G$191,MATCH("●",INDEX($H$188:$AQ$191,,MATCH($D327,$137:$137,0)-7),0),1),"","sed -i "&amp;IF($AK$310="MacOS","'' ","")&amp;"'s#"&amp;BK$312&amp;"="""&amp;VLOOKUP(BK$312,$AD$9:$AN$32,8,FALSE)&amp;""""&amp;"#"&amp;BK$312&amp;"="&amp;""""&amp;INDEX($E$188:$G$191,MATCH("●",INDEX($H$188:$AQ$191,,MATCH($D327,$137:$137,0)-7),0),1)&amp;""""&amp;"#g'"&amp;" ${CONFIG_DIR}"&amp;$K$7&amp;"; export "&amp;BK$312&amp;"="&amp;""""&amp;INDEX($E$188:$G$191,MATCH("●",INDEX($H$188:$AQ$191,,MATCH($D327,$137:$137,0)-7),0),1)&amp;""";"),",",""",""")</f>
        <v/>
      </c>
      <c r="BL327" s="71" t="str">
        <f>SUBSTITUTE(IF(INDEX($E$188:$G$191,MATCH("●",INDEX($H$188:$AQ$191,,MATCH($D327,$137:$137,0)-7),0),1)=VLOOKUP(BL$312,$AD$9:$AN$32,8,FALSE),"","sed -i "&amp;IF($AK$310="MacOS","'' ","")&amp;"'s#"&amp;BL$312&amp;"="""&amp;INDEX($E$188:$G$191,MATCH("●",INDEX($H$188:$AQ$191,,MATCH($D327,$137:$137,0)-7),0),1)&amp;""""&amp;"#"&amp;BL$312&amp;"="&amp;""""&amp;VLOOKUP(BL$312,$AD$9:$AN$32,8,FALSE)&amp;""""&amp;"#g'"&amp;"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7" s="71" t="str">
        <f>SUBSTITUTE(IF(VLOOKUP(BM$312,$AD$9:$AN$32,8,FALSE)=INDEX($E$193:$G$194,MATCH("●",INDEX($H$193:$AQ$194,,MATCH($D327,$137:$137,0)-7),0),1),"","sed -i "&amp;IF($AK$310="MacOS","'' ","")&amp;"'s#"&amp;BM$312&amp;"="""&amp;VLOOKUP(BM$312,$AD$9:$AN$32,8,FALSE)&amp;""""&amp;"#"&amp;BM$312&amp;"="&amp;""""&amp;INDEX($E$193:$G$194,MATCH("●",INDEX($H$193:$AQ$194,,MATCH($D327,$137:$137,0)-7),0),1)&amp;""""&amp;"#g'"&amp;" ${CONFIG_DIR}"&amp;$K$7&amp;"; export "&amp;BM$312&amp;"="&amp;""""&amp;INDEX($E$193:$G$194,MATCH("●",INDEX($H$193:$AQ$194,,MATCH($D327,$137:$137,0)-7),0),1)&amp;""";"),",",""",""")</f>
        <v/>
      </c>
      <c r="BN327" s="71" t="str">
        <f>SUBSTITUTE(IF(INDEX($E$193:$G$194,MATCH("●",INDEX($H$193:$AQ$194,,MATCH($D327,$137:$137,0)-7),0),1)=VLOOKUP(BN$312,$AD$9:$AN$32,8,FALSE),"","sed -i "&amp;IF($AK$310="MacOS","'' ","")&amp;"'s#"&amp;BN$312&amp;"="""&amp;INDEX($E$193:$G$194,MATCH("●",INDEX($H$193:$AQ$194,,MATCH($D327,$137:$137,0)-7),0),1)&amp;""""&amp;"#"&amp;BN$312&amp;"="&amp;""""&amp;VLOOKUP(BN$312,$AD$9:$AN$32,8,FALSE)&amp;""""&amp;"#g'"&amp;"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7" s="71" t="str">
        <f>SUBSTITUTE(IF(VLOOKUP(BO$312,$AD$9:$AN$32,8,FALSE)=INDEX($E$196:$G$197,MATCH("●",INDEX($H$196:$AQ$197,,MATCH($D327,$137:$137,0)-7),0),1),"","sed -i "&amp;IF($AK$310="MacOS","'' ","")&amp;"'s#"&amp;BO$312&amp;"="""&amp;VLOOKUP(BO$312,$AD$9:$AN$32,8,FALSE)&amp;""""&amp;"#"&amp;BO$312&amp;"="&amp;""""&amp;INDEX($E$196:$G$197,MATCH("●",INDEX($H$196:$AQ$197,,MATCH($D327,$137:$137,0)-7),0),1)&amp;""""&amp;"#g'"&amp;" ${CONFIG_DIR}"&amp;$K$7&amp;"; export "&amp;BO$312&amp;"="&amp;""""&amp;INDEX($E$196:$G$197,MATCH("●",INDEX($H$196:$AQ$197,,MATCH($D327,$137:$137,0)-7),0),1)&amp;""";"),",",""",""")</f>
        <v/>
      </c>
      <c r="BP327" s="71" t="str">
        <f>SUBSTITUTE(IF(INDEX($E$196:$G$197,MATCH("●",INDEX($H$196:$AQ$197,,MATCH($D327,$137:$137,0)-7),0),1)=VLOOKUP(BP$312,$AD$9:$AN$32,8,FALSE),"","sed -i "&amp;IF($AK$310="MacOS","'' ","")&amp;"'s#"&amp;BP$312&amp;"="""&amp;INDEX($E$196:$G$197,MATCH("●",INDEX($H$196:$AQ$197,,MATCH($D327,$137:$137,0)-7),0),1)&amp;""""&amp;"#"&amp;BP$312&amp;"="&amp;""""&amp;VLOOKUP(BP$312,$AD$9:$AN$32,8,FALSE)&amp;""""&amp;"#g'"&amp;"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7" s="71" t="str">
        <f>SUBSTITUTE(IF(VLOOKUP(BQ$312,$AD$9:$AN$32,8,FALSE)=INDEX($E$199:$G$200,MATCH("●",INDEX($H$199:$AQ$200,,MATCH($D327,$137:$137,0)-7),0),1),"","sed -i "&amp;IF($AK$310="MacOS","'' ","")&amp;"'s#"&amp;BQ$312&amp;"="""&amp;VLOOKUP(BQ$312,$AD$9:$AN$32,8,FALSE)&amp;""""&amp;"#"&amp;BQ$312&amp;"="&amp;""""&amp;INDEX($E$199:$G$200,MATCH("●",INDEX($H$199:$AQ$200,,MATCH($D327,$137:$137,0)-7),0),1)&amp;""""&amp;"#g'"&amp;" ${CONFIG_DIR}"&amp;$K$7&amp;"; export "&amp;BQ$312&amp;"="&amp;""""&amp;INDEX($E$199:$G$200,MATCH("●",INDEX($H$199:$AQ$200,,MATCH($D327,$137:$137,0)-7),0),1)&amp;""";"),",",""",""")</f>
        <v/>
      </c>
      <c r="BR327" s="71" t="str">
        <f>SUBSTITUTE(IF(INDEX($E$199:$G$200,MATCH("●",INDEX($H$199:$AQ$200,,MATCH($D327,$137:$137,0)-7),0),1)=VLOOKUP(BR$312,$AD$9:$AN$32,8,FALSE),"","sed -i "&amp;IF($AK$310="MacOS","'' ","")&amp;"'s#"&amp;BR$312&amp;"="""&amp;INDEX($E$199:$G$200,MATCH("●",INDEX($H$199:$AQ$200,,MATCH($D327,$137:$137,0)-7),0),1)&amp;""""&amp;"#"&amp;BR$312&amp;"="&amp;""""&amp;VLOOKUP(BR$312,$AD$9:$AN$32,8,FALSE)&amp;""""&amp;"#g'"&amp;"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7" s="71" t="str">
        <f>SUBSTITUTE(IF(VLOOKUP(BS$312,$AD$9:$AN$32,8,FALSE)=INDEX($E$202:$G$205,MATCH("●",INDEX($H$202:$AQ$205,,MATCH($D327,$137:$137,0)-7),0),1),"","sed -i "&amp;IF($AK$310="MacOS","'' ","")&amp;"'s#"&amp;BS$312&amp;"="""&amp;VLOOKUP(BS$312,$AD$9:$AN$32,8,FALSE)&amp;""""&amp;"#"&amp;BS$312&amp;"="&amp;""""&amp;INDEX($E$202:$G$205,MATCH("●",INDEX($H$202:$AQ$205,,MATCH($D327,$137:$137,0)-7),0),1)&amp;""""&amp;"#g'"&amp;" ${CONFIG_DIR}"&amp;$K$7&amp;"; export "&amp;BS$312&amp;"="&amp;""""&amp;INDEX($E$202:$G$205,MATCH("●",INDEX($H$202:$AQ$205,,MATCH($D327,$137:$137,0)-7),0),1)&amp;""";"),",",""",""")</f>
        <v/>
      </c>
      <c r="BT327" s="71" t="str">
        <f>SUBSTITUTE(IF(INDEX($E$202:$G$205,MATCH("●",INDEX($H$202:$AQ$205,,MATCH($D327,$137:$137,0)-7),0),1)=VLOOKUP(BT$312,$AD$9:$AN$32,8,FALSE),"","sed -i "&amp;IF($AK$310="MacOS","'' ","")&amp;"'s#"&amp;BT$312&amp;"="""&amp;INDEX($E$202:$G$205,MATCH("●",INDEX($H$202:$AQ$205,,MATCH($D327,$137:$137,0)-7),0),1)&amp;""""&amp;"#"&amp;BT$312&amp;"="&amp;""""&amp;VLOOKUP(BT$312,$AD$9:$AN$32,8,FALSE)&amp;""""&amp;"#g'"&amp;"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7" s="71" t="str">
        <f>SUBSTITUTE(IF(VLOOKUP(BU$312,$AD$9:$AN$32,8,FALSE)=INDEX($E$207:$G$212,MATCH("●",INDEX($H$207:$AQ$212,,MATCH($D327,$137:$137,0)-7),0),1),"","sed -i "&amp;IF($AK$310="MacOS","'' ","")&amp;"'s#"&amp;BU$312&amp;"="""&amp;VLOOKUP(BU$312,$AD$9:$AN$32,8,FALSE)&amp;""""&amp;"#"&amp;BU$312&amp;"="&amp;""""&amp;INDEX($E$207:$G$212,MATCH("●",INDEX($H$207:$AQ$212,,MATCH($D327,$137:$137,0)-7),0),1)&amp;""""&amp;"#g'"&amp;" ${CONFIG_DIR}"&amp;$K$7&amp;"; export "&amp;BU$312&amp;"="&amp;""""&amp;INDEX($E$207:$G$212,MATCH("●",INDEX($H$207:$AQ$212,,MATCH($D327,$137:$137,0)-7),0),1)&amp;""";"),",",""",""")</f>
        <v/>
      </c>
      <c r="BV327" s="71" t="str">
        <f>SUBSTITUTE(IF(INDEX($E$207:$G$212,MATCH("●",INDEX($H$207:$AQ$212,,MATCH($D327,$137:$137,0)-7),0),1)=VLOOKUP(BV$312,$AD$9:$AN$32,8,FALSE),"","sed -i "&amp;IF($AK$310="MacOS","'' ","")&amp;"'s#"&amp;BV$312&amp;"="""&amp;INDEX($E$207:$G$212,MATCH("●",INDEX($H$207:$AQ$212,,MATCH($D327,$137:$137,0)-7),0),1)&amp;""""&amp;"#"&amp;BV$312&amp;"="&amp;""""&amp;VLOOKUP(BV$312,$AD$9:$AN$32,8,FALSE)&amp;""""&amp;"#g'"&amp;"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7" s="71" t="str">
        <f>SUBSTITUTE(IF(VLOOKUP(BW$312,$AD$9:$AN$32,8,FALSE)=INDEX($E$214:$G$219,MATCH("●",INDEX($H$214:$AQ$219,,MATCH($D327,$137:$137,0)-7),0),1),"","sed -i "&amp;IF($AK$310="MacOS","'' ","")&amp;"'s#"&amp;BW$312&amp;"="""&amp;VLOOKUP(BW$312,$AD$9:$AN$32,8,FALSE)&amp;""""&amp;"#"&amp;BW$312&amp;"="&amp;""""&amp;INDEX($E$214:$G$219,MATCH("●",INDEX($H$214:$AQ$219,,MATCH($D327,$137:$137,0)-7),0),1)&amp;""""&amp;"#g'"&amp;" ${CONFIG_DIR}"&amp;$K$7&amp;"; export "&amp;BW$312&amp;"="&amp;""""&amp;INDEX($E$214:$G$219,MATCH("●",INDEX($H$214:$AQ$219,,MATCH($D327,$137:$137,0)-7),0),1)&amp;""";"),",",""",""")</f>
        <v/>
      </c>
      <c r="BX327" s="71" t="str">
        <f>SUBSTITUTE(IF(INDEX($E$214:$G$219,MATCH("●",INDEX($H$214:$AQ$219,,MATCH($D327,$137:$137,0)-7),0),1)=VLOOKUP(BX$312,$AD$9:$AN$32,8,FALSE),"","sed -i "&amp;IF($AK$310="MacOS","'' ","")&amp;"'s#"&amp;BX$312&amp;"="""&amp;INDEX($E$214:$G$219,MATCH("●",INDEX($H$214:$AQ$219,,MATCH($D327,$137:$137,0)-7),0),1)&amp;""""&amp;"#"&amp;BX$312&amp;"="&amp;""""&amp;VLOOKUP(BX$312,$AD$9:$AN$32,8,FALSE)&amp;""""&amp;"#g'"&amp;"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7" s="71" t="str">
        <f>SUBSTITUTE(IF(VLOOKUP(BY$312,$AD$9:$AN$32,8,FALSE)=INDEX($E$221:$G$226,MATCH("●",INDEX($H$221:$AQ$226,,MATCH($D327,$137:$137,0)-7),0),1),"","sed -i "&amp;IF($AK$310="MacOS","'' ","")&amp;"'s#"&amp;BY$312&amp;"="""&amp;VLOOKUP(BY$312,$AD$9:$AN$32,8,FALSE)&amp;""""&amp;"#"&amp;BY$312&amp;"="&amp;""""&amp;INDEX($E$221:$G$226,MATCH("●",INDEX($H$221:$AQ$226,,MATCH($D327,$137:$137,0)-7),0),1)&amp;""""&amp;"#g'"&amp;" ${CONFIG_DIR}"&amp;$K$7&amp;"; export "&amp;BY$312&amp;"="&amp;""""&amp;INDEX($E$221:$G$226,MATCH("●",INDEX($H$221:$AQ$226,,MATCH($D327,$137:$137,0)-7),0),1)&amp;""";"),",",""",""")</f>
        <v/>
      </c>
      <c r="BZ327" s="71" t="str">
        <f>SUBSTITUTE(IF(INDEX($E$221:$G$226,MATCH("●",INDEX($H$221:$AQ$226,,MATCH($D327,$137:$137,0)-7),0),1)=VLOOKUP(BZ$312,$AD$9:$AN$32,8,FALSE),"","sed -i "&amp;IF($AK$310="MacOS","'' ","")&amp;"'s#"&amp;BZ$312&amp;"="""&amp;INDEX($E$221:$G$226,MATCH("●",INDEX($H$221:$AQ$226,,MATCH($D327,$137:$137,0)-7),0),1)&amp;""""&amp;"#"&amp;BZ$312&amp;"="&amp;""""&amp;VLOOKUP(BZ$312,$AD$9:$AN$32,8,FALSE)&amp;""""&amp;"#g'"&amp;"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7" s="71" t="str">
        <f>SUBSTITUTE(IF(VLOOKUP(CA$312,$AD$9:$AN$32,8,FALSE)=INDEX($E$228:$G$233,MATCH("●",INDEX($H$228:$AQ$233,,MATCH($D327,$137:$137,0)-7),0),1),"","sed -i "&amp;IF($AK$310="MacOS","'' ","")&amp;"'s#"&amp;CA$312&amp;"="""&amp;VLOOKUP(CA$312,$AD$9:$AN$32,8,FALSE)&amp;""""&amp;"#"&amp;CA$312&amp;"="&amp;""""&amp;INDEX($E$228:$G$233,MATCH("●",INDEX($H$228:$AQ$233,,MATCH($D327,$137:$137,0)-7),0),1)&amp;""""&amp;"#g'"&amp;" ${CONFIG_DIR}"&amp;$K$7&amp;"; export "&amp;CA$312&amp;"="&amp;""""&amp;INDEX($E$228:$G$233,MATCH("●",INDEX($H$228:$AQ$233,,MATCH($D327,$137:$137,0)-7),0),1)&amp;""";"),",",""",""")</f>
        <v/>
      </c>
      <c r="CB327" s="71" t="str">
        <f>SUBSTITUTE(IF(INDEX($E$228:$G$233,MATCH("●",INDEX($H$228:$AQ$233,,MATCH($D327,$137:$137,0)-7),0),1)=VLOOKUP(CB$312,$AD$9:$AN$32,8,FALSE),"","sed -i "&amp;IF($AK$310="MacOS","'' ","")&amp;"'s#"&amp;CB$312&amp;"="""&amp;INDEX($E$228:$G$233,MATCH("●",INDEX($H$228:$AQ$233,,MATCH($D327,$137:$137,0)-7),0),1)&amp;""""&amp;"#"&amp;CB$312&amp;"="&amp;""""&amp;VLOOKUP(CB$312,$AD$9:$AN$32,8,FALSE)&amp;""""&amp;"#g'"&amp;"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7" s="71" t="str">
        <f>SUBSTITUTE(IF(VLOOKUP(CC$312,$AD$9:$AN$32,8,FALSE)=INDEX($E$235:$G$240,MATCH("●",INDEX($H$235:$AQ$240,,MATCH($D327,$137:$137,0)-7),0),1),"","sed -i "&amp;IF($AK$310="MacOS","'' ","")&amp;"'s#"&amp;CC$312&amp;"="""&amp;VLOOKUP(CC$312,$AD$9:$AN$32,8,FALSE)&amp;""""&amp;"#"&amp;CC$312&amp;"="&amp;""""&amp;INDEX($E$235:$G$240,MATCH("●",INDEX($H$235:$AQ$240,,MATCH($D327,$137:$137,0)-7),0),1)&amp;""""&amp;"#g'"&amp;" ${CONFIG_DIR}"&amp;$K$7&amp;"; export "&amp;CC$312&amp;"="&amp;""""&amp;INDEX($E$235:$G$240,MATCH("●",INDEX($H$235:$AQ$240,,MATCH($D327,$137:$137,0)-7),0),1)&amp;""";"),",",""",""")</f>
        <v/>
      </c>
      <c r="CD327" s="71" t="str">
        <f>SUBSTITUTE(IF(INDEX($E$235:$G$240,MATCH("●",INDEX($H$235:$AQ$240,,MATCH($D327,$137:$137,0)-7),0),1)=VLOOKUP(CD$312,$AD$9:$AN$32,8,FALSE),"","sed -i "&amp;IF($AK$310="MacOS","'' ","")&amp;"'s#"&amp;CD$312&amp;"="""&amp;INDEX($E$235:$G$240,MATCH("●",INDEX($H$235:$AQ$240,,MATCH($D327,$137:$137,0)-7),0),1)&amp;""""&amp;"#"&amp;CD$312&amp;"="&amp;""""&amp;VLOOKUP(CD$312,$AD$9:$AN$32,8,FALSE)&amp;""""&amp;"#g'"&amp;"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7" s="71" t="str">
        <f>SUBSTITUTE(IF(VLOOKUP(CE$312,$AD$9:$AN$32,8,FALSE)=INDEX($E$242:$G$247,MATCH("●",INDEX($H$242:$AQ$247,,MATCH($D327,$137:$137,0)-7),0),1),"","sed -i "&amp;IF($AK$310="MacOS","'' ","")&amp;"'s#"&amp;CE$312&amp;"="""&amp;VLOOKUP(CE$312,$AD$9:$AN$32,8,FALSE)&amp;""""&amp;"#"&amp;CE$312&amp;"="&amp;""""&amp;INDEX($E$242:$G$247,MATCH("●",INDEX($H$242:$AQ$247,,MATCH($D327,$137:$137,0)-7),0),1)&amp;""""&amp;"#g'"&amp;" ${CONFIG_DIR}"&amp;$K$7&amp;"; export "&amp;CE$312&amp;"="&amp;""""&amp;INDEX($E$242:$G$247,MATCH("●",INDEX($H$242:$AQ$247,,MATCH($D327,$137:$137,0)-7),0),1)&amp;""";"),",",""",""")</f>
        <v/>
      </c>
      <c r="CF327" s="71" t="str">
        <f>SUBSTITUTE(IF(INDEX($E$242:$G$247,MATCH("●",INDEX($H$242:$AQ$247,,MATCH($D327,$137:$137,0)-7),0),1)=VLOOKUP(CF$312,$AD$9:$AN$32,8,FALSE),"","sed -i "&amp;IF($AK$310="MacOS","'' ","")&amp;"'s#"&amp;CF$312&amp;"="""&amp;INDEX($E$242:$G$247,MATCH("●",INDEX($H$242:$AQ$247,,MATCH($D327,$137:$137,0)-7),0),1)&amp;""""&amp;"#"&amp;CF$312&amp;"="&amp;""""&amp;VLOOKUP(CF$312,$AD$9:$AN$32,8,FALSE)&amp;""""&amp;"#g'"&amp;"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7" s="71" t="str">
        <f>SUBSTITUTE(IF(VLOOKUP(CG$312,$AD$9:$AN$32,8,FALSE)=INDEX($E$249:$G$253,MATCH("●",INDEX($H$249:$AQ$253,,MATCH($D327,$137:$137,0)-7),0),1),"","sed -i "&amp;IF($AK$310="MacOS","'' ","")&amp;"'s#"&amp;CG$312&amp;"="""&amp;VLOOKUP(CG$312,$AD$9:$AN$32,8,FALSE)&amp;""""&amp;"#"&amp;CG$312&amp;"="&amp;""""&amp;INDEX($E$249:$G$253,MATCH("●",INDEX($H$249:$AQ$253,,MATCH($D327,$137:$137,0)-7),0),1)&amp;""""&amp;"#g'"&amp;" ${CONFIG_DIR}"&amp;$K$7&amp;"; export "&amp;CG$312&amp;"="&amp;""""&amp;INDEX($E$249:$G$253,MATCH("●",INDEX($H$249:$AQ$253,,MATCH($D327,$137:$137,0)-7),0),1)&amp;""";"),",",""",""")</f>
        <v/>
      </c>
      <c r="CH327" s="71" t="str">
        <f>SUBSTITUTE(IF(INDEX($E$249:$G$253,MATCH("●",INDEX($H$249:$AQ$253,,MATCH($D327,$137:$137,0)-7),0),1)=VLOOKUP(CH$312,$AD$9:$AN$32,8,FALSE),"","sed -i "&amp;IF($AK$310="MacOS","'' ","")&amp;"'s#"&amp;CH$312&amp;"="""&amp;INDEX($E$249:$G$253,MATCH("●",INDEX($H$249:$AQ$253,,MATCH($D327,$137:$137,0)-7),0),1)&amp;""""&amp;"#"&amp;CH$312&amp;"="&amp;""""&amp;VLOOKUP(CH$312,$AD$9:$AN$32,8,FALSE)&amp;""""&amp;"#g'"&amp;"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7" s="71" t="str">
        <f>SUBSTITUTE(IF(VLOOKUP(CI$312,$AD$9:$AN$32,8,FALSE)=INDEX($E$255:$G$259,MATCH("●",INDEX($H$255:$AQ$259,,MATCH($D327,$137:$137,0)-7),0),1),"","sed -i "&amp;IF($AK$310="MacOS","'' ","")&amp;"'s#"&amp;CI$312&amp;"="""&amp;VLOOKUP(CI$312,$AD$9:$AN$32,8,FALSE)&amp;""""&amp;"#"&amp;CI$312&amp;"="&amp;""""&amp;INDEX($E$255:$G$259,MATCH("●",INDEX($H$255:$AQ$259,,MATCH($D327,$137:$137,0)-7),0),1)&amp;""""&amp;"#g'"&amp;" ${CONFIG_DIR}"&amp;$K$7&amp;"; export "&amp;CI$312&amp;"="&amp;""""&amp;INDEX($E$255:$G$259,MATCH("●",INDEX($H$255:$AQ$259,,MATCH($D327,$137:$137,0)-7),0),1)&amp;""";"),",",""",""")</f>
        <v/>
      </c>
      <c r="CJ327" s="71" t="str">
        <f>SUBSTITUTE(IF(INDEX($E$255:$G$259,MATCH("●",INDEX($H$255:$AQ$259,,MATCH($D327,$137:$137,0)-7),0),1)=VLOOKUP(CJ$312,$AD$9:$AN$32,8,FALSE),"","sed -i "&amp;IF($AK$310="MacOS","'' ","")&amp;"'s#"&amp;CJ$312&amp;"="""&amp;INDEX($E$255:$G$259,MATCH("●",INDEX($H$255:$AQ$259,,MATCH($D327,$137:$137,0)-7),0),1)&amp;""""&amp;"#"&amp;CJ$312&amp;"="&amp;""""&amp;VLOOKUP(CJ$312,$AD$9:$AN$32,8,FALSE)&amp;""""&amp;"#g'"&amp;"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7" s="71" t="str">
        <f>SUBSTITUTE(IF(VLOOKUP(CK$312,$AD$9:$AN$32,8,FALSE)=INDEX($E$261:$G$270,MATCH("●",INDEX($H$261:$AQ$270,,MATCH($D327,$137:$137,0)-7),0),1),"","sed -i "&amp;IF($AK$310="MacOS","'' ","")&amp;"'s#"&amp;CK$312&amp;"="""&amp;VLOOKUP(CK$312,$AD$9:$AN$32,8,FALSE)&amp;""""&amp;"#"&amp;CK$312&amp;"="&amp;""""&amp;INDEX($E$261:$G$270,MATCH("●",INDEX($H$261:$AQ$270,,MATCH($D327,$137:$137,0)-7),0),1)&amp;""""&amp;"#g'"&amp;" ${CONFIG_DIR}"&amp;$K$7&amp;"; export "&amp;CK$312&amp;"="&amp;""""&amp;INDEX($E$261:$G$270,MATCH("●",INDEX($H$261:$AQ$270,,MATCH($D327,$137:$137,0)-7),0),1)&amp;""";"),",",""",""")</f>
        <v/>
      </c>
      <c r="CL327" s="71" t="str">
        <f>SUBSTITUTE(IF(INDEX($E$261:$G$270,MATCH("●",INDEX($H$261:$AQ$270,,MATCH($D327,$137:$137,0)-7),0),1)=VLOOKUP(CL$312,$AD$9:$AN$32,8,FALSE),"","sed -i "&amp;IF($AK$310="MacOS","'' ","")&amp;"'s#"&amp;CL$312&amp;"="""&amp;INDEX($E$261:$G$270,MATCH("●",INDEX($H$261:$AQ$270,,MATCH($D327,$137:$137,0)-7),0),1)&amp;""""&amp;"#"&amp;CL$312&amp;"="&amp;""""&amp;VLOOKUP(CL$312,$AD$9:$AN$32,8,FALSE)&amp;""""&amp;"#g'"&amp;"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7" s="71" t="str">
        <f t="shared" si="6"/>
        <v>sed -i '' 's#POSTGRESQL_TEMPLATE="template0"#POSTGRESQL_TEMPLATE="なし"#g' ${CONFIG_DIR}db_data_config.txt; export POSTGRESQL_TEMPLATE="なし";</v>
      </c>
      <c r="CN327" s="71" t="str">
        <f t="shared" si="7"/>
        <v>sed -i '' 's#POSTGRESQL_TEMPLATE="なし"#POSTGRESQL_TEMPLATE="template0"#g' ${CONFIG_DIR}db_data_config.txt; export POSTGRESQL_TEMPLATE="template0";</v>
      </c>
      <c r="CO327" s="71" t="str">
        <f t="shared" si="8"/>
        <v>sed -i '' 's#POSTGRESQL_CONNECTION_LIMIT="-1"#POSTGRESQL_CONNECTION_LIMIT="なし"#g' ${CONFIG_DIR}db_data_config.txt; export POSTGRESQL_CONNECTION_LIMIT="なし";</v>
      </c>
      <c r="CP327" s="71" t="str">
        <f t="shared" si="9"/>
        <v>sed -i '' 's#POSTGRESQL_CONNECTION_LIMIT="なし"#POSTGRESQL_CONNECTION_LIMIT="-1"#g' ${CONFIG_DIR}db_data_config.txt; export POSTGRESQL_CONNECTION_LIMIT="-1";</v>
      </c>
      <c r="CQ327" s="71" t="str">
        <f t="shared" si="10"/>
        <v>sed -i '' 's#POSTGRESQL_ALLOW_CONNECTIONS="true"#POSTGRESQL_ALLOW_CONNECTIONS="なし"#g' ${CONFIG_DIR}db_data_config.txt; export POSTGRESQL_ALLOW_CONNECTIONS="なし";</v>
      </c>
      <c r="CR327" s="71" t="str">
        <f t="shared" si="11"/>
        <v>sed -i '' 's#POSTGRESQL_ALLOW_CONNECTIONS="なし"#POSTGRESQL_ALLOW_CONNECTIONS="true"#g' ${CONFIG_DIR}db_data_config.txt; export POSTGRESQL_ALLOW_CONNECTIONS="true";</v>
      </c>
      <c r="CS327" s="5" t="s">
        <v>735</v>
      </c>
    </row>
    <row r="328" spans="4:97" ht="54" customHeight="1">
      <c r="D328" s="96">
        <f t="shared" si="12"/>
        <v>51</v>
      </c>
      <c r="E328" s="97"/>
      <c r="F328" s="97"/>
      <c r="G328" s="98"/>
      <c r="H328" s="45" t="str">
        <f t="shared" ca="1" si="5"/>
        <v>clear; echo テストケース051; sed -i '' 's#DATABASE_COLLATE="utf8mb4_unicode_ci"#DATABASE_COLLATE="utf8mb4_bin"#g' ${CONFIG_DIR}db_sql_config.txt; export DATABASE_COLLATE="utf8mb4_bin";sed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's#DATABASE_COLLATE="utf8mb4_bin"#DATABASE_COLLATE="utf8mb4_unicode_ci"#g' ${CONFIG_DIR}db_sql_config.txt; export DATABASE_COLLATE="utf8mb4_unicode_ci";sed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7"/>
      <c r="AE328" s="99" t="str" cm="1">
        <f t="array" ref="AE328">SUBSTITUTE(INDEX($H$288:$AQ$288, , MATCH($D328, $137:$137, 0)-7),"-","")</f>
        <v>正常</v>
      </c>
      <c r="AF328" s="100"/>
      <c r="AG328" s="101"/>
      <c r="AH328" s="102" t="s">
        <v>1527</v>
      </c>
      <c r="AI328" s="103"/>
      <c r="AJ328" s="103"/>
      <c r="AK328" s="103"/>
      <c r="AL328" s="103"/>
      <c r="AM328" s="103"/>
      <c r="AN328" s="103"/>
      <c r="AO328" s="103"/>
      <c r="AP328" s="103"/>
      <c r="AQ328" s="104"/>
      <c r="AS328" s="68" t="str" cm="1">
        <f t="array" ref="AS328">SUBSTITUTE(TEXT(INDEX($H$291:$AQ$291,1,$D328-36),"000000"),"-","")</f>
        <v>240001</v>
      </c>
      <c r="AT328" s="69"/>
      <c r="AU328" s="70"/>
      <c r="AW328" s="71" t="str">
        <f>SUBSTITUTE(IF(VLOOKUP(AW$312,$AD$9:$AN$32,8,FALSE)=INDEX($E$143:$G$146,MATCH("●",INDEX($H$143:$AQ$146,,MATCH($D328,$137:$137,0)-7),0),1),"","sed -i "&amp;IF($AK$310="MacOS","'' ","")&amp;"'s#"&amp;AW$312&amp;"="""&amp;VLOOKUP(AW$312,$AD$9:$AN$32,8,FALSE)&amp;""""&amp;"#"&amp;AW$312&amp;"="&amp;""""&amp;INDEX($E$143:$G$146,MATCH("●",INDEX($H$143:$AQ$146,,MATCH($D328,$137:$137,0)-7),0),1)&amp;""""&amp;"#g'"&amp;" ${CONFIG_DIR}"&amp;$K$7&amp;"; export "&amp;AW$312&amp;"="&amp;""""&amp;INDEX($E$143:$G$146,MATCH("●",INDEX($H$143:$AQ$146,,MATCH($D328,$137:$137,0)-7),0),1)&amp;""";"),",",""",""")</f>
        <v/>
      </c>
      <c r="AX328" s="71" t="str">
        <f>SUBSTITUTE(IF(INDEX($E$143:$G$146,MATCH("●",INDEX($H$143:$AQ$146,,MATCH($D328,$137:$137,0)-7),0),1)=VLOOKUP(AX$312,$AD$9:$AN$32,8,FALSE),"","sed -i "&amp;IF($AK$310="MacOS","'' ","")&amp;"'s#"&amp;AX$312&amp;"="""&amp;INDEX($E$143:$G$146,MATCH("●",INDEX($H$143:$AQ$146,,MATCH($D328,$137:$137,0)-7),0),1)&amp;""""&amp;"#"&amp;AX$312&amp;"="&amp;""""&amp;VLOOKUP(AX$312,$AD$9:$AN$32,8,FALSE)&amp;""""&amp;"#g'"&amp;"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8" s="71" t="str">
        <f>SUBSTITUTE(IF(VLOOKUP(AY$312,$AD$9:$AN$32,8,FALSE)=INDEX($E$148:$G$149,MATCH("●",INDEX($H$148:$AQ$149,,MATCH($D328,$137:$137,0)-7),0),1),"","sed -i "&amp;IF($AK$310="MacOS","'' ","")&amp;"'s#"&amp;AY$312&amp;"="""&amp;VLOOKUP(AY$312,$AD$9:$AN$32,8,FALSE)&amp;""""&amp;"#"&amp;AY$312&amp;"="&amp;""""&amp;INDEX($E$148:$G$149,MATCH("●",INDEX($H$148:$AQ$149,,MATCH($D328,$137:$137,0)-7),0),1)&amp;""""&amp;"#g'"&amp;" ${CONFIG_DIR}"&amp;$K$7&amp;"; export "&amp;AY$312&amp;"="&amp;""""&amp;INDEX($E$148:$G$149,MATCH("●",INDEX($H$148:$AQ$149,,MATCH($D328,$137:$137,0)-7),0),1)&amp;""";"),",",""",""")</f>
        <v/>
      </c>
      <c r="AZ328" s="71" t="str">
        <f>SUBSTITUTE(IF(INDEX($E$148:$G$149,MATCH("●",INDEX($H$148:$AQ$149,,MATCH($D328,$137:$137,0)-7),0),1)=VLOOKUP(AZ$312,$AD$9:$AN$16,8,FALSE),"","sed -i "&amp;IF($AK$310="MacOS","'' ","")&amp;"'s#"&amp;AZ$312&amp;"="""&amp;INDEX($E$148:$G$149,MATCH("●",INDEX($H$148:$AQ$149,,MATCH($D328,$137:$137,0)-7),0),1)&amp;""""&amp;"#"&amp;AZ$312&amp;"="&amp;""""&amp;VLOOKUP(AZ$312,$AD$9:$AN$16,8,FALSE)&amp;""""&amp;"#g'"&amp;"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8" s="71" t="str">
        <f>SUBSTITUTE(IF(VLOOKUP(BA$312,$AD$9:$AN$32,8,FALSE)=INDEX($E$151:$G$156,MATCH("●",INDEX($H$151:$AQ$156,,MATCH($D328,$137:$137,0)-7),0),1),"","sed -i "&amp;IF($AK$310="MacOS","'' ","")&amp;"'s#"&amp;BA$312&amp;"="""&amp;VLOOKUP(BA$312,$AD$9:$AN$32,8,FALSE)&amp;""""&amp;"#"&amp;BA$312&amp;"="&amp;""""&amp;INDEX($E$151:$G$156,MATCH("●",INDEX($H$151:$AQ$156,,MATCH($D328,$137:$137,0)-7),0),1)&amp;""""&amp;"#g'"&amp;" ${CONFIG_DIR}"&amp;$K$7&amp;"; export "&amp;BA$312&amp;"="&amp;""""&amp;INDEX($E$151:$G$156,MATCH("●",INDEX($H$151:$AQ$156,,MATCH($D328,$137:$137,0)-7),0),1)&amp;""";"),",",""",""")</f>
        <v/>
      </c>
      <c r="BB328" s="71" t="str">
        <f>SUBSTITUTE(IF(INDEX($E$151:$G$156,MATCH("●",INDEX($H$151:$AQ$156,,MATCH($D328,$137:$137,0)-7),0),1)=VLOOKUP(BB$312,$AD$9:$AN$16,8,FALSE),"","sed -i "&amp;IF($AK$310="MacOS","'' ","")&amp;"'s#"&amp;BB$312&amp;"="""&amp;INDEX($E$151:$G$156,MATCH("●",INDEX($H$151:$AQ$156,,MATCH($D328,$137:$137,0)-7),0),1)&amp;""""&amp;"#"&amp;BB$312&amp;"="&amp;""""&amp;VLOOKUP(BB$312,$AD$9:$AN$16,8,FALSE)&amp;""""&amp;"#g'"&amp;"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28" s="71" t="str">
        <f>SUBSTITUTE(IF(VLOOKUP(BC$312,$AD$9:$AN$32,8,FALSE)=INDEX($E$158:$G$166,MATCH("●",INDEX($H$158:$AQ$166,,MATCH($D328,$137:$137,0)-7),0),1),"","sed -i "&amp;IF($AK$310="MacOS","'' ","")&amp;"'s#"&amp;BC$312&amp;"="""&amp;VLOOKUP(BC$312,$AD$9:$AN$32,8,FALSE)&amp;""""&amp;"#"&amp;BC$312&amp;"="&amp;""""&amp;INDEX($E$158:$G$166,MATCH("●",INDEX($H$158:$AQ$166,,MATCH($D328,$137:$137,0)-7),0),1)&amp;""""&amp;"#g'"&amp;" ${CONFIG_DIR}"&amp;$K$7&amp;"; export "&amp;BC$312&amp;"="&amp;""""&amp;INDEX($E$158:$G$166,MATCH("●",INDEX($H$158:$AQ$166,,MATCH($D328,$137:$137,0)-7),0),1)&amp;""";"),",",""",""")</f>
        <v>sed -i '' 's#DATABASE_COLLATE="utf8mb4_unicode_ci"#DATABASE_COLLATE="utf8mb4_bin"#g' ${CONFIG_DIR}db_sql_config.txt; export DATABASE_COLLATE="utf8mb4_bin";</v>
      </c>
      <c r="BD328" s="71" t="str">
        <f>SUBSTITUTE(IF(INDEX($E$158:$G$166,MATCH("●",INDEX($H$158:$AQ$166,,MATCH($D328,$137:$137,0)-7),0),1)=VLOOKUP(BD$312,$AD$9:$AN$16,8,FALSE),"","sed -i "&amp;IF($AK$310="MacOS","'' ","")&amp;"'s#"&amp;BD$312&amp;"="""&amp;INDEX($E$158:$G$166,MATCH("●",INDEX($H$158:$AQ$166,,MATCH($D328,$137:$137,0)-7),0),1)&amp;""""&amp;"#"&amp;BD$312&amp;"="&amp;""""&amp;VLOOKUP(BD$312,$AD$9:$AN$16,8,FALSE)&amp;""""&amp;"#g'"&amp;"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's#DATABASE_COLLATE="utf8mb4_bin"#DATABASE_COLLATE="utf8mb4_unicode_ci"#g' ${CONFIG_DIR}db_sql_config.txt; export DATABASE_COLLATE="utf8mb4_unicode_ci";</v>
      </c>
      <c r="BE328" s="71" t="str">
        <f>SUBSTITUTE(IF(VLOOKUP(BE$312,$AD$9:$AN$32,8,FALSE)=INDEX($E$168:$G$169,MATCH("●",INDEX($H$168:$AQ$169,,MATCH($D328,$137:$137,0)-7),0),1),"","sed -i "&amp;IF($AK$310="MacOS","'' ","")&amp;"'s#"&amp;BE$312&amp;"="""&amp;VLOOKUP(BE$312,$AD$9:$AD$9:$AN$32,8,FALSE)&amp;""""&amp;"#"&amp;BE$312&amp;"="&amp;""""&amp;INDEX($E$168:$G$169,MATCH("●",INDEX($H$168:$AQ$169,,MATCH($D328,$137:$137,0)-7),0),1)&amp;""""&amp;"#g'"&amp;" ${CONFIG_DIR}"&amp;$K$7&amp;"; export "&amp;BE$312&amp;"="&amp;""""&amp;INDEX($E$168:$G$169,MATCH("●",INDEX($H$168:$AQ$169,,MATCH($D328,$137:$137,0)-7),0),1)&amp;""";"),",",""",""")</f>
        <v/>
      </c>
      <c r="BF328" s="71" t="str">
        <f>SUBSTITUTE(IF(INDEX($E$168:$G$169,MATCH("●",INDEX($H$168:$AQ$169,,MATCH($D328,$137:$137,0)-7),0),1)=VLOOKUP(BF$312,$AD$9:$AN$16,8,FALSE),"","sed -i "&amp;IF($AK$310="MacOS","'' ","")&amp;"'s#"&amp;BF$312&amp;"="""&amp;INDEX($E$168:$G$169,MATCH("●",INDEX($H$168:$AQ$169,,MATCH($D328,$137:$137,0)-7),0),1)&amp;""""&amp;"#"&amp;BF$312&amp;"="&amp;""""&amp;VLOOKUP(BF$312,$AD$9:$AN$16,8,FALSE)&amp;""""&amp;"#g'"&amp;"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8" s="71" t="str">
        <f>SUBSTITUTE(IF(VLOOKUP(BG$312,$AD$9:$AN$32,8,FALSE)=INDEX($E$171:$G$172,MATCH("●",INDEX($H$171:$AQ$172,,MATCH($D328,$137:$137,0)-7),0),1),"","sed -i "&amp;IF($AK$310="MacOS","'' ","")&amp;"'s#"&amp;BG$312&amp;"="""&amp;VLOOKUP(BG$312,$AD$9:$AN$32,8,FALSE)&amp;""""&amp;"#"&amp;BG$312&amp;"="&amp;""""&amp;INDEX($E$171:$G$172,MATCH("●",INDEX($H$171:$AQ$172,,MATCH($D328,$137:$137,0)-7),0),1)&amp;""""&amp;"#g'"&amp;" ${CONFIG_DIR}"&amp;$K$7&amp;"; export "&amp;BG$312&amp;"="&amp;""""&amp;INDEX($E$171:$G$172,MATCH("●",INDEX($H$171:$AQ$172,,MATCH($D328,$137:$137,0)-7),0),1)&amp;""";"),",",""",""")</f>
        <v/>
      </c>
      <c r="BH328" s="71" t="str">
        <f>SUBSTITUTE(IF(INDEX($E$171:$G$172,MATCH("●",INDEX($H$171:$AQ$172,,MATCH($D328,$137:$137,0)-7),0),1)=VLOOKUP(BH$312,$AD$9:$AN$16,8,FALSE),"","sed -i "&amp;IF($AK$310="MacOS","'' ","")&amp;"'s#"&amp;BH$312&amp;"="""&amp;INDEX($E$171:$G$172,MATCH("●",INDEX($H$171:$AQ$172,,MATCH($D328,$137:$137,0)-7),0),1)&amp;""""&amp;"#"&amp;BH$312&amp;"="&amp;""""&amp;VLOOKUP(BH$312,$AD$9:$AN$16,8,FALSE)&amp;""""&amp;"#g'"&amp;"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8" s="71" t="str">
        <f>SUBSTITUTE(IF(VLOOKUP(BI$312,$AD$9:$AN$32,8,FALSE)=INDEX($E$174:$G$186,MATCH("●",INDEX($H$174:$AQ$186,,MATCH($D328,$137:$137,0)-7),0),1),"","sed -i "&amp;IF($AK$310="MacOS","'' ","")&amp;"'s#"&amp;BI$312&amp;"="""&amp;VLOOKUP(BI$312,$AD$9:$AN$32,8,FALSE)&amp;""""&amp;"#"&amp;BI$312&amp;"="&amp;""""&amp;INDEX($E$174:$G$186,MATCH("●",INDEX($H$174:$AQ$186,,MATCH($D328,$137:$137,0)-7),0),1)&amp;""""&amp;"#g'"&amp;" ${CONFIG_DIR}"&amp;$K$7&amp;"; export "&amp;BI$312&amp;"="&amp;""""&amp;INDEX($E$174:$G$186,MATCH("●",INDEX($H$174:$AQ$186,,MATCH($D328,$137:$137,0)-7),0),1)&amp;""";"),",",""",""")</f>
        <v/>
      </c>
      <c r="BJ328" s="71" t="str">
        <f>SUBSTITUTE(IF(INDEX($E$174:$G$186,MATCH("●",INDEX($H$174:$AQ$186,,MATCH($D328,$137:$137,0)-7),0),1)=VLOOKUP(BJ$312,$AD$9:$AN$16,8,FALSE),"","sed -i "&amp;IF($AK$310="MacOS","'' ","")&amp;"'s#"&amp;BJ$312&amp;"="""&amp;INDEX($E$174:$G$186,MATCH("●",INDEX($H$174:$AQ$186,,MATCH($D328,$137:$137,0)-7),0),1)&amp;""""&amp;"#"&amp;BJ$312&amp;"="&amp;""""&amp;VLOOKUP(BJ$312,$AD$9:$AN$16,8,FALSE)&amp;""""&amp;"#g'"&amp;"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8" s="71" t="str">
        <f>SUBSTITUTE(IF(VLOOKUP(BK$312,$AD$9:$AN$32,8,FALSE)=INDEX($E$188:$G$191,MATCH("●",INDEX($H$188:$AQ$191,,MATCH($D328,$137:$137,0)-7),0),1),"","sed -i "&amp;IF($AK$310="MacOS","'' ","")&amp;"'s#"&amp;BK$312&amp;"="""&amp;VLOOKUP(BK$312,$AD$9:$AN$32,8,FALSE)&amp;""""&amp;"#"&amp;BK$312&amp;"="&amp;""""&amp;INDEX($E$188:$G$191,MATCH("●",INDEX($H$188:$AQ$191,,MATCH($D328,$137:$137,0)-7),0),1)&amp;""""&amp;"#g'"&amp;" ${CONFIG_DIR}"&amp;$K$7&amp;"; export "&amp;BK$312&amp;"="&amp;""""&amp;INDEX($E$188:$G$191,MATCH("●",INDEX($H$188:$AQ$191,,MATCH($D328,$137:$137,0)-7),0),1)&amp;""";"),",",""",""")</f>
        <v/>
      </c>
      <c r="BL328" s="71" t="str">
        <f>SUBSTITUTE(IF(INDEX($E$188:$G$191,MATCH("●",INDEX($H$188:$AQ$191,,MATCH($D328,$137:$137,0)-7),0),1)=VLOOKUP(BL$312,$AD$9:$AN$32,8,FALSE),"","sed -i "&amp;IF($AK$310="MacOS","'' ","")&amp;"'s#"&amp;BL$312&amp;"="""&amp;INDEX($E$188:$G$191,MATCH("●",INDEX($H$188:$AQ$191,,MATCH($D328,$137:$137,0)-7),0),1)&amp;""""&amp;"#"&amp;BL$312&amp;"="&amp;""""&amp;VLOOKUP(BL$312,$AD$9:$AN$32,8,FALSE)&amp;""""&amp;"#g'"&amp;"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8" s="71" t="str">
        <f>SUBSTITUTE(IF(VLOOKUP(BM$312,$AD$9:$AN$32,8,FALSE)=INDEX($E$193:$G$194,MATCH("●",INDEX($H$193:$AQ$194,,MATCH($D328,$137:$137,0)-7),0),1),"","sed -i "&amp;IF($AK$310="MacOS","'' ","")&amp;"'s#"&amp;BM$312&amp;"="""&amp;VLOOKUP(BM$312,$AD$9:$AN$32,8,FALSE)&amp;""""&amp;"#"&amp;BM$312&amp;"="&amp;""""&amp;INDEX($E$193:$G$194,MATCH("●",INDEX($H$193:$AQ$194,,MATCH($D328,$137:$137,0)-7),0),1)&amp;""""&amp;"#g'"&amp;" ${CONFIG_DIR}"&amp;$K$7&amp;"; export "&amp;BM$312&amp;"="&amp;""""&amp;INDEX($E$193:$G$194,MATCH("●",INDEX($H$193:$AQ$194,,MATCH($D328,$137:$137,0)-7),0),1)&amp;""";"),",",""",""")</f>
        <v/>
      </c>
      <c r="BN328" s="71" t="str">
        <f>SUBSTITUTE(IF(INDEX($E$193:$G$194,MATCH("●",INDEX($H$193:$AQ$194,,MATCH($D328,$137:$137,0)-7),0),1)=VLOOKUP(BN$312,$AD$9:$AN$32,8,FALSE),"","sed -i "&amp;IF($AK$310="MacOS","'' ","")&amp;"'s#"&amp;BN$312&amp;"="""&amp;INDEX($E$193:$G$194,MATCH("●",INDEX($H$193:$AQ$194,,MATCH($D328,$137:$137,0)-7),0),1)&amp;""""&amp;"#"&amp;BN$312&amp;"="&amp;""""&amp;VLOOKUP(BN$312,$AD$9:$AN$32,8,FALSE)&amp;""""&amp;"#g'"&amp;"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8" s="71" t="str">
        <f>SUBSTITUTE(IF(VLOOKUP(BO$312,$AD$9:$AN$32,8,FALSE)=INDEX($E$196:$G$197,MATCH("●",INDEX($H$196:$AQ$197,,MATCH($D328,$137:$137,0)-7),0),1),"","sed -i "&amp;IF($AK$310="MacOS","'' ","")&amp;"'s#"&amp;BO$312&amp;"="""&amp;VLOOKUP(BO$312,$AD$9:$AN$32,8,FALSE)&amp;""""&amp;"#"&amp;BO$312&amp;"="&amp;""""&amp;INDEX($E$196:$G$197,MATCH("●",INDEX($H$196:$AQ$197,,MATCH($D328,$137:$137,0)-7),0),1)&amp;""""&amp;"#g'"&amp;" ${CONFIG_DIR}"&amp;$K$7&amp;"; export "&amp;BO$312&amp;"="&amp;""""&amp;INDEX($E$196:$G$197,MATCH("●",INDEX($H$196:$AQ$197,,MATCH($D328,$137:$137,0)-7),0),1)&amp;""";"),",",""",""")</f>
        <v/>
      </c>
      <c r="BP328" s="71" t="str">
        <f>SUBSTITUTE(IF(INDEX($E$196:$G$197,MATCH("●",INDEX($H$196:$AQ$197,,MATCH($D328,$137:$137,0)-7),0),1)=VLOOKUP(BP$312,$AD$9:$AN$32,8,FALSE),"","sed -i "&amp;IF($AK$310="MacOS","'' ","")&amp;"'s#"&amp;BP$312&amp;"="""&amp;INDEX($E$196:$G$197,MATCH("●",INDEX($H$196:$AQ$197,,MATCH($D328,$137:$137,0)-7),0),1)&amp;""""&amp;"#"&amp;BP$312&amp;"="&amp;""""&amp;VLOOKUP(BP$312,$AD$9:$AN$32,8,FALSE)&amp;""""&amp;"#g'"&amp;"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8" s="71" t="str">
        <f>SUBSTITUTE(IF(VLOOKUP(BQ$312,$AD$9:$AN$32,8,FALSE)=INDEX($E$199:$G$200,MATCH("●",INDEX($H$199:$AQ$200,,MATCH($D328,$137:$137,0)-7),0),1),"","sed -i "&amp;IF($AK$310="MacOS","'' ","")&amp;"'s#"&amp;BQ$312&amp;"="""&amp;VLOOKUP(BQ$312,$AD$9:$AN$32,8,FALSE)&amp;""""&amp;"#"&amp;BQ$312&amp;"="&amp;""""&amp;INDEX($E$199:$G$200,MATCH("●",INDEX($H$199:$AQ$200,,MATCH($D328,$137:$137,0)-7),0),1)&amp;""""&amp;"#g'"&amp;" ${CONFIG_DIR}"&amp;$K$7&amp;"; export "&amp;BQ$312&amp;"="&amp;""""&amp;INDEX($E$199:$G$200,MATCH("●",INDEX($H$199:$AQ$200,,MATCH($D328,$137:$137,0)-7),0),1)&amp;""";"),",",""",""")</f>
        <v/>
      </c>
      <c r="BR328" s="71" t="str">
        <f>SUBSTITUTE(IF(INDEX($E$199:$G$200,MATCH("●",INDEX($H$199:$AQ$200,,MATCH($D328,$137:$137,0)-7),0),1)=VLOOKUP(BR$312,$AD$9:$AN$32,8,FALSE),"","sed -i "&amp;IF($AK$310="MacOS","'' ","")&amp;"'s#"&amp;BR$312&amp;"="""&amp;INDEX($E$199:$G$200,MATCH("●",INDEX($H$199:$AQ$200,,MATCH($D328,$137:$137,0)-7),0),1)&amp;""""&amp;"#"&amp;BR$312&amp;"="&amp;""""&amp;VLOOKUP(BR$312,$AD$9:$AN$32,8,FALSE)&amp;""""&amp;"#g'"&amp;"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8" s="71" t="str">
        <f>SUBSTITUTE(IF(VLOOKUP(BS$312,$AD$9:$AN$32,8,FALSE)=INDEX($E$202:$G$205,MATCH("●",INDEX($H$202:$AQ$205,,MATCH($D328,$137:$137,0)-7),0),1),"","sed -i "&amp;IF($AK$310="MacOS","'' ","")&amp;"'s#"&amp;BS$312&amp;"="""&amp;VLOOKUP(BS$312,$AD$9:$AN$32,8,FALSE)&amp;""""&amp;"#"&amp;BS$312&amp;"="&amp;""""&amp;INDEX($E$202:$G$205,MATCH("●",INDEX($H$202:$AQ$205,,MATCH($D328,$137:$137,0)-7),0),1)&amp;""""&amp;"#g'"&amp;" ${CONFIG_DIR}"&amp;$K$7&amp;"; export "&amp;BS$312&amp;"="&amp;""""&amp;INDEX($E$202:$G$205,MATCH("●",INDEX($H$202:$AQ$205,,MATCH($D328,$137:$137,0)-7),0),1)&amp;""";"),",",""",""")</f>
        <v/>
      </c>
      <c r="BT328" s="71" t="str">
        <f>SUBSTITUTE(IF(INDEX($E$202:$G$205,MATCH("●",INDEX($H$202:$AQ$205,,MATCH($D328,$137:$137,0)-7),0),1)=VLOOKUP(BT$312,$AD$9:$AN$32,8,FALSE),"","sed -i "&amp;IF($AK$310="MacOS","'' ","")&amp;"'s#"&amp;BT$312&amp;"="""&amp;INDEX($E$202:$G$205,MATCH("●",INDEX($H$202:$AQ$205,,MATCH($D328,$137:$137,0)-7),0),1)&amp;""""&amp;"#"&amp;BT$312&amp;"="&amp;""""&amp;VLOOKUP(BT$312,$AD$9:$AN$32,8,FALSE)&amp;""""&amp;"#g'"&amp;"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8" s="71" t="str">
        <f>SUBSTITUTE(IF(VLOOKUP(BU$312,$AD$9:$AN$32,8,FALSE)=INDEX($E$207:$G$212,MATCH("●",INDEX($H$207:$AQ$212,,MATCH($D328,$137:$137,0)-7),0),1),"","sed -i "&amp;IF($AK$310="MacOS","'' ","")&amp;"'s#"&amp;BU$312&amp;"="""&amp;VLOOKUP(BU$312,$AD$9:$AN$32,8,FALSE)&amp;""""&amp;"#"&amp;BU$312&amp;"="&amp;""""&amp;INDEX($E$207:$G$212,MATCH("●",INDEX($H$207:$AQ$212,,MATCH($D328,$137:$137,0)-7),0),1)&amp;""""&amp;"#g'"&amp;" ${CONFIG_DIR}"&amp;$K$7&amp;"; export "&amp;BU$312&amp;"="&amp;""""&amp;INDEX($E$207:$G$212,MATCH("●",INDEX($H$207:$AQ$212,,MATCH($D328,$137:$137,0)-7),0),1)&amp;""";"),",",""",""")</f>
        <v/>
      </c>
      <c r="BV328" s="71" t="str">
        <f>SUBSTITUTE(IF(INDEX($E$207:$G$212,MATCH("●",INDEX($H$207:$AQ$212,,MATCH($D328,$137:$137,0)-7),0),1)=VLOOKUP(BV$312,$AD$9:$AN$32,8,FALSE),"","sed -i "&amp;IF($AK$310="MacOS","'' ","")&amp;"'s#"&amp;BV$312&amp;"="""&amp;INDEX($E$207:$G$212,MATCH("●",INDEX($H$207:$AQ$212,,MATCH($D328,$137:$137,0)-7),0),1)&amp;""""&amp;"#"&amp;BV$312&amp;"="&amp;""""&amp;VLOOKUP(BV$312,$AD$9:$AN$32,8,FALSE)&amp;""""&amp;"#g'"&amp;"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8" s="71" t="str">
        <f>SUBSTITUTE(IF(VLOOKUP(BW$312,$AD$9:$AN$32,8,FALSE)=INDEX($E$214:$G$219,MATCH("●",INDEX($H$214:$AQ$219,,MATCH($D328,$137:$137,0)-7),0),1),"","sed -i "&amp;IF($AK$310="MacOS","'' ","")&amp;"'s#"&amp;BW$312&amp;"="""&amp;VLOOKUP(BW$312,$AD$9:$AN$32,8,FALSE)&amp;""""&amp;"#"&amp;BW$312&amp;"="&amp;""""&amp;INDEX($E$214:$G$219,MATCH("●",INDEX($H$214:$AQ$219,,MATCH($D328,$137:$137,0)-7),0),1)&amp;""""&amp;"#g'"&amp;" ${CONFIG_DIR}"&amp;$K$7&amp;"; export "&amp;BW$312&amp;"="&amp;""""&amp;INDEX($E$214:$G$219,MATCH("●",INDEX($H$214:$AQ$219,,MATCH($D328,$137:$137,0)-7),0),1)&amp;""";"),",",""",""")</f>
        <v/>
      </c>
      <c r="BX328" s="71" t="str">
        <f>SUBSTITUTE(IF(INDEX($E$214:$G$219,MATCH("●",INDEX($H$214:$AQ$219,,MATCH($D328,$137:$137,0)-7),0),1)=VLOOKUP(BX$312,$AD$9:$AN$32,8,FALSE),"","sed -i "&amp;IF($AK$310="MacOS","'' ","")&amp;"'s#"&amp;BX$312&amp;"="""&amp;INDEX($E$214:$G$219,MATCH("●",INDEX($H$214:$AQ$219,,MATCH($D328,$137:$137,0)-7),0),1)&amp;""""&amp;"#"&amp;BX$312&amp;"="&amp;""""&amp;VLOOKUP(BX$312,$AD$9:$AN$32,8,FALSE)&amp;""""&amp;"#g'"&amp;"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8" s="71" t="str">
        <f>SUBSTITUTE(IF(VLOOKUP(BY$312,$AD$9:$AN$32,8,FALSE)=INDEX($E$221:$G$226,MATCH("●",INDEX($H$221:$AQ$226,,MATCH($D328,$137:$137,0)-7),0),1),"","sed -i "&amp;IF($AK$310="MacOS","'' ","")&amp;"'s#"&amp;BY$312&amp;"="""&amp;VLOOKUP(BY$312,$AD$9:$AN$32,8,FALSE)&amp;""""&amp;"#"&amp;BY$312&amp;"="&amp;""""&amp;INDEX($E$221:$G$226,MATCH("●",INDEX($H$221:$AQ$226,,MATCH($D328,$137:$137,0)-7),0),1)&amp;""""&amp;"#g'"&amp;" ${CONFIG_DIR}"&amp;$K$7&amp;"; export "&amp;BY$312&amp;"="&amp;""""&amp;INDEX($E$221:$G$226,MATCH("●",INDEX($H$221:$AQ$226,,MATCH($D328,$137:$137,0)-7),0),1)&amp;""";"),",",""",""")</f>
        <v/>
      </c>
      <c r="BZ328" s="71" t="str">
        <f>SUBSTITUTE(IF(INDEX($E$221:$G$226,MATCH("●",INDEX($H$221:$AQ$226,,MATCH($D328,$137:$137,0)-7),0),1)=VLOOKUP(BZ$312,$AD$9:$AN$32,8,FALSE),"","sed -i "&amp;IF($AK$310="MacOS","'' ","")&amp;"'s#"&amp;BZ$312&amp;"="""&amp;INDEX($E$221:$G$226,MATCH("●",INDEX($H$221:$AQ$226,,MATCH($D328,$137:$137,0)-7),0),1)&amp;""""&amp;"#"&amp;BZ$312&amp;"="&amp;""""&amp;VLOOKUP(BZ$312,$AD$9:$AN$32,8,FALSE)&amp;""""&amp;"#g'"&amp;"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8" s="71" t="str">
        <f>SUBSTITUTE(IF(VLOOKUP(CA$312,$AD$9:$AN$32,8,FALSE)=INDEX($E$228:$G$233,MATCH("●",INDEX($H$228:$AQ$233,,MATCH($D328,$137:$137,0)-7),0),1),"","sed -i "&amp;IF($AK$310="MacOS","'' ","")&amp;"'s#"&amp;CA$312&amp;"="""&amp;VLOOKUP(CA$312,$AD$9:$AN$32,8,FALSE)&amp;""""&amp;"#"&amp;CA$312&amp;"="&amp;""""&amp;INDEX($E$228:$G$233,MATCH("●",INDEX($H$228:$AQ$233,,MATCH($D328,$137:$137,0)-7),0),1)&amp;""""&amp;"#g'"&amp;" ${CONFIG_DIR}"&amp;$K$7&amp;"; export "&amp;CA$312&amp;"="&amp;""""&amp;INDEX($E$228:$G$233,MATCH("●",INDEX($H$228:$AQ$233,,MATCH($D328,$137:$137,0)-7),0),1)&amp;""";"),",",""",""")</f>
        <v/>
      </c>
      <c r="CB328" s="71" t="str">
        <f>SUBSTITUTE(IF(INDEX($E$228:$G$233,MATCH("●",INDEX($H$228:$AQ$233,,MATCH($D328,$137:$137,0)-7),0),1)=VLOOKUP(CB$312,$AD$9:$AN$32,8,FALSE),"","sed -i "&amp;IF($AK$310="MacOS","'' ","")&amp;"'s#"&amp;CB$312&amp;"="""&amp;INDEX($E$228:$G$233,MATCH("●",INDEX($H$228:$AQ$233,,MATCH($D328,$137:$137,0)-7),0),1)&amp;""""&amp;"#"&amp;CB$312&amp;"="&amp;""""&amp;VLOOKUP(CB$312,$AD$9:$AN$32,8,FALSE)&amp;""""&amp;"#g'"&amp;"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8" s="71" t="str">
        <f>SUBSTITUTE(IF(VLOOKUP(CC$312,$AD$9:$AN$32,8,FALSE)=INDEX($E$235:$G$240,MATCH("●",INDEX($H$235:$AQ$240,,MATCH($D328,$137:$137,0)-7),0),1),"","sed -i "&amp;IF($AK$310="MacOS","'' ","")&amp;"'s#"&amp;CC$312&amp;"="""&amp;VLOOKUP(CC$312,$AD$9:$AN$32,8,FALSE)&amp;""""&amp;"#"&amp;CC$312&amp;"="&amp;""""&amp;INDEX($E$235:$G$240,MATCH("●",INDEX($H$235:$AQ$240,,MATCH($D328,$137:$137,0)-7),0),1)&amp;""""&amp;"#g'"&amp;" ${CONFIG_DIR}"&amp;$K$7&amp;"; export "&amp;CC$312&amp;"="&amp;""""&amp;INDEX($E$235:$G$240,MATCH("●",INDEX($H$235:$AQ$240,,MATCH($D328,$137:$137,0)-7),0),1)&amp;""";"),",",""",""")</f>
        <v/>
      </c>
      <c r="CD328" s="71" t="str">
        <f>SUBSTITUTE(IF(INDEX($E$235:$G$240,MATCH("●",INDEX($H$235:$AQ$240,,MATCH($D328,$137:$137,0)-7),0),1)=VLOOKUP(CD$312,$AD$9:$AN$32,8,FALSE),"","sed -i "&amp;IF($AK$310="MacOS","'' ","")&amp;"'s#"&amp;CD$312&amp;"="""&amp;INDEX($E$235:$G$240,MATCH("●",INDEX($H$235:$AQ$240,,MATCH($D328,$137:$137,0)-7),0),1)&amp;""""&amp;"#"&amp;CD$312&amp;"="&amp;""""&amp;VLOOKUP(CD$312,$AD$9:$AN$32,8,FALSE)&amp;""""&amp;"#g'"&amp;"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8" s="71" t="str">
        <f>SUBSTITUTE(IF(VLOOKUP(CE$312,$AD$9:$AN$32,8,FALSE)=INDEX($E$242:$G$247,MATCH("●",INDEX($H$242:$AQ$247,,MATCH($D328,$137:$137,0)-7),0),1),"","sed -i "&amp;IF($AK$310="MacOS","'' ","")&amp;"'s#"&amp;CE$312&amp;"="""&amp;VLOOKUP(CE$312,$AD$9:$AN$32,8,FALSE)&amp;""""&amp;"#"&amp;CE$312&amp;"="&amp;""""&amp;INDEX($E$242:$G$247,MATCH("●",INDEX($H$242:$AQ$247,,MATCH($D328,$137:$137,0)-7),0),1)&amp;""""&amp;"#g'"&amp;" ${CONFIG_DIR}"&amp;$K$7&amp;"; export "&amp;CE$312&amp;"="&amp;""""&amp;INDEX($E$242:$G$247,MATCH("●",INDEX($H$242:$AQ$247,,MATCH($D328,$137:$137,0)-7),0),1)&amp;""";"),",",""",""")</f>
        <v/>
      </c>
      <c r="CF328" s="71" t="str">
        <f>SUBSTITUTE(IF(INDEX($E$242:$G$247,MATCH("●",INDEX($H$242:$AQ$247,,MATCH($D328,$137:$137,0)-7),0),1)=VLOOKUP(CF$312,$AD$9:$AN$32,8,FALSE),"","sed -i "&amp;IF($AK$310="MacOS","'' ","")&amp;"'s#"&amp;CF$312&amp;"="""&amp;INDEX($E$242:$G$247,MATCH("●",INDEX($H$242:$AQ$247,,MATCH($D328,$137:$137,0)-7),0),1)&amp;""""&amp;"#"&amp;CF$312&amp;"="&amp;""""&amp;VLOOKUP(CF$312,$AD$9:$AN$32,8,FALSE)&amp;""""&amp;"#g'"&amp;"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8" s="71" t="str">
        <f>SUBSTITUTE(IF(VLOOKUP(CG$312,$AD$9:$AN$32,8,FALSE)=INDEX($E$249:$G$253,MATCH("●",INDEX($H$249:$AQ$253,,MATCH($D328,$137:$137,0)-7),0),1),"","sed -i "&amp;IF($AK$310="MacOS","'' ","")&amp;"'s#"&amp;CG$312&amp;"="""&amp;VLOOKUP(CG$312,$AD$9:$AN$32,8,FALSE)&amp;""""&amp;"#"&amp;CG$312&amp;"="&amp;""""&amp;INDEX($E$249:$G$253,MATCH("●",INDEX($H$249:$AQ$253,,MATCH($D328,$137:$137,0)-7),0),1)&amp;""""&amp;"#g'"&amp;" ${CONFIG_DIR}"&amp;$K$7&amp;"; export "&amp;CG$312&amp;"="&amp;""""&amp;INDEX($E$249:$G$253,MATCH("●",INDEX($H$249:$AQ$253,,MATCH($D328,$137:$137,0)-7),0),1)&amp;""";"),",",""",""")</f>
        <v/>
      </c>
      <c r="CH328" s="71" t="str">
        <f>SUBSTITUTE(IF(INDEX($E$249:$G$253,MATCH("●",INDEX($H$249:$AQ$253,,MATCH($D328,$137:$137,0)-7),0),1)=VLOOKUP(CH$312,$AD$9:$AN$32,8,FALSE),"","sed -i "&amp;IF($AK$310="MacOS","'' ","")&amp;"'s#"&amp;CH$312&amp;"="""&amp;INDEX($E$249:$G$253,MATCH("●",INDEX($H$249:$AQ$253,,MATCH($D328,$137:$137,0)-7),0),1)&amp;""""&amp;"#"&amp;CH$312&amp;"="&amp;""""&amp;VLOOKUP(CH$312,$AD$9:$AN$32,8,FALSE)&amp;""""&amp;"#g'"&amp;"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8" s="71" t="str">
        <f>SUBSTITUTE(IF(VLOOKUP(CI$312,$AD$9:$AN$32,8,FALSE)=INDEX($E$255:$G$259,MATCH("●",INDEX($H$255:$AQ$259,,MATCH($D328,$137:$137,0)-7),0),1),"","sed -i "&amp;IF($AK$310="MacOS","'' ","")&amp;"'s#"&amp;CI$312&amp;"="""&amp;VLOOKUP(CI$312,$AD$9:$AN$32,8,FALSE)&amp;""""&amp;"#"&amp;CI$312&amp;"="&amp;""""&amp;INDEX($E$255:$G$259,MATCH("●",INDEX($H$255:$AQ$259,,MATCH($D328,$137:$137,0)-7),0),1)&amp;""""&amp;"#g'"&amp;" ${CONFIG_DIR}"&amp;$K$7&amp;"; export "&amp;CI$312&amp;"="&amp;""""&amp;INDEX($E$255:$G$259,MATCH("●",INDEX($H$255:$AQ$259,,MATCH($D328,$137:$137,0)-7),0),1)&amp;""";"),",",""",""")</f>
        <v/>
      </c>
      <c r="CJ328" s="71" t="str">
        <f>SUBSTITUTE(IF(INDEX($E$255:$G$259,MATCH("●",INDEX($H$255:$AQ$259,,MATCH($D328,$137:$137,0)-7),0),1)=VLOOKUP(CJ$312,$AD$9:$AN$32,8,FALSE),"","sed -i "&amp;IF($AK$310="MacOS","'' ","")&amp;"'s#"&amp;CJ$312&amp;"="""&amp;INDEX($E$255:$G$259,MATCH("●",INDEX($H$255:$AQ$259,,MATCH($D328,$137:$137,0)-7),0),1)&amp;""""&amp;"#"&amp;CJ$312&amp;"="&amp;""""&amp;VLOOKUP(CJ$312,$AD$9:$AN$32,8,FALSE)&amp;""""&amp;"#g'"&amp;"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8" s="71" t="str">
        <f>SUBSTITUTE(IF(VLOOKUP(CK$312,$AD$9:$AN$32,8,FALSE)=INDEX($E$261:$G$270,MATCH("●",INDEX($H$261:$AQ$270,,MATCH($D328,$137:$137,0)-7),0),1),"","sed -i "&amp;IF($AK$310="MacOS","'' ","")&amp;"'s#"&amp;CK$312&amp;"="""&amp;VLOOKUP(CK$312,$AD$9:$AN$32,8,FALSE)&amp;""""&amp;"#"&amp;CK$312&amp;"="&amp;""""&amp;INDEX($E$261:$G$270,MATCH("●",INDEX($H$261:$AQ$270,,MATCH($D328,$137:$137,0)-7),0),1)&amp;""""&amp;"#g'"&amp;" ${CONFIG_DIR}"&amp;$K$7&amp;"; export "&amp;CK$312&amp;"="&amp;""""&amp;INDEX($E$261:$G$270,MATCH("●",INDEX($H$261:$AQ$270,,MATCH($D328,$137:$137,0)-7),0),1)&amp;""";"),",",""",""")</f>
        <v/>
      </c>
      <c r="CL328" s="71" t="str">
        <f>SUBSTITUTE(IF(INDEX($E$261:$G$270,MATCH("●",INDEX($H$261:$AQ$270,,MATCH($D328,$137:$137,0)-7),0),1)=VLOOKUP(CL$312,$AD$9:$AN$32,8,FALSE),"","sed -i "&amp;IF($AK$310="MacOS","'' ","")&amp;"'s#"&amp;CL$312&amp;"="""&amp;INDEX($E$261:$G$270,MATCH("●",INDEX($H$261:$AQ$270,,MATCH($D328,$137:$137,0)-7),0),1)&amp;""""&amp;"#"&amp;CL$312&amp;"="&amp;""""&amp;VLOOKUP(CL$312,$AD$9:$AN$32,8,FALSE)&amp;""""&amp;"#g'"&amp;"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8" s="71" t="str">
        <f t="shared" si="6"/>
        <v>sed -i '' 's#POSTGRESQL_TEMPLATE="template0"#POSTGRESQL_TEMPLATE="なし"#g' ${CONFIG_DIR}db_data_config.txt; export POSTGRESQL_TEMPLATE="なし";</v>
      </c>
      <c r="CN328" s="71" t="str">
        <f t="shared" si="7"/>
        <v>sed -i '' 's#POSTGRESQL_TEMPLATE="なし"#POSTGRESQL_TEMPLATE="template0"#g' ${CONFIG_DIR}db_data_config.txt; export POSTGRESQL_TEMPLATE="template0";</v>
      </c>
      <c r="CO328" s="71" t="str">
        <f t="shared" si="8"/>
        <v>sed -i '' 's#POSTGRESQL_CONNECTION_LIMIT="-1"#POSTGRESQL_CONNECTION_LIMIT="なし"#g' ${CONFIG_DIR}db_data_config.txt; export POSTGRESQL_CONNECTION_LIMIT="なし";</v>
      </c>
      <c r="CP328" s="71" t="str">
        <f t="shared" si="9"/>
        <v>sed -i '' 's#POSTGRESQL_CONNECTION_LIMIT="なし"#POSTGRESQL_CONNECTION_LIMIT="-1"#g' ${CONFIG_DIR}db_data_config.txt; export POSTGRESQL_CONNECTION_LIMIT="-1";</v>
      </c>
      <c r="CQ328" s="71" t="str">
        <f t="shared" si="10"/>
        <v>sed -i '' 's#POSTGRESQL_ALLOW_CONNECTIONS="true"#POSTGRESQL_ALLOW_CONNECTIONS="なし"#g' ${CONFIG_DIR}db_data_config.txt; export POSTGRESQL_ALLOW_CONNECTIONS="なし";</v>
      </c>
      <c r="CR328" s="71" t="str">
        <f t="shared" si="11"/>
        <v>sed -i '' 's#POSTGRESQL_ALLOW_CONNECTIONS="なし"#POSTGRESQL_ALLOW_CONNECTIONS="true"#g' ${CONFIG_DIR}db_data_config.txt; export POSTGRESQL_ALLOW_CONNECTIONS="true";</v>
      </c>
      <c r="CS328" s="5" t="s">
        <v>735</v>
      </c>
    </row>
    <row r="329" spans="4:97" ht="54" customHeight="1">
      <c r="D329" s="96">
        <f t="shared" si="12"/>
        <v>52</v>
      </c>
      <c r="E329" s="97"/>
      <c r="F329" s="97"/>
      <c r="G329" s="98"/>
      <c r="H329" s="45" t="str">
        <f t="shared" ca="1" si="5"/>
        <v>clear; echo テストケース052; sed -i '' 's#DATABASE_COLLATE="utf8mb4_unicode_ci"#DATABASE_COLLATE="NONE"#g' ${CONFIG_DIR}db_sql_config.txt; export DATABASE_COLLATE="NONE";sed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's#DATABASE_COLLATE="NONE"#DATABASE_COLLATE="utf8mb4_unicode_ci"#g' ${CONFIG_DIR}db_sql_config.txt; export DATABASE_COLLATE="utf8mb4_unicode_ci";sed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7"/>
      <c r="AE329" s="99" t="str" cm="1">
        <f t="array" ref="AE329">SUBSTITUTE(INDEX($H$288:$AQ$288, , MATCH($D329, $137:$137, 0)-7),"-","")</f>
        <v>異常</v>
      </c>
      <c r="AF329" s="100"/>
      <c r="AG329" s="101"/>
      <c r="AH329" s="102" t="s">
        <v>1524</v>
      </c>
      <c r="AI329" s="103"/>
      <c r="AJ329" s="103"/>
      <c r="AK329" s="103"/>
      <c r="AL329" s="103"/>
      <c r="AM329" s="103"/>
      <c r="AN329" s="103"/>
      <c r="AO329" s="103"/>
      <c r="AP329" s="103"/>
      <c r="AQ329" s="104"/>
      <c r="AS329" s="68" t="str" cm="1">
        <f t="array" ref="AS329">SUBSTITUTE(TEXT(INDEX($H$291:$AQ$291,1,$D329-36),"000000"),"-","")</f>
        <v>240123</v>
      </c>
      <c r="AT329" s="69"/>
      <c r="AU329" s="70"/>
      <c r="AW329" s="71" t="str">
        <f>SUBSTITUTE(IF(VLOOKUP(AW$312,$AD$9:$AN$32,8,FALSE)=INDEX($E$143:$G$146,MATCH("●",INDEX($H$143:$AQ$146,,MATCH($D329,$137:$137,0)-7),0),1),"","sed -i "&amp;IF($AK$310="MacOS","'' ","")&amp;"'s#"&amp;AW$312&amp;"="""&amp;VLOOKUP(AW$312,$AD$9:$AN$32,8,FALSE)&amp;""""&amp;"#"&amp;AW$312&amp;"="&amp;""""&amp;INDEX($E$143:$G$146,MATCH("●",INDEX($H$143:$AQ$146,,MATCH($D329,$137:$137,0)-7),0),1)&amp;""""&amp;"#g'"&amp;" ${CONFIG_DIR}"&amp;$K$7&amp;"; export "&amp;AW$312&amp;"="&amp;""""&amp;INDEX($E$143:$G$146,MATCH("●",INDEX($H$143:$AQ$146,,MATCH($D329,$137:$137,0)-7),0),1)&amp;""";"),",",""",""")</f>
        <v/>
      </c>
      <c r="AX329" s="71" t="str">
        <f>SUBSTITUTE(IF(INDEX($E$143:$G$146,MATCH("●",INDEX($H$143:$AQ$146,,MATCH($D329,$137:$137,0)-7),0),1)=VLOOKUP(AX$312,$AD$9:$AN$32,8,FALSE),"","sed -i "&amp;IF($AK$310="MacOS","'' ","")&amp;"'s#"&amp;AX$312&amp;"="""&amp;INDEX($E$143:$G$146,MATCH("●",INDEX($H$143:$AQ$146,,MATCH($D329,$137:$137,0)-7),0),1)&amp;""""&amp;"#"&amp;AX$312&amp;"="&amp;""""&amp;VLOOKUP(AX$312,$AD$9:$AN$32,8,FALSE)&amp;""""&amp;"#g'"&amp;"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29" s="71" t="str">
        <f>SUBSTITUTE(IF(VLOOKUP(AY$312,$AD$9:$AN$32,8,FALSE)=INDEX($E$148:$G$149,MATCH("●",INDEX($H$148:$AQ$149,,MATCH($D329,$137:$137,0)-7),0),1),"","sed -i "&amp;IF($AK$310="MacOS","'' ","")&amp;"'s#"&amp;AY$312&amp;"="""&amp;VLOOKUP(AY$312,$AD$9:$AN$32,8,FALSE)&amp;""""&amp;"#"&amp;AY$312&amp;"="&amp;""""&amp;INDEX($E$148:$G$149,MATCH("●",INDEX($H$148:$AQ$149,,MATCH($D329,$137:$137,0)-7),0),1)&amp;""""&amp;"#g'"&amp;" ${CONFIG_DIR}"&amp;$K$7&amp;"; export "&amp;AY$312&amp;"="&amp;""""&amp;INDEX($E$148:$G$149,MATCH("●",INDEX($H$148:$AQ$149,,MATCH($D329,$137:$137,0)-7),0),1)&amp;""";"),",",""",""")</f>
        <v/>
      </c>
      <c r="AZ329" s="71" t="str">
        <f>SUBSTITUTE(IF(INDEX($E$148:$G$149,MATCH("●",INDEX($H$148:$AQ$149,,MATCH($D329,$137:$137,0)-7),0),1)=VLOOKUP(AZ$312,$AD$9:$AN$16,8,FALSE),"","sed -i "&amp;IF($AK$310="MacOS","'' ","")&amp;"'s#"&amp;AZ$312&amp;"="""&amp;INDEX($E$148:$G$149,MATCH("●",INDEX($H$148:$AQ$149,,MATCH($D329,$137:$137,0)-7),0),1)&amp;""""&amp;"#"&amp;AZ$312&amp;"="&amp;""""&amp;VLOOKUP(AZ$312,$AD$9:$AN$16,8,FALSE)&amp;""""&amp;"#g'"&amp;"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9" s="71" t="str">
        <f>SUBSTITUTE(IF(VLOOKUP(BA$312,$AD$9:$AN$32,8,FALSE)=INDEX($E$151:$G$156,MATCH("●",INDEX($H$151:$AQ$156,,MATCH($D329,$137:$137,0)-7),0),1),"","sed -i "&amp;IF($AK$310="MacOS","'' ","")&amp;"'s#"&amp;BA$312&amp;"="""&amp;VLOOKUP(BA$312,$AD$9:$AN$32,8,FALSE)&amp;""""&amp;"#"&amp;BA$312&amp;"="&amp;""""&amp;INDEX($E$151:$G$156,MATCH("●",INDEX($H$151:$AQ$156,,MATCH($D329,$137:$137,0)-7),0),1)&amp;""""&amp;"#g'"&amp;" ${CONFIG_DIR}"&amp;$K$7&amp;"; export "&amp;BA$312&amp;"="&amp;""""&amp;INDEX($E$151:$G$156,MATCH("●",INDEX($H$151:$AQ$156,,MATCH($D329,$137:$137,0)-7),0),1)&amp;""";"),",",""",""")</f>
        <v/>
      </c>
      <c r="BB329" s="71" t="str">
        <f>SUBSTITUTE(IF(INDEX($E$151:$G$156,MATCH("●",INDEX($H$151:$AQ$156,,MATCH($D329,$137:$137,0)-7),0),1)=VLOOKUP(BB$312,$AD$9:$AN$16,8,FALSE),"","sed -i "&amp;IF($AK$310="MacOS","'' ","")&amp;"'s#"&amp;BB$312&amp;"="""&amp;INDEX($E$151:$G$156,MATCH("●",INDEX($H$151:$AQ$156,,MATCH($D329,$137:$137,0)-7),0),1)&amp;""""&amp;"#"&amp;BB$312&amp;"="&amp;""""&amp;VLOOKUP(BB$312,$AD$9:$AN$16,8,FALSE)&amp;""""&amp;"#g'"&amp;"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29" s="71" t="str">
        <f>SUBSTITUTE(IF(VLOOKUP(BC$312,$AD$9:$AN$32,8,FALSE)=INDEX($E$158:$G$166,MATCH("●",INDEX($H$158:$AQ$166,,MATCH($D329,$137:$137,0)-7),0),1),"","sed -i "&amp;IF($AK$310="MacOS","'' ","")&amp;"'s#"&amp;BC$312&amp;"="""&amp;VLOOKUP(BC$312,$AD$9:$AN$32,8,FALSE)&amp;""""&amp;"#"&amp;BC$312&amp;"="&amp;""""&amp;INDEX($E$158:$G$166,MATCH("●",INDEX($H$158:$AQ$166,,MATCH($D329,$137:$137,0)-7),0),1)&amp;""""&amp;"#g'"&amp;" ${CONFIG_DIR}"&amp;$K$7&amp;"; export "&amp;BC$312&amp;"="&amp;""""&amp;INDEX($E$158:$G$166,MATCH("●",INDEX($H$158:$AQ$166,,MATCH($D329,$137:$137,0)-7),0),1)&amp;""";"),",",""",""")</f>
        <v>sed -i '' 's#DATABASE_COLLATE="utf8mb4_unicode_ci"#DATABASE_COLLATE="NONE"#g' ${CONFIG_DIR}db_sql_config.txt; export DATABASE_COLLATE="NONE";</v>
      </c>
      <c r="BD329" s="71" t="str">
        <f>SUBSTITUTE(IF(INDEX($E$158:$G$166,MATCH("●",INDEX($H$158:$AQ$166,,MATCH($D329,$137:$137,0)-7),0),1)=VLOOKUP(BD$312,$AD$9:$AN$16,8,FALSE),"","sed -i "&amp;IF($AK$310="MacOS","'' ","")&amp;"'s#"&amp;BD$312&amp;"="""&amp;INDEX($E$158:$G$166,MATCH("●",INDEX($H$158:$AQ$166,,MATCH($D329,$137:$137,0)-7),0),1)&amp;""""&amp;"#"&amp;BD$312&amp;"="&amp;""""&amp;VLOOKUP(BD$312,$AD$9:$AN$16,8,FALSE)&amp;""""&amp;"#g'"&amp;"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's#DATABASE_COLLATE="NONE"#DATABASE_COLLATE="utf8mb4_unicode_ci"#g' ${CONFIG_DIR}db_sql_config.txt; export DATABASE_COLLATE="utf8mb4_unicode_ci";</v>
      </c>
      <c r="BE329" s="71" t="str">
        <f>SUBSTITUTE(IF(VLOOKUP(BE$312,$AD$9:$AN$32,8,FALSE)=INDEX($E$168:$G$169,MATCH("●",INDEX($H$168:$AQ$169,,MATCH($D329,$137:$137,0)-7),0),1),"","sed -i "&amp;IF($AK$310="MacOS","'' ","")&amp;"'s#"&amp;BE$312&amp;"="""&amp;VLOOKUP(BE$312,$AD$9:$AD$9:$AN$32,8,FALSE)&amp;""""&amp;"#"&amp;BE$312&amp;"="&amp;""""&amp;INDEX($E$168:$G$169,MATCH("●",INDEX($H$168:$AQ$169,,MATCH($D329,$137:$137,0)-7),0),1)&amp;""""&amp;"#g'"&amp;" ${CONFIG_DIR}"&amp;$K$7&amp;"; export "&amp;BE$312&amp;"="&amp;""""&amp;INDEX($E$168:$G$169,MATCH("●",INDEX($H$168:$AQ$169,,MATCH($D329,$137:$137,0)-7),0),1)&amp;""";"),",",""",""")</f>
        <v/>
      </c>
      <c r="BF329" s="71" t="str">
        <f>SUBSTITUTE(IF(INDEX($E$168:$G$169,MATCH("●",INDEX($H$168:$AQ$169,,MATCH($D329,$137:$137,0)-7),0),1)=VLOOKUP(BF$312,$AD$9:$AN$16,8,FALSE),"","sed -i "&amp;IF($AK$310="MacOS","'' ","")&amp;"'s#"&amp;BF$312&amp;"="""&amp;INDEX($E$168:$G$169,MATCH("●",INDEX($H$168:$AQ$169,,MATCH($D329,$137:$137,0)-7),0),1)&amp;""""&amp;"#"&amp;BF$312&amp;"="&amp;""""&amp;VLOOKUP(BF$312,$AD$9:$AN$16,8,FALSE)&amp;""""&amp;"#g'"&amp;"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9" s="71" t="str">
        <f>SUBSTITUTE(IF(VLOOKUP(BG$312,$AD$9:$AN$32,8,FALSE)=INDEX($E$171:$G$172,MATCH("●",INDEX($H$171:$AQ$172,,MATCH($D329,$137:$137,0)-7),0),1),"","sed -i "&amp;IF($AK$310="MacOS","'' ","")&amp;"'s#"&amp;BG$312&amp;"="""&amp;VLOOKUP(BG$312,$AD$9:$AN$32,8,FALSE)&amp;""""&amp;"#"&amp;BG$312&amp;"="&amp;""""&amp;INDEX($E$171:$G$172,MATCH("●",INDEX($H$171:$AQ$172,,MATCH($D329,$137:$137,0)-7),0),1)&amp;""""&amp;"#g'"&amp;" ${CONFIG_DIR}"&amp;$K$7&amp;"; export "&amp;BG$312&amp;"="&amp;""""&amp;INDEX($E$171:$G$172,MATCH("●",INDEX($H$171:$AQ$172,,MATCH($D329,$137:$137,0)-7),0),1)&amp;""";"),",",""",""")</f>
        <v/>
      </c>
      <c r="BH329" s="71" t="str">
        <f>SUBSTITUTE(IF(INDEX($E$171:$G$172,MATCH("●",INDEX($H$171:$AQ$172,,MATCH($D329,$137:$137,0)-7),0),1)=VLOOKUP(BH$312,$AD$9:$AN$16,8,FALSE),"","sed -i "&amp;IF($AK$310="MacOS","'' ","")&amp;"'s#"&amp;BH$312&amp;"="""&amp;INDEX($E$171:$G$172,MATCH("●",INDEX($H$171:$AQ$172,,MATCH($D329,$137:$137,0)-7),0),1)&amp;""""&amp;"#"&amp;BH$312&amp;"="&amp;""""&amp;VLOOKUP(BH$312,$AD$9:$AN$16,8,FALSE)&amp;""""&amp;"#g'"&amp;"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9" s="71" t="str">
        <f>SUBSTITUTE(IF(VLOOKUP(BI$312,$AD$9:$AN$32,8,FALSE)=INDEX($E$174:$G$186,MATCH("●",INDEX($H$174:$AQ$186,,MATCH($D329,$137:$137,0)-7),0),1),"","sed -i "&amp;IF($AK$310="MacOS","'' ","")&amp;"'s#"&amp;BI$312&amp;"="""&amp;VLOOKUP(BI$312,$AD$9:$AN$32,8,FALSE)&amp;""""&amp;"#"&amp;BI$312&amp;"="&amp;""""&amp;INDEX($E$174:$G$186,MATCH("●",INDEX($H$174:$AQ$186,,MATCH($D329,$137:$137,0)-7),0),1)&amp;""""&amp;"#g'"&amp;" ${CONFIG_DIR}"&amp;$K$7&amp;"; export "&amp;BI$312&amp;"="&amp;""""&amp;INDEX($E$174:$G$186,MATCH("●",INDEX($H$174:$AQ$186,,MATCH($D329,$137:$137,0)-7),0),1)&amp;""";"),",",""",""")</f>
        <v/>
      </c>
      <c r="BJ329" s="71" t="str">
        <f>SUBSTITUTE(IF(INDEX($E$174:$G$186,MATCH("●",INDEX($H$174:$AQ$186,,MATCH($D329,$137:$137,0)-7),0),1)=VLOOKUP(BJ$312,$AD$9:$AN$16,8,FALSE),"","sed -i "&amp;IF($AK$310="MacOS","'' ","")&amp;"'s#"&amp;BJ$312&amp;"="""&amp;INDEX($E$174:$G$186,MATCH("●",INDEX($H$174:$AQ$186,,MATCH($D329,$137:$137,0)-7),0),1)&amp;""""&amp;"#"&amp;BJ$312&amp;"="&amp;""""&amp;VLOOKUP(BJ$312,$AD$9:$AN$16,8,FALSE)&amp;""""&amp;"#g'"&amp;"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29" s="71" t="str">
        <f>SUBSTITUTE(IF(VLOOKUP(BK$312,$AD$9:$AN$32,8,FALSE)=INDEX($E$188:$G$191,MATCH("●",INDEX($H$188:$AQ$191,,MATCH($D329,$137:$137,0)-7),0),1),"","sed -i "&amp;IF($AK$310="MacOS","'' ","")&amp;"'s#"&amp;BK$312&amp;"="""&amp;VLOOKUP(BK$312,$AD$9:$AN$32,8,FALSE)&amp;""""&amp;"#"&amp;BK$312&amp;"="&amp;""""&amp;INDEX($E$188:$G$191,MATCH("●",INDEX($H$188:$AQ$191,,MATCH($D329,$137:$137,0)-7),0),1)&amp;""""&amp;"#g'"&amp;" ${CONFIG_DIR}"&amp;$K$7&amp;"; export "&amp;BK$312&amp;"="&amp;""""&amp;INDEX($E$188:$G$191,MATCH("●",INDEX($H$188:$AQ$191,,MATCH($D329,$137:$137,0)-7),0),1)&amp;""";"),",",""",""")</f>
        <v/>
      </c>
      <c r="BL329" s="71" t="str">
        <f>SUBSTITUTE(IF(INDEX($E$188:$G$191,MATCH("●",INDEX($H$188:$AQ$191,,MATCH($D329,$137:$137,0)-7),0),1)=VLOOKUP(BL$312,$AD$9:$AN$32,8,FALSE),"","sed -i "&amp;IF($AK$310="MacOS","'' ","")&amp;"'s#"&amp;BL$312&amp;"="""&amp;INDEX($E$188:$G$191,MATCH("●",INDEX($H$188:$AQ$191,,MATCH($D329,$137:$137,0)-7),0),1)&amp;""""&amp;"#"&amp;BL$312&amp;"="&amp;""""&amp;VLOOKUP(BL$312,$AD$9:$AN$32,8,FALSE)&amp;""""&amp;"#g'"&amp;"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9" s="71" t="str">
        <f>SUBSTITUTE(IF(VLOOKUP(BM$312,$AD$9:$AN$32,8,FALSE)=INDEX($E$193:$G$194,MATCH("●",INDEX($H$193:$AQ$194,,MATCH($D329,$137:$137,0)-7),0),1),"","sed -i "&amp;IF($AK$310="MacOS","'' ","")&amp;"'s#"&amp;BM$312&amp;"="""&amp;VLOOKUP(BM$312,$AD$9:$AN$32,8,FALSE)&amp;""""&amp;"#"&amp;BM$312&amp;"="&amp;""""&amp;INDEX($E$193:$G$194,MATCH("●",INDEX($H$193:$AQ$194,,MATCH($D329,$137:$137,0)-7),0),1)&amp;""""&amp;"#g'"&amp;" ${CONFIG_DIR}"&amp;$K$7&amp;"; export "&amp;BM$312&amp;"="&amp;""""&amp;INDEX($E$193:$G$194,MATCH("●",INDEX($H$193:$AQ$194,,MATCH($D329,$137:$137,0)-7),0),1)&amp;""";"),",",""",""")</f>
        <v/>
      </c>
      <c r="BN329" s="71" t="str">
        <f>SUBSTITUTE(IF(INDEX($E$193:$G$194,MATCH("●",INDEX($H$193:$AQ$194,,MATCH($D329,$137:$137,0)-7),0),1)=VLOOKUP(BN$312,$AD$9:$AN$32,8,FALSE),"","sed -i "&amp;IF($AK$310="MacOS","'' ","")&amp;"'s#"&amp;BN$312&amp;"="""&amp;INDEX($E$193:$G$194,MATCH("●",INDEX($H$193:$AQ$194,,MATCH($D329,$137:$137,0)-7),0),1)&amp;""""&amp;"#"&amp;BN$312&amp;"="&amp;""""&amp;VLOOKUP(BN$312,$AD$9:$AN$32,8,FALSE)&amp;""""&amp;"#g'"&amp;"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9" s="71" t="str">
        <f>SUBSTITUTE(IF(VLOOKUP(BO$312,$AD$9:$AN$32,8,FALSE)=INDEX($E$196:$G$197,MATCH("●",INDEX($H$196:$AQ$197,,MATCH($D329,$137:$137,0)-7),0),1),"","sed -i "&amp;IF($AK$310="MacOS","'' ","")&amp;"'s#"&amp;BO$312&amp;"="""&amp;VLOOKUP(BO$312,$AD$9:$AN$32,8,FALSE)&amp;""""&amp;"#"&amp;BO$312&amp;"="&amp;""""&amp;INDEX($E$196:$G$197,MATCH("●",INDEX($H$196:$AQ$197,,MATCH($D329,$137:$137,0)-7),0),1)&amp;""""&amp;"#g'"&amp;" ${CONFIG_DIR}"&amp;$K$7&amp;"; export "&amp;BO$312&amp;"="&amp;""""&amp;INDEX($E$196:$G$197,MATCH("●",INDEX($H$196:$AQ$197,,MATCH($D329,$137:$137,0)-7),0),1)&amp;""";"),",",""",""")</f>
        <v/>
      </c>
      <c r="BP329" s="71" t="str">
        <f>SUBSTITUTE(IF(INDEX($E$196:$G$197,MATCH("●",INDEX($H$196:$AQ$197,,MATCH($D329,$137:$137,0)-7),0),1)=VLOOKUP(BP$312,$AD$9:$AN$32,8,FALSE),"","sed -i "&amp;IF($AK$310="MacOS","'' ","")&amp;"'s#"&amp;BP$312&amp;"="""&amp;INDEX($E$196:$G$197,MATCH("●",INDEX($H$196:$AQ$197,,MATCH($D329,$137:$137,0)-7),0),1)&amp;""""&amp;"#"&amp;BP$312&amp;"="&amp;""""&amp;VLOOKUP(BP$312,$AD$9:$AN$32,8,FALSE)&amp;""""&amp;"#g'"&amp;"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9" s="71" t="str">
        <f>SUBSTITUTE(IF(VLOOKUP(BQ$312,$AD$9:$AN$32,8,FALSE)=INDEX($E$199:$G$200,MATCH("●",INDEX($H$199:$AQ$200,,MATCH($D329,$137:$137,0)-7),0),1),"","sed -i "&amp;IF($AK$310="MacOS","'' ","")&amp;"'s#"&amp;BQ$312&amp;"="""&amp;VLOOKUP(BQ$312,$AD$9:$AN$32,8,FALSE)&amp;""""&amp;"#"&amp;BQ$312&amp;"="&amp;""""&amp;INDEX($E$199:$G$200,MATCH("●",INDEX($H$199:$AQ$200,,MATCH($D329,$137:$137,0)-7),0),1)&amp;""""&amp;"#g'"&amp;" ${CONFIG_DIR}"&amp;$K$7&amp;"; export "&amp;BQ$312&amp;"="&amp;""""&amp;INDEX($E$199:$G$200,MATCH("●",INDEX($H$199:$AQ$200,,MATCH($D329,$137:$137,0)-7),0),1)&amp;""";"),",",""",""")</f>
        <v/>
      </c>
      <c r="BR329" s="71" t="str">
        <f>SUBSTITUTE(IF(INDEX($E$199:$G$200,MATCH("●",INDEX($H$199:$AQ$200,,MATCH($D329,$137:$137,0)-7),0),1)=VLOOKUP(BR$312,$AD$9:$AN$32,8,FALSE),"","sed -i "&amp;IF($AK$310="MacOS","'' ","")&amp;"'s#"&amp;BR$312&amp;"="""&amp;INDEX($E$199:$G$200,MATCH("●",INDEX($H$199:$AQ$200,,MATCH($D329,$137:$137,0)-7),0),1)&amp;""""&amp;"#"&amp;BR$312&amp;"="&amp;""""&amp;VLOOKUP(BR$312,$AD$9:$AN$32,8,FALSE)&amp;""""&amp;"#g'"&amp;"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9" s="71" t="str">
        <f>SUBSTITUTE(IF(VLOOKUP(BS$312,$AD$9:$AN$32,8,FALSE)=INDEX($E$202:$G$205,MATCH("●",INDEX($H$202:$AQ$205,,MATCH($D329,$137:$137,0)-7),0),1),"","sed -i "&amp;IF($AK$310="MacOS","'' ","")&amp;"'s#"&amp;BS$312&amp;"="""&amp;VLOOKUP(BS$312,$AD$9:$AN$32,8,FALSE)&amp;""""&amp;"#"&amp;BS$312&amp;"="&amp;""""&amp;INDEX($E$202:$G$205,MATCH("●",INDEX($H$202:$AQ$205,,MATCH($D329,$137:$137,0)-7),0),1)&amp;""""&amp;"#g'"&amp;" ${CONFIG_DIR}"&amp;$K$7&amp;"; export "&amp;BS$312&amp;"="&amp;""""&amp;INDEX($E$202:$G$205,MATCH("●",INDEX($H$202:$AQ$205,,MATCH($D329,$137:$137,0)-7),0),1)&amp;""";"),",",""",""")</f>
        <v/>
      </c>
      <c r="BT329" s="71" t="str">
        <f>SUBSTITUTE(IF(INDEX($E$202:$G$205,MATCH("●",INDEX($H$202:$AQ$205,,MATCH($D329,$137:$137,0)-7),0),1)=VLOOKUP(BT$312,$AD$9:$AN$32,8,FALSE),"","sed -i "&amp;IF($AK$310="MacOS","'' ","")&amp;"'s#"&amp;BT$312&amp;"="""&amp;INDEX($E$202:$G$205,MATCH("●",INDEX($H$202:$AQ$205,,MATCH($D329,$137:$137,0)-7),0),1)&amp;""""&amp;"#"&amp;BT$312&amp;"="&amp;""""&amp;VLOOKUP(BT$312,$AD$9:$AN$32,8,FALSE)&amp;""""&amp;"#g'"&amp;"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9" s="71" t="str">
        <f>SUBSTITUTE(IF(VLOOKUP(BU$312,$AD$9:$AN$32,8,FALSE)=INDEX($E$207:$G$212,MATCH("●",INDEX($H$207:$AQ$212,,MATCH($D329,$137:$137,0)-7),0),1),"","sed -i "&amp;IF($AK$310="MacOS","'' ","")&amp;"'s#"&amp;BU$312&amp;"="""&amp;VLOOKUP(BU$312,$AD$9:$AN$32,8,FALSE)&amp;""""&amp;"#"&amp;BU$312&amp;"="&amp;""""&amp;INDEX($E$207:$G$212,MATCH("●",INDEX($H$207:$AQ$212,,MATCH($D329,$137:$137,0)-7),0),1)&amp;""""&amp;"#g'"&amp;" ${CONFIG_DIR}"&amp;$K$7&amp;"; export "&amp;BU$312&amp;"="&amp;""""&amp;INDEX($E$207:$G$212,MATCH("●",INDEX($H$207:$AQ$212,,MATCH($D329,$137:$137,0)-7),0),1)&amp;""";"),",",""",""")</f>
        <v/>
      </c>
      <c r="BV329" s="71" t="str">
        <f>SUBSTITUTE(IF(INDEX($E$207:$G$212,MATCH("●",INDEX($H$207:$AQ$212,,MATCH($D329,$137:$137,0)-7),0),1)=VLOOKUP(BV$312,$AD$9:$AN$32,8,FALSE),"","sed -i "&amp;IF($AK$310="MacOS","'' ","")&amp;"'s#"&amp;BV$312&amp;"="""&amp;INDEX($E$207:$G$212,MATCH("●",INDEX($H$207:$AQ$212,,MATCH($D329,$137:$137,0)-7),0),1)&amp;""""&amp;"#"&amp;BV$312&amp;"="&amp;""""&amp;VLOOKUP(BV$312,$AD$9:$AN$32,8,FALSE)&amp;""""&amp;"#g'"&amp;"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9" s="71" t="str">
        <f>SUBSTITUTE(IF(VLOOKUP(BW$312,$AD$9:$AN$32,8,FALSE)=INDEX($E$214:$G$219,MATCH("●",INDEX($H$214:$AQ$219,,MATCH($D329,$137:$137,0)-7),0),1),"","sed -i "&amp;IF($AK$310="MacOS","'' ","")&amp;"'s#"&amp;BW$312&amp;"="""&amp;VLOOKUP(BW$312,$AD$9:$AN$32,8,FALSE)&amp;""""&amp;"#"&amp;BW$312&amp;"="&amp;""""&amp;INDEX($E$214:$G$219,MATCH("●",INDEX($H$214:$AQ$219,,MATCH($D329,$137:$137,0)-7),0),1)&amp;""""&amp;"#g'"&amp;" ${CONFIG_DIR}"&amp;$K$7&amp;"; export "&amp;BW$312&amp;"="&amp;""""&amp;INDEX($E$214:$G$219,MATCH("●",INDEX($H$214:$AQ$219,,MATCH($D329,$137:$137,0)-7),0),1)&amp;""";"),",",""",""")</f>
        <v/>
      </c>
      <c r="BX329" s="71" t="str">
        <f>SUBSTITUTE(IF(INDEX($E$214:$G$219,MATCH("●",INDEX($H$214:$AQ$219,,MATCH($D329,$137:$137,0)-7),0),1)=VLOOKUP(BX$312,$AD$9:$AN$32,8,FALSE),"","sed -i "&amp;IF($AK$310="MacOS","'' ","")&amp;"'s#"&amp;BX$312&amp;"="""&amp;INDEX($E$214:$G$219,MATCH("●",INDEX($H$214:$AQ$219,,MATCH($D329,$137:$137,0)-7),0),1)&amp;""""&amp;"#"&amp;BX$312&amp;"="&amp;""""&amp;VLOOKUP(BX$312,$AD$9:$AN$32,8,FALSE)&amp;""""&amp;"#g'"&amp;"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9" s="71" t="str">
        <f>SUBSTITUTE(IF(VLOOKUP(BY$312,$AD$9:$AN$32,8,FALSE)=INDEX($E$221:$G$226,MATCH("●",INDEX($H$221:$AQ$226,,MATCH($D329,$137:$137,0)-7),0),1),"","sed -i "&amp;IF($AK$310="MacOS","'' ","")&amp;"'s#"&amp;BY$312&amp;"="""&amp;VLOOKUP(BY$312,$AD$9:$AN$32,8,FALSE)&amp;""""&amp;"#"&amp;BY$312&amp;"="&amp;""""&amp;INDEX($E$221:$G$226,MATCH("●",INDEX($H$221:$AQ$226,,MATCH($D329,$137:$137,0)-7),0),1)&amp;""""&amp;"#g'"&amp;" ${CONFIG_DIR}"&amp;$K$7&amp;"; export "&amp;BY$312&amp;"="&amp;""""&amp;INDEX($E$221:$G$226,MATCH("●",INDEX($H$221:$AQ$226,,MATCH($D329,$137:$137,0)-7),0),1)&amp;""";"),",",""",""")</f>
        <v/>
      </c>
      <c r="BZ329" s="71" t="str">
        <f>SUBSTITUTE(IF(INDEX($E$221:$G$226,MATCH("●",INDEX($H$221:$AQ$226,,MATCH($D329,$137:$137,0)-7),0),1)=VLOOKUP(BZ$312,$AD$9:$AN$32,8,FALSE),"","sed -i "&amp;IF($AK$310="MacOS","'' ","")&amp;"'s#"&amp;BZ$312&amp;"="""&amp;INDEX($E$221:$G$226,MATCH("●",INDEX($H$221:$AQ$226,,MATCH($D329,$137:$137,0)-7),0),1)&amp;""""&amp;"#"&amp;BZ$312&amp;"="&amp;""""&amp;VLOOKUP(BZ$312,$AD$9:$AN$32,8,FALSE)&amp;""""&amp;"#g'"&amp;"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9" s="71" t="str">
        <f>SUBSTITUTE(IF(VLOOKUP(CA$312,$AD$9:$AN$32,8,FALSE)=INDEX($E$228:$G$233,MATCH("●",INDEX($H$228:$AQ$233,,MATCH($D329,$137:$137,0)-7),0),1),"","sed -i "&amp;IF($AK$310="MacOS","'' ","")&amp;"'s#"&amp;CA$312&amp;"="""&amp;VLOOKUP(CA$312,$AD$9:$AN$32,8,FALSE)&amp;""""&amp;"#"&amp;CA$312&amp;"="&amp;""""&amp;INDEX($E$228:$G$233,MATCH("●",INDEX($H$228:$AQ$233,,MATCH($D329,$137:$137,0)-7),0),1)&amp;""""&amp;"#g'"&amp;" ${CONFIG_DIR}"&amp;$K$7&amp;"; export "&amp;CA$312&amp;"="&amp;""""&amp;INDEX($E$228:$G$233,MATCH("●",INDEX($H$228:$AQ$233,,MATCH($D329,$137:$137,0)-7),0),1)&amp;""";"),",",""",""")</f>
        <v/>
      </c>
      <c r="CB329" s="71" t="str">
        <f>SUBSTITUTE(IF(INDEX($E$228:$G$233,MATCH("●",INDEX($H$228:$AQ$233,,MATCH($D329,$137:$137,0)-7),0),1)=VLOOKUP(CB$312,$AD$9:$AN$32,8,FALSE),"","sed -i "&amp;IF($AK$310="MacOS","'' ","")&amp;"'s#"&amp;CB$312&amp;"="""&amp;INDEX($E$228:$G$233,MATCH("●",INDEX($H$228:$AQ$233,,MATCH($D329,$137:$137,0)-7),0),1)&amp;""""&amp;"#"&amp;CB$312&amp;"="&amp;""""&amp;VLOOKUP(CB$312,$AD$9:$AN$32,8,FALSE)&amp;""""&amp;"#g'"&amp;"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9" s="71" t="str">
        <f>SUBSTITUTE(IF(VLOOKUP(CC$312,$AD$9:$AN$32,8,FALSE)=INDEX($E$235:$G$240,MATCH("●",INDEX($H$235:$AQ$240,,MATCH($D329,$137:$137,0)-7),0),1),"","sed -i "&amp;IF($AK$310="MacOS","'' ","")&amp;"'s#"&amp;CC$312&amp;"="""&amp;VLOOKUP(CC$312,$AD$9:$AN$32,8,FALSE)&amp;""""&amp;"#"&amp;CC$312&amp;"="&amp;""""&amp;INDEX($E$235:$G$240,MATCH("●",INDEX($H$235:$AQ$240,,MATCH($D329,$137:$137,0)-7),0),1)&amp;""""&amp;"#g'"&amp;" ${CONFIG_DIR}"&amp;$K$7&amp;"; export "&amp;CC$312&amp;"="&amp;""""&amp;INDEX($E$235:$G$240,MATCH("●",INDEX($H$235:$AQ$240,,MATCH($D329,$137:$137,0)-7),0),1)&amp;""";"),",",""",""")</f>
        <v/>
      </c>
      <c r="CD329" s="71" t="str">
        <f>SUBSTITUTE(IF(INDEX($E$235:$G$240,MATCH("●",INDEX($H$235:$AQ$240,,MATCH($D329,$137:$137,0)-7),0),1)=VLOOKUP(CD$312,$AD$9:$AN$32,8,FALSE),"","sed -i "&amp;IF($AK$310="MacOS","'' ","")&amp;"'s#"&amp;CD$312&amp;"="""&amp;INDEX($E$235:$G$240,MATCH("●",INDEX($H$235:$AQ$240,,MATCH($D329,$137:$137,0)-7),0),1)&amp;""""&amp;"#"&amp;CD$312&amp;"="&amp;""""&amp;VLOOKUP(CD$312,$AD$9:$AN$32,8,FALSE)&amp;""""&amp;"#g'"&amp;"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9" s="71" t="str">
        <f>SUBSTITUTE(IF(VLOOKUP(CE$312,$AD$9:$AN$32,8,FALSE)=INDEX($E$242:$G$247,MATCH("●",INDEX($H$242:$AQ$247,,MATCH($D329,$137:$137,0)-7),0),1),"","sed -i "&amp;IF($AK$310="MacOS","'' ","")&amp;"'s#"&amp;CE$312&amp;"="""&amp;VLOOKUP(CE$312,$AD$9:$AN$32,8,FALSE)&amp;""""&amp;"#"&amp;CE$312&amp;"="&amp;""""&amp;INDEX($E$242:$G$247,MATCH("●",INDEX($H$242:$AQ$247,,MATCH($D329,$137:$137,0)-7),0),1)&amp;""""&amp;"#g'"&amp;" ${CONFIG_DIR}"&amp;$K$7&amp;"; export "&amp;CE$312&amp;"="&amp;""""&amp;INDEX($E$242:$G$247,MATCH("●",INDEX($H$242:$AQ$247,,MATCH($D329,$137:$137,0)-7),0),1)&amp;""";"),",",""",""")</f>
        <v/>
      </c>
      <c r="CF329" s="71" t="str">
        <f>SUBSTITUTE(IF(INDEX($E$242:$G$247,MATCH("●",INDEX($H$242:$AQ$247,,MATCH($D329,$137:$137,0)-7),0),1)=VLOOKUP(CF$312,$AD$9:$AN$32,8,FALSE),"","sed -i "&amp;IF($AK$310="MacOS","'' ","")&amp;"'s#"&amp;CF$312&amp;"="""&amp;INDEX($E$242:$G$247,MATCH("●",INDEX($H$242:$AQ$247,,MATCH($D329,$137:$137,0)-7),0),1)&amp;""""&amp;"#"&amp;CF$312&amp;"="&amp;""""&amp;VLOOKUP(CF$312,$AD$9:$AN$32,8,FALSE)&amp;""""&amp;"#g'"&amp;"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9" s="71" t="str">
        <f>SUBSTITUTE(IF(VLOOKUP(CG$312,$AD$9:$AN$32,8,FALSE)=INDEX($E$249:$G$253,MATCH("●",INDEX($H$249:$AQ$253,,MATCH($D329,$137:$137,0)-7),0),1),"","sed -i "&amp;IF($AK$310="MacOS","'' ","")&amp;"'s#"&amp;CG$312&amp;"="""&amp;VLOOKUP(CG$312,$AD$9:$AN$32,8,FALSE)&amp;""""&amp;"#"&amp;CG$312&amp;"="&amp;""""&amp;INDEX($E$249:$G$253,MATCH("●",INDEX($H$249:$AQ$253,,MATCH($D329,$137:$137,0)-7),0),1)&amp;""""&amp;"#g'"&amp;" ${CONFIG_DIR}"&amp;$K$7&amp;"; export "&amp;CG$312&amp;"="&amp;""""&amp;INDEX($E$249:$G$253,MATCH("●",INDEX($H$249:$AQ$253,,MATCH($D329,$137:$137,0)-7),0),1)&amp;""";"),",",""",""")</f>
        <v/>
      </c>
      <c r="CH329" s="71" t="str">
        <f>SUBSTITUTE(IF(INDEX($E$249:$G$253,MATCH("●",INDEX($H$249:$AQ$253,,MATCH($D329,$137:$137,0)-7),0),1)=VLOOKUP(CH$312,$AD$9:$AN$32,8,FALSE),"","sed -i "&amp;IF($AK$310="MacOS","'' ","")&amp;"'s#"&amp;CH$312&amp;"="""&amp;INDEX($E$249:$G$253,MATCH("●",INDEX($H$249:$AQ$253,,MATCH($D329,$137:$137,0)-7),0),1)&amp;""""&amp;"#"&amp;CH$312&amp;"="&amp;""""&amp;VLOOKUP(CH$312,$AD$9:$AN$32,8,FALSE)&amp;""""&amp;"#g'"&amp;"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9" s="71" t="str">
        <f>SUBSTITUTE(IF(VLOOKUP(CI$312,$AD$9:$AN$32,8,FALSE)=INDEX($E$255:$G$259,MATCH("●",INDEX($H$255:$AQ$259,,MATCH($D329,$137:$137,0)-7),0),1),"","sed -i "&amp;IF($AK$310="MacOS","'' ","")&amp;"'s#"&amp;CI$312&amp;"="""&amp;VLOOKUP(CI$312,$AD$9:$AN$32,8,FALSE)&amp;""""&amp;"#"&amp;CI$312&amp;"="&amp;""""&amp;INDEX($E$255:$G$259,MATCH("●",INDEX($H$255:$AQ$259,,MATCH($D329,$137:$137,0)-7),0),1)&amp;""""&amp;"#g'"&amp;" ${CONFIG_DIR}"&amp;$K$7&amp;"; export "&amp;CI$312&amp;"="&amp;""""&amp;INDEX($E$255:$G$259,MATCH("●",INDEX($H$255:$AQ$259,,MATCH($D329,$137:$137,0)-7),0),1)&amp;""";"),",",""",""")</f>
        <v/>
      </c>
      <c r="CJ329" s="71" t="str">
        <f>SUBSTITUTE(IF(INDEX($E$255:$G$259,MATCH("●",INDEX($H$255:$AQ$259,,MATCH($D329,$137:$137,0)-7),0),1)=VLOOKUP(CJ$312,$AD$9:$AN$32,8,FALSE),"","sed -i "&amp;IF($AK$310="MacOS","'' ","")&amp;"'s#"&amp;CJ$312&amp;"="""&amp;INDEX($E$255:$G$259,MATCH("●",INDEX($H$255:$AQ$259,,MATCH($D329,$137:$137,0)-7),0),1)&amp;""""&amp;"#"&amp;CJ$312&amp;"="&amp;""""&amp;VLOOKUP(CJ$312,$AD$9:$AN$32,8,FALSE)&amp;""""&amp;"#g'"&amp;"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9" s="71" t="str">
        <f>SUBSTITUTE(IF(VLOOKUP(CK$312,$AD$9:$AN$32,8,FALSE)=INDEX($E$261:$G$270,MATCH("●",INDEX($H$261:$AQ$270,,MATCH($D329,$137:$137,0)-7),0),1),"","sed -i "&amp;IF($AK$310="MacOS","'' ","")&amp;"'s#"&amp;CK$312&amp;"="""&amp;VLOOKUP(CK$312,$AD$9:$AN$32,8,FALSE)&amp;""""&amp;"#"&amp;CK$312&amp;"="&amp;""""&amp;INDEX($E$261:$G$270,MATCH("●",INDEX($H$261:$AQ$270,,MATCH($D329,$137:$137,0)-7),0),1)&amp;""""&amp;"#g'"&amp;" ${CONFIG_DIR}"&amp;$K$7&amp;"; export "&amp;CK$312&amp;"="&amp;""""&amp;INDEX($E$261:$G$270,MATCH("●",INDEX($H$261:$AQ$270,,MATCH($D329,$137:$137,0)-7),0),1)&amp;""";"),",",""",""")</f>
        <v/>
      </c>
      <c r="CL329" s="71" t="str">
        <f>SUBSTITUTE(IF(INDEX($E$261:$G$270,MATCH("●",INDEX($H$261:$AQ$270,,MATCH($D329,$137:$137,0)-7),0),1)=VLOOKUP(CL$312,$AD$9:$AN$32,8,FALSE),"","sed -i "&amp;IF($AK$310="MacOS","'' ","")&amp;"'s#"&amp;CL$312&amp;"="""&amp;INDEX($E$261:$G$270,MATCH("●",INDEX($H$261:$AQ$270,,MATCH($D329,$137:$137,0)-7),0),1)&amp;""""&amp;"#"&amp;CL$312&amp;"="&amp;""""&amp;VLOOKUP(CL$312,$AD$9:$AN$32,8,FALSE)&amp;""""&amp;"#g'"&amp;"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29" s="71" t="str">
        <f t="shared" si="6"/>
        <v>sed -i '' 's#POSTGRESQL_TEMPLATE="template0"#POSTGRESQL_TEMPLATE="なし"#g' ${CONFIG_DIR}db_data_config.txt; export POSTGRESQL_TEMPLATE="なし";</v>
      </c>
      <c r="CN329" s="71" t="str">
        <f t="shared" si="7"/>
        <v>sed -i '' 's#POSTGRESQL_TEMPLATE="なし"#POSTGRESQL_TEMPLATE="template0"#g' ${CONFIG_DIR}db_data_config.txt; export POSTGRESQL_TEMPLATE="template0";</v>
      </c>
      <c r="CO329" s="71" t="str">
        <f t="shared" si="8"/>
        <v>sed -i '' 's#POSTGRESQL_CONNECTION_LIMIT="-1"#POSTGRESQL_CONNECTION_LIMIT="なし"#g' ${CONFIG_DIR}db_data_config.txt; export POSTGRESQL_CONNECTION_LIMIT="なし";</v>
      </c>
      <c r="CP329" s="71" t="str">
        <f t="shared" si="9"/>
        <v>sed -i '' 's#POSTGRESQL_CONNECTION_LIMIT="なし"#POSTGRESQL_CONNECTION_LIMIT="-1"#g' ${CONFIG_DIR}db_data_config.txt; export POSTGRESQL_CONNECTION_LIMIT="-1";</v>
      </c>
      <c r="CQ329" s="71" t="str">
        <f t="shared" si="10"/>
        <v>sed -i '' 's#POSTGRESQL_ALLOW_CONNECTIONS="true"#POSTGRESQL_ALLOW_CONNECTIONS="なし"#g' ${CONFIG_DIR}db_data_config.txt; export POSTGRESQL_ALLOW_CONNECTIONS="なし";</v>
      </c>
      <c r="CR329" s="71" t="str">
        <f t="shared" si="11"/>
        <v>sed -i '' 's#POSTGRESQL_ALLOW_CONNECTIONS="なし"#POSTGRESQL_ALLOW_CONNECTIONS="true"#g' ${CONFIG_DIR}db_data_config.txt; export POSTGRESQL_ALLOW_CONNECTIONS="true";</v>
      </c>
      <c r="CS329" s="5" t="s">
        <v>735</v>
      </c>
    </row>
    <row r="330" spans="4:97" ht="54" customHeight="1">
      <c r="D330" s="96">
        <f t="shared" si="12"/>
        <v>53</v>
      </c>
      <c r="E330" s="97"/>
      <c r="F330" s="97"/>
      <c r="G330" s="98"/>
      <c r="H330" s="45" t="str">
        <f t="shared" ca="1" si="5"/>
        <v>clear; echo テストケース053; sed -i '' 's#DATABASE_USERRIGHT="ALL PRIVILEGES"#DATABASE_USERRIGHT=""#g' ${CONFIG_DIR}db_sql_config.txt; export DATABASE_USERRIGHT="";sed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7"/>
      <c r="AE330" s="99" t="str" cm="1">
        <f t="array" ref="AE330">SUBSTITUTE(INDEX($H$288:$AQ$288, , MATCH($D330, $137:$137, 0)-7),"-","")</f>
        <v>異常</v>
      </c>
      <c r="AF330" s="100"/>
      <c r="AG330" s="101"/>
      <c r="AH330" s="102" t="s">
        <v>1564</v>
      </c>
      <c r="AI330" s="103"/>
      <c r="AJ330" s="103"/>
      <c r="AK330" s="103"/>
      <c r="AL330" s="103"/>
      <c r="AM330" s="103"/>
      <c r="AN330" s="103"/>
      <c r="AO330" s="103"/>
      <c r="AP330" s="103"/>
      <c r="AQ330" s="104"/>
      <c r="AS330" s="68" t="str" cm="1">
        <f t="array" ref="AS330">SUBSTITUTE(TEXT(INDEX($H$291:$AQ$291,1,$D330-36),"000000"),"-","")</f>
        <v>240125</v>
      </c>
      <c r="AT330" s="69"/>
      <c r="AU330" s="70"/>
      <c r="AW330" s="71" t="str">
        <f>SUBSTITUTE(IF(VLOOKUP(AW$312,$AD$9:$AN$32,8,FALSE)=INDEX($E$143:$G$146,MATCH("●",INDEX($H$143:$AQ$146,,MATCH($D330,$137:$137,0)-7),0),1),"","sed -i "&amp;IF($AK$310="MacOS","'' ","")&amp;"'s#"&amp;AW$312&amp;"="""&amp;VLOOKUP(AW$312,$AD$9:$AN$32,8,FALSE)&amp;""""&amp;"#"&amp;AW$312&amp;"="&amp;""""&amp;INDEX($E$143:$G$146,MATCH("●",INDEX($H$143:$AQ$146,,MATCH($D330,$137:$137,0)-7),0),1)&amp;""""&amp;"#g'"&amp;" ${CONFIG_DIR}"&amp;$K$7&amp;"; export "&amp;AW$312&amp;"="&amp;""""&amp;INDEX($E$143:$G$146,MATCH("●",INDEX($H$143:$AQ$146,,MATCH($D330,$137:$137,0)-7),0),1)&amp;""";"),",",""",""")</f>
        <v/>
      </c>
      <c r="AX330" s="71" t="str">
        <f>SUBSTITUTE(IF(INDEX($E$143:$G$146,MATCH("●",INDEX($H$143:$AQ$146,,MATCH($D330,$137:$137,0)-7),0),1)=VLOOKUP(AX$312,$AD$9:$AN$32,8,FALSE),"","sed -i "&amp;IF($AK$310="MacOS","'' ","")&amp;"'s#"&amp;AX$312&amp;"="""&amp;INDEX($E$143:$G$146,MATCH("●",INDEX($H$143:$AQ$146,,MATCH($D330,$137:$137,0)-7),0),1)&amp;""""&amp;"#"&amp;AX$312&amp;"="&amp;""""&amp;VLOOKUP(AX$312,$AD$9:$AN$32,8,FALSE)&amp;""""&amp;"#g'"&amp;"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0" s="71" t="str">
        <f>SUBSTITUTE(IF(VLOOKUP(AY$312,$AD$9:$AN$32,8,FALSE)=INDEX($E$148:$G$149,MATCH("●",INDEX($H$148:$AQ$149,,MATCH($D330,$137:$137,0)-7),0),1),"","sed -i "&amp;IF($AK$310="MacOS","'' ","")&amp;"'s#"&amp;AY$312&amp;"="""&amp;VLOOKUP(AY$312,$AD$9:$AN$32,8,FALSE)&amp;""""&amp;"#"&amp;AY$312&amp;"="&amp;""""&amp;INDEX($E$148:$G$149,MATCH("●",INDEX($H$148:$AQ$149,,MATCH($D330,$137:$137,0)-7),0),1)&amp;""""&amp;"#g'"&amp;" ${CONFIG_DIR}"&amp;$K$7&amp;"; export "&amp;AY$312&amp;"="&amp;""""&amp;INDEX($E$148:$G$149,MATCH("●",INDEX($H$148:$AQ$149,,MATCH($D330,$137:$137,0)-7),0),1)&amp;""";"),",",""",""")</f>
        <v/>
      </c>
      <c r="AZ330" s="71" t="str">
        <f>SUBSTITUTE(IF(INDEX($E$148:$G$149,MATCH("●",INDEX($H$148:$AQ$149,,MATCH($D330,$137:$137,0)-7),0),1)=VLOOKUP(AZ$312,$AD$9:$AN$16,8,FALSE),"","sed -i "&amp;IF($AK$310="MacOS","'' ","")&amp;"'s#"&amp;AZ$312&amp;"="""&amp;INDEX($E$148:$G$149,MATCH("●",INDEX($H$148:$AQ$149,,MATCH($D330,$137:$137,0)-7),0),1)&amp;""""&amp;"#"&amp;AZ$312&amp;"="&amp;""""&amp;VLOOKUP(AZ$312,$AD$9:$AN$16,8,FALSE)&amp;""""&amp;"#g'"&amp;"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0" s="71" t="str">
        <f>SUBSTITUTE(IF(VLOOKUP(BA$312,$AD$9:$AN$32,8,FALSE)=INDEX($E$151:$G$156,MATCH("●",INDEX($H$151:$AQ$156,,MATCH($D330,$137:$137,0)-7),0),1),"","sed -i "&amp;IF($AK$310="MacOS","'' ","")&amp;"'s#"&amp;BA$312&amp;"="""&amp;VLOOKUP(BA$312,$AD$9:$AN$32,8,FALSE)&amp;""""&amp;"#"&amp;BA$312&amp;"="&amp;""""&amp;INDEX($E$151:$G$156,MATCH("●",INDEX($H$151:$AQ$156,,MATCH($D330,$137:$137,0)-7),0),1)&amp;""""&amp;"#g'"&amp;" ${CONFIG_DIR}"&amp;$K$7&amp;"; export "&amp;BA$312&amp;"="&amp;""""&amp;INDEX($E$151:$G$156,MATCH("●",INDEX($H$151:$AQ$156,,MATCH($D330,$137:$137,0)-7),0),1)&amp;""";"),",",""",""")</f>
        <v/>
      </c>
      <c r="BB330" s="71" t="str">
        <f>SUBSTITUTE(IF(INDEX($E$151:$G$156,MATCH("●",INDEX($H$151:$AQ$156,,MATCH($D330,$137:$137,0)-7),0),1)=VLOOKUP(BB$312,$AD$9:$AN$16,8,FALSE),"","sed -i "&amp;IF($AK$310="MacOS","'' ","")&amp;"'s#"&amp;BB$312&amp;"="""&amp;INDEX($E$151:$G$156,MATCH("●",INDEX($H$151:$AQ$156,,MATCH($D330,$137:$137,0)-7),0),1)&amp;""""&amp;"#"&amp;BB$312&amp;"="&amp;""""&amp;VLOOKUP(BB$312,$AD$9:$AN$16,8,FALSE)&amp;""""&amp;"#g'"&amp;"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0" s="71" t="str">
        <f>SUBSTITUTE(IF(VLOOKUP(BC$312,$AD$9:$AN$32,8,FALSE)=INDEX($E$158:$G$166,MATCH("●",INDEX($H$158:$AQ$166,,MATCH($D330,$137:$137,0)-7),0),1),"","sed -i "&amp;IF($AK$310="MacOS","'' ","")&amp;"'s#"&amp;BC$312&amp;"="""&amp;VLOOKUP(BC$312,$AD$9:$AN$32,8,FALSE)&amp;""""&amp;"#"&amp;BC$312&amp;"="&amp;""""&amp;INDEX($E$158:$G$166,MATCH("●",INDEX($H$158:$AQ$166,,MATCH($D330,$137:$137,0)-7),0),1)&amp;""""&amp;"#g'"&amp;" ${CONFIG_DIR}"&amp;$K$7&amp;"; export "&amp;BC$312&amp;"="&amp;""""&amp;INDEX($E$158:$G$166,MATCH("●",INDEX($H$158:$AQ$166,,MATCH($D330,$137:$137,0)-7),0),1)&amp;""";"),",",""",""")</f>
        <v/>
      </c>
      <c r="BD330" s="71" t="str">
        <f>SUBSTITUTE(IF(INDEX($E$158:$G$166,MATCH("●",INDEX($H$158:$AQ$166,,MATCH($D330,$137:$137,0)-7),0),1)=VLOOKUP(BD$312,$AD$9:$AN$16,8,FALSE),"","sed -i "&amp;IF($AK$310="MacOS","'' ","")&amp;"'s#"&amp;BD$312&amp;"="""&amp;INDEX($E$158:$G$166,MATCH("●",INDEX($H$158:$AQ$166,,MATCH($D330,$137:$137,0)-7),0),1)&amp;""""&amp;"#"&amp;BD$312&amp;"="&amp;""""&amp;VLOOKUP(BD$312,$AD$9:$AN$16,8,FALSE)&amp;""""&amp;"#g'"&amp;"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0" s="71" t="str">
        <f>SUBSTITUTE(IF(VLOOKUP(BE$312,$AD$9:$AN$32,8,FALSE)=INDEX($E$168:$G$169,MATCH("●",INDEX($H$168:$AQ$169,,MATCH($D330,$137:$137,0)-7),0),1),"","sed -i "&amp;IF($AK$310="MacOS","'' ","")&amp;"'s#"&amp;BE$312&amp;"="""&amp;VLOOKUP(BE$312,$AD$9:$AD$9:$AN$32,8,FALSE)&amp;""""&amp;"#"&amp;BE$312&amp;"="&amp;""""&amp;INDEX($E$168:$G$169,MATCH("●",INDEX($H$168:$AQ$169,,MATCH($D330,$137:$137,0)-7),0),1)&amp;""""&amp;"#g'"&amp;" ${CONFIG_DIR}"&amp;$K$7&amp;"; export "&amp;BE$312&amp;"="&amp;""""&amp;INDEX($E$168:$G$169,MATCH("●",INDEX($H$168:$AQ$169,,MATCH($D330,$137:$137,0)-7),0),1)&amp;""";"),",",""",""")</f>
        <v/>
      </c>
      <c r="BF330" s="71" t="str">
        <f>SUBSTITUTE(IF(INDEX($E$168:$G$169,MATCH("●",INDEX($H$168:$AQ$169,,MATCH($D330,$137:$137,0)-7),0),1)=VLOOKUP(BF$312,$AD$9:$AN$16,8,FALSE),"","sed -i "&amp;IF($AK$310="MacOS","'' ","")&amp;"'s#"&amp;BF$312&amp;"="""&amp;INDEX($E$168:$G$169,MATCH("●",INDEX($H$168:$AQ$169,,MATCH($D330,$137:$137,0)-7),0),1)&amp;""""&amp;"#"&amp;BF$312&amp;"="&amp;""""&amp;VLOOKUP(BF$312,$AD$9:$AN$16,8,FALSE)&amp;""""&amp;"#g'"&amp;"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0" s="71" t="str">
        <f>SUBSTITUTE(IF(VLOOKUP(BG$312,$AD$9:$AN$32,8,FALSE)=INDEX($E$171:$G$172,MATCH("●",INDEX($H$171:$AQ$172,,MATCH($D330,$137:$137,0)-7),0),1),"","sed -i "&amp;IF($AK$310="MacOS","'' ","")&amp;"'s#"&amp;BG$312&amp;"="""&amp;VLOOKUP(BG$312,$AD$9:$AN$32,8,FALSE)&amp;""""&amp;"#"&amp;BG$312&amp;"="&amp;""""&amp;INDEX($E$171:$G$172,MATCH("●",INDEX($H$171:$AQ$172,,MATCH($D330,$137:$137,0)-7),0),1)&amp;""""&amp;"#g'"&amp;" ${CONFIG_DIR}"&amp;$K$7&amp;"; export "&amp;BG$312&amp;"="&amp;""""&amp;INDEX($E$171:$G$172,MATCH("●",INDEX($H$171:$AQ$172,,MATCH($D330,$137:$137,0)-7),0),1)&amp;""";"),",",""",""")</f>
        <v/>
      </c>
      <c r="BH330" s="71" t="str">
        <f>SUBSTITUTE(IF(INDEX($E$171:$G$172,MATCH("●",INDEX($H$171:$AQ$172,,MATCH($D330,$137:$137,0)-7),0),1)=VLOOKUP(BH$312,$AD$9:$AN$16,8,FALSE),"","sed -i "&amp;IF($AK$310="MacOS","'' ","")&amp;"'s#"&amp;BH$312&amp;"="""&amp;INDEX($E$171:$G$172,MATCH("●",INDEX($H$171:$AQ$172,,MATCH($D330,$137:$137,0)-7),0),1)&amp;""""&amp;"#"&amp;BH$312&amp;"="&amp;""""&amp;VLOOKUP(BH$312,$AD$9:$AN$16,8,FALSE)&amp;""""&amp;"#g'"&amp;"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0" s="71" t="str">
        <f>SUBSTITUTE(IF(VLOOKUP(BI$312,$AD$9:$AN$32,8,FALSE)=INDEX($E$174:$G$186,MATCH("●",INDEX($H$174:$AQ$186,,MATCH($D330,$137:$137,0)-7),0),1),"","sed -i "&amp;IF($AK$310="MacOS","'' ","")&amp;"'s#"&amp;BI$312&amp;"="""&amp;VLOOKUP(BI$312,$AD$9:$AN$32,8,FALSE)&amp;""""&amp;"#"&amp;BI$312&amp;"="&amp;""""&amp;INDEX($E$174:$G$186,MATCH("●",INDEX($H$174:$AQ$186,,MATCH($D330,$137:$137,0)-7),0),1)&amp;""""&amp;"#g'"&amp;" ${CONFIG_DIR}"&amp;$K$7&amp;"; export "&amp;BI$312&amp;"="&amp;""""&amp;INDEX($E$174:$G$186,MATCH("●",INDEX($H$174:$AQ$186,,MATCH($D330,$137:$137,0)-7),0),1)&amp;""";"),",",""",""")</f>
        <v>sed -i '' 's#DATABASE_USERRIGHT="ALL PRIVILEGES"#DATABASE_USERRIGHT="なし"#g' ${CONFIG_DIR}db_sql_config.txt; export DATABASE_USERRIGHT="なし";</v>
      </c>
      <c r="BJ330" s="71" t="str">
        <f>SUBSTITUTE(IF(INDEX($E$174:$G$186,MATCH("●",INDEX($H$174:$AQ$186,,MATCH($D330,$137:$137,0)-7),0),1)=VLOOKUP(BJ$312,$AD$9:$AN$16,8,FALSE),"","sed -i "&amp;IF($AK$310="MacOS","'' ","")&amp;"'s#"&amp;BJ$312&amp;"="""&amp;INDEX($E$174:$G$186,MATCH("●",INDEX($H$174:$AQ$186,,MATCH($D330,$137:$137,0)-7),0),1)&amp;""""&amp;"#"&amp;BJ$312&amp;"="&amp;""""&amp;VLOOKUP(BJ$312,$AD$9:$AN$16,8,FALSE)&amp;""""&amp;"#g'"&amp;"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's#DATABASE_USERRIGHT="なし"#DATABASE_USERRIGHT="ALL PRIVILEGES"#g' ${CONFIG_DIR}db_sql_config.txt; export DATABASE_USERRIGHT="ALL PRIVILEGES";</v>
      </c>
      <c r="BK330" s="71" t="str">
        <f>SUBSTITUTE(IF(VLOOKUP(BK$312,$AD$9:$AN$32,8,FALSE)=INDEX($E$188:$G$191,MATCH("●",INDEX($H$188:$AQ$191,,MATCH($D330,$137:$137,0)-7),0),1),"","sed -i "&amp;IF($AK$310="MacOS","'' ","")&amp;"'s#"&amp;BK$312&amp;"="""&amp;VLOOKUP(BK$312,$AD$9:$AN$32,8,FALSE)&amp;""""&amp;"#"&amp;BK$312&amp;"="&amp;""""&amp;INDEX($E$188:$G$191,MATCH("●",INDEX($H$188:$AQ$191,,MATCH($D330,$137:$137,0)-7),0),1)&amp;""""&amp;"#g'"&amp;" ${CONFIG_DIR}"&amp;$K$7&amp;"; export "&amp;BK$312&amp;"="&amp;""""&amp;INDEX($E$188:$G$191,MATCH("●",INDEX($H$188:$AQ$191,,MATCH($D330,$137:$137,0)-7),0),1)&amp;""";"),",",""",""")</f>
        <v/>
      </c>
      <c r="BL330" s="71" t="str">
        <f>SUBSTITUTE(IF(INDEX($E$188:$G$191,MATCH("●",INDEX($H$188:$AQ$191,,MATCH($D330,$137:$137,0)-7),0),1)=VLOOKUP(BL$312,$AD$9:$AN$32,8,FALSE),"","sed -i "&amp;IF($AK$310="MacOS","'' ","")&amp;"'s#"&amp;BL$312&amp;"="""&amp;INDEX($E$188:$G$191,MATCH("●",INDEX($H$188:$AQ$191,,MATCH($D330,$137:$137,0)-7),0),1)&amp;""""&amp;"#"&amp;BL$312&amp;"="&amp;""""&amp;VLOOKUP(BL$312,$AD$9:$AN$32,8,FALSE)&amp;""""&amp;"#g'"&amp;"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0" s="71" t="str">
        <f>SUBSTITUTE(IF(VLOOKUP(BM$312,$AD$9:$AN$32,8,FALSE)=INDEX($E$193:$G$194,MATCH("●",INDEX($H$193:$AQ$194,,MATCH($D330,$137:$137,0)-7),0),1),"","sed -i "&amp;IF($AK$310="MacOS","'' ","")&amp;"'s#"&amp;BM$312&amp;"="""&amp;VLOOKUP(BM$312,$AD$9:$AN$32,8,FALSE)&amp;""""&amp;"#"&amp;BM$312&amp;"="&amp;""""&amp;INDEX($E$193:$G$194,MATCH("●",INDEX($H$193:$AQ$194,,MATCH($D330,$137:$137,0)-7),0),1)&amp;""""&amp;"#g'"&amp;" ${CONFIG_DIR}"&amp;$K$7&amp;"; export "&amp;BM$312&amp;"="&amp;""""&amp;INDEX($E$193:$G$194,MATCH("●",INDEX($H$193:$AQ$194,,MATCH($D330,$137:$137,0)-7),0),1)&amp;""";"),",",""",""")</f>
        <v/>
      </c>
      <c r="BN330" s="71" t="str">
        <f>SUBSTITUTE(IF(INDEX($E$193:$G$194,MATCH("●",INDEX($H$193:$AQ$194,,MATCH($D330,$137:$137,0)-7),0),1)=VLOOKUP(BN$312,$AD$9:$AN$32,8,FALSE),"","sed -i "&amp;IF($AK$310="MacOS","'' ","")&amp;"'s#"&amp;BN$312&amp;"="""&amp;INDEX($E$193:$G$194,MATCH("●",INDEX($H$193:$AQ$194,,MATCH($D330,$137:$137,0)-7),0),1)&amp;""""&amp;"#"&amp;BN$312&amp;"="&amp;""""&amp;VLOOKUP(BN$312,$AD$9:$AN$32,8,FALSE)&amp;""""&amp;"#g'"&amp;"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0" s="71" t="str">
        <f>SUBSTITUTE(IF(VLOOKUP(BO$312,$AD$9:$AN$32,8,FALSE)=INDEX($E$196:$G$197,MATCH("●",INDEX($H$196:$AQ$197,,MATCH($D330,$137:$137,0)-7),0),1),"","sed -i "&amp;IF($AK$310="MacOS","'' ","")&amp;"'s#"&amp;BO$312&amp;"="""&amp;VLOOKUP(BO$312,$AD$9:$AN$32,8,FALSE)&amp;""""&amp;"#"&amp;BO$312&amp;"="&amp;""""&amp;INDEX($E$196:$G$197,MATCH("●",INDEX($H$196:$AQ$197,,MATCH($D330,$137:$137,0)-7),0),1)&amp;""""&amp;"#g'"&amp;" ${CONFIG_DIR}"&amp;$K$7&amp;"; export "&amp;BO$312&amp;"="&amp;""""&amp;INDEX($E$196:$G$197,MATCH("●",INDEX($H$196:$AQ$197,,MATCH($D330,$137:$137,0)-7),0),1)&amp;""";"),",",""",""")</f>
        <v/>
      </c>
      <c r="BP330" s="71" t="str">
        <f>SUBSTITUTE(IF(INDEX($E$196:$G$197,MATCH("●",INDEX($H$196:$AQ$197,,MATCH($D330,$137:$137,0)-7),0),1)=VLOOKUP(BP$312,$AD$9:$AN$32,8,FALSE),"","sed -i "&amp;IF($AK$310="MacOS","'' ","")&amp;"'s#"&amp;BP$312&amp;"="""&amp;INDEX($E$196:$G$197,MATCH("●",INDEX($H$196:$AQ$197,,MATCH($D330,$137:$137,0)-7),0),1)&amp;""""&amp;"#"&amp;BP$312&amp;"="&amp;""""&amp;VLOOKUP(BP$312,$AD$9:$AN$32,8,FALSE)&amp;""""&amp;"#g'"&amp;"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0" s="71" t="str">
        <f>SUBSTITUTE(IF(VLOOKUP(BQ$312,$AD$9:$AN$32,8,FALSE)=INDEX($E$199:$G$200,MATCH("●",INDEX($H$199:$AQ$200,,MATCH($D330,$137:$137,0)-7),0),1),"","sed -i "&amp;IF($AK$310="MacOS","'' ","")&amp;"'s#"&amp;BQ$312&amp;"="""&amp;VLOOKUP(BQ$312,$AD$9:$AN$32,8,FALSE)&amp;""""&amp;"#"&amp;BQ$312&amp;"="&amp;""""&amp;INDEX($E$199:$G$200,MATCH("●",INDEX($H$199:$AQ$200,,MATCH($D330,$137:$137,0)-7),0),1)&amp;""""&amp;"#g'"&amp;" ${CONFIG_DIR}"&amp;$K$7&amp;"; export "&amp;BQ$312&amp;"="&amp;""""&amp;INDEX($E$199:$G$200,MATCH("●",INDEX($H$199:$AQ$200,,MATCH($D330,$137:$137,0)-7),0),1)&amp;""";"),",",""",""")</f>
        <v/>
      </c>
      <c r="BR330" s="71" t="str">
        <f>SUBSTITUTE(IF(INDEX($E$199:$G$200,MATCH("●",INDEX($H$199:$AQ$200,,MATCH($D330,$137:$137,0)-7),0),1)=VLOOKUP(BR$312,$AD$9:$AN$32,8,FALSE),"","sed -i "&amp;IF($AK$310="MacOS","'' ","")&amp;"'s#"&amp;BR$312&amp;"="""&amp;INDEX($E$199:$G$200,MATCH("●",INDEX($H$199:$AQ$200,,MATCH($D330,$137:$137,0)-7),0),1)&amp;""""&amp;"#"&amp;BR$312&amp;"="&amp;""""&amp;VLOOKUP(BR$312,$AD$9:$AN$32,8,FALSE)&amp;""""&amp;"#g'"&amp;"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0" s="71" t="str">
        <f>SUBSTITUTE(IF(VLOOKUP(BS$312,$AD$9:$AN$32,8,FALSE)=INDEX($E$202:$G$205,MATCH("●",INDEX($H$202:$AQ$205,,MATCH($D330,$137:$137,0)-7),0),1),"","sed -i "&amp;IF($AK$310="MacOS","'' ","")&amp;"'s#"&amp;BS$312&amp;"="""&amp;VLOOKUP(BS$312,$AD$9:$AN$32,8,FALSE)&amp;""""&amp;"#"&amp;BS$312&amp;"="&amp;""""&amp;INDEX($E$202:$G$205,MATCH("●",INDEX($H$202:$AQ$205,,MATCH($D330,$137:$137,0)-7),0),1)&amp;""""&amp;"#g'"&amp;" ${CONFIG_DIR}"&amp;$K$7&amp;"; export "&amp;BS$312&amp;"="&amp;""""&amp;INDEX($E$202:$G$205,MATCH("●",INDEX($H$202:$AQ$205,,MATCH($D330,$137:$137,0)-7),0),1)&amp;""";"),",",""",""")</f>
        <v/>
      </c>
      <c r="BT330" s="71" t="str">
        <f>SUBSTITUTE(IF(INDEX($E$202:$G$205,MATCH("●",INDEX($H$202:$AQ$205,,MATCH($D330,$137:$137,0)-7),0),1)=VLOOKUP(BT$312,$AD$9:$AN$32,8,FALSE),"","sed -i "&amp;IF($AK$310="MacOS","'' ","")&amp;"'s#"&amp;BT$312&amp;"="""&amp;INDEX($E$202:$G$205,MATCH("●",INDEX($H$202:$AQ$205,,MATCH($D330,$137:$137,0)-7),0),1)&amp;""""&amp;"#"&amp;BT$312&amp;"="&amp;""""&amp;VLOOKUP(BT$312,$AD$9:$AN$32,8,FALSE)&amp;""""&amp;"#g'"&amp;"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0" s="71" t="str">
        <f>SUBSTITUTE(IF(VLOOKUP(BU$312,$AD$9:$AN$32,8,FALSE)=INDEX($E$207:$G$212,MATCH("●",INDEX($H$207:$AQ$212,,MATCH($D330,$137:$137,0)-7),0),1),"","sed -i "&amp;IF($AK$310="MacOS","'' ","")&amp;"'s#"&amp;BU$312&amp;"="""&amp;VLOOKUP(BU$312,$AD$9:$AN$32,8,FALSE)&amp;""""&amp;"#"&amp;BU$312&amp;"="&amp;""""&amp;INDEX($E$207:$G$212,MATCH("●",INDEX($H$207:$AQ$212,,MATCH($D330,$137:$137,0)-7),0),1)&amp;""""&amp;"#g'"&amp;" ${CONFIG_DIR}"&amp;$K$7&amp;"; export "&amp;BU$312&amp;"="&amp;""""&amp;INDEX($E$207:$G$212,MATCH("●",INDEX($H$207:$AQ$212,,MATCH($D330,$137:$137,0)-7),0),1)&amp;""";"),",",""",""")</f>
        <v/>
      </c>
      <c r="BV330" s="71" t="str">
        <f>SUBSTITUTE(IF(INDEX($E$207:$G$212,MATCH("●",INDEX($H$207:$AQ$212,,MATCH($D330,$137:$137,0)-7),0),1)=VLOOKUP(BV$312,$AD$9:$AN$32,8,FALSE),"","sed -i "&amp;IF($AK$310="MacOS","'' ","")&amp;"'s#"&amp;BV$312&amp;"="""&amp;INDEX($E$207:$G$212,MATCH("●",INDEX($H$207:$AQ$212,,MATCH($D330,$137:$137,0)-7),0),1)&amp;""""&amp;"#"&amp;BV$312&amp;"="&amp;""""&amp;VLOOKUP(BV$312,$AD$9:$AN$32,8,FALSE)&amp;""""&amp;"#g'"&amp;"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0" s="71" t="str">
        <f>SUBSTITUTE(IF(VLOOKUP(BW$312,$AD$9:$AN$32,8,FALSE)=INDEX($E$214:$G$219,MATCH("●",INDEX($H$214:$AQ$219,,MATCH($D330,$137:$137,0)-7),0),1),"","sed -i "&amp;IF($AK$310="MacOS","'' ","")&amp;"'s#"&amp;BW$312&amp;"="""&amp;VLOOKUP(BW$312,$AD$9:$AN$32,8,FALSE)&amp;""""&amp;"#"&amp;BW$312&amp;"="&amp;""""&amp;INDEX($E$214:$G$219,MATCH("●",INDEX($H$214:$AQ$219,,MATCH($D330,$137:$137,0)-7),0),1)&amp;""""&amp;"#g'"&amp;" ${CONFIG_DIR}"&amp;$K$7&amp;"; export "&amp;BW$312&amp;"="&amp;""""&amp;INDEX($E$214:$G$219,MATCH("●",INDEX($H$214:$AQ$219,,MATCH($D330,$137:$137,0)-7),0),1)&amp;""";"),",",""",""")</f>
        <v/>
      </c>
      <c r="BX330" s="71" t="str">
        <f>SUBSTITUTE(IF(INDEX($E$214:$G$219,MATCH("●",INDEX($H$214:$AQ$219,,MATCH($D330,$137:$137,0)-7),0),1)=VLOOKUP(BX$312,$AD$9:$AN$32,8,FALSE),"","sed -i "&amp;IF($AK$310="MacOS","'' ","")&amp;"'s#"&amp;BX$312&amp;"="""&amp;INDEX($E$214:$G$219,MATCH("●",INDEX($H$214:$AQ$219,,MATCH($D330,$137:$137,0)-7),0),1)&amp;""""&amp;"#"&amp;BX$312&amp;"="&amp;""""&amp;VLOOKUP(BX$312,$AD$9:$AN$32,8,FALSE)&amp;""""&amp;"#g'"&amp;"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0" s="71" t="str">
        <f>SUBSTITUTE(IF(VLOOKUP(BY$312,$AD$9:$AN$32,8,FALSE)=INDEX($E$221:$G$226,MATCH("●",INDEX($H$221:$AQ$226,,MATCH($D330,$137:$137,0)-7),0),1),"","sed -i "&amp;IF($AK$310="MacOS","'' ","")&amp;"'s#"&amp;BY$312&amp;"="""&amp;VLOOKUP(BY$312,$AD$9:$AN$32,8,FALSE)&amp;""""&amp;"#"&amp;BY$312&amp;"="&amp;""""&amp;INDEX($E$221:$G$226,MATCH("●",INDEX($H$221:$AQ$226,,MATCH($D330,$137:$137,0)-7),0),1)&amp;""""&amp;"#g'"&amp;" ${CONFIG_DIR}"&amp;$K$7&amp;"; export "&amp;BY$312&amp;"="&amp;""""&amp;INDEX($E$221:$G$226,MATCH("●",INDEX($H$221:$AQ$226,,MATCH($D330,$137:$137,0)-7),0),1)&amp;""";"),",",""",""")</f>
        <v/>
      </c>
      <c r="BZ330" s="71" t="str">
        <f>SUBSTITUTE(IF(INDEX($E$221:$G$226,MATCH("●",INDEX($H$221:$AQ$226,,MATCH($D330,$137:$137,0)-7),0),1)=VLOOKUP(BZ$312,$AD$9:$AN$32,8,FALSE),"","sed -i "&amp;IF($AK$310="MacOS","'' ","")&amp;"'s#"&amp;BZ$312&amp;"="""&amp;INDEX($E$221:$G$226,MATCH("●",INDEX($H$221:$AQ$226,,MATCH($D330,$137:$137,0)-7),0),1)&amp;""""&amp;"#"&amp;BZ$312&amp;"="&amp;""""&amp;VLOOKUP(BZ$312,$AD$9:$AN$32,8,FALSE)&amp;""""&amp;"#g'"&amp;"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0" s="71" t="str">
        <f>SUBSTITUTE(IF(VLOOKUP(CA$312,$AD$9:$AN$32,8,FALSE)=INDEX($E$228:$G$233,MATCH("●",INDEX($H$228:$AQ$233,,MATCH($D330,$137:$137,0)-7),0),1),"","sed -i "&amp;IF($AK$310="MacOS","'' ","")&amp;"'s#"&amp;CA$312&amp;"="""&amp;VLOOKUP(CA$312,$AD$9:$AN$32,8,FALSE)&amp;""""&amp;"#"&amp;CA$312&amp;"="&amp;""""&amp;INDEX($E$228:$G$233,MATCH("●",INDEX($H$228:$AQ$233,,MATCH($D330,$137:$137,0)-7),0),1)&amp;""""&amp;"#g'"&amp;" ${CONFIG_DIR}"&amp;$K$7&amp;"; export "&amp;CA$312&amp;"="&amp;""""&amp;INDEX($E$228:$G$233,MATCH("●",INDEX($H$228:$AQ$233,,MATCH($D330,$137:$137,0)-7),0),1)&amp;""";"),",",""",""")</f>
        <v/>
      </c>
      <c r="CB330" s="71" t="str">
        <f>SUBSTITUTE(IF(INDEX($E$228:$G$233,MATCH("●",INDEX($H$228:$AQ$233,,MATCH($D330,$137:$137,0)-7),0),1)=VLOOKUP(CB$312,$AD$9:$AN$32,8,FALSE),"","sed -i "&amp;IF($AK$310="MacOS","'' ","")&amp;"'s#"&amp;CB$312&amp;"="""&amp;INDEX($E$228:$G$233,MATCH("●",INDEX($H$228:$AQ$233,,MATCH($D330,$137:$137,0)-7),0),1)&amp;""""&amp;"#"&amp;CB$312&amp;"="&amp;""""&amp;VLOOKUP(CB$312,$AD$9:$AN$32,8,FALSE)&amp;""""&amp;"#g'"&amp;"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0" s="71" t="str">
        <f>SUBSTITUTE(IF(VLOOKUP(CC$312,$AD$9:$AN$32,8,FALSE)=INDEX($E$235:$G$240,MATCH("●",INDEX($H$235:$AQ$240,,MATCH($D330,$137:$137,0)-7),0),1),"","sed -i "&amp;IF($AK$310="MacOS","'' ","")&amp;"'s#"&amp;CC$312&amp;"="""&amp;VLOOKUP(CC$312,$AD$9:$AN$32,8,FALSE)&amp;""""&amp;"#"&amp;CC$312&amp;"="&amp;""""&amp;INDEX($E$235:$G$240,MATCH("●",INDEX($H$235:$AQ$240,,MATCH($D330,$137:$137,0)-7),0),1)&amp;""""&amp;"#g'"&amp;" ${CONFIG_DIR}"&amp;$K$7&amp;"; export "&amp;CC$312&amp;"="&amp;""""&amp;INDEX($E$235:$G$240,MATCH("●",INDEX($H$235:$AQ$240,,MATCH($D330,$137:$137,0)-7),0),1)&amp;""";"),",",""",""")</f>
        <v/>
      </c>
      <c r="CD330" s="71" t="str">
        <f>SUBSTITUTE(IF(INDEX($E$235:$G$240,MATCH("●",INDEX($H$235:$AQ$240,,MATCH($D330,$137:$137,0)-7),0),1)=VLOOKUP(CD$312,$AD$9:$AN$32,8,FALSE),"","sed -i "&amp;IF($AK$310="MacOS","'' ","")&amp;"'s#"&amp;CD$312&amp;"="""&amp;INDEX($E$235:$G$240,MATCH("●",INDEX($H$235:$AQ$240,,MATCH($D330,$137:$137,0)-7),0),1)&amp;""""&amp;"#"&amp;CD$312&amp;"="&amp;""""&amp;VLOOKUP(CD$312,$AD$9:$AN$32,8,FALSE)&amp;""""&amp;"#g'"&amp;"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0" s="71" t="str">
        <f>SUBSTITUTE(IF(VLOOKUP(CE$312,$AD$9:$AN$32,8,FALSE)=INDEX($E$242:$G$247,MATCH("●",INDEX($H$242:$AQ$247,,MATCH($D330,$137:$137,0)-7),0),1),"","sed -i "&amp;IF($AK$310="MacOS","'' ","")&amp;"'s#"&amp;CE$312&amp;"="""&amp;VLOOKUP(CE$312,$AD$9:$AN$32,8,FALSE)&amp;""""&amp;"#"&amp;CE$312&amp;"="&amp;""""&amp;INDEX($E$242:$G$247,MATCH("●",INDEX($H$242:$AQ$247,,MATCH($D330,$137:$137,0)-7),0),1)&amp;""""&amp;"#g'"&amp;" ${CONFIG_DIR}"&amp;$K$7&amp;"; export "&amp;CE$312&amp;"="&amp;""""&amp;INDEX($E$242:$G$247,MATCH("●",INDEX($H$242:$AQ$247,,MATCH($D330,$137:$137,0)-7),0),1)&amp;""";"),",",""",""")</f>
        <v/>
      </c>
      <c r="CF330" s="71" t="str">
        <f>SUBSTITUTE(IF(INDEX($E$242:$G$247,MATCH("●",INDEX($H$242:$AQ$247,,MATCH($D330,$137:$137,0)-7),0),1)=VLOOKUP(CF$312,$AD$9:$AN$32,8,FALSE),"","sed -i "&amp;IF($AK$310="MacOS","'' ","")&amp;"'s#"&amp;CF$312&amp;"="""&amp;INDEX($E$242:$G$247,MATCH("●",INDEX($H$242:$AQ$247,,MATCH($D330,$137:$137,0)-7),0),1)&amp;""""&amp;"#"&amp;CF$312&amp;"="&amp;""""&amp;VLOOKUP(CF$312,$AD$9:$AN$32,8,FALSE)&amp;""""&amp;"#g'"&amp;"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0" s="71" t="str">
        <f>SUBSTITUTE(IF(VLOOKUP(CG$312,$AD$9:$AN$32,8,FALSE)=INDEX($E$249:$G$253,MATCH("●",INDEX($H$249:$AQ$253,,MATCH($D330,$137:$137,0)-7),0),1),"","sed -i "&amp;IF($AK$310="MacOS","'' ","")&amp;"'s#"&amp;CG$312&amp;"="""&amp;VLOOKUP(CG$312,$AD$9:$AN$32,8,FALSE)&amp;""""&amp;"#"&amp;CG$312&amp;"="&amp;""""&amp;INDEX($E$249:$G$253,MATCH("●",INDEX($H$249:$AQ$253,,MATCH($D330,$137:$137,0)-7),0),1)&amp;""""&amp;"#g'"&amp;" ${CONFIG_DIR}"&amp;$K$7&amp;"; export "&amp;CG$312&amp;"="&amp;""""&amp;INDEX($E$249:$G$253,MATCH("●",INDEX($H$249:$AQ$253,,MATCH($D330,$137:$137,0)-7),0),1)&amp;""";"),",",""",""")</f>
        <v/>
      </c>
      <c r="CH330" s="71" t="str">
        <f>SUBSTITUTE(IF(INDEX($E$249:$G$253,MATCH("●",INDEX($H$249:$AQ$253,,MATCH($D330,$137:$137,0)-7),0),1)=VLOOKUP(CH$312,$AD$9:$AN$32,8,FALSE),"","sed -i "&amp;IF($AK$310="MacOS","'' ","")&amp;"'s#"&amp;CH$312&amp;"="""&amp;INDEX($E$249:$G$253,MATCH("●",INDEX($H$249:$AQ$253,,MATCH($D330,$137:$137,0)-7),0),1)&amp;""""&amp;"#"&amp;CH$312&amp;"="&amp;""""&amp;VLOOKUP(CH$312,$AD$9:$AN$32,8,FALSE)&amp;""""&amp;"#g'"&amp;"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0" s="71" t="str">
        <f>SUBSTITUTE(IF(VLOOKUP(CI$312,$AD$9:$AN$32,8,FALSE)=INDEX($E$255:$G$259,MATCH("●",INDEX($H$255:$AQ$259,,MATCH($D330,$137:$137,0)-7),0),1),"","sed -i "&amp;IF($AK$310="MacOS","'' ","")&amp;"'s#"&amp;CI$312&amp;"="""&amp;VLOOKUP(CI$312,$AD$9:$AN$32,8,FALSE)&amp;""""&amp;"#"&amp;CI$312&amp;"="&amp;""""&amp;INDEX($E$255:$G$259,MATCH("●",INDEX($H$255:$AQ$259,,MATCH($D330,$137:$137,0)-7),0),1)&amp;""""&amp;"#g'"&amp;" ${CONFIG_DIR}"&amp;$K$7&amp;"; export "&amp;CI$312&amp;"="&amp;""""&amp;INDEX($E$255:$G$259,MATCH("●",INDEX($H$255:$AQ$259,,MATCH($D330,$137:$137,0)-7),0),1)&amp;""";"),",",""",""")</f>
        <v/>
      </c>
      <c r="CJ330" s="71" t="str">
        <f>SUBSTITUTE(IF(INDEX($E$255:$G$259,MATCH("●",INDEX($H$255:$AQ$259,,MATCH($D330,$137:$137,0)-7),0),1)=VLOOKUP(CJ$312,$AD$9:$AN$32,8,FALSE),"","sed -i "&amp;IF($AK$310="MacOS","'' ","")&amp;"'s#"&amp;CJ$312&amp;"="""&amp;INDEX($E$255:$G$259,MATCH("●",INDEX($H$255:$AQ$259,,MATCH($D330,$137:$137,0)-7),0),1)&amp;""""&amp;"#"&amp;CJ$312&amp;"="&amp;""""&amp;VLOOKUP(CJ$312,$AD$9:$AN$32,8,FALSE)&amp;""""&amp;"#g'"&amp;"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0" s="71" t="str">
        <f>SUBSTITUTE(IF(VLOOKUP(CK$312,$AD$9:$AN$32,8,FALSE)=INDEX($E$261:$G$270,MATCH("●",INDEX($H$261:$AQ$270,,MATCH($D330,$137:$137,0)-7),0),1),"","sed -i "&amp;IF($AK$310="MacOS","'' ","")&amp;"'s#"&amp;CK$312&amp;"="""&amp;VLOOKUP(CK$312,$AD$9:$AN$32,8,FALSE)&amp;""""&amp;"#"&amp;CK$312&amp;"="&amp;""""&amp;INDEX($E$261:$G$270,MATCH("●",INDEX($H$261:$AQ$270,,MATCH($D330,$137:$137,0)-7),0),1)&amp;""""&amp;"#g'"&amp;" ${CONFIG_DIR}"&amp;$K$7&amp;"; export "&amp;CK$312&amp;"="&amp;""""&amp;INDEX($E$261:$G$270,MATCH("●",INDEX($H$261:$AQ$270,,MATCH($D330,$137:$137,0)-7),0),1)&amp;""";"),",",""",""")</f>
        <v/>
      </c>
      <c r="CL330" s="71" t="str">
        <f>SUBSTITUTE(IF(INDEX($E$261:$G$270,MATCH("●",INDEX($H$261:$AQ$270,,MATCH($D330,$137:$137,0)-7),0),1)=VLOOKUP(CL$312,$AD$9:$AN$32,8,FALSE),"","sed -i "&amp;IF($AK$310="MacOS","'' ","")&amp;"'s#"&amp;CL$312&amp;"="""&amp;INDEX($E$261:$G$270,MATCH("●",INDEX($H$261:$AQ$270,,MATCH($D330,$137:$137,0)-7),0),1)&amp;""""&amp;"#"&amp;CL$312&amp;"="&amp;""""&amp;VLOOKUP(CL$312,$AD$9:$AN$32,8,FALSE)&amp;""""&amp;"#g'"&amp;"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0" s="71" t="str">
        <f t="shared" si="6"/>
        <v>sed -i '' 's#POSTGRESQL_TEMPLATE="template0"#POSTGRESQL_TEMPLATE="なし"#g' ${CONFIG_DIR}db_data_config.txt; export POSTGRESQL_TEMPLATE="なし";</v>
      </c>
      <c r="CN330" s="71" t="str">
        <f t="shared" si="7"/>
        <v>sed -i '' 's#POSTGRESQL_TEMPLATE="なし"#POSTGRESQL_TEMPLATE="template0"#g' ${CONFIG_DIR}db_data_config.txt; export POSTGRESQL_TEMPLATE="template0";</v>
      </c>
      <c r="CO330" s="71" t="str">
        <f t="shared" si="8"/>
        <v>sed -i '' 's#POSTGRESQL_CONNECTION_LIMIT="-1"#POSTGRESQL_CONNECTION_LIMIT="なし"#g' ${CONFIG_DIR}db_data_config.txt; export POSTGRESQL_CONNECTION_LIMIT="なし";</v>
      </c>
      <c r="CP330" s="71" t="str">
        <f t="shared" si="9"/>
        <v>sed -i '' 's#POSTGRESQL_CONNECTION_LIMIT="なし"#POSTGRESQL_CONNECTION_LIMIT="-1"#g' ${CONFIG_DIR}db_data_config.txt; export POSTGRESQL_CONNECTION_LIMIT="-1";</v>
      </c>
      <c r="CQ330" s="71" t="str">
        <f t="shared" si="10"/>
        <v>sed -i '' 's#POSTGRESQL_ALLOW_CONNECTIONS="true"#POSTGRESQL_ALLOW_CONNECTIONS="なし"#g' ${CONFIG_DIR}db_data_config.txt; export POSTGRESQL_ALLOW_CONNECTIONS="なし";</v>
      </c>
      <c r="CR330" s="71" t="str">
        <f t="shared" si="11"/>
        <v>sed -i '' 's#POSTGRESQL_ALLOW_CONNECTIONS="なし"#POSTGRESQL_ALLOW_CONNECTIONS="true"#g' ${CONFIG_DIR}db_data_config.txt; export POSTGRESQL_ALLOW_CONNECTIONS="true";</v>
      </c>
      <c r="CS330" s="5" t="s">
        <v>735</v>
      </c>
    </row>
    <row r="331" spans="4:97" ht="54" customHeight="1">
      <c r="D331" s="96">
        <f t="shared" si="12"/>
        <v>54</v>
      </c>
      <c r="E331" s="97"/>
      <c r="F331" s="97"/>
      <c r="G331" s="98"/>
      <c r="H331" s="45" t="str">
        <f t="shared" ca="1" si="5"/>
        <v>clear; echo テストケース054; 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7"/>
      <c r="AE331" s="99" t="str" cm="1">
        <f t="array" ref="AE331">SUBSTITUTE(INDEX($H$288:$AQ$288, , MATCH($D331, $137:$137, 0)-7),"-","")</f>
        <v>正常</v>
      </c>
      <c r="AF331" s="100"/>
      <c r="AG331" s="101"/>
      <c r="AH331" s="102" t="s">
        <v>1565</v>
      </c>
      <c r="AI331" s="103"/>
      <c r="AJ331" s="103"/>
      <c r="AK331" s="103"/>
      <c r="AL331" s="103"/>
      <c r="AM331" s="103"/>
      <c r="AN331" s="103"/>
      <c r="AO331" s="103"/>
      <c r="AP331" s="103"/>
      <c r="AQ331" s="104"/>
      <c r="AS331" s="68" t="str" cm="1">
        <f t="array" ref="AS331">SUBSTITUTE(TEXT(INDEX($H$291:$AQ$291,1,$D331-36),"000000"),"-","")</f>
        <v>240001</v>
      </c>
      <c r="AT331" s="69"/>
      <c r="AU331" s="70"/>
      <c r="AW331" s="71" t="str">
        <f>SUBSTITUTE(IF(VLOOKUP(AW$312,$AD$9:$AN$32,8,FALSE)=INDEX($E$143:$G$146,MATCH("●",INDEX($H$143:$AQ$146,,MATCH($D331,$137:$137,0)-7),0),1),"","sed -i "&amp;IF($AK$310="MacOS","'' ","")&amp;"'s#"&amp;AW$312&amp;"="""&amp;VLOOKUP(AW$312,$AD$9:$AN$32,8,FALSE)&amp;""""&amp;"#"&amp;AW$312&amp;"="&amp;""""&amp;INDEX($E$143:$G$146,MATCH("●",INDEX($H$143:$AQ$146,,MATCH($D331,$137:$137,0)-7),0),1)&amp;""""&amp;"#g'"&amp;" ${CONFIG_DIR}"&amp;$K$7&amp;"; export "&amp;AW$312&amp;"="&amp;""""&amp;INDEX($E$143:$G$146,MATCH("●",INDEX($H$143:$AQ$146,,MATCH($D331,$137:$137,0)-7),0),1)&amp;""";"),",",""",""")</f>
        <v/>
      </c>
      <c r="AX331" s="71" t="str">
        <f>SUBSTITUTE(IF(INDEX($E$143:$G$146,MATCH("●",INDEX($H$143:$AQ$146,,MATCH($D331,$137:$137,0)-7),0),1)=VLOOKUP(AX$312,$AD$9:$AN$32,8,FALSE),"","sed -i "&amp;IF($AK$310="MacOS","'' ","")&amp;"'s#"&amp;AX$312&amp;"="""&amp;INDEX($E$143:$G$146,MATCH("●",INDEX($H$143:$AQ$146,,MATCH($D331,$137:$137,0)-7),0),1)&amp;""""&amp;"#"&amp;AX$312&amp;"="&amp;""""&amp;VLOOKUP(AX$312,$AD$9:$AN$32,8,FALSE)&amp;""""&amp;"#g'"&amp;"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1" s="71" t="str">
        <f>SUBSTITUTE(IF(VLOOKUP(AY$312,$AD$9:$AN$32,8,FALSE)=INDEX($E$148:$G$149,MATCH("●",INDEX($H$148:$AQ$149,,MATCH($D331,$137:$137,0)-7),0),1),"","sed -i "&amp;IF($AK$310="MacOS","'' ","")&amp;"'s#"&amp;AY$312&amp;"="""&amp;VLOOKUP(AY$312,$AD$9:$AN$32,8,FALSE)&amp;""""&amp;"#"&amp;AY$312&amp;"="&amp;""""&amp;INDEX($E$148:$G$149,MATCH("●",INDEX($H$148:$AQ$149,,MATCH($D331,$137:$137,0)-7),0),1)&amp;""""&amp;"#g'"&amp;" ${CONFIG_DIR}"&amp;$K$7&amp;"; export "&amp;AY$312&amp;"="&amp;""""&amp;INDEX($E$148:$G$149,MATCH("●",INDEX($H$148:$AQ$149,,MATCH($D331,$137:$137,0)-7),0),1)&amp;""";"),",",""",""")</f>
        <v/>
      </c>
      <c r="AZ331" s="71" t="str">
        <f>SUBSTITUTE(IF(INDEX($E$148:$G$149,MATCH("●",INDEX($H$148:$AQ$149,,MATCH($D331,$137:$137,0)-7),0),1)=VLOOKUP(AZ$312,$AD$9:$AN$16,8,FALSE),"","sed -i "&amp;IF($AK$310="MacOS","'' ","")&amp;"'s#"&amp;AZ$312&amp;"="""&amp;INDEX($E$148:$G$149,MATCH("●",INDEX($H$148:$AQ$149,,MATCH($D331,$137:$137,0)-7),0),1)&amp;""""&amp;"#"&amp;AZ$312&amp;"="&amp;""""&amp;VLOOKUP(AZ$312,$AD$9:$AN$16,8,FALSE)&amp;""""&amp;"#g'"&amp;"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1" s="71" t="str">
        <f>SUBSTITUTE(IF(VLOOKUP(BA$312,$AD$9:$AN$32,8,FALSE)=INDEX($E$151:$G$156,MATCH("●",INDEX($H$151:$AQ$156,,MATCH($D331,$137:$137,0)-7),0),1),"","sed -i "&amp;IF($AK$310="MacOS","'' ","")&amp;"'s#"&amp;BA$312&amp;"="""&amp;VLOOKUP(BA$312,$AD$9:$AN$32,8,FALSE)&amp;""""&amp;"#"&amp;BA$312&amp;"="&amp;""""&amp;INDEX($E$151:$G$156,MATCH("●",INDEX($H$151:$AQ$156,,MATCH($D331,$137:$137,0)-7),0),1)&amp;""""&amp;"#g'"&amp;" ${CONFIG_DIR}"&amp;$K$7&amp;"; export "&amp;BA$312&amp;"="&amp;""""&amp;INDEX($E$151:$G$156,MATCH("●",INDEX($H$151:$AQ$156,,MATCH($D331,$137:$137,0)-7),0),1)&amp;""";"),",",""",""")</f>
        <v/>
      </c>
      <c r="BB331" s="71" t="str">
        <f>SUBSTITUTE(IF(INDEX($E$151:$G$156,MATCH("●",INDEX($H$151:$AQ$156,,MATCH($D331,$137:$137,0)-7),0),1)=VLOOKUP(BB$312,$AD$9:$AN$16,8,FALSE),"","sed -i "&amp;IF($AK$310="MacOS","'' ","")&amp;"'s#"&amp;BB$312&amp;"="""&amp;INDEX($E$151:$G$156,MATCH("●",INDEX($H$151:$AQ$156,,MATCH($D331,$137:$137,0)-7),0),1)&amp;""""&amp;"#"&amp;BB$312&amp;"="&amp;""""&amp;VLOOKUP(BB$312,$AD$9:$AN$16,8,FALSE)&amp;""""&amp;"#g'"&amp;"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1" s="71" t="str">
        <f>SUBSTITUTE(IF(VLOOKUP(BC$312,$AD$9:$AN$32,8,FALSE)=INDEX($E$158:$G$166,MATCH("●",INDEX($H$158:$AQ$166,,MATCH($D331,$137:$137,0)-7),0),1),"","sed -i "&amp;IF($AK$310="MacOS","'' ","")&amp;"'s#"&amp;BC$312&amp;"="""&amp;VLOOKUP(BC$312,$AD$9:$AN$32,8,FALSE)&amp;""""&amp;"#"&amp;BC$312&amp;"="&amp;""""&amp;INDEX($E$158:$G$166,MATCH("●",INDEX($H$158:$AQ$166,,MATCH($D331,$137:$137,0)-7),0),1)&amp;""""&amp;"#g'"&amp;" ${CONFIG_DIR}"&amp;$K$7&amp;"; export "&amp;BC$312&amp;"="&amp;""""&amp;INDEX($E$158:$G$166,MATCH("●",INDEX($H$158:$AQ$166,,MATCH($D331,$137:$137,0)-7),0),1)&amp;""";"),",",""",""")</f>
        <v/>
      </c>
      <c r="BD331" s="71" t="str">
        <f>SUBSTITUTE(IF(INDEX($E$158:$G$166,MATCH("●",INDEX($H$158:$AQ$166,,MATCH($D331,$137:$137,0)-7),0),1)=VLOOKUP(BD$312,$AD$9:$AN$16,8,FALSE),"","sed -i "&amp;IF($AK$310="MacOS","'' ","")&amp;"'s#"&amp;BD$312&amp;"="""&amp;INDEX($E$158:$G$166,MATCH("●",INDEX($H$158:$AQ$166,,MATCH($D331,$137:$137,0)-7),0),1)&amp;""""&amp;"#"&amp;BD$312&amp;"="&amp;""""&amp;VLOOKUP(BD$312,$AD$9:$AN$16,8,FALSE)&amp;""""&amp;"#g'"&amp;"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1" s="71" t="str">
        <f>SUBSTITUTE(IF(VLOOKUP(BE$312,$AD$9:$AN$32,8,FALSE)=INDEX($E$168:$G$169,MATCH("●",INDEX($H$168:$AQ$169,,MATCH($D331,$137:$137,0)-7),0),1),"","sed -i "&amp;IF($AK$310="MacOS","'' ","")&amp;"'s#"&amp;BE$312&amp;"="""&amp;VLOOKUP(BE$312,$AD$9:$AD$9:$AN$32,8,FALSE)&amp;""""&amp;"#"&amp;BE$312&amp;"="&amp;""""&amp;INDEX($E$168:$G$169,MATCH("●",INDEX($H$168:$AQ$169,,MATCH($D331,$137:$137,0)-7),0),1)&amp;""""&amp;"#g'"&amp;" ${CONFIG_DIR}"&amp;$K$7&amp;"; export "&amp;BE$312&amp;"="&amp;""""&amp;INDEX($E$168:$G$169,MATCH("●",INDEX($H$168:$AQ$169,,MATCH($D331,$137:$137,0)-7),0),1)&amp;""";"),",",""",""")</f>
        <v/>
      </c>
      <c r="BF331" s="71" t="str">
        <f>SUBSTITUTE(IF(INDEX($E$168:$G$169,MATCH("●",INDEX($H$168:$AQ$169,,MATCH($D331,$137:$137,0)-7),0),1)=VLOOKUP(BF$312,$AD$9:$AN$16,8,FALSE),"","sed -i "&amp;IF($AK$310="MacOS","'' ","")&amp;"'s#"&amp;BF$312&amp;"="""&amp;INDEX($E$168:$G$169,MATCH("●",INDEX($H$168:$AQ$169,,MATCH($D331,$137:$137,0)-7),0),1)&amp;""""&amp;"#"&amp;BF$312&amp;"="&amp;""""&amp;VLOOKUP(BF$312,$AD$9:$AN$16,8,FALSE)&amp;""""&amp;"#g'"&amp;"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1" s="71" t="str">
        <f>SUBSTITUTE(IF(VLOOKUP(BG$312,$AD$9:$AN$32,8,FALSE)=INDEX($E$171:$G$172,MATCH("●",INDEX($H$171:$AQ$172,,MATCH($D331,$137:$137,0)-7),0),1),"","sed -i "&amp;IF($AK$310="MacOS","'' ","")&amp;"'s#"&amp;BG$312&amp;"="""&amp;VLOOKUP(BG$312,$AD$9:$AN$32,8,FALSE)&amp;""""&amp;"#"&amp;BG$312&amp;"="&amp;""""&amp;INDEX($E$171:$G$172,MATCH("●",INDEX($H$171:$AQ$172,,MATCH($D331,$137:$137,0)-7),0),1)&amp;""""&amp;"#g'"&amp;" ${CONFIG_DIR}"&amp;$K$7&amp;"; export "&amp;BG$312&amp;"="&amp;""""&amp;INDEX($E$171:$G$172,MATCH("●",INDEX($H$171:$AQ$172,,MATCH($D331,$137:$137,0)-7),0),1)&amp;""";"),",",""",""")</f>
        <v/>
      </c>
      <c r="BH331" s="71" t="str">
        <f>SUBSTITUTE(IF(INDEX($E$171:$G$172,MATCH("●",INDEX($H$171:$AQ$172,,MATCH($D331,$137:$137,0)-7),0),1)=VLOOKUP(BH$312,$AD$9:$AN$16,8,FALSE),"","sed -i "&amp;IF($AK$310="MacOS","'' ","")&amp;"'s#"&amp;BH$312&amp;"="""&amp;INDEX($E$171:$G$172,MATCH("●",INDEX($H$171:$AQ$172,,MATCH($D331,$137:$137,0)-7),0),1)&amp;""""&amp;"#"&amp;BH$312&amp;"="&amp;""""&amp;VLOOKUP(BH$312,$AD$9:$AN$16,8,FALSE)&amp;""""&amp;"#g'"&amp;"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1" s="71" t="str">
        <f>SUBSTITUTE(IF(VLOOKUP(BI$312,$AD$9:$AN$32,8,FALSE)=INDEX($E$174:$G$186,MATCH("●",INDEX($H$174:$AQ$186,,MATCH($D331,$137:$137,0)-7),0),1),"","sed -i "&amp;IF($AK$310="MacOS","'' ","")&amp;"'s#"&amp;BI$312&amp;"="""&amp;VLOOKUP(BI$312,$AD$9:$AN$32,8,FALSE)&amp;""""&amp;"#"&amp;BI$312&amp;"="&amp;""""&amp;INDEX($E$174:$G$186,MATCH("●",INDEX($H$174:$AQ$186,,MATCH($D331,$137:$137,0)-7),0),1)&amp;""""&amp;"#g'"&amp;" ${CONFIG_DIR}"&amp;$K$7&amp;"; export "&amp;BI$312&amp;"="&amp;""""&amp;INDEX($E$174:$G$186,MATCH("●",INDEX($H$174:$AQ$186,,MATCH($D331,$137:$137,0)-7),0),1)&amp;""";"),",",""",""")</f>
        <v/>
      </c>
      <c r="BJ331" s="71" t="str">
        <f>SUBSTITUTE(IF(INDEX($E$174:$G$186,MATCH("●",INDEX($H$174:$AQ$186,,MATCH($D331,$137:$137,0)-7),0),1)=VLOOKUP(BJ$312,$AD$9:$AN$16,8,FALSE),"","sed -i "&amp;IF($AK$310="MacOS","'' ","")&amp;"'s#"&amp;BJ$312&amp;"="""&amp;INDEX($E$174:$G$186,MATCH("●",INDEX($H$174:$AQ$186,,MATCH($D331,$137:$137,0)-7),0),1)&amp;""""&amp;"#"&amp;BJ$312&amp;"="&amp;""""&amp;VLOOKUP(BJ$312,$AD$9:$AN$16,8,FALSE)&amp;""""&amp;"#g'"&amp;"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31" s="71" t="str">
        <f>SUBSTITUTE(IF(VLOOKUP(BK$312,$AD$9:$AN$32,8,FALSE)=INDEX($E$188:$G$191,MATCH("●",INDEX($H$188:$AQ$191,,MATCH($D331,$137:$137,0)-7),0),1),"","sed -i "&amp;IF($AK$310="MacOS","'' ","")&amp;"'s#"&amp;BK$312&amp;"="""&amp;VLOOKUP(BK$312,$AD$9:$AN$32,8,FALSE)&amp;""""&amp;"#"&amp;BK$312&amp;"="&amp;""""&amp;INDEX($E$188:$G$191,MATCH("●",INDEX($H$188:$AQ$191,,MATCH($D331,$137:$137,0)-7),0),1)&amp;""""&amp;"#g'"&amp;" ${CONFIG_DIR}"&amp;$K$7&amp;"; export "&amp;BK$312&amp;"="&amp;""""&amp;INDEX($E$188:$G$191,MATCH("●",INDEX($H$188:$AQ$191,,MATCH($D331,$137:$137,0)-7),0),1)&amp;""";"),",",""",""")</f>
        <v/>
      </c>
      <c r="BL331" s="71" t="str">
        <f>SUBSTITUTE(IF(INDEX($E$188:$G$191,MATCH("●",INDEX($H$188:$AQ$191,,MATCH($D331,$137:$137,0)-7),0),1)=VLOOKUP(BL$312,$AD$9:$AN$32,8,FALSE),"","sed -i "&amp;IF($AK$310="MacOS","'' ","")&amp;"'s#"&amp;BL$312&amp;"="""&amp;INDEX($E$188:$G$191,MATCH("●",INDEX($H$188:$AQ$191,,MATCH($D331,$137:$137,0)-7),0),1)&amp;""""&amp;"#"&amp;BL$312&amp;"="&amp;""""&amp;VLOOKUP(BL$312,$AD$9:$AN$32,8,FALSE)&amp;""""&amp;"#g'"&amp;"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1" s="71" t="str">
        <f>SUBSTITUTE(IF(VLOOKUP(BM$312,$AD$9:$AN$32,8,FALSE)=INDEX($E$193:$G$194,MATCH("●",INDEX($H$193:$AQ$194,,MATCH($D331,$137:$137,0)-7),0),1),"","sed -i "&amp;IF($AK$310="MacOS","'' ","")&amp;"'s#"&amp;BM$312&amp;"="""&amp;VLOOKUP(BM$312,$AD$9:$AN$32,8,FALSE)&amp;""""&amp;"#"&amp;BM$312&amp;"="&amp;""""&amp;INDEX($E$193:$G$194,MATCH("●",INDEX($H$193:$AQ$194,,MATCH($D331,$137:$137,0)-7),0),1)&amp;""""&amp;"#g'"&amp;" ${CONFIG_DIR}"&amp;$K$7&amp;"; export "&amp;BM$312&amp;"="&amp;""""&amp;INDEX($E$193:$G$194,MATCH("●",INDEX($H$193:$AQ$194,,MATCH($D331,$137:$137,0)-7),0),1)&amp;""";"),",",""",""")</f>
        <v/>
      </c>
      <c r="BN331" s="71" t="str">
        <f>SUBSTITUTE(IF(INDEX($E$193:$G$194,MATCH("●",INDEX($H$193:$AQ$194,,MATCH($D331,$137:$137,0)-7),0),1)=VLOOKUP(BN$312,$AD$9:$AN$32,8,FALSE),"","sed -i "&amp;IF($AK$310="MacOS","'' ","")&amp;"'s#"&amp;BN$312&amp;"="""&amp;INDEX($E$193:$G$194,MATCH("●",INDEX($H$193:$AQ$194,,MATCH($D331,$137:$137,0)-7),0),1)&amp;""""&amp;"#"&amp;BN$312&amp;"="&amp;""""&amp;VLOOKUP(BN$312,$AD$9:$AN$32,8,FALSE)&amp;""""&amp;"#g'"&amp;"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1" s="71" t="str">
        <f>SUBSTITUTE(IF(VLOOKUP(BO$312,$AD$9:$AN$32,8,FALSE)=INDEX($E$196:$G$197,MATCH("●",INDEX($H$196:$AQ$197,,MATCH($D331,$137:$137,0)-7),0),1),"","sed -i "&amp;IF($AK$310="MacOS","'' ","")&amp;"'s#"&amp;BO$312&amp;"="""&amp;VLOOKUP(BO$312,$AD$9:$AN$32,8,FALSE)&amp;""""&amp;"#"&amp;BO$312&amp;"="&amp;""""&amp;INDEX($E$196:$G$197,MATCH("●",INDEX($H$196:$AQ$197,,MATCH($D331,$137:$137,0)-7),0),1)&amp;""""&amp;"#g'"&amp;" ${CONFIG_DIR}"&amp;$K$7&amp;"; export "&amp;BO$312&amp;"="&amp;""""&amp;INDEX($E$196:$G$197,MATCH("●",INDEX($H$196:$AQ$197,,MATCH($D331,$137:$137,0)-7),0),1)&amp;""";"),",",""",""")</f>
        <v/>
      </c>
      <c r="BP331" s="71" t="str">
        <f>SUBSTITUTE(IF(INDEX($E$196:$G$197,MATCH("●",INDEX($H$196:$AQ$197,,MATCH($D331,$137:$137,0)-7),0),1)=VLOOKUP(BP$312,$AD$9:$AN$32,8,FALSE),"","sed -i "&amp;IF($AK$310="MacOS","'' ","")&amp;"'s#"&amp;BP$312&amp;"="""&amp;INDEX($E$196:$G$197,MATCH("●",INDEX($H$196:$AQ$197,,MATCH($D331,$137:$137,0)-7),0),1)&amp;""""&amp;"#"&amp;BP$312&amp;"="&amp;""""&amp;VLOOKUP(BP$312,$AD$9:$AN$32,8,FALSE)&amp;""""&amp;"#g'"&amp;"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1" s="71" t="str">
        <f>SUBSTITUTE(IF(VLOOKUP(BQ$312,$AD$9:$AN$32,8,FALSE)=INDEX($E$199:$G$200,MATCH("●",INDEX($H$199:$AQ$200,,MATCH($D331,$137:$137,0)-7),0),1),"","sed -i "&amp;IF($AK$310="MacOS","'' ","")&amp;"'s#"&amp;BQ$312&amp;"="""&amp;VLOOKUP(BQ$312,$AD$9:$AN$32,8,FALSE)&amp;""""&amp;"#"&amp;BQ$312&amp;"="&amp;""""&amp;INDEX($E$199:$G$200,MATCH("●",INDEX($H$199:$AQ$200,,MATCH($D331,$137:$137,0)-7),0),1)&amp;""""&amp;"#g'"&amp;" ${CONFIG_DIR}"&amp;$K$7&amp;"; export "&amp;BQ$312&amp;"="&amp;""""&amp;INDEX($E$199:$G$200,MATCH("●",INDEX($H$199:$AQ$200,,MATCH($D331,$137:$137,0)-7),0),1)&amp;""";"),",",""",""")</f>
        <v/>
      </c>
      <c r="BR331" s="71" t="str">
        <f>SUBSTITUTE(IF(INDEX($E$199:$G$200,MATCH("●",INDEX($H$199:$AQ$200,,MATCH($D331,$137:$137,0)-7),0),1)=VLOOKUP(BR$312,$AD$9:$AN$32,8,FALSE),"","sed -i "&amp;IF($AK$310="MacOS","'' ","")&amp;"'s#"&amp;BR$312&amp;"="""&amp;INDEX($E$199:$G$200,MATCH("●",INDEX($H$199:$AQ$200,,MATCH($D331,$137:$137,0)-7),0),1)&amp;""""&amp;"#"&amp;BR$312&amp;"="&amp;""""&amp;VLOOKUP(BR$312,$AD$9:$AN$32,8,FALSE)&amp;""""&amp;"#g'"&amp;"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1" s="71" t="str">
        <f>SUBSTITUTE(IF(VLOOKUP(BS$312,$AD$9:$AN$32,8,FALSE)=INDEX($E$202:$G$205,MATCH("●",INDEX($H$202:$AQ$205,,MATCH($D331,$137:$137,0)-7),0),1),"","sed -i "&amp;IF($AK$310="MacOS","'' ","")&amp;"'s#"&amp;BS$312&amp;"="""&amp;VLOOKUP(BS$312,$AD$9:$AN$32,8,FALSE)&amp;""""&amp;"#"&amp;BS$312&amp;"="&amp;""""&amp;INDEX($E$202:$G$205,MATCH("●",INDEX($H$202:$AQ$205,,MATCH($D331,$137:$137,0)-7),0),1)&amp;""""&amp;"#g'"&amp;" ${CONFIG_DIR}"&amp;$K$7&amp;"; export "&amp;BS$312&amp;"="&amp;""""&amp;INDEX($E$202:$G$205,MATCH("●",INDEX($H$202:$AQ$205,,MATCH($D331,$137:$137,0)-7),0),1)&amp;""";"),",",""",""")</f>
        <v/>
      </c>
      <c r="BT331" s="71" t="str">
        <f>SUBSTITUTE(IF(INDEX($E$202:$G$205,MATCH("●",INDEX($H$202:$AQ$205,,MATCH($D331,$137:$137,0)-7),0),1)=VLOOKUP(BT$312,$AD$9:$AN$32,8,FALSE),"","sed -i "&amp;IF($AK$310="MacOS","'' ","")&amp;"'s#"&amp;BT$312&amp;"="""&amp;INDEX($E$202:$G$205,MATCH("●",INDEX($H$202:$AQ$205,,MATCH($D331,$137:$137,0)-7),0),1)&amp;""""&amp;"#"&amp;BT$312&amp;"="&amp;""""&amp;VLOOKUP(BT$312,$AD$9:$AN$32,8,FALSE)&amp;""""&amp;"#g'"&amp;"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1" s="71" t="str">
        <f>SUBSTITUTE(IF(VLOOKUP(BU$312,$AD$9:$AN$32,8,FALSE)=INDEX($E$207:$G$212,MATCH("●",INDEX($H$207:$AQ$212,,MATCH($D331,$137:$137,0)-7),0),1),"","sed -i "&amp;IF($AK$310="MacOS","'' ","")&amp;"'s#"&amp;BU$312&amp;"="""&amp;VLOOKUP(BU$312,$AD$9:$AN$32,8,FALSE)&amp;""""&amp;"#"&amp;BU$312&amp;"="&amp;""""&amp;INDEX($E$207:$G$212,MATCH("●",INDEX($H$207:$AQ$212,,MATCH($D331,$137:$137,0)-7),0),1)&amp;""""&amp;"#g'"&amp;" ${CONFIG_DIR}"&amp;$K$7&amp;"; export "&amp;BU$312&amp;"="&amp;""""&amp;INDEX($E$207:$G$212,MATCH("●",INDEX($H$207:$AQ$212,,MATCH($D331,$137:$137,0)-7),0),1)&amp;""";"),",",""",""")</f>
        <v/>
      </c>
      <c r="BV331" s="71" t="str">
        <f>SUBSTITUTE(IF(INDEX($E$207:$G$212,MATCH("●",INDEX($H$207:$AQ$212,,MATCH($D331,$137:$137,0)-7),0),1)=VLOOKUP(BV$312,$AD$9:$AN$32,8,FALSE),"","sed -i "&amp;IF($AK$310="MacOS","'' ","")&amp;"'s#"&amp;BV$312&amp;"="""&amp;INDEX($E$207:$G$212,MATCH("●",INDEX($H$207:$AQ$212,,MATCH($D331,$137:$137,0)-7),0),1)&amp;""""&amp;"#"&amp;BV$312&amp;"="&amp;""""&amp;VLOOKUP(BV$312,$AD$9:$AN$32,8,FALSE)&amp;""""&amp;"#g'"&amp;"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1" s="71" t="str">
        <f>SUBSTITUTE(IF(VLOOKUP(BW$312,$AD$9:$AN$32,8,FALSE)=INDEX($E$214:$G$219,MATCH("●",INDEX($H$214:$AQ$219,,MATCH($D331,$137:$137,0)-7),0),1),"","sed -i "&amp;IF($AK$310="MacOS","'' ","")&amp;"'s#"&amp;BW$312&amp;"="""&amp;VLOOKUP(BW$312,$AD$9:$AN$32,8,FALSE)&amp;""""&amp;"#"&amp;BW$312&amp;"="&amp;""""&amp;INDEX($E$214:$G$219,MATCH("●",INDEX($H$214:$AQ$219,,MATCH($D331,$137:$137,0)-7),0),1)&amp;""""&amp;"#g'"&amp;" ${CONFIG_DIR}"&amp;$K$7&amp;"; export "&amp;BW$312&amp;"="&amp;""""&amp;INDEX($E$214:$G$219,MATCH("●",INDEX($H$214:$AQ$219,,MATCH($D331,$137:$137,0)-7),0),1)&amp;""";"),",",""",""")</f>
        <v/>
      </c>
      <c r="BX331" s="71" t="str">
        <f>SUBSTITUTE(IF(INDEX($E$214:$G$219,MATCH("●",INDEX($H$214:$AQ$219,,MATCH($D331,$137:$137,0)-7),0),1)=VLOOKUP(BX$312,$AD$9:$AN$32,8,FALSE),"","sed -i "&amp;IF($AK$310="MacOS","'' ","")&amp;"'s#"&amp;BX$312&amp;"="""&amp;INDEX($E$214:$G$219,MATCH("●",INDEX($H$214:$AQ$219,,MATCH($D331,$137:$137,0)-7),0),1)&amp;""""&amp;"#"&amp;BX$312&amp;"="&amp;""""&amp;VLOOKUP(BX$312,$AD$9:$AN$32,8,FALSE)&amp;""""&amp;"#g'"&amp;"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1" s="71" t="str">
        <f>SUBSTITUTE(IF(VLOOKUP(BY$312,$AD$9:$AN$32,8,FALSE)=INDEX($E$221:$G$226,MATCH("●",INDEX($H$221:$AQ$226,,MATCH($D331,$137:$137,0)-7),0),1),"","sed -i "&amp;IF($AK$310="MacOS","'' ","")&amp;"'s#"&amp;BY$312&amp;"="""&amp;VLOOKUP(BY$312,$AD$9:$AN$32,8,FALSE)&amp;""""&amp;"#"&amp;BY$312&amp;"="&amp;""""&amp;INDEX($E$221:$G$226,MATCH("●",INDEX($H$221:$AQ$226,,MATCH($D331,$137:$137,0)-7),0),1)&amp;""""&amp;"#g'"&amp;" ${CONFIG_DIR}"&amp;$K$7&amp;"; export "&amp;BY$312&amp;"="&amp;""""&amp;INDEX($E$221:$G$226,MATCH("●",INDEX($H$221:$AQ$226,,MATCH($D331,$137:$137,0)-7),0),1)&amp;""";"),",",""",""")</f>
        <v/>
      </c>
      <c r="BZ331" s="71" t="str">
        <f>SUBSTITUTE(IF(INDEX($E$221:$G$226,MATCH("●",INDEX($H$221:$AQ$226,,MATCH($D331,$137:$137,0)-7),0),1)=VLOOKUP(BZ$312,$AD$9:$AN$32,8,FALSE),"","sed -i "&amp;IF($AK$310="MacOS","'' ","")&amp;"'s#"&amp;BZ$312&amp;"="""&amp;INDEX($E$221:$G$226,MATCH("●",INDEX($H$221:$AQ$226,,MATCH($D331,$137:$137,0)-7),0),1)&amp;""""&amp;"#"&amp;BZ$312&amp;"="&amp;""""&amp;VLOOKUP(BZ$312,$AD$9:$AN$32,8,FALSE)&amp;""""&amp;"#g'"&amp;"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1" s="71" t="str">
        <f>SUBSTITUTE(IF(VLOOKUP(CA$312,$AD$9:$AN$32,8,FALSE)=INDEX($E$228:$G$233,MATCH("●",INDEX($H$228:$AQ$233,,MATCH($D331,$137:$137,0)-7),0),1),"","sed -i "&amp;IF($AK$310="MacOS","'' ","")&amp;"'s#"&amp;CA$312&amp;"="""&amp;VLOOKUP(CA$312,$AD$9:$AN$32,8,FALSE)&amp;""""&amp;"#"&amp;CA$312&amp;"="&amp;""""&amp;INDEX($E$228:$G$233,MATCH("●",INDEX($H$228:$AQ$233,,MATCH($D331,$137:$137,0)-7),0),1)&amp;""""&amp;"#g'"&amp;" ${CONFIG_DIR}"&amp;$K$7&amp;"; export "&amp;CA$312&amp;"="&amp;""""&amp;INDEX($E$228:$G$233,MATCH("●",INDEX($H$228:$AQ$233,,MATCH($D331,$137:$137,0)-7),0),1)&amp;""";"),",",""",""")</f>
        <v/>
      </c>
      <c r="CB331" s="71" t="str">
        <f>SUBSTITUTE(IF(INDEX($E$228:$G$233,MATCH("●",INDEX($H$228:$AQ$233,,MATCH($D331,$137:$137,0)-7),0),1)=VLOOKUP(CB$312,$AD$9:$AN$32,8,FALSE),"","sed -i "&amp;IF($AK$310="MacOS","'' ","")&amp;"'s#"&amp;CB$312&amp;"="""&amp;INDEX($E$228:$G$233,MATCH("●",INDEX($H$228:$AQ$233,,MATCH($D331,$137:$137,0)-7),0),1)&amp;""""&amp;"#"&amp;CB$312&amp;"="&amp;""""&amp;VLOOKUP(CB$312,$AD$9:$AN$32,8,FALSE)&amp;""""&amp;"#g'"&amp;"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1" s="71" t="str">
        <f>SUBSTITUTE(IF(VLOOKUP(CC$312,$AD$9:$AN$32,8,FALSE)=INDEX($E$235:$G$240,MATCH("●",INDEX($H$235:$AQ$240,,MATCH($D331,$137:$137,0)-7),0),1),"","sed -i "&amp;IF($AK$310="MacOS","'' ","")&amp;"'s#"&amp;CC$312&amp;"="""&amp;VLOOKUP(CC$312,$AD$9:$AN$32,8,FALSE)&amp;""""&amp;"#"&amp;CC$312&amp;"="&amp;""""&amp;INDEX($E$235:$G$240,MATCH("●",INDEX($H$235:$AQ$240,,MATCH($D331,$137:$137,0)-7),0),1)&amp;""""&amp;"#g'"&amp;" ${CONFIG_DIR}"&amp;$K$7&amp;"; export "&amp;CC$312&amp;"="&amp;""""&amp;INDEX($E$235:$G$240,MATCH("●",INDEX($H$235:$AQ$240,,MATCH($D331,$137:$137,0)-7),0),1)&amp;""";"),",",""",""")</f>
        <v/>
      </c>
      <c r="CD331" s="71" t="str">
        <f>SUBSTITUTE(IF(INDEX($E$235:$G$240,MATCH("●",INDEX($H$235:$AQ$240,,MATCH($D331,$137:$137,0)-7),0),1)=VLOOKUP(CD$312,$AD$9:$AN$32,8,FALSE),"","sed -i "&amp;IF($AK$310="MacOS","'' ","")&amp;"'s#"&amp;CD$312&amp;"="""&amp;INDEX($E$235:$G$240,MATCH("●",INDEX($H$235:$AQ$240,,MATCH($D331,$137:$137,0)-7),0),1)&amp;""""&amp;"#"&amp;CD$312&amp;"="&amp;""""&amp;VLOOKUP(CD$312,$AD$9:$AN$32,8,FALSE)&amp;""""&amp;"#g'"&amp;"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1" s="71" t="str">
        <f>SUBSTITUTE(IF(VLOOKUP(CE$312,$AD$9:$AN$32,8,FALSE)=INDEX($E$242:$G$247,MATCH("●",INDEX($H$242:$AQ$247,,MATCH($D331,$137:$137,0)-7),0),1),"","sed -i "&amp;IF($AK$310="MacOS","'' ","")&amp;"'s#"&amp;CE$312&amp;"="""&amp;VLOOKUP(CE$312,$AD$9:$AN$32,8,FALSE)&amp;""""&amp;"#"&amp;CE$312&amp;"="&amp;""""&amp;INDEX($E$242:$G$247,MATCH("●",INDEX($H$242:$AQ$247,,MATCH($D331,$137:$137,0)-7),0),1)&amp;""""&amp;"#g'"&amp;" ${CONFIG_DIR}"&amp;$K$7&amp;"; export "&amp;CE$312&amp;"="&amp;""""&amp;INDEX($E$242:$G$247,MATCH("●",INDEX($H$242:$AQ$247,,MATCH($D331,$137:$137,0)-7),0),1)&amp;""";"),",",""",""")</f>
        <v/>
      </c>
      <c r="CF331" s="71" t="str">
        <f>SUBSTITUTE(IF(INDEX($E$242:$G$247,MATCH("●",INDEX($H$242:$AQ$247,,MATCH($D331,$137:$137,0)-7),0),1)=VLOOKUP(CF$312,$AD$9:$AN$32,8,FALSE),"","sed -i "&amp;IF($AK$310="MacOS","'' ","")&amp;"'s#"&amp;CF$312&amp;"="""&amp;INDEX($E$242:$G$247,MATCH("●",INDEX($H$242:$AQ$247,,MATCH($D331,$137:$137,0)-7),0),1)&amp;""""&amp;"#"&amp;CF$312&amp;"="&amp;""""&amp;VLOOKUP(CF$312,$AD$9:$AN$32,8,FALSE)&amp;""""&amp;"#g'"&amp;"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1" s="71" t="str">
        <f>SUBSTITUTE(IF(VLOOKUP(CG$312,$AD$9:$AN$32,8,FALSE)=INDEX($E$249:$G$253,MATCH("●",INDEX($H$249:$AQ$253,,MATCH($D331,$137:$137,0)-7),0),1),"","sed -i "&amp;IF($AK$310="MacOS","'' ","")&amp;"'s#"&amp;CG$312&amp;"="""&amp;VLOOKUP(CG$312,$AD$9:$AN$32,8,FALSE)&amp;""""&amp;"#"&amp;CG$312&amp;"="&amp;""""&amp;INDEX($E$249:$G$253,MATCH("●",INDEX($H$249:$AQ$253,,MATCH($D331,$137:$137,0)-7),0),1)&amp;""""&amp;"#g'"&amp;" ${CONFIG_DIR}"&amp;$K$7&amp;"; export "&amp;CG$312&amp;"="&amp;""""&amp;INDEX($E$249:$G$253,MATCH("●",INDEX($H$249:$AQ$253,,MATCH($D331,$137:$137,0)-7),0),1)&amp;""";"),",",""",""")</f>
        <v/>
      </c>
      <c r="CH331" s="71" t="str">
        <f>SUBSTITUTE(IF(INDEX($E$249:$G$253,MATCH("●",INDEX($H$249:$AQ$253,,MATCH($D331,$137:$137,0)-7),0),1)=VLOOKUP(CH$312,$AD$9:$AN$32,8,FALSE),"","sed -i "&amp;IF($AK$310="MacOS","'' ","")&amp;"'s#"&amp;CH$312&amp;"="""&amp;INDEX($E$249:$G$253,MATCH("●",INDEX($H$249:$AQ$253,,MATCH($D331,$137:$137,0)-7),0),1)&amp;""""&amp;"#"&amp;CH$312&amp;"="&amp;""""&amp;VLOOKUP(CH$312,$AD$9:$AN$32,8,FALSE)&amp;""""&amp;"#g'"&amp;"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1" s="71" t="str">
        <f>SUBSTITUTE(IF(VLOOKUP(CI$312,$AD$9:$AN$32,8,FALSE)=INDEX($E$255:$G$259,MATCH("●",INDEX($H$255:$AQ$259,,MATCH($D331,$137:$137,0)-7),0),1),"","sed -i "&amp;IF($AK$310="MacOS","'' ","")&amp;"'s#"&amp;CI$312&amp;"="""&amp;VLOOKUP(CI$312,$AD$9:$AN$32,8,FALSE)&amp;""""&amp;"#"&amp;CI$312&amp;"="&amp;""""&amp;INDEX($E$255:$G$259,MATCH("●",INDEX($H$255:$AQ$259,,MATCH($D331,$137:$137,0)-7),0),1)&amp;""""&amp;"#g'"&amp;" ${CONFIG_DIR}"&amp;$K$7&amp;"; export "&amp;CI$312&amp;"="&amp;""""&amp;INDEX($E$255:$G$259,MATCH("●",INDEX($H$255:$AQ$259,,MATCH($D331,$137:$137,0)-7),0),1)&amp;""";"),",",""",""")</f>
        <v/>
      </c>
      <c r="CJ331" s="71" t="str">
        <f>SUBSTITUTE(IF(INDEX($E$255:$G$259,MATCH("●",INDEX($H$255:$AQ$259,,MATCH($D331,$137:$137,0)-7),0),1)=VLOOKUP(CJ$312,$AD$9:$AN$32,8,FALSE),"","sed -i "&amp;IF($AK$310="MacOS","'' ","")&amp;"'s#"&amp;CJ$312&amp;"="""&amp;INDEX($E$255:$G$259,MATCH("●",INDEX($H$255:$AQ$259,,MATCH($D331,$137:$137,0)-7),0),1)&amp;""""&amp;"#"&amp;CJ$312&amp;"="&amp;""""&amp;VLOOKUP(CJ$312,$AD$9:$AN$32,8,FALSE)&amp;""""&amp;"#g'"&amp;"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1" s="71" t="str">
        <f>SUBSTITUTE(IF(VLOOKUP(CK$312,$AD$9:$AN$32,8,FALSE)=INDEX($E$261:$G$270,MATCH("●",INDEX($H$261:$AQ$270,,MATCH($D331,$137:$137,0)-7),0),1),"","sed -i "&amp;IF($AK$310="MacOS","'' ","")&amp;"'s#"&amp;CK$312&amp;"="""&amp;VLOOKUP(CK$312,$AD$9:$AN$32,8,FALSE)&amp;""""&amp;"#"&amp;CK$312&amp;"="&amp;""""&amp;INDEX($E$261:$G$270,MATCH("●",INDEX($H$261:$AQ$270,,MATCH($D331,$137:$137,0)-7),0),1)&amp;""""&amp;"#g'"&amp;" ${CONFIG_DIR}"&amp;$K$7&amp;"; export "&amp;CK$312&amp;"="&amp;""""&amp;INDEX($E$261:$G$270,MATCH("●",INDEX($H$261:$AQ$270,,MATCH($D331,$137:$137,0)-7),0),1)&amp;""";"),",",""",""")</f>
        <v/>
      </c>
      <c r="CL331" s="71" t="str">
        <f>SUBSTITUTE(IF(INDEX($E$261:$G$270,MATCH("●",INDEX($H$261:$AQ$270,,MATCH($D331,$137:$137,0)-7),0),1)=VLOOKUP(CL$312,$AD$9:$AN$32,8,FALSE),"","sed -i "&amp;IF($AK$310="MacOS","'' ","")&amp;"'s#"&amp;CL$312&amp;"="""&amp;INDEX($E$261:$G$270,MATCH("●",INDEX($H$261:$AQ$270,,MATCH($D331,$137:$137,0)-7),0),1)&amp;""""&amp;"#"&amp;CL$312&amp;"="&amp;""""&amp;VLOOKUP(CL$312,$AD$9:$AN$32,8,FALSE)&amp;""""&amp;"#g'"&amp;"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1" s="71" t="str">
        <f t="shared" si="6"/>
        <v>sed -i '' 's#POSTGRESQL_TEMPLATE="template0"#POSTGRESQL_TEMPLATE="なし"#g' ${CONFIG_DIR}db_data_config.txt; export POSTGRESQL_TEMPLATE="なし";</v>
      </c>
      <c r="CN331" s="71" t="str">
        <f t="shared" si="7"/>
        <v>sed -i '' 's#POSTGRESQL_TEMPLATE="なし"#POSTGRESQL_TEMPLATE="template0"#g' ${CONFIG_DIR}db_data_config.txt; export POSTGRESQL_TEMPLATE="template0";</v>
      </c>
      <c r="CO331" s="71" t="str">
        <f t="shared" si="8"/>
        <v>sed -i '' 's#POSTGRESQL_CONNECTION_LIMIT="-1"#POSTGRESQL_CONNECTION_LIMIT="なし"#g' ${CONFIG_DIR}db_data_config.txt; export POSTGRESQL_CONNECTION_LIMIT="なし";</v>
      </c>
      <c r="CP331" s="71" t="str">
        <f t="shared" si="9"/>
        <v>sed -i '' 's#POSTGRESQL_CONNECTION_LIMIT="なし"#POSTGRESQL_CONNECTION_LIMIT="-1"#g' ${CONFIG_DIR}db_data_config.txt; export POSTGRESQL_CONNECTION_LIMIT="-1";</v>
      </c>
      <c r="CQ331" s="71" t="str">
        <f t="shared" si="10"/>
        <v>sed -i '' 's#POSTGRESQL_ALLOW_CONNECTIONS="true"#POSTGRESQL_ALLOW_CONNECTIONS="なし"#g' ${CONFIG_DIR}db_data_config.txt; export POSTGRESQL_ALLOW_CONNECTIONS="なし";</v>
      </c>
      <c r="CR331" s="71" t="str">
        <f t="shared" si="11"/>
        <v>sed -i '' 's#POSTGRESQL_ALLOW_CONNECTIONS="なし"#POSTGRESQL_ALLOW_CONNECTIONS="true"#g' ${CONFIG_DIR}db_data_config.txt; export POSTGRESQL_ALLOW_CONNECTIONS="true";</v>
      </c>
      <c r="CS331" s="5" t="s">
        <v>735</v>
      </c>
    </row>
    <row r="332" spans="4:97" ht="54" customHeight="1">
      <c r="D332" s="96">
        <f t="shared" si="12"/>
        <v>55</v>
      </c>
      <c r="E332" s="97"/>
      <c r="F332" s="97"/>
      <c r="G332" s="98"/>
      <c r="H332" s="45" t="str">
        <f t="shared" ca="1" si="5"/>
        <v>clear; echo テストケース055; sed -i '' 's#DATABASE_USERRIGHT="ALL PRIVILEGES"#DATABASE_USERRIGHT="SELECT"#g' ${CONFIG_DIR}db_sql_config.txt; export DATABASE_USERRIGHT="SELECT";sed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's#DATABASE_USERRIGHT="SELECT"#DATABASE_USERRIGHT="ALL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7"/>
      <c r="AE332" s="99" t="str" cm="1">
        <f t="array" ref="AE332">SUBSTITUTE(INDEX($H$288:$AQ$288, , MATCH($D332, $137:$137, 0)-7),"-","")</f>
        <v>正常</v>
      </c>
      <c r="AF332" s="100"/>
      <c r="AG332" s="101"/>
      <c r="AH332" s="102" t="s">
        <v>1566</v>
      </c>
      <c r="AI332" s="103"/>
      <c r="AJ332" s="103"/>
      <c r="AK332" s="103"/>
      <c r="AL332" s="103"/>
      <c r="AM332" s="103"/>
      <c r="AN332" s="103"/>
      <c r="AO332" s="103"/>
      <c r="AP332" s="103"/>
      <c r="AQ332" s="104"/>
      <c r="AS332" s="68" t="str" cm="1">
        <f t="array" ref="AS332">SUBSTITUTE(TEXT(INDEX($H$291:$AQ$291,1,$D332-36),"000000"),"-","")</f>
        <v>240001</v>
      </c>
      <c r="AT332" s="69"/>
      <c r="AU332" s="70"/>
      <c r="AW332" s="71" t="str">
        <f>SUBSTITUTE(IF(VLOOKUP(AW$312,$AD$9:$AN$32,8,FALSE)=INDEX($E$143:$G$146,MATCH("●",INDEX($H$143:$AQ$146,,MATCH($D332,$137:$137,0)-7),0),1),"","sed -i "&amp;IF($AK$310="MacOS","'' ","")&amp;"'s#"&amp;AW$312&amp;"="""&amp;VLOOKUP(AW$312,$AD$9:$AN$32,8,FALSE)&amp;""""&amp;"#"&amp;AW$312&amp;"="&amp;""""&amp;INDEX($E$143:$G$146,MATCH("●",INDEX($H$143:$AQ$146,,MATCH($D332,$137:$137,0)-7),0),1)&amp;""""&amp;"#g'"&amp;" ${CONFIG_DIR}"&amp;$K$7&amp;"; export "&amp;AW$312&amp;"="&amp;""""&amp;INDEX($E$143:$G$146,MATCH("●",INDEX($H$143:$AQ$146,,MATCH($D332,$137:$137,0)-7),0),1)&amp;""";"),",",""",""")</f>
        <v/>
      </c>
      <c r="AX332" s="71" t="str">
        <f>SUBSTITUTE(IF(INDEX($E$143:$G$146,MATCH("●",INDEX($H$143:$AQ$146,,MATCH($D332,$137:$137,0)-7),0),1)=VLOOKUP(AX$312,$AD$9:$AN$32,8,FALSE),"","sed -i "&amp;IF($AK$310="MacOS","'' ","")&amp;"'s#"&amp;AX$312&amp;"="""&amp;INDEX($E$143:$G$146,MATCH("●",INDEX($H$143:$AQ$146,,MATCH($D332,$137:$137,0)-7),0),1)&amp;""""&amp;"#"&amp;AX$312&amp;"="&amp;""""&amp;VLOOKUP(AX$312,$AD$9:$AN$32,8,FALSE)&amp;""""&amp;"#g'"&amp;"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2" s="71" t="str">
        <f>SUBSTITUTE(IF(VLOOKUP(AY$312,$AD$9:$AN$32,8,FALSE)=INDEX($E$148:$G$149,MATCH("●",INDEX($H$148:$AQ$149,,MATCH($D332,$137:$137,0)-7),0),1),"","sed -i "&amp;IF($AK$310="MacOS","'' ","")&amp;"'s#"&amp;AY$312&amp;"="""&amp;VLOOKUP(AY$312,$AD$9:$AN$32,8,FALSE)&amp;""""&amp;"#"&amp;AY$312&amp;"="&amp;""""&amp;INDEX($E$148:$G$149,MATCH("●",INDEX($H$148:$AQ$149,,MATCH($D332,$137:$137,0)-7),0),1)&amp;""""&amp;"#g'"&amp;" ${CONFIG_DIR}"&amp;$K$7&amp;"; export "&amp;AY$312&amp;"="&amp;""""&amp;INDEX($E$148:$G$149,MATCH("●",INDEX($H$148:$AQ$149,,MATCH($D332,$137:$137,0)-7),0),1)&amp;""";"),",",""",""")</f>
        <v/>
      </c>
      <c r="AZ332" s="71" t="str">
        <f>SUBSTITUTE(IF(INDEX($E$148:$G$149,MATCH("●",INDEX($H$148:$AQ$149,,MATCH($D332,$137:$137,0)-7),0),1)=VLOOKUP(AZ$312,$AD$9:$AN$16,8,FALSE),"","sed -i "&amp;IF($AK$310="MacOS","'' ","")&amp;"'s#"&amp;AZ$312&amp;"="""&amp;INDEX($E$148:$G$149,MATCH("●",INDEX($H$148:$AQ$149,,MATCH($D332,$137:$137,0)-7),0),1)&amp;""""&amp;"#"&amp;AZ$312&amp;"="&amp;""""&amp;VLOOKUP(AZ$312,$AD$9:$AN$16,8,FALSE)&amp;""""&amp;"#g'"&amp;"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2" s="71" t="str">
        <f>SUBSTITUTE(IF(VLOOKUP(BA$312,$AD$9:$AN$32,8,FALSE)=INDEX($E$151:$G$156,MATCH("●",INDEX($H$151:$AQ$156,,MATCH($D332,$137:$137,0)-7),0),1),"","sed -i "&amp;IF($AK$310="MacOS","'' ","")&amp;"'s#"&amp;BA$312&amp;"="""&amp;VLOOKUP(BA$312,$AD$9:$AN$32,8,FALSE)&amp;""""&amp;"#"&amp;BA$312&amp;"="&amp;""""&amp;INDEX($E$151:$G$156,MATCH("●",INDEX($H$151:$AQ$156,,MATCH($D332,$137:$137,0)-7),0),1)&amp;""""&amp;"#g'"&amp;" ${CONFIG_DIR}"&amp;$K$7&amp;"; export "&amp;BA$312&amp;"="&amp;""""&amp;INDEX($E$151:$G$156,MATCH("●",INDEX($H$151:$AQ$156,,MATCH($D332,$137:$137,0)-7),0),1)&amp;""";"),",",""",""")</f>
        <v/>
      </c>
      <c r="BB332" s="71" t="str">
        <f>SUBSTITUTE(IF(INDEX($E$151:$G$156,MATCH("●",INDEX($H$151:$AQ$156,,MATCH($D332,$137:$137,0)-7),0),1)=VLOOKUP(BB$312,$AD$9:$AN$16,8,FALSE),"","sed -i "&amp;IF($AK$310="MacOS","'' ","")&amp;"'s#"&amp;BB$312&amp;"="""&amp;INDEX($E$151:$G$156,MATCH("●",INDEX($H$151:$AQ$156,,MATCH($D332,$137:$137,0)-7),0),1)&amp;""""&amp;"#"&amp;BB$312&amp;"="&amp;""""&amp;VLOOKUP(BB$312,$AD$9:$AN$16,8,FALSE)&amp;""""&amp;"#g'"&amp;"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2" s="71" t="str">
        <f>SUBSTITUTE(IF(VLOOKUP(BC$312,$AD$9:$AN$32,8,FALSE)=INDEX($E$158:$G$166,MATCH("●",INDEX($H$158:$AQ$166,,MATCH($D332,$137:$137,0)-7),0),1),"","sed -i "&amp;IF($AK$310="MacOS","'' ","")&amp;"'s#"&amp;BC$312&amp;"="""&amp;VLOOKUP(BC$312,$AD$9:$AN$32,8,FALSE)&amp;""""&amp;"#"&amp;BC$312&amp;"="&amp;""""&amp;INDEX($E$158:$G$166,MATCH("●",INDEX($H$158:$AQ$166,,MATCH($D332,$137:$137,0)-7),0),1)&amp;""""&amp;"#g'"&amp;" ${CONFIG_DIR}"&amp;$K$7&amp;"; export "&amp;BC$312&amp;"="&amp;""""&amp;INDEX($E$158:$G$166,MATCH("●",INDEX($H$158:$AQ$166,,MATCH($D332,$137:$137,0)-7),0),1)&amp;""";"),",",""",""")</f>
        <v/>
      </c>
      <c r="BD332" s="71" t="str">
        <f>SUBSTITUTE(IF(INDEX($E$158:$G$166,MATCH("●",INDEX($H$158:$AQ$166,,MATCH($D332,$137:$137,0)-7),0),1)=VLOOKUP(BD$312,$AD$9:$AN$16,8,FALSE),"","sed -i "&amp;IF($AK$310="MacOS","'' ","")&amp;"'s#"&amp;BD$312&amp;"="""&amp;INDEX($E$158:$G$166,MATCH("●",INDEX($H$158:$AQ$166,,MATCH($D332,$137:$137,0)-7),0),1)&amp;""""&amp;"#"&amp;BD$312&amp;"="&amp;""""&amp;VLOOKUP(BD$312,$AD$9:$AN$16,8,FALSE)&amp;""""&amp;"#g'"&amp;"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2" s="71" t="str">
        <f>SUBSTITUTE(IF(VLOOKUP(BE$312,$AD$9:$AN$32,8,FALSE)=INDEX($E$168:$G$169,MATCH("●",INDEX($H$168:$AQ$169,,MATCH($D332,$137:$137,0)-7),0),1),"","sed -i "&amp;IF($AK$310="MacOS","'' ","")&amp;"'s#"&amp;BE$312&amp;"="""&amp;VLOOKUP(BE$312,$AD$9:$AD$9:$AN$32,8,FALSE)&amp;""""&amp;"#"&amp;BE$312&amp;"="&amp;""""&amp;INDEX($E$168:$G$169,MATCH("●",INDEX($H$168:$AQ$169,,MATCH($D332,$137:$137,0)-7),0),1)&amp;""""&amp;"#g'"&amp;" ${CONFIG_DIR}"&amp;$K$7&amp;"; export "&amp;BE$312&amp;"="&amp;""""&amp;INDEX($E$168:$G$169,MATCH("●",INDEX($H$168:$AQ$169,,MATCH($D332,$137:$137,0)-7),0),1)&amp;""";"),",",""",""")</f>
        <v/>
      </c>
      <c r="BF332" s="71" t="str">
        <f>SUBSTITUTE(IF(INDEX($E$168:$G$169,MATCH("●",INDEX($H$168:$AQ$169,,MATCH($D332,$137:$137,0)-7),0),1)=VLOOKUP(BF$312,$AD$9:$AN$16,8,FALSE),"","sed -i "&amp;IF($AK$310="MacOS","'' ","")&amp;"'s#"&amp;BF$312&amp;"="""&amp;INDEX($E$168:$G$169,MATCH("●",INDEX($H$168:$AQ$169,,MATCH($D332,$137:$137,0)-7),0),1)&amp;""""&amp;"#"&amp;BF$312&amp;"="&amp;""""&amp;VLOOKUP(BF$312,$AD$9:$AN$16,8,FALSE)&amp;""""&amp;"#g'"&amp;"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2" s="71" t="str">
        <f>SUBSTITUTE(IF(VLOOKUP(BG$312,$AD$9:$AN$32,8,FALSE)=INDEX($E$171:$G$172,MATCH("●",INDEX($H$171:$AQ$172,,MATCH($D332,$137:$137,0)-7),0),1),"","sed -i "&amp;IF($AK$310="MacOS","'' ","")&amp;"'s#"&amp;BG$312&amp;"="""&amp;VLOOKUP(BG$312,$AD$9:$AN$32,8,FALSE)&amp;""""&amp;"#"&amp;BG$312&amp;"="&amp;""""&amp;INDEX($E$171:$G$172,MATCH("●",INDEX($H$171:$AQ$172,,MATCH($D332,$137:$137,0)-7),0),1)&amp;""""&amp;"#g'"&amp;" ${CONFIG_DIR}"&amp;$K$7&amp;"; export "&amp;BG$312&amp;"="&amp;""""&amp;INDEX($E$171:$G$172,MATCH("●",INDEX($H$171:$AQ$172,,MATCH($D332,$137:$137,0)-7),0),1)&amp;""";"),",",""",""")</f>
        <v/>
      </c>
      <c r="BH332" s="71" t="str">
        <f>SUBSTITUTE(IF(INDEX($E$171:$G$172,MATCH("●",INDEX($H$171:$AQ$172,,MATCH($D332,$137:$137,0)-7),0),1)=VLOOKUP(BH$312,$AD$9:$AN$16,8,FALSE),"","sed -i "&amp;IF($AK$310="MacOS","'' ","")&amp;"'s#"&amp;BH$312&amp;"="""&amp;INDEX($E$171:$G$172,MATCH("●",INDEX($H$171:$AQ$172,,MATCH($D332,$137:$137,0)-7),0),1)&amp;""""&amp;"#"&amp;BH$312&amp;"="&amp;""""&amp;VLOOKUP(BH$312,$AD$9:$AN$16,8,FALSE)&amp;""""&amp;"#g'"&amp;"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2" s="71" t="str">
        <f>SUBSTITUTE(IF(VLOOKUP(BI$312,$AD$9:$AN$32,8,FALSE)=INDEX($E$174:$G$186,MATCH("●",INDEX($H$174:$AQ$186,,MATCH($D332,$137:$137,0)-7),0),1),"","sed -i "&amp;IF($AK$310="MacOS","'' ","")&amp;"'s#"&amp;BI$312&amp;"="""&amp;VLOOKUP(BI$312,$AD$9:$AN$32,8,FALSE)&amp;""""&amp;"#"&amp;BI$312&amp;"="&amp;""""&amp;INDEX($E$174:$G$186,MATCH("●",INDEX($H$174:$AQ$186,,MATCH($D332,$137:$137,0)-7),0),1)&amp;""""&amp;"#g'"&amp;" ${CONFIG_DIR}"&amp;$K$7&amp;"; export "&amp;BI$312&amp;"="&amp;""""&amp;INDEX($E$174:$G$186,MATCH("●",INDEX($H$174:$AQ$186,,MATCH($D332,$137:$137,0)-7),0),1)&amp;""";"),",",""",""")</f>
        <v>sed -i '' 's#DATABASE_USERRIGHT="ALL PRIVILEGES"#DATABASE_USERRIGHT="SELECT"#g' ${CONFIG_DIR}db_sql_config.txt; export DATABASE_USERRIGHT="SELECT";</v>
      </c>
      <c r="BJ332" s="71" t="str">
        <f>SUBSTITUTE(IF(INDEX($E$174:$G$186,MATCH("●",INDEX($H$174:$AQ$186,,MATCH($D332,$137:$137,0)-7),0),1)=VLOOKUP(BJ$312,$AD$9:$AN$16,8,FALSE),"","sed -i "&amp;IF($AK$310="MacOS","'' ","")&amp;"'s#"&amp;BJ$312&amp;"="""&amp;INDEX($E$174:$G$186,MATCH("●",INDEX($H$174:$AQ$186,,MATCH($D332,$137:$137,0)-7),0),1)&amp;""""&amp;"#"&amp;BJ$312&amp;"="&amp;""""&amp;VLOOKUP(BJ$312,$AD$9:$AN$16,8,FALSE)&amp;""""&amp;"#g'"&amp;"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's#DATABASE_USERRIGHT="SELECT"#DATABASE_USERRIGHT="ALL PRIVILEGES"#g' ${CONFIG_DIR}db_sql_config.txt; export DATABASE_USERRIGHT="ALL PRIVILEGES";</v>
      </c>
      <c r="BK332" s="71" t="str">
        <f>SUBSTITUTE(IF(VLOOKUP(BK$312,$AD$9:$AN$32,8,FALSE)=INDEX($E$188:$G$191,MATCH("●",INDEX($H$188:$AQ$191,,MATCH($D332,$137:$137,0)-7),0),1),"","sed -i "&amp;IF($AK$310="MacOS","'' ","")&amp;"'s#"&amp;BK$312&amp;"="""&amp;VLOOKUP(BK$312,$AD$9:$AN$32,8,FALSE)&amp;""""&amp;"#"&amp;BK$312&amp;"="&amp;""""&amp;INDEX($E$188:$G$191,MATCH("●",INDEX($H$188:$AQ$191,,MATCH($D332,$137:$137,0)-7),0),1)&amp;""""&amp;"#g'"&amp;" ${CONFIG_DIR}"&amp;$K$7&amp;"; export "&amp;BK$312&amp;"="&amp;""""&amp;INDEX($E$188:$G$191,MATCH("●",INDEX($H$188:$AQ$191,,MATCH($D332,$137:$137,0)-7),0),1)&amp;""";"),",",""",""")</f>
        <v/>
      </c>
      <c r="BL332" s="71" t="str">
        <f>SUBSTITUTE(IF(INDEX($E$188:$G$191,MATCH("●",INDEX($H$188:$AQ$191,,MATCH($D332,$137:$137,0)-7),0),1)=VLOOKUP(BL$312,$AD$9:$AN$32,8,FALSE),"","sed -i "&amp;IF($AK$310="MacOS","'' ","")&amp;"'s#"&amp;BL$312&amp;"="""&amp;INDEX($E$188:$G$191,MATCH("●",INDEX($H$188:$AQ$191,,MATCH($D332,$137:$137,0)-7),0),1)&amp;""""&amp;"#"&amp;BL$312&amp;"="&amp;""""&amp;VLOOKUP(BL$312,$AD$9:$AN$32,8,FALSE)&amp;""""&amp;"#g'"&amp;"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2" s="71" t="str">
        <f>SUBSTITUTE(IF(VLOOKUP(BM$312,$AD$9:$AN$32,8,FALSE)=INDEX($E$193:$G$194,MATCH("●",INDEX($H$193:$AQ$194,,MATCH($D332,$137:$137,0)-7),0),1),"","sed -i "&amp;IF($AK$310="MacOS","'' ","")&amp;"'s#"&amp;BM$312&amp;"="""&amp;VLOOKUP(BM$312,$AD$9:$AN$32,8,FALSE)&amp;""""&amp;"#"&amp;BM$312&amp;"="&amp;""""&amp;INDEX($E$193:$G$194,MATCH("●",INDEX($H$193:$AQ$194,,MATCH($D332,$137:$137,0)-7),0),1)&amp;""""&amp;"#g'"&amp;" ${CONFIG_DIR}"&amp;$K$7&amp;"; export "&amp;BM$312&amp;"="&amp;""""&amp;INDEX($E$193:$G$194,MATCH("●",INDEX($H$193:$AQ$194,,MATCH($D332,$137:$137,0)-7),0),1)&amp;""";"),",",""",""")</f>
        <v/>
      </c>
      <c r="BN332" s="71" t="str">
        <f>SUBSTITUTE(IF(INDEX($E$193:$G$194,MATCH("●",INDEX($H$193:$AQ$194,,MATCH($D332,$137:$137,0)-7),0),1)=VLOOKUP(BN$312,$AD$9:$AN$32,8,FALSE),"","sed -i "&amp;IF($AK$310="MacOS","'' ","")&amp;"'s#"&amp;BN$312&amp;"="""&amp;INDEX($E$193:$G$194,MATCH("●",INDEX($H$193:$AQ$194,,MATCH($D332,$137:$137,0)-7),0),1)&amp;""""&amp;"#"&amp;BN$312&amp;"="&amp;""""&amp;VLOOKUP(BN$312,$AD$9:$AN$32,8,FALSE)&amp;""""&amp;"#g'"&amp;"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2" s="71" t="str">
        <f>SUBSTITUTE(IF(VLOOKUP(BO$312,$AD$9:$AN$32,8,FALSE)=INDEX($E$196:$G$197,MATCH("●",INDEX($H$196:$AQ$197,,MATCH($D332,$137:$137,0)-7),0),1),"","sed -i "&amp;IF($AK$310="MacOS","'' ","")&amp;"'s#"&amp;BO$312&amp;"="""&amp;VLOOKUP(BO$312,$AD$9:$AN$32,8,FALSE)&amp;""""&amp;"#"&amp;BO$312&amp;"="&amp;""""&amp;INDEX($E$196:$G$197,MATCH("●",INDEX($H$196:$AQ$197,,MATCH($D332,$137:$137,0)-7),0),1)&amp;""""&amp;"#g'"&amp;" ${CONFIG_DIR}"&amp;$K$7&amp;"; export "&amp;BO$312&amp;"="&amp;""""&amp;INDEX($E$196:$G$197,MATCH("●",INDEX($H$196:$AQ$197,,MATCH($D332,$137:$137,0)-7),0),1)&amp;""";"),",",""",""")</f>
        <v/>
      </c>
      <c r="BP332" s="71" t="str">
        <f>SUBSTITUTE(IF(INDEX($E$196:$G$197,MATCH("●",INDEX($H$196:$AQ$197,,MATCH($D332,$137:$137,0)-7),0),1)=VLOOKUP(BP$312,$AD$9:$AN$32,8,FALSE),"","sed -i "&amp;IF($AK$310="MacOS","'' ","")&amp;"'s#"&amp;BP$312&amp;"="""&amp;INDEX($E$196:$G$197,MATCH("●",INDEX($H$196:$AQ$197,,MATCH($D332,$137:$137,0)-7),0),1)&amp;""""&amp;"#"&amp;BP$312&amp;"="&amp;""""&amp;VLOOKUP(BP$312,$AD$9:$AN$32,8,FALSE)&amp;""""&amp;"#g'"&amp;"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2" s="71" t="str">
        <f>SUBSTITUTE(IF(VLOOKUP(BQ$312,$AD$9:$AN$32,8,FALSE)=INDEX($E$199:$G$200,MATCH("●",INDEX($H$199:$AQ$200,,MATCH($D332,$137:$137,0)-7),0),1),"","sed -i "&amp;IF($AK$310="MacOS","'' ","")&amp;"'s#"&amp;BQ$312&amp;"="""&amp;VLOOKUP(BQ$312,$AD$9:$AN$32,8,FALSE)&amp;""""&amp;"#"&amp;BQ$312&amp;"="&amp;""""&amp;INDEX($E$199:$G$200,MATCH("●",INDEX($H$199:$AQ$200,,MATCH($D332,$137:$137,0)-7),0),1)&amp;""""&amp;"#g'"&amp;" ${CONFIG_DIR}"&amp;$K$7&amp;"; export "&amp;BQ$312&amp;"="&amp;""""&amp;INDEX($E$199:$G$200,MATCH("●",INDEX($H$199:$AQ$200,,MATCH($D332,$137:$137,0)-7),0),1)&amp;""";"),",",""",""")</f>
        <v/>
      </c>
      <c r="BR332" s="71" t="str">
        <f>SUBSTITUTE(IF(INDEX($E$199:$G$200,MATCH("●",INDEX($H$199:$AQ$200,,MATCH($D332,$137:$137,0)-7),0),1)=VLOOKUP(BR$312,$AD$9:$AN$32,8,FALSE),"","sed -i "&amp;IF($AK$310="MacOS","'' ","")&amp;"'s#"&amp;BR$312&amp;"="""&amp;INDEX($E$199:$G$200,MATCH("●",INDEX($H$199:$AQ$200,,MATCH($D332,$137:$137,0)-7),0),1)&amp;""""&amp;"#"&amp;BR$312&amp;"="&amp;""""&amp;VLOOKUP(BR$312,$AD$9:$AN$32,8,FALSE)&amp;""""&amp;"#g'"&amp;"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2" s="71" t="str">
        <f>SUBSTITUTE(IF(VLOOKUP(BS$312,$AD$9:$AN$32,8,FALSE)=INDEX($E$202:$G$205,MATCH("●",INDEX($H$202:$AQ$205,,MATCH($D332,$137:$137,0)-7),0),1),"","sed -i "&amp;IF($AK$310="MacOS","'' ","")&amp;"'s#"&amp;BS$312&amp;"="""&amp;VLOOKUP(BS$312,$AD$9:$AN$32,8,FALSE)&amp;""""&amp;"#"&amp;BS$312&amp;"="&amp;""""&amp;INDEX($E$202:$G$205,MATCH("●",INDEX($H$202:$AQ$205,,MATCH($D332,$137:$137,0)-7),0),1)&amp;""""&amp;"#g'"&amp;" ${CONFIG_DIR}"&amp;$K$7&amp;"; export "&amp;BS$312&amp;"="&amp;""""&amp;INDEX($E$202:$G$205,MATCH("●",INDEX($H$202:$AQ$205,,MATCH($D332,$137:$137,0)-7),0),1)&amp;""";"),",",""",""")</f>
        <v/>
      </c>
      <c r="BT332" s="71" t="str">
        <f>SUBSTITUTE(IF(INDEX($E$202:$G$205,MATCH("●",INDEX($H$202:$AQ$205,,MATCH($D332,$137:$137,0)-7),0),1)=VLOOKUP(BT$312,$AD$9:$AN$32,8,FALSE),"","sed -i "&amp;IF($AK$310="MacOS","'' ","")&amp;"'s#"&amp;BT$312&amp;"="""&amp;INDEX($E$202:$G$205,MATCH("●",INDEX($H$202:$AQ$205,,MATCH($D332,$137:$137,0)-7),0),1)&amp;""""&amp;"#"&amp;BT$312&amp;"="&amp;""""&amp;VLOOKUP(BT$312,$AD$9:$AN$32,8,FALSE)&amp;""""&amp;"#g'"&amp;"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2" s="71" t="str">
        <f>SUBSTITUTE(IF(VLOOKUP(BU$312,$AD$9:$AN$32,8,FALSE)=INDEX($E$207:$G$212,MATCH("●",INDEX($H$207:$AQ$212,,MATCH($D332,$137:$137,0)-7),0),1),"","sed -i "&amp;IF($AK$310="MacOS","'' ","")&amp;"'s#"&amp;BU$312&amp;"="""&amp;VLOOKUP(BU$312,$AD$9:$AN$32,8,FALSE)&amp;""""&amp;"#"&amp;BU$312&amp;"="&amp;""""&amp;INDEX($E$207:$G$212,MATCH("●",INDEX($H$207:$AQ$212,,MATCH($D332,$137:$137,0)-7),0),1)&amp;""""&amp;"#g'"&amp;" ${CONFIG_DIR}"&amp;$K$7&amp;"; export "&amp;BU$312&amp;"="&amp;""""&amp;INDEX($E$207:$G$212,MATCH("●",INDEX($H$207:$AQ$212,,MATCH($D332,$137:$137,0)-7),0),1)&amp;""";"),",",""",""")</f>
        <v/>
      </c>
      <c r="BV332" s="71" t="str">
        <f>SUBSTITUTE(IF(INDEX($E$207:$G$212,MATCH("●",INDEX($H$207:$AQ$212,,MATCH($D332,$137:$137,0)-7),0),1)=VLOOKUP(BV$312,$AD$9:$AN$32,8,FALSE),"","sed -i "&amp;IF($AK$310="MacOS","'' ","")&amp;"'s#"&amp;BV$312&amp;"="""&amp;INDEX($E$207:$G$212,MATCH("●",INDEX($H$207:$AQ$212,,MATCH($D332,$137:$137,0)-7),0),1)&amp;""""&amp;"#"&amp;BV$312&amp;"="&amp;""""&amp;VLOOKUP(BV$312,$AD$9:$AN$32,8,FALSE)&amp;""""&amp;"#g'"&amp;"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2" s="71" t="str">
        <f>SUBSTITUTE(IF(VLOOKUP(BW$312,$AD$9:$AN$32,8,FALSE)=INDEX($E$214:$G$219,MATCH("●",INDEX($H$214:$AQ$219,,MATCH($D332,$137:$137,0)-7),0),1),"","sed -i "&amp;IF($AK$310="MacOS","'' ","")&amp;"'s#"&amp;BW$312&amp;"="""&amp;VLOOKUP(BW$312,$AD$9:$AN$32,8,FALSE)&amp;""""&amp;"#"&amp;BW$312&amp;"="&amp;""""&amp;INDEX($E$214:$G$219,MATCH("●",INDEX($H$214:$AQ$219,,MATCH($D332,$137:$137,0)-7),0),1)&amp;""""&amp;"#g'"&amp;" ${CONFIG_DIR}"&amp;$K$7&amp;"; export "&amp;BW$312&amp;"="&amp;""""&amp;INDEX($E$214:$G$219,MATCH("●",INDEX($H$214:$AQ$219,,MATCH($D332,$137:$137,0)-7),0),1)&amp;""";"),",",""",""")</f>
        <v/>
      </c>
      <c r="BX332" s="71" t="str">
        <f>SUBSTITUTE(IF(INDEX($E$214:$G$219,MATCH("●",INDEX($H$214:$AQ$219,,MATCH($D332,$137:$137,0)-7),0),1)=VLOOKUP(BX$312,$AD$9:$AN$32,8,FALSE),"","sed -i "&amp;IF($AK$310="MacOS","'' ","")&amp;"'s#"&amp;BX$312&amp;"="""&amp;INDEX($E$214:$G$219,MATCH("●",INDEX($H$214:$AQ$219,,MATCH($D332,$137:$137,0)-7),0),1)&amp;""""&amp;"#"&amp;BX$312&amp;"="&amp;""""&amp;VLOOKUP(BX$312,$AD$9:$AN$32,8,FALSE)&amp;""""&amp;"#g'"&amp;"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2" s="71" t="str">
        <f>SUBSTITUTE(IF(VLOOKUP(BY$312,$AD$9:$AN$32,8,FALSE)=INDEX($E$221:$G$226,MATCH("●",INDEX($H$221:$AQ$226,,MATCH($D332,$137:$137,0)-7),0),1),"","sed -i "&amp;IF($AK$310="MacOS","'' ","")&amp;"'s#"&amp;BY$312&amp;"="""&amp;VLOOKUP(BY$312,$AD$9:$AN$32,8,FALSE)&amp;""""&amp;"#"&amp;BY$312&amp;"="&amp;""""&amp;INDEX($E$221:$G$226,MATCH("●",INDEX($H$221:$AQ$226,,MATCH($D332,$137:$137,0)-7),0),1)&amp;""""&amp;"#g'"&amp;" ${CONFIG_DIR}"&amp;$K$7&amp;"; export "&amp;BY$312&amp;"="&amp;""""&amp;INDEX($E$221:$G$226,MATCH("●",INDEX($H$221:$AQ$226,,MATCH($D332,$137:$137,0)-7),0),1)&amp;""";"),",",""",""")</f>
        <v/>
      </c>
      <c r="BZ332" s="71" t="str">
        <f>SUBSTITUTE(IF(INDEX($E$221:$G$226,MATCH("●",INDEX($H$221:$AQ$226,,MATCH($D332,$137:$137,0)-7),0),1)=VLOOKUP(BZ$312,$AD$9:$AN$32,8,FALSE),"","sed -i "&amp;IF($AK$310="MacOS","'' ","")&amp;"'s#"&amp;BZ$312&amp;"="""&amp;INDEX($E$221:$G$226,MATCH("●",INDEX($H$221:$AQ$226,,MATCH($D332,$137:$137,0)-7),0),1)&amp;""""&amp;"#"&amp;BZ$312&amp;"="&amp;""""&amp;VLOOKUP(BZ$312,$AD$9:$AN$32,8,FALSE)&amp;""""&amp;"#g'"&amp;"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2" s="71" t="str">
        <f>SUBSTITUTE(IF(VLOOKUP(CA$312,$AD$9:$AN$32,8,FALSE)=INDEX($E$228:$G$233,MATCH("●",INDEX($H$228:$AQ$233,,MATCH($D332,$137:$137,0)-7),0),1),"","sed -i "&amp;IF($AK$310="MacOS","'' ","")&amp;"'s#"&amp;CA$312&amp;"="""&amp;VLOOKUP(CA$312,$AD$9:$AN$32,8,FALSE)&amp;""""&amp;"#"&amp;CA$312&amp;"="&amp;""""&amp;INDEX($E$228:$G$233,MATCH("●",INDEX($H$228:$AQ$233,,MATCH($D332,$137:$137,0)-7),0),1)&amp;""""&amp;"#g'"&amp;" ${CONFIG_DIR}"&amp;$K$7&amp;"; export "&amp;CA$312&amp;"="&amp;""""&amp;INDEX($E$228:$G$233,MATCH("●",INDEX($H$228:$AQ$233,,MATCH($D332,$137:$137,0)-7),0),1)&amp;""";"),",",""",""")</f>
        <v/>
      </c>
      <c r="CB332" s="71" t="str">
        <f>SUBSTITUTE(IF(INDEX($E$228:$G$233,MATCH("●",INDEX($H$228:$AQ$233,,MATCH($D332,$137:$137,0)-7),0),1)=VLOOKUP(CB$312,$AD$9:$AN$32,8,FALSE),"","sed -i "&amp;IF($AK$310="MacOS","'' ","")&amp;"'s#"&amp;CB$312&amp;"="""&amp;INDEX($E$228:$G$233,MATCH("●",INDEX($H$228:$AQ$233,,MATCH($D332,$137:$137,0)-7),0),1)&amp;""""&amp;"#"&amp;CB$312&amp;"="&amp;""""&amp;VLOOKUP(CB$312,$AD$9:$AN$32,8,FALSE)&amp;""""&amp;"#g'"&amp;"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2" s="71" t="str">
        <f>SUBSTITUTE(IF(VLOOKUP(CC$312,$AD$9:$AN$32,8,FALSE)=INDEX($E$235:$G$240,MATCH("●",INDEX($H$235:$AQ$240,,MATCH($D332,$137:$137,0)-7),0),1),"","sed -i "&amp;IF($AK$310="MacOS","'' ","")&amp;"'s#"&amp;CC$312&amp;"="""&amp;VLOOKUP(CC$312,$AD$9:$AN$32,8,FALSE)&amp;""""&amp;"#"&amp;CC$312&amp;"="&amp;""""&amp;INDEX($E$235:$G$240,MATCH("●",INDEX($H$235:$AQ$240,,MATCH($D332,$137:$137,0)-7),0),1)&amp;""""&amp;"#g'"&amp;" ${CONFIG_DIR}"&amp;$K$7&amp;"; export "&amp;CC$312&amp;"="&amp;""""&amp;INDEX($E$235:$G$240,MATCH("●",INDEX($H$235:$AQ$240,,MATCH($D332,$137:$137,0)-7),0),1)&amp;""";"),",",""",""")</f>
        <v/>
      </c>
      <c r="CD332" s="71" t="str">
        <f>SUBSTITUTE(IF(INDEX($E$235:$G$240,MATCH("●",INDEX($H$235:$AQ$240,,MATCH($D332,$137:$137,0)-7),0),1)=VLOOKUP(CD$312,$AD$9:$AN$32,8,FALSE),"","sed -i "&amp;IF($AK$310="MacOS","'' ","")&amp;"'s#"&amp;CD$312&amp;"="""&amp;INDEX($E$235:$G$240,MATCH("●",INDEX($H$235:$AQ$240,,MATCH($D332,$137:$137,0)-7),0),1)&amp;""""&amp;"#"&amp;CD$312&amp;"="&amp;""""&amp;VLOOKUP(CD$312,$AD$9:$AN$32,8,FALSE)&amp;""""&amp;"#g'"&amp;"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2" s="71" t="str">
        <f>SUBSTITUTE(IF(VLOOKUP(CE$312,$AD$9:$AN$32,8,FALSE)=INDEX($E$242:$G$247,MATCH("●",INDEX($H$242:$AQ$247,,MATCH($D332,$137:$137,0)-7),0),1),"","sed -i "&amp;IF($AK$310="MacOS","'' ","")&amp;"'s#"&amp;CE$312&amp;"="""&amp;VLOOKUP(CE$312,$AD$9:$AN$32,8,FALSE)&amp;""""&amp;"#"&amp;CE$312&amp;"="&amp;""""&amp;INDEX($E$242:$G$247,MATCH("●",INDEX($H$242:$AQ$247,,MATCH($D332,$137:$137,0)-7),0),1)&amp;""""&amp;"#g'"&amp;" ${CONFIG_DIR}"&amp;$K$7&amp;"; export "&amp;CE$312&amp;"="&amp;""""&amp;INDEX($E$242:$G$247,MATCH("●",INDEX($H$242:$AQ$247,,MATCH($D332,$137:$137,0)-7),0),1)&amp;""";"),",",""",""")</f>
        <v/>
      </c>
      <c r="CF332" s="71" t="str">
        <f>SUBSTITUTE(IF(INDEX($E$242:$G$247,MATCH("●",INDEX($H$242:$AQ$247,,MATCH($D332,$137:$137,0)-7),0),1)=VLOOKUP(CF$312,$AD$9:$AN$32,8,FALSE),"","sed -i "&amp;IF($AK$310="MacOS","'' ","")&amp;"'s#"&amp;CF$312&amp;"="""&amp;INDEX($E$242:$G$247,MATCH("●",INDEX($H$242:$AQ$247,,MATCH($D332,$137:$137,0)-7),0),1)&amp;""""&amp;"#"&amp;CF$312&amp;"="&amp;""""&amp;VLOOKUP(CF$312,$AD$9:$AN$32,8,FALSE)&amp;""""&amp;"#g'"&amp;"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2" s="71" t="str">
        <f>SUBSTITUTE(IF(VLOOKUP(CG$312,$AD$9:$AN$32,8,FALSE)=INDEX($E$249:$G$253,MATCH("●",INDEX($H$249:$AQ$253,,MATCH($D332,$137:$137,0)-7),0),1),"","sed -i "&amp;IF($AK$310="MacOS","'' ","")&amp;"'s#"&amp;CG$312&amp;"="""&amp;VLOOKUP(CG$312,$AD$9:$AN$32,8,FALSE)&amp;""""&amp;"#"&amp;CG$312&amp;"="&amp;""""&amp;INDEX($E$249:$G$253,MATCH("●",INDEX($H$249:$AQ$253,,MATCH($D332,$137:$137,0)-7),0),1)&amp;""""&amp;"#g'"&amp;" ${CONFIG_DIR}"&amp;$K$7&amp;"; export "&amp;CG$312&amp;"="&amp;""""&amp;INDEX($E$249:$G$253,MATCH("●",INDEX($H$249:$AQ$253,,MATCH($D332,$137:$137,0)-7),0),1)&amp;""";"),",",""",""")</f>
        <v/>
      </c>
      <c r="CH332" s="71" t="str">
        <f>SUBSTITUTE(IF(INDEX($E$249:$G$253,MATCH("●",INDEX($H$249:$AQ$253,,MATCH($D332,$137:$137,0)-7),0),1)=VLOOKUP(CH$312,$AD$9:$AN$32,8,FALSE),"","sed -i "&amp;IF($AK$310="MacOS","'' ","")&amp;"'s#"&amp;CH$312&amp;"="""&amp;INDEX($E$249:$G$253,MATCH("●",INDEX($H$249:$AQ$253,,MATCH($D332,$137:$137,0)-7),0),1)&amp;""""&amp;"#"&amp;CH$312&amp;"="&amp;""""&amp;VLOOKUP(CH$312,$AD$9:$AN$32,8,FALSE)&amp;""""&amp;"#g'"&amp;"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2" s="71" t="str">
        <f>SUBSTITUTE(IF(VLOOKUP(CI$312,$AD$9:$AN$32,8,FALSE)=INDEX($E$255:$G$259,MATCH("●",INDEX($H$255:$AQ$259,,MATCH($D332,$137:$137,0)-7),0),1),"","sed -i "&amp;IF($AK$310="MacOS","'' ","")&amp;"'s#"&amp;CI$312&amp;"="""&amp;VLOOKUP(CI$312,$AD$9:$AN$32,8,FALSE)&amp;""""&amp;"#"&amp;CI$312&amp;"="&amp;""""&amp;INDEX($E$255:$G$259,MATCH("●",INDEX($H$255:$AQ$259,,MATCH($D332,$137:$137,0)-7),0),1)&amp;""""&amp;"#g'"&amp;" ${CONFIG_DIR}"&amp;$K$7&amp;"; export "&amp;CI$312&amp;"="&amp;""""&amp;INDEX($E$255:$G$259,MATCH("●",INDEX($H$255:$AQ$259,,MATCH($D332,$137:$137,0)-7),0),1)&amp;""";"),",",""",""")</f>
        <v/>
      </c>
      <c r="CJ332" s="71" t="str">
        <f>SUBSTITUTE(IF(INDEX($E$255:$G$259,MATCH("●",INDEX($H$255:$AQ$259,,MATCH($D332,$137:$137,0)-7),0),1)=VLOOKUP(CJ$312,$AD$9:$AN$32,8,FALSE),"","sed -i "&amp;IF($AK$310="MacOS","'' ","")&amp;"'s#"&amp;CJ$312&amp;"="""&amp;INDEX($E$255:$G$259,MATCH("●",INDEX($H$255:$AQ$259,,MATCH($D332,$137:$137,0)-7),0),1)&amp;""""&amp;"#"&amp;CJ$312&amp;"="&amp;""""&amp;VLOOKUP(CJ$312,$AD$9:$AN$32,8,FALSE)&amp;""""&amp;"#g'"&amp;"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2" s="71" t="str">
        <f>SUBSTITUTE(IF(VLOOKUP(CK$312,$AD$9:$AN$32,8,FALSE)=INDEX($E$261:$G$270,MATCH("●",INDEX($H$261:$AQ$270,,MATCH($D332,$137:$137,0)-7),0),1),"","sed -i "&amp;IF($AK$310="MacOS","'' ","")&amp;"'s#"&amp;CK$312&amp;"="""&amp;VLOOKUP(CK$312,$AD$9:$AN$32,8,FALSE)&amp;""""&amp;"#"&amp;CK$312&amp;"="&amp;""""&amp;INDEX($E$261:$G$270,MATCH("●",INDEX($H$261:$AQ$270,,MATCH($D332,$137:$137,0)-7),0),1)&amp;""""&amp;"#g'"&amp;" ${CONFIG_DIR}"&amp;$K$7&amp;"; export "&amp;CK$312&amp;"="&amp;""""&amp;INDEX($E$261:$G$270,MATCH("●",INDEX($H$261:$AQ$270,,MATCH($D332,$137:$137,0)-7),0),1)&amp;""";"),",",""",""")</f>
        <v/>
      </c>
      <c r="CL332" s="71" t="str">
        <f>SUBSTITUTE(IF(INDEX($E$261:$G$270,MATCH("●",INDEX($H$261:$AQ$270,,MATCH($D332,$137:$137,0)-7),0),1)=VLOOKUP(CL$312,$AD$9:$AN$32,8,FALSE),"","sed -i "&amp;IF($AK$310="MacOS","'' ","")&amp;"'s#"&amp;CL$312&amp;"="""&amp;INDEX($E$261:$G$270,MATCH("●",INDEX($H$261:$AQ$270,,MATCH($D332,$137:$137,0)-7),0),1)&amp;""""&amp;"#"&amp;CL$312&amp;"="&amp;""""&amp;VLOOKUP(CL$312,$AD$9:$AN$32,8,FALSE)&amp;""""&amp;"#g'"&amp;"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2" s="71" t="str">
        <f t="shared" si="6"/>
        <v>sed -i '' 's#POSTGRESQL_TEMPLATE="template0"#POSTGRESQL_TEMPLATE="なし"#g' ${CONFIG_DIR}db_data_config.txt; export POSTGRESQL_TEMPLATE="なし";</v>
      </c>
      <c r="CN332" s="71" t="str">
        <f t="shared" si="7"/>
        <v>sed -i '' 's#POSTGRESQL_TEMPLATE="なし"#POSTGRESQL_TEMPLATE="template0"#g' ${CONFIG_DIR}db_data_config.txt; export POSTGRESQL_TEMPLATE="template0";</v>
      </c>
      <c r="CO332" s="71" t="str">
        <f t="shared" si="8"/>
        <v>sed -i '' 's#POSTGRESQL_CONNECTION_LIMIT="-1"#POSTGRESQL_CONNECTION_LIMIT="なし"#g' ${CONFIG_DIR}db_data_config.txt; export POSTGRESQL_CONNECTION_LIMIT="なし";</v>
      </c>
      <c r="CP332" s="71" t="str">
        <f t="shared" si="9"/>
        <v>sed -i '' 's#POSTGRESQL_CONNECTION_LIMIT="なし"#POSTGRESQL_CONNECTION_LIMIT="-1"#g' ${CONFIG_DIR}db_data_config.txt; export POSTGRESQL_CONNECTION_LIMIT="-1";</v>
      </c>
      <c r="CQ332" s="71" t="str">
        <f t="shared" si="10"/>
        <v>sed -i '' 's#POSTGRESQL_ALLOW_CONNECTIONS="true"#POSTGRESQL_ALLOW_CONNECTIONS="なし"#g' ${CONFIG_DIR}db_data_config.txt; export POSTGRESQL_ALLOW_CONNECTIONS="なし";</v>
      </c>
      <c r="CR332" s="71" t="str">
        <f t="shared" si="11"/>
        <v>sed -i '' 's#POSTGRESQL_ALLOW_CONNECTIONS="なし"#POSTGRESQL_ALLOW_CONNECTIONS="true"#g' ${CONFIG_DIR}db_data_config.txt; export POSTGRESQL_ALLOW_CONNECTIONS="true";</v>
      </c>
      <c r="CS332" s="5" t="s">
        <v>735</v>
      </c>
    </row>
    <row r="333" spans="4:97" ht="54" customHeight="1">
      <c r="D333" s="96">
        <f t="shared" si="12"/>
        <v>56</v>
      </c>
      <c r="E333" s="97"/>
      <c r="F333" s="97"/>
      <c r="G333" s="98"/>
      <c r="H333" s="45" t="str">
        <f t="shared" ca="1" si="5"/>
        <v>clear; echo テストケース056; sed -i '' 's#DATABASE_USERRIGHT="ALL PRIVILEGES"#DATABASE_USERRIGHT="INSERT"#g' ${CONFIG_DIR}db_sql_config.txt; export DATABASE_USERRIGHT="INSERT";sed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's#DATABASE_USERRIGHT="INSERT"#DATABASE_USERRIGHT="ALL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7"/>
      <c r="AE333" s="99" t="str" cm="1">
        <f t="array" ref="AE333">SUBSTITUTE(INDEX($H$288:$AQ$288, , MATCH($D333, $137:$137, 0)-7),"-","")</f>
        <v>正常</v>
      </c>
      <c r="AF333" s="100"/>
      <c r="AG333" s="101"/>
      <c r="AH333" s="102" t="s">
        <v>1567</v>
      </c>
      <c r="AI333" s="103"/>
      <c r="AJ333" s="103"/>
      <c r="AK333" s="103"/>
      <c r="AL333" s="103"/>
      <c r="AM333" s="103"/>
      <c r="AN333" s="103"/>
      <c r="AO333" s="103"/>
      <c r="AP333" s="103"/>
      <c r="AQ333" s="104"/>
      <c r="AS333" s="68" t="str" cm="1">
        <f t="array" ref="AS333">SUBSTITUTE(TEXT(INDEX($H$291:$AQ$291,1,$D333-36),"000000"),"-","")</f>
        <v>240001</v>
      </c>
      <c r="AT333" s="69"/>
      <c r="AU333" s="70"/>
      <c r="AW333" s="71" t="str">
        <f>SUBSTITUTE(IF(VLOOKUP(AW$312,$AD$9:$AN$32,8,FALSE)=INDEX($E$143:$G$146,MATCH("●",INDEX($H$143:$AQ$146,,MATCH($D333,$137:$137,0)-7),0),1),"","sed -i "&amp;IF($AK$310="MacOS","'' ","")&amp;"'s#"&amp;AW$312&amp;"="""&amp;VLOOKUP(AW$312,$AD$9:$AN$32,8,FALSE)&amp;""""&amp;"#"&amp;AW$312&amp;"="&amp;""""&amp;INDEX($E$143:$G$146,MATCH("●",INDEX($H$143:$AQ$146,,MATCH($D333,$137:$137,0)-7),0),1)&amp;""""&amp;"#g'"&amp;" ${CONFIG_DIR}"&amp;$K$7&amp;"; export "&amp;AW$312&amp;"="&amp;""""&amp;INDEX($E$143:$G$146,MATCH("●",INDEX($H$143:$AQ$146,,MATCH($D333,$137:$137,0)-7),0),1)&amp;""";"),",",""",""")</f>
        <v/>
      </c>
      <c r="AX333" s="71" t="str">
        <f>SUBSTITUTE(IF(INDEX($E$143:$G$146,MATCH("●",INDEX($H$143:$AQ$146,,MATCH($D333,$137:$137,0)-7),0),1)=VLOOKUP(AX$312,$AD$9:$AN$32,8,FALSE),"","sed -i "&amp;IF($AK$310="MacOS","'' ","")&amp;"'s#"&amp;AX$312&amp;"="""&amp;INDEX($E$143:$G$146,MATCH("●",INDEX($H$143:$AQ$146,,MATCH($D333,$137:$137,0)-7),0),1)&amp;""""&amp;"#"&amp;AX$312&amp;"="&amp;""""&amp;VLOOKUP(AX$312,$AD$9:$AN$32,8,FALSE)&amp;""""&amp;"#g'"&amp;"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3" s="71" t="str">
        <f>SUBSTITUTE(IF(VLOOKUP(AY$312,$AD$9:$AN$32,8,FALSE)=INDEX($E$148:$G$149,MATCH("●",INDEX($H$148:$AQ$149,,MATCH($D333,$137:$137,0)-7),0),1),"","sed -i "&amp;IF($AK$310="MacOS","'' ","")&amp;"'s#"&amp;AY$312&amp;"="""&amp;VLOOKUP(AY$312,$AD$9:$AN$32,8,FALSE)&amp;""""&amp;"#"&amp;AY$312&amp;"="&amp;""""&amp;INDEX($E$148:$G$149,MATCH("●",INDEX($H$148:$AQ$149,,MATCH($D333,$137:$137,0)-7),0),1)&amp;""""&amp;"#g'"&amp;" ${CONFIG_DIR}"&amp;$K$7&amp;"; export "&amp;AY$312&amp;"="&amp;""""&amp;INDEX($E$148:$G$149,MATCH("●",INDEX($H$148:$AQ$149,,MATCH($D333,$137:$137,0)-7),0),1)&amp;""";"),",",""",""")</f>
        <v/>
      </c>
      <c r="AZ333" s="71" t="str">
        <f>SUBSTITUTE(IF(INDEX($E$148:$G$149,MATCH("●",INDEX($H$148:$AQ$149,,MATCH($D333,$137:$137,0)-7),0),1)=VLOOKUP(AZ$312,$AD$9:$AN$16,8,FALSE),"","sed -i "&amp;IF($AK$310="MacOS","'' ","")&amp;"'s#"&amp;AZ$312&amp;"="""&amp;INDEX($E$148:$G$149,MATCH("●",INDEX($H$148:$AQ$149,,MATCH($D333,$137:$137,0)-7),0),1)&amp;""""&amp;"#"&amp;AZ$312&amp;"="&amp;""""&amp;VLOOKUP(AZ$312,$AD$9:$AN$16,8,FALSE)&amp;""""&amp;"#g'"&amp;"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3" s="71" t="str">
        <f>SUBSTITUTE(IF(VLOOKUP(BA$312,$AD$9:$AN$32,8,FALSE)=INDEX($E$151:$G$156,MATCH("●",INDEX($H$151:$AQ$156,,MATCH($D333,$137:$137,0)-7),0),1),"","sed -i "&amp;IF($AK$310="MacOS","'' ","")&amp;"'s#"&amp;BA$312&amp;"="""&amp;VLOOKUP(BA$312,$AD$9:$AN$32,8,FALSE)&amp;""""&amp;"#"&amp;BA$312&amp;"="&amp;""""&amp;INDEX($E$151:$G$156,MATCH("●",INDEX($H$151:$AQ$156,,MATCH($D333,$137:$137,0)-7),0),1)&amp;""""&amp;"#g'"&amp;" ${CONFIG_DIR}"&amp;$K$7&amp;"; export "&amp;BA$312&amp;"="&amp;""""&amp;INDEX($E$151:$G$156,MATCH("●",INDEX($H$151:$AQ$156,,MATCH($D333,$137:$137,0)-7),0),1)&amp;""";"),",",""",""")</f>
        <v/>
      </c>
      <c r="BB333" s="71" t="str">
        <f>SUBSTITUTE(IF(INDEX($E$151:$G$156,MATCH("●",INDEX($H$151:$AQ$156,,MATCH($D333,$137:$137,0)-7),0),1)=VLOOKUP(BB$312,$AD$9:$AN$16,8,FALSE),"","sed -i "&amp;IF($AK$310="MacOS","'' ","")&amp;"'s#"&amp;BB$312&amp;"="""&amp;INDEX($E$151:$G$156,MATCH("●",INDEX($H$151:$AQ$156,,MATCH($D333,$137:$137,0)-7),0),1)&amp;""""&amp;"#"&amp;BB$312&amp;"="&amp;""""&amp;VLOOKUP(BB$312,$AD$9:$AN$16,8,FALSE)&amp;""""&amp;"#g'"&amp;"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3" s="71" t="str">
        <f>SUBSTITUTE(IF(VLOOKUP(BC$312,$AD$9:$AN$32,8,FALSE)=INDEX($E$158:$G$166,MATCH("●",INDEX($H$158:$AQ$166,,MATCH($D333,$137:$137,0)-7),0),1),"","sed -i "&amp;IF($AK$310="MacOS","'' ","")&amp;"'s#"&amp;BC$312&amp;"="""&amp;VLOOKUP(BC$312,$AD$9:$AN$32,8,FALSE)&amp;""""&amp;"#"&amp;BC$312&amp;"="&amp;""""&amp;INDEX($E$158:$G$166,MATCH("●",INDEX($H$158:$AQ$166,,MATCH($D333,$137:$137,0)-7),0),1)&amp;""""&amp;"#g'"&amp;" ${CONFIG_DIR}"&amp;$K$7&amp;"; export "&amp;BC$312&amp;"="&amp;""""&amp;INDEX($E$158:$G$166,MATCH("●",INDEX($H$158:$AQ$166,,MATCH($D333,$137:$137,0)-7),0),1)&amp;""";"),",",""",""")</f>
        <v/>
      </c>
      <c r="BD333" s="71" t="str">
        <f>SUBSTITUTE(IF(INDEX($E$158:$G$166,MATCH("●",INDEX($H$158:$AQ$166,,MATCH($D333,$137:$137,0)-7),0),1)=VLOOKUP(BD$312,$AD$9:$AN$16,8,FALSE),"","sed -i "&amp;IF($AK$310="MacOS","'' ","")&amp;"'s#"&amp;BD$312&amp;"="""&amp;INDEX($E$158:$G$166,MATCH("●",INDEX($H$158:$AQ$166,,MATCH($D333,$137:$137,0)-7),0),1)&amp;""""&amp;"#"&amp;BD$312&amp;"="&amp;""""&amp;VLOOKUP(BD$312,$AD$9:$AN$16,8,FALSE)&amp;""""&amp;"#g'"&amp;"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3" s="71" t="str">
        <f>SUBSTITUTE(IF(VLOOKUP(BE$312,$AD$9:$AN$32,8,FALSE)=INDEX($E$168:$G$169,MATCH("●",INDEX($H$168:$AQ$169,,MATCH($D333,$137:$137,0)-7),0),1),"","sed -i "&amp;IF($AK$310="MacOS","'' ","")&amp;"'s#"&amp;BE$312&amp;"="""&amp;VLOOKUP(BE$312,$AD$9:$AD$9:$AN$32,8,FALSE)&amp;""""&amp;"#"&amp;BE$312&amp;"="&amp;""""&amp;INDEX($E$168:$G$169,MATCH("●",INDEX($H$168:$AQ$169,,MATCH($D333,$137:$137,0)-7),0),1)&amp;""""&amp;"#g'"&amp;" ${CONFIG_DIR}"&amp;$K$7&amp;"; export "&amp;BE$312&amp;"="&amp;""""&amp;INDEX($E$168:$G$169,MATCH("●",INDEX($H$168:$AQ$169,,MATCH($D333,$137:$137,0)-7),0),1)&amp;""";"),",",""",""")</f>
        <v/>
      </c>
      <c r="BF333" s="71" t="str">
        <f>SUBSTITUTE(IF(INDEX($E$168:$G$169,MATCH("●",INDEX($H$168:$AQ$169,,MATCH($D333,$137:$137,0)-7),0),1)=VLOOKUP(BF$312,$AD$9:$AN$16,8,FALSE),"","sed -i "&amp;IF($AK$310="MacOS","'' ","")&amp;"'s#"&amp;BF$312&amp;"="""&amp;INDEX($E$168:$G$169,MATCH("●",INDEX($H$168:$AQ$169,,MATCH($D333,$137:$137,0)-7),0),1)&amp;""""&amp;"#"&amp;BF$312&amp;"="&amp;""""&amp;VLOOKUP(BF$312,$AD$9:$AN$16,8,FALSE)&amp;""""&amp;"#g'"&amp;"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3" s="71" t="str">
        <f>SUBSTITUTE(IF(VLOOKUP(BG$312,$AD$9:$AN$32,8,FALSE)=INDEX($E$171:$G$172,MATCH("●",INDEX($H$171:$AQ$172,,MATCH($D333,$137:$137,0)-7),0),1),"","sed -i "&amp;IF($AK$310="MacOS","'' ","")&amp;"'s#"&amp;BG$312&amp;"="""&amp;VLOOKUP(BG$312,$AD$9:$AN$32,8,FALSE)&amp;""""&amp;"#"&amp;BG$312&amp;"="&amp;""""&amp;INDEX($E$171:$G$172,MATCH("●",INDEX($H$171:$AQ$172,,MATCH($D333,$137:$137,0)-7),0),1)&amp;""""&amp;"#g'"&amp;" ${CONFIG_DIR}"&amp;$K$7&amp;"; export "&amp;BG$312&amp;"="&amp;""""&amp;INDEX($E$171:$G$172,MATCH("●",INDEX($H$171:$AQ$172,,MATCH($D333,$137:$137,0)-7),0),1)&amp;""";"),",",""",""")</f>
        <v/>
      </c>
      <c r="BH333" s="71" t="str">
        <f>SUBSTITUTE(IF(INDEX($E$171:$G$172,MATCH("●",INDEX($H$171:$AQ$172,,MATCH($D333,$137:$137,0)-7),0),1)=VLOOKUP(BH$312,$AD$9:$AN$16,8,FALSE),"","sed -i "&amp;IF($AK$310="MacOS","'' ","")&amp;"'s#"&amp;BH$312&amp;"="""&amp;INDEX($E$171:$G$172,MATCH("●",INDEX($H$171:$AQ$172,,MATCH($D333,$137:$137,0)-7),0),1)&amp;""""&amp;"#"&amp;BH$312&amp;"="&amp;""""&amp;VLOOKUP(BH$312,$AD$9:$AN$16,8,FALSE)&amp;""""&amp;"#g'"&amp;"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3" s="71" t="str">
        <f>SUBSTITUTE(IF(VLOOKUP(BI$312,$AD$9:$AN$32,8,FALSE)=INDEX($E$174:$G$186,MATCH("●",INDEX($H$174:$AQ$186,,MATCH($D333,$137:$137,0)-7),0),1),"","sed -i "&amp;IF($AK$310="MacOS","'' ","")&amp;"'s#"&amp;BI$312&amp;"="""&amp;VLOOKUP(BI$312,$AD$9:$AN$32,8,FALSE)&amp;""""&amp;"#"&amp;BI$312&amp;"="&amp;""""&amp;INDEX($E$174:$G$186,MATCH("●",INDEX($H$174:$AQ$186,,MATCH($D333,$137:$137,0)-7),0),1)&amp;""""&amp;"#g'"&amp;" ${CONFIG_DIR}"&amp;$K$7&amp;"; export "&amp;BI$312&amp;"="&amp;""""&amp;INDEX($E$174:$G$186,MATCH("●",INDEX($H$174:$AQ$186,,MATCH($D333,$137:$137,0)-7),0),1)&amp;""";"),",",""",""")</f>
        <v>sed -i '' 's#DATABASE_USERRIGHT="ALL PRIVILEGES"#DATABASE_USERRIGHT="INSERT"#g' ${CONFIG_DIR}db_sql_config.txt; export DATABASE_USERRIGHT="INSERT";</v>
      </c>
      <c r="BJ333" s="71" t="str">
        <f>SUBSTITUTE(IF(INDEX($E$174:$G$186,MATCH("●",INDEX($H$174:$AQ$186,,MATCH($D333,$137:$137,0)-7),0),1)=VLOOKUP(BJ$312,$AD$9:$AN$16,8,FALSE),"","sed -i "&amp;IF($AK$310="MacOS","'' ","")&amp;"'s#"&amp;BJ$312&amp;"="""&amp;INDEX($E$174:$G$186,MATCH("●",INDEX($H$174:$AQ$186,,MATCH($D333,$137:$137,0)-7),0),1)&amp;""""&amp;"#"&amp;BJ$312&amp;"="&amp;""""&amp;VLOOKUP(BJ$312,$AD$9:$AN$16,8,FALSE)&amp;""""&amp;"#g'"&amp;"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's#DATABASE_USERRIGHT="INSERT"#DATABASE_USERRIGHT="ALL PRIVILEGES"#g' ${CONFIG_DIR}db_sql_config.txt; export DATABASE_USERRIGHT="ALL PRIVILEGES";</v>
      </c>
      <c r="BK333" s="71" t="str">
        <f>SUBSTITUTE(IF(VLOOKUP(BK$312,$AD$9:$AN$32,8,FALSE)=INDEX($E$188:$G$191,MATCH("●",INDEX($H$188:$AQ$191,,MATCH($D333,$137:$137,0)-7),0),1),"","sed -i "&amp;IF($AK$310="MacOS","'' ","")&amp;"'s#"&amp;BK$312&amp;"="""&amp;VLOOKUP(BK$312,$AD$9:$AN$32,8,FALSE)&amp;""""&amp;"#"&amp;BK$312&amp;"="&amp;""""&amp;INDEX($E$188:$G$191,MATCH("●",INDEX($H$188:$AQ$191,,MATCH($D333,$137:$137,0)-7),0),1)&amp;""""&amp;"#g'"&amp;" ${CONFIG_DIR}"&amp;$K$7&amp;"; export "&amp;BK$312&amp;"="&amp;""""&amp;INDEX($E$188:$G$191,MATCH("●",INDEX($H$188:$AQ$191,,MATCH($D333,$137:$137,0)-7),0),1)&amp;""";"),",",""",""")</f>
        <v/>
      </c>
      <c r="BL333" s="71" t="str">
        <f>SUBSTITUTE(IF(INDEX($E$188:$G$191,MATCH("●",INDEX($H$188:$AQ$191,,MATCH($D333,$137:$137,0)-7),0),1)=VLOOKUP(BL$312,$AD$9:$AN$32,8,FALSE),"","sed -i "&amp;IF($AK$310="MacOS","'' ","")&amp;"'s#"&amp;BL$312&amp;"="""&amp;INDEX($E$188:$G$191,MATCH("●",INDEX($H$188:$AQ$191,,MATCH($D333,$137:$137,0)-7),0),1)&amp;""""&amp;"#"&amp;BL$312&amp;"="&amp;""""&amp;VLOOKUP(BL$312,$AD$9:$AN$32,8,FALSE)&amp;""""&amp;"#g'"&amp;"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3" s="71" t="str">
        <f>SUBSTITUTE(IF(VLOOKUP(BM$312,$AD$9:$AN$32,8,FALSE)=INDEX($E$193:$G$194,MATCH("●",INDEX($H$193:$AQ$194,,MATCH($D333,$137:$137,0)-7),0),1),"","sed -i "&amp;IF($AK$310="MacOS","'' ","")&amp;"'s#"&amp;BM$312&amp;"="""&amp;VLOOKUP(BM$312,$AD$9:$AN$32,8,FALSE)&amp;""""&amp;"#"&amp;BM$312&amp;"="&amp;""""&amp;INDEX($E$193:$G$194,MATCH("●",INDEX($H$193:$AQ$194,,MATCH($D333,$137:$137,0)-7),0),1)&amp;""""&amp;"#g'"&amp;" ${CONFIG_DIR}"&amp;$K$7&amp;"; export "&amp;BM$312&amp;"="&amp;""""&amp;INDEX($E$193:$G$194,MATCH("●",INDEX($H$193:$AQ$194,,MATCH($D333,$137:$137,0)-7),0),1)&amp;""";"),",",""",""")</f>
        <v/>
      </c>
      <c r="BN333" s="71" t="str">
        <f>SUBSTITUTE(IF(INDEX($E$193:$G$194,MATCH("●",INDEX($H$193:$AQ$194,,MATCH($D333,$137:$137,0)-7),0),1)=VLOOKUP(BN$312,$AD$9:$AN$32,8,FALSE),"","sed -i "&amp;IF($AK$310="MacOS","'' ","")&amp;"'s#"&amp;BN$312&amp;"="""&amp;INDEX($E$193:$G$194,MATCH("●",INDEX($H$193:$AQ$194,,MATCH($D333,$137:$137,0)-7),0),1)&amp;""""&amp;"#"&amp;BN$312&amp;"="&amp;""""&amp;VLOOKUP(BN$312,$AD$9:$AN$32,8,FALSE)&amp;""""&amp;"#g'"&amp;"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3" s="71" t="str">
        <f>SUBSTITUTE(IF(VLOOKUP(BO$312,$AD$9:$AN$32,8,FALSE)=INDEX($E$196:$G$197,MATCH("●",INDEX($H$196:$AQ$197,,MATCH($D333,$137:$137,0)-7),0),1),"","sed -i "&amp;IF($AK$310="MacOS","'' ","")&amp;"'s#"&amp;BO$312&amp;"="""&amp;VLOOKUP(BO$312,$AD$9:$AN$32,8,FALSE)&amp;""""&amp;"#"&amp;BO$312&amp;"="&amp;""""&amp;INDEX($E$196:$G$197,MATCH("●",INDEX($H$196:$AQ$197,,MATCH($D333,$137:$137,0)-7),0),1)&amp;""""&amp;"#g'"&amp;" ${CONFIG_DIR}"&amp;$K$7&amp;"; export "&amp;BO$312&amp;"="&amp;""""&amp;INDEX($E$196:$G$197,MATCH("●",INDEX($H$196:$AQ$197,,MATCH($D333,$137:$137,0)-7),0),1)&amp;""";"),",",""",""")</f>
        <v/>
      </c>
      <c r="BP333" s="71" t="str">
        <f>SUBSTITUTE(IF(INDEX($E$196:$G$197,MATCH("●",INDEX($H$196:$AQ$197,,MATCH($D333,$137:$137,0)-7),0),1)=VLOOKUP(BP$312,$AD$9:$AN$32,8,FALSE),"","sed -i "&amp;IF($AK$310="MacOS","'' ","")&amp;"'s#"&amp;BP$312&amp;"="""&amp;INDEX($E$196:$G$197,MATCH("●",INDEX($H$196:$AQ$197,,MATCH($D333,$137:$137,0)-7),0),1)&amp;""""&amp;"#"&amp;BP$312&amp;"="&amp;""""&amp;VLOOKUP(BP$312,$AD$9:$AN$32,8,FALSE)&amp;""""&amp;"#g'"&amp;"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3" s="71" t="str">
        <f>SUBSTITUTE(IF(VLOOKUP(BQ$312,$AD$9:$AN$32,8,FALSE)=INDEX($E$199:$G$200,MATCH("●",INDEX($H$199:$AQ$200,,MATCH($D333,$137:$137,0)-7),0),1),"","sed -i "&amp;IF($AK$310="MacOS","'' ","")&amp;"'s#"&amp;BQ$312&amp;"="""&amp;VLOOKUP(BQ$312,$AD$9:$AN$32,8,FALSE)&amp;""""&amp;"#"&amp;BQ$312&amp;"="&amp;""""&amp;INDEX($E$199:$G$200,MATCH("●",INDEX($H$199:$AQ$200,,MATCH($D333,$137:$137,0)-7),0),1)&amp;""""&amp;"#g'"&amp;" ${CONFIG_DIR}"&amp;$K$7&amp;"; export "&amp;BQ$312&amp;"="&amp;""""&amp;INDEX($E$199:$G$200,MATCH("●",INDEX($H$199:$AQ$200,,MATCH($D333,$137:$137,0)-7),0),1)&amp;""";"),",",""",""")</f>
        <v/>
      </c>
      <c r="BR333" s="71" t="str">
        <f>SUBSTITUTE(IF(INDEX($E$199:$G$200,MATCH("●",INDEX($H$199:$AQ$200,,MATCH($D333,$137:$137,0)-7),0),1)=VLOOKUP(BR$312,$AD$9:$AN$32,8,FALSE),"","sed -i "&amp;IF($AK$310="MacOS","'' ","")&amp;"'s#"&amp;BR$312&amp;"="""&amp;INDEX($E$199:$G$200,MATCH("●",INDEX($H$199:$AQ$200,,MATCH($D333,$137:$137,0)-7),0),1)&amp;""""&amp;"#"&amp;BR$312&amp;"="&amp;""""&amp;VLOOKUP(BR$312,$AD$9:$AN$32,8,FALSE)&amp;""""&amp;"#g'"&amp;"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3" s="71" t="str">
        <f>SUBSTITUTE(IF(VLOOKUP(BS$312,$AD$9:$AN$32,8,FALSE)=INDEX($E$202:$G$205,MATCH("●",INDEX($H$202:$AQ$205,,MATCH($D333,$137:$137,0)-7),0),1),"","sed -i "&amp;IF($AK$310="MacOS","'' ","")&amp;"'s#"&amp;BS$312&amp;"="""&amp;VLOOKUP(BS$312,$AD$9:$AN$32,8,FALSE)&amp;""""&amp;"#"&amp;BS$312&amp;"="&amp;""""&amp;INDEX($E$202:$G$205,MATCH("●",INDEX($H$202:$AQ$205,,MATCH($D333,$137:$137,0)-7),0),1)&amp;""""&amp;"#g'"&amp;" ${CONFIG_DIR}"&amp;$K$7&amp;"; export "&amp;BS$312&amp;"="&amp;""""&amp;INDEX($E$202:$G$205,MATCH("●",INDEX($H$202:$AQ$205,,MATCH($D333,$137:$137,0)-7),0),1)&amp;""";"),",",""",""")</f>
        <v/>
      </c>
      <c r="BT333" s="71" t="str">
        <f>SUBSTITUTE(IF(INDEX($E$202:$G$205,MATCH("●",INDEX($H$202:$AQ$205,,MATCH($D333,$137:$137,0)-7),0),1)=VLOOKUP(BT$312,$AD$9:$AN$32,8,FALSE),"","sed -i "&amp;IF($AK$310="MacOS","'' ","")&amp;"'s#"&amp;BT$312&amp;"="""&amp;INDEX($E$202:$G$205,MATCH("●",INDEX($H$202:$AQ$205,,MATCH($D333,$137:$137,0)-7),0),1)&amp;""""&amp;"#"&amp;BT$312&amp;"="&amp;""""&amp;VLOOKUP(BT$312,$AD$9:$AN$32,8,FALSE)&amp;""""&amp;"#g'"&amp;"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3" s="71" t="str">
        <f>SUBSTITUTE(IF(VLOOKUP(BU$312,$AD$9:$AN$32,8,FALSE)=INDEX($E$207:$G$212,MATCH("●",INDEX($H$207:$AQ$212,,MATCH($D333,$137:$137,0)-7),0),1),"","sed -i "&amp;IF($AK$310="MacOS","'' ","")&amp;"'s#"&amp;BU$312&amp;"="""&amp;VLOOKUP(BU$312,$AD$9:$AN$32,8,FALSE)&amp;""""&amp;"#"&amp;BU$312&amp;"="&amp;""""&amp;INDEX($E$207:$G$212,MATCH("●",INDEX($H$207:$AQ$212,,MATCH($D333,$137:$137,0)-7),0),1)&amp;""""&amp;"#g'"&amp;" ${CONFIG_DIR}"&amp;$K$7&amp;"; export "&amp;BU$312&amp;"="&amp;""""&amp;INDEX($E$207:$G$212,MATCH("●",INDEX($H$207:$AQ$212,,MATCH($D333,$137:$137,0)-7),0),1)&amp;""";"),",",""",""")</f>
        <v/>
      </c>
      <c r="BV333" s="71" t="str">
        <f>SUBSTITUTE(IF(INDEX($E$207:$G$212,MATCH("●",INDEX($H$207:$AQ$212,,MATCH($D333,$137:$137,0)-7),0),1)=VLOOKUP(BV$312,$AD$9:$AN$32,8,FALSE),"","sed -i "&amp;IF($AK$310="MacOS","'' ","")&amp;"'s#"&amp;BV$312&amp;"="""&amp;INDEX($E$207:$G$212,MATCH("●",INDEX($H$207:$AQ$212,,MATCH($D333,$137:$137,0)-7),0),1)&amp;""""&amp;"#"&amp;BV$312&amp;"="&amp;""""&amp;VLOOKUP(BV$312,$AD$9:$AN$32,8,FALSE)&amp;""""&amp;"#g'"&amp;"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3" s="71" t="str">
        <f>SUBSTITUTE(IF(VLOOKUP(BW$312,$AD$9:$AN$32,8,FALSE)=INDEX($E$214:$G$219,MATCH("●",INDEX($H$214:$AQ$219,,MATCH($D333,$137:$137,0)-7),0),1),"","sed -i "&amp;IF($AK$310="MacOS","'' ","")&amp;"'s#"&amp;BW$312&amp;"="""&amp;VLOOKUP(BW$312,$AD$9:$AN$32,8,FALSE)&amp;""""&amp;"#"&amp;BW$312&amp;"="&amp;""""&amp;INDEX($E$214:$G$219,MATCH("●",INDEX($H$214:$AQ$219,,MATCH($D333,$137:$137,0)-7),0),1)&amp;""""&amp;"#g'"&amp;" ${CONFIG_DIR}"&amp;$K$7&amp;"; export "&amp;BW$312&amp;"="&amp;""""&amp;INDEX($E$214:$G$219,MATCH("●",INDEX($H$214:$AQ$219,,MATCH($D333,$137:$137,0)-7),0),1)&amp;""";"),",",""",""")</f>
        <v/>
      </c>
      <c r="BX333" s="71" t="str">
        <f>SUBSTITUTE(IF(INDEX($E$214:$G$219,MATCH("●",INDEX($H$214:$AQ$219,,MATCH($D333,$137:$137,0)-7),0),1)=VLOOKUP(BX$312,$AD$9:$AN$32,8,FALSE),"","sed -i "&amp;IF($AK$310="MacOS","'' ","")&amp;"'s#"&amp;BX$312&amp;"="""&amp;INDEX($E$214:$G$219,MATCH("●",INDEX($H$214:$AQ$219,,MATCH($D333,$137:$137,0)-7),0),1)&amp;""""&amp;"#"&amp;BX$312&amp;"="&amp;""""&amp;VLOOKUP(BX$312,$AD$9:$AN$32,8,FALSE)&amp;""""&amp;"#g'"&amp;"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3" s="71" t="str">
        <f>SUBSTITUTE(IF(VLOOKUP(BY$312,$AD$9:$AN$32,8,FALSE)=INDEX($E$221:$G$226,MATCH("●",INDEX($H$221:$AQ$226,,MATCH($D333,$137:$137,0)-7),0),1),"","sed -i "&amp;IF($AK$310="MacOS","'' ","")&amp;"'s#"&amp;BY$312&amp;"="""&amp;VLOOKUP(BY$312,$AD$9:$AN$32,8,FALSE)&amp;""""&amp;"#"&amp;BY$312&amp;"="&amp;""""&amp;INDEX($E$221:$G$226,MATCH("●",INDEX($H$221:$AQ$226,,MATCH($D333,$137:$137,0)-7),0),1)&amp;""""&amp;"#g'"&amp;" ${CONFIG_DIR}"&amp;$K$7&amp;"; export "&amp;BY$312&amp;"="&amp;""""&amp;INDEX($E$221:$G$226,MATCH("●",INDEX($H$221:$AQ$226,,MATCH($D333,$137:$137,0)-7),0),1)&amp;""";"),",",""",""")</f>
        <v/>
      </c>
      <c r="BZ333" s="71" t="str">
        <f>SUBSTITUTE(IF(INDEX($E$221:$G$226,MATCH("●",INDEX($H$221:$AQ$226,,MATCH($D333,$137:$137,0)-7),0),1)=VLOOKUP(BZ$312,$AD$9:$AN$32,8,FALSE),"","sed -i "&amp;IF($AK$310="MacOS","'' ","")&amp;"'s#"&amp;BZ$312&amp;"="""&amp;INDEX($E$221:$G$226,MATCH("●",INDEX($H$221:$AQ$226,,MATCH($D333,$137:$137,0)-7),0),1)&amp;""""&amp;"#"&amp;BZ$312&amp;"="&amp;""""&amp;VLOOKUP(BZ$312,$AD$9:$AN$32,8,FALSE)&amp;""""&amp;"#g'"&amp;"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3" s="71" t="str">
        <f>SUBSTITUTE(IF(VLOOKUP(CA$312,$AD$9:$AN$32,8,FALSE)=INDEX($E$228:$G$233,MATCH("●",INDEX($H$228:$AQ$233,,MATCH($D333,$137:$137,0)-7),0),1),"","sed -i "&amp;IF($AK$310="MacOS","'' ","")&amp;"'s#"&amp;CA$312&amp;"="""&amp;VLOOKUP(CA$312,$AD$9:$AN$32,8,FALSE)&amp;""""&amp;"#"&amp;CA$312&amp;"="&amp;""""&amp;INDEX($E$228:$G$233,MATCH("●",INDEX($H$228:$AQ$233,,MATCH($D333,$137:$137,0)-7),0),1)&amp;""""&amp;"#g'"&amp;" ${CONFIG_DIR}"&amp;$K$7&amp;"; export "&amp;CA$312&amp;"="&amp;""""&amp;INDEX($E$228:$G$233,MATCH("●",INDEX($H$228:$AQ$233,,MATCH($D333,$137:$137,0)-7),0),1)&amp;""";"),",",""",""")</f>
        <v/>
      </c>
      <c r="CB333" s="71" t="str">
        <f>SUBSTITUTE(IF(INDEX($E$228:$G$233,MATCH("●",INDEX($H$228:$AQ$233,,MATCH($D333,$137:$137,0)-7),0),1)=VLOOKUP(CB$312,$AD$9:$AN$32,8,FALSE),"","sed -i "&amp;IF($AK$310="MacOS","'' ","")&amp;"'s#"&amp;CB$312&amp;"="""&amp;INDEX($E$228:$G$233,MATCH("●",INDEX($H$228:$AQ$233,,MATCH($D333,$137:$137,0)-7),0),1)&amp;""""&amp;"#"&amp;CB$312&amp;"="&amp;""""&amp;VLOOKUP(CB$312,$AD$9:$AN$32,8,FALSE)&amp;""""&amp;"#g'"&amp;"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3" s="71" t="str">
        <f>SUBSTITUTE(IF(VLOOKUP(CC$312,$AD$9:$AN$32,8,FALSE)=INDEX($E$235:$G$240,MATCH("●",INDEX($H$235:$AQ$240,,MATCH($D333,$137:$137,0)-7),0),1),"","sed -i "&amp;IF($AK$310="MacOS","'' ","")&amp;"'s#"&amp;CC$312&amp;"="""&amp;VLOOKUP(CC$312,$AD$9:$AN$32,8,FALSE)&amp;""""&amp;"#"&amp;CC$312&amp;"="&amp;""""&amp;INDEX($E$235:$G$240,MATCH("●",INDEX($H$235:$AQ$240,,MATCH($D333,$137:$137,0)-7),0),1)&amp;""""&amp;"#g'"&amp;" ${CONFIG_DIR}"&amp;$K$7&amp;"; export "&amp;CC$312&amp;"="&amp;""""&amp;INDEX($E$235:$G$240,MATCH("●",INDEX($H$235:$AQ$240,,MATCH($D333,$137:$137,0)-7),0),1)&amp;""";"),",",""",""")</f>
        <v/>
      </c>
      <c r="CD333" s="71" t="str">
        <f>SUBSTITUTE(IF(INDEX($E$235:$G$240,MATCH("●",INDEX($H$235:$AQ$240,,MATCH($D333,$137:$137,0)-7),0),1)=VLOOKUP(CD$312,$AD$9:$AN$32,8,FALSE),"","sed -i "&amp;IF($AK$310="MacOS","'' ","")&amp;"'s#"&amp;CD$312&amp;"="""&amp;INDEX($E$235:$G$240,MATCH("●",INDEX($H$235:$AQ$240,,MATCH($D333,$137:$137,0)-7),0),1)&amp;""""&amp;"#"&amp;CD$312&amp;"="&amp;""""&amp;VLOOKUP(CD$312,$AD$9:$AN$32,8,FALSE)&amp;""""&amp;"#g'"&amp;"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3" s="71" t="str">
        <f>SUBSTITUTE(IF(VLOOKUP(CE$312,$AD$9:$AN$32,8,FALSE)=INDEX($E$242:$G$247,MATCH("●",INDEX($H$242:$AQ$247,,MATCH($D333,$137:$137,0)-7),0),1),"","sed -i "&amp;IF($AK$310="MacOS","'' ","")&amp;"'s#"&amp;CE$312&amp;"="""&amp;VLOOKUP(CE$312,$AD$9:$AN$32,8,FALSE)&amp;""""&amp;"#"&amp;CE$312&amp;"="&amp;""""&amp;INDEX($E$242:$G$247,MATCH("●",INDEX($H$242:$AQ$247,,MATCH($D333,$137:$137,0)-7),0),1)&amp;""""&amp;"#g'"&amp;" ${CONFIG_DIR}"&amp;$K$7&amp;"; export "&amp;CE$312&amp;"="&amp;""""&amp;INDEX($E$242:$G$247,MATCH("●",INDEX($H$242:$AQ$247,,MATCH($D333,$137:$137,0)-7),0),1)&amp;""";"),",",""",""")</f>
        <v/>
      </c>
      <c r="CF333" s="71" t="str">
        <f>SUBSTITUTE(IF(INDEX($E$242:$G$247,MATCH("●",INDEX($H$242:$AQ$247,,MATCH($D333,$137:$137,0)-7),0),1)=VLOOKUP(CF$312,$AD$9:$AN$32,8,FALSE),"","sed -i "&amp;IF($AK$310="MacOS","'' ","")&amp;"'s#"&amp;CF$312&amp;"="""&amp;INDEX($E$242:$G$247,MATCH("●",INDEX($H$242:$AQ$247,,MATCH($D333,$137:$137,0)-7),0),1)&amp;""""&amp;"#"&amp;CF$312&amp;"="&amp;""""&amp;VLOOKUP(CF$312,$AD$9:$AN$32,8,FALSE)&amp;""""&amp;"#g'"&amp;"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3" s="71" t="str">
        <f>SUBSTITUTE(IF(VLOOKUP(CG$312,$AD$9:$AN$32,8,FALSE)=INDEX($E$249:$G$253,MATCH("●",INDEX($H$249:$AQ$253,,MATCH($D333,$137:$137,0)-7),0),1),"","sed -i "&amp;IF($AK$310="MacOS","'' ","")&amp;"'s#"&amp;CG$312&amp;"="""&amp;VLOOKUP(CG$312,$AD$9:$AN$32,8,FALSE)&amp;""""&amp;"#"&amp;CG$312&amp;"="&amp;""""&amp;INDEX($E$249:$G$253,MATCH("●",INDEX($H$249:$AQ$253,,MATCH($D333,$137:$137,0)-7),0),1)&amp;""""&amp;"#g'"&amp;" ${CONFIG_DIR}"&amp;$K$7&amp;"; export "&amp;CG$312&amp;"="&amp;""""&amp;INDEX($E$249:$G$253,MATCH("●",INDEX($H$249:$AQ$253,,MATCH($D333,$137:$137,0)-7),0),1)&amp;""";"),",",""",""")</f>
        <v/>
      </c>
      <c r="CH333" s="71" t="str">
        <f>SUBSTITUTE(IF(INDEX($E$249:$G$253,MATCH("●",INDEX($H$249:$AQ$253,,MATCH($D333,$137:$137,0)-7),0),1)=VLOOKUP(CH$312,$AD$9:$AN$32,8,FALSE),"","sed -i "&amp;IF($AK$310="MacOS","'' ","")&amp;"'s#"&amp;CH$312&amp;"="""&amp;INDEX($E$249:$G$253,MATCH("●",INDEX($H$249:$AQ$253,,MATCH($D333,$137:$137,0)-7),0),1)&amp;""""&amp;"#"&amp;CH$312&amp;"="&amp;""""&amp;VLOOKUP(CH$312,$AD$9:$AN$32,8,FALSE)&amp;""""&amp;"#g'"&amp;"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3" s="71" t="str">
        <f>SUBSTITUTE(IF(VLOOKUP(CI$312,$AD$9:$AN$32,8,FALSE)=INDEX($E$255:$G$259,MATCH("●",INDEX($H$255:$AQ$259,,MATCH($D333,$137:$137,0)-7),0),1),"","sed -i "&amp;IF($AK$310="MacOS","'' ","")&amp;"'s#"&amp;CI$312&amp;"="""&amp;VLOOKUP(CI$312,$AD$9:$AN$32,8,FALSE)&amp;""""&amp;"#"&amp;CI$312&amp;"="&amp;""""&amp;INDEX($E$255:$G$259,MATCH("●",INDEX($H$255:$AQ$259,,MATCH($D333,$137:$137,0)-7),0),1)&amp;""""&amp;"#g'"&amp;" ${CONFIG_DIR}"&amp;$K$7&amp;"; export "&amp;CI$312&amp;"="&amp;""""&amp;INDEX($E$255:$G$259,MATCH("●",INDEX($H$255:$AQ$259,,MATCH($D333,$137:$137,0)-7),0),1)&amp;""";"),",",""",""")</f>
        <v/>
      </c>
      <c r="CJ333" s="71" t="str">
        <f>SUBSTITUTE(IF(INDEX($E$255:$G$259,MATCH("●",INDEX($H$255:$AQ$259,,MATCH($D333,$137:$137,0)-7),0),1)=VLOOKUP(CJ$312,$AD$9:$AN$32,8,FALSE),"","sed -i "&amp;IF($AK$310="MacOS","'' ","")&amp;"'s#"&amp;CJ$312&amp;"="""&amp;INDEX($E$255:$G$259,MATCH("●",INDEX($H$255:$AQ$259,,MATCH($D333,$137:$137,0)-7),0),1)&amp;""""&amp;"#"&amp;CJ$312&amp;"="&amp;""""&amp;VLOOKUP(CJ$312,$AD$9:$AN$32,8,FALSE)&amp;""""&amp;"#g'"&amp;"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3" s="71" t="str">
        <f>SUBSTITUTE(IF(VLOOKUP(CK$312,$AD$9:$AN$32,8,FALSE)=INDEX($E$261:$G$270,MATCH("●",INDEX($H$261:$AQ$270,,MATCH($D333,$137:$137,0)-7),0),1),"","sed -i "&amp;IF($AK$310="MacOS","'' ","")&amp;"'s#"&amp;CK$312&amp;"="""&amp;VLOOKUP(CK$312,$AD$9:$AN$32,8,FALSE)&amp;""""&amp;"#"&amp;CK$312&amp;"="&amp;""""&amp;INDEX($E$261:$G$270,MATCH("●",INDEX($H$261:$AQ$270,,MATCH($D333,$137:$137,0)-7),0),1)&amp;""""&amp;"#g'"&amp;" ${CONFIG_DIR}"&amp;$K$7&amp;"; export "&amp;CK$312&amp;"="&amp;""""&amp;INDEX($E$261:$G$270,MATCH("●",INDEX($H$261:$AQ$270,,MATCH($D333,$137:$137,0)-7),0),1)&amp;""";"),",",""",""")</f>
        <v/>
      </c>
      <c r="CL333" s="71" t="str">
        <f>SUBSTITUTE(IF(INDEX($E$261:$G$270,MATCH("●",INDEX($H$261:$AQ$270,,MATCH($D333,$137:$137,0)-7),0),1)=VLOOKUP(CL$312,$AD$9:$AN$32,8,FALSE),"","sed -i "&amp;IF($AK$310="MacOS","'' ","")&amp;"'s#"&amp;CL$312&amp;"="""&amp;INDEX($E$261:$G$270,MATCH("●",INDEX($H$261:$AQ$270,,MATCH($D333,$137:$137,0)-7),0),1)&amp;""""&amp;"#"&amp;CL$312&amp;"="&amp;""""&amp;VLOOKUP(CL$312,$AD$9:$AN$32,8,FALSE)&amp;""""&amp;"#g'"&amp;"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3" s="71" t="str">
        <f t="shared" si="6"/>
        <v>sed -i '' 's#POSTGRESQL_TEMPLATE="template0"#POSTGRESQL_TEMPLATE="なし"#g' ${CONFIG_DIR}db_data_config.txt; export POSTGRESQL_TEMPLATE="なし";</v>
      </c>
      <c r="CN333" s="71" t="str">
        <f t="shared" si="7"/>
        <v>sed -i '' 's#POSTGRESQL_TEMPLATE="なし"#POSTGRESQL_TEMPLATE="template0"#g' ${CONFIG_DIR}db_data_config.txt; export POSTGRESQL_TEMPLATE="template0";</v>
      </c>
      <c r="CO333" s="71" t="str">
        <f t="shared" si="8"/>
        <v>sed -i '' 's#POSTGRESQL_CONNECTION_LIMIT="-1"#POSTGRESQL_CONNECTION_LIMIT="なし"#g' ${CONFIG_DIR}db_data_config.txt; export POSTGRESQL_CONNECTION_LIMIT="なし";</v>
      </c>
      <c r="CP333" s="71" t="str">
        <f t="shared" si="9"/>
        <v>sed -i '' 's#POSTGRESQL_CONNECTION_LIMIT="なし"#POSTGRESQL_CONNECTION_LIMIT="-1"#g' ${CONFIG_DIR}db_data_config.txt; export POSTGRESQL_CONNECTION_LIMIT="-1";</v>
      </c>
      <c r="CQ333" s="71" t="str">
        <f t="shared" si="10"/>
        <v>sed -i '' 's#POSTGRESQL_ALLOW_CONNECTIONS="true"#POSTGRESQL_ALLOW_CONNECTIONS="なし"#g' ${CONFIG_DIR}db_data_config.txt; export POSTGRESQL_ALLOW_CONNECTIONS="なし";</v>
      </c>
      <c r="CR333" s="71" t="str">
        <f t="shared" si="11"/>
        <v>sed -i '' 's#POSTGRESQL_ALLOW_CONNECTIONS="なし"#POSTGRESQL_ALLOW_CONNECTIONS="true"#g' ${CONFIG_DIR}db_data_config.txt; export POSTGRESQL_ALLOW_CONNECTIONS="true";</v>
      </c>
      <c r="CS333" s="5" t="s">
        <v>735</v>
      </c>
    </row>
    <row r="334" spans="4:97" ht="54" customHeight="1">
      <c r="D334" s="96">
        <f t="shared" si="12"/>
        <v>57</v>
      </c>
      <c r="E334" s="97"/>
      <c r="F334" s="97"/>
      <c r="G334" s="98"/>
      <c r="H334" s="45" t="str">
        <f t="shared" ca="1" si="5"/>
        <v>clear; echo テストケース057; sed -i '' 's#DATABASE_USERRIGHT="ALL PRIVILEGES"#DATABASE_USERRIGHT="UPDATE"#g' ${CONFIG_DIR}db_sql_config.txt; export DATABASE_USERRIGHT="UPDATE";sed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's#DATABASE_USERRIGHT="UPDATE"#DATABASE_USERRIGHT="ALL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7"/>
      <c r="AE334" s="99" t="str" cm="1">
        <f t="array" ref="AE334">SUBSTITUTE(INDEX($H$288:$AQ$288, , MATCH($D334, $137:$137, 0)-7),"-","")</f>
        <v>正常</v>
      </c>
      <c r="AF334" s="100"/>
      <c r="AG334" s="101"/>
      <c r="AH334" s="102" t="s">
        <v>1568</v>
      </c>
      <c r="AI334" s="103"/>
      <c r="AJ334" s="103"/>
      <c r="AK334" s="103"/>
      <c r="AL334" s="103"/>
      <c r="AM334" s="103"/>
      <c r="AN334" s="103"/>
      <c r="AO334" s="103"/>
      <c r="AP334" s="103"/>
      <c r="AQ334" s="104"/>
      <c r="AS334" s="68" t="str" cm="1">
        <f t="array" ref="AS334">SUBSTITUTE(TEXT(INDEX($H$291:$AQ$291,1,$D334-36),"000000"),"-","")</f>
        <v>240001</v>
      </c>
      <c r="AT334" s="69"/>
      <c r="AU334" s="70"/>
      <c r="AW334" s="71" t="str">
        <f>SUBSTITUTE(IF(VLOOKUP(AW$312,$AD$9:$AN$32,8,FALSE)=INDEX($E$143:$G$146,MATCH("●",INDEX($H$143:$AQ$146,,MATCH($D334,$137:$137,0)-7),0),1),"","sed -i "&amp;IF($AK$310="MacOS","'' ","")&amp;"'s#"&amp;AW$312&amp;"="""&amp;VLOOKUP(AW$312,$AD$9:$AN$32,8,FALSE)&amp;""""&amp;"#"&amp;AW$312&amp;"="&amp;""""&amp;INDEX($E$143:$G$146,MATCH("●",INDEX($H$143:$AQ$146,,MATCH($D334,$137:$137,0)-7),0),1)&amp;""""&amp;"#g'"&amp;" ${CONFIG_DIR}"&amp;$K$7&amp;"; export "&amp;AW$312&amp;"="&amp;""""&amp;INDEX($E$143:$G$146,MATCH("●",INDEX($H$143:$AQ$146,,MATCH($D334,$137:$137,0)-7),0),1)&amp;""";"),",",""",""")</f>
        <v/>
      </c>
      <c r="AX334" s="71" t="str">
        <f>SUBSTITUTE(IF(INDEX($E$143:$G$146,MATCH("●",INDEX($H$143:$AQ$146,,MATCH($D334,$137:$137,0)-7),0),1)=VLOOKUP(AX$312,$AD$9:$AN$32,8,FALSE),"","sed -i "&amp;IF($AK$310="MacOS","'' ","")&amp;"'s#"&amp;AX$312&amp;"="""&amp;INDEX($E$143:$G$146,MATCH("●",INDEX($H$143:$AQ$146,,MATCH($D334,$137:$137,0)-7),0),1)&amp;""""&amp;"#"&amp;AX$312&amp;"="&amp;""""&amp;VLOOKUP(AX$312,$AD$9:$AN$32,8,FALSE)&amp;""""&amp;"#g'"&amp;"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4" s="71" t="str">
        <f>SUBSTITUTE(IF(VLOOKUP(AY$312,$AD$9:$AN$32,8,FALSE)=INDEX($E$148:$G$149,MATCH("●",INDEX($H$148:$AQ$149,,MATCH($D334,$137:$137,0)-7),0),1),"","sed -i "&amp;IF($AK$310="MacOS","'' ","")&amp;"'s#"&amp;AY$312&amp;"="""&amp;VLOOKUP(AY$312,$AD$9:$AN$32,8,FALSE)&amp;""""&amp;"#"&amp;AY$312&amp;"="&amp;""""&amp;INDEX($E$148:$G$149,MATCH("●",INDEX($H$148:$AQ$149,,MATCH($D334,$137:$137,0)-7),0),1)&amp;""""&amp;"#g'"&amp;" ${CONFIG_DIR}"&amp;$K$7&amp;"; export "&amp;AY$312&amp;"="&amp;""""&amp;INDEX($E$148:$G$149,MATCH("●",INDEX($H$148:$AQ$149,,MATCH($D334,$137:$137,0)-7),0),1)&amp;""";"),",",""",""")</f>
        <v/>
      </c>
      <c r="AZ334" s="71" t="str">
        <f>SUBSTITUTE(IF(INDEX($E$148:$G$149,MATCH("●",INDEX($H$148:$AQ$149,,MATCH($D334,$137:$137,0)-7),0),1)=VLOOKUP(AZ$312,$AD$9:$AN$16,8,FALSE),"","sed -i "&amp;IF($AK$310="MacOS","'' ","")&amp;"'s#"&amp;AZ$312&amp;"="""&amp;INDEX($E$148:$G$149,MATCH("●",INDEX($H$148:$AQ$149,,MATCH($D334,$137:$137,0)-7),0),1)&amp;""""&amp;"#"&amp;AZ$312&amp;"="&amp;""""&amp;VLOOKUP(AZ$312,$AD$9:$AN$16,8,FALSE)&amp;""""&amp;"#g'"&amp;"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4" s="71" t="str">
        <f>SUBSTITUTE(IF(VLOOKUP(BA$312,$AD$9:$AN$32,8,FALSE)=INDEX($E$151:$G$156,MATCH("●",INDEX($H$151:$AQ$156,,MATCH($D334,$137:$137,0)-7),0),1),"","sed -i "&amp;IF($AK$310="MacOS","'' ","")&amp;"'s#"&amp;BA$312&amp;"="""&amp;VLOOKUP(BA$312,$AD$9:$AN$32,8,FALSE)&amp;""""&amp;"#"&amp;BA$312&amp;"="&amp;""""&amp;INDEX($E$151:$G$156,MATCH("●",INDEX($H$151:$AQ$156,,MATCH($D334,$137:$137,0)-7),0),1)&amp;""""&amp;"#g'"&amp;" ${CONFIG_DIR}"&amp;$K$7&amp;"; export "&amp;BA$312&amp;"="&amp;""""&amp;INDEX($E$151:$G$156,MATCH("●",INDEX($H$151:$AQ$156,,MATCH($D334,$137:$137,0)-7),0),1)&amp;""";"),",",""",""")</f>
        <v/>
      </c>
      <c r="BB334" s="71" t="str">
        <f>SUBSTITUTE(IF(INDEX($E$151:$G$156,MATCH("●",INDEX($H$151:$AQ$156,,MATCH($D334,$137:$137,0)-7),0),1)=VLOOKUP(BB$312,$AD$9:$AN$16,8,FALSE),"","sed -i "&amp;IF($AK$310="MacOS","'' ","")&amp;"'s#"&amp;BB$312&amp;"="""&amp;INDEX($E$151:$G$156,MATCH("●",INDEX($H$151:$AQ$156,,MATCH($D334,$137:$137,0)-7),0),1)&amp;""""&amp;"#"&amp;BB$312&amp;"="&amp;""""&amp;VLOOKUP(BB$312,$AD$9:$AN$16,8,FALSE)&amp;""""&amp;"#g'"&amp;"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4" s="71" t="str">
        <f>SUBSTITUTE(IF(VLOOKUP(BC$312,$AD$9:$AN$32,8,FALSE)=INDEX($E$158:$G$166,MATCH("●",INDEX($H$158:$AQ$166,,MATCH($D334,$137:$137,0)-7),0),1),"","sed -i "&amp;IF($AK$310="MacOS","'' ","")&amp;"'s#"&amp;BC$312&amp;"="""&amp;VLOOKUP(BC$312,$AD$9:$AN$32,8,FALSE)&amp;""""&amp;"#"&amp;BC$312&amp;"="&amp;""""&amp;INDEX($E$158:$G$166,MATCH("●",INDEX($H$158:$AQ$166,,MATCH($D334,$137:$137,0)-7),0),1)&amp;""""&amp;"#g'"&amp;" ${CONFIG_DIR}"&amp;$K$7&amp;"; export "&amp;BC$312&amp;"="&amp;""""&amp;INDEX($E$158:$G$166,MATCH("●",INDEX($H$158:$AQ$166,,MATCH($D334,$137:$137,0)-7),0),1)&amp;""";"),",",""",""")</f>
        <v/>
      </c>
      <c r="BD334" s="71" t="str">
        <f>SUBSTITUTE(IF(INDEX($E$158:$G$166,MATCH("●",INDEX($H$158:$AQ$166,,MATCH($D334,$137:$137,0)-7),0),1)=VLOOKUP(BD$312,$AD$9:$AN$16,8,FALSE),"","sed -i "&amp;IF($AK$310="MacOS","'' ","")&amp;"'s#"&amp;BD$312&amp;"="""&amp;INDEX($E$158:$G$166,MATCH("●",INDEX($H$158:$AQ$166,,MATCH($D334,$137:$137,0)-7),0),1)&amp;""""&amp;"#"&amp;BD$312&amp;"="&amp;""""&amp;VLOOKUP(BD$312,$AD$9:$AN$16,8,FALSE)&amp;""""&amp;"#g'"&amp;"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4" s="71" t="str">
        <f>SUBSTITUTE(IF(VLOOKUP(BE$312,$AD$9:$AN$32,8,FALSE)=INDEX($E$168:$G$169,MATCH("●",INDEX($H$168:$AQ$169,,MATCH($D334,$137:$137,0)-7),0),1),"","sed -i "&amp;IF($AK$310="MacOS","'' ","")&amp;"'s#"&amp;BE$312&amp;"="""&amp;VLOOKUP(BE$312,$AD$9:$AD$9:$AN$32,8,FALSE)&amp;""""&amp;"#"&amp;BE$312&amp;"="&amp;""""&amp;INDEX($E$168:$G$169,MATCH("●",INDEX($H$168:$AQ$169,,MATCH($D334,$137:$137,0)-7),0),1)&amp;""""&amp;"#g'"&amp;" ${CONFIG_DIR}"&amp;$K$7&amp;"; export "&amp;BE$312&amp;"="&amp;""""&amp;INDEX($E$168:$G$169,MATCH("●",INDEX($H$168:$AQ$169,,MATCH($D334,$137:$137,0)-7),0),1)&amp;""";"),",",""",""")</f>
        <v/>
      </c>
      <c r="BF334" s="71" t="str">
        <f>SUBSTITUTE(IF(INDEX($E$168:$G$169,MATCH("●",INDEX($H$168:$AQ$169,,MATCH($D334,$137:$137,0)-7),0),1)=VLOOKUP(BF$312,$AD$9:$AN$16,8,FALSE),"","sed -i "&amp;IF($AK$310="MacOS","'' ","")&amp;"'s#"&amp;BF$312&amp;"="""&amp;INDEX($E$168:$G$169,MATCH("●",INDEX($H$168:$AQ$169,,MATCH($D334,$137:$137,0)-7),0),1)&amp;""""&amp;"#"&amp;BF$312&amp;"="&amp;""""&amp;VLOOKUP(BF$312,$AD$9:$AN$16,8,FALSE)&amp;""""&amp;"#g'"&amp;"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4" s="71" t="str">
        <f>SUBSTITUTE(IF(VLOOKUP(BG$312,$AD$9:$AN$32,8,FALSE)=INDEX($E$171:$G$172,MATCH("●",INDEX($H$171:$AQ$172,,MATCH($D334,$137:$137,0)-7),0),1),"","sed -i "&amp;IF($AK$310="MacOS","'' ","")&amp;"'s#"&amp;BG$312&amp;"="""&amp;VLOOKUP(BG$312,$AD$9:$AN$32,8,FALSE)&amp;""""&amp;"#"&amp;BG$312&amp;"="&amp;""""&amp;INDEX($E$171:$G$172,MATCH("●",INDEX($H$171:$AQ$172,,MATCH($D334,$137:$137,0)-7),0),1)&amp;""""&amp;"#g'"&amp;" ${CONFIG_DIR}"&amp;$K$7&amp;"; export "&amp;BG$312&amp;"="&amp;""""&amp;INDEX($E$171:$G$172,MATCH("●",INDEX($H$171:$AQ$172,,MATCH($D334,$137:$137,0)-7),0),1)&amp;""";"),",",""",""")</f>
        <v/>
      </c>
      <c r="BH334" s="71" t="str">
        <f>SUBSTITUTE(IF(INDEX($E$171:$G$172,MATCH("●",INDEX($H$171:$AQ$172,,MATCH($D334,$137:$137,0)-7),0),1)=VLOOKUP(BH$312,$AD$9:$AN$16,8,FALSE),"","sed -i "&amp;IF($AK$310="MacOS","'' ","")&amp;"'s#"&amp;BH$312&amp;"="""&amp;INDEX($E$171:$G$172,MATCH("●",INDEX($H$171:$AQ$172,,MATCH($D334,$137:$137,0)-7),0),1)&amp;""""&amp;"#"&amp;BH$312&amp;"="&amp;""""&amp;VLOOKUP(BH$312,$AD$9:$AN$16,8,FALSE)&amp;""""&amp;"#g'"&amp;"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4" s="71" t="str">
        <f>SUBSTITUTE(IF(VLOOKUP(BI$312,$AD$9:$AN$32,8,FALSE)=INDEX($E$174:$G$186,MATCH("●",INDEX($H$174:$AQ$186,,MATCH($D334,$137:$137,0)-7),0),1),"","sed -i "&amp;IF($AK$310="MacOS","'' ","")&amp;"'s#"&amp;BI$312&amp;"="""&amp;VLOOKUP(BI$312,$AD$9:$AN$32,8,FALSE)&amp;""""&amp;"#"&amp;BI$312&amp;"="&amp;""""&amp;INDEX($E$174:$G$186,MATCH("●",INDEX($H$174:$AQ$186,,MATCH($D334,$137:$137,0)-7),0),1)&amp;""""&amp;"#g'"&amp;" ${CONFIG_DIR}"&amp;$K$7&amp;"; export "&amp;BI$312&amp;"="&amp;""""&amp;INDEX($E$174:$G$186,MATCH("●",INDEX($H$174:$AQ$186,,MATCH($D334,$137:$137,0)-7),0),1)&amp;""";"),",",""",""")</f>
        <v>sed -i '' 's#DATABASE_USERRIGHT="ALL PRIVILEGES"#DATABASE_USERRIGHT="UPDATE"#g' ${CONFIG_DIR}db_sql_config.txt; export DATABASE_USERRIGHT="UPDATE";</v>
      </c>
      <c r="BJ334" s="71" t="str">
        <f>SUBSTITUTE(IF(INDEX($E$174:$G$186,MATCH("●",INDEX($H$174:$AQ$186,,MATCH($D334,$137:$137,0)-7),0),1)=VLOOKUP(BJ$312,$AD$9:$AN$16,8,FALSE),"","sed -i "&amp;IF($AK$310="MacOS","'' ","")&amp;"'s#"&amp;BJ$312&amp;"="""&amp;INDEX($E$174:$G$186,MATCH("●",INDEX($H$174:$AQ$186,,MATCH($D334,$137:$137,0)-7),0),1)&amp;""""&amp;"#"&amp;BJ$312&amp;"="&amp;""""&amp;VLOOKUP(BJ$312,$AD$9:$AN$16,8,FALSE)&amp;""""&amp;"#g'"&amp;"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's#DATABASE_USERRIGHT="UPDATE"#DATABASE_USERRIGHT="ALL PRIVILEGES"#g' ${CONFIG_DIR}db_sql_config.txt; export DATABASE_USERRIGHT="ALL PRIVILEGES";</v>
      </c>
      <c r="BK334" s="71" t="str">
        <f>SUBSTITUTE(IF(VLOOKUP(BK$312,$AD$9:$AN$32,8,FALSE)=INDEX($E$188:$G$191,MATCH("●",INDEX($H$188:$AQ$191,,MATCH($D334,$137:$137,0)-7),0),1),"","sed -i "&amp;IF($AK$310="MacOS","'' ","")&amp;"'s#"&amp;BK$312&amp;"="""&amp;VLOOKUP(BK$312,$AD$9:$AN$32,8,FALSE)&amp;""""&amp;"#"&amp;BK$312&amp;"="&amp;""""&amp;INDEX($E$188:$G$191,MATCH("●",INDEX($H$188:$AQ$191,,MATCH($D334,$137:$137,0)-7),0),1)&amp;""""&amp;"#g'"&amp;" ${CONFIG_DIR}"&amp;$K$7&amp;"; export "&amp;BK$312&amp;"="&amp;""""&amp;INDEX($E$188:$G$191,MATCH("●",INDEX($H$188:$AQ$191,,MATCH($D334,$137:$137,0)-7),0),1)&amp;""";"),",",""",""")</f>
        <v/>
      </c>
      <c r="BL334" s="71" t="str">
        <f>SUBSTITUTE(IF(INDEX($E$188:$G$191,MATCH("●",INDEX($H$188:$AQ$191,,MATCH($D334,$137:$137,0)-7),0),1)=VLOOKUP(BL$312,$AD$9:$AN$32,8,FALSE),"","sed -i "&amp;IF($AK$310="MacOS","'' ","")&amp;"'s#"&amp;BL$312&amp;"="""&amp;INDEX($E$188:$G$191,MATCH("●",INDEX($H$188:$AQ$191,,MATCH($D334,$137:$137,0)-7),0),1)&amp;""""&amp;"#"&amp;BL$312&amp;"="&amp;""""&amp;VLOOKUP(BL$312,$AD$9:$AN$32,8,FALSE)&amp;""""&amp;"#g'"&amp;"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4" s="71" t="str">
        <f>SUBSTITUTE(IF(VLOOKUP(BM$312,$AD$9:$AN$32,8,FALSE)=INDEX($E$193:$G$194,MATCH("●",INDEX($H$193:$AQ$194,,MATCH($D334,$137:$137,0)-7),0),1),"","sed -i "&amp;IF($AK$310="MacOS","'' ","")&amp;"'s#"&amp;BM$312&amp;"="""&amp;VLOOKUP(BM$312,$AD$9:$AN$32,8,FALSE)&amp;""""&amp;"#"&amp;BM$312&amp;"="&amp;""""&amp;INDEX($E$193:$G$194,MATCH("●",INDEX($H$193:$AQ$194,,MATCH($D334,$137:$137,0)-7),0),1)&amp;""""&amp;"#g'"&amp;" ${CONFIG_DIR}"&amp;$K$7&amp;"; export "&amp;BM$312&amp;"="&amp;""""&amp;INDEX($E$193:$G$194,MATCH("●",INDEX($H$193:$AQ$194,,MATCH($D334,$137:$137,0)-7),0),1)&amp;""";"),",",""",""")</f>
        <v/>
      </c>
      <c r="BN334" s="71" t="str">
        <f>SUBSTITUTE(IF(INDEX($E$193:$G$194,MATCH("●",INDEX($H$193:$AQ$194,,MATCH($D334,$137:$137,0)-7),0),1)=VLOOKUP(BN$312,$AD$9:$AN$32,8,FALSE),"","sed -i "&amp;IF($AK$310="MacOS","'' ","")&amp;"'s#"&amp;BN$312&amp;"="""&amp;INDEX($E$193:$G$194,MATCH("●",INDEX($H$193:$AQ$194,,MATCH($D334,$137:$137,0)-7),0),1)&amp;""""&amp;"#"&amp;BN$312&amp;"="&amp;""""&amp;VLOOKUP(BN$312,$AD$9:$AN$32,8,FALSE)&amp;""""&amp;"#g'"&amp;"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4" s="71" t="str">
        <f>SUBSTITUTE(IF(VLOOKUP(BO$312,$AD$9:$AN$32,8,FALSE)=INDEX($E$196:$G$197,MATCH("●",INDEX($H$196:$AQ$197,,MATCH($D334,$137:$137,0)-7),0),1),"","sed -i "&amp;IF($AK$310="MacOS","'' ","")&amp;"'s#"&amp;BO$312&amp;"="""&amp;VLOOKUP(BO$312,$AD$9:$AN$32,8,FALSE)&amp;""""&amp;"#"&amp;BO$312&amp;"="&amp;""""&amp;INDEX($E$196:$G$197,MATCH("●",INDEX($H$196:$AQ$197,,MATCH($D334,$137:$137,0)-7),0),1)&amp;""""&amp;"#g'"&amp;" ${CONFIG_DIR}"&amp;$K$7&amp;"; export "&amp;BO$312&amp;"="&amp;""""&amp;INDEX($E$196:$G$197,MATCH("●",INDEX($H$196:$AQ$197,,MATCH($D334,$137:$137,0)-7),0),1)&amp;""";"),",",""",""")</f>
        <v/>
      </c>
      <c r="BP334" s="71" t="str">
        <f>SUBSTITUTE(IF(INDEX($E$196:$G$197,MATCH("●",INDEX($H$196:$AQ$197,,MATCH($D334,$137:$137,0)-7),0),1)=VLOOKUP(BP$312,$AD$9:$AN$32,8,FALSE),"","sed -i "&amp;IF($AK$310="MacOS","'' ","")&amp;"'s#"&amp;BP$312&amp;"="""&amp;INDEX($E$196:$G$197,MATCH("●",INDEX($H$196:$AQ$197,,MATCH($D334,$137:$137,0)-7),0),1)&amp;""""&amp;"#"&amp;BP$312&amp;"="&amp;""""&amp;VLOOKUP(BP$312,$AD$9:$AN$32,8,FALSE)&amp;""""&amp;"#g'"&amp;"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4" s="71" t="str">
        <f>SUBSTITUTE(IF(VLOOKUP(BQ$312,$AD$9:$AN$32,8,FALSE)=INDEX($E$199:$G$200,MATCH("●",INDEX($H$199:$AQ$200,,MATCH($D334,$137:$137,0)-7),0),1),"","sed -i "&amp;IF($AK$310="MacOS","'' ","")&amp;"'s#"&amp;BQ$312&amp;"="""&amp;VLOOKUP(BQ$312,$AD$9:$AN$32,8,FALSE)&amp;""""&amp;"#"&amp;BQ$312&amp;"="&amp;""""&amp;INDEX($E$199:$G$200,MATCH("●",INDEX($H$199:$AQ$200,,MATCH($D334,$137:$137,0)-7),0),1)&amp;""""&amp;"#g'"&amp;" ${CONFIG_DIR}"&amp;$K$7&amp;"; export "&amp;BQ$312&amp;"="&amp;""""&amp;INDEX($E$199:$G$200,MATCH("●",INDEX($H$199:$AQ$200,,MATCH($D334,$137:$137,0)-7),0),1)&amp;""";"),",",""",""")</f>
        <v/>
      </c>
      <c r="BR334" s="71" t="str">
        <f>SUBSTITUTE(IF(INDEX($E$199:$G$200,MATCH("●",INDEX($H$199:$AQ$200,,MATCH($D334,$137:$137,0)-7),0),1)=VLOOKUP(BR$312,$AD$9:$AN$32,8,FALSE),"","sed -i "&amp;IF($AK$310="MacOS","'' ","")&amp;"'s#"&amp;BR$312&amp;"="""&amp;INDEX($E$199:$G$200,MATCH("●",INDEX($H$199:$AQ$200,,MATCH($D334,$137:$137,0)-7),0),1)&amp;""""&amp;"#"&amp;BR$312&amp;"="&amp;""""&amp;VLOOKUP(BR$312,$AD$9:$AN$32,8,FALSE)&amp;""""&amp;"#g'"&amp;"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4" s="71" t="str">
        <f>SUBSTITUTE(IF(VLOOKUP(BS$312,$AD$9:$AN$32,8,FALSE)=INDEX($E$202:$G$205,MATCH("●",INDEX($H$202:$AQ$205,,MATCH($D334,$137:$137,0)-7),0),1),"","sed -i "&amp;IF($AK$310="MacOS","'' ","")&amp;"'s#"&amp;BS$312&amp;"="""&amp;VLOOKUP(BS$312,$AD$9:$AN$32,8,FALSE)&amp;""""&amp;"#"&amp;BS$312&amp;"="&amp;""""&amp;INDEX($E$202:$G$205,MATCH("●",INDEX($H$202:$AQ$205,,MATCH($D334,$137:$137,0)-7),0),1)&amp;""""&amp;"#g'"&amp;" ${CONFIG_DIR}"&amp;$K$7&amp;"; export "&amp;BS$312&amp;"="&amp;""""&amp;INDEX($E$202:$G$205,MATCH("●",INDEX($H$202:$AQ$205,,MATCH($D334,$137:$137,0)-7),0),1)&amp;""";"),",",""",""")</f>
        <v/>
      </c>
      <c r="BT334" s="71" t="str">
        <f>SUBSTITUTE(IF(INDEX($E$202:$G$205,MATCH("●",INDEX($H$202:$AQ$205,,MATCH($D334,$137:$137,0)-7),0),1)=VLOOKUP(BT$312,$AD$9:$AN$32,8,FALSE),"","sed -i "&amp;IF($AK$310="MacOS","'' ","")&amp;"'s#"&amp;BT$312&amp;"="""&amp;INDEX($E$202:$G$205,MATCH("●",INDEX($H$202:$AQ$205,,MATCH($D334,$137:$137,0)-7),0),1)&amp;""""&amp;"#"&amp;BT$312&amp;"="&amp;""""&amp;VLOOKUP(BT$312,$AD$9:$AN$32,8,FALSE)&amp;""""&amp;"#g'"&amp;"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4" s="71" t="str">
        <f>SUBSTITUTE(IF(VLOOKUP(BU$312,$AD$9:$AN$32,8,FALSE)=INDEX($E$207:$G$212,MATCH("●",INDEX($H$207:$AQ$212,,MATCH($D334,$137:$137,0)-7),0),1),"","sed -i "&amp;IF($AK$310="MacOS","'' ","")&amp;"'s#"&amp;BU$312&amp;"="""&amp;VLOOKUP(BU$312,$AD$9:$AN$32,8,FALSE)&amp;""""&amp;"#"&amp;BU$312&amp;"="&amp;""""&amp;INDEX($E$207:$G$212,MATCH("●",INDEX($H$207:$AQ$212,,MATCH($D334,$137:$137,0)-7),0),1)&amp;""""&amp;"#g'"&amp;" ${CONFIG_DIR}"&amp;$K$7&amp;"; export "&amp;BU$312&amp;"="&amp;""""&amp;INDEX($E$207:$G$212,MATCH("●",INDEX($H$207:$AQ$212,,MATCH($D334,$137:$137,0)-7),0),1)&amp;""";"),",",""",""")</f>
        <v/>
      </c>
      <c r="BV334" s="71" t="str">
        <f>SUBSTITUTE(IF(INDEX($E$207:$G$212,MATCH("●",INDEX($H$207:$AQ$212,,MATCH($D334,$137:$137,0)-7),0),1)=VLOOKUP(BV$312,$AD$9:$AN$32,8,FALSE),"","sed -i "&amp;IF($AK$310="MacOS","'' ","")&amp;"'s#"&amp;BV$312&amp;"="""&amp;INDEX($E$207:$G$212,MATCH("●",INDEX($H$207:$AQ$212,,MATCH($D334,$137:$137,0)-7),0),1)&amp;""""&amp;"#"&amp;BV$312&amp;"="&amp;""""&amp;VLOOKUP(BV$312,$AD$9:$AN$32,8,FALSE)&amp;""""&amp;"#g'"&amp;"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4" s="71" t="str">
        <f>SUBSTITUTE(IF(VLOOKUP(BW$312,$AD$9:$AN$32,8,FALSE)=INDEX($E$214:$G$219,MATCH("●",INDEX($H$214:$AQ$219,,MATCH($D334,$137:$137,0)-7),0),1),"","sed -i "&amp;IF($AK$310="MacOS","'' ","")&amp;"'s#"&amp;BW$312&amp;"="""&amp;VLOOKUP(BW$312,$AD$9:$AN$32,8,FALSE)&amp;""""&amp;"#"&amp;BW$312&amp;"="&amp;""""&amp;INDEX($E$214:$G$219,MATCH("●",INDEX($H$214:$AQ$219,,MATCH($D334,$137:$137,0)-7),0),1)&amp;""""&amp;"#g'"&amp;" ${CONFIG_DIR}"&amp;$K$7&amp;"; export "&amp;BW$312&amp;"="&amp;""""&amp;INDEX($E$214:$G$219,MATCH("●",INDEX($H$214:$AQ$219,,MATCH($D334,$137:$137,0)-7),0),1)&amp;""";"),",",""",""")</f>
        <v/>
      </c>
      <c r="BX334" s="71" t="str">
        <f>SUBSTITUTE(IF(INDEX($E$214:$G$219,MATCH("●",INDEX($H$214:$AQ$219,,MATCH($D334,$137:$137,0)-7),0),1)=VLOOKUP(BX$312,$AD$9:$AN$32,8,FALSE),"","sed -i "&amp;IF($AK$310="MacOS","'' ","")&amp;"'s#"&amp;BX$312&amp;"="""&amp;INDEX($E$214:$G$219,MATCH("●",INDEX($H$214:$AQ$219,,MATCH($D334,$137:$137,0)-7),0),1)&amp;""""&amp;"#"&amp;BX$312&amp;"="&amp;""""&amp;VLOOKUP(BX$312,$AD$9:$AN$32,8,FALSE)&amp;""""&amp;"#g'"&amp;"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4" s="71" t="str">
        <f>SUBSTITUTE(IF(VLOOKUP(BY$312,$AD$9:$AN$32,8,FALSE)=INDEX($E$221:$G$226,MATCH("●",INDEX($H$221:$AQ$226,,MATCH($D334,$137:$137,0)-7),0),1),"","sed -i "&amp;IF($AK$310="MacOS","'' ","")&amp;"'s#"&amp;BY$312&amp;"="""&amp;VLOOKUP(BY$312,$AD$9:$AN$32,8,FALSE)&amp;""""&amp;"#"&amp;BY$312&amp;"="&amp;""""&amp;INDEX($E$221:$G$226,MATCH("●",INDEX($H$221:$AQ$226,,MATCH($D334,$137:$137,0)-7),0),1)&amp;""""&amp;"#g'"&amp;" ${CONFIG_DIR}"&amp;$K$7&amp;"; export "&amp;BY$312&amp;"="&amp;""""&amp;INDEX($E$221:$G$226,MATCH("●",INDEX($H$221:$AQ$226,,MATCH($D334,$137:$137,0)-7),0),1)&amp;""";"),",",""",""")</f>
        <v/>
      </c>
      <c r="BZ334" s="71" t="str">
        <f>SUBSTITUTE(IF(INDEX($E$221:$G$226,MATCH("●",INDEX($H$221:$AQ$226,,MATCH($D334,$137:$137,0)-7),0),1)=VLOOKUP(BZ$312,$AD$9:$AN$32,8,FALSE),"","sed -i "&amp;IF($AK$310="MacOS","'' ","")&amp;"'s#"&amp;BZ$312&amp;"="""&amp;INDEX($E$221:$G$226,MATCH("●",INDEX($H$221:$AQ$226,,MATCH($D334,$137:$137,0)-7),0),1)&amp;""""&amp;"#"&amp;BZ$312&amp;"="&amp;""""&amp;VLOOKUP(BZ$312,$AD$9:$AN$32,8,FALSE)&amp;""""&amp;"#g'"&amp;"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4" s="71" t="str">
        <f>SUBSTITUTE(IF(VLOOKUP(CA$312,$AD$9:$AN$32,8,FALSE)=INDEX($E$228:$G$233,MATCH("●",INDEX($H$228:$AQ$233,,MATCH($D334,$137:$137,0)-7),0),1),"","sed -i "&amp;IF($AK$310="MacOS","'' ","")&amp;"'s#"&amp;CA$312&amp;"="""&amp;VLOOKUP(CA$312,$AD$9:$AN$32,8,FALSE)&amp;""""&amp;"#"&amp;CA$312&amp;"="&amp;""""&amp;INDEX($E$228:$G$233,MATCH("●",INDEX($H$228:$AQ$233,,MATCH($D334,$137:$137,0)-7),0),1)&amp;""""&amp;"#g'"&amp;" ${CONFIG_DIR}"&amp;$K$7&amp;"; export "&amp;CA$312&amp;"="&amp;""""&amp;INDEX($E$228:$G$233,MATCH("●",INDEX($H$228:$AQ$233,,MATCH($D334,$137:$137,0)-7),0),1)&amp;""";"),",",""",""")</f>
        <v/>
      </c>
      <c r="CB334" s="71" t="str">
        <f>SUBSTITUTE(IF(INDEX($E$228:$G$233,MATCH("●",INDEX($H$228:$AQ$233,,MATCH($D334,$137:$137,0)-7),0),1)=VLOOKUP(CB$312,$AD$9:$AN$32,8,FALSE),"","sed -i "&amp;IF($AK$310="MacOS","'' ","")&amp;"'s#"&amp;CB$312&amp;"="""&amp;INDEX($E$228:$G$233,MATCH("●",INDEX($H$228:$AQ$233,,MATCH($D334,$137:$137,0)-7),0),1)&amp;""""&amp;"#"&amp;CB$312&amp;"="&amp;""""&amp;VLOOKUP(CB$312,$AD$9:$AN$32,8,FALSE)&amp;""""&amp;"#g'"&amp;"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4" s="71" t="str">
        <f>SUBSTITUTE(IF(VLOOKUP(CC$312,$AD$9:$AN$32,8,FALSE)=INDEX($E$235:$G$240,MATCH("●",INDEX($H$235:$AQ$240,,MATCH($D334,$137:$137,0)-7),0),1),"","sed -i "&amp;IF($AK$310="MacOS","'' ","")&amp;"'s#"&amp;CC$312&amp;"="""&amp;VLOOKUP(CC$312,$AD$9:$AN$32,8,FALSE)&amp;""""&amp;"#"&amp;CC$312&amp;"="&amp;""""&amp;INDEX($E$235:$G$240,MATCH("●",INDEX($H$235:$AQ$240,,MATCH($D334,$137:$137,0)-7),0),1)&amp;""""&amp;"#g'"&amp;" ${CONFIG_DIR}"&amp;$K$7&amp;"; export "&amp;CC$312&amp;"="&amp;""""&amp;INDEX($E$235:$G$240,MATCH("●",INDEX($H$235:$AQ$240,,MATCH($D334,$137:$137,0)-7),0),1)&amp;""";"),",",""",""")</f>
        <v/>
      </c>
      <c r="CD334" s="71" t="str">
        <f>SUBSTITUTE(IF(INDEX($E$235:$G$240,MATCH("●",INDEX($H$235:$AQ$240,,MATCH($D334,$137:$137,0)-7),0),1)=VLOOKUP(CD$312,$AD$9:$AN$32,8,FALSE),"","sed -i "&amp;IF($AK$310="MacOS","'' ","")&amp;"'s#"&amp;CD$312&amp;"="""&amp;INDEX($E$235:$G$240,MATCH("●",INDEX($H$235:$AQ$240,,MATCH($D334,$137:$137,0)-7),0),1)&amp;""""&amp;"#"&amp;CD$312&amp;"="&amp;""""&amp;VLOOKUP(CD$312,$AD$9:$AN$32,8,FALSE)&amp;""""&amp;"#g'"&amp;"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4" s="71" t="str">
        <f>SUBSTITUTE(IF(VLOOKUP(CE$312,$AD$9:$AN$32,8,FALSE)=INDEX($E$242:$G$247,MATCH("●",INDEX($H$242:$AQ$247,,MATCH($D334,$137:$137,0)-7),0),1),"","sed -i "&amp;IF($AK$310="MacOS","'' ","")&amp;"'s#"&amp;CE$312&amp;"="""&amp;VLOOKUP(CE$312,$AD$9:$AN$32,8,FALSE)&amp;""""&amp;"#"&amp;CE$312&amp;"="&amp;""""&amp;INDEX($E$242:$G$247,MATCH("●",INDEX($H$242:$AQ$247,,MATCH($D334,$137:$137,0)-7),0),1)&amp;""""&amp;"#g'"&amp;" ${CONFIG_DIR}"&amp;$K$7&amp;"; export "&amp;CE$312&amp;"="&amp;""""&amp;INDEX($E$242:$G$247,MATCH("●",INDEX($H$242:$AQ$247,,MATCH($D334,$137:$137,0)-7),0),1)&amp;""";"),",",""",""")</f>
        <v/>
      </c>
      <c r="CF334" s="71" t="str">
        <f>SUBSTITUTE(IF(INDEX($E$242:$G$247,MATCH("●",INDEX($H$242:$AQ$247,,MATCH($D334,$137:$137,0)-7),0),1)=VLOOKUP(CF$312,$AD$9:$AN$32,8,FALSE),"","sed -i "&amp;IF($AK$310="MacOS","'' ","")&amp;"'s#"&amp;CF$312&amp;"="""&amp;INDEX($E$242:$G$247,MATCH("●",INDEX($H$242:$AQ$247,,MATCH($D334,$137:$137,0)-7),0),1)&amp;""""&amp;"#"&amp;CF$312&amp;"="&amp;""""&amp;VLOOKUP(CF$312,$AD$9:$AN$32,8,FALSE)&amp;""""&amp;"#g'"&amp;"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4" s="71" t="str">
        <f>SUBSTITUTE(IF(VLOOKUP(CG$312,$AD$9:$AN$32,8,FALSE)=INDEX($E$249:$G$253,MATCH("●",INDEX($H$249:$AQ$253,,MATCH($D334,$137:$137,0)-7),0),1),"","sed -i "&amp;IF($AK$310="MacOS","'' ","")&amp;"'s#"&amp;CG$312&amp;"="""&amp;VLOOKUP(CG$312,$AD$9:$AN$32,8,FALSE)&amp;""""&amp;"#"&amp;CG$312&amp;"="&amp;""""&amp;INDEX($E$249:$G$253,MATCH("●",INDEX($H$249:$AQ$253,,MATCH($D334,$137:$137,0)-7),0),1)&amp;""""&amp;"#g'"&amp;" ${CONFIG_DIR}"&amp;$K$7&amp;"; export "&amp;CG$312&amp;"="&amp;""""&amp;INDEX($E$249:$G$253,MATCH("●",INDEX($H$249:$AQ$253,,MATCH($D334,$137:$137,0)-7),0),1)&amp;""";"),",",""",""")</f>
        <v/>
      </c>
      <c r="CH334" s="71" t="str">
        <f>SUBSTITUTE(IF(INDEX($E$249:$G$253,MATCH("●",INDEX($H$249:$AQ$253,,MATCH($D334,$137:$137,0)-7),0),1)=VLOOKUP(CH$312,$AD$9:$AN$32,8,FALSE),"","sed -i "&amp;IF($AK$310="MacOS","'' ","")&amp;"'s#"&amp;CH$312&amp;"="""&amp;INDEX($E$249:$G$253,MATCH("●",INDEX($H$249:$AQ$253,,MATCH($D334,$137:$137,0)-7),0),1)&amp;""""&amp;"#"&amp;CH$312&amp;"="&amp;""""&amp;VLOOKUP(CH$312,$AD$9:$AN$32,8,FALSE)&amp;""""&amp;"#g'"&amp;"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4" s="71" t="str">
        <f>SUBSTITUTE(IF(VLOOKUP(CI$312,$AD$9:$AN$32,8,FALSE)=INDEX($E$255:$G$259,MATCH("●",INDEX($H$255:$AQ$259,,MATCH($D334,$137:$137,0)-7),0),1),"","sed -i "&amp;IF($AK$310="MacOS","'' ","")&amp;"'s#"&amp;CI$312&amp;"="""&amp;VLOOKUP(CI$312,$AD$9:$AN$32,8,FALSE)&amp;""""&amp;"#"&amp;CI$312&amp;"="&amp;""""&amp;INDEX($E$255:$G$259,MATCH("●",INDEX($H$255:$AQ$259,,MATCH($D334,$137:$137,0)-7),0),1)&amp;""""&amp;"#g'"&amp;" ${CONFIG_DIR}"&amp;$K$7&amp;"; export "&amp;CI$312&amp;"="&amp;""""&amp;INDEX($E$255:$G$259,MATCH("●",INDEX($H$255:$AQ$259,,MATCH($D334,$137:$137,0)-7),0),1)&amp;""";"),",",""",""")</f>
        <v/>
      </c>
      <c r="CJ334" s="71" t="str">
        <f>SUBSTITUTE(IF(INDEX($E$255:$G$259,MATCH("●",INDEX($H$255:$AQ$259,,MATCH($D334,$137:$137,0)-7),0),1)=VLOOKUP(CJ$312,$AD$9:$AN$32,8,FALSE),"","sed -i "&amp;IF($AK$310="MacOS","'' ","")&amp;"'s#"&amp;CJ$312&amp;"="""&amp;INDEX($E$255:$G$259,MATCH("●",INDEX($H$255:$AQ$259,,MATCH($D334,$137:$137,0)-7),0),1)&amp;""""&amp;"#"&amp;CJ$312&amp;"="&amp;""""&amp;VLOOKUP(CJ$312,$AD$9:$AN$32,8,FALSE)&amp;""""&amp;"#g'"&amp;"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4" s="71" t="str">
        <f>SUBSTITUTE(IF(VLOOKUP(CK$312,$AD$9:$AN$32,8,FALSE)=INDEX($E$261:$G$270,MATCH("●",INDEX($H$261:$AQ$270,,MATCH($D334,$137:$137,0)-7),0),1),"","sed -i "&amp;IF($AK$310="MacOS","'' ","")&amp;"'s#"&amp;CK$312&amp;"="""&amp;VLOOKUP(CK$312,$AD$9:$AN$32,8,FALSE)&amp;""""&amp;"#"&amp;CK$312&amp;"="&amp;""""&amp;INDEX($E$261:$G$270,MATCH("●",INDEX($H$261:$AQ$270,,MATCH($D334,$137:$137,0)-7),0),1)&amp;""""&amp;"#g'"&amp;" ${CONFIG_DIR}"&amp;$K$7&amp;"; export "&amp;CK$312&amp;"="&amp;""""&amp;INDEX($E$261:$G$270,MATCH("●",INDEX($H$261:$AQ$270,,MATCH($D334,$137:$137,0)-7),0),1)&amp;""";"),",",""",""")</f>
        <v/>
      </c>
      <c r="CL334" s="71" t="str">
        <f>SUBSTITUTE(IF(INDEX($E$261:$G$270,MATCH("●",INDEX($H$261:$AQ$270,,MATCH($D334,$137:$137,0)-7),0),1)=VLOOKUP(CL$312,$AD$9:$AN$32,8,FALSE),"","sed -i "&amp;IF($AK$310="MacOS","'' ","")&amp;"'s#"&amp;CL$312&amp;"="""&amp;INDEX($E$261:$G$270,MATCH("●",INDEX($H$261:$AQ$270,,MATCH($D334,$137:$137,0)-7),0),1)&amp;""""&amp;"#"&amp;CL$312&amp;"="&amp;""""&amp;VLOOKUP(CL$312,$AD$9:$AN$32,8,FALSE)&amp;""""&amp;"#g'"&amp;"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4" s="71" t="str">
        <f t="shared" si="6"/>
        <v>sed -i '' 's#POSTGRESQL_TEMPLATE="template0"#POSTGRESQL_TEMPLATE="なし"#g' ${CONFIG_DIR}db_data_config.txt; export POSTGRESQL_TEMPLATE="なし";</v>
      </c>
      <c r="CN334" s="71" t="str">
        <f t="shared" si="7"/>
        <v>sed -i '' 's#POSTGRESQL_TEMPLATE="なし"#POSTGRESQL_TEMPLATE="template0"#g' ${CONFIG_DIR}db_data_config.txt; export POSTGRESQL_TEMPLATE="template0";</v>
      </c>
      <c r="CO334" s="71" t="str">
        <f t="shared" si="8"/>
        <v>sed -i '' 's#POSTGRESQL_CONNECTION_LIMIT="-1"#POSTGRESQL_CONNECTION_LIMIT="なし"#g' ${CONFIG_DIR}db_data_config.txt; export POSTGRESQL_CONNECTION_LIMIT="なし";</v>
      </c>
      <c r="CP334" s="71" t="str">
        <f t="shared" si="9"/>
        <v>sed -i '' 's#POSTGRESQL_CONNECTION_LIMIT="なし"#POSTGRESQL_CONNECTION_LIMIT="-1"#g' ${CONFIG_DIR}db_data_config.txt; export POSTGRESQL_CONNECTION_LIMIT="-1";</v>
      </c>
      <c r="CQ334" s="71" t="str">
        <f t="shared" si="10"/>
        <v>sed -i '' 's#POSTGRESQL_ALLOW_CONNECTIONS="true"#POSTGRESQL_ALLOW_CONNECTIONS="なし"#g' ${CONFIG_DIR}db_data_config.txt; export POSTGRESQL_ALLOW_CONNECTIONS="なし";</v>
      </c>
      <c r="CR334" s="71" t="str">
        <f t="shared" si="11"/>
        <v>sed -i '' 's#POSTGRESQL_ALLOW_CONNECTIONS="なし"#POSTGRESQL_ALLOW_CONNECTIONS="true"#g' ${CONFIG_DIR}db_data_config.txt; export POSTGRESQL_ALLOW_CONNECTIONS="true";</v>
      </c>
      <c r="CS334" s="5" t="s">
        <v>735</v>
      </c>
    </row>
    <row r="335" spans="4:97" ht="54" customHeight="1">
      <c r="D335" s="96">
        <f t="shared" si="12"/>
        <v>58</v>
      </c>
      <c r="E335" s="97"/>
      <c r="F335" s="97"/>
      <c r="G335" s="98"/>
      <c r="H335" s="45" t="str">
        <f t="shared" ca="1" si="5"/>
        <v>clear; echo テストケース058; sed -i '' 's#DATABASE_USERRIGHT="ALL PRIVILEGES"#DATABASE_USERRIGHT="DELETE"#g' ${CONFIG_DIR}db_sql_config.txt; export DATABASE_USERRIGHT="DELETE";sed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's#DATABASE_USERRIGHT="DELETE"#DATABASE_USERRIGHT="ALL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7"/>
      <c r="AE335" s="99" t="str" cm="1">
        <f t="array" ref="AE335">SUBSTITUTE(INDEX($H$288:$AQ$288, , MATCH($D335, $137:$137, 0)-7),"-","")</f>
        <v>正常</v>
      </c>
      <c r="AF335" s="100"/>
      <c r="AG335" s="101"/>
      <c r="AH335" s="102" t="s">
        <v>1569</v>
      </c>
      <c r="AI335" s="103"/>
      <c r="AJ335" s="103"/>
      <c r="AK335" s="103"/>
      <c r="AL335" s="103"/>
      <c r="AM335" s="103"/>
      <c r="AN335" s="103"/>
      <c r="AO335" s="103"/>
      <c r="AP335" s="103"/>
      <c r="AQ335" s="104"/>
      <c r="AS335" s="68" t="str" cm="1">
        <f t="array" ref="AS335">SUBSTITUTE(TEXT(INDEX($H$291:$AQ$291,1,$D335-36),"000000"),"-","")</f>
        <v>240001</v>
      </c>
      <c r="AT335" s="69"/>
      <c r="AU335" s="70"/>
      <c r="AW335" s="71" t="str">
        <f>SUBSTITUTE(IF(VLOOKUP(AW$312,$AD$9:$AN$32,8,FALSE)=INDEX($E$143:$G$146,MATCH("●",INDEX($H$143:$AQ$146,,MATCH($D335,$137:$137,0)-7),0),1),"","sed -i "&amp;IF($AK$310="MacOS","'' ","")&amp;"'s#"&amp;AW$312&amp;"="""&amp;VLOOKUP(AW$312,$AD$9:$AN$32,8,FALSE)&amp;""""&amp;"#"&amp;AW$312&amp;"="&amp;""""&amp;INDEX($E$143:$G$146,MATCH("●",INDEX($H$143:$AQ$146,,MATCH($D335,$137:$137,0)-7),0),1)&amp;""""&amp;"#g'"&amp;" ${CONFIG_DIR}"&amp;$K$7&amp;"; export "&amp;AW$312&amp;"="&amp;""""&amp;INDEX($E$143:$G$146,MATCH("●",INDEX($H$143:$AQ$146,,MATCH($D335,$137:$137,0)-7),0),1)&amp;""";"),",",""",""")</f>
        <v/>
      </c>
      <c r="AX335" s="71" t="str">
        <f>SUBSTITUTE(IF(INDEX($E$143:$G$146,MATCH("●",INDEX($H$143:$AQ$146,,MATCH($D335,$137:$137,0)-7),0),1)=VLOOKUP(AX$312,$AD$9:$AN$32,8,FALSE),"","sed -i "&amp;IF($AK$310="MacOS","'' ","")&amp;"'s#"&amp;AX$312&amp;"="""&amp;INDEX($E$143:$G$146,MATCH("●",INDEX($H$143:$AQ$146,,MATCH($D335,$137:$137,0)-7),0),1)&amp;""""&amp;"#"&amp;AX$312&amp;"="&amp;""""&amp;VLOOKUP(AX$312,$AD$9:$AN$32,8,FALSE)&amp;""""&amp;"#g'"&amp;"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5" s="71" t="str">
        <f>SUBSTITUTE(IF(VLOOKUP(AY$312,$AD$9:$AN$32,8,FALSE)=INDEX($E$148:$G$149,MATCH("●",INDEX($H$148:$AQ$149,,MATCH($D335,$137:$137,0)-7),0),1),"","sed -i "&amp;IF($AK$310="MacOS","'' ","")&amp;"'s#"&amp;AY$312&amp;"="""&amp;VLOOKUP(AY$312,$AD$9:$AN$32,8,FALSE)&amp;""""&amp;"#"&amp;AY$312&amp;"="&amp;""""&amp;INDEX($E$148:$G$149,MATCH("●",INDEX($H$148:$AQ$149,,MATCH($D335,$137:$137,0)-7),0),1)&amp;""""&amp;"#g'"&amp;" ${CONFIG_DIR}"&amp;$K$7&amp;"; export "&amp;AY$312&amp;"="&amp;""""&amp;INDEX($E$148:$G$149,MATCH("●",INDEX($H$148:$AQ$149,,MATCH($D335,$137:$137,0)-7),0),1)&amp;""";"),",",""",""")</f>
        <v/>
      </c>
      <c r="AZ335" s="71" t="str">
        <f>SUBSTITUTE(IF(INDEX($E$148:$G$149,MATCH("●",INDEX($H$148:$AQ$149,,MATCH($D335,$137:$137,0)-7),0),1)=VLOOKUP(AZ$312,$AD$9:$AN$16,8,FALSE),"","sed -i "&amp;IF($AK$310="MacOS","'' ","")&amp;"'s#"&amp;AZ$312&amp;"="""&amp;INDEX($E$148:$G$149,MATCH("●",INDEX($H$148:$AQ$149,,MATCH($D335,$137:$137,0)-7),0),1)&amp;""""&amp;"#"&amp;AZ$312&amp;"="&amp;""""&amp;VLOOKUP(AZ$312,$AD$9:$AN$16,8,FALSE)&amp;""""&amp;"#g'"&amp;"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5" s="71" t="str">
        <f>SUBSTITUTE(IF(VLOOKUP(BA$312,$AD$9:$AN$32,8,FALSE)=INDEX($E$151:$G$156,MATCH("●",INDEX($H$151:$AQ$156,,MATCH($D335,$137:$137,0)-7),0),1),"","sed -i "&amp;IF($AK$310="MacOS","'' ","")&amp;"'s#"&amp;BA$312&amp;"="""&amp;VLOOKUP(BA$312,$AD$9:$AN$32,8,FALSE)&amp;""""&amp;"#"&amp;BA$312&amp;"="&amp;""""&amp;INDEX($E$151:$G$156,MATCH("●",INDEX($H$151:$AQ$156,,MATCH($D335,$137:$137,0)-7),0),1)&amp;""""&amp;"#g'"&amp;" ${CONFIG_DIR}"&amp;$K$7&amp;"; export "&amp;BA$312&amp;"="&amp;""""&amp;INDEX($E$151:$G$156,MATCH("●",INDEX($H$151:$AQ$156,,MATCH($D335,$137:$137,0)-7),0),1)&amp;""";"),",",""",""")</f>
        <v/>
      </c>
      <c r="BB335" s="71" t="str">
        <f>SUBSTITUTE(IF(INDEX($E$151:$G$156,MATCH("●",INDEX($H$151:$AQ$156,,MATCH($D335,$137:$137,0)-7),0),1)=VLOOKUP(BB$312,$AD$9:$AN$16,8,FALSE),"","sed -i "&amp;IF($AK$310="MacOS","'' ","")&amp;"'s#"&amp;BB$312&amp;"="""&amp;INDEX($E$151:$G$156,MATCH("●",INDEX($H$151:$AQ$156,,MATCH($D335,$137:$137,0)-7),0),1)&amp;""""&amp;"#"&amp;BB$312&amp;"="&amp;""""&amp;VLOOKUP(BB$312,$AD$9:$AN$16,8,FALSE)&amp;""""&amp;"#g'"&amp;"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5" s="71" t="str">
        <f>SUBSTITUTE(IF(VLOOKUP(BC$312,$AD$9:$AN$32,8,FALSE)=INDEX($E$158:$G$166,MATCH("●",INDEX($H$158:$AQ$166,,MATCH($D335,$137:$137,0)-7),0),1),"","sed -i "&amp;IF($AK$310="MacOS","'' ","")&amp;"'s#"&amp;BC$312&amp;"="""&amp;VLOOKUP(BC$312,$AD$9:$AN$32,8,FALSE)&amp;""""&amp;"#"&amp;BC$312&amp;"="&amp;""""&amp;INDEX($E$158:$G$166,MATCH("●",INDEX($H$158:$AQ$166,,MATCH($D335,$137:$137,0)-7),0),1)&amp;""""&amp;"#g'"&amp;" ${CONFIG_DIR}"&amp;$K$7&amp;"; export "&amp;BC$312&amp;"="&amp;""""&amp;INDEX($E$158:$G$166,MATCH("●",INDEX($H$158:$AQ$166,,MATCH($D335,$137:$137,0)-7),0),1)&amp;""";"),",",""",""")</f>
        <v/>
      </c>
      <c r="BD335" s="71" t="str">
        <f>SUBSTITUTE(IF(INDEX($E$158:$G$166,MATCH("●",INDEX($H$158:$AQ$166,,MATCH($D335,$137:$137,0)-7),0),1)=VLOOKUP(BD$312,$AD$9:$AN$16,8,FALSE),"","sed -i "&amp;IF($AK$310="MacOS","'' ","")&amp;"'s#"&amp;BD$312&amp;"="""&amp;INDEX($E$158:$G$166,MATCH("●",INDEX($H$158:$AQ$166,,MATCH($D335,$137:$137,0)-7),0),1)&amp;""""&amp;"#"&amp;BD$312&amp;"="&amp;""""&amp;VLOOKUP(BD$312,$AD$9:$AN$16,8,FALSE)&amp;""""&amp;"#g'"&amp;"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5" s="71" t="str">
        <f>SUBSTITUTE(IF(VLOOKUP(BE$312,$AD$9:$AN$32,8,FALSE)=INDEX($E$168:$G$169,MATCH("●",INDEX($H$168:$AQ$169,,MATCH($D335,$137:$137,0)-7),0),1),"","sed -i "&amp;IF($AK$310="MacOS","'' ","")&amp;"'s#"&amp;BE$312&amp;"="""&amp;VLOOKUP(BE$312,$AD$9:$AD$9:$AN$32,8,FALSE)&amp;""""&amp;"#"&amp;BE$312&amp;"="&amp;""""&amp;INDEX($E$168:$G$169,MATCH("●",INDEX($H$168:$AQ$169,,MATCH($D335,$137:$137,0)-7),0),1)&amp;""""&amp;"#g'"&amp;" ${CONFIG_DIR}"&amp;$K$7&amp;"; export "&amp;BE$312&amp;"="&amp;""""&amp;INDEX($E$168:$G$169,MATCH("●",INDEX($H$168:$AQ$169,,MATCH($D335,$137:$137,0)-7),0),1)&amp;""";"),",",""",""")</f>
        <v/>
      </c>
      <c r="BF335" s="71" t="str">
        <f>SUBSTITUTE(IF(INDEX($E$168:$G$169,MATCH("●",INDEX($H$168:$AQ$169,,MATCH($D335,$137:$137,0)-7),0),1)=VLOOKUP(BF$312,$AD$9:$AN$16,8,FALSE),"","sed -i "&amp;IF($AK$310="MacOS","'' ","")&amp;"'s#"&amp;BF$312&amp;"="""&amp;INDEX($E$168:$G$169,MATCH("●",INDEX($H$168:$AQ$169,,MATCH($D335,$137:$137,0)-7),0),1)&amp;""""&amp;"#"&amp;BF$312&amp;"="&amp;""""&amp;VLOOKUP(BF$312,$AD$9:$AN$16,8,FALSE)&amp;""""&amp;"#g'"&amp;"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5" s="71" t="str">
        <f>SUBSTITUTE(IF(VLOOKUP(BG$312,$AD$9:$AN$32,8,FALSE)=INDEX($E$171:$G$172,MATCH("●",INDEX($H$171:$AQ$172,,MATCH($D335,$137:$137,0)-7),0),1),"","sed -i "&amp;IF($AK$310="MacOS","'' ","")&amp;"'s#"&amp;BG$312&amp;"="""&amp;VLOOKUP(BG$312,$AD$9:$AN$32,8,FALSE)&amp;""""&amp;"#"&amp;BG$312&amp;"="&amp;""""&amp;INDEX($E$171:$G$172,MATCH("●",INDEX($H$171:$AQ$172,,MATCH($D335,$137:$137,0)-7),0),1)&amp;""""&amp;"#g'"&amp;" ${CONFIG_DIR}"&amp;$K$7&amp;"; export "&amp;BG$312&amp;"="&amp;""""&amp;INDEX($E$171:$G$172,MATCH("●",INDEX($H$171:$AQ$172,,MATCH($D335,$137:$137,0)-7),0),1)&amp;""";"),",",""",""")</f>
        <v/>
      </c>
      <c r="BH335" s="71" t="str">
        <f>SUBSTITUTE(IF(INDEX($E$171:$G$172,MATCH("●",INDEX($H$171:$AQ$172,,MATCH($D335,$137:$137,0)-7),0),1)=VLOOKUP(BH$312,$AD$9:$AN$16,8,FALSE),"","sed -i "&amp;IF($AK$310="MacOS","'' ","")&amp;"'s#"&amp;BH$312&amp;"="""&amp;INDEX($E$171:$G$172,MATCH("●",INDEX($H$171:$AQ$172,,MATCH($D335,$137:$137,0)-7),0),1)&amp;""""&amp;"#"&amp;BH$312&amp;"="&amp;""""&amp;VLOOKUP(BH$312,$AD$9:$AN$16,8,FALSE)&amp;""""&amp;"#g'"&amp;"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5" s="71" t="str">
        <f>SUBSTITUTE(IF(VLOOKUP(BI$312,$AD$9:$AN$32,8,FALSE)=INDEX($E$174:$G$186,MATCH("●",INDEX($H$174:$AQ$186,,MATCH($D335,$137:$137,0)-7),0),1),"","sed -i "&amp;IF($AK$310="MacOS","'' ","")&amp;"'s#"&amp;BI$312&amp;"="""&amp;VLOOKUP(BI$312,$AD$9:$AN$32,8,FALSE)&amp;""""&amp;"#"&amp;BI$312&amp;"="&amp;""""&amp;INDEX($E$174:$G$186,MATCH("●",INDEX($H$174:$AQ$186,,MATCH($D335,$137:$137,0)-7),0),1)&amp;""""&amp;"#g'"&amp;" ${CONFIG_DIR}"&amp;$K$7&amp;"; export "&amp;BI$312&amp;"="&amp;""""&amp;INDEX($E$174:$G$186,MATCH("●",INDEX($H$174:$AQ$186,,MATCH($D335,$137:$137,0)-7),0),1)&amp;""";"),",",""",""")</f>
        <v>sed -i '' 's#DATABASE_USERRIGHT="ALL PRIVILEGES"#DATABASE_USERRIGHT="DELETE"#g' ${CONFIG_DIR}db_sql_config.txt; export DATABASE_USERRIGHT="DELETE";</v>
      </c>
      <c r="BJ335" s="71" t="str">
        <f>SUBSTITUTE(IF(INDEX($E$174:$G$186,MATCH("●",INDEX($H$174:$AQ$186,,MATCH($D335,$137:$137,0)-7),0),1)=VLOOKUP(BJ$312,$AD$9:$AN$16,8,FALSE),"","sed -i "&amp;IF($AK$310="MacOS","'' ","")&amp;"'s#"&amp;BJ$312&amp;"="""&amp;INDEX($E$174:$G$186,MATCH("●",INDEX($H$174:$AQ$186,,MATCH($D335,$137:$137,0)-7),0),1)&amp;""""&amp;"#"&amp;BJ$312&amp;"="&amp;""""&amp;VLOOKUP(BJ$312,$AD$9:$AN$16,8,FALSE)&amp;""""&amp;"#g'"&amp;"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's#DATABASE_USERRIGHT="DELETE"#DATABASE_USERRIGHT="ALL PRIVILEGES"#g' ${CONFIG_DIR}db_sql_config.txt; export DATABASE_USERRIGHT="ALL PRIVILEGES";</v>
      </c>
      <c r="BK335" s="71" t="str">
        <f>SUBSTITUTE(IF(VLOOKUP(BK$312,$AD$9:$AN$32,8,FALSE)=INDEX($E$188:$G$191,MATCH("●",INDEX($H$188:$AQ$191,,MATCH($D335,$137:$137,0)-7),0),1),"","sed -i "&amp;IF($AK$310="MacOS","'' ","")&amp;"'s#"&amp;BK$312&amp;"="""&amp;VLOOKUP(BK$312,$AD$9:$AN$32,8,FALSE)&amp;""""&amp;"#"&amp;BK$312&amp;"="&amp;""""&amp;INDEX($E$188:$G$191,MATCH("●",INDEX($H$188:$AQ$191,,MATCH($D335,$137:$137,0)-7),0),1)&amp;""""&amp;"#g'"&amp;" ${CONFIG_DIR}"&amp;$K$7&amp;"; export "&amp;BK$312&amp;"="&amp;""""&amp;INDEX($E$188:$G$191,MATCH("●",INDEX($H$188:$AQ$191,,MATCH($D335,$137:$137,0)-7),0),1)&amp;""";"),",",""",""")</f>
        <v/>
      </c>
      <c r="BL335" s="71" t="str">
        <f>SUBSTITUTE(IF(INDEX($E$188:$G$191,MATCH("●",INDEX($H$188:$AQ$191,,MATCH($D335,$137:$137,0)-7),0),1)=VLOOKUP(BL$312,$AD$9:$AN$32,8,FALSE),"","sed -i "&amp;IF($AK$310="MacOS","'' ","")&amp;"'s#"&amp;BL$312&amp;"="""&amp;INDEX($E$188:$G$191,MATCH("●",INDEX($H$188:$AQ$191,,MATCH($D335,$137:$137,0)-7),0),1)&amp;""""&amp;"#"&amp;BL$312&amp;"="&amp;""""&amp;VLOOKUP(BL$312,$AD$9:$AN$32,8,FALSE)&amp;""""&amp;"#g'"&amp;"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5" s="71" t="str">
        <f>SUBSTITUTE(IF(VLOOKUP(BM$312,$AD$9:$AN$32,8,FALSE)=INDEX($E$193:$G$194,MATCH("●",INDEX($H$193:$AQ$194,,MATCH($D335,$137:$137,0)-7),0),1),"","sed -i "&amp;IF($AK$310="MacOS","'' ","")&amp;"'s#"&amp;BM$312&amp;"="""&amp;VLOOKUP(BM$312,$AD$9:$AN$32,8,FALSE)&amp;""""&amp;"#"&amp;BM$312&amp;"="&amp;""""&amp;INDEX($E$193:$G$194,MATCH("●",INDEX($H$193:$AQ$194,,MATCH($D335,$137:$137,0)-7),0),1)&amp;""""&amp;"#g'"&amp;" ${CONFIG_DIR}"&amp;$K$7&amp;"; export "&amp;BM$312&amp;"="&amp;""""&amp;INDEX($E$193:$G$194,MATCH("●",INDEX($H$193:$AQ$194,,MATCH($D335,$137:$137,0)-7),0),1)&amp;""";"),",",""",""")</f>
        <v/>
      </c>
      <c r="BN335" s="71" t="str">
        <f>SUBSTITUTE(IF(INDEX($E$193:$G$194,MATCH("●",INDEX($H$193:$AQ$194,,MATCH($D335,$137:$137,0)-7),0),1)=VLOOKUP(BN$312,$AD$9:$AN$32,8,FALSE),"","sed -i "&amp;IF($AK$310="MacOS","'' ","")&amp;"'s#"&amp;BN$312&amp;"="""&amp;INDEX($E$193:$G$194,MATCH("●",INDEX($H$193:$AQ$194,,MATCH($D335,$137:$137,0)-7),0),1)&amp;""""&amp;"#"&amp;BN$312&amp;"="&amp;""""&amp;VLOOKUP(BN$312,$AD$9:$AN$32,8,FALSE)&amp;""""&amp;"#g'"&amp;"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5" s="71" t="str">
        <f>SUBSTITUTE(IF(VLOOKUP(BO$312,$AD$9:$AN$32,8,FALSE)=INDEX($E$196:$G$197,MATCH("●",INDEX($H$196:$AQ$197,,MATCH($D335,$137:$137,0)-7),0),1),"","sed -i "&amp;IF($AK$310="MacOS","'' ","")&amp;"'s#"&amp;BO$312&amp;"="""&amp;VLOOKUP(BO$312,$AD$9:$AN$32,8,FALSE)&amp;""""&amp;"#"&amp;BO$312&amp;"="&amp;""""&amp;INDEX($E$196:$G$197,MATCH("●",INDEX($H$196:$AQ$197,,MATCH($D335,$137:$137,0)-7),0),1)&amp;""""&amp;"#g'"&amp;" ${CONFIG_DIR}"&amp;$K$7&amp;"; export "&amp;BO$312&amp;"="&amp;""""&amp;INDEX($E$196:$G$197,MATCH("●",INDEX($H$196:$AQ$197,,MATCH($D335,$137:$137,0)-7),0),1)&amp;""";"),",",""",""")</f>
        <v/>
      </c>
      <c r="BP335" s="71" t="str">
        <f>SUBSTITUTE(IF(INDEX($E$196:$G$197,MATCH("●",INDEX($H$196:$AQ$197,,MATCH($D335,$137:$137,0)-7),0),1)=VLOOKUP(BP$312,$AD$9:$AN$32,8,FALSE),"","sed -i "&amp;IF($AK$310="MacOS","'' ","")&amp;"'s#"&amp;BP$312&amp;"="""&amp;INDEX($E$196:$G$197,MATCH("●",INDEX($H$196:$AQ$197,,MATCH($D335,$137:$137,0)-7),0),1)&amp;""""&amp;"#"&amp;BP$312&amp;"="&amp;""""&amp;VLOOKUP(BP$312,$AD$9:$AN$32,8,FALSE)&amp;""""&amp;"#g'"&amp;"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5" s="71" t="str">
        <f>SUBSTITUTE(IF(VLOOKUP(BQ$312,$AD$9:$AN$32,8,FALSE)=INDEX($E$199:$G$200,MATCH("●",INDEX($H$199:$AQ$200,,MATCH($D335,$137:$137,0)-7),0),1),"","sed -i "&amp;IF($AK$310="MacOS","'' ","")&amp;"'s#"&amp;BQ$312&amp;"="""&amp;VLOOKUP(BQ$312,$AD$9:$AN$32,8,FALSE)&amp;""""&amp;"#"&amp;BQ$312&amp;"="&amp;""""&amp;INDEX($E$199:$G$200,MATCH("●",INDEX($H$199:$AQ$200,,MATCH($D335,$137:$137,0)-7),0),1)&amp;""""&amp;"#g'"&amp;" ${CONFIG_DIR}"&amp;$K$7&amp;"; export "&amp;BQ$312&amp;"="&amp;""""&amp;INDEX($E$199:$G$200,MATCH("●",INDEX($H$199:$AQ$200,,MATCH($D335,$137:$137,0)-7),0),1)&amp;""";"),",",""",""")</f>
        <v/>
      </c>
      <c r="BR335" s="71" t="str">
        <f>SUBSTITUTE(IF(INDEX($E$199:$G$200,MATCH("●",INDEX($H$199:$AQ$200,,MATCH($D335,$137:$137,0)-7),0),1)=VLOOKUP(BR$312,$AD$9:$AN$32,8,FALSE),"","sed -i "&amp;IF($AK$310="MacOS","'' ","")&amp;"'s#"&amp;BR$312&amp;"="""&amp;INDEX($E$199:$G$200,MATCH("●",INDEX($H$199:$AQ$200,,MATCH($D335,$137:$137,0)-7),0),1)&amp;""""&amp;"#"&amp;BR$312&amp;"="&amp;""""&amp;VLOOKUP(BR$312,$AD$9:$AN$32,8,FALSE)&amp;""""&amp;"#g'"&amp;"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5" s="71" t="str">
        <f>SUBSTITUTE(IF(VLOOKUP(BS$312,$AD$9:$AN$32,8,FALSE)=INDEX($E$202:$G$205,MATCH("●",INDEX($H$202:$AQ$205,,MATCH($D335,$137:$137,0)-7),0),1),"","sed -i "&amp;IF($AK$310="MacOS","'' ","")&amp;"'s#"&amp;BS$312&amp;"="""&amp;VLOOKUP(BS$312,$AD$9:$AN$32,8,FALSE)&amp;""""&amp;"#"&amp;BS$312&amp;"="&amp;""""&amp;INDEX($E$202:$G$205,MATCH("●",INDEX($H$202:$AQ$205,,MATCH($D335,$137:$137,0)-7),0),1)&amp;""""&amp;"#g'"&amp;" ${CONFIG_DIR}"&amp;$K$7&amp;"; export "&amp;BS$312&amp;"="&amp;""""&amp;INDEX($E$202:$G$205,MATCH("●",INDEX($H$202:$AQ$205,,MATCH($D335,$137:$137,0)-7),0),1)&amp;""";"),",",""",""")</f>
        <v/>
      </c>
      <c r="BT335" s="71" t="str">
        <f>SUBSTITUTE(IF(INDEX($E$202:$G$205,MATCH("●",INDEX($H$202:$AQ$205,,MATCH($D335,$137:$137,0)-7),0),1)=VLOOKUP(BT$312,$AD$9:$AN$32,8,FALSE),"","sed -i "&amp;IF($AK$310="MacOS","'' ","")&amp;"'s#"&amp;BT$312&amp;"="""&amp;INDEX($E$202:$G$205,MATCH("●",INDEX($H$202:$AQ$205,,MATCH($D335,$137:$137,0)-7),0),1)&amp;""""&amp;"#"&amp;BT$312&amp;"="&amp;""""&amp;VLOOKUP(BT$312,$AD$9:$AN$32,8,FALSE)&amp;""""&amp;"#g'"&amp;"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5" s="71" t="str">
        <f>SUBSTITUTE(IF(VLOOKUP(BU$312,$AD$9:$AN$32,8,FALSE)=INDEX($E$207:$G$212,MATCH("●",INDEX($H$207:$AQ$212,,MATCH($D335,$137:$137,0)-7),0),1),"","sed -i "&amp;IF($AK$310="MacOS","'' ","")&amp;"'s#"&amp;BU$312&amp;"="""&amp;VLOOKUP(BU$312,$AD$9:$AN$32,8,FALSE)&amp;""""&amp;"#"&amp;BU$312&amp;"="&amp;""""&amp;INDEX($E$207:$G$212,MATCH("●",INDEX($H$207:$AQ$212,,MATCH($D335,$137:$137,0)-7),0),1)&amp;""""&amp;"#g'"&amp;" ${CONFIG_DIR}"&amp;$K$7&amp;"; export "&amp;BU$312&amp;"="&amp;""""&amp;INDEX($E$207:$G$212,MATCH("●",INDEX($H$207:$AQ$212,,MATCH($D335,$137:$137,0)-7),0),1)&amp;""";"),",",""",""")</f>
        <v/>
      </c>
      <c r="BV335" s="71" t="str">
        <f>SUBSTITUTE(IF(INDEX($E$207:$G$212,MATCH("●",INDEX($H$207:$AQ$212,,MATCH($D335,$137:$137,0)-7),0),1)=VLOOKUP(BV$312,$AD$9:$AN$32,8,FALSE),"","sed -i "&amp;IF($AK$310="MacOS","'' ","")&amp;"'s#"&amp;BV$312&amp;"="""&amp;INDEX($E$207:$G$212,MATCH("●",INDEX($H$207:$AQ$212,,MATCH($D335,$137:$137,0)-7),0),1)&amp;""""&amp;"#"&amp;BV$312&amp;"="&amp;""""&amp;VLOOKUP(BV$312,$AD$9:$AN$32,8,FALSE)&amp;""""&amp;"#g'"&amp;"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5" s="71" t="str">
        <f>SUBSTITUTE(IF(VLOOKUP(BW$312,$AD$9:$AN$32,8,FALSE)=INDEX($E$214:$G$219,MATCH("●",INDEX($H$214:$AQ$219,,MATCH($D335,$137:$137,0)-7),0),1),"","sed -i "&amp;IF($AK$310="MacOS","'' ","")&amp;"'s#"&amp;BW$312&amp;"="""&amp;VLOOKUP(BW$312,$AD$9:$AN$32,8,FALSE)&amp;""""&amp;"#"&amp;BW$312&amp;"="&amp;""""&amp;INDEX($E$214:$G$219,MATCH("●",INDEX($H$214:$AQ$219,,MATCH($D335,$137:$137,0)-7),0),1)&amp;""""&amp;"#g'"&amp;" ${CONFIG_DIR}"&amp;$K$7&amp;"; export "&amp;BW$312&amp;"="&amp;""""&amp;INDEX($E$214:$G$219,MATCH("●",INDEX($H$214:$AQ$219,,MATCH($D335,$137:$137,0)-7),0),1)&amp;""";"),",",""",""")</f>
        <v/>
      </c>
      <c r="BX335" s="71" t="str">
        <f>SUBSTITUTE(IF(INDEX($E$214:$G$219,MATCH("●",INDEX($H$214:$AQ$219,,MATCH($D335,$137:$137,0)-7),0),1)=VLOOKUP(BX$312,$AD$9:$AN$32,8,FALSE),"","sed -i "&amp;IF($AK$310="MacOS","'' ","")&amp;"'s#"&amp;BX$312&amp;"="""&amp;INDEX($E$214:$G$219,MATCH("●",INDEX($H$214:$AQ$219,,MATCH($D335,$137:$137,0)-7),0),1)&amp;""""&amp;"#"&amp;BX$312&amp;"="&amp;""""&amp;VLOOKUP(BX$312,$AD$9:$AN$32,8,FALSE)&amp;""""&amp;"#g'"&amp;"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5" s="71" t="str">
        <f>SUBSTITUTE(IF(VLOOKUP(BY$312,$AD$9:$AN$32,8,FALSE)=INDEX($E$221:$G$226,MATCH("●",INDEX($H$221:$AQ$226,,MATCH($D335,$137:$137,0)-7),0),1),"","sed -i "&amp;IF($AK$310="MacOS","'' ","")&amp;"'s#"&amp;BY$312&amp;"="""&amp;VLOOKUP(BY$312,$AD$9:$AN$32,8,FALSE)&amp;""""&amp;"#"&amp;BY$312&amp;"="&amp;""""&amp;INDEX($E$221:$G$226,MATCH("●",INDEX($H$221:$AQ$226,,MATCH($D335,$137:$137,0)-7),0),1)&amp;""""&amp;"#g'"&amp;" ${CONFIG_DIR}"&amp;$K$7&amp;"; export "&amp;BY$312&amp;"="&amp;""""&amp;INDEX($E$221:$G$226,MATCH("●",INDEX($H$221:$AQ$226,,MATCH($D335,$137:$137,0)-7),0),1)&amp;""";"),",",""",""")</f>
        <v/>
      </c>
      <c r="BZ335" s="71" t="str">
        <f>SUBSTITUTE(IF(INDEX($E$221:$G$226,MATCH("●",INDEX($H$221:$AQ$226,,MATCH($D335,$137:$137,0)-7),0),1)=VLOOKUP(BZ$312,$AD$9:$AN$32,8,FALSE),"","sed -i "&amp;IF($AK$310="MacOS","'' ","")&amp;"'s#"&amp;BZ$312&amp;"="""&amp;INDEX($E$221:$G$226,MATCH("●",INDEX($H$221:$AQ$226,,MATCH($D335,$137:$137,0)-7),0),1)&amp;""""&amp;"#"&amp;BZ$312&amp;"="&amp;""""&amp;VLOOKUP(BZ$312,$AD$9:$AN$32,8,FALSE)&amp;""""&amp;"#g'"&amp;"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5" s="71" t="str">
        <f>SUBSTITUTE(IF(VLOOKUP(CA$312,$AD$9:$AN$32,8,FALSE)=INDEX($E$228:$G$233,MATCH("●",INDEX($H$228:$AQ$233,,MATCH($D335,$137:$137,0)-7),0),1),"","sed -i "&amp;IF($AK$310="MacOS","'' ","")&amp;"'s#"&amp;CA$312&amp;"="""&amp;VLOOKUP(CA$312,$AD$9:$AN$32,8,FALSE)&amp;""""&amp;"#"&amp;CA$312&amp;"="&amp;""""&amp;INDEX($E$228:$G$233,MATCH("●",INDEX($H$228:$AQ$233,,MATCH($D335,$137:$137,0)-7),0),1)&amp;""""&amp;"#g'"&amp;" ${CONFIG_DIR}"&amp;$K$7&amp;"; export "&amp;CA$312&amp;"="&amp;""""&amp;INDEX($E$228:$G$233,MATCH("●",INDEX($H$228:$AQ$233,,MATCH($D335,$137:$137,0)-7),0),1)&amp;""";"),",",""",""")</f>
        <v/>
      </c>
      <c r="CB335" s="71" t="str">
        <f>SUBSTITUTE(IF(INDEX($E$228:$G$233,MATCH("●",INDEX($H$228:$AQ$233,,MATCH($D335,$137:$137,0)-7),0),1)=VLOOKUP(CB$312,$AD$9:$AN$32,8,FALSE),"","sed -i "&amp;IF($AK$310="MacOS","'' ","")&amp;"'s#"&amp;CB$312&amp;"="""&amp;INDEX($E$228:$G$233,MATCH("●",INDEX($H$228:$AQ$233,,MATCH($D335,$137:$137,0)-7),0),1)&amp;""""&amp;"#"&amp;CB$312&amp;"="&amp;""""&amp;VLOOKUP(CB$312,$AD$9:$AN$32,8,FALSE)&amp;""""&amp;"#g'"&amp;"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5" s="71" t="str">
        <f>SUBSTITUTE(IF(VLOOKUP(CC$312,$AD$9:$AN$32,8,FALSE)=INDEX($E$235:$G$240,MATCH("●",INDEX($H$235:$AQ$240,,MATCH($D335,$137:$137,0)-7),0),1),"","sed -i "&amp;IF($AK$310="MacOS","'' ","")&amp;"'s#"&amp;CC$312&amp;"="""&amp;VLOOKUP(CC$312,$AD$9:$AN$32,8,FALSE)&amp;""""&amp;"#"&amp;CC$312&amp;"="&amp;""""&amp;INDEX($E$235:$G$240,MATCH("●",INDEX($H$235:$AQ$240,,MATCH($D335,$137:$137,0)-7),0),1)&amp;""""&amp;"#g'"&amp;" ${CONFIG_DIR}"&amp;$K$7&amp;"; export "&amp;CC$312&amp;"="&amp;""""&amp;INDEX($E$235:$G$240,MATCH("●",INDEX($H$235:$AQ$240,,MATCH($D335,$137:$137,0)-7),0),1)&amp;""";"),",",""",""")</f>
        <v/>
      </c>
      <c r="CD335" s="71" t="str">
        <f>SUBSTITUTE(IF(INDEX($E$235:$G$240,MATCH("●",INDEX($H$235:$AQ$240,,MATCH($D335,$137:$137,0)-7),0),1)=VLOOKUP(CD$312,$AD$9:$AN$32,8,FALSE),"","sed -i "&amp;IF($AK$310="MacOS","'' ","")&amp;"'s#"&amp;CD$312&amp;"="""&amp;INDEX($E$235:$G$240,MATCH("●",INDEX($H$235:$AQ$240,,MATCH($D335,$137:$137,0)-7),0),1)&amp;""""&amp;"#"&amp;CD$312&amp;"="&amp;""""&amp;VLOOKUP(CD$312,$AD$9:$AN$32,8,FALSE)&amp;""""&amp;"#g'"&amp;"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5" s="71" t="str">
        <f>SUBSTITUTE(IF(VLOOKUP(CE$312,$AD$9:$AN$32,8,FALSE)=INDEX($E$242:$G$247,MATCH("●",INDEX($H$242:$AQ$247,,MATCH($D335,$137:$137,0)-7),0),1),"","sed -i "&amp;IF($AK$310="MacOS","'' ","")&amp;"'s#"&amp;CE$312&amp;"="""&amp;VLOOKUP(CE$312,$AD$9:$AN$32,8,FALSE)&amp;""""&amp;"#"&amp;CE$312&amp;"="&amp;""""&amp;INDEX($E$242:$G$247,MATCH("●",INDEX($H$242:$AQ$247,,MATCH($D335,$137:$137,0)-7),0),1)&amp;""""&amp;"#g'"&amp;" ${CONFIG_DIR}"&amp;$K$7&amp;"; export "&amp;CE$312&amp;"="&amp;""""&amp;INDEX($E$242:$G$247,MATCH("●",INDEX($H$242:$AQ$247,,MATCH($D335,$137:$137,0)-7),0),1)&amp;""";"),",",""",""")</f>
        <v/>
      </c>
      <c r="CF335" s="71" t="str">
        <f>SUBSTITUTE(IF(INDEX($E$242:$G$247,MATCH("●",INDEX($H$242:$AQ$247,,MATCH($D335,$137:$137,0)-7),0),1)=VLOOKUP(CF$312,$AD$9:$AN$32,8,FALSE),"","sed -i "&amp;IF($AK$310="MacOS","'' ","")&amp;"'s#"&amp;CF$312&amp;"="""&amp;INDEX($E$242:$G$247,MATCH("●",INDEX($H$242:$AQ$247,,MATCH($D335,$137:$137,0)-7),0),1)&amp;""""&amp;"#"&amp;CF$312&amp;"="&amp;""""&amp;VLOOKUP(CF$312,$AD$9:$AN$32,8,FALSE)&amp;""""&amp;"#g'"&amp;"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5" s="71" t="str">
        <f>SUBSTITUTE(IF(VLOOKUP(CG$312,$AD$9:$AN$32,8,FALSE)=INDEX($E$249:$G$253,MATCH("●",INDEX($H$249:$AQ$253,,MATCH($D335,$137:$137,0)-7),0),1),"","sed -i "&amp;IF($AK$310="MacOS","'' ","")&amp;"'s#"&amp;CG$312&amp;"="""&amp;VLOOKUP(CG$312,$AD$9:$AN$32,8,FALSE)&amp;""""&amp;"#"&amp;CG$312&amp;"="&amp;""""&amp;INDEX($E$249:$G$253,MATCH("●",INDEX($H$249:$AQ$253,,MATCH($D335,$137:$137,0)-7),0),1)&amp;""""&amp;"#g'"&amp;" ${CONFIG_DIR}"&amp;$K$7&amp;"; export "&amp;CG$312&amp;"="&amp;""""&amp;INDEX($E$249:$G$253,MATCH("●",INDEX($H$249:$AQ$253,,MATCH($D335,$137:$137,0)-7),0),1)&amp;""";"),",",""",""")</f>
        <v/>
      </c>
      <c r="CH335" s="71" t="str">
        <f>SUBSTITUTE(IF(INDEX($E$249:$G$253,MATCH("●",INDEX($H$249:$AQ$253,,MATCH($D335,$137:$137,0)-7),0),1)=VLOOKUP(CH$312,$AD$9:$AN$32,8,FALSE),"","sed -i "&amp;IF($AK$310="MacOS","'' ","")&amp;"'s#"&amp;CH$312&amp;"="""&amp;INDEX($E$249:$G$253,MATCH("●",INDEX($H$249:$AQ$253,,MATCH($D335,$137:$137,0)-7),0),1)&amp;""""&amp;"#"&amp;CH$312&amp;"="&amp;""""&amp;VLOOKUP(CH$312,$AD$9:$AN$32,8,FALSE)&amp;""""&amp;"#g'"&amp;"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5" s="71" t="str">
        <f>SUBSTITUTE(IF(VLOOKUP(CI$312,$AD$9:$AN$32,8,FALSE)=INDEX($E$255:$G$259,MATCH("●",INDEX($H$255:$AQ$259,,MATCH($D335,$137:$137,0)-7),0),1),"","sed -i "&amp;IF($AK$310="MacOS","'' ","")&amp;"'s#"&amp;CI$312&amp;"="""&amp;VLOOKUP(CI$312,$AD$9:$AN$32,8,FALSE)&amp;""""&amp;"#"&amp;CI$312&amp;"="&amp;""""&amp;INDEX($E$255:$G$259,MATCH("●",INDEX($H$255:$AQ$259,,MATCH($D335,$137:$137,0)-7),0),1)&amp;""""&amp;"#g'"&amp;" ${CONFIG_DIR}"&amp;$K$7&amp;"; export "&amp;CI$312&amp;"="&amp;""""&amp;INDEX($E$255:$G$259,MATCH("●",INDEX($H$255:$AQ$259,,MATCH($D335,$137:$137,0)-7),0),1)&amp;""";"),",",""",""")</f>
        <v/>
      </c>
      <c r="CJ335" s="71" t="str">
        <f>SUBSTITUTE(IF(INDEX($E$255:$G$259,MATCH("●",INDEX($H$255:$AQ$259,,MATCH($D335,$137:$137,0)-7),0),1)=VLOOKUP(CJ$312,$AD$9:$AN$32,8,FALSE),"","sed -i "&amp;IF($AK$310="MacOS","'' ","")&amp;"'s#"&amp;CJ$312&amp;"="""&amp;INDEX($E$255:$G$259,MATCH("●",INDEX($H$255:$AQ$259,,MATCH($D335,$137:$137,0)-7),0),1)&amp;""""&amp;"#"&amp;CJ$312&amp;"="&amp;""""&amp;VLOOKUP(CJ$312,$AD$9:$AN$32,8,FALSE)&amp;""""&amp;"#g'"&amp;"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5" s="71" t="str">
        <f>SUBSTITUTE(IF(VLOOKUP(CK$312,$AD$9:$AN$32,8,FALSE)=INDEX($E$261:$G$270,MATCH("●",INDEX($H$261:$AQ$270,,MATCH($D335,$137:$137,0)-7),0),1),"","sed -i "&amp;IF($AK$310="MacOS","'' ","")&amp;"'s#"&amp;CK$312&amp;"="""&amp;VLOOKUP(CK$312,$AD$9:$AN$32,8,FALSE)&amp;""""&amp;"#"&amp;CK$312&amp;"="&amp;""""&amp;INDEX($E$261:$G$270,MATCH("●",INDEX($H$261:$AQ$270,,MATCH($D335,$137:$137,0)-7),0),1)&amp;""""&amp;"#g'"&amp;" ${CONFIG_DIR}"&amp;$K$7&amp;"; export "&amp;CK$312&amp;"="&amp;""""&amp;INDEX($E$261:$G$270,MATCH("●",INDEX($H$261:$AQ$270,,MATCH($D335,$137:$137,0)-7),0),1)&amp;""";"),",",""",""")</f>
        <v/>
      </c>
      <c r="CL335" s="71" t="str">
        <f>SUBSTITUTE(IF(INDEX($E$261:$G$270,MATCH("●",INDEX($H$261:$AQ$270,,MATCH($D335,$137:$137,0)-7),0),1)=VLOOKUP(CL$312,$AD$9:$AN$32,8,FALSE),"","sed -i "&amp;IF($AK$310="MacOS","'' ","")&amp;"'s#"&amp;CL$312&amp;"="""&amp;INDEX($E$261:$G$270,MATCH("●",INDEX($H$261:$AQ$270,,MATCH($D335,$137:$137,0)-7),0),1)&amp;""""&amp;"#"&amp;CL$312&amp;"="&amp;""""&amp;VLOOKUP(CL$312,$AD$9:$AN$32,8,FALSE)&amp;""""&amp;"#g'"&amp;"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5" s="71" t="str">
        <f t="shared" si="6"/>
        <v>sed -i '' 's#POSTGRESQL_TEMPLATE="template0"#POSTGRESQL_TEMPLATE="なし"#g' ${CONFIG_DIR}db_data_config.txt; export POSTGRESQL_TEMPLATE="なし";</v>
      </c>
      <c r="CN335" s="71" t="str">
        <f t="shared" si="7"/>
        <v>sed -i '' 's#POSTGRESQL_TEMPLATE="なし"#POSTGRESQL_TEMPLATE="template0"#g' ${CONFIG_DIR}db_data_config.txt; export POSTGRESQL_TEMPLATE="template0";</v>
      </c>
      <c r="CO335" s="71" t="str">
        <f t="shared" si="8"/>
        <v>sed -i '' 's#POSTGRESQL_CONNECTION_LIMIT="-1"#POSTGRESQL_CONNECTION_LIMIT="なし"#g' ${CONFIG_DIR}db_data_config.txt; export POSTGRESQL_CONNECTION_LIMIT="なし";</v>
      </c>
      <c r="CP335" s="71" t="str">
        <f t="shared" si="9"/>
        <v>sed -i '' 's#POSTGRESQL_CONNECTION_LIMIT="なし"#POSTGRESQL_CONNECTION_LIMIT="-1"#g' ${CONFIG_DIR}db_data_config.txt; export POSTGRESQL_CONNECTION_LIMIT="-1";</v>
      </c>
      <c r="CQ335" s="71" t="str">
        <f t="shared" si="10"/>
        <v>sed -i '' 's#POSTGRESQL_ALLOW_CONNECTIONS="true"#POSTGRESQL_ALLOW_CONNECTIONS="なし"#g' ${CONFIG_DIR}db_data_config.txt; export POSTGRESQL_ALLOW_CONNECTIONS="なし";</v>
      </c>
      <c r="CR335" s="71" t="str">
        <f t="shared" si="11"/>
        <v>sed -i '' 's#POSTGRESQL_ALLOW_CONNECTIONS="なし"#POSTGRESQL_ALLOW_CONNECTIONS="true"#g' ${CONFIG_DIR}db_data_config.txt; export POSTGRESQL_ALLOW_CONNECTIONS="true";</v>
      </c>
      <c r="CS335" s="5" t="s">
        <v>735</v>
      </c>
    </row>
    <row r="336" spans="4:97" ht="54" customHeight="1">
      <c r="D336" s="96">
        <f t="shared" si="12"/>
        <v>59</v>
      </c>
      <c r="E336" s="97"/>
      <c r="F336" s="97"/>
      <c r="G336" s="98"/>
      <c r="H336" s="45" t="str">
        <f t="shared" ca="1" si="5"/>
        <v>clear; echo テストケース059; sed -i '' 's#DATABASE_USERRIGHT="ALL PRIVILEGES"#DATABASE_USERRIGHT="CREATE"#g' ${CONFIG_DIR}db_sql_config.txt; export DATABASE_USERRIGHT="CREATE";sed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's#DATABASE_USERRIGHT="CREATE"#DATABASE_USERRIGHT="ALL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7"/>
      <c r="AE336" s="99" t="str" cm="1">
        <f t="array" ref="AE336">SUBSTITUTE(INDEX($H$288:$AQ$288, , MATCH($D336, $137:$137, 0)-7),"-","")</f>
        <v>正常</v>
      </c>
      <c r="AF336" s="100"/>
      <c r="AG336" s="101"/>
      <c r="AH336" s="102" t="s">
        <v>1570</v>
      </c>
      <c r="AI336" s="103"/>
      <c r="AJ336" s="103"/>
      <c r="AK336" s="103"/>
      <c r="AL336" s="103"/>
      <c r="AM336" s="103"/>
      <c r="AN336" s="103"/>
      <c r="AO336" s="103"/>
      <c r="AP336" s="103"/>
      <c r="AQ336" s="104"/>
      <c r="AS336" s="68" t="str" cm="1">
        <f t="array" ref="AS336">SUBSTITUTE(TEXT(INDEX($H$291:$AQ$291,1,$D336-36),"000000"),"-","")</f>
        <v>240001</v>
      </c>
      <c r="AT336" s="69"/>
      <c r="AU336" s="70"/>
      <c r="AW336" s="71" t="str">
        <f>SUBSTITUTE(IF(VLOOKUP(AW$312,$AD$9:$AN$32,8,FALSE)=INDEX($E$143:$G$146,MATCH("●",INDEX($H$143:$AQ$146,,MATCH($D336,$137:$137,0)-7),0),1),"","sed -i "&amp;IF($AK$310="MacOS","'' ","")&amp;"'s#"&amp;AW$312&amp;"="""&amp;VLOOKUP(AW$312,$AD$9:$AN$32,8,FALSE)&amp;""""&amp;"#"&amp;AW$312&amp;"="&amp;""""&amp;INDEX($E$143:$G$146,MATCH("●",INDEX($H$143:$AQ$146,,MATCH($D336,$137:$137,0)-7),0),1)&amp;""""&amp;"#g'"&amp;" ${CONFIG_DIR}"&amp;$K$7&amp;"; export "&amp;AW$312&amp;"="&amp;""""&amp;INDEX($E$143:$G$146,MATCH("●",INDEX($H$143:$AQ$146,,MATCH($D336,$137:$137,0)-7),0),1)&amp;""";"),",",""",""")</f>
        <v/>
      </c>
      <c r="AX336" s="71" t="str">
        <f>SUBSTITUTE(IF(INDEX($E$143:$G$146,MATCH("●",INDEX($H$143:$AQ$146,,MATCH($D336,$137:$137,0)-7),0),1)=VLOOKUP(AX$312,$AD$9:$AN$32,8,FALSE),"","sed -i "&amp;IF($AK$310="MacOS","'' ","")&amp;"'s#"&amp;AX$312&amp;"="""&amp;INDEX($E$143:$G$146,MATCH("●",INDEX($H$143:$AQ$146,,MATCH($D336,$137:$137,0)-7),0),1)&amp;""""&amp;"#"&amp;AX$312&amp;"="&amp;""""&amp;VLOOKUP(AX$312,$AD$9:$AN$32,8,FALSE)&amp;""""&amp;"#g'"&amp;"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6" s="71" t="str">
        <f>SUBSTITUTE(IF(VLOOKUP(AY$312,$AD$9:$AN$32,8,FALSE)=INDEX($E$148:$G$149,MATCH("●",INDEX($H$148:$AQ$149,,MATCH($D336,$137:$137,0)-7),0),1),"","sed -i "&amp;IF($AK$310="MacOS","'' ","")&amp;"'s#"&amp;AY$312&amp;"="""&amp;VLOOKUP(AY$312,$AD$9:$AN$32,8,FALSE)&amp;""""&amp;"#"&amp;AY$312&amp;"="&amp;""""&amp;INDEX($E$148:$G$149,MATCH("●",INDEX($H$148:$AQ$149,,MATCH($D336,$137:$137,0)-7),0),1)&amp;""""&amp;"#g'"&amp;" ${CONFIG_DIR}"&amp;$K$7&amp;"; export "&amp;AY$312&amp;"="&amp;""""&amp;INDEX($E$148:$G$149,MATCH("●",INDEX($H$148:$AQ$149,,MATCH($D336,$137:$137,0)-7),0),1)&amp;""";"),",",""",""")</f>
        <v/>
      </c>
      <c r="AZ336" s="71" t="str">
        <f>SUBSTITUTE(IF(INDEX($E$148:$G$149,MATCH("●",INDEX($H$148:$AQ$149,,MATCH($D336,$137:$137,0)-7),0),1)=VLOOKUP(AZ$312,$AD$9:$AN$16,8,FALSE),"","sed -i "&amp;IF($AK$310="MacOS","'' ","")&amp;"'s#"&amp;AZ$312&amp;"="""&amp;INDEX($E$148:$G$149,MATCH("●",INDEX($H$148:$AQ$149,,MATCH($D336,$137:$137,0)-7),0),1)&amp;""""&amp;"#"&amp;AZ$312&amp;"="&amp;""""&amp;VLOOKUP(AZ$312,$AD$9:$AN$16,8,FALSE)&amp;""""&amp;"#g'"&amp;"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6" s="71" t="str">
        <f>SUBSTITUTE(IF(VLOOKUP(BA$312,$AD$9:$AN$32,8,FALSE)=INDEX($E$151:$G$156,MATCH("●",INDEX($H$151:$AQ$156,,MATCH($D336,$137:$137,0)-7),0),1),"","sed -i "&amp;IF($AK$310="MacOS","'' ","")&amp;"'s#"&amp;BA$312&amp;"="""&amp;VLOOKUP(BA$312,$AD$9:$AN$32,8,FALSE)&amp;""""&amp;"#"&amp;BA$312&amp;"="&amp;""""&amp;INDEX($E$151:$G$156,MATCH("●",INDEX($H$151:$AQ$156,,MATCH($D336,$137:$137,0)-7),0),1)&amp;""""&amp;"#g'"&amp;" ${CONFIG_DIR}"&amp;$K$7&amp;"; export "&amp;BA$312&amp;"="&amp;""""&amp;INDEX($E$151:$G$156,MATCH("●",INDEX($H$151:$AQ$156,,MATCH($D336,$137:$137,0)-7),0),1)&amp;""";"),",",""",""")</f>
        <v/>
      </c>
      <c r="BB336" s="71" t="str">
        <f>SUBSTITUTE(IF(INDEX($E$151:$G$156,MATCH("●",INDEX($H$151:$AQ$156,,MATCH($D336,$137:$137,0)-7),0),1)=VLOOKUP(BB$312,$AD$9:$AN$16,8,FALSE),"","sed -i "&amp;IF($AK$310="MacOS","'' ","")&amp;"'s#"&amp;BB$312&amp;"="""&amp;INDEX($E$151:$G$156,MATCH("●",INDEX($H$151:$AQ$156,,MATCH($D336,$137:$137,0)-7),0),1)&amp;""""&amp;"#"&amp;BB$312&amp;"="&amp;""""&amp;VLOOKUP(BB$312,$AD$9:$AN$16,8,FALSE)&amp;""""&amp;"#g'"&amp;"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6" s="71" t="str">
        <f>SUBSTITUTE(IF(VLOOKUP(BC$312,$AD$9:$AN$32,8,FALSE)=INDEX($E$158:$G$166,MATCH("●",INDEX($H$158:$AQ$166,,MATCH($D336,$137:$137,0)-7),0),1),"","sed -i "&amp;IF($AK$310="MacOS","'' ","")&amp;"'s#"&amp;BC$312&amp;"="""&amp;VLOOKUP(BC$312,$AD$9:$AN$32,8,FALSE)&amp;""""&amp;"#"&amp;BC$312&amp;"="&amp;""""&amp;INDEX($E$158:$G$166,MATCH("●",INDEX($H$158:$AQ$166,,MATCH($D336,$137:$137,0)-7),0),1)&amp;""""&amp;"#g'"&amp;" ${CONFIG_DIR}"&amp;$K$7&amp;"; export "&amp;BC$312&amp;"="&amp;""""&amp;INDEX($E$158:$G$166,MATCH("●",INDEX($H$158:$AQ$166,,MATCH($D336,$137:$137,0)-7),0),1)&amp;""";"),",",""",""")</f>
        <v/>
      </c>
      <c r="BD336" s="71" t="str">
        <f>SUBSTITUTE(IF(INDEX($E$158:$G$166,MATCH("●",INDEX($H$158:$AQ$166,,MATCH($D336,$137:$137,0)-7),0),1)=VLOOKUP(BD$312,$AD$9:$AN$16,8,FALSE),"","sed -i "&amp;IF($AK$310="MacOS","'' ","")&amp;"'s#"&amp;BD$312&amp;"="""&amp;INDEX($E$158:$G$166,MATCH("●",INDEX($H$158:$AQ$166,,MATCH($D336,$137:$137,0)-7),0),1)&amp;""""&amp;"#"&amp;BD$312&amp;"="&amp;""""&amp;VLOOKUP(BD$312,$AD$9:$AN$16,8,FALSE)&amp;""""&amp;"#g'"&amp;"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6" s="71" t="str">
        <f>SUBSTITUTE(IF(VLOOKUP(BE$312,$AD$9:$AN$32,8,FALSE)=INDEX($E$168:$G$169,MATCH("●",INDEX($H$168:$AQ$169,,MATCH($D336,$137:$137,0)-7),0),1),"","sed -i "&amp;IF($AK$310="MacOS","'' ","")&amp;"'s#"&amp;BE$312&amp;"="""&amp;VLOOKUP(BE$312,$AD$9:$AD$9:$AN$32,8,FALSE)&amp;""""&amp;"#"&amp;BE$312&amp;"="&amp;""""&amp;INDEX($E$168:$G$169,MATCH("●",INDEX($H$168:$AQ$169,,MATCH($D336,$137:$137,0)-7),0),1)&amp;""""&amp;"#g'"&amp;" ${CONFIG_DIR}"&amp;$K$7&amp;"; export "&amp;BE$312&amp;"="&amp;""""&amp;INDEX($E$168:$G$169,MATCH("●",INDEX($H$168:$AQ$169,,MATCH($D336,$137:$137,0)-7),0),1)&amp;""";"),",",""",""")</f>
        <v/>
      </c>
      <c r="BF336" s="71" t="str">
        <f>SUBSTITUTE(IF(INDEX($E$168:$G$169,MATCH("●",INDEX($H$168:$AQ$169,,MATCH($D336,$137:$137,0)-7),0),1)=VLOOKUP(BF$312,$AD$9:$AN$16,8,FALSE),"","sed -i "&amp;IF($AK$310="MacOS","'' ","")&amp;"'s#"&amp;BF$312&amp;"="""&amp;INDEX($E$168:$G$169,MATCH("●",INDEX($H$168:$AQ$169,,MATCH($D336,$137:$137,0)-7),0),1)&amp;""""&amp;"#"&amp;BF$312&amp;"="&amp;""""&amp;VLOOKUP(BF$312,$AD$9:$AN$16,8,FALSE)&amp;""""&amp;"#g'"&amp;"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6" s="71" t="str">
        <f>SUBSTITUTE(IF(VLOOKUP(BG$312,$AD$9:$AN$32,8,FALSE)=INDEX($E$171:$G$172,MATCH("●",INDEX($H$171:$AQ$172,,MATCH($D336,$137:$137,0)-7),0),1),"","sed -i "&amp;IF($AK$310="MacOS","'' ","")&amp;"'s#"&amp;BG$312&amp;"="""&amp;VLOOKUP(BG$312,$AD$9:$AN$32,8,FALSE)&amp;""""&amp;"#"&amp;BG$312&amp;"="&amp;""""&amp;INDEX($E$171:$G$172,MATCH("●",INDEX($H$171:$AQ$172,,MATCH($D336,$137:$137,0)-7),0),1)&amp;""""&amp;"#g'"&amp;" ${CONFIG_DIR}"&amp;$K$7&amp;"; export "&amp;BG$312&amp;"="&amp;""""&amp;INDEX($E$171:$G$172,MATCH("●",INDEX($H$171:$AQ$172,,MATCH($D336,$137:$137,0)-7),0),1)&amp;""";"),",",""",""")</f>
        <v/>
      </c>
      <c r="BH336" s="71" t="str">
        <f>SUBSTITUTE(IF(INDEX($E$171:$G$172,MATCH("●",INDEX($H$171:$AQ$172,,MATCH($D336,$137:$137,0)-7),0),1)=VLOOKUP(BH$312,$AD$9:$AN$16,8,FALSE),"","sed -i "&amp;IF($AK$310="MacOS","'' ","")&amp;"'s#"&amp;BH$312&amp;"="""&amp;INDEX($E$171:$G$172,MATCH("●",INDEX($H$171:$AQ$172,,MATCH($D336,$137:$137,0)-7),0),1)&amp;""""&amp;"#"&amp;BH$312&amp;"="&amp;""""&amp;VLOOKUP(BH$312,$AD$9:$AN$16,8,FALSE)&amp;""""&amp;"#g'"&amp;"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6" s="71" t="str">
        <f>SUBSTITUTE(IF(VLOOKUP(BI$312,$AD$9:$AN$32,8,FALSE)=INDEX($E$174:$G$186,MATCH("●",INDEX($H$174:$AQ$186,,MATCH($D336,$137:$137,0)-7),0),1),"","sed -i "&amp;IF($AK$310="MacOS","'' ","")&amp;"'s#"&amp;BI$312&amp;"="""&amp;VLOOKUP(BI$312,$AD$9:$AN$32,8,FALSE)&amp;""""&amp;"#"&amp;BI$312&amp;"="&amp;""""&amp;INDEX($E$174:$G$186,MATCH("●",INDEX($H$174:$AQ$186,,MATCH($D336,$137:$137,0)-7),0),1)&amp;""""&amp;"#g'"&amp;" ${CONFIG_DIR}"&amp;$K$7&amp;"; export "&amp;BI$312&amp;"="&amp;""""&amp;INDEX($E$174:$G$186,MATCH("●",INDEX($H$174:$AQ$186,,MATCH($D336,$137:$137,0)-7),0),1)&amp;""";"),",",""",""")</f>
        <v>sed -i '' 's#DATABASE_USERRIGHT="ALL PRIVILEGES"#DATABASE_USERRIGHT="CREATE"#g' ${CONFIG_DIR}db_sql_config.txt; export DATABASE_USERRIGHT="CREATE";</v>
      </c>
      <c r="BJ336" s="71" t="str">
        <f>SUBSTITUTE(IF(INDEX($E$174:$G$186,MATCH("●",INDEX($H$174:$AQ$186,,MATCH($D336,$137:$137,0)-7),0),1)=VLOOKUP(BJ$312,$AD$9:$AN$16,8,FALSE),"","sed -i "&amp;IF($AK$310="MacOS","'' ","")&amp;"'s#"&amp;BJ$312&amp;"="""&amp;INDEX($E$174:$G$186,MATCH("●",INDEX($H$174:$AQ$186,,MATCH($D336,$137:$137,0)-7),0),1)&amp;""""&amp;"#"&amp;BJ$312&amp;"="&amp;""""&amp;VLOOKUP(BJ$312,$AD$9:$AN$16,8,FALSE)&amp;""""&amp;"#g'"&amp;"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's#DATABASE_USERRIGHT="CREATE"#DATABASE_USERRIGHT="ALL PRIVILEGES"#g' ${CONFIG_DIR}db_sql_config.txt; export DATABASE_USERRIGHT="ALL PRIVILEGES";</v>
      </c>
      <c r="BK336" s="71" t="str">
        <f>SUBSTITUTE(IF(VLOOKUP(BK$312,$AD$9:$AN$32,8,FALSE)=INDEX($E$188:$G$191,MATCH("●",INDEX($H$188:$AQ$191,,MATCH($D336,$137:$137,0)-7),0),1),"","sed -i "&amp;IF($AK$310="MacOS","'' ","")&amp;"'s#"&amp;BK$312&amp;"="""&amp;VLOOKUP(BK$312,$AD$9:$AN$32,8,FALSE)&amp;""""&amp;"#"&amp;BK$312&amp;"="&amp;""""&amp;INDEX($E$188:$G$191,MATCH("●",INDEX($H$188:$AQ$191,,MATCH($D336,$137:$137,0)-7),0),1)&amp;""""&amp;"#g'"&amp;" ${CONFIG_DIR}"&amp;$K$7&amp;"; export "&amp;BK$312&amp;"="&amp;""""&amp;INDEX($E$188:$G$191,MATCH("●",INDEX($H$188:$AQ$191,,MATCH($D336,$137:$137,0)-7),0),1)&amp;""";"),",",""",""")</f>
        <v/>
      </c>
      <c r="BL336" s="71" t="str">
        <f>SUBSTITUTE(IF(INDEX($E$188:$G$191,MATCH("●",INDEX($H$188:$AQ$191,,MATCH($D336,$137:$137,0)-7),0),1)=VLOOKUP(BL$312,$AD$9:$AN$32,8,FALSE),"","sed -i "&amp;IF($AK$310="MacOS","'' ","")&amp;"'s#"&amp;BL$312&amp;"="""&amp;INDEX($E$188:$G$191,MATCH("●",INDEX($H$188:$AQ$191,,MATCH($D336,$137:$137,0)-7),0),1)&amp;""""&amp;"#"&amp;BL$312&amp;"="&amp;""""&amp;VLOOKUP(BL$312,$AD$9:$AN$32,8,FALSE)&amp;""""&amp;"#g'"&amp;"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6" s="71" t="str">
        <f>SUBSTITUTE(IF(VLOOKUP(BM$312,$AD$9:$AN$32,8,FALSE)=INDEX($E$193:$G$194,MATCH("●",INDEX($H$193:$AQ$194,,MATCH($D336,$137:$137,0)-7),0),1),"","sed -i "&amp;IF($AK$310="MacOS","'' ","")&amp;"'s#"&amp;BM$312&amp;"="""&amp;VLOOKUP(BM$312,$AD$9:$AN$32,8,FALSE)&amp;""""&amp;"#"&amp;BM$312&amp;"="&amp;""""&amp;INDEX($E$193:$G$194,MATCH("●",INDEX($H$193:$AQ$194,,MATCH($D336,$137:$137,0)-7),0),1)&amp;""""&amp;"#g'"&amp;" ${CONFIG_DIR}"&amp;$K$7&amp;"; export "&amp;BM$312&amp;"="&amp;""""&amp;INDEX($E$193:$G$194,MATCH("●",INDEX($H$193:$AQ$194,,MATCH($D336,$137:$137,0)-7),0),1)&amp;""";"),",",""",""")</f>
        <v/>
      </c>
      <c r="BN336" s="71" t="str">
        <f>SUBSTITUTE(IF(INDEX($E$193:$G$194,MATCH("●",INDEX($H$193:$AQ$194,,MATCH($D336,$137:$137,0)-7),0),1)=VLOOKUP(BN$312,$AD$9:$AN$32,8,FALSE),"","sed -i "&amp;IF($AK$310="MacOS","'' ","")&amp;"'s#"&amp;BN$312&amp;"="""&amp;INDEX($E$193:$G$194,MATCH("●",INDEX($H$193:$AQ$194,,MATCH($D336,$137:$137,0)-7),0),1)&amp;""""&amp;"#"&amp;BN$312&amp;"="&amp;""""&amp;VLOOKUP(BN$312,$AD$9:$AN$32,8,FALSE)&amp;""""&amp;"#g'"&amp;"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6" s="71" t="str">
        <f>SUBSTITUTE(IF(VLOOKUP(BO$312,$AD$9:$AN$32,8,FALSE)=INDEX($E$196:$G$197,MATCH("●",INDEX($H$196:$AQ$197,,MATCH($D336,$137:$137,0)-7),0),1),"","sed -i "&amp;IF($AK$310="MacOS","'' ","")&amp;"'s#"&amp;BO$312&amp;"="""&amp;VLOOKUP(BO$312,$AD$9:$AN$32,8,FALSE)&amp;""""&amp;"#"&amp;BO$312&amp;"="&amp;""""&amp;INDEX($E$196:$G$197,MATCH("●",INDEX($H$196:$AQ$197,,MATCH($D336,$137:$137,0)-7),0),1)&amp;""""&amp;"#g'"&amp;" ${CONFIG_DIR}"&amp;$K$7&amp;"; export "&amp;BO$312&amp;"="&amp;""""&amp;INDEX($E$196:$G$197,MATCH("●",INDEX($H$196:$AQ$197,,MATCH($D336,$137:$137,0)-7),0),1)&amp;""";"),",",""",""")</f>
        <v/>
      </c>
      <c r="BP336" s="71" t="str">
        <f>SUBSTITUTE(IF(INDEX($E$196:$G$197,MATCH("●",INDEX($H$196:$AQ$197,,MATCH($D336,$137:$137,0)-7),0),1)=VLOOKUP(BP$312,$AD$9:$AN$32,8,FALSE),"","sed -i "&amp;IF($AK$310="MacOS","'' ","")&amp;"'s#"&amp;BP$312&amp;"="""&amp;INDEX($E$196:$G$197,MATCH("●",INDEX($H$196:$AQ$197,,MATCH($D336,$137:$137,0)-7),0),1)&amp;""""&amp;"#"&amp;BP$312&amp;"="&amp;""""&amp;VLOOKUP(BP$312,$AD$9:$AN$32,8,FALSE)&amp;""""&amp;"#g'"&amp;"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6" s="71" t="str">
        <f>SUBSTITUTE(IF(VLOOKUP(BQ$312,$AD$9:$AN$32,8,FALSE)=INDEX($E$199:$G$200,MATCH("●",INDEX($H$199:$AQ$200,,MATCH($D336,$137:$137,0)-7),0),1),"","sed -i "&amp;IF($AK$310="MacOS","'' ","")&amp;"'s#"&amp;BQ$312&amp;"="""&amp;VLOOKUP(BQ$312,$AD$9:$AN$32,8,FALSE)&amp;""""&amp;"#"&amp;BQ$312&amp;"="&amp;""""&amp;INDEX($E$199:$G$200,MATCH("●",INDEX($H$199:$AQ$200,,MATCH($D336,$137:$137,0)-7),0),1)&amp;""""&amp;"#g'"&amp;" ${CONFIG_DIR}"&amp;$K$7&amp;"; export "&amp;BQ$312&amp;"="&amp;""""&amp;INDEX($E$199:$G$200,MATCH("●",INDEX($H$199:$AQ$200,,MATCH($D336,$137:$137,0)-7),0),1)&amp;""";"),",",""",""")</f>
        <v/>
      </c>
      <c r="BR336" s="71" t="str">
        <f>SUBSTITUTE(IF(INDEX($E$199:$G$200,MATCH("●",INDEX($H$199:$AQ$200,,MATCH($D336,$137:$137,0)-7),0),1)=VLOOKUP(BR$312,$AD$9:$AN$32,8,FALSE),"","sed -i "&amp;IF($AK$310="MacOS","'' ","")&amp;"'s#"&amp;BR$312&amp;"="""&amp;INDEX($E$199:$G$200,MATCH("●",INDEX($H$199:$AQ$200,,MATCH($D336,$137:$137,0)-7),0),1)&amp;""""&amp;"#"&amp;BR$312&amp;"="&amp;""""&amp;VLOOKUP(BR$312,$AD$9:$AN$32,8,FALSE)&amp;""""&amp;"#g'"&amp;"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6" s="71" t="str">
        <f>SUBSTITUTE(IF(VLOOKUP(BS$312,$AD$9:$AN$32,8,FALSE)=INDEX($E$202:$G$205,MATCH("●",INDEX($H$202:$AQ$205,,MATCH($D336,$137:$137,0)-7),0),1),"","sed -i "&amp;IF($AK$310="MacOS","'' ","")&amp;"'s#"&amp;BS$312&amp;"="""&amp;VLOOKUP(BS$312,$AD$9:$AN$32,8,FALSE)&amp;""""&amp;"#"&amp;BS$312&amp;"="&amp;""""&amp;INDEX($E$202:$G$205,MATCH("●",INDEX($H$202:$AQ$205,,MATCH($D336,$137:$137,0)-7),0),1)&amp;""""&amp;"#g'"&amp;" ${CONFIG_DIR}"&amp;$K$7&amp;"; export "&amp;BS$312&amp;"="&amp;""""&amp;INDEX($E$202:$G$205,MATCH("●",INDEX($H$202:$AQ$205,,MATCH($D336,$137:$137,0)-7),0),1)&amp;""";"),",",""",""")</f>
        <v/>
      </c>
      <c r="BT336" s="71" t="str">
        <f>SUBSTITUTE(IF(INDEX($E$202:$G$205,MATCH("●",INDEX($H$202:$AQ$205,,MATCH($D336,$137:$137,0)-7),0),1)=VLOOKUP(BT$312,$AD$9:$AN$32,8,FALSE),"","sed -i "&amp;IF($AK$310="MacOS","'' ","")&amp;"'s#"&amp;BT$312&amp;"="""&amp;INDEX($E$202:$G$205,MATCH("●",INDEX($H$202:$AQ$205,,MATCH($D336,$137:$137,0)-7),0),1)&amp;""""&amp;"#"&amp;BT$312&amp;"="&amp;""""&amp;VLOOKUP(BT$312,$AD$9:$AN$32,8,FALSE)&amp;""""&amp;"#g'"&amp;"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6" s="71" t="str">
        <f>SUBSTITUTE(IF(VLOOKUP(BU$312,$AD$9:$AN$32,8,FALSE)=INDEX($E$207:$G$212,MATCH("●",INDEX($H$207:$AQ$212,,MATCH($D336,$137:$137,0)-7),0),1),"","sed -i "&amp;IF($AK$310="MacOS","'' ","")&amp;"'s#"&amp;BU$312&amp;"="""&amp;VLOOKUP(BU$312,$AD$9:$AN$32,8,FALSE)&amp;""""&amp;"#"&amp;BU$312&amp;"="&amp;""""&amp;INDEX($E$207:$G$212,MATCH("●",INDEX($H$207:$AQ$212,,MATCH($D336,$137:$137,0)-7),0),1)&amp;""""&amp;"#g'"&amp;" ${CONFIG_DIR}"&amp;$K$7&amp;"; export "&amp;BU$312&amp;"="&amp;""""&amp;INDEX($E$207:$G$212,MATCH("●",INDEX($H$207:$AQ$212,,MATCH($D336,$137:$137,0)-7),0),1)&amp;""";"),",",""",""")</f>
        <v/>
      </c>
      <c r="BV336" s="71" t="str">
        <f>SUBSTITUTE(IF(INDEX($E$207:$G$212,MATCH("●",INDEX($H$207:$AQ$212,,MATCH($D336,$137:$137,0)-7),0),1)=VLOOKUP(BV$312,$AD$9:$AN$32,8,FALSE),"","sed -i "&amp;IF($AK$310="MacOS","'' ","")&amp;"'s#"&amp;BV$312&amp;"="""&amp;INDEX($E$207:$G$212,MATCH("●",INDEX($H$207:$AQ$212,,MATCH($D336,$137:$137,0)-7),0),1)&amp;""""&amp;"#"&amp;BV$312&amp;"="&amp;""""&amp;VLOOKUP(BV$312,$AD$9:$AN$32,8,FALSE)&amp;""""&amp;"#g'"&amp;"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6" s="71" t="str">
        <f>SUBSTITUTE(IF(VLOOKUP(BW$312,$AD$9:$AN$32,8,FALSE)=INDEX($E$214:$G$219,MATCH("●",INDEX($H$214:$AQ$219,,MATCH($D336,$137:$137,0)-7),0),1),"","sed -i "&amp;IF($AK$310="MacOS","'' ","")&amp;"'s#"&amp;BW$312&amp;"="""&amp;VLOOKUP(BW$312,$AD$9:$AN$32,8,FALSE)&amp;""""&amp;"#"&amp;BW$312&amp;"="&amp;""""&amp;INDEX($E$214:$G$219,MATCH("●",INDEX($H$214:$AQ$219,,MATCH($D336,$137:$137,0)-7),0),1)&amp;""""&amp;"#g'"&amp;" ${CONFIG_DIR}"&amp;$K$7&amp;"; export "&amp;BW$312&amp;"="&amp;""""&amp;INDEX($E$214:$G$219,MATCH("●",INDEX($H$214:$AQ$219,,MATCH($D336,$137:$137,0)-7),0),1)&amp;""";"),",",""",""")</f>
        <v/>
      </c>
      <c r="BX336" s="71" t="str">
        <f>SUBSTITUTE(IF(INDEX($E$214:$G$219,MATCH("●",INDEX($H$214:$AQ$219,,MATCH($D336,$137:$137,0)-7),0),1)=VLOOKUP(BX$312,$AD$9:$AN$32,8,FALSE),"","sed -i "&amp;IF($AK$310="MacOS","'' ","")&amp;"'s#"&amp;BX$312&amp;"="""&amp;INDEX($E$214:$G$219,MATCH("●",INDEX($H$214:$AQ$219,,MATCH($D336,$137:$137,0)-7),0),1)&amp;""""&amp;"#"&amp;BX$312&amp;"="&amp;""""&amp;VLOOKUP(BX$312,$AD$9:$AN$32,8,FALSE)&amp;""""&amp;"#g'"&amp;"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6" s="71" t="str">
        <f>SUBSTITUTE(IF(VLOOKUP(BY$312,$AD$9:$AN$32,8,FALSE)=INDEX($E$221:$G$226,MATCH("●",INDEX($H$221:$AQ$226,,MATCH($D336,$137:$137,0)-7),0),1),"","sed -i "&amp;IF($AK$310="MacOS","'' ","")&amp;"'s#"&amp;BY$312&amp;"="""&amp;VLOOKUP(BY$312,$AD$9:$AN$32,8,FALSE)&amp;""""&amp;"#"&amp;BY$312&amp;"="&amp;""""&amp;INDEX($E$221:$G$226,MATCH("●",INDEX($H$221:$AQ$226,,MATCH($D336,$137:$137,0)-7),0),1)&amp;""""&amp;"#g'"&amp;" ${CONFIG_DIR}"&amp;$K$7&amp;"; export "&amp;BY$312&amp;"="&amp;""""&amp;INDEX($E$221:$G$226,MATCH("●",INDEX($H$221:$AQ$226,,MATCH($D336,$137:$137,0)-7),0),1)&amp;""";"),",",""",""")</f>
        <v/>
      </c>
      <c r="BZ336" s="71" t="str">
        <f>SUBSTITUTE(IF(INDEX($E$221:$G$226,MATCH("●",INDEX($H$221:$AQ$226,,MATCH($D336,$137:$137,0)-7),0),1)=VLOOKUP(BZ$312,$AD$9:$AN$32,8,FALSE),"","sed -i "&amp;IF($AK$310="MacOS","'' ","")&amp;"'s#"&amp;BZ$312&amp;"="""&amp;INDEX($E$221:$G$226,MATCH("●",INDEX($H$221:$AQ$226,,MATCH($D336,$137:$137,0)-7),0),1)&amp;""""&amp;"#"&amp;BZ$312&amp;"="&amp;""""&amp;VLOOKUP(BZ$312,$AD$9:$AN$32,8,FALSE)&amp;""""&amp;"#g'"&amp;"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6" s="71" t="str">
        <f>SUBSTITUTE(IF(VLOOKUP(CA$312,$AD$9:$AN$32,8,FALSE)=INDEX($E$228:$G$233,MATCH("●",INDEX($H$228:$AQ$233,,MATCH($D336,$137:$137,0)-7),0),1),"","sed -i "&amp;IF($AK$310="MacOS","'' ","")&amp;"'s#"&amp;CA$312&amp;"="""&amp;VLOOKUP(CA$312,$AD$9:$AN$32,8,FALSE)&amp;""""&amp;"#"&amp;CA$312&amp;"="&amp;""""&amp;INDEX($E$228:$G$233,MATCH("●",INDEX($H$228:$AQ$233,,MATCH($D336,$137:$137,0)-7),0),1)&amp;""""&amp;"#g'"&amp;" ${CONFIG_DIR}"&amp;$K$7&amp;"; export "&amp;CA$312&amp;"="&amp;""""&amp;INDEX($E$228:$G$233,MATCH("●",INDEX($H$228:$AQ$233,,MATCH($D336,$137:$137,0)-7),0),1)&amp;""";"),",",""",""")</f>
        <v/>
      </c>
      <c r="CB336" s="71" t="str">
        <f>SUBSTITUTE(IF(INDEX($E$228:$G$233,MATCH("●",INDEX($H$228:$AQ$233,,MATCH($D336,$137:$137,0)-7),0),1)=VLOOKUP(CB$312,$AD$9:$AN$32,8,FALSE),"","sed -i "&amp;IF($AK$310="MacOS","'' ","")&amp;"'s#"&amp;CB$312&amp;"="""&amp;INDEX($E$228:$G$233,MATCH("●",INDEX($H$228:$AQ$233,,MATCH($D336,$137:$137,0)-7),0),1)&amp;""""&amp;"#"&amp;CB$312&amp;"="&amp;""""&amp;VLOOKUP(CB$312,$AD$9:$AN$32,8,FALSE)&amp;""""&amp;"#g'"&amp;"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6" s="71" t="str">
        <f>SUBSTITUTE(IF(VLOOKUP(CC$312,$AD$9:$AN$32,8,FALSE)=INDEX($E$235:$G$240,MATCH("●",INDEX($H$235:$AQ$240,,MATCH($D336,$137:$137,0)-7),0),1),"","sed -i "&amp;IF($AK$310="MacOS","'' ","")&amp;"'s#"&amp;CC$312&amp;"="""&amp;VLOOKUP(CC$312,$AD$9:$AN$32,8,FALSE)&amp;""""&amp;"#"&amp;CC$312&amp;"="&amp;""""&amp;INDEX($E$235:$G$240,MATCH("●",INDEX($H$235:$AQ$240,,MATCH($D336,$137:$137,0)-7),0),1)&amp;""""&amp;"#g'"&amp;" ${CONFIG_DIR}"&amp;$K$7&amp;"; export "&amp;CC$312&amp;"="&amp;""""&amp;INDEX($E$235:$G$240,MATCH("●",INDEX($H$235:$AQ$240,,MATCH($D336,$137:$137,0)-7),0),1)&amp;""";"),",",""",""")</f>
        <v/>
      </c>
      <c r="CD336" s="71" t="str">
        <f>SUBSTITUTE(IF(INDEX($E$235:$G$240,MATCH("●",INDEX($H$235:$AQ$240,,MATCH($D336,$137:$137,0)-7),0),1)=VLOOKUP(CD$312,$AD$9:$AN$32,8,FALSE),"","sed -i "&amp;IF($AK$310="MacOS","'' ","")&amp;"'s#"&amp;CD$312&amp;"="""&amp;INDEX($E$235:$G$240,MATCH("●",INDEX($H$235:$AQ$240,,MATCH($D336,$137:$137,0)-7),0),1)&amp;""""&amp;"#"&amp;CD$312&amp;"="&amp;""""&amp;VLOOKUP(CD$312,$AD$9:$AN$32,8,FALSE)&amp;""""&amp;"#g'"&amp;"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6" s="71" t="str">
        <f>SUBSTITUTE(IF(VLOOKUP(CE$312,$AD$9:$AN$32,8,FALSE)=INDEX($E$242:$G$247,MATCH("●",INDEX($H$242:$AQ$247,,MATCH($D336,$137:$137,0)-7),0),1),"","sed -i "&amp;IF($AK$310="MacOS","'' ","")&amp;"'s#"&amp;CE$312&amp;"="""&amp;VLOOKUP(CE$312,$AD$9:$AN$32,8,FALSE)&amp;""""&amp;"#"&amp;CE$312&amp;"="&amp;""""&amp;INDEX($E$242:$G$247,MATCH("●",INDEX($H$242:$AQ$247,,MATCH($D336,$137:$137,0)-7),0),1)&amp;""""&amp;"#g'"&amp;" ${CONFIG_DIR}"&amp;$K$7&amp;"; export "&amp;CE$312&amp;"="&amp;""""&amp;INDEX($E$242:$G$247,MATCH("●",INDEX($H$242:$AQ$247,,MATCH($D336,$137:$137,0)-7),0),1)&amp;""";"),",",""",""")</f>
        <v/>
      </c>
      <c r="CF336" s="71" t="str">
        <f>SUBSTITUTE(IF(INDEX($E$242:$G$247,MATCH("●",INDEX($H$242:$AQ$247,,MATCH($D336,$137:$137,0)-7),0),1)=VLOOKUP(CF$312,$AD$9:$AN$32,8,FALSE),"","sed -i "&amp;IF($AK$310="MacOS","'' ","")&amp;"'s#"&amp;CF$312&amp;"="""&amp;INDEX($E$242:$G$247,MATCH("●",INDEX($H$242:$AQ$247,,MATCH($D336,$137:$137,0)-7),0),1)&amp;""""&amp;"#"&amp;CF$312&amp;"="&amp;""""&amp;VLOOKUP(CF$312,$AD$9:$AN$32,8,FALSE)&amp;""""&amp;"#g'"&amp;"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6" s="71" t="str">
        <f>SUBSTITUTE(IF(VLOOKUP(CG$312,$AD$9:$AN$32,8,FALSE)=INDEX($E$249:$G$253,MATCH("●",INDEX($H$249:$AQ$253,,MATCH($D336,$137:$137,0)-7),0),1),"","sed -i "&amp;IF($AK$310="MacOS","'' ","")&amp;"'s#"&amp;CG$312&amp;"="""&amp;VLOOKUP(CG$312,$AD$9:$AN$32,8,FALSE)&amp;""""&amp;"#"&amp;CG$312&amp;"="&amp;""""&amp;INDEX($E$249:$G$253,MATCH("●",INDEX($H$249:$AQ$253,,MATCH($D336,$137:$137,0)-7),0),1)&amp;""""&amp;"#g'"&amp;" ${CONFIG_DIR}"&amp;$K$7&amp;"; export "&amp;CG$312&amp;"="&amp;""""&amp;INDEX($E$249:$G$253,MATCH("●",INDEX($H$249:$AQ$253,,MATCH($D336,$137:$137,0)-7),0),1)&amp;""";"),",",""",""")</f>
        <v/>
      </c>
      <c r="CH336" s="71" t="str">
        <f>SUBSTITUTE(IF(INDEX($E$249:$G$253,MATCH("●",INDEX($H$249:$AQ$253,,MATCH($D336,$137:$137,0)-7),0),1)=VLOOKUP(CH$312,$AD$9:$AN$32,8,FALSE),"","sed -i "&amp;IF($AK$310="MacOS","'' ","")&amp;"'s#"&amp;CH$312&amp;"="""&amp;INDEX($E$249:$G$253,MATCH("●",INDEX($H$249:$AQ$253,,MATCH($D336,$137:$137,0)-7),0),1)&amp;""""&amp;"#"&amp;CH$312&amp;"="&amp;""""&amp;VLOOKUP(CH$312,$AD$9:$AN$32,8,FALSE)&amp;""""&amp;"#g'"&amp;"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6" s="71" t="str">
        <f>SUBSTITUTE(IF(VLOOKUP(CI$312,$AD$9:$AN$32,8,FALSE)=INDEX($E$255:$G$259,MATCH("●",INDEX($H$255:$AQ$259,,MATCH($D336,$137:$137,0)-7),0),1),"","sed -i "&amp;IF($AK$310="MacOS","'' ","")&amp;"'s#"&amp;CI$312&amp;"="""&amp;VLOOKUP(CI$312,$AD$9:$AN$32,8,FALSE)&amp;""""&amp;"#"&amp;CI$312&amp;"="&amp;""""&amp;INDEX($E$255:$G$259,MATCH("●",INDEX($H$255:$AQ$259,,MATCH($D336,$137:$137,0)-7),0),1)&amp;""""&amp;"#g'"&amp;" ${CONFIG_DIR}"&amp;$K$7&amp;"; export "&amp;CI$312&amp;"="&amp;""""&amp;INDEX($E$255:$G$259,MATCH("●",INDEX($H$255:$AQ$259,,MATCH($D336,$137:$137,0)-7),0),1)&amp;""";"),",",""",""")</f>
        <v/>
      </c>
      <c r="CJ336" s="71" t="str">
        <f>SUBSTITUTE(IF(INDEX($E$255:$G$259,MATCH("●",INDEX($H$255:$AQ$259,,MATCH($D336,$137:$137,0)-7),0),1)=VLOOKUP(CJ$312,$AD$9:$AN$32,8,FALSE),"","sed -i "&amp;IF($AK$310="MacOS","'' ","")&amp;"'s#"&amp;CJ$312&amp;"="""&amp;INDEX($E$255:$G$259,MATCH("●",INDEX($H$255:$AQ$259,,MATCH($D336,$137:$137,0)-7),0),1)&amp;""""&amp;"#"&amp;CJ$312&amp;"="&amp;""""&amp;VLOOKUP(CJ$312,$AD$9:$AN$32,8,FALSE)&amp;""""&amp;"#g'"&amp;"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6" s="71" t="str">
        <f>SUBSTITUTE(IF(VLOOKUP(CK$312,$AD$9:$AN$32,8,FALSE)=INDEX($E$261:$G$270,MATCH("●",INDEX($H$261:$AQ$270,,MATCH($D336,$137:$137,0)-7),0),1),"","sed -i "&amp;IF($AK$310="MacOS","'' ","")&amp;"'s#"&amp;CK$312&amp;"="""&amp;VLOOKUP(CK$312,$AD$9:$AN$32,8,FALSE)&amp;""""&amp;"#"&amp;CK$312&amp;"="&amp;""""&amp;INDEX($E$261:$G$270,MATCH("●",INDEX($H$261:$AQ$270,,MATCH($D336,$137:$137,0)-7),0),1)&amp;""""&amp;"#g'"&amp;" ${CONFIG_DIR}"&amp;$K$7&amp;"; export "&amp;CK$312&amp;"="&amp;""""&amp;INDEX($E$261:$G$270,MATCH("●",INDEX($H$261:$AQ$270,,MATCH($D336,$137:$137,0)-7),0),1)&amp;""";"),",",""",""")</f>
        <v/>
      </c>
      <c r="CL336" s="71" t="str">
        <f>SUBSTITUTE(IF(INDEX($E$261:$G$270,MATCH("●",INDEX($H$261:$AQ$270,,MATCH($D336,$137:$137,0)-7),0),1)=VLOOKUP(CL$312,$AD$9:$AN$32,8,FALSE),"","sed -i "&amp;IF($AK$310="MacOS","'' ","")&amp;"'s#"&amp;CL$312&amp;"="""&amp;INDEX($E$261:$G$270,MATCH("●",INDEX($H$261:$AQ$270,,MATCH($D336,$137:$137,0)-7),0),1)&amp;""""&amp;"#"&amp;CL$312&amp;"="&amp;""""&amp;VLOOKUP(CL$312,$AD$9:$AN$32,8,FALSE)&amp;""""&amp;"#g'"&amp;"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6" s="71" t="str">
        <f t="shared" si="6"/>
        <v>sed -i '' 's#POSTGRESQL_TEMPLATE="template0"#POSTGRESQL_TEMPLATE="なし"#g' ${CONFIG_DIR}db_data_config.txt; export POSTGRESQL_TEMPLATE="なし";</v>
      </c>
      <c r="CN336" s="71" t="str">
        <f t="shared" si="7"/>
        <v>sed -i '' 's#POSTGRESQL_TEMPLATE="なし"#POSTGRESQL_TEMPLATE="template0"#g' ${CONFIG_DIR}db_data_config.txt; export POSTGRESQL_TEMPLATE="template0";</v>
      </c>
      <c r="CO336" s="71" t="str">
        <f t="shared" si="8"/>
        <v>sed -i '' 's#POSTGRESQL_CONNECTION_LIMIT="-1"#POSTGRESQL_CONNECTION_LIMIT="なし"#g' ${CONFIG_DIR}db_data_config.txt; export POSTGRESQL_CONNECTION_LIMIT="なし";</v>
      </c>
      <c r="CP336" s="71" t="str">
        <f t="shared" si="9"/>
        <v>sed -i '' 's#POSTGRESQL_CONNECTION_LIMIT="なし"#POSTGRESQL_CONNECTION_LIMIT="-1"#g' ${CONFIG_DIR}db_data_config.txt; export POSTGRESQL_CONNECTION_LIMIT="-1";</v>
      </c>
      <c r="CQ336" s="71" t="str">
        <f t="shared" si="10"/>
        <v>sed -i '' 's#POSTGRESQL_ALLOW_CONNECTIONS="true"#POSTGRESQL_ALLOW_CONNECTIONS="なし"#g' ${CONFIG_DIR}db_data_config.txt; export POSTGRESQL_ALLOW_CONNECTIONS="なし";</v>
      </c>
      <c r="CR336" s="71" t="str">
        <f t="shared" si="11"/>
        <v>sed -i '' 's#POSTGRESQL_ALLOW_CONNECTIONS="なし"#POSTGRESQL_ALLOW_CONNECTIONS="true"#g' ${CONFIG_DIR}db_data_config.txt; export POSTGRESQL_ALLOW_CONNECTIONS="true";</v>
      </c>
      <c r="CS336" s="5" t="s">
        <v>735</v>
      </c>
    </row>
    <row r="337" spans="4:97" ht="54" customHeight="1">
      <c r="D337" s="96">
        <f t="shared" si="12"/>
        <v>60</v>
      </c>
      <c r="E337" s="97"/>
      <c r="F337" s="97"/>
      <c r="G337" s="98"/>
      <c r="H337" s="45" t="str">
        <f t="shared" ca="1" si="5"/>
        <v>clear; echo テストケース060; sed -i '' 's#DATABASE_USERRIGHT="ALL PRIVILEGES"#DATABASE_USERRIGHT="DROP"#g' ${CONFIG_DIR}db_sql_config.txt; export DATABASE_USERRIGHT="DROP";sed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's#DATABASE_USERRIGHT="DROP"#DATABASE_USERRIGHT="ALL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7"/>
      <c r="AE337" s="99" t="str" cm="1">
        <f t="array" ref="AE337">SUBSTITUTE(INDEX($H$288:$AQ$288, , MATCH($D337, $137:$137, 0)-7),"-","")</f>
        <v>正常</v>
      </c>
      <c r="AF337" s="100"/>
      <c r="AG337" s="101"/>
      <c r="AH337" s="102" t="s">
        <v>1571</v>
      </c>
      <c r="AI337" s="103"/>
      <c r="AJ337" s="103"/>
      <c r="AK337" s="103"/>
      <c r="AL337" s="103"/>
      <c r="AM337" s="103"/>
      <c r="AN337" s="103"/>
      <c r="AO337" s="103"/>
      <c r="AP337" s="103"/>
      <c r="AQ337" s="104"/>
      <c r="AS337" s="68" t="str" cm="1">
        <f t="array" ref="AS337">SUBSTITUTE(TEXT(INDEX($H$291:$AQ$291,1,$D337-36),"000000"),"-","")</f>
        <v>240001</v>
      </c>
      <c r="AT337" s="69"/>
      <c r="AU337" s="70"/>
      <c r="AW337" s="71" t="str">
        <f>SUBSTITUTE(IF(VLOOKUP(AW$312,$AD$9:$AN$32,8,FALSE)=INDEX($E$143:$G$146,MATCH("●",INDEX($H$143:$AQ$146,,MATCH($D337,$137:$137,0)-7),0),1),"","sed -i "&amp;IF($AK$310="MacOS","'' ","")&amp;"'s#"&amp;AW$312&amp;"="""&amp;VLOOKUP(AW$312,$AD$9:$AN$32,8,FALSE)&amp;""""&amp;"#"&amp;AW$312&amp;"="&amp;""""&amp;INDEX($E$143:$G$146,MATCH("●",INDEX($H$143:$AQ$146,,MATCH($D337,$137:$137,0)-7),0),1)&amp;""""&amp;"#g'"&amp;" ${CONFIG_DIR}"&amp;$K$7&amp;"; export "&amp;AW$312&amp;"="&amp;""""&amp;INDEX($E$143:$G$146,MATCH("●",INDEX($H$143:$AQ$146,,MATCH($D337,$137:$137,0)-7),0),1)&amp;""";"),",",""",""")</f>
        <v/>
      </c>
      <c r="AX337" s="71" t="str">
        <f>SUBSTITUTE(IF(INDEX($E$143:$G$146,MATCH("●",INDEX($H$143:$AQ$146,,MATCH($D337,$137:$137,0)-7),0),1)=VLOOKUP(AX$312,$AD$9:$AN$32,8,FALSE),"","sed -i "&amp;IF($AK$310="MacOS","'' ","")&amp;"'s#"&amp;AX$312&amp;"="""&amp;INDEX($E$143:$G$146,MATCH("●",INDEX($H$143:$AQ$146,,MATCH($D337,$137:$137,0)-7),0),1)&amp;""""&amp;"#"&amp;AX$312&amp;"="&amp;""""&amp;VLOOKUP(AX$312,$AD$9:$AN$32,8,FALSE)&amp;""""&amp;"#g'"&amp;"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7" s="71" t="str">
        <f>SUBSTITUTE(IF(VLOOKUP(AY$312,$AD$9:$AN$32,8,FALSE)=INDEX($E$148:$G$149,MATCH("●",INDEX($H$148:$AQ$149,,MATCH($D337,$137:$137,0)-7),0),1),"","sed -i "&amp;IF($AK$310="MacOS","'' ","")&amp;"'s#"&amp;AY$312&amp;"="""&amp;VLOOKUP(AY$312,$AD$9:$AN$32,8,FALSE)&amp;""""&amp;"#"&amp;AY$312&amp;"="&amp;""""&amp;INDEX($E$148:$G$149,MATCH("●",INDEX($H$148:$AQ$149,,MATCH($D337,$137:$137,0)-7),0),1)&amp;""""&amp;"#g'"&amp;" ${CONFIG_DIR}"&amp;$K$7&amp;"; export "&amp;AY$312&amp;"="&amp;""""&amp;INDEX($E$148:$G$149,MATCH("●",INDEX($H$148:$AQ$149,,MATCH($D337,$137:$137,0)-7),0),1)&amp;""";"),",",""",""")</f>
        <v/>
      </c>
      <c r="AZ337" s="71" t="str">
        <f>SUBSTITUTE(IF(INDEX($E$148:$G$149,MATCH("●",INDEX($H$148:$AQ$149,,MATCH($D337,$137:$137,0)-7),0),1)=VLOOKUP(AZ$312,$AD$9:$AN$16,8,FALSE),"","sed -i "&amp;IF($AK$310="MacOS","'' ","")&amp;"'s#"&amp;AZ$312&amp;"="""&amp;INDEX($E$148:$G$149,MATCH("●",INDEX($H$148:$AQ$149,,MATCH($D337,$137:$137,0)-7),0),1)&amp;""""&amp;"#"&amp;AZ$312&amp;"="&amp;""""&amp;VLOOKUP(AZ$312,$AD$9:$AN$16,8,FALSE)&amp;""""&amp;"#g'"&amp;"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7" s="71" t="str">
        <f>SUBSTITUTE(IF(VLOOKUP(BA$312,$AD$9:$AN$32,8,FALSE)=INDEX($E$151:$G$156,MATCH("●",INDEX($H$151:$AQ$156,,MATCH($D337,$137:$137,0)-7),0),1),"","sed -i "&amp;IF($AK$310="MacOS","'' ","")&amp;"'s#"&amp;BA$312&amp;"="""&amp;VLOOKUP(BA$312,$AD$9:$AN$32,8,FALSE)&amp;""""&amp;"#"&amp;BA$312&amp;"="&amp;""""&amp;INDEX($E$151:$G$156,MATCH("●",INDEX($H$151:$AQ$156,,MATCH($D337,$137:$137,0)-7),0),1)&amp;""""&amp;"#g'"&amp;" ${CONFIG_DIR}"&amp;$K$7&amp;"; export "&amp;BA$312&amp;"="&amp;""""&amp;INDEX($E$151:$G$156,MATCH("●",INDEX($H$151:$AQ$156,,MATCH($D337,$137:$137,0)-7),0),1)&amp;""";"),",",""",""")</f>
        <v/>
      </c>
      <c r="BB337" s="71" t="str">
        <f>SUBSTITUTE(IF(INDEX($E$151:$G$156,MATCH("●",INDEX($H$151:$AQ$156,,MATCH($D337,$137:$137,0)-7),0),1)=VLOOKUP(BB$312,$AD$9:$AN$16,8,FALSE),"","sed -i "&amp;IF($AK$310="MacOS","'' ","")&amp;"'s#"&amp;BB$312&amp;"="""&amp;INDEX($E$151:$G$156,MATCH("●",INDEX($H$151:$AQ$156,,MATCH($D337,$137:$137,0)-7),0),1)&amp;""""&amp;"#"&amp;BB$312&amp;"="&amp;""""&amp;VLOOKUP(BB$312,$AD$9:$AN$16,8,FALSE)&amp;""""&amp;"#g'"&amp;"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7" s="71" t="str">
        <f>SUBSTITUTE(IF(VLOOKUP(BC$312,$AD$9:$AN$32,8,FALSE)=INDEX($E$158:$G$166,MATCH("●",INDEX($H$158:$AQ$166,,MATCH($D337,$137:$137,0)-7),0),1),"","sed -i "&amp;IF($AK$310="MacOS","'' ","")&amp;"'s#"&amp;BC$312&amp;"="""&amp;VLOOKUP(BC$312,$AD$9:$AN$32,8,FALSE)&amp;""""&amp;"#"&amp;BC$312&amp;"="&amp;""""&amp;INDEX($E$158:$G$166,MATCH("●",INDEX($H$158:$AQ$166,,MATCH($D337,$137:$137,0)-7),0),1)&amp;""""&amp;"#g'"&amp;" ${CONFIG_DIR}"&amp;$K$7&amp;"; export "&amp;BC$312&amp;"="&amp;""""&amp;INDEX($E$158:$G$166,MATCH("●",INDEX($H$158:$AQ$166,,MATCH($D337,$137:$137,0)-7),0),1)&amp;""";"),",",""",""")</f>
        <v/>
      </c>
      <c r="BD337" s="71" t="str">
        <f>SUBSTITUTE(IF(INDEX($E$158:$G$166,MATCH("●",INDEX($H$158:$AQ$166,,MATCH($D337,$137:$137,0)-7),0),1)=VLOOKUP(BD$312,$AD$9:$AN$16,8,FALSE),"","sed -i "&amp;IF($AK$310="MacOS","'' ","")&amp;"'s#"&amp;BD$312&amp;"="""&amp;INDEX($E$158:$G$166,MATCH("●",INDEX($H$158:$AQ$166,,MATCH($D337,$137:$137,0)-7),0),1)&amp;""""&amp;"#"&amp;BD$312&amp;"="&amp;""""&amp;VLOOKUP(BD$312,$AD$9:$AN$16,8,FALSE)&amp;""""&amp;"#g'"&amp;"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7" s="71" t="str">
        <f>SUBSTITUTE(IF(VLOOKUP(BE$312,$AD$9:$AN$32,8,FALSE)=INDEX($E$168:$G$169,MATCH("●",INDEX($H$168:$AQ$169,,MATCH($D337,$137:$137,0)-7),0),1),"","sed -i "&amp;IF($AK$310="MacOS","'' ","")&amp;"'s#"&amp;BE$312&amp;"="""&amp;VLOOKUP(BE$312,$AD$9:$AD$9:$AN$32,8,FALSE)&amp;""""&amp;"#"&amp;BE$312&amp;"="&amp;""""&amp;INDEX($E$168:$G$169,MATCH("●",INDEX($H$168:$AQ$169,,MATCH($D337,$137:$137,0)-7),0),1)&amp;""""&amp;"#g'"&amp;" ${CONFIG_DIR}"&amp;$K$7&amp;"; export "&amp;BE$312&amp;"="&amp;""""&amp;INDEX($E$168:$G$169,MATCH("●",INDEX($H$168:$AQ$169,,MATCH($D337,$137:$137,0)-7),0),1)&amp;""";"),",",""",""")</f>
        <v/>
      </c>
      <c r="BF337" s="71" t="str">
        <f>SUBSTITUTE(IF(INDEX($E$168:$G$169,MATCH("●",INDEX($H$168:$AQ$169,,MATCH($D337,$137:$137,0)-7),0),1)=VLOOKUP(BF$312,$AD$9:$AN$16,8,FALSE),"","sed -i "&amp;IF($AK$310="MacOS","'' ","")&amp;"'s#"&amp;BF$312&amp;"="""&amp;INDEX($E$168:$G$169,MATCH("●",INDEX($H$168:$AQ$169,,MATCH($D337,$137:$137,0)-7),0),1)&amp;""""&amp;"#"&amp;BF$312&amp;"="&amp;""""&amp;VLOOKUP(BF$312,$AD$9:$AN$16,8,FALSE)&amp;""""&amp;"#g'"&amp;"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7" s="71" t="str">
        <f>SUBSTITUTE(IF(VLOOKUP(BG$312,$AD$9:$AN$32,8,FALSE)=INDEX($E$171:$G$172,MATCH("●",INDEX($H$171:$AQ$172,,MATCH($D337,$137:$137,0)-7),0),1),"","sed -i "&amp;IF($AK$310="MacOS","'' ","")&amp;"'s#"&amp;BG$312&amp;"="""&amp;VLOOKUP(BG$312,$AD$9:$AN$32,8,FALSE)&amp;""""&amp;"#"&amp;BG$312&amp;"="&amp;""""&amp;INDEX($E$171:$G$172,MATCH("●",INDEX($H$171:$AQ$172,,MATCH($D337,$137:$137,0)-7),0),1)&amp;""""&amp;"#g'"&amp;" ${CONFIG_DIR}"&amp;$K$7&amp;"; export "&amp;BG$312&amp;"="&amp;""""&amp;INDEX($E$171:$G$172,MATCH("●",INDEX($H$171:$AQ$172,,MATCH($D337,$137:$137,0)-7),0),1)&amp;""";"),",",""",""")</f>
        <v/>
      </c>
      <c r="BH337" s="71" t="str">
        <f>SUBSTITUTE(IF(INDEX($E$171:$G$172,MATCH("●",INDEX($H$171:$AQ$172,,MATCH($D337,$137:$137,0)-7),0),1)=VLOOKUP(BH$312,$AD$9:$AN$16,8,FALSE),"","sed -i "&amp;IF($AK$310="MacOS","'' ","")&amp;"'s#"&amp;BH$312&amp;"="""&amp;INDEX($E$171:$G$172,MATCH("●",INDEX($H$171:$AQ$172,,MATCH($D337,$137:$137,0)-7),0),1)&amp;""""&amp;"#"&amp;BH$312&amp;"="&amp;""""&amp;VLOOKUP(BH$312,$AD$9:$AN$16,8,FALSE)&amp;""""&amp;"#g'"&amp;"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7" s="71" t="str">
        <f>SUBSTITUTE(IF(VLOOKUP(BI$312,$AD$9:$AN$32,8,FALSE)=INDEX($E$174:$G$186,MATCH("●",INDEX($H$174:$AQ$186,,MATCH($D337,$137:$137,0)-7),0),1),"","sed -i "&amp;IF($AK$310="MacOS","'' ","")&amp;"'s#"&amp;BI$312&amp;"="""&amp;VLOOKUP(BI$312,$AD$9:$AN$32,8,FALSE)&amp;""""&amp;"#"&amp;BI$312&amp;"="&amp;""""&amp;INDEX($E$174:$G$186,MATCH("●",INDEX($H$174:$AQ$186,,MATCH($D337,$137:$137,0)-7),0),1)&amp;""""&amp;"#g'"&amp;" ${CONFIG_DIR}"&amp;$K$7&amp;"; export "&amp;BI$312&amp;"="&amp;""""&amp;INDEX($E$174:$G$186,MATCH("●",INDEX($H$174:$AQ$186,,MATCH($D337,$137:$137,0)-7),0),1)&amp;""";"),",",""",""")</f>
        <v>sed -i '' 's#DATABASE_USERRIGHT="ALL PRIVILEGES"#DATABASE_USERRIGHT="DROP"#g' ${CONFIG_DIR}db_sql_config.txt; export DATABASE_USERRIGHT="DROP";</v>
      </c>
      <c r="BJ337" s="71" t="str">
        <f>SUBSTITUTE(IF(INDEX($E$174:$G$186,MATCH("●",INDEX($H$174:$AQ$186,,MATCH($D337,$137:$137,0)-7),0),1)=VLOOKUP(BJ$312,$AD$9:$AN$16,8,FALSE),"","sed -i "&amp;IF($AK$310="MacOS","'' ","")&amp;"'s#"&amp;BJ$312&amp;"="""&amp;INDEX($E$174:$G$186,MATCH("●",INDEX($H$174:$AQ$186,,MATCH($D337,$137:$137,0)-7),0),1)&amp;""""&amp;"#"&amp;BJ$312&amp;"="&amp;""""&amp;VLOOKUP(BJ$312,$AD$9:$AN$16,8,FALSE)&amp;""""&amp;"#g'"&amp;"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's#DATABASE_USERRIGHT="DROP"#DATABASE_USERRIGHT="ALL PRIVILEGES"#g' ${CONFIG_DIR}db_sql_config.txt; export DATABASE_USERRIGHT="ALL PRIVILEGES";</v>
      </c>
      <c r="BK337" s="71" t="str">
        <f>SUBSTITUTE(IF(VLOOKUP(BK$312,$AD$9:$AN$32,8,FALSE)=INDEX($E$188:$G$191,MATCH("●",INDEX($H$188:$AQ$191,,MATCH($D337,$137:$137,0)-7),0),1),"","sed -i "&amp;IF($AK$310="MacOS","'' ","")&amp;"'s#"&amp;BK$312&amp;"="""&amp;VLOOKUP(BK$312,$AD$9:$AN$32,8,FALSE)&amp;""""&amp;"#"&amp;BK$312&amp;"="&amp;""""&amp;INDEX($E$188:$G$191,MATCH("●",INDEX($H$188:$AQ$191,,MATCH($D337,$137:$137,0)-7),0),1)&amp;""""&amp;"#g'"&amp;" ${CONFIG_DIR}"&amp;$K$7&amp;"; export "&amp;BK$312&amp;"="&amp;""""&amp;INDEX($E$188:$G$191,MATCH("●",INDEX($H$188:$AQ$191,,MATCH($D337,$137:$137,0)-7),0),1)&amp;""";"),",",""",""")</f>
        <v/>
      </c>
      <c r="BL337" s="71" t="str">
        <f>SUBSTITUTE(IF(INDEX($E$188:$G$191,MATCH("●",INDEX($H$188:$AQ$191,,MATCH($D337,$137:$137,0)-7),0),1)=VLOOKUP(BL$312,$AD$9:$AN$32,8,FALSE),"","sed -i "&amp;IF($AK$310="MacOS","'' ","")&amp;"'s#"&amp;BL$312&amp;"="""&amp;INDEX($E$188:$G$191,MATCH("●",INDEX($H$188:$AQ$191,,MATCH($D337,$137:$137,0)-7),0),1)&amp;""""&amp;"#"&amp;BL$312&amp;"="&amp;""""&amp;VLOOKUP(BL$312,$AD$9:$AN$32,8,FALSE)&amp;""""&amp;"#g'"&amp;"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7" s="71" t="str">
        <f>SUBSTITUTE(IF(VLOOKUP(BM$312,$AD$9:$AN$32,8,FALSE)=INDEX($E$193:$G$194,MATCH("●",INDEX($H$193:$AQ$194,,MATCH($D337,$137:$137,0)-7),0),1),"","sed -i "&amp;IF($AK$310="MacOS","'' ","")&amp;"'s#"&amp;BM$312&amp;"="""&amp;VLOOKUP(BM$312,$AD$9:$AN$32,8,FALSE)&amp;""""&amp;"#"&amp;BM$312&amp;"="&amp;""""&amp;INDEX($E$193:$G$194,MATCH("●",INDEX($H$193:$AQ$194,,MATCH($D337,$137:$137,0)-7),0),1)&amp;""""&amp;"#g'"&amp;" ${CONFIG_DIR}"&amp;$K$7&amp;"; export "&amp;BM$312&amp;"="&amp;""""&amp;INDEX($E$193:$G$194,MATCH("●",INDEX($H$193:$AQ$194,,MATCH($D337,$137:$137,0)-7),0),1)&amp;""";"),",",""",""")</f>
        <v/>
      </c>
      <c r="BN337" s="71" t="str">
        <f>SUBSTITUTE(IF(INDEX($E$193:$G$194,MATCH("●",INDEX($H$193:$AQ$194,,MATCH($D337,$137:$137,0)-7),0),1)=VLOOKUP(BN$312,$AD$9:$AN$32,8,FALSE),"","sed -i "&amp;IF($AK$310="MacOS","'' ","")&amp;"'s#"&amp;BN$312&amp;"="""&amp;INDEX($E$193:$G$194,MATCH("●",INDEX($H$193:$AQ$194,,MATCH($D337,$137:$137,0)-7),0),1)&amp;""""&amp;"#"&amp;BN$312&amp;"="&amp;""""&amp;VLOOKUP(BN$312,$AD$9:$AN$32,8,FALSE)&amp;""""&amp;"#g'"&amp;"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7" s="71" t="str">
        <f>SUBSTITUTE(IF(VLOOKUP(BO$312,$AD$9:$AN$32,8,FALSE)=INDEX($E$196:$G$197,MATCH("●",INDEX($H$196:$AQ$197,,MATCH($D337,$137:$137,0)-7),0),1),"","sed -i "&amp;IF($AK$310="MacOS","'' ","")&amp;"'s#"&amp;BO$312&amp;"="""&amp;VLOOKUP(BO$312,$AD$9:$AN$32,8,FALSE)&amp;""""&amp;"#"&amp;BO$312&amp;"="&amp;""""&amp;INDEX($E$196:$G$197,MATCH("●",INDEX($H$196:$AQ$197,,MATCH($D337,$137:$137,0)-7),0),1)&amp;""""&amp;"#g'"&amp;" ${CONFIG_DIR}"&amp;$K$7&amp;"; export "&amp;BO$312&amp;"="&amp;""""&amp;INDEX($E$196:$G$197,MATCH("●",INDEX($H$196:$AQ$197,,MATCH($D337,$137:$137,0)-7),0),1)&amp;""";"),",",""",""")</f>
        <v/>
      </c>
      <c r="BP337" s="71" t="str">
        <f>SUBSTITUTE(IF(INDEX($E$196:$G$197,MATCH("●",INDEX($H$196:$AQ$197,,MATCH($D337,$137:$137,0)-7),0),1)=VLOOKUP(BP$312,$AD$9:$AN$32,8,FALSE),"","sed -i "&amp;IF($AK$310="MacOS","'' ","")&amp;"'s#"&amp;BP$312&amp;"="""&amp;INDEX($E$196:$G$197,MATCH("●",INDEX($H$196:$AQ$197,,MATCH($D337,$137:$137,0)-7),0),1)&amp;""""&amp;"#"&amp;BP$312&amp;"="&amp;""""&amp;VLOOKUP(BP$312,$AD$9:$AN$32,8,FALSE)&amp;""""&amp;"#g'"&amp;"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7" s="71" t="str">
        <f>SUBSTITUTE(IF(VLOOKUP(BQ$312,$AD$9:$AN$32,8,FALSE)=INDEX($E$199:$G$200,MATCH("●",INDEX($H$199:$AQ$200,,MATCH($D337,$137:$137,0)-7),0),1),"","sed -i "&amp;IF($AK$310="MacOS","'' ","")&amp;"'s#"&amp;BQ$312&amp;"="""&amp;VLOOKUP(BQ$312,$AD$9:$AN$32,8,FALSE)&amp;""""&amp;"#"&amp;BQ$312&amp;"="&amp;""""&amp;INDEX($E$199:$G$200,MATCH("●",INDEX($H$199:$AQ$200,,MATCH($D337,$137:$137,0)-7),0),1)&amp;""""&amp;"#g'"&amp;" ${CONFIG_DIR}"&amp;$K$7&amp;"; export "&amp;BQ$312&amp;"="&amp;""""&amp;INDEX($E$199:$G$200,MATCH("●",INDEX($H$199:$AQ$200,,MATCH($D337,$137:$137,0)-7),0),1)&amp;""";"),",",""",""")</f>
        <v/>
      </c>
      <c r="BR337" s="71" t="str">
        <f>SUBSTITUTE(IF(INDEX($E$199:$G$200,MATCH("●",INDEX($H$199:$AQ$200,,MATCH($D337,$137:$137,0)-7),0),1)=VLOOKUP(BR$312,$AD$9:$AN$32,8,FALSE),"","sed -i "&amp;IF($AK$310="MacOS","'' ","")&amp;"'s#"&amp;BR$312&amp;"="""&amp;INDEX($E$199:$G$200,MATCH("●",INDEX($H$199:$AQ$200,,MATCH($D337,$137:$137,0)-7),0),1)&amp;""""&amp;"#"&amp;BR$312&amp;"="&amp;""""&amp;VLOOKUP(BR$312,$AD$9:$AN$32,8,FALSE)&amp;""""&amp;"#g'"&amp;"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7" s="71" t="str">
        <f>SUBSTITUTE(IF(VLOOKUP(BS$312,$AD$9:$AN$32,8,FALSE)=INDEX($E$202:$G$205,MATCH("●",INDEX($H$202:$AQ$205,,MATCH($D337,$137:$137,0)-7),0),1),"","sed -i "&amp;IF($AK$310="MacOS","'' ","")&amp;"'s#"&amp;BS$312&amp;"="""&amp;VLOOKUP(BS$312,$AD$9:$AN$32,8,FALSE)&amp;""""&amp;"#"&amp;BS$312&amp;"="&amp;""""&amp;INDEX($E$202:$G$205,MATCH("●",INDEX($H$202:$AQ$205,,MATCH($D337,$137:$137,0)-7),0),1)&amp;""""&amp;"#g'"&amp;" ${CONFIG_DIR}"&amp;$K$7&amp;"; export "&amp;BS$312&amp;"="&amp;""""&amp;INDEX($E$202:$G$205,MATCH("●",INDEX($H$202:$AQ$205,,MATCH($D337,$137:$137,0)-7),0),1)&amp;""";"),",",""",""")</f>
        <v/>
      </c>
      <c r="BT337" s="71" t="str">
        <f>SUBSTITUTE(IF(INDEX($E$202:$G$205,MATCH("●",INDEX($H$202:$AQ$205,,MATCH($D337,$137:$137,0)-7),0),1)=VLOOKUP(BT$312,$AD$9:$AN$32,8,FALSE),"","sed -i "&amp;IF($AK$310="MacOS","'' ","")&amp;"'s#"&amp;BT$312&amp;"="""&amp;INDEX($E$202:$G$205,MATCH("●",INDEX($H$202:$AQ$205,,MATCH($D337,$137:$137,0)-7),0),1)&amp;""""&amp;"#"&amp;BT$312&amp;"="&amp;""""&amp;VLOOKUP(BT$312,$AD$9:$AN$32,8,FALSE)&amp;""""&amp;"#g'"&amp;"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7" s="71" t="str">
        <f>SUBSTITUTE(IF(VLOOKUP(BU$312,$AD$9:$AN$32,8,FALSE)=INDEX($E$207:$G$212,MATCH("●",INDEX($H$207:$AQ$212,,MATCH($D337,$137:$137,0)-7),0),1),"","sed -i "&amp;IF($AK$310="MacOS","'' ","")&amp;"'s#"&amp;BU$312&amp;"="""&amp;VLOOKUP(BU$312,$AD$9:$AN$32,8,FALSE)&amp;""""&amp;"#"&amp;BU$312&amp;"="&amp;""""&amp;INDEX($E$207:$G$212,MATCH("●",INDEX($H$207:$AQ$212,,MATCH($D337,$137:$137,0)-7),0),1)&amp;""""&amp;"#g'"&amp;" ${CONFIG_DIR}"&amp;$K$7&amp;"; export "&amp;BU$312&amp;"="&amp;""""&amp;INDEX($E$207:$G$212,MATCH("●",INDEX($H$207:$AQ$212,,MATCH($D337,$137:$137,0)-7),0),1)&amp;""";"),",",""",""")</f>
        <v/>
      </c>
      <c r="BV337" s="71" t="str">
        <f>SUBSTITUTE(IF(INDEX($E$207:$G$212,MATCH("●",INDEX($H$207:$AQ$212,,MATCH($D337,$137:$137,0)-7),0),1)=VLOOKUP(BV$312,$AD$9:$AN$32,8,FALSE),"","sed -i "&amp;IF($AK$310="MacOS","'' ","")&amp;"'s#"&amp;BV$312&amp;"="""&amp;INDEX($E$207:$G$212,MATCH("●",INDEX($H$207:$AQ$212,,MATCH($D337,$137:$137,0)-7),0),1)&amp;""""&amp;"#"&amp;BV$312&amp;"="&amp;""""&amp;VLOOKUP(BV$312,$AD$9:$AN$32,8,FALSE)&amp;""""&amp;"#g'"&amp;"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7" s="71" t="str">
        <f>SUBSTITUTE(IF(VLOOKUP(BW$312,$AD$9:$AN$32,8,FALSE)=INDEX($E$214:$G$219,MATCH("●",INDEX($H$214:$AQ$219,,MATCH($D337,$137:$137,0)-7),0),1),"","sed -i "&amp;IF($AK$310="MacOS","'' ","")&amp;"'s#"&amp;BW$312&amp;"="""&amp;VLOOKUP(BW$312,$AD$9:$AN$32,8,FALSE)&amp;""""&amp;"#"&amp;BW$312&amp;"="&amp;""""&amp;INDEX($E$214:$G$219,MATCH("●",INDEX($H$214:$AQ$219,,MATCH($D337,$137:$137,0)-7),0),1)&amp;""""&amp;"#g'"&amp;" ${CONFIG_DIR}"&amp;$K$7&amp;"; export "&amp;BW$312&amp;"="&amp;""""&amp;INDEX($E$214:$G$219,MATCH("●",INDEX($H$214:$AQ$219,,MATCH($D337,$137:$137,0)-7),0),1)&amp;""";"),",",""",""")</f>
        <v/>
      </c>
      <c r="BX337" s="71" t="str">
        <f>SUBSTITUTE(IF(INDEX($E$214:$G$219,MATCH("●",INDEX($H$214:$AQ$219,,MATCH($D337,$137:$137,0)-7),0),1)=VLOOKUP(BX$312,$AD$9:$AN$32,8,FALSE),"","sed -i "&amp;IF($AK$310="MacOS","'' ","")&amp;"'s#"&amp;BX$312&amp;"="""&amp;INDEX($E$214:$G$219,MATCH("●",INDEX($H$214:$AQ$219,,MATCH($D337,$137:$137,0)-7),0),1)&amp;""""&amp;"#"&amp;BX$312&amp;"="&amp;""""&amp;VLOOKUP(BX$312,$AD$9:$AN$32,8,FALSE)&amp;""""&amp;"#g'"&amp;"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7" s="71" t="str">
        <f>SUBSTITUTE(IF(VLOOKUP(BY$312,$AD$9:$AN$32,8,FALSE)=INDEX($E$221:$G$226,MATCH("●",INDEX($H$221:$AQ$226,,MATCH($D337,$137:$137,0)-7),0),1),"","sed -i "&amp;IF($AK$310="MacOS","'' ","")&amp;"'s#"&amp;BY$312&amp;"="""&amp;VLOOKUP(BY$312,$AD$9:$AN$32,8,FALSE)&amp;""""&amp;"#"&amp;BY$312&amp;"="&amp;""""&amp;INDEX($E$221:$G$226,MATCH("●",INDEX($H$221:$AQ$226,,MATCH($D337,$137:$137,0)-7),0),1)&amp;""""&amp;"#g'"&amp;" ${CONFIG_DIR}"&amp;$K$7&amp;"; export "&amp;BY$312&amp;"="&amp;""""&amp;INDEX($E$221:$G$226,MATCH("●",INDEX($H$221:$AQ$226,,MATCH($D337,$137:$137,0)-7),0),1)&amp;""";"),",",""",""")</f>
        <v/>
      </c>
      <c r="BZ337" s="71" t="str">
        <f>SUBSTITUTE(IF(INDEX($E$221:$G$226,MATCH("●",INDEX($H$221:$AQ$226,,MATCH($D337,$137:$137,0)-7),0),1)=VLOOKUP(BZ$312,$AD$9:$AN$32,8,FALSE),"","sed -i "&amp;IF($AK$310="MacOS","'' ","")&amp;"'s#"&amp;BZ$312&amp;"="""&amp;INDEX($E$221:$G$226,MATCH("●",INDEX($H$221:$AQ$226,,MATCH($D337,$137:$137,0)-7),0),1)&amp;""""&amp;"#"&amp;BZ$312&amp;"="&amp;""""&amp;VLOOKUP(BZ$312,$AD$9:$AN$32,8,FALSE)&amp;""""&amp;"#g'"&amp;"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7" s="71" t="str">
        <f>SUBSTITUTE(IF(VLOOKUP(CA$312,$AD$9:$AN$32,8,FALSE)=INDEX($E$228:$G$233,MATCH("●",INDEX($H$228:$AQ$233,,MATCH($D337,$137:$137,0)-7),0),1),"","sed -i "&amp;IF($AK$310="MacOS","'' ","")&amp;"'s#"&amp;CA$312&amp;"="""&amp;VLOOKUP(CA$312,$AD$9:$AN$32,8,FALSE)&amp;""""&amp;"#"&amp;CA$312&amp;"="&amp;""""&amp;INDEX($E$228:$G$233,MATCH("●",INDEX($H$228:$AQ$233,,MATCH($D337,$137:$137,0)-7),0),1)&amp;""""&amp;"#g'"&amp;" ${CONFIG_DIR}"&amp;$K$7&amp;"; export "&amp;CA$312&amp;"="&amp;""""&amp;INDEX($E$228:$G$233,MATCH("●",INDEX($H$228:$AQ$233,,MATCH($D337,$137:$137,0)-7),0),1)&amp;""";"),",",""",""")</f>
        <v/>
      </c>
      <c r="CB337" s="71" t="str">
        <f>SUBSTITUTE(IF(INDEX($E$228:$G$233,MATCH("●",INDEX($H$228:$AQ$233,,MATCH($D337,$137:$137,0)-7),0),1)=VLOOKUP(CB$312,$AD$9:$AN$32,8,FALSE),"","sed -i "&amp;IF($AK$310="MacOS","'' ","")&amp;"'s#"&amp;CB$312&amp;"="""&amp;INDEX($E$228:$G$233,MATCH("●",INDEX($H$228:$AQ$233,,MATCH($D337,$137:$137,0)-7),0),1)&amp;""""&amp;"#"&amp;CB$312&amp;"="&amp;""""&amp;VLOOKUP(CB$312,$AD$9:$AN$32,8,FALSE)&amp;""""&amp;"#g'"&amp;"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7" s="71" t="str">
        <f>SUBSTITUTE(IF(VLOOKUP(CC$312,$AD$9:$AN$32,8,FALSE)=INDEX($E$235:$G$240,MATCH("●",INDEX($H$235:$AQ$240,,MATCH($D337,$137:$137,0)-7),0),1),"","sed -i "&amp;IF($AK$310="MacOS","'' ","")&amp;"'s#"&amp;CC$312&amp;"="""&amp;VLOOKUP(CC$312,$AD$9:$AN$32,8,FALSE)&amp;""""&amp;"#"&amp;CC$312&amp;"="&amp;""""&amp;INDEX($E$235:$G$240,MATCH("●",INDEX($H$235:$AQ$240,,MATCH($D337,$137:$137,0)-7),0),1)&amp;""""&amp;"#g'"&amp;" ${CONFIG_DIR}"&amp;$K$7&amp;"; export "&amp;CC$312&amp;"="&amp;""""&amp;INDEX($E$235:$G$240,MATCH("●",INDEX($H$235:$AQ$240,,MATCH($D337,$137:$137,0)-7),0),1)&amp;""";"),",",""",""")</f>
        <v/>
      </c>
      <c r="CD337" s="71" t="str">
        <f>SUBSTITUTE(IF(INDEX($E$235:$G$240,MATCH("●",INDEX($H$235:$AQ$240,,MATCH($D337,$137:$137,0)-7),0),1)=VLOOKUP(CD$312,$AD$9:$AN$32,8,FALSE),"","sed -i "&amp;IF($AK$310="MacOS","'' ","")&amp;"'s#"&amp;CD$312&amp;"="""&amp;INDEX($E$235:$G$240,MATCH("●",INDEX($H$235:$AQ$240,,MATCH($D337,$137:$137,0)-7),0),1)&amp;""""&amp;"#"&amp;CD$312&amp;"="&amp;""""&amp;VLOOKUP(CD$312,$AD$9:$AN$32,8,FALSE)&amp;""""&amp;"#g'"&amp;"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7" s="71" t="str">
        <f>SUBSTITUTE(IF(VLOOKUP(CE$312,$AD$9:$AN$32,8,FALSE)=INDEX($E$242:$G$247,MATCH("●",INDEX($H$242:$AQ$247,,MATCH($D337,$137:$137,0)-7),0),1),"","sed -i "&amp;IF($AK$310="MacOS","'' ","")&amp;"'s#"&amp;CE$312&amp;"="""&amp;VLOOKUP(CE$312,$AD$9:$AN$32,8,FALSE)&amp;""""&amp;"#"&amp;CE$312&amp;"="&amp;""""&amp;INDEX($E$242:$G$247,MATCH("●",INDEX($H$242:$AQ$247,,MATCH($D337,$137:$137,0)-7),0),1)&amp;""""&amp;"#g'"&amp;" ${CONFIG_DIR}"&amp;$K$7&amp;"; export "&amp;CE$312&amp;"="&amp;""""&amp;INDEX($E$242:$G$247,MATCH("●",INDEX($H$242:$AQ$247,,MATCH($D337,$137:$137,0)-7),0),1)&amp;""";"),",",""",""")</f>
        <v/>
      </c>
      <c r="CF337" s="71" t="str">
        <f>SUBSTITUTE(IF(INDEX($E$242:$G$247,MATCH("●",INDEX($H$242:$AQ$247,,MATCH($D337,$137:$137,0)-7),0),1)=VLOOKUP(CF$312,$AD$9:$AN$32,8,FALSE),"","sed -i "&amp;IF($AK$310="MacOS","'' ","")&amp;"'s#"&amp;CF$312&amp;"="""&amp;INDEX($E$242:$G$247,MATCH("●",INDEX($H$242:$AQ$247,,MATCH($D337,$137:$137,0)-7),0),1)&amp;""""&amp;"#"&amp;CF$312&amp;"="&amp;""""&amp;VLOOKUP(CF$312,$AD$9:$AN$32,8,FALSE)&amp;""""&amp;"#g'"&amp;"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7" s="71" t="str">
        <f>SUBSTITUTE(IF(VLOOKUP(CG$312,$AD$9:$AN$32,8,FALSE)=INDEX($E$249:$G$253,MATCH("●",INDEX($H$249:$AQ$253,,MATCH($D337,$137:$137,0)-7),0),1),"","sed -i "&amp;IF($AK$310="MacOS","'' ","")&amp;"'s#"&amp;CG$312&amp;"="""&amp;VLOOKUP(CG$312,$AD$9:$AN$32,8,FALSE)&amp;""""&amp;"#"&amp;CG$312&amp;"="&amp;""""&amp;INDEX($E$249:$G$253,MATCH("●",INDEX($H$249:$AQ$253,,MATCH($D337,$137:$137,0)-7),0),1)&amp;""""&amp;"#g'"&amp;" ${CONFIG_DIR}"&amp;$K$7&amp;"; export "&amp;CG$312&amp;"="&amp;""""&amp;INDEX($E$249:$G$253,MATCH("●",INDEX($H$249:$AQ$253,,MATCH($D337,$137:$137,0)-7),0),1)&amp;""";"),",",""",""")</f>
        <v/>
      </c>
      <c r="CH337" s="71" t="str">
        <f>SUBSTITUTE(IF(INDEX($E$249:$G$253,MATCH("●",INDEX($H$249:$AQ$253,,MATCH($D337,$137:$137,0)-7),0),1)=VLOOKUP(CH$312,$AD$9:$AN$32,8,FALSE),"","sed -i "&amp;IF($AK$310="MacOS","'' ","")&amp;"'s#"&amp;CH$312&amp;"="""&amp;INDEX($E$249:$G$253,MATCH("●",INDEX($H$249:$AQ$253,,MATCH($D337,$137:$137,0)-7),0),1)&amp;""""&amp;"#"&amp;CH$312&amp;"="&amp;""""&amp;VLOOKUP(CH$312,$AD$9:$AN$32,8,FALSE)&amp;""""&amp;"#g'"&amp;"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7" s="71" t="str">
        <f>SUBSTITUTE(IF(VLOOKUP(CI$312,$AD$9:$AN$32,8,FALSE)=INDEX($E$255:$G$259,MATCH("●",INDEX($H$255:$AQ$259,,MATCH($D337,$137:$137,0)-7),0),1),"","sed -i "&amp;IF($AK$310="MacOS","'' ","")&amp;"'s#"&amp;CI$312&amp;"="""&amp;VLOOKUP(CI$312,$AD$9:$AN$32,8,FALSE)&amp;""""&amp;"#"&amp;CI$312&amp;"="&amp;""""&amp;INDEX($E$255:$G$259,MATCH("●",INDEX($H$255:$AQ$259,,MATCH($D337,$137:$137,0)-7),0),1)&amp;""""&amp;"#g'"&amp;" ${CONFIG_DIR}"&amp;$K$7&amp;"; export "&amp;CI$312&amp;"="&amp;""""&amp;INDEX($E$255:$G$259,MATCH("●",INDEX($H$255:$AQ$259,,MATCH($D337,$137:$137,0)-7),0),1)&amp;""";"),",",""",""")</f>
        <v/>
      </c>
      <c r="CJ337" s="71" t="str">
        <f>SUBSTITUTE(IF(INDEX($E$255:$G$259,MATCH("●",INDEX($H$255:$AQ$259,,MATCH($D337,$137:$137,0)-7),0),1)=VLOOKUP(CJ$312,$AD$9:$AN$32,8,FALSE),"","sed -i "&amp;IF($AK$310="MacOS","'' ","")&amp;"'s#"&amp;CJ$312&amp;"="""&amp;INDEX($E$255:$G$259,MATCH("●",INDEX($H$255:$AQ$259,,MATCH($D337,$137:$137,0)-7),0),1)&amp;""""&amp;"#"&amp;CJ$312&amp;"="&amp;""""&amp;VLOOKUP(CJ$312,$AD$9:$AN$32,8,FALSE)&amp;""""&amp;"#g'"&amp;"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7" s="71" t="str">
        <f>SUBSTITUTE(IF(VLOOKUP(CK$312,$AD$9:$AN$32,8,FALSE)=INDEX($E$261:$G$270,MATCH("●",INDEX($H$261:$AQ$270,,MATCH($D337,$137:$137,0)-7),0),1),"","sed -i "&amp;IF($AK$310="MacOS","'' ","")&amp;"'s#"&amp;CK$312&amp;"="""&amp;VLOOKUP(CK$312,$AD$9:$AN$32,8,FALSE)&amp;""""&amp;"#"&amp;CK$312&amp;"="&amp;""""&amp;INDEX($E$261:$G$270,MATCH("●",INDEX($H$261:$AQ$270,,MATCH($D337,$137:$137,0)-7),0),1)&amp;""""&amp;"#g'"&amp;" ${CONFIG_DIR}"&amp;$K$7&amp;"; export "&amp;CK$312&amp;"="&amp;""""&amp;INDEX($E$261:$G$270,MATCH("●",INDEX($H$261:$AQ$270,,MATCH($D337,$137:$137,0)-7),0),1)&amp;""";"),",",""",""")</f>
        <v/>
      </c>
      <c r="CL337" s="71" t="str">
        <f>SUBSTITUTE(IF(INDEX($E$261:$G$270,MATCH("●",INDEX($H$261:$AQ$270,,MATCH($D337,$137:$137,0)-7),0),1)=VLOOKUP(CL$312,$AD$9:$AN$32,8,FALSE),"","sed -i "&amp;IF($AK$310="MacOS","'' ","")&amp;"'s#"&amp;CL$312&amp;"="""&amp;INDEX($E$261:$G$270,MATCH("●",INDEX($H$261:$AQ$270,,MATCH($D337,$137:$137,0)-7),0),1)&amp;""""&amp;"#"&amp;CL$312&amp;"="&amp;""""&amp;VLOOKUP(CL$312,$AD$9:$AN$32,8,FALSE)&amp;""""&amp;"#g'"&amp;"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7" s="71" t="str">
        <f t="shared" si="6"/>
        <v>sed -i '' 's#POSTGRESQL_TEMPLATE="template0"#POSTGRESQL_TEMPLATE="なし"#g' ${CONFIG_DIR}db_data_config.txt; export POSTGRESQL_TEMPLATE="なし";</v>
      </c>
      <c r="CN337" s="71" t="str">
        <f t="shared" si="7"/>
        <v>sed -i '' 's#POSTGRESQL_TEMPLATE="なし"#POSTGRESQL_TEMPLATE="template0"#g' ${CONFIG_DIR}db_data_config.txt; export POSTGRESQL_TEMPLATE="template0";</v>
      </c>
      <c r="CO337" s="71" t="str">
        <f t="shared" si="8"/>
        <v>sed -i '' 's#POSTGRESQL_CONNECTION_LIMIT="-1"#POSTGRESQL_CONNECTION_LIMIT="なし"#g' ${CONFIG_DIR}db_data_config.txt; export POSTGRESQL_CONNECTION_LIMIT="なし";</v>
      </c>
      <c r="CP337" s="71" t="str">
        <f t="shared" si="9"/>
        <v>sed -i '' 's#POSTGRESQL_CONNECTION_LIMIT="なし"#POSTGRESQL_CONNECTION_LIMIT="-1"#g' ${CONFIG_DIR}db_data_config.txt; export POSTGRESQL_CONNECTION_LIMIT="-1";</v>
      </c>
      <c r="CQ337" s="71" t="str">
        <f t="shared" si="10"/>
        <v>sed -i '' 's#POSTGRESQL_ALLOW_CONNECTIONS="true"#POSTGRESQL_ALLOW_CONNECTIONS="なし"#g' ${CONFIG_DIR}db_data_config.txt; export POSTGRESQL_ALLOW_CONNECTIONS="なし";</v>
      </c>
      <c r="CR337" s="71" t="str">
        <f t="shared" si="11"/>
        <v>sed -i '' 's#POSTGRESQL_ALLOW_CONNECTIONS="なし"#POSTGRESQL_ALLOW_CONNECTIONS="true"#g' ${CONFIG_DIR}db_data_config.txt; export POSTGRESQL_ALLOW_CONNECTIONS="true";</v>
      </c>
      <c r="CS337" s="5" t="s">
        <v>735</v>
      </c>
    </row>
    <row r="338" spans="4:97" ht="72" customHeight="1">
      <c r="D338" s="96">
        <f t="shared" si="12"/>
        <v>61</v>
      </c>
      <c r="E338" s="97"/>
      <c r="F338" s="97"/>
      <c r="G338" s="98"/>
      <c r="H338" s="45" t="str">
        <f t="shared" ca="1" si="5"/>
        <v>clear; echo テストケース061; sed -i '' 's#DATABASE_USERRIGHT="ALL PRIVILEGES"#DATABASE_USERRIGHT="SELECT,INSERT,UPDATE,DELETE,CREATE,DROP"#g' ${CONFIG_DIR}db_sql_config.txt; export DATABASE_USERRIGHT="SELECT,INSERT,UPDATE,DELETE,CREATE,DROP";sed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's#DATABASE_USERRIGHT="SELECT,INSERT,UPDATE,DELETE,CREATE,DROP"#DATABASE_USERRIGHT="ALL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7"/>
      <c r="AE338" s="99" t="str" cm="1">
        <f t="array" ref="AE338">SUBSTITUTE(INDEX($H$288:$AQ$288, , MATCH($D338, $137:$137, 0)-7),"-","")</f>
        <v>正常</v>
      </c>
      <c r="AF338" s="100"/>
      <c r="AG338" s="101"/>
      <c r="AH338" s="102" t="s">
        <v>1572</v>
      </c>
      <c r="AI338" s="103"/>
      <c r="AJ338" s="103"/>
      <c r="AK338" s="103"/>
      <c r="AL338" s="103"/>
      <c r="AM338" s="103"/>
      <c r="AN338" s="103"/>
      <c r="AO338" s="103"/>
      <c r="AP338" s="103"/>
      <c r="AQ338" s="104"/>
      <c r="AS338" s="68" t="str" cm="1">
        <f t="array" ref="AS338">SUBSTITUTE(TEXT(INDEX($H$291:$AQ$291,1,$D338-36),"000000"),"-","")</f>
        <v>240001</v>
      </c>
      <c r="AT338" s="69"/>
      <c r="AU338" s="70"/>
      <c r="AW338" s="71" t="str">
        <f>SUBSTITUTE(IF(VLOOKUP(AW$312,$AD$9:$AN$32,8,FALSE)=INDEX($E$143:$G$146,MATCH("●",INDEX($H$143:$AQ$146,,MATCH($D338,$137:$137,0)-7),0),1),"","sed -i "&amp;IF($AK$310="MacOS","'' ","")&amp;"'s#"&amp;AW$312&amp;"="""&amp;VLOOKUP(AW$312,$AD$9:$AN$32,8,FALSE)&amp;""""&amp;"#"&amp;AW$312&amp;"="&amp;""""&amp;INDEX($E$143:$G$146,MATCH("●",INDEX($H$143:$AQ$146,,MATCH($D338,$137:$137,0)-7),0),1)&amp;""""&amp;"#g'"&amp;" ${CONFIG_DIR}"&amp;$K$7&amp;"; export "&amp;AW$312&amp;"="&amp;""""&amp;INDEX($E$143:$G$146,MATCH("●",INDEX($H$143:$AQ$146,,MATCH($D338,$137:$137,0)-7),0),1)&amp;""";"),",",""",""")</f>
        <v/>
      </c>
      <c r="AX338" s="71" t="str">
        <f>SUBSTITUTE(IF(INDEX($E$143:$G$146,MATCH("●",INDEX($H$143:$AQ$146,,MATCH($D338,$137:$137,0)-7),0),1)=VLOOKUP(AX$312,$AD$9:$AN$32,8,FALSE),"","sed -i "&amp;IF($AK$310="MacOS","'' ","")&amp;"'s#"&amp;AX$312&amp;"="""&amp;INDEX($E$143:$G$146,MATCH("●",INDEX($H$143:$AQ$146,,MATCH($D338,$137:$137,0)-7),0),1)&amp;""""&amp;"#"&amp;AX$312&amp;"="&amp;""""&amp;VLOOKUP(AX$312,$AD$9:$AN$32,8,FALSE)&amp;""""&amp;"#g'"&amp;"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8" s="71" t="str">
        <f>SUBSTITUTE(IF(VLOOKUP(AY$312,$AD$9:$AN$32,8,FALSE)=INDEX($E$148:$G$149,MATCH("●",INDEX($H$148:$AQ$149,,MATCH($D338,$137:$137,0)-7),0),1),"","sed -i "&amp;IF($AK$310="MacOS","'' ","")&amp;"'s#"&amp;AY$312&amp;"="""&amp;VLOOKUP(AY$312,$AD$9:$AN$32,8,FALSE)&amp;""""&amp;"#"&amp;AY$312&amp;"="&amp;""""&amp;INDEX($E$148:$G$149,MATCH("●",INDEX($H$148:$AQ$149,,MATCH($D338,$137:$137,0)-7),0),1)&amp;""""&amp;"#g'"&amp;" ${CONFIG_DIR}"&amp;$K$7&amp;"; export "&amp;AY$312&amp;"="&amp;""""&amp;INDEX($E$148:$G$149,MATCH("●",INDEX($H$148:$AQ$149,,MATCH($D338,$137:$137,0)-7),0),1)&amp;""";"),",",""",""")</f>
        <v/>
      </c>
      <c r="AZ338" s="71" t="str">
        <f>SUBSTITUTE(IF(INDEX($E$148:$G$149,MATCH("●",INDEX($H$148:$AQ$149,,MATCH($D338,$137:$137,0)-7),0),1)=VLOOKUP(AZ$312,$AD$9:$AN$16,8,FALSE),"","sed -i "&amp;IF($AK$310="MacOS","'' ","")&amp;"'s#"&amp;AZ$312&amp;"="""&amp;INDEX($E$148:$G$149,MATCH("●",INDEX($H$148:$AQ$149,,MATCH($D338,$137:$137,0)-7),0),1)&amp;""""&amp;"#"&amp;AZ$312&amp;"="&amp;""""&amp;VLOOKUP(AZ$312,$AD$9:$AN$16,8,FALSE)&amp;""""&amp;"#g'"&amp;"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8" s="71" t="str">
        <f>SUBSTITUTE(IF(VLOOKUP(BA$312,$AD$9:$AN$32,8,FALSE)=INDEX($E$151:$G$156,MATCH("●",INDEX($H$151:$AQ$156,,MATCH($D338,$137:$137,0)-7),0),1),"","sed -i "&amp;IF($AK$310="MacOS","'' ","")&amp;"'s#"&amp;BA$312&amp;"="""&amp;VLOOKUP(BA$312,$AD$9:$AN$32,8,FALSE)&amp;""""&amp;"#"&amp;BA$312&amp;"="&amp;""""&amp;INDEX($E$151:$G$156,MATCH("●",INDEX($H$151:$AQ$156,,MATCH($D338,$137:$137,0)-7),0),1)&amp;""""&amp;"#g'"&amp;" ${CONFIG_DIR}"&amp;$K$7&amp;"; export "&amp;BA$312&amp;"="&amp;""""&amp;INDEX($E$151:$G$156,MATCH("●",INDEX($H$151:$AQ$156,,MATCH($D338,$137:$137,0)-7),0),1)&amp;""";"),",",""",""")</f>
        <v/>
      </c>
      <c r="BB338" s="71" t="str">
        <f>SUBSTITUTE(IF(INDEX($E$151:$G$156,MATCH("●",INDEX($H$151:$AQ$156,,MATCH($D338,$137:$137,0)-7),0),1)=VLOOKUP(BB$312,$AD$9:$AN$16,8,FALSE),"","sed -i "&amp;IF($AK$310="MacOS","'' ","")&amp;"'s#"&amp;BB$312&amp;"="""&amp;INDEX($E$151:$G$156,MATCH("●",INDEX($H$151:$AQ$156,,MATCH($D338,$137:$137,0)-7),0),1)&amp;""""&amp;"#"&amp;BB$312&amp;"="&amp;""""&amp;VLOOKUP(BB$312,$AD$9:$AN$16,8,FALSE)&amp;""""&amp;"#g'"&amp;"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8" s="71" t="str">
        <f>SUBSTITUTE(IF(VLOOKUP(BC$312,$AD$9:$AN$32,8,FALSE)=INDEX($E$158:$G$166,MATCH("●",INDEX($H$158:$AQ$166,,MATCH($D338,$137:$137,0)-7),0),1),"","sed -i "&amp;IF($AK$310="MacOS","'' ","")&amp;"'s#"&amp;BC$312&amp;"="""&amp;VLOOKUP(BC$312,$AD$9:$AN$32,8,FALSE)&amp;""""&amp;"#"&amp;BC$312&amp;"="&amp;""""&amp;INDEX($E$158:$G$166,MATCH("●",INDEX($H$158:$AQ$166,,MATCH($D338,$137:$137,0)-7),0),1)&amp;""""&amp;"#g'"&amp;" ${CONFIG_DIR}"&amp;$K$7&amp;"; export "&amp;BC$312&amp;"="&amp;""""&amp;INDEX($E$158:$G$166,MATCH("●",INDEX($H$158:$AQ$166,,MATCH($D338,$137:$137,0)-7),0),1)&amp;""";"),",",""",""")</f>
        <v/>
      </c>
      <c r="BD338" s="71" t="str">
        <f>SUBSTITUTE(IF(INDEX($E$158:$G$166,MATCH("●",INDEX($H$158:$AQ$166,,MATCH($D338,$137:$137,0)-7),0),1)=VLOOKUP(BD$312,$AD$9:$AN$16,8,FALSE),"","sed -i "&amp;IF($AK$310="MacOS","'' ","")&amp;"'s#"&amp;BD$312&amp;"="""&amp;INDEX($E$158:$G$166,MATCH("●",INDEX($H$158:$AQ$166,,MATCH($D338,$137:$137,0)-7),0),1)&amp;""""&amp;"#"&amp;BD$312&amp;"="&amp;""""&amp;VLOOKUP(BD$312,$AD$9:$AN$16,8,FALSE)&amp;""""&amp;"#g'"&amp;"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8" s="71" t="str">
        <f>SUBSTITUTE(IF(VLOOKUP(BE$312,$AD$9:$AN$32,8,FALSE)=INDEX($E$168:$G$169,MATCH("●",INDEX($H$168:$AQ$169,,MATCH($D338,$137:$137,0)-7),0),1),"","sed -i "&amp;IF($AK$310="MacOS","'' ","")&amp;"'s#"&amp;BE$312&amp;"="""&amp;VLOOKUP(BE$312,$AD$9:$AD$9:$AN$32,8,FALSE)&amp;""""&amp;"#"&amp;BE$312&amp;"="&amp;""""&amp;INDEX($E$168:$G$169,MATCH("●",INDEX($H$168:$AQ$169,,MATCH($D338,$137:$137,0)-7),0),1)&amp;""""&amp;"#g'"&amp;" ${CONFIG_DIR}"&amp;$K$7&amp;"; export "&amp;BE$312&amp;"="&amp;""""&amp;INDEX($E$168:$G$169,MATCH("●",INDEX($H$168:$AQ$169,,MATCH($D338,$137:$137,0)-7),0),1)&amp;""";"),",",""",""")</f>
        <v/>
      </c>
      <c r="BF338" s="71" t="str">
        <f>SUBSTITUTE(IF(INDEX($E$168:$G$169,MATCH("●",INDEX($H$168:$AQ$169,,MATCH($D338,$137:$137,0)-7),0),1)=VLOOKUP(BF$312,$AD$9:$AN$16,8,FALSE),"","sed -i "&amp;IF($AK$310="MacOS","'' ","")&amp;"'s#"&amp;BF$312&amp;"="""&amp;INDEX($E$168:$G$169,MATCH("●",INDEX($H$168:$AQ$169,,MATCH($D338,$137:$137,0)-7),0),1)&amp;""""&amp;"#"&amp;BF$312&amp;"="&amp;""""&amp;VLOOKUP(BF$312,$AD$9:$AN$16,8,FALSE)&amp;""""&amp;"#g'"&amp;"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8" s="71" t="str">
        <f>SUBSTITUTE(IF(VLOOKUP(BG$312,$AD$9:$AN$32,8,FALSE)=INDEX($E$171:$G$172,MATCH("●",INDEX($H$171:$AQ$172,,MATCH($D338,$137:$137,0)-7),0),1),"","sed -i "&amp;IF($AK$310="MacOS","'' ","")&amp;"'s#"&amp;BG$312&amp;"="""&amp;VLOOKUP(BG$312,$AD$9:$AN$32,8,FALSE)&amp;""""&amp;"#"&amp;BG$312&amp;"="&amp;""""&amp;INDEX($E$171:$G$172,MATCH("●",INDEX($H$171:$AQ$172,,MATCH($D338,$137:$137,0)-7),0),1)&amp;""""&amp;"#g'"&amp;" ${CONFIG_DIR}"&amp;$K$7&amp;"; export "&amp;BG$312&amp;"="&amp;""""&amp;INDEX($E$171:$G$172,MATCH("●",INDEX($H$171:$AQ$172,,MATCH($D338,$137:$137,0)-7),0),1)&amp;""";"),",",""",""")</f>
        <v/>
      </c>
      <c r="BH338" s="71" t="str">
        <f>SUBSTITUTE(IF(INDEX($E$171:$G$172,MATCH("●",INDEX($H$171:$AQ$172,,MATCH($D338,$137:$137,0)-7),0),1)=VLOOKUP(BH$312,$AD$9:$AN$16,8,FALSE),"","sed -i "&amp;IF($AK$310="MacOS","'' ","")&amp;"'s#"&amp;BH$312&amp;"="""&amp;INDEX($E$171:$G$172,MATCH("●",INDEX($H$171:$AQ$172,,MATCH($D338,$137:$137,0)-7),0),1)&amp;""""&amp;"#"&amp;BH$312&amp;"="&amp;""""&amp;VLOOKUP(BH$312,$AD$9:$AN$16,8,FALSE)&amp;""""&amp;"#g'"&amp;"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8" s="71" t="str">
        <f>SUBSTITUTE(IF(VLOOKUP(BI$312,$AD$9:$AN$32,8,FALSE)=INDEX($E$174:$G$186,MATCH("●",INDEX($H$174:$AQ$186,,MATCH($D338,$137:$137,0)-7),0),1),"","sed -i "&amp;IF($AK$310="MacOS","'' ","")&amp;"'s#"&amp;BI$312&amp;"="""&amp;VLOOKUP(BI$312,$AD$9:$AN$32,8,FALSE)&amp;""""&amp;"#"&amp;BI$312&amp;"="&amp;""""&amp;INDEX($E$174:$G$186,MATCH("●",INDEX($H$174:$AQ$186,,MATCH($D338,$137:$137,0)-7),0),1)&amp;""""&amp;"#g'"&amp;" ${CONFIG_DIR}"&amp;$K$7&amp;"; export "&amp;BI$312&amp;"="&amp;""""&amp;INDEX($E$174:$G$186,MATCH("●",INDEX($H$174:$AQ$186,,MATCH($D338,$137:$137,0)-7),0),1)&amp;""";"),",",""",""")</f>
        <v>sed -i '' 's#DATABASE_USERRIGHT="ALL PRIVILEGES"#DATABASE_USERRIGHT="SELECT","INSERT","UPDATE","DELETE","CREATE","DROP"#g' ${CONFIG_DIR}db_sql_config.txt; export DATABASE_USERRIGHT="SELECT","INSERT","UPDATE","DELETE","CREATE","DROP";</v>
      </c>
      <c r="BJ338" s="71" t="str">
        <f>SUBSTITUTE(IF(INDEX($E$174:$G$186,MATCH("●",INDEX($H$174:$AQ$186,,MATCH($D338,$137:$137,0)-7),0),1)=VLOOKUP(BJ$312,$AD$9:$AN$16,8,FALSE),"","sed -i "&amp;IF($AK$310="MacOS","'' ","")&amp;"'s#"&amp;BJ$312&amp;"="""&amp;INDEX($E$174:$G$186,MATCH("●",INDEX($H$174:$AQ$186,,MATCH($D338,$137:$137,0)-7),0),1)&amp;""""&amp;"#"&amp;BJ$312&amp;"="&amp;""""&amp;VLOOKUP(BJ$312,$AD$9:$AN$16,8,FALSE)&amp;""""&amp;"#g'"&amp;"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's#DATABASE_USERRIGHT="SELECT","INSERT","UPDATE","DELETE","CREATE","DROP"#DATABASE_USERRIGHT="ALL PRIVILEGES"#g' ${CONFIG_DIR}db_sql_config.txt; export DATABASE_USERRIGHT="ALL PRIVILEGES";</v>
      </c>
      <c r="BK338" s="71" t="str">
        <f>SUBSTITUTE(IF(VLOOKUP(BK$312,$AD$9:$AN$32,8,FALSE)=INDEX($E$188:$G$191,MATCH("●",INDEX($H$188:$AQ$191,,MATCH($D338,$137:$137,0)-7),0),1),"","sed -i "&amp;IF($AK$310="MacOS","'' ","")&amp;"'s#"&amp;BK$312&amp;"="""&amp;VLOOKUP(BK$312,$AD$9:$AN$32,8,FALSE)&amp;""""&amp;"#"&amp;BK$312&amp;"="&amp;""""&amp;INDEX($E$188:$G$191,MATCH("●",INDEX($H$188:$AQ$191,,MATCH($D338,$137:$137,0)-7),0),1)&amp;""""&amp;"#g'"&amp;" ${CONFIG_DIR}"&amp;$K$7&amp;"; export "&amp;BK$312&amp;"="&amp;""""&amp;INDEX($E$188:$G$191,MATCH("●",INDEX($H$188:$AQ$191,,MATCH($D338,$137:$137,0)-7),0),1)&amp;""";"),",",""",""")</f>
        <v/>
      </c>
      <c r="BL338" s="71" t="str">
        <f>SUBSTITUTE(IF(INDEX($E$188:$G$191,MATCH("●",INDEX($H$188:$AQ$191,,MATCH($D338,$137:$137,0)-7),0),1)=VLOOKUP(BL$312,$AD$9:$AN$32,8,FALSE),"","sed -i "&amp;IF($AK$310="MacOS","'' ","")&amp;"'s#"&amp;BL$312&amp;"="""&amp;INDEX($E$188:$G$191,MATCH("●",INDEX($H$188:$AQ$191,,MATCH($D338,$137:$137,0)-7),0),1)&amp;""""&amp;"#"&amp;BL$312&amp;"="&amp;""""&amp;VLOOKUP(BL$312,$AD$9:$AN$32,8,FALSE)&amp;""""&amp;"#g'"&amp;"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8" s="71" t="str">
        <f>SUBSTITUTE(IF(VLOOKUP(BM$312,$AD$9:$AN$32,8,FALSE)=INDEX($E$193:$G$194,MATCH("●",INDEX($H$193:$AQ$194,,MATCH($D338,$137:$137,0)-7),0),1),"","sed -i "&amp;IF($AK$310="MacOS","'' ","")&amp;"'s#"&amp;BM$312&amp;"="""&amp;VLOOKUP(BM$312,$AD$9:$AN$32,8,FALSE)&amp;""""&amp;"#"&amp;BM$312&amp;"="&amp;""""&amp;INDEX($E$193:$G$194,MATCH("●",INDEX($H$193:$AQ$194,,MATCH($D338,$137:$137,0)-7),0),1)&amp;""""&amp;"#g'"&amp;" ${CONFIG_DIR}"&amp;$K$7&amp;"; export "&amp;BM$312&amp;"="&amp;""""&amp;INDEX($E$193:$G$194,MATCH("●",INDEX($H$193:$AQ$194,,MATCH($D338,$137:$137,0)-7),0),1)&amp;""";"),",",""",""")</f>
        <v/>
      </c>
      <c r="BN338" s="71" t="str">
        <f>SUBSTITUTE(IF(INDEX($E$193:$G$194,MATCH("●",INDEX($H$193:$AQ$194,,MATCH($D338,$137:$137,0)-7),0),1)=VLOOKUP(BN$312,$AD$9:$AN$32,8,FALSE),"","sed -i "&amp;IF($AK$310="MacOS","'' ","")&amp;"'s#"&amp;BN$312&amp;"="""&amp;INDEX($E$193:$G$194,MATCH("●",INDEX($H$193:$AQ$194,,MATCH($D338,$137:$137,0)-7),0),1)&amp;""""&amp;"#"&amp;BN$312&amp;"="&amp;""""&amp;VLOOKUP(BN$312,$AD$9:$AN$32,8,FALSE)&amp;""""&amp;"#g'"&amp;"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8" s="71" t="str">
        <f>SUBSTITUTE(IF(VLOOKUP(BO$312,$AD$9:$AN$32,8,FALSE)=INDEX($E$196:$G$197,MATCH("●",INDEX($H$196:$AQ$197,,MATCH($D338,$137:$137,0)-7),0),1),"","sed -i "&amp;IF($AK$310="MacOS","'' ","")&amp;"'s#"&amp;BO$312&amp;"="""&amp;VLOOKUP(BO$312,$AD$9:$AN$32,8,FALSE)&amp;""""&amp;"#"&amp;BO$312&amp;"="&amp;""""&amp;INDEX($E$196:$G$197,MATCH("●",INDEX($H$196:$AQ$197,,MATCH($D338,$137:$137,0)-7),0),1)&amp;""""&amp;"#g'"&amp;" ${CONFIG_DIR}"&amp;$K$7&amp;"; export "&amp;BO$312&amp;"="&amp;""""&amp;INDEX($E$196:$G$197,MATCH("●",INDEX($H$196:$AQ$197,,MATCH($D338,$137:$137,0)-7),0),1)&amp;""";"),",",""",""")</f>
        <v/>
      </c>
      <c r="BP338" s="71" t="str">
        <f>SUBSTITUTE(IF(INDEX($E$196:$G$197,MATCH("●",INDEX($H$196:$AQ$197,,MATCH($D338,$137:$137,0)-7),0),1)=VLOOKUP(BP$312,$AD$9:$AN$32,8,FALSE),"","sed -i "&amp;IF($AK$310="MacOS","'' ","")&amp;"'s#"&amp;BP$312&amp;"="""&amp;INDEX($E$196:$G$197,MATCH("●",INDEX($H$196:$AQ$197,,MATCH($D338,$137:$137,0)-7),0),1)&amp;""""&amp;"#"&amp;BP$312&amp;"="&amp;""""&amp;VLOOKUP(BP$312,$AD$9:$AN$32,8,FALSE)&amp;""""&amp;"#g'"&amp;"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8" s="71" t="str">
        <f>SUBSTITUTE(IF(VLOOKUP(BQ$312,$AD$9:$AN$32,8,FALSE)=INDEX($E$199:$G$200,MATCH("●",INDEX($H$199:$AQ$200,,MATCH($D338,$137:$137,0)-7),0),1),"","sed -i "&amp;IF($AK$310="MacOS","'' ","")&amp;"'s#"&amp;BQ$312&amp;"="""&amp;VLOOKUP(BQ$312,$AD$9:$AN$32,8,FALSE)&amp;""""&amp;"#"&amp;BQ$312&amp;"="&amp;""""&amp;INDEX($E$199:$G$200,MATCH("●",INDEX($H$199:$AQ$200,,MATCH($D338,$137:$137,0)-7),0),1)&amp;""""&amp;"#g'"&amp;" ${CONFIG_DIR}"&amp;$K$7&amp;"; export "&amp;BQ$312&amp;"="&amp;""""&amp;INDEX($E$199:$G$200,MATCH("●",INDEX($H$199:$AQ$200,,MATCH($D338,$137:$137,0)-7),0),1)&amp;""";"),",",""",""")</f>
        <v/>
      </c>
      <c r="BR338" s="71" t="str">
        <f>SUBSTITUTE(IF(INDEX($E$199:$G$200,MATCH("●",INDEX($H$199:$AQ$200,,MATCH($D338,$137:$137,0)-7),0),1)=VLOOKUP(BR$312,$AD$9:$AN$32,8,FALSE),"","sed -i "&amp;IF($AK$310="MacOS","'' ","")&amp;"'s#"&amp;BR$312&amp;"="""&amp;INDEX($E$199:$G$200,MATCH("●",INDEX($H$199:$AQ$200,,MATCH($D338,$137:$137,0)-7),0),1)&amp;""""&amp;"#"&amp;BR$312&amp;"="&amp;""""&amp;VLOOKUP(BR$312,$AD$9:$AN$32,8,FALSE)&amp;""""&amp;"#g'"&amp;"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8" s="71" t="str">
        <f>SUBSTITUTE(IF(VLOOKUP(BS$312,$AD$9:$AN$32,8,FALSE)=INDEX($E$202:$G$205,MATCH("●",INDEX($H$202:$AQ$205,,MATCH($D338,$137:$137,0)-7),0),1),"","sed -i "&amp;IF($AK$310="MacOS","'' ","")&amp;"'s#"&amp;BS$312&amp;"="""&amp;VLOOKUP(BS$312,$AD$9:$AN$32,8,FALSE)&amp;""""&amp;"#"&amp;BS$312&amp;"="&amp;""""&amp;INDEX($E$202:$G$205,MATCH("●",INDEX($H$202:$AQ$205,,MATCH($D338,$137:$137,0)-7),0),1)&amp;""""&amp;"#g'"&amp;" ${CONFIG_DIR}"&amp;$K$7&amp;"; export "&amp;BS$312&amp;"="&amp;""""&amp;INDEX($E$202:$G$205,MATCH("●",INDEX($H$202:$AQ$205,,MATCH($D338,$137:$137,0)-7),0),1)&amp;""";"),",",""",""")</f>
        <v/>
      </c>
      <c r="BT338" s="71" t="str">
        <f>SUBSTITUTE(IF(INDEX($E$202:$G$205,MATCH("●",INDEX($H$202:$AQ$205,,MATCH($D338,$137:$137,0)-7),0),1)=VLOOKUP(BT$312,$AD$9:$AN$32,8,FALSE),"","sed -i "&amp;IF($AK$310="MacOS","'' ","")&amp;"'s#"&amp;BT$312&amp;"="""&amp;INDEX($E$202:$G$205,MATCH("●",INDEX($H$202:$AQ$205,,MATCH($D338,$137:$137,0)-7),0),1)&amp;""""&amp;"#"&amp;BT$312&amp;"="&amp;""""&amp;VLOOKUP(BT$312,$AD$9:$AN$32,8,FALSE)&amp;""""&amp;"#g'"&amp;"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8" s="71" t="str">
        <f>SUBSTITUTE(IF(VLOOKUP(BU$312,$AD$9:$AN$32,8,FALSE)=INDEX($E$207:$G$212,MATCH("●",INDEX($H$207:$AQ$212,,MATCH($D338,$137:$137,0)-7),0),1),"","sed -i "&amp;IF($AK$310="MacOS","'' ","")&amp;"'s#"&amp;BU$312&amp;"="""&amp;VLOOKUP(BU$312,$AD$9:$AN$32,8,FALSE)&amp;""""&amp;"#"&amp;BU$312&amp;"="&amp;""""&amp;INDEX($E$207:$G$212,MATCH("●",INDEX($H$207:$AQ$212,,MATCH($D338,$137:$137,0)-7),0),1)&amp;""""&amp;"#g'"&amp;" ${CONFIG_DIR}"&amp;$K$7&amp;"; export "&amp;BU$312&amp;"="&amp;""""&amp;INDEX($E$207:$G$212,MATCH("●",INDEX($H$207:$AQ$212,,MATCH($D338,$137:$137,0)-7),0),1)&amp;""";"),",",""",""")</f>
        <v/>
      </c>
      <c r="BV338" s="71" t="str">
        <f>SUBSTITUTE(IF(INDEX($E$207:$G$212,MATCH("●",INDEX($H$207:$AQ$212,,MATCH($D338,$137:$137,0)-7),0),1)=VLOOKUP(BV$312,$AD$9:$AN$32,8,FALSE),"","sed -i "&amp;IF($AK$310="MacOS","'' ","")&amp;"'s#"&amp;BV$312&amp;"="""&amp;INDEX($E$207:$G$212,MATCH("●",INDEX($H$207:$AQ$212,,MATCH($D338,$137:$137,0)-7),0),1)&amp;""""&amp;"#"&amp;BV$312&amp;"="&amp;""""&amp;VLOOKUP(BV$312,$AD$9:$AN$32,8,FALSE)&amp;""""&amp;"#g'"&amp;"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8" s="71" t="str">
        <f>SUBSTITUTE(IF(VLOOKUP(BW$312,$AD$9:$AN$32,8,FALSE)=INDEX($E$214:$G$219,MATCH("●",INDEX($H$214:$AQ$219,,MATCH($D338,$137:$137,0)-7),0),1),"","sed -i "&amp;IF($AK$310="MacOS","'' ","")&amp;"'s#"&amp;BW$312&amp;"="""&amp;VLOOKUP(BW$312,$AD$9:$AN$32,8,FALSE)&amp;""""&amp;"#"&amp;BW$312&amp;"="&amp;""""&amp;INDEX($E$214:$G$219,MATCH("●",INDEX($H$214:$AQ$219,,MATCH($D338,$137:$137,0)-7),0),1)&amp;""""&amp;"#g'"&amp;" ${CONFIG_DIR}"&amp;$K$7&amp;"; export "&amp;BW$312&amp;"="&amp;""""&amp;INDEX($E$214:$G$219,MATCH("●",INDEX($H$214:$AQ$219,,MATCH($D338,$137:$137,0)-7),0),1)&amp;""";"),",",""",""")</f>
        <v/>
      </c>
      <c r="BX338" s="71" t="str">
        <f>SUBSTITUTE(IF(INDEX($E$214:$G$219,MATCH("●",INDEX($H$214:$AQ$219,,MATCH($D338,$137:$137,0)-7),0),1)=VLOOKUP(BX$312,$AD$9:$AN$32,8,FALSE),"","sed -i "&amp;IF($AK$310="MacOS","'' ","")&amp;"'s#"&amp;BX$312&amp;"="""&amp;INDEX($E$214:$G$219,MATCH("●",INDEX($H$214:$AQ$219,,MATCH($D338,$137:$137,0)-7),0),1)&amp;""""&amp;"#"&amp;BX$312&amp;"="&amp;""""&amp;VLOOKUP(BX$312,$AD$9:$AN$32,8,FALSE)&amp;""""&amp;"#g'"&amp;"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8" s="71" t="str">
        <f>SUBSTITUTE(IF(VLOOKUP(BY$312,$AD$9:$AN$32,8,FALSE)=INDEX($E$221:$G$226,MATCH("●",INDEX($H$221:$AQ$226,,MATCH($D338,$137:$137,0)-7),0),1),"","sed -i "&amp;IF($AK$310="MacOS","'' ","")&amp;"'s#"&amp;BY$312&amp;"="""&amp;VLOOKUP(BY$312,$AD$9:$AN$32,8,FALSE)&amp;""""&amp;"#"&amp;BY$312&amp;"="&amp;""""&amp;INDEX($E$221:$G$226,MATCH("●",INDEX($H$221:$AQ$226,,MATCH($D338,$137:$137,0)-7),0),1)&amp;""""&amp;"#g'"&amp;" ${CONFIG_DIR}"&amp;$K$7&amp;"; export "&amp;BY$312&amp;"="&amp;""""&amp;INDEX($E$221:$G$226,MATCH("●",INDEX($H$221:$AQ$226,,MATCH($D338,$137:$137,0)-7),0),1)&amp;""";"),",",""",""")</f>
        <v/>
      </c>
      <c r="BZ338" s="71" t="str">
        <f>SUBSTITUTE(IF(INDEX($E$221:$G$226,MATCH("●",INDEX($H$221:$AQ$226,,MATCH($D338,$137:$137,0)-7),0),1)=VLOOKUP(BZ$312,$AD$9:$AN$32,8,FALSE),"","sed -i "&amp;IF($AK$310="MacOS","'' ","")&amp;"'s#"&amp;BZ$312&amp;"="""&amp;INDEX($E$221:$G$226,MATCH("●",INDEX($H$221:$AQ$226,,MATCH($D338,$137:$137,0)-7),0),1)&amp;""""&amp;"#"&amp;BZ$312&amp;"="&amp;""""&amp;VLOOKUP(BZ$312,$AD$9:$AN$32,8,FALSE)&amp;""""&amp;"#g'"&amp;"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8" s="71" t="str">
        <f>SUBSTITUTE(IF(VLOOKUP(CA$312,$AD$9:$AN$32,8,FALSE)=INDEX($E$228:$G$233,MATCH("●",INDEX($H$228:$AQ$233,,MATCH($D338,$137:$137,0)-7),0),1),"","sed -i "&amp;IF($AK$310="MacOS","'' ","")&amp;"'s#"&amp;CA$312&amp;"="""&amp;VLOOKUP(CA$312,$AD$9:$AN$32,8,FALSE)&amp;""""&amp;"#"&amp;CA$312&amp;"="&amp;""""&amp;INDEX($E$228:$G$233,MATCH("●",INDEX($H$228:$AQ$233,,MATCH($D338,$137:$137,0)-7),0),1)&amp;""""&amp;"#g'"&amp;" ${CONFIG_DIR}"&amp;$K$7&amp;"; export "&amp;CA$312&amp;"="&amp;""""&amp;INDEX($E$228:$G$233,MATCH("●",INDEX($H$228:$AQ$233,,MATCH($D338,$137:$137,0)-7),0),1)&amp;""";"),",",""",""")</f>
        <v/>
      </c>
      <c r="CB338" s="71" t="str">
        <f>SUBSTITUTE(IF(INDEX($E$228:$G$233,MATCH("●",INDEX($H$228:$AQ$233,,MATCH($D338,$137:$137,0)-7),0),1)=VLOOKUP(CB$312,$AD$9:$AN$32,8,FALSE),"","sed -i "&amp;IF($AK$310="MacOS","'' ","")&amp;"'s#"&amp;CB$312&amp;"="""&amp;INDEX($E$228:$G$233,MATCH("●",INDEX($H$228:$AQ$233,,MATCH($D338,$137:$137,0)-7),0),1)&amp;""""&amp;"#"&amp;CB$312&amp;"="&amp;""""&amp;VLOOKUP(CB$312,$AD$9:$AN$32,8,FALSE)&amp;""""&amp;"#g'"&amp;"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8" s="71" t="str">
        <f>SUBSTITUTE(IF(VLOOKUP(CC$312,$AD$9:$AN$32,8,FALSE)=INDEX($E$235:$G$240,MATCH("●",INDEX($H$235:$AQ$240,,MATCH($D338,$137:$137,0)-7),0),1),"","sed -i "&amp;IF($AK$310="MacOS","'' ","")&amp;"'s#"&amp;CC$312&amp;"="""&amp;VLOOKUP(CC$312,$AD$9:$AN$32,8,FALSE)&amp;""""&amp;"#"&amp;CC$312&amp;"="&amp;""""&amp;INDEX($E$235:$G$240,MATCH("●",INDEX($H$235:$AQ$240,,MATCH($D338,$137:$137,0)-7),0),1)&amp;""""&amp;"#g'"&amp;" ${CONFIG_DIR}"&amp;$K$7&amp;"; export "&amp;CC$312&amp;"="&amp;""""&amp;INDEX($E$235:$G$240,MATCH("●",INDEX($H$235:$AQ$240,,MATCH($D338,$137:$137,0)-7),0),1)&amp;""";"),",",""",""")</f>
        <v/>
      </c>
      <c r="CD338" s="71" t="str">
        <f>SUBSTITUTE(IF(INDEX($E$235:$G$240,MATCH("●",INDEX($H$235:$AQ$240,,MATCH($D338,$137:$137,0)-7),0),1)=VLOOKUP(CD$312,$AD$9:$AN$32,8,FALSE),"","sed -i "&amp;IF($AK$310="MacOS","'' ","")&amp;"'s#"&amp;CD$312&amp;"="""&amp;INDEX($E$235:$G$240,MATCH("●",INDEX($H$235:$AQ$240,,MATCH($D338,$137:$137,0)-7),0),1)&amp;""""&amp;"#"&amp;CD$312&amp;"="&amp;""""&amp;VLOOKUP(CD$312,$AD$9:$AN$32,8,FALSE)&amp;""""&amp;"#g'"&amp;"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8" s="71" t="str">
        <f>SUBSTITUTE(IF(VLOOKUP(CE$312,$AD$9:$AN$32,8,FALSE)=INDEX($E$242:$G$247,MATCH("●",INDEX($H$242:$AQ$247,,MATCH($D338,$137:$137,0)-7),0),1),"","sed -i "&amp;IF($AK$310="MacOS","'' ","")&amp;"'s#"&amp;CE$312&amp;"="""&amp;VLOOKUP(CE$312,$AD$9:$AN$32,8,FALSE)&amp;""""&amp;"#"&amp;CE$312&amp;"="&amp;""""&amp;INDEX($E$242:$G$247,MATCH("●",INDEX($H$242:$AQ$247,,MATCH($D338,$137:$137,0)-7),0),1)&amp;""""&amp;"#g'"&amp;" ${CONFIG_DIR}"&amp;$K$7&amp;"; export "&amp;CE$312&amp;"="&amp;""""&amp;INDEX($E$242:$G$247,MATCH("●",INDEX($H$242:$AQ$247,,MATCH($D338,$137:$137,0)-7),0),1)&amp;""";"),",",""",""")</f>
        <v/>
      </c>
      <c r="CF338" s="71" t="str">
        <f>SUBSTITUTE(IF(INDEX($E$242:$G$247,MATCH("●",INDEX($H$242:$AQ$247,,MATCH($D338,$137:$137,0)-7),0),1)=VLOOKUP(CF$312,$AD$9:$AN$32,8,FALSE),"","sed -i "&amp;IF($AK$310="MacOS","'' ","")&amp;"'s#"&amp;CF$312&amp;"="""&amp;INDEX($E$242:$G$247,MATCH("●",INDEX($H$242:$AQ$247,,MATCH($D338,$137:$137,0)-7),0),1)&amp;""""&amp;"#"&amp;CF$312&amp;"="&amp;""""&amp;VLOOKUP(CF$312,$AD$9:$AN$32,8,FALSE)&amp;""""&amp;"#g'"&amp;"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8" s="71" t="str">
        <f>SUBSTITUTE(IF(VLOOKUP(CG$312,$AD$9:$AN$32,8,FALSE)=INDEX($E$249:$G$253,MATCH("●",INDEX($H$249:$AQ$253,,MATCH($D338,$137:$137,0)-7),0),1),"","sed -i "&amp;IF($AK$310="MacOS","'' ","")&amp;"'s#"&amp;CG$312&amp;"="""&amp;VLOOKUP(CG$312,$AD$9:$AN$32,8,FALSE)&amp;""""&amp;"#"&amp;CG$312&amp;"="&amp;""""&amp;INDEX($E$249:$G$253,MATCH("●",INDEX($H$249:$AQ$253,,MATCH($D338,$137:$137,0)-7),0),1)&amp;""""&amp;"#g'"&amp;" ${CONFIG_DIR}"&amp;$K$7&amp;"; export "&amp;CG$312&amp;"="&amp;""""&amp;INDEX($E$249:$G$253,MATCH("●",INDEX($H$249:$AQ$253,,MATCH($D338,$137:$137,0)-7),0),1)&amp;""";"),",",""",""")</f>
        <v/>
      </c>
      <c r="CH338" s="71" t="str">
        <f>SUBSTITUTE(IF(INDEX($E$249:$G$253,MATCH("●",INDEX($H$249:$AQ$253,,MATCH($D338,$137:$137,0)-7),0),1)=VLOOKUP(CH$312,$AD$9:$AN$32,8,FALSE),"","sed -i "&amp;IF($AK$310="MacOS","'' ","")&amp;"'s#"&amp;CH$312&amp;"="""&amp;INDEX($E$249:$G$253,MATCH("●",INDEX($H$249:$AQ$253,,MATCH($D338,$137:$137,0)-7),0),1)&amp;""""&amp;"#"&amp;CH$312&amp;"="&amp;""""&amp;VLOOKUP(CH$312,$AD$9:$AN$32,8,FALSE)&amp;""""&amp;"#g'"&amp;"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8" s="71" t="str">
        <f>SUBSTITUTE(IF(VLOOKUP(CI$312,$AD$9:$AN$32,8,FALSE)=INDEX($E$255:$G$259,MATCH("●",INDEX($H$255:$AQ$259,,MATCH($D338,$137:$137,0)-7),0),1),"","sed -i "&amp;IF($AK$310="MacOS","'' ","")&amp;"'s#"&amp;CI$312&amp;"="""&amp;VLOOKUP(CI$312,$AD$9:$AN$32,8,FALSE)&amp;""""&amp;"#"&amp;CI$312&amp;"="&amp;""""&amp;INDEX($E$255:$G$259,MATCH("●",INDEX($H$255:$AQ$259,,MATCH($D338,$137:$137,0)-7),0),1)&amp;""""&amp;"#g'"&amp;" ${CONFIG_DIR}"&amp;$K$7&amp;"; export "&amp;CI$312&amp;"="&amp;""""&amp;INDEX($E$255:$G$259,MATCH("●",INDEX($H$255:$AQ$259,,MATCH($D338,$137:$137,0)-7),0),1)&amp;""";"),",",""",""")</f>
        <v/>
      </c>
      <c r="CJ338" s="71" t="str">
        <f>SUBSTITUTE(IF(INDEX($E$255:$G$259,MATCH("●",INDEX($H$255:$AQ$259,,MATCH($D338,$137:$137,0)-7),0),1)=VLOOKUP(CJ$312,$AD$9:$AN$32,8,FALSE),"","sed -i "&amp;IF($AK$310="MacOS","'' ","")&amp;"'s#"&amp;CJ$312&amp;"="""&amp;INDEX($E$255:$G$259,MATCH("●",INDEX($H$255:$AQ$259,,MATCH($D338,$137:$137,0)-7),0),1)&amp;""""&amp;"#"&amp;CJ$312&amp;"="&amp;""""&amp;VLOOKUP(CJ$312,$AD$9:$AN$32,8,FALSE)&amp;""""&amp;"#g'"&amp;"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8" s="71" t="str">
        <f>SUBSTITUTE(IF(VLOOKUP(CK$312,$AD$9:$AN$32,8,FALSE)=INDEX($E$261:$G$270,MATCH("●",INDEX($H$261:$AQ$270,,MATCH($D338,$137:$137,0)-7),0),1),"","sed -i "&amp;IF($AK$310="MacOS","'' ","")&amp;"'s#"&amp;CK$312&amp;"="""&amp;VLOOKUP(CK$312,$AD$9:$AN$32,8,FALSE)&amp;""""&amp;"#"&amp;CK$312&amp;"="&amp;""""&amp;INDEX($E$261:$G$270,MATCH("●",INDEX($H$261:$AQ$270,,MATCH($D338,$137:$137,0)-7),0),1)&amp;""""&amp;"#g'"&amp;" ${CONFIG_DIR}"&amp;$K$7&amp;"; export "&amp;CK$312&amp;"="&amp;""""&amp;INDEX($E$261:$G$270,MATCH("●",INDEX($H$261:$AQ$270,,MATCH($D338,$137:$137,0)-7),0),1)&amp;""";"),",",""",""")</f>
        <v/>
      </c>
      <c r="CL338" s="71" t="str">
        <f>SUBSTITUTE(IF(INDEX($E$261:$G$270,MATCH("●",INDEX($H$261:$AQ$270,,MATCH($D338,$137:$137,0)-7),0),1)=VLOOKUP(CL$312,$AD$9:$AN$32,8,FALSE),"","sed -i "&amp;IF($AK$310="MacOS","'' ","")&amp;"'s#"&amp;CL$312&amp;"="""&amp;INDEX($E$261:$G$270,MATCH("●",INDEX($H$261:$AQ$270,,MATCH($D338,$137:$137,0)-7),0),1)&amp;""""&amp;"#"&amp;CL$312&amp;"="&amp;""""&amp;VLOOKUP(CL$312,$AD$9:$AN$32,8,FALSE)&amp;""""&amp;"#g'"&amp;"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8" s="71" t="str">
        <f t="shared" si="6"/>
        <v>sed -i '' 's#POSTGRESQL_TEMPLATE="template0"#POSTGRESQL_TEMPLATE="なし"#g' ${CONFIG_DIR}db_data_config.txt; export POSTGRESQL_TEMPLATE="なし";</v>
      </c>
      <c r="CN338" s="71" t="str">
        <f t="shared" si="7"/>
        <v>sed -i '' 's#POSTGRESQL_TEMPLATE="なし"#POSTGRESQL_TEMPLATE="template0"#g' ${CONFIG_DIR}db_data_config.txt; export POSTGRESQL_TEMPLATE="template0";</v>
      </c>
      <c r="CO338" s="71" t="str">
        <f t="shared" si="8"/>
        <v>sed -i '' 's#POSTGRESQL_CONNECTION_LIMIT="-1"#POSTGRESQL_CONNECTION_LIMIT="なし"#g' ${CONFIG_DIR}db_data_config.txt; export POSTGRESQL_CONNECTION_LIMIT="なし";</v>
      </c>
      <c r="CP338" s="71" t="str">
        <f t="shared" si="9"/>
        <v>sed -i '' 's#POSTGRESQL_CONNECTION_LIMIT="なし"#POSTGRESQL_CONNECTION_LIMIT="-1"#g' ${CONFIG_DIR}db_data_config.txt; export POSTGRESQL_CONNECTION_LIMIT="-1";</v>
      </c>
      <c r="CQ338" s="71" t="str">
        <f t="shared" si="10"/>
        <v>sed -i '' 's#POSTGRESQL_ALLOW_CONNECTIONS="true"#POSTGRESQL_ALLOW_CONNECTIONS="なし"#g' ${CONFIG_DIR}db_data_config.txt; export POSTGRESQL_ALLOW_CONNECTIONS="なし";</v>
      </c>
      <c r="CR338" s="71" t="str">
        <f t="shared" si="11"/>
        <v>sed -i '' 's#POSTGRESQL_ALLOW_CONNECTIONS="なし"#POSTGRESQL_ALLOW_CONNECTIONS="true"#g' ${CONFIG_DIR}db_data_config.txt; export POSTGRESQL_ALLOW_CONNECTIONS="true";</v>
      </c>
      <c r="CS338" s="5" t="s">
        <v>735</v>
      </c>
    </row>
    <row r="339" spans="4:97" ht="54" customHeight="1">
      <c r="D339" s="96">
        <f t="shared" si="12"/>
        <v>62</v>
      </c>
      <c r="E339" s="97"/>
      <c r="F339" s="97"/>
      <c r="G339" s="98"/>
      <c r="H339" s="45" t="str">
        <f t="shared" ca="1" si="5"/>
        <v>clear; echo テストケース062; sed -i '' 's#DATABASE_USERRIGHT="ALL PRIVILEGES"#DATABASE_USERRIGHT="ALL PRIVILEGES,SELECT"#g' ${CONFIG_DIR}db_sql_config.txt; export DATABASE_USERRIGHT="ALL PRIVILEGES,SELECT";sed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's#DATABASE_USERRIGHT="ALL PRIVILEGES,SELECT"#DATABASE_USERRIGHT="ALL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7"/>
      <c r="AE339" s="99" t="str" cm="1">
        <f t="array" ref="AE339">SUBSTITUTE(INDEX($H$288:$AQ$288, , MATCH($D339, $137:$137, 0)-7),"-","")</f>
        <v>異常</v>
      </c>
      <c r="AF339" s="100"/>
      <c r="AG339" s="101"/>
      <c r="AH339" s="102" t="s">
        <v>1573</v>
      </c>
      <c r="AI339" s="103"/>
      <c r="AJ339" s="103"/>
      <c r="AK339" s="103"/>
      <c r="AL339" s="103"/>
      <c r="AM339" s="103"/>
      <c r="AN339" s="103"/>
      <c r="AO339" s="103"/>
      <c r="AP339" s="103"/>
      <c r="AQ339" s="104"/>
      <c r="AS339" s="68" t="str" cm="1">
        <f t="array" ref="AS339">SUBSTITUTE(TEXT(INDEX($H$291:$AQ$291,1,$D339-36),"000000"),"-","")</f>
        <v>240124</v>
      </c>
      <c r="AT339" s="69"/>
      <c r="AU339" s="70"/>
      <c r="AW339" s="71" t="str">
        <f>SUBSTITUTE(IF(VLOOKUP(AW$312,$AD$9:$AN$32,8,FALSE)=INDEX($E$143:$G$146,MATCH("●",INDEX($H$143:$AQ$146,,MATCH($D339,$137:$137,0)-7),0),1),"","sed -i "&amp;IF($AK$310="MacOS","'' ","")&amp;"'s#"&amp;AW$312&amp;"="""&amp;VLOOKUP(AW$312,$AD$9:$AN$32,8,FALSE)&amp;""""&amp;"#"&amp;AW$312&amp;"="&amp;""""&amp;INDEX($E$143:$G$146,MATCH("●",INDEX($H$143:$AQ$146,,MATCH($D339,$137:$137,0)-7),0),1)&amp;""""&amp;"#g'"&amp;" ${CONFIG_DIR}"&amp;$K$7&amp;"; export "&amp;AW$312&amp;"="&amp;""""&amp;INDEX($E$143:$G$146,MATCH("●",INDEX($H$143:$AQ$146,,MATCH($D339,$137:$137,0)-7),0),1)&amp;""";"),",",""",""")</f>
        <v/>
      </c>
      <c r="AX339" s="71" t="str">
        <f>SUBSTITUTE(IF(INDEX($E$143:$G$146,MATCH("●",INDEX($H$143:$AQ$146,,MATCH($D339,$137:$137,0)-7),0),1)=VLOOKUP(AX$312,$AD$9:$AN$32,8,FALSE),"","sed -i "&amp;IF($AK$310="MacOS","'' ","")&amp;"'s#"&amp;AX$312&amp;"="""&amp;INDEX($E$143:$G$146,MATCH("●",INDEX($H$143:$AQ$146,,MATCH($D339,$137:$137,0)-7),0),1)&amp;""""&amp;"#"&amp;AX$312&amp;"="&amp;""""&amp;VLOOKUP(AX$312,$AD$9:$AN$32,8,FALSE)&amp;""""&amp;"#g'"&amp;"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39" s="71" t="str">
        <f>SUBSTITUTE(IF(VLOOKUP(AY$312,$AD$9:$AN$32,8,FALSE)=INDEX($E$148:$G$149,MATCH("●",INDEX($H$148:$AQ$149,,MATCH($D339,$137:$137,0)-7),0),1),"","sed -i "&amp;IF($AK$310="MacOS","'' ","")&amp;"'s#"&amp;AY$312&amp;"="""&amp;VLOOKUP(AY$312,$AD$9:$AN$32,8,FALSE)&amp;""""&amp;"#"&amp;AY$312&amp;"="&amp;""""&amp;INDEX($E$148:$G$149,MATCH("●",INDEX($H$148:$AQ$149,,MATCH($D339,$137:$137,0)-7),0),1)&amp;""""&amp;"#g'"&amp;" ${CONFIG_DIR}"&amp;$K$7&amp;"; export "&amp;AY$312&amp;"="&amp;""""&amp;INDEX($E$148:$G$149,MATCH("●",INDEX($H$148:$AQ$149,,MATCH($D339,$137:$137,0)-7),0),1)&amp;""";"),",",""",""")</f>
        <v/>
      </c>
      <c r="AZ339" s="71" t="str">
        <f>SUBSTITUTE(IF(INDEX($E$148:$G$149,MATCH("●",INDEX($H$148:$AQ$149,,MATCH($D339,$137:$137,0)-7),0),1)=VLOOKUP(AZ$312,$AD$9:$AN$16,8,FALSE),"","sed -i "&amp;IF($AK$310="MacOS","'' ","")&amp;"'s#"&amp;AZ$312&amp;"="""&amp;INDEX($E$148:$G$149,MATCH("●",INDEX($H$148:$AQ$149,,MATCH($D339,$137:$137,0)-7),0),1)&amp;""""&amp;"#"&amp;AZ$312&amp;"="&amp;""""&amp;VLOOKUP(AZ$312,$AD$9:$AN$16,8,FALSE)&amp;""""&amp;"#g'"&amp;"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9" s="71" t="str">
        <f>SUBSTITUTE(IF(VLOOKUP(BA$312,$AD$9:$AN$32,8,FALSE)=INDEX($E$151:$G$156,MATCH("●",INDEX($H$151:$AQ$156,,MATCH($D339,$137:$137,0)-7),0),1),"","sed -i "&amp;IF($AK$310="MacOS","'' ","")&amp;"'s#"&amp;BA$312&amp;"="""&amp;VLOOKUP(BA$312,$AD$9:$AN$32,8,FALSE)&amp;""""&amp;"#"&amp;BA$312&amp;"="&amp;""""&amp;INDEX($E$151:$G$156,MATCH("●",INDEX($H$151:$AQ$156,,MATCH($D339,$137:$137,0)-7),0),1)&amp;""""&amp;"#g'"&amp;" ${CONFIG_DIR}"&amp;$K$7&amp;"; export "&amp;BA$312&amp;"="&amp;""""&amp;INDEX($E$151:$G$156,MATCH("●",INDEX($H$151:$AQ$156,,MATCH($D339,$137:$137,0)-7),0),1)&amp;""";"),",",""",""")</f>
        <v/>
      </c>
      <c r="BB339" s="71" t="str">
        <f>SUBSTITUTE(IF(INDEX($E$151:$G$156,MATCH("●",INDEX($H$151:$AQ$156,,MATCH($D339,$137:$137,0)-7),0),1)=VLOOKUP(BB$312,$AD$9:$AN$16,8,FALSE),"","sed -i "&amp;IF($AK$310="MacOS","'' ","")&amp;"'s#"&amp;BB$312&amp;"="""&amp;INDEX($E$151:$G$156,MATCH("●",INDEX($H$151:$AQ$156,,MATCH($D339,$137:$137,0)-7),0),1)&amp;""""&amp;"#"&amp;BB$312&amp;"="&amp;""""&amp;VLOOKUP(BB$312,$AD$9:$AN$16,8,FALSE)&amp;""""&amp;"#g'"&amp;"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39" s="71" t="str">
        <f>SUBSTITUTE(IF(VLOOKUP(BC$312,$AD$9:$AN$32,8,FALSE)=INDEX($E$158:$G$166,MATCH("●",INDEX($H$158:$AQ$166,,MATCH($D339,$137:$137,0)-7),0),1),"","sed -i "&amp;IF($AK$310="MacOS","'' ","")&amp;"'s#"&amp;BC$312&amp;"="""&amp;VLOOKUP(BC$312,$AD$9:$AN$32,8,FALSE)&amp;""""&amp;"#"&amp;BC$312&amp;"="&amp;""""&amp;INDEX($E$158:$G$166,MATCH("●",INDEX($H$158:$AQ$166,,MATCH($D339,$137:$137,0)-7),0),1)&amp;""""&amp;"#g'"&amp;" ${CONFIG_DIR}"&amp;$K$7&amp;"; export "&amp;BC$312&amp;"="&amp;""""&amp;INDEX($E$158:$G$166,MATCH("●",INDEX($H$158:$AQ$166,,MATCH($D339,$137:$137,0)-7),0),1)&amp;""";"),",",""",""")</f>
        <v/>
      </c>
      <c r="BD339" s="71" t="str">
        <f>SUBSTITUTE(IF(INDEX($E$158:$G$166,MATCH("●",INDEX($H$158:$AQ$166,,MATCH($D339,$137:$137,0)-7),0),1)=VLOOKUP(BD$312,$AD$9:$AN$16,8,FALSE),"","sed -i "&amp;IF($AK$310="MacOS","'' ","")&amp;"'s#"&amp;BD$312&amp;"="""&amp;INDEX($E$158:$G$166,MATCH("●",INDEX($H$158:$AQ$166,,MATCH($D339,$137:$137,0)-7),0),1)&amp;""""&amp;"#"&amp;BD$312&amp;"="&amp;""""&amp;VLOOKUP(BD$312,$AD$9:$AN$16,8,FALSE)&amp;""""&amp;"#g'"&amp;"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39" s="71" t="str">
        <f>SUBSTITUTE(IF(VLOOKUP(BE$312,$AD$9:$AN$32,8,FALSE)=INDEX($E$168:$G$169,MATCH("●",INDEX($H$168:$AQ$169,,MATCH($D339,$137:$137,0)-7),0),1),"","sed -i "&amp;IF($AK$310="MacOS","'' ","")&amp;"'s#"&amp;BE$312&amp;"="""&amp;VLOOKUP(BE$312,$AD$9:$AD$9:$AN$32,8,FALSE)&amp;""""&amp;"#"&amp;BE$312&amp;"="&amp;""""&amp;INDEX($E$168:$G$169,MATCH("●",INDEX($H$168:$AQ$169,,MATCH($D339,$137:$137,0)-7),0),1)&amp;""""&amp;"#g'"&amp;" ${CONFIG_DIR}"&amp;$K$7&amp;"; export "&amp;BE$312&amp;"="&amp;""""&amp;INDEX($E$168:$G$169,MATCH("●",INDEX($H$168:$AQ$169,,MATCH($D339,$137:$137,0)-7),0),1)&amp;""";"),",",""",""")</f>
        <v/>
      </c>
      <c r="BF339" s="71" t="str">
        <f>SUBSTITUTE(IF(INDEX($E$168:$G$169,MATCH("●",INDEX($H$168:$AQ$169,,MATCH($D339,$137:$137,0)-7),0),1)=VLOOKUP(BF$312,$AD$9:$AN$16,8,FALSE),"","sed -i "&amp;IF($AK$310="MacOS","'' ","")&amp;"'s#"&amp;BF$312&amp;"="""&amp;INDEX($E$168:$G$169,MATCH("●",INDEX($H$168:$AQ$169,,MATCH($D339,$137:$137,0)-7),0),1)&amp;""""&amp;"#"&amp;BF$312&amp;"="&amp;""""&amp;VLOOKUP(BF$312,$AD$9:$AN$16,8,FALSE)&amp;""""&amp;"#g'"&amp;"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9" s="71" t="str">
        <f>SUBSTITUTE(IF(VLOOKUP(BG$312,$AD$9:$AN$32,8,FALSE)=INDEX($E$171:$G$172,MATCH("●",INDEX($H$171:$AQ$172,,MATCH($D339,$137:$137,0)-7),0),1),"","sed -i "&amp;IF($AK$310="MacOS","'' ","")&amp;"'s#"&amp;BG$312&amp;"="""&amp;VLOOKUP(BG$312,$AD$9:$AN$32,8,FALSE)&amp;""""&amp;"#"&amp;BG$312&amp;"="&amp;""""&amp;INDEX($E$171:$G$172,MATCH("●",INDEX($H$171:$AQ$172,,MATCH($D339,$137:$137,0)-7),0),1)&amp;""""&amp;"#g'"&amp;" ${CONFIG_DIR}"&amp;$K$7&amp;"; export "&amp;BG$312&amp;"="&amp;""""&amp;INDEX($E$171:$G$172,MATCH("●",INDEX($H$171:$AQ$172,,MATCH($D339,$137:$137,0)-7),0),1)&amp;""";"),",",""",""")</f>
        <v/>
      </c>
      <c r="BH339" s="71" t="str">
        <f>SUBSTITUTE(IF(INDEX($E$171:$G$172,MATCH("●",INDEX($H$171:$AQ$172,,MATCH($D339,$137:$137,0)-7),0),1)=VLOOKUP(BH$312,$AD$9:$AN$16,8,FALSE),"","sed -i "&amp;IF($AK$310="MacOS","'' ","")&amp;"'s#"&amp;BH$312&amp;"="""&amp;INDEX($E$171:$G$172,MATCH("●",INDEX($H$171:$AQ$172,,MATCH($D339,$137:$137,0)-7),0),1)&amp;""""&amp;"#"&amp;BH$312&amp;"="&amp;""""&amp;VLOOKUP(BH$312,$AD$9:$AN$16,8,FALSE)&amp;""""&amp;"#g'"&amp;"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9" s="71" t="str">
        <f>SUBSTITUTE(IF(VLOOKUP(BI$312,$AD$9:$AN$32,8,FALSE)=INDEX($E$174:$G$186,MATCH("●",INDEX($H$174:$AQ$186,,MATCH($D339,$137:$137,0)-7),0),1),"","sed -i "&amp;IF($AK$310="MacOS","'' ","")&amp;"'s#"&amp;BI$312&amp;"="""&amp;VLOOKUP(BI$312,$AD$9:$AN$32,8,FALSE)&amp;""""&amp;"#"&amp;BI$312&amp;"="&amp;""""&amp;INDEX($E$174:$G$186,MATCH("●",INDEX($H$174:$AQ$186,,MATCH($D339,$137:$137,0)-7),0),1)&amp;""""&amp;"#g'"&amp;" ${CONFIG_DIR}"&amp;$K$7&amp;"; export "&amp;BI$312&amp;"="&amp;""""&amp;INDEX($E$174:$G$186,MATCH("●",INDEX($H$174:$AQ$186,,MATCH($D339,$137:$137,0)-7),0),1)&amp;""";"),",",""",""")</f>
        <v>sed -i '' 's#DATABASE_USERRIGHT="ALL PRIVILEGES"#DATABASE_USERRIGHT="ALL PRIVILEGES","SELECT"#g' ${CONFIG_DIR}db_sql_config.txt; export DATABASE_USERRIGHT="ALL PRIVILEGES","SELECT";</v>
      </c>
      <c r="BJ339" s="71" t="str">
        <f>SUBSTITUTE(IF(INDEX($E$174:$G$186,MATCH("●",INDEX($H$174:$AQ$186,,MATCH($D339,$137:$137,0)-7),0),1)=VLOOKUP(BJ$312,$AD$9:$AN$16,8,FALSE),"","sed -i "&amp;IF($AK$310="MacOS","'' ","")&amp;"'s#"&amp;BJ$312&amp;"="""&amp;INDEX($E$174:$G$186,MATCH("●",INDEX($H$174:$AQ$186,,MATCH($D339,$137:$137,0)-7),0),1)&amp;""""&amp;"#"&amp;BJ$312&amp;"="&amp;""""&amp;VLOOKUP(BJ$312,$AD$9:$AN$16,8,FALSE)&amp;""""&amp;"#g'"&amp;"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's#DATABASE_USERRIGHT="ALL PRIVILEGES","SELECT"#DATABASE_USERRIGHT="ALL PRIVILEGES"#g' ${CONFIG_DIR}db_sql_config.txt; export DATABASE_USERRIGHT="ALL PRIVILEGES";</v>
      </c>
      <c r="BK339" s="71" t="str">
        <f>SUBSTITUTE(IF(VLOOKUP(BK$312,$AD$9:$AN$32,8,FALSE)=INDEX($E$188:$G$191,MATCH("●",INDEX($H$188:$AQ$191,,MATCH($D339,$137:$137,0)-7),0),1),"","sed -i "&amp;IF($AK$310="MacOS","'' ","")&amp;"'s#"&amp;BK$312&amp;"="""&amp;VLOOKUP(BK$312,$AD$9:$AN$32,8,FALSE)&amp;""""&amp;"#"&amp;BK$312&amp;"="&amp;""""&amp;INDEX($E$188:$G$191,MATCH("●",INDEX($H$188:$AQ$191,,MATCH($D339,$137:$137,0)-7),0),1)&amp;""""&amp;"#g'"&amp;" ${CONFIG_DIR}"&amp;$K$7&amp;"; export "&amp;BK$312&amp;"="&amp;""""&amp;INDEX($E$188:$G$191,MATCH("●",INDEX($H$188:$AQ$191,,MATCH($D339,$137:$137,0)-7),0),1)&amp;""";"),",",""",""")</f>
        <v/>
      </c>
      <c r="BL339" s="71" t="str">
        <f>SUBSTITUTE(IF(INDEX($E$188:$G$191,MATCH("●",INDEX($H$188:$AQ$191,,MATCH($D339,$137:$137,0)-7),0),1)=VLOOKUP(BL$312,$AD$9:$AN$32,8,FALSE),"","sed -i "&amp;IF($AK$310="MacOS","'' ","")&amp;"'s#"&amp;BL$312&amp;"="""&amp;INDEX($E$188:$G$191,MATCH("●",INDEX($H$188:$AQ$191,,MATCH($D339,$137:$137,0)-7),0),1)&amp;""""&amp;"#"&amp;BL$312&amp;"="&amp;""""&amp;VLOOKUP(BL$312,$AD$9:$AN$32,8,FALSE)&amp;""""&amp;"#g'"&amp;"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9" s="71" t="str">
        <f>SUBSTITUTE(IF(VLOOKUP(BM$312,$AD$9:$AN$32,8,FALSE)=INDEX($E$193:$G$194,MATCH("●",INDEX($H$193:$AQ$194,,MATCH($D339,$137:$137,0)-7),0),1),"","sed -i "&amp;IF($AK$310="MacOS","'' ","")&amp;"'s#"&amp;BM$312&amp;"="""&amp;VLOOKUP(BM$312,$AD$9:$AN$32,8,FALSE)&amp;""""&amp;"#"&amp;BM$312&amp;"="&amp;""""&amp;INDEX($E$193:$G$194,MATCH("●",INDEX($H$193:$AQ$194,,MATCH($D339,$137:$137,0)-7),0),1)&amp;""""&amp;"#g'"&amp;" ${CONFIG_DIR}"&amp;$K$7&amp;"; export "&amp;BM$312&amp;"="&amp;""""&amp;INDEX($E$193:$G$194,MATCH("●",INDEX($H$193:$AQ$194,,MATCH($D339,$137:$137,0)-7),0),1)&amp;""";"),",",""",""")</f>
        <v/>
      </c>
      <c r="BN339" s="71" t="str">
        <f>SUBSTITUTE(IF(INDEX($E$193:$G$194,MATCH("●",INDEX($H$193:$AQ$194,,MATCH($D339,$137:$137,0)-7),0),1)=VLOOKUP(BN$312,$AD$9:$AN$32,8,FALSE),"","sed -i "&amp;IF($AK$310="MacOS","'' ","")&amp;"'s#"&amp;BN$312&amp;"="""&amp;INDEX($E$193:$G$194,MATCH("●",INDEX($H$193:$AQ$194,,MATCH($D339,$137:$137,0)-7),0),1)&amp;""""&amp;"#"&amp;BN$312&amp;"="&amp;""""&amp;VLOOKUP(BN$312,$AD$9:$AN$32,8,FALSE)&amp;""""&amp;"#g'"&amp;"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9" s="71" t="str">
        <f>SUBSTITUTE(IF(VLOOKUP(BO$312,$AD$9:$AN$32,8,FALSE)=INDEX($E$196:$G$197,MATCH("●",INDEX($H$196:$AQ$197,,MATCH($D339,$137:$137,0)-7),0),1),"","sed -i "&amp;IF($AK$310="MacOS","'' ","")&amp;"'s#"&amp;BO$312&amp;"="""&amp;VLOOKUP(BO$312,$AD$9:$AN$32,8,FALSE)&amp;""""&amp;"#"&amp;BO$312&amp;"="&amp;""""&amp;INDEX($E$196:$G$197,MATCH("●",INDEX($H$196:$AQ$197,,MATCH($D339,$137:$137,0)-7),0),1)&amp;""""&amp;"#g'"&amp;" ${CONFIG_DIR}"&amp;$K$7&amp;"; export "&amp;BO$312&amp;"="&amp;""""&amp;INDEX($E$196:$G$197,MATCH("●",INDEX($H$196:$AQ$197,,MATCH($D339,$137:$137,0)-7),0),1)&amp;""";"),",",""",""")</f>
        <v/>
      </c>
      <c r="BP339" s="71" t="str">
        <f>SUBSTITUTE(IF(INDEX($E$196:$G$197,MATCH("●",INDEX($H$196:$AQ$197,,MATCH($D339,$137:$137,0)-7),0),1)=VLOOKUP(BP$312,$AD$9:$AN$32,8,FALSE),"","sed -i "&amp;IF($AK$310="MacOS","'' ","")&amp;"'s#"&amp;BP$312&amp;"="""&amp;INDEX($E$196:$G$197,MATCH("●",INDEX($H$196:$AQ$197,,MATCH($D339,$137:$137,0)-7),0),1)&amp;""""&amp;"#"&amp;BP$312&amp;"="&amp;""""&amp;VLOOKUP(BP$312,$AD$9:$AN$32,8,FALSE)&amp;""""&amp;"#g'"&amp;"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9" s="71" t="str">
        <f>SUBSTITUTE(IF(VLOOKUP(BQ$312,$AD$9:$AN$32,8,FALSE)=INDEX($E$199:$G$200,MATCH("●",INDEX($H$199:$AQ$200,,MATCH($D339,$137:$137,0)-7),0),1),"","sed -i "&amp;IF($AK$310="MacOS","'' ","")&amp;"'s#"&amp;BQ$312&amp;"="""&amp;VLOOKUP(BQ$312,$AD$9:$AN$32,8,FALSE)&amp;""""&amp;"#"&amp;BQ$312&amp;"="&amp;""""&amp;INDEX($E$199:$G$200,MATCH("●",INDEX($H$199:$AQ$200,,MATCH($D339,$137:$137,0)-7),0),1)&amp;""""&amp;"#g'"&amp;" ${CONFIG_DIR}"&amp;$K$7&amp;"; export "&amp;BQ$312&amp;"="&amp;""""&amp;INDEX($E$199:$G$200,MATCH("●",INDEX($H$199:$AQ$200,,MATCH($D339,$137:$137,0)-7),0),1)&amp;""";"),",",""",""")</f>
        <v/>
      </c>
      <c r="BR339" s="71" t="str">
        <f>SUBSTITUTE(IF(INDEX($E$199:$G$200,MATCH("●",INDEX($H$199:$AQ$200,,MATCH($D339,$137:$137,0)-7),0),1)=VLOOKUP(BR$312,$AD$9:$AN$32,8,FALSE),"","sed -i "&amp;IF($AK$310="MacOS","'' ","")&amp;"'s#"&amp;BR$312&amp;"="""&amp;INDEX($E$199:$G$200,MATCH("●",INDEX($H$199:$AQ$200,,MATCH($D339,$137:$137,0)-7),0),1)&amp;""""&amp;"#"&amp;BR$312&amp;"="&amp;""""&amp;VLOOKUP(BR$312,$AD$9:$AN$32,8,FALSE)&amp;""""&amp;"#g'"&amp;"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9" s="71" t="str">
        <f>SUBSTITUTE(IF(VLOOKUP(BS$312,$AD$9:$AN$32,8,FALSE)=INDEX($E$202:$G$205,MATCH("●",INDEX($H$202:$AQ$205,,MATCH($D339,$137:$137,0)-7),0),1),"","sed -i "&amp;IF($AK$310="MacOS","'' ","")&amp;"'s#"&amp;BS$312&amp;"="""&amp;VLOOKUP(BS$312,$AD$9:$AN$32,8,FALSE)&amp;""""&amp;"#"&amp;BS$312&amp;"="&amp;""""&amp;INDEX($E$202:$G$205,MATCH("●",INDEX($H$202:$AQ$205,,MATCH($D339,$137:$137,0)-7),0),1)&amp;""""&amp;"#g'"&amp;" ${CONFIG_DIR}"&amp;$K$7&amp;"; export "&amp;BS$312&amp;"="&amp;""""&amp;INDEX($E$202:$G$205,MATCH("●",INDEX($H$202:$AQ$205,,MATCH($D339,$137:$137,0)-7),0),1)&amp;""";"),",",""",""")</f>
        <v/>
      </c>
      <c r="BT339" s="71" t="str">
        <f>SUBSTITUTE(IF(INDEX($E$202:$G$205,MATCH("●",INDEX($H$202:$AQ$205,,MATCH($D339,$137:$137,0)-7),0),1)=VLOOKUP(BT$312,$AD$9:$AN$32,8,FALSE),"","sed -i "&amp;IF($AK$310="MacOS","'' ","")&amp;"'s#"&amp;BT$312&amp;"="""&amp;INDEX($E$202:$G$205,MATCH("●",INDEX($H$202:$AQ$205,,MATCH($D339,$137:$137,0)-7),0),1)&amp;""""&amp;"#"&amp;BT$312&amp;"="&amp;""""&amp;VLOOKUP(BT$312,$AD$9:$AN$32,8,FALSE)&amp;""""&amp;"#g'"&amp;"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9" s="71" t="str">
        <f>SUBSTITUTE(IF(VLOOKUP(BU$312,$AD$9:$AN$32,8,FALSE)=INDEX($E$207:$G$212,MATCH("●",INDEX($H$207:$AQ$212,,MATCH($D339,$137:$137,0)-7),0),1),"","sed -i "&amp;IF($AK$310="MacOS","'' ","")&amp;"'s#"&amp;BU$312&amp;"="""&amp;VLOOKUP(BU$312,$AD$9:$AN$32,8,FALSE)&amp;""""&amp;"#"&amp;BU$312&amp;"="&amp;""""&amp;INDEX($E$207:$G$212,MATCH("●",INDEX($H$207:$AQ$212,,MATCH($D339,$137:$137,0)-7),0),1)&amp;""""&amp;"#g'"&amp;" ${CONFIG_DIR}"&amp;$K$7&amp;"; export "&amp;BU$312&amp;"="&amp;""""&amp;INDEX($E$207:$G$212,MATCH("●",INDEX($H$207:$AQ$212,,MATCH($D339,$137:$137,0)-7),0),1)&amp;""";"),",",""",""")</f>
        <v/>
      </c>
      <c r="BV339" s="71" t="str">
        <f>SUBSTITUTE(IF(INDEX($E$207:$G$212,MATCH("●",INDEX($H$207:$AQ$212,,MATCH($D339,$137:$137,0)-7),0),1)=VLOOKUP(BV$312,$AD$9:$AN$32,8,FALSE),"","sed -i "&amp;IF($AK$310="MacOS","'' ","")&amp;"'s#"&amp;BV$312&amp;"="""&amp;INDEX($E$207:$G$212,MATCH("●",INDEX($H$207:$AQ$212,,MATCH($D339,$137:$137,0)-7),0),1)&amp;""""&amp;"#"&amp;BV$312&amp;"="&amp;""""&amp;VLOOKUP(BV$312,$AD$9:$AN$32,8,FALSE)&amp;""""&amp;"#g'"&amp;"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9" s="71" t="str">
        <f>SUBSTITUTE(IF(VLOOKUP(BW$312,$AD$9:$AN$32,8,FALSE)=INDEX($E$214:$G$219,MATCH("●",INDEX($H$214:$AQ$219,,MATCH($D339,$137:$137,0)-7),0),1),"","sed -i "&amp;IF($AK$310="MacOS","'' ","")&amp;"'s#"&amp;BW$312&amp;"="""&amp;VLOOKUP(BW$312,$AD$9:$AN$32,8,FALSE)&amp;""""&amp;"#"&amp;BW$312&amp;"="&amp;""""&amp;INDEX($E$214:$G$219,MATCH("●",INDEX($H$214:$AQ$219,,MATCH($D339,$137:$137,0)-7),0),1)&amp;""""&amp;"#g'"&amp;" ${CONFIG_DIR}"&amp;$K$7&amp;"; export "&amp;BW$312&amp;"="&amp;""""&amp;INDEX($E$214:$G$219,MATCH("●",INDEX($H$214:$AQ$219,,MATCH($D339,$137:$137,0)-7),0),1)&amp;""";"),",",""",""")</f>
        <v/>
      </c>
      <c r="BX339" s="71" t="str">
        <f>SUBSTITUTE(IF(INDEX($E$214:$G$219,MATCH("●",INDEX($H$214:$AQ$219,,MATCH($D339,$137:$137,0)-7),0),1)=VLOOKUP(BX$312,$AD$9:$AN$32,8,FALSE),"","sed -i "&amp;IF($AK$310="MacOS","'' ","")&amp;"'s#"&amp;BX$312&amp;"="""&amp;INDEX($E$214:$G$219,MATCH("●",INDEX($H$214:$AQ$219,,MATCH($D339,$137:$137,0)-7),0),1)&amp;""""&amp;"#"&amp;BX$312&amp;"="&amp;""""&amp;VLOOKUP(BX$312,$AD$9:$AN$32,8,FALSE)&amp;""""&amp;"#g'"&amp;"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9" s="71" t="str">
        <f>SUBSTITUTE(IF(VLOOKUP(BY$312,$AD$9:$AN$32,8,FALSE)=INDEX($E$221:$G$226,MATCH("●",INDEX($H$221:$AQ$226,,MATCH($D339,$137:$137,0)-7),0),1),"","sed -i "&amp;IF($AK$310="MacOS","'' ","")&amp;"'s#"&amp;BY$312&amp;"="""&amp;VLOOKUP(BY$312,$AD$9:$AN$32,8,FALSE)&amp;""""&amp;"#"&amp;BY$312&amp;"="&amp;""""&amp;INDEX($E$221:$G$226,MATCH("●",INDEX($H$221:$AQ$226,,MATCH($D339,$137:$137,0)-7),0),1)&amp;""""&amp;"#g'"&amp;" ${CONFIG_DIR}"&amp;$K$7&amp;"; export "&amp;BY$312&amp;"="&amp;""""&amp;INDEX($E$221:$G$226,MATCH("●",INDEX($H$221:$AQ$226,,MATCH($D339,$137:$137,0)-7),0),1)&amp;""";"),",",""",""")</f>
        <v/>
      </c>
      <c r="BZ339" s="71" t="str">
        <f>SUBSTITUTE(IF(INDEX($E$221:$G$226,MATCH("●",INDEX($H$221:$AQ$226,,MATCH($D339,$137:$137,0)-7),0),1)=VLOOKUP(BZ$312,$AD$9:$AN$32,8,FALSE),"","sed -i "&amp;IF($AK$310="MacOS","'' ","")&amp;"'s#"&amp;BZ$312&amp;"="""&amp;INDEX($E$221:$G$226,MATCH("●",INDEX($H$221:$AQ$226,,MATCH($D339,$137:$137,0)-7),0),1)&amp;""""&amp;"#"&amp;BZ$312&amp;"="&amp;""""&amp;VLOOKUP(BZ$312,$AD$9:$AN$32,8,FALSE)&amp;""""&amp;"#g'"&amp;"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9" s="71" t="str">
        <f>SUBSTITUTE(IF(VLOOKUP(CA$312,$AD$9:$AN$32,8,FALSE)=INDEX($E$228:$G$233,MATCH("●",INDEX($H$228:$AQ$233,,MATCH($D339,$137:$137,0)-7),0),1),"","sed -i "&amp;IF($AK$310="MacOS","'' ","")&amp;"'s#"&amp;CA$312&amp;"="""&amp;VLOOKUP(CA$312,$AD$9:$AN$32,8,FALSE)&amp;""""&amp;"#"&amp;CA$312&amp;"="&amp;""""&amp;INDEX($E$228:$G$233,MATCH("●",INDEX($H$228:$AQ$233,,MATCH($D339,$137:$137,0)-7),0),1)&amp;""""&amp;"#g'"&amp;" ${CONFIG_DIR}"&amp;$K$7&amp;"; export "&amp;CA$312&amp;"="&amp;""""&amp;INDEX($E$228:$G$233,MATCH("●",INDEX($H$228:$AQ$233,,MATCH($D339,$137:$137,0)-7),0),1)&amp;""";"),",",""",""")</f>
        <v/>
      </c>
      <c r="CB339" s="71" t="str">
        <f>SUBSTITUTE(IF(INDEX($E$228:$G$233,MATCH("●",INDEX($H$228:$AQ$233,,MATCH($D339,$137:$137,0)-7),0),1)=VLOOKUP(CB$312,$AD$9:$AN$32,8,FALSE),"","sed -i "&amp;IF($AK$310="MacOS","'' ","")&amp;"'s#"&amp;CB$312&amp;"="""&amp;INDEX($E$228:$G$233,MATCH("●",INDEX($H$228:$AQ$233,,MATCH($D339,$137:$137,0)-7),0),1)&amp;""""&amp;"#"&amp;CB$312&amp;"="&amp;""""&amp;VLOOKUP(CB$312,$AD$9:$AN$32,8,FALSE)&amp;""""&amp;"#g'"&amp;"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9" s="71" t="str">
        <f>SUBSTITUTE(IF(VLOOKUP(CC$312,$AD$9:$AN$32,8,FALSE)=INDEX($E$235:$G$240,MATCH("●",INDEX($H$235:$AQ$240,,MATCH($D339,$137:$137,0)-7),0),1),"","sed -i "&amp;IF($AK$310="MacOS","'' ","")&amp;"'s#"&amp;CC$312&amp;"="""&amp;VLOOKUP(CC$312,$AD$9:$AN$32,8,FALSE)&amp;""""&amp;"#"&amp;CC$312&amp;"="&amp;""""&amp;INDEX($E$235:$G$240,MATCH("●",INDEX($H$235:$AQ$240,,MATCH($D339,$137:$137,0)-7),0),1)&amp;""""&amp;"#g'"&amp;" ${CONFIG_DIR}"&amp;$K$7&amp;"; export "&amp;CC$312&amp;"="&amp;""""&amp;INDEX($E$235:$G$240,MATCH("●",INDEX($H$235:$AQ$240,,MATCH($D339,$137:$137,0)-7),0),1)&amp;""";"),",",""",""")</f>
        <v/>
      </c>
      <c r="CD339" s="71" t="str">
        <f>SUBSTITUTE(IF(INDEX($E$235:$G$240,MATCH("●",INDEX($H$235:$AQ$240,,MATCH($D339,$137:$137,0)-7),0),1)=VLOOKUP(CD$312,$AD$9:$AN$32,8,FALSE),"","sed -i "&amp;IF($AK$310="MacOS","'' ","")&amp;"'s#"&amp;CD$312&amp;"="""&amp;INDEX($E$235:$G$240,MATCH("●",INDEX($H$235:$AQ$240,,MATCH($D339,$137:$137,0)-7),0),1)&amp;""""&amp;"#"&amp;CD$312&amp;"="&amp;""""&amp;VLOOKUP(CD$312,$AD$9:$AN$32,8,FALSE)&amp;""""&amp;"#g'"&amp;"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9" s="71" t="str">
        <f>SUBSTITUTE(IF(VLOOKUP(CE$312,$AD$9:$AN$32,8,FALSE)=INDEX($E$242:$G$247,MATCH("●",INDEX($H$242:$AQ$247,,MATCH($D339,$137:$137,0)-7),0),1),"","sed -i "&amp;IF($AK$310="MacOS","'' ","")&amp;"'s#"&amp;CE$312&amp;"="""&amp;VLOOKUP(CE$312,$AD$9:$AN$32,8,FALSE)&amp;""""&amp;"#"&amp;CE$312&amp;"="&amp;""""&amp;INDEX($E$242:$G$247,MATCH("●",INDEX($H$242:$AQ$247,,MATCH($D339,$137:$137,0)-7),0),1)&amp;""""&amp;"#g'"&amp;" ${CONFIG_DIR}"&amp;$K$7&amp;"; export "&amp;CE$312&amp;"="&amp;""""&amp;INDEX($E$242:$G$247,MATCH("●",INDEX($H$242:$AQ$247,,MATCH($D339,$137:$137,0)-7),0),1)&amp;""";"),",",""",""")</f>
        <v/>
      </c>
      <c r="CF339" s="71" t="str">
        <f>SUBSTITUTE(IF(INDEX($E$242:$G$247,MATCH("●",INDEX($H$242:$AQ$247,,MATCH($D339,$137:$137,0)-7),0),1)=VLOOKUP(CF$312,$AD$9:$AN$32,8,FALSE),"","sed -i "&amp;IF($AK$310="MacOS","'' ","")&amp;"'s#"&amp;CF$312&amp;"="""&amp;INDEX($E$242:$G$247,MATCH("●",INDEX($H$242:$AQ$247,,MATCH($D339,$137:$137,0)-7),0),1)&amp;""""&amp;"#"&amp;CF$312&amp;"="&amp;""""&amp;VLOOKUP(CF$312,$AD$9:$AN$32,8,FALSE)&amp;""""&amp;"#g'"&amp;"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9" s="71" t="str">
        <f>SUBSTITUTE(IF(VLOOKUP(CG$312,$AD$9:$AN$32,8,FALSE)=INDEX($E$249:$G$253,MATCH("●",INDEX($H$249:$AQ$253,,MATCH($D339,$137:$137,0)-7),0),1),"","sed -i "&amp;IF($AK$310="MacOS","'' ","")&amp;"'s#"&amp;CG$312&amp;"="""&amp;VLOOKUP(CG$312,$AD$9:$AN$32,8,FALSE)&amp;""""&amp;"#"&amp;CG$312&amp;"="&amp;""""&amp;INDEX($E$249:$G$253,MATCH("●",INDEX($H$249:$AQ$253,,MATCH($D339,$137:$137,0)-7),0),1)&amp;""""&amp;"#g'"&amp;" ${CONFIG_DIR}"&amp;$K$7&amp;"; export "&amp;CG$312&amp;"="&amp;""""&amp;INDEX($E$249:$G$253,MATCH("●",INDEX($H$249:$AQ$253,,MATCH($D339,$137:$137,0)-7),0),1)&amp;""";"),",",""",""")</f>
        <v/>
      </c>
      <c r="CH339" s="71" t="str">
        <f>SUBSTITUTE(IF(INDEX($E$249:$G$253,MATCH("●",INDEX($H$249:$AQ$253,,MATCH($D339,$137:$137,0)-7),0),1)=VLOOKUP(CH$312,$AD$9:$AN$32,8,FALSE),"","sed -i "&amp;IF($AK$310="MacOS","'' ","")&amp;"'s#"&amp;CH$312&amp;"="""&amp;INDEX($E$249:$G$253,MATCH("●",INDEX($H$249:$AQ$253,,MATCH($D339,$137:$137,0)-7),0),1)&amp;""""&amp;"#"&amp;CH$312&amp;"="&amp;""""&amp;VLOOKUP(CH$312,$AD$9:$AN$32,8,FALSE)&amp;""""&amp;"#g'"&amp;"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9" s="71" t="str">
        <f>SUBSTITUTE(IF(VLOOKUP(CI$312,$AD$9:$AN$32,8,FALSE)=INDEX($E$255:$G$259,MATCH("●",INDEX($H$255:$AQ$259,,MATCH($D339,$137:$137,0)-7),0),1),"","sed -i "&amp;IF($AK$310="MacOS","'' ","")&amp;"'s#"&amp;CI$312&amp;"="""&amp;VLOOKUP(CI$312,$AD$9:$AN$32,8,FALSE)&amp;""""&amp;"#"&amp;CI$312&amp;"="&amp;""""&amp;INDEX($E$255:$G$259,MATCH("●",INDEX($H$255:$AQ$259,,MATCH($D339,$137:$137,0)-7),0),1)&amp;""""&amp;"#g'"&amp;" ${CONFIG_DIR}"&amp;$K$7&amp;"; export "&amp;CI$312&amp;"="&amp;""""&amp;INDEX($E$255:$G$259,MATCH("●",INDEX($H$255:$AQ$259,,MATCH($D339,$137:$137,0)-7),0),1)&amp;""";"),",",""",""")</f>
        <v/>
      </c>
      <c r="CJ339" s="71" t="str">
        <f>SUBSTITUTE(IF(INDEX($E$255:$G$259,MATCH("●",INDEX($H$255:$AQ$259,,MATCH($D339,$137:$137,0)-7),0),1)=VLOOKUP(CJ$312,$AD$9:$AN$32,8,FALSE),"","sed -i "&amp;IF($AK$310="MacOS","'' ","")&amp;"'s#"&amp;CJ$312&amp;"="""&amp;INDEX($E$255:$G$259,MATCH("●",INDEX($H$255:$AQ$259,,MATCH($D339,$137:$137,0)-7),0),1)&amp;""""&amp;"#"&amp;CJ$312&amp;"="&amp;""""&amp;VLOOKUP(CJ$312,$AD$9:$AN$32,8,FALSE)&amp;""""&amp;"#g'"&amp;"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9" s="71" t="str">
        <f>SUBSTITUTE(IF(VLOOKUP(CK$312,$AD$9:$AN$32,8,FALSE)=INDEX($E$261:$G$270,MATCH("●",INDEX($H$261:$AQ$270,,MATCH($D339,$137:$137,0)-7),0),1),"","sed -i "&amp;IF($AK$310="MacOS","'' ","")&amp;"'s#"&amp;CK$312&amp;"="""&amp;VLOOKUP(CK$312,$AD$9:$AN$32,8,FALSE)&amp;""""&amp;"#"&amp;CK$312&amp;"="&amp;""""&amp;INDEX($E$261:$G$270,MATCH("●",INDEX($H$261:$AQ$270,,MATCH($D339,$137:$137,0)-7),0),1)&amp;""""&amp;"#g'"&amp;" ${CONFIG_DIR}"&amp;$K$7&amp;"; export "&amp;CK$312&amp;"="&amp;""""&amp;INDEX($E$261:$G$270,MATCH("●",INDEX($H$261:$AQ$270,,MATCH($D339,$137:$137,0)-7),0),1)&amp;""";"),",",""",""")</f>
        <v/>
      </c>
      <c r="CL339" s="71" t="str">
        <f>SUBSTITUTE(IF(INDEX($E$261:$G$270,MATCH("●",INDEX($H$261:$AQ$270,,MATCH($D339,$137:$137,0)-7),0),1)=VLOOKUP(CL$312,$AD$9:$AN$32,8,FALSE),"","sed -i "&amp;IF($AK$310="MacOS","'' ","")&amp;"'s#"&amp;CL$312&amp;"="""&amp;INDEX($E$261:$G$270,MATCH("●",INDEX($H$261:$AQ$270,,MATCH($D339,$137:$137,0)-7),0),1)&amp;""""&amp;"#"&amp;CL$312&amp;"="&amp;""""&amp;VLOOKUP(CL$312,$AD$9:$AN$32,8,FALSE)&amp;""""&amp;"#g'"&amp;"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39" s="71" t="str">
        <f t="shared" si="6"/>
        <v>sed -i '' 's#POSTGRESQL_TEMPLATE="template0"#POSTGRESQL_TEMPLATE="なし"#g' ${CONFIG_DIR}db_data_config.txt; export POSTGRESQL_TEMPLATE="なし";</v>
      </c>
      <c r="CN339" s="71" t="str">
        <f t="shared" si="7"/>
        <v>sed -i '' 's#POSTGRESQL_TEMPLATE="なし"#POSTGRESQL_TEMPLATE="template0"#g' ${CONFIG_DIR}db_data_config.txt; export POSTGRESQL_TEMPLATE="template0";</v>
      </c>
      <c r="CO339" s="71" t="str">
        <f t="shared" si="8"/>
        <v>sed -i '' 's#POSTGRESQL_CONNECTION_LIMIT="-1"#POSTGRESQL_CONNECTION_LIMIT="なし"#g' ${CONFIG_DIR}db_data_config.txt; export POSTGRESQL_CONNECTION_LIMIT="なし";</v>
      </c>
      <c r="CP339" s="71" t="str">
        <f t="shared" si="9"/>
        <v>sed -i '' 's#POSTGRESQL_CONNECTION_LIMIT="なし"#POSTGRESQL_CONNECTION_LIMIT="-1"#g' ${CONFIG_DIR}db_data_config.txt; export POSTGRESQL_CONNECTION_LIMIT="-1";</v>
      </c>
      <c r="CQ339" s="71" t="str">
        <f t="shared" si="10"/>
        <v>sed -i '' 's#POSTGRESQL_ALLOW_CONNECTIONS="true"#POSTGRESQL_ALLOW_CONNECTIONS="なし"#g' ${CONFIG_DIR}db_data_config.txt; export POSTGRESQL_ALLOW_CONNECTIONS="なし";</v>
      </c>
      <c r="CR339" s="71" t="str">
        <f t="shared" si="11"/>
        <v>sed -i '' 's#POSTGRESQL_ALLOW_CONNECTIONS="なし"#POSTGRESQL_ALLOW_CONNECTIONS="true"#g' ${CONFIG_DIR}db_data_config.txt; export POSTGRESQL_ALLOW_CONNECTIONS="true";</v>
      </c>
      <c r="CS339" s="5" t="s">
        <v>735</v>
      </c>
    </row>
    <row r="340" spans="4:97" ht="54" customHeight="1">
      <c r="D340" s="96">
        <f t="shared" si="12"/>
        <v>63</v>
      </c>
      <c r="E340" s="97"/>
      <c r="F340" s="97"/>
      <c r="G340" s="98"/>
      <c r="H340" s="45" t="str">
        <f t="shared" ca="1" si="5"/>
        <v>clear; echo テストケース063; sed -i '' 's#DATABASE_USERRIGHT="ALL PRIVILEGES"#DATABASE_USERRIGHT="NONE"#g' ${CONFIG_DIR}db_sql_config.txt; export DATABASE_USERRIGHT="NONE";sed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's#DATABASE_USERRIGHT="NONE"#DATABASE_USERRIGHT="ALL PRIVILEGES"#g' ${CONFIG_DIR}db_sql_config.txt; export DATABASE_USERRIGHT="ALL PRIVILEGES";sed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7"/>
      <c r="AE340" s="99" t="str" cm="1">
        <f t="array" ref="AE340">SUBSTITUTE(INDEX($H$288:$AQ$288, , MATCH($D340, $137:$137, 0)-7),"-","")</f>
        <v>異常</v>
      </c>
      <c r="AF340" s="100"/>
      <c r="AG340" s="101"/>
      <c r="AH340" s="102" t="s">
        <v>1574</v>
      </c>
      <c r="AI340" s="103"/>
      <c r="AJ340" s="103"/>
      <c r="AK340" s="103"/>
      <c r="AL340" s="103"/>
      <c r="AM340" s="103"/>
      <c r="AN340" s="103"/>
      <c r="AO340" s="103"/>
      <c r="AP340" s="103"/>
      <c r="AQ340" s="104"/>
      <c r="AS340" s="68" t="str" cm="1">
        <f t="array" ref="AS340">SUBSTITUTE(TEXT(INDEX($H$291:$AQ$291,1,$D340-36),"000000"),"-","")</f>
        <v>240126</v>
      </c>
      <c r="AT340" s="69"/>
      <c r="AU340" s="70"/>
      <c r="AW340" s="71" t="str">
        <f>SUBSTITUTE(IF(VLOOKUP(AW$312,$AD$9:$AN$32,8,FALSE)=INDEX($E$143:$G$146,MATCH("●",INDEX($H$143:$AQ$146,,MATCH($D340,$137:$137,0)-7),0),1),"","sed -i "&amp;IF($AK$310="MacOS","'' ","")&amp;"'s#"&amp;AW$312&amp;"="""&amp;VLOOKUP(AW$312,$AD$9:$AN$32,8,FALSE)&amp;""""&amp;"#"&amp;AW$312&amp;"="&amp;""""&amp;INDEX($E$143:$G$146,MATCH("●",INDEX($H$143:$AQ$146,,MATCH($D340,$137:$137,0)-7),0),1)&amp;""""&amp;"#g'"&amp;" ${CONFIG_DIR}"&amp;$K$7&amp;"; export "&amp;AW$312&amp;"="&amp;""""&amp;INDEX($E$143:$G$146,MATCH("●",INDEX($H$143:$AQ$146,,MATCH($D340,$137:$137,0)-7),0),1)&amp;""";"),",",""",""")</f>
        <v/>
      </c>
      <c r="AX340" s="71" t="str">
        <f>SUBSTITUTE(IF(INDEX($E$143:$G$146,MATCH("●",INDEX($H$143:$AQ$146,,MATCH($D340,$137:$137,0)-7),0),1)=VLOOKUP(AX$312,$AD$9:$AN$32,8,FALSE),"","sed -i "&amp;IF($AK$310="MacOS","'' ","")&amp;"'s#"&amp;AX$312&amp;"="""&amp;INDEX($E$143:$G$146,MATCH("●",INDEX($H$143:$AQ$146,,MATCH($D340,$137:$137,0)-7),0),1)&amp;""""&amp;"#"&amp;AX$312&amp;"="&amp;""""&amp;VLOOKUP(AX$312,$AD$9:$AN$32,8,FALSE)&amp;""""&amp;"#g'"&amp;"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0" s="71" t="str">
        <f>SUBSTITUTE(IF(VLOOKUP(AY$312,$AD$9:$AN$32,8,FALSE)=INDEX($E$148:$G$149,MATCH("●",INDEX($H$148:$AQ$149,,MATCH($D340,$137:$137,0)-7),0),1),"","sed -i "&amp;IF($AK$310="MacOS","'' ","")&amp;"'s#"&amp;AY$312&amp;"="""&amp;VLOOKUP(AY$312,$AD$9:$AN$32,8,FALSE)&amp;""""&amp;"#"&amp;AY$312&amp;"="&amp;""""&amp;INDEX($E$148:$G$149,MATCH("●",INDEX($H$148:$AQ$149,,MATCH($D340,$137:$137,0)-7),0),1)&amp;""""&amp;"#g'"&amp;" ${CONFIG_DIR}"&amp;$K$7&amp;"; export "&amp;AY$312&amp;"="&amp;""""&amp;INDEX($E$148:$G$149,MATCH("●",INDEX($H$148:$AQ$149,,MATCH($D340,$137:$137,0)-7),0),1)&amp;""";"),",",""",""")</f>
        <v/>
      </c>
      <c r="AZ340" s="71" t="str">
        <f>SUBSTITUTE(IF(INDEX($E$148:$G$149,MATCH("●",INDEX($H$148:$AQ$149,,MATCH($D340,$137:$137,0)-7),0),1)=VLOOKUP(AZ$312,$AD$9:$AN$16,8,FALSE),"","sed -i "&amp;IF($AK$310="MacOS","'' ","")&amp;"'s#"&amp;AZ$312&amp;"="""&amp;INDEX($E$148:$G$149,MATCH("●",INDEX($H$148:$AQ$149,,MATCH($D340,$137:$137,0)-7),0),1)&amp;""""&amp;"#"&amp;AZ$312&amp;"="&amp;""""&amp;VLOOKUP(AZ$312,$AD$9:$AN$16,8,FALSE)&amp;""""&amp;"#g'"&amp;"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0" s="71" t="str">
        <f>SUBSTITUTE(IF(VLOOKUP(BA$312,$AD$9:$AN$32,8,FALSE)=INDEX($E$151:$G$156,MATCH("●",INDEX($H$151:$AQ$156,,MATCH($D340,$137:$137,0)-7),0),1),"","sed -i "&amp;IF($AK$310="MacOS","'' ","")&amp;"'s#"&amp;BA$312&amp;"="""&amp;VLOOKUP(BA$312,$AD$9:$AN$32,8,FALSE)&amp;""""&amp;"#"&amp;BA$312&amp;"="&amp;""""&amp;INDEX($E$151:$G$156,MATCH("●",INDEX($H$151:$AQ$156,,MATCH($D340,$137:$137,0)-7),0),1)&amp;""""&amp;"#g'"&amp;" ${CONFIG_DIR}"&amp;$K$7&amp;"; export "&amp;BA$312&amp;"="&amp;""""&amp;INDEX($E$151:$G$156,MATCH("●",INDEX($H$151:$AQ$156,,MATCH($D340,$137:$137,0)-7),0),1)&amp;""";"),",",""",""")</f>
        <v/>
      </c>
      <c r="BB340" s="71" t="str">
        <f>SUBSTITUTE(IF(INDEX($E$151:$G$156,MATCH("●",INDEX($H$151:$AQ$156,,MATCH($D340,$137:$137,0)-7),0),1)=VLOOKUP(BB$312,$AD$9:$AN$16,8,FALSE),"","sed -i "&amp;IF($AK$310="MacOS","'' ","")&amp;"'s#"&amp;BB$312&amp;"="""&amp;INDEX($E$151:$G$156,MATCH("●",INDEX($H$151:$AQ$156,,MATCH($D340,$137:$137,0)-7),0),1)&amp;""""&amp;"#"&amp;BB$312&amp;"="&amp;""""&amp;VLOOKUP(BB$312,$AD$9:$AN$16,8,FALSE)&amp;""""&amp;"#g'"&amp;"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0" s="71" t="str">
        <f>SUBSTITUTE(IF(VLOOKUP(BC$312,$AD$9:$AN$32,8,FALSE)=INDEX($E$158:$G$166,MATCH("●",INDEX($H$158:$AQ$166,,MATCH($D340,$137:$137,0)-7),0),1),"","sed -i "&amp;IF($AK$310="MacOS","'' ","")&amp;"'s#"&amp;BC$312&amp;"="""&amp;VLOOKUP(BC$312,$AD$9:$AN$32,8,FALSE)&amp;""""&amp;"#"&amp;BC$312&amp;"="&amp;""""&amp;INDEX($E$158:$G$166,MATCH("●",INDEX($H$158:$AQ$166,,MATCH($D340,$137:$137,0)-7),0),1)&amp;""""&amp;"#g'"&amp;" ${CONFIG_DIR}"&amp;$K$7&amp;"; export "&amp;BC$312&amp;"="&amp;""""&amp;INDEX($E$158:$G$166,MATCH("●",INDEX($H$158:$AQ$166,,MATCH($D340,$137:$137,0)-7),0),1)&amp;""";"),",",""",""")</f>
        <v/>
      </c>
      <c r="BD340" s="71" t="str">
        <f>SUBSTITUTE(IF(INDEX($E$158:$G$166,MATCH("●",INDEX($H$158:$AQ$166,,MATCH($D340,$137:$137,0)-7),0),1)=VLOOKUP(BD$312,$AD$9:$AN$16,8,FALSE),"","sed -i "&amp;IF($AK$310="MacOS","'' ","")&amp;"'s#"&amp;BD$312&amp;"="""&amp;INDEX($E$158:$G$166,MATCH("●",INDEX($H$158:$AQ$166,,MATCH($D340,$137:$137,0)-7),0),1)&amp;""""&amp;"#"&amp;BD$312&amp;"="&amp;""""&amp;VLOOKUP(BD$312,$AD$9:$AN$16,8,FALSE)&amp;""""&amp;"#g'"&amp;"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0" s="71" t="str">
        <f>SUBSTITUTE(IF(VLOOKUP(BE$312,$AD$9:$AN$32,8,FALSE)=INDEX($E$168:$G$169,MATCH("●",INDEX($H$168:$AQ$169,,MATCH($D340,$137:$137,0)-7),0),1),"","sed -i "&amp;IF($AK$310="MacOS","'' ","")&amp;"'s#"&amp;BE$312&amp;"="""&amp;VLOOKUP(BE$312,$AD$9:$AD$9:$AN$32,8,FALSE)&amp;""""&amp;"#"&amp;BE$312&amp;"="&amp;""""&amp;INDEX($E$168:$G$169,MATCH("●",INDEX($H$168:$AQ$169,,MATCH($D340,$137:$137,0)-7),0),1)&amp;""""&amp;"#g'"&amp;" ${CONFIG_DIR}"&amp;$K$7&amp;"; export "&amp;BE$312&amp;"="&amp;""""&amp;INDEX($E$168:$G$169,MATCH("●",INDEX($H$168:$AQ$169,,MATCH($D340,$137:$137,0)-7),0),1)&amp;""";"),",",""",""")</f>
        <v/>
      </c>
      <c r="BF340" s="71" t="str">
        <f>SUBSTITUTE(IF(INDEX($E$168:$G$169,MATCH("●",INDEX($H$168:$AQ$169,,MATCH($D340,$137:$137,0)-7),0),1)=VLOOKUP(BF$312,$AD$9:$AN$16,8,FALSE),"","sed -i "&amp;IF($AK$310="MacOS","'' ","")&amp;"'s#"&amp;BF$312&amp;"="""&amp;INDEX($E$168:$G$169,MATCH("●",INDEX($H$168:$AQ$169,,MATCH($D340,$137:$137,0)-7),0),1)&amp;""""&amp;"#"&amp;BF$312&amp;"="&amp;""""&amp;VLOOKUP(BF$312,$AD$9:$AN$16,8,FALSE)&amp;""""&amp;"#g'"&amp;"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0" s="71" t="str">
        <f>SUBSTITUTE(IF(VLOOKUP(BG$312,$AD$9:$AN$32,8,FALSE)=INDEX($E$171:$G$172,MATCH("●",INDEX($H$171:$AQ$172,,MATCH($D340,$137:$137,0)-7),0),1),"","sed -i "&amp;IF($AK$310="MacOS","'' ","")&amp;"'s#"&amp;BG$312&amp;"="""&amp;VLOOKUP(BG$312,$AD$9:$AN$32,8,FALSE)&amp;""""&amp;"#"&amp;BG$312&amp;"="&amp;""""&amp;INDEX($E$171:$G$172,MATCH("●",INDEX($H$171:$AQ$172,,MATCH($D340,$137:$137,0)-7),0),1)&amp;""""&amp;"#g'"&amp;" ${CONFIG_DIR}"&amp;$K$7&amp;"; export "&amp;BG$312&amp;"="&amp;""""&amp;INDEX($E$171:$G$172,MATCH("●",INDEX($H$171:$AQ$172,,MATCH($D340,$137:$137,0)-7),0),1)&amp;""";"),",",""",""")</f>
        <v/>
      </c>
      <c r="BH340" s="71" t="str">
        <f>SUBSTITUTE(IF(INDEX($E$171:$G$172,MATCH("●",INDEX($H$171:$AQ$172,,MATCH($D340,$137:$137,0)-7),0),1)=VLOOKUP(BH$312,$AD$9:$AN$16,8,FALSE),"","sed -i "&amp;IF($AK$310="MacOS","'' ","")&amp;"'s#"&amp;BH$312&amp;"="""&amp;INDEX($E$171:$G$172,MATCH("●",INDEX($H$171:$AQ$172,,MATCH($D340,$137:$137,0)-7),0),1)&amp;""""&amp;"#"&amp;BH$312&amp;"="&amp;""""&amp;VLOOKUP(BH$312,$AD$9:$AN$16,8,FALSE)&amp;""""&amp;"#g'"&amp;"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0" s="71" t="str">
        <f>SUBSTITUTE(IF(VLOOKUP(BI$312,$AD$9:$AN$32,8,FALSE)=INDEX($E$174:$G$186,MATCH("●",INDEX($H$174:$AQ$186,,MATCH($D340,$137:$137,0)-7),0),1),"","sed -i "&amp;IF($AK$310="MacOS","'' ","")&amp;"'s#"&amp;BI$312&amp;"="""&amp;VLOOKUP(BI$312,$AD$9:$AN$32,8,FALSE)&amp;""""&amp;"#"&amp;BI$312&amp;"="&amp;""""&amp;INDEX($E$174:$G$186,MATCH("●",INDEX($H$174:$AQ$186,,MATCH($D340,$137:$137,0)-7),0),1)&amp;""""&amp;"#g'"&amp;" ${CONFIG_DIR}"&amp;$K$7&amp;"; export "&amp;BI$312&amp;"="&amp;""""&amp;INDEX($E$174:$G$186,MATCH("●",INDEX($H$174:$AQ$186,,MATCH($D340,$137:$137,0)-7),0),1)&amp;""";"),",",""",""")</f>
        <v>sed -i '' 's#DATABASE_USERRIGHT="ALL PRIVILEGES"#DATABASE_USERRIGHT="NONE"#g' ${CONFIG_DIR}db_sql_config.txt; export DATABASE_USERRIGHT="NONE";</v>
      </c>
      <c r="BJ340" s="71" t="str">
        <f>SUBSTITUTE(IF(INDEX($E$174:$G$186,MATCH("●",INDEX($H$174:$AQ$186,,MATCH($D340,$137:$137,0)-7),0),1)=VLOOKUP(BJ$312,$AD$9:$AN$16,8,FALSE),"","sed -i "&amp;IF($AK$310="MacOS","'' ","")&amp;"'s#"&amp;BJ$312&amp;"="""&amp;INDEX($E$174:$G$186,MATCH("●",INDEX($H$174:$AQ$186,,MATCH($D340,$137:$137,0)-7),0),1)&amp;""""&amp;"#"&amp;BJ$312&amp;"="&amp;""""&amp;VLOOKUP(BJ$312,$AD$9:$AN$16,8,FALSE)&amp;""""&amp;"#g'"&amp;"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's#DATABASE_USERRIGHT="NONE"#DATABASE_USERRIGHT="ALL PRIVILEGES"#g' ${CONFIG_DIR}db_sql_config.txt; export DATABASE_USERRIGHT="ALL PRIVILEGES";</v>
      </c>
      <c r="BK340" s="71" t="str">
        <f>SUBSTITUTE(IF(VLOOKUP(BK$312,$AD$9:$AN$32,8,FALSE)=INDEX($E$188:$G$191,MATCH("●",INDEX($H$188:$AQ$191,,MATCH($D340,$137:$137,0)-7),0),1),"","sed -i "&amp;IF($AK$310="MacOS","'' ","")&amp;"'s#"&amp;BK$312&amp;"="""&amp;VLOOKUP(BK$312,$AD$9:$AN$32,8,FALSE)&amp;""""&amp;"#"&amp;BK$312&amp;"="&amp;""""&amp;INDEX($E$188:$G$191,MATCH("●",INDEX($H$188:$AQ$191,,MATCH($D340,$137:$137,0)-7),0),1)&amp;""""&amp;"#g'"&amp;" ${CONFIG_DIR}"&amp;$K$7&amp;"; export "&amp;BK$312&amp;"="&amp;""""&amp;INDEX($E$188:$G$191,MATCH("●",INDEX($H$188:$AQ$191,,MATCH($D340,$137:$137,0)-7),0),1)&amp;""";"),",",""",""")</f>
        <v/>
      </c>
      <c r="BL340" s="71" t="str">
        <f>SUBSTITUTE(IF(INDEX($E$188:$G$191,MATCH("●",INDEX($H$188:$AQ$191,,MATCH($D340,$137:$137,0)-7),0),1)=VLOOKUP(BL$312,$AD$9:$AN$32,8,FALSE),"","sed -i "&amp;IF($AK$310="MacOS","'' ","")&amp;"'s#"&amp;BL$312&amp;"="""&amp;INDEX($E$188:$G$191,MATCH("●",INDEX($H$188:$AQ$191,,MATCH($D340,$137:$137,0)-7),0),1)&amp;""""&amp;"#"&amp;BL$312&amp;"="&amp;""""&amp;VLOOKUP(BL$312,$AD$9:$AN$32,8,FALSE)&amp;""""&amp;"#g'"&amp;"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0" s="71" t="str">
        <f>SUBSTITUTE(IF(VLOOKUP(BM$312,$AD$9:$AN$32,8,FALSE)=INDEX($E$193:$G$194,MATCH("●",INDEX($H$193:$AQ$194,,MATCH($D340,$137:$137,0)-7),0),1),"","sed -i "&amp;IF($AK$310="MacOS","'' ","")&amp;"'s#"&amp;BM$312&amp;"="""&amp;VLOOKUP(BM$312,$AD$9:$AN$32,8,FALSE)&amp;""""&amp;"#"&amp;BM$312&amp;"="&amp;""""&amp;INDEX($E$193:$G$194,MATCH("●",INDEX($H$193:$AQ$194,,MATCH($D340,$137:$137,0)-7),0),1)&amp;""""&amp;"#g'"&amp;" ${CONFIG_DIR}"&amp;$K$7&amp;"; export "&amp;BM$312&amp;"="&amp;""""&amp;INDEX($E$193:$G$194,MATCH("●",INDEX($H$193:$AQ$194,,MATCH($D340,$137:$137,0)-7),0),1)&amp;""";"),",",""",""")</f>
        <v/>
      </c>
      <c r="BN340" s="71" t="str">
        <f>SUBSTITUTE(IF(INDEX($E$193:$G$194,MATCH("●",INDEX($H$193:$AQ$194,,MATCH($D340,$137:$137,0)-7),0),1)=VLOOKUP(BN$312,$AD$9:$AN$32,8,FALSE),"","sed -i "&amp;IF($AK$310="MacOS","'' ","")&amp;"'s#"&amp;BN$312&amp;"="""&amp;INDEX($E$193:$G$194,MATCH("●",INDEX($H$193:$AQ$194,,MATCH($D340,$137:$137,0)-7),0),1)&amp;""""&amp;"#"&amp;BN$312&amp;"="&amp;""""&amp;VLOOKUP(BN$312,$AD$9:$AN$32,8,FALSE)&amp;""""&amp;"#g'"&amp;"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0" s="71" t="str">
        <f>SUBSTITUTE(IF(VLOOKUP(BO$312,$AD$9:$AN$32,8,FALSE)=INDEX($E$196:$G$197,MATCH("●",INDEX($H$196:$AQ$197,,MATCH($D340,$137:$137,0)-7),0),1),"","sed -i "&amp;IF($AK$310="MacOS","'' ","")&amp;"'s#"&amp;BO$312&amp;"="""&amp;VLOOKUP(BO$312,$AD$9:$AN$32,8,FALSE)&amp;""""&amp;"#"&amp;BO$312&amp;"="&amp;""""&amp;INDEX($E$196:$G$197,MATCH("●",INDEX($H$196:$AQ$197,,MATCH($D340,$137:$137,0)-7),0),1)&amp;""""&amp;"#g'"&amp;" ${CONFIG_DIR}"&amp;$K$7&amp;"; export "&amp;BO$312&amp;"="&amp;""""&amp;INDEX($E$196:$G$197,MATCH("●",INDEX($H$196:$AQ$197,,MATCH($D340,$137:$137,0)-7),0),1)&amp;""";"),",",""",""")</f>
        <v/>
      </c>
      <c r="BP340" s="71" t="str">
        <f>SUBSTITUTE(IF(INDEX($E$196:$G$197,MATCH("●",INDEX($H$196:$AQ$197,,MATCH($D340,$137:$137,0)-7),0),1)=VLOOKUP(BP$312,$AD$9:$AN$32,8,FALSE),"","sed -i "&amp;IF($AK$310="MacOS","'' ","")&amp;"'s#"&amp;BP$312&amp;"="""&amp;INDEX($E$196:$G$197,MATCH("●",INDEX($H$196:$AQ$197,,MATCH($D340,$137:$137,0)-7),0),1)&amp;""""&amp;"#"&amp;BP$312&amp;"="&amp;""""&amp;VLOOKUP(BP$312,$AD$9:$AN$32,8,FALSE)&amp;""""&amp;"#g'"&amp;"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0" s="71" t="str">
        <f>SUBSTITUTE(IF(VLOOKUP(BQ$312,$AD$9:$AN$32,8,FALSE)=INDEX($E$199:$G$200,MATCH("●",INDEX($H$199:$AQ$200,,MATCH($D340,$137:$137,0)-7),0),1),"","sed -i "&amp;IF($AK$310="MacOS","'' ","")&amp;"'s#"&amp;BQ$312&amp;"="""&amp;VLOOKUP(BQ$312,$AD$9:$AN$32,8,FALSE)&amp;""""&amp;"#"&amp;BQ$312&amp;"="&amp;""""&amp;INDEX($E$199:$G$200,MATCH("●",INDEX($H$199:$AQ$200,,MATCH($D340,$137:$137,0)-7),0),1)&amp;""""&amp;"#g'"&amp;" ${CONFIG_DIR}"&amp;$K$7&amp;"; export "&amp;BQ$312&amp;"="&amp;""""&amp;INDEX($E$199:$G$200,MATCH("●",INDEX($H$199:$AQ$200,,MATCH($D340,$137:$137,0)-7),0),1)&amp;""";"),",",""",""")</f>
        <v/>
      </c>
      <c r="BR340" s="71" t="str">
        <f>SUBSTITUTE(IF(INDEX($E$199:$G$200,MATCH("●",INDEX($H$199:$AQ$200,,MATCH($D340,$137:$137,0)-7),0),1)=VLOOKUP(BR$312,$AD$9:$AN$32,8,FALSE),"","sed -i "&amp;IF($AK$310="MacOS","'' ","")&amp;"'s#"&amp;BR$312&amp;"="""&amp;INDEX($E$199:$G$200,MATCH("●",INDEX($H$199:$AQ$200,,MATCH($D340,$137:$137,0)-7),0),1)&amp;""""&amp;"#"&amp;BR$312&amp;"="&amp;""""&amp;VLOOKUP(BR$312,$AD$9:$AN$32,8,FALSE)&amp;""""&amp;"#g'"&amp;"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0" s="71" t="str">
        <f>SUBSTITUTE(IF(VLOOKUP(BS$312,$AD$9:$AN$32,8,FALSE)=INDEX($E$202:$G$205,MATCH("●",INDEX($H$202:$AQ$205,,MATCH($D340,$137:$137,0)-7),0),1),"","sed -i "&amp;IF($AK$310="MacOS","'' ","")&amp;"'s#"&amp;BS$312&amp;"="""&amp;VLOOKUP(BS$312,$AD$9:$AN$32,8,FALSE)&amp;""""&amp;"#"&amp;BS$312&amp;"="&amp;""""&amp;INDEX($E$202:$G$205,MATCH("●",INDEX($H$202:$AQ$205,,MATCH($D340,$137:$137,0)-7),0),1)&amp;""""&amp;"#g'"&amp;" ${CONFIG_DIR}"&amp;$K$7&amp;"; export "&amp;BS$312&amp;"="&amp;""""&amp;INDEX($E$202:$G$205,MATCH("●",INDEX($H$202:$AQ$205,,MATCH($D340,$137:$137,0)-7),0),1)&amp;""";"),",",""",""")</f>
        <v/>
      </c>
      <c r="BT340" s="71" t="str">
        <f>SUBSTITUTE(IF(INDEX($E$202:$G$205,MATCH("●",INDEX($H$202:$AQ$205,,MATCH($D340,$137:$137,0)-7),0),1)=VLOOKUP(BT$312,$AD$9:$AN$32,8,FALSE),"","sed -i "&amp;IF($AK$310="MacOS","'' ","")&amp;"'s#"&amp;BT$312&amp;"="""&amp;INDEX($E$202:$G$205,MATCH("●",INDEX($H$202:$AQ$205,,MATCH($D340,$137:$137,0)-7),0),1)&amp;""""&amp;"#"&amp;BT$312&amp;"="&amp;""""&amp;VLOOKUP(BT$312,$AD$9:$AN$32,8,FALSE)&amp;""""&amp;"#g'"&amp;"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0" s="71" t="str">
        <f>SUBSTITUTE(IF(VLOOKUP(BU$312,$AD$9:$AN$32,8,FALSE)=INDEX($E$207:$G$212,MATCH("●",INDEX($H$207:$AQ$212,,MATCH($D340,$137:$137,0)-7),0),1),"","sed -i "&amp;IF($AK$310="MacOS","'' ","")&amp;"'s#"&amp;BU$312&amp;"="""&amp;VLOOKUP(BU$312,$AD$9:$AN$32,8,FALSE)&amp;""""&amp;"#"&amp;BU$312&amp;"="&amp;""""&amp;INDEX($E$207:$G$212,MATCH("●",INDEX($H$207:$AQ$212,,MATCH($D340,$137:$137,0)-7),0),1)&amp;""""&amp;"#g'"&amp;" ${CONFIG_DIR}"&amp;$K$7&amp;"; export "&amp;BU$312&amp;"="&amp;""""&amp;INDEX($E$207:$G$212,MATCH("●",INDEX($H$207:$AQ$212,,MATCH($D340,$137:$137,0)-7),0),1)&amp;""";"),",",""",""")</f>
        <v/>
      </c>
      <c r="BV340" s="71" t="str">
        <f>SUBSTITUTE(IF(INDEX($E$207:$G$212,MATCH("●",INDEX($H$207:$AQ$212,,MATCH($D340,$137:$137,0)-7),0),1)=VLOOKUP(BV$312,$AD$9:$AN$32,8,FALSE),"","sed -i "&amp;IF($AK$310="MacOS","'' ","")&amp;"'s#"&amp;BV$312&amp;"="""&amp;INDEX($E$207:$G$212,MATCH("●",INDEX($H$207:$AQ$212,,MATCH($D340,$137:$137,0)-7),0),1)&amp;""""&amp;"#"&amp;BV$312&amp;"="&amp;""""&amp;VLOOKUP(BV$312,$AD$9:$AN$32,8,FALSE)&amp;""""&amp;"#g'"&amp;"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0" s="71" t="str">
        <f>SUBSTITUTE(IF(VLOOKUP(BW$312,$AD$9:$AN$32,8,FALSE)=INDEX($E$214:$G$219,MATCH("●",INDEX($H$214:$AQ$219,,MATCH($D340,$137:$137,0)-7),0),1),"","sed -i "&amp;IF($AK$310="MacOS","'' ","")&amp;"'s#"&amp;BW$312&amp;"="""&amp;VLOOKUP(BW$312,$AD$9:$AN$32,8,FALSE)&amp;""""&amp;"#"&amp;BW$312&amp;"="&amp;""""&amp;INDEX($E$214:$G$219,MATCH("●",INDEX($H$214:$AQ$219,,MATCH($D340,$137:$137,0)-7),0),1)&amp;""""&amp;"#g'"&amp;" ${CONFIG_DIR}"&amp;$K$7&amp;"; export "&amp;BW$312&amp;"="&amp;""""&amp;INDEX($E$214:$G$219,MATCH("●",INDEX($H$214:$AQ$219,,MATCH($D340,$137:$137,0)-7),0),1)&amp;""";"),",",""",""")</f>
        <v/>
      </c>
      <c r="BX340" s="71" t="str">
        <f>SUBSTITUTE(IF(INDEX($E$214:$G$219,MATCH("●",INDEX($H$214:$AQ$219,,MATCH($D340,$137:$137,0)-7),0),1)=VLOOKUP(BX$312,$AD$9:$AN$32,8,FALSE),"","sed -i "&amp;IF($AK$310="MacOS","'' ","")&amp;"'s#"&amp;BX$312&amp;"="""&amp;INDEX($E$214:$G$219,MATCH("●",INDEX($H$214:$AQ$219,,MATCH($D340,$137:$137,0)-7),0),1)&amp;""""&amp;"#"&amp;BX$312&amp;"="&amp;""""&amp;VLOOKUP(BX$312,$AD$9:$AN$32,8,FALSE)&amp;""""&amp;"#g'"&amp;"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0" s="71" t="str">
        <f>SUBSTITUTE(IF(VLOOKUP(BY$312,$AD$9:$AN$32,8,FALSE)=INDEX($E$221:$G$226,MATCH("●",INDEX($H$221:$AQ$226,,MATCH($D340,$137:$137,0)-7),0),1),"","sed -i "&amp;IF($AK$310="MacOS","'' ","")&amp;"'s#"&amp;BY$312&amp;"="""&amp;VLOOKUP(BY$312,$AD$9:$AN$32,8,FALSE)&amp;""""&amp;"#"&amp;BY$312&amp;"="&amp;""""&amp;INDEX($E$221:$G$226,MATCH("●",INDEX($H$221:$AQ$226,,MATCH($D340,$137:$137,0)-7),0),1)&amp;""""&amp;"#g'"&amp;" ${CONFIG_DIR}"&amp;$K$7&amp;"; export "&amp;BY$312&amp;"="&amp;""""&amp;INDEX($E$221:$G$226,MATCH("●",INDEX($H$221:$AQ$226,,MATCH($D340,$137:$137,0)-7),0),1)&amp;""";"),",",""",""")</f>
        <v/>
      </c>
      <c r="BZ340" s="71" t="str">
        <f>SUBSTITUTE(IF(INDEX($E$221:$G$226,MATCH("●",INDEX($H$221:$AQ$226,,MATCH($D340,$137:$137,0)-7),0),1)=VLOOKUP(BZ$312,$AD$9:$AN$32,8,FALSE),"","sed -i "&amp;IF($AK$310="MacOS","'' ","")&amp;"'s#"&amp;BZ$312&amp;"="""&amp;INDEX($E$221:$G$226,MATCH("●",INDEX($H$221:$AQ$226,,MATCH($D340,$137:$137,0)-7),0),1)&amp;""""&amp;"#"&amp;BZ$312&amp;"="&amp;""""&amp;VLOOKUP(BZ$312,$AD$9:$AN$32,8,FALSE)&amp;""""&amp;"#g'"&amp;"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0" s="71" t="str">
        <f>SUBSTITUTE(IF(VLOOKUP(CA$312,$AD$9:$AN$32,8,FALSE)=INDEX($E$228:$G$233,MATCH("●",INDEX($H$228:$AQ$233,,MATCH($D340,$137:$137,0)-7),0),1),"","sed -i "&amp;IF($AK$310="MacOS","'' ","")&amp;"'s#"&amp;CA$312&amp;"="""&amp;VLOOKUP(CA$312,$AD$9:$AN$32,8,FALSE)&amp;""""&amp;"#"&amp;CA$312&amp;"="&amp;""""&amp;INDEX($E$228:$G$233,MATCH("●",INDEX($H$228:$AQ$233,,MATCH($D340,$137:$137,0)-7),0),1)&amp;""""&amp;"#g'"&amp;" ${CONFIG_DIR}"&amp;$K$7&amp;"; export "&amp;CA$312&amp;"="&amp;""""&amp;INDEX($E$228:$G$233,MATCH("●",INDEX($H$228:$AQ$233,,MATCH($D340,$137:$137,0)-7),0),1)&amp;""";"),",",""",""")</f>
        <v/>
      </c>
      <c r="CB340" s="71" t="str">
        <f>SUBSTITUTE(IF(INDEX($E$228:$G$233,MATCH("●",INDEX($H$228:$AQ$233,,MATCH($D340,$137:$137,0)-7),0),1)=VLOOKUP(CB$312,$AD$9:$AN$32,8,FALSE),"","sed -i "&amp;IF($AK$310="MacOS","'' ","")&amp;"'s#"&amp;CB$312&amp;"="""&amp;INDEX($E$228:$G$233,MATCH("●",INDEX($H$228:$AQ$233,,MATCH($D340,$137:$137,0)-7),0),1)&amp;""""&amp;"#"&amp;CB$312&amp;"="&amp;""""&amp;VLOOKUP(CB$312,$AD$9:$AN$32,8,FALSE)&amp;""""&amp;"#g'"&amp;"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0" s="71" t="str">
        <f>SUBSTITUTE(IF(VLOOKUP(CC$312,$AD$9:$AN$32,8,FALSE)=INDEX($E$235:$G$240,MATCH("●",INDEX($H$235:$AQ$240,,MATCH($D340,$137:$137,0)-7),0),1),"","sed -i "&amp;IF($AK$310="MacOS","'' ","")&amp;"'s#"&amp;CC$312&amp;"="""&amp;VLOOKUP(CC$312,$AD$9:$AN$32,8,FALSE)&amp;""""&amp;"#"&amp;CC$312&amp;"="&amp;""""&amp;INDEX($E$235:$G$240,MATCH("●",INDEX($H$235:$AQ$240,,MATCH($D340,$137:$137,0)-7),0),1)&amp;""""&amp;"#g'"&amp;" ${CONFIG_DIR}"&amp;$K$7&amp;"; export "&amp;CC$312&amp;"="&amp;""""&amp;INDEX($E$235:$G$240,MATCH("●",INDEX($H$235:$AQ$240,,MATCH($D340,$137:$137,0)-7),0),1)&amp;""";"),",",""",""")</f>
        <v/>
      </c>
      <c r="CD340" s="71" t="str">
        <f>SUBSTITUTE(IF(INDEX($E$235:$G$240,MATCH("●",INDEX($H$235:$AQ$240,,MATCH($D340,$137:$137,0)-7),0),1)=VLOOKUP(CD$312,$AD$9:$AN$32,8,FALSE),"","sed -i "&amp;IF($AK$310="MacOS","'' ","")&amp;"'s#"&amp;CD$312&amp;"="""&amp;INDEX($E$235:$G$240,MATCH("●",INDEX($H$235:$AQ$240,,MATCH($D340,$137:$137,0)-7),0),1)&amp;""""&amp;"#"&amp;CD$312&amp;"="&amp;""""&amp;VLOOKUP(CD$312,$AD$9:$AN$32,8,FALSE)&amp;""""&amp;"#g'"&amp;"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0" s="71" t="str">
        <f>SUBSTITUTE(IF(VLOOKUP(CE$312,$AD$9:$AN$32,8,FALSE)=INDEX($E$242:$G$247,MATCH("●",INDEX($H$242:$AQ$247,,MATCH($D340,$137:$137,0)-7),0),1),"","sed -i "&amp;IF($AK$310="MacOS","'' ","")&amp;"'s#"&amp;CE$312&amp;"="""&amp;VLOOKUP(CE$312,$AD$9:$AN$32,8,FALSE)&amp;""""&amp;"#"&amp;CE$312&amp;"="&amp;""""&amp;INDEX($E$242:$G$247,MATCH("●",INDEX($H$242:$AQ$247,,MATCH($D340,$137:$137,0)-7),0),1)&amp;""""&amp;"#g'"&amp;" ${CONFIG_DIR}"&amp;$K$7&amp;"; export "&amp;CE$312&amp;"="&amp;""""&amp;INDEX($E$242:$G$247,MATCH("●",INDEX($H$242:$AQ$247,,MATCH($D340,$137:$137,0)-7),0),1)&amp;""";"),",",""",""")</f>
        <v/>
      </c>
      <c r="CF340" s="71" t="str">
        <f>SUBSTITUTE(IF(INDEX($E$242:$G$247,MATCH("●",INDEX($H$242:$AQ$247,,MATCH($D340,$137:$137,0)-7),0),1)=VLOOKUP(CF$312,$AD$9:$AN$32,8,FALSE),"","sed -i "&amp;IF($AK$310="MacOS","'' ","")&amp;"'s#"&amp;CF$312&amp;"="""&amp;INDEX($E$242:$G$247,MATCH("●",INDEX($H$242:$AQ$247,,MATCH($D340,$137:$137,0)-7),0),1)&amp;""""&amp;"#"&amp;CF$312&amp;"="&amp;""""&amp;VLOOKUP(CF$312,$AD$9:$AN$32,8,FALSE)&amp;""""&amp;"#g'"&amp;"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0" s="71" t="str">
        <f>SUBSTITUTE(IF(VLOOKUP(CG$312,$AD$9:$AN$32,8,FALSE)=INDEX($E$249:$G$253,MATCH("●",INDEX($H$249:$AQ$253,,MATCH($D340,$137:$137,0)-7),0),1),"","sed -i "&amp;IF($AK$310="MacOS","'' ","")&amp;"'s#"&amp;CG$312&amp;"="""&amp;VLOOKUP(CG$312,$AD$9:$AN$32,8,FALSE)&amp;""""&amp;"#"&amp;CG$312&amp;"="&amp;""""&amp;INDEX($E$249:$G$253,MATCH("●",INDEX($H$249:$AQ$253,,MATCH($D340,$137:$137,0)-7),0),1)&amp;""""&amp;"#g'"&amp;" ${CONFIG_DIR}"&amp;$K$7&amp;"; export "&amp;CG$312&amp;"="&amp;""""&amp;INDEX($E$249:$G$253,MATCH("●",INDEX($H$249:$AQ$253,,MATCH($D340,$137:$137,0)-7),0),1)&amp;""";"),",",""",""")</f>
        <v/>
      </c>
      <c r="CH340" s="71" t="str">
        <f>SUBSTITUTE(IF(INDEX($E$249:$G$253,MATCH("●",INDEX($H$249:$AQ$253,,MATCH($D340,$137:$137,0)-7),0),1)=VLOOKUP(CH$312,$AD$9:$AN$32,8,FALSE),"","sed -i "&amp;IF($AK$310="MacOS","'' ","")&amp;"'s#"&amp;CH$312&amp;"="""&amp;INDEX($E$249:$G$253,MATCH("●",INDEX($H$249:$AQ$253,,MATCH($D340,$137:$137,0)-7),0),1)&amp;""""&amp;"#"&amp;CH$312&amp;"="&amp;""""&amp;VLOOKUP(CH$312,$AD$9:$AN$32,8,FALSE)&amp;""""&amp;"#g'"&amp;"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0" s="71" t="str">
        <f>SUBSTITUTE(IF(VLOOKUP(CI$312,$AD$9:$AN$32,8,FALSE)=INDEX($E$255:$G$259,MATCH("●",INDEX($H$255:$AQ$259,,MATCH($D340,$137:$137,0)-7),0),1),"","sed -i "&amp;IF($AK$310="MacOS","'' ","")&amp;"'s#"&amp;CI$312&amp;"="""&amp;VLOOKUP(CI$312,$AD$9:$AN$32,8,FALSE)&amp;""""&amp;"#"&amp;CI$312&amp;"="&amp;""""&amp;INDEX($E$255:$G$259,MATCH("●",INDEX($H$255:$AQ$259,,MATCH($D340,$137:$137,0)-7),0),1)&amp;""""&amp;"#g'"&amp;" ${CONFIG_DIR}"&amp;$K$7&amp;"; export "&amp;CI$312&amp;"="&amp;""""&amp;INDEX($E$255:$G$259,MATCH("●",INDEX($H$255:$AQ$259,,MATCH($D340,$137:$137,0)-7),0),1)&amp;""";"),",",""",""")</f>
        <v/>
      </c>
      <c r="CJ340" s="71" t="str">
        <f>SUBSTITUTE(IF(INDEX($E$255:$G$259,MATCH("●",INDEX($H$255:$AQ$259,,MATCH($D340,$137:$137,0)-7),0),1)=VLOOKUP(CJ$312,$AD$9:$AN$32,8,FALSE),"","sed -i "&amp;IF($AK$310="MacOS","'' ","")&amp;"'s#"&amp;CJ$312&amp;"="""&amp;INDEX($E$255:$G$259,MATCH("●",INDEX($H$255:$AQ$259,,MATCH($D340,$137:$137,0)-7),0),1)&amp;""""&amp;"#"&amp;CJ$312&amp;"="&amp;""""&amp;VLOOKUP(CJ$312,$AD$9:$AN$32,8,FALSE)&amp;""""&amp;"#g'"&amp;"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0" s="71" t="str">
        <f>SUBSTITUTE(IF(VLOOKUP(CK$312,$AD$9:$AN$32,8,FALSE)=INDEX($E$261:$G$270,MATCH("●",INDEX($H$261:$AQ$270,,MATCH($D340,$137:$137,0)-7),0),1),"","sed -i "&amp;IF($AK$310="MacOS","'' ","")&amp;"'s#"&amp;CK$312&amp;"="""&amp;VLOOKUP(CK$312,$AD$9:$AN$32,8,FALSE)&amp;""""&amp;"#"&amp;CK$312&amp;"="&amp;""""&amp;INDEX($E$261:$G$270,MATCH("●",INDEX($H$261:$AQ$270,,MATCH($D340,$137:$137,0)-7),0),1)&amp;""""&amp;"#g'"&amp;" ${CONFIG_DIR}"&amp;$K$7&amp;"; export "&amp;CK$312&amp;"="&amp;""""&amp;INDEX($E$261:$G$270,MATCH("●",INDEX($H$261:$AQ$270,,MATCH($D340,$137:$137,0)-7),0),1)&amp;""";"),",",""",""")</f>
        <v/>
      </c>
      <c r="CL340" s="71" t="str">
        <f>SUBSTITUTE(IF(INDEX($E$261:$G$270,MATCH("●",INDEX($H$261:$AQ$270,,MATCH($D340,$137:$137,0)-7),0),1)=VLOOKUP(CL$312,$AD$9:$AN$32,8,FALSE),"","sed -i "&amp;IF($AK$310="MacOS","'' ","")&amp;"'s#"&amp;CL$312&amp;"="""&amp;INDEX($E$261:$G$270,MATCH("●",INDEX($H$261:$AQ$270,,MATCH($D340,$137:$137,0)-7),0),1)&amp;""""&amp;"#"&amp;CL$312&amp;"="&amp;""""&amp;VLOOKUP(CL$312,$AD$9:$AN$32,8,FALSE)&amp;""""&amp;"#g'"&amp;"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40" s="71" t="str">
        <f t="shared" si="6"/>
        <v>sed -i '' 's#POSTGRESQL_TEMPLATE="template0"#POSTGRESQL_TEMPLATE="なし"#g' ${CONFIG_DIR}db_data_config.txt; export POSTGRESQL_TEMPLATE="なし";</v>
      </c>
      <c r="CN340" s="71" t="str">
        <f t="shared" si="7"/>
        <v>sed -i '' 's#POSTGRESQL_TEMPLATE="なし"#POSTGRESQL_TEMPLATE="template0"#g' ${CONFIG_DIR}db_data_config.txt; export POSTGRESQL_TEMPLATE="template0";</v>
      </c>
      <c r="CO340" s="71" t="str">
        <f t="shared" si="8"/>
        <v>sed -i '' 's#POSTGRESQL_CONNECTION_LIMIT="-1"#POSTGRESQL_CONNECTION_LIMIT="なし"#g' ${CONFIG_DIR}db_data_config.txt; export POSTGRESQL_CONNECTION_LIMIT="なし";</v>
      </c>
      <c r="CP340" s="71" t="str">
        <f t="shared" si="9"/>
        <v>sed -i '' 's#POSTGRESQL_CONNECTION_LIMIT="なし"#POSTGRESQL_CONNECTION_LIMIT="-1"#g' ${CONFIG_DIR}db_data_config.txt; export POSTGRESQL_CONNECTION_LIMIT="-1";</v>
      </c>
      <c r="CQ340" s="71" t="str">
        <f t="shared" si="10"/>
        <v>sed -i '' 's#POSTGRESQL_ALLOW_CONNECTIONS="true"#POSTGRESQL_ALLOW_CONNECTIONS="なし"#g' ${CONFIG_DIR}db_data_config.txt; export POSTGRESQL_ALLOW_CONNECTIONS="なし";</v>
      </c>
      <c r="CR340" s="71" t="str">
        <f t="shared" si="11"/>
        <v>sed -i '' 's#POSTGRESQL_ALLOW_CONNECTIONS="なし"#POSTGRESQL_ALLOW_CONNECTIONS="true"#g' ${CONFIG_DIR}db_data_config.txt; export POSTGRESQL_ALLOW_CONNECTIONS="true";</v>
      </c>
      <c r="CS340" s="5" t="s">
        <v>735</v>
      </c>
    </row>
    <row r="341" spans="4:97" ht="54" customHeight="1">
      <c r="D341" s="96">
        <f t="shared" si="12"/>
        <v>64</v>
      </c>
      <c r="E341" s="97"/>
      <c r="F341" s="97"/>
      <c r="G341" s="98"/>
      <c r="H341" s="45" t="str">
        <f t="shared" ca="1" si="5"/>
        <v>clear; echo テストケース064; sed -i '' 's#DATABASE_TABLERIGHT="*"#DATABASE_TABLERIGHT=""#g' ${CONFIG_DIR}db_sql_config.txt; export DATABASE_TABLERIGHT="";sed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's#DATABASE_TABLERIGHT=""#DATABASE_TABLERIGHT="*"#g' ${CONFIG_DIR}db_sql_config.txt; export DATABASE_TABLERIGHT="*";sed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7"/>
      <c r="AE341" s="99" t="str" cm="1">
        <f t="array" ref="AE341">SUBSTITUTE(INDEX($H$288:$AQ$288, , MATCH($D341, $137:$137, 0)-7),"-","")</f>
        <v>異常</v>
      </c>
      <c r="AF341" s="100"/>
      <c r="AG341" s="101"/>
      <c r="AH341" s="102" t="s">
        <v>1575</v>
      </c>
      <c r="AI341" s="103"/>
      <c r="AJ341" s="103"/>
      <c r="AK341" s="103"/>
      <c r="AL341" s="103"/>
      <c r="AM341" s="103"/>
      <c r="AN341" s="103"/>
      <c r="AO341" s="103"/>
      <c r="AP341" s="103"/>
      <c r="AQ341" s="104"/>
      <c r="AS341" s="68" t="str" cm="1">
        <f t="array" ref="AS341">SUBSTITUTE(TEXT(INDEX($H$291:$AQ$291,1,$D341-36),"000000"),"-","")</f>
        <v>240127</v>
      </c>
      <c r="AT341" s="69"/>
      <c r="AU341" s="70"/>
      <c r="AW341" s="71" t="str">
        <f>SUBSTITUTE(IF(VLOOKUP(AW$312,$AD$9:$AN$32,8,FALSE)=INDEX($E$143:$G$146,MATCH("●",INDEX($H$143:$AQ$146,,MATCH($D341,$137:$137,0)-7),0),1),"","sed -i "&amp;IF($AK$310="MacOS","'' ","")&amp;"'s#"&amp;AW$312&amp;"="""&amp;VLOOKUP(AW$312,$AD$9:$AN$32,8,FALSE)&amp;""""&amp;"#"&amp;AW$312&amp;"="&amp;""""&amp;INDEX($E$143:$G$146,MATCH("●",INDEX($H$143:$AQ$146,,MATCH($D341,$137:$137,0)-7),0),1)&amp;""""&amp;"#g'"&amp;" ${CONFIG_DIR}"&amp;$K$7&amp;"; export "&amp;AW$312&amp;"="&amp;""""&amp;INDEX($E$143:$G$146,MATCH("●",INDEX($H$143:$AQ$146,,MATCH($D341,$137:$137,0)-7),0),1)&amp;""";"),",",""",""")</f>
        <v/>
      </c>
      <c r="AX341" s="71" t="str">
        <f>SUBSTITUTE(IF(INDEX($E$143:$G$146,MATCH("●",INDEX($H$143:$AQ$146,,MATCH($D341,$137:$137,0)-7),0),1)=VLOOKUP(AX$312,$AD$9:$AN$32,8,FALSE),"","sed -i "&amp;IF($AK$310="MacOS","'' ","")&amp;"'s#"&amp;AX$312&amp;"="""&amp;INDEX($E$143:$G$146,MATCH("●",INDEX($H$143:$AQ$146,,MATCH($D341,$137:$137,0)-7),0),1)&amp;""""&amp;"#"&amp;AX$312&amp;"="&amp;""""&amp;VLOOKUP(AX$312,$AD$9:$AN$32,8,FALSE)&amp;""""&amp;"#g'"&amp;"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1" s="71" t="str">
        <f>SUBSTITUTE(IF(VLOOKUP(AY$312,$AD$9:$AN$32,8,FALSE)=INDEX($E$148:$G$149,MATCH("●",INDEX($H$148:$AQ$149,,MATCH($D341,$137:$137,0)-7),0),1),"","sed -i "&amp;IF($AK$310="MacOS","'' ","")&amp;"'s#"&amp;AY$312&amp;"="""&amp;VLOOKUP(AY$312,$AD$9:$AN$32,8,FALSE)&amp;""""&amp;"#"&amp;AY$312&amp;"="&amp;""""&amp;INDEX($E$148:$G$149,MATCH("●",INDEX($H$148:$AQ$149,,MATCH($D341,$137:$137,0)-7),0),1)&amp;""""&amp;"#g'"&amp;" ${CONFIG_DIR}"&amp;$K$7&amp;"; export "&amp;AY$312&amp;"="&amp;""""&amp;INDEX($E$148:$G$149,MATCH("●",INDEX($H$148:$AQ$149,,MATCH($D341,$137:$137,0)-7),0),1)&amp;""";"),",",""",""")</f>
        <v/>
      </c>
      <c r="AZ341" s="71" t="str">
        <f>SUBSTITUTE(IF(INDEX($E$148:$G$149,MATCH("●",INDEX($H$148:$AQ$149,,MATCH($D341,$137:$137,0)-7),0),1)=VLOOKUP(AZ$312,$AD$9:$AN$16,8,FALSE),"","sed -i "&amp;IF($AK$310="MacOS","'' ","")&amp;"'s#"&amp;AZ$312&amp;"="""&amp;INDEX($E$148:$G$149,MATCH("●",INDEX($H$148:$AQ$149,,MATCH($D341,$137:$137,0)-7),0),1)&amp;""""&amp;"#"&amp;AZ$312&amp;"="&amp;""""&amp;VLOOKUP(AZ$312,$AD$9:$AN$16,8,FALSE)&amp;""""&amp;"#g'"&amp;"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1" s="71" t="str">
        <f>SUBSTITUTE(IF(VLOOKUP(BA$312,$AD$9:$AN$32,8,FALSE)=INDEX($E$151:$G$156,MATCH("●",INDEX($H$151:$AQ$156,,MATCH($D341,$137:$137,0)-7),0),1),"","sed -i "&amp;IF($AK$310="MacOS","'' ","")&amp;"'s#"&amp;BA$312&amp;"="""&amp;VLOOKUP(BA$312,$AD$9:$AN$32,8,FALSE)&amp;""""&amp;"#"&amp;BA$312&amp;"="&amp;""""&amp;INDEX($E$151:$G$156,MATCH("●",INDEX($H$151:$AQ$156,,MATCH($D341,$137:$137,0)-7),0),1)&amp;""""&amp;"#g'"&amp;" ${CONFIG_DIR}"&amp;$K$7&amp;"; export "&amp;BA$312&amp;"="&amp;""""&amp;INDEX($E$151:$G$156,MATCH("●",INDEX($H$151:$AQ$156,,MATCH($D341,$137:$137,0)-7),0),1)&amp;""";"),",",""",""")</f>
        <v/>
      </c>
      <c r="BB341" s="71" t="str">
        <f>SUBSTITUTE(IF(INDEX($E$151:$G$156,MATCH("●",INDEX($H$151:$AQ$156,,MATCH($D341,$137:$137,0)-7),0),1)=VLOOKUP(BB$312,$AD$9:$AN$16,8,FALSE),"","sed -i "&amp;IF($AK$310="MacOS","'' ","")&amp;"'s#"&amp;BB$312&amp;"="""&amp;INDEX($E$151:$G$156,MATCH("●",INDEX($H$151:$AQ$156,,MATCH($D341,$137:$137,0)-7),0),1)&amp;""""&amp;"#"&amp;BB$312&amp;"="&amp;""""&amp;VLOOKUP(BB$312,$AD$9:$AN$16,8,FALSE)&amp;""""&amp;"#g'"&amp;"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1" s="71" t="str">
        <f>SUBSTITUTE(IF(VLOOKUP(BC$312,$AD$9:$AN$32,8,FALSE)=INDEX($E$158:$G$166,MATCH("●",INDEX($H$158:$AQ$166,,MATCH($D341,$137:$137,0)-7),0),1),"","sed -i "&amp;IF($AK$310="MacOS","'' ","")&amp;"'s#"&amp;BC$312&amp;"="""&amp;VLOOKUP(BC$312,$AD$9:$AN$32,8,FALSE)&amp;""""&amp;"#"&amp;BC$312&amp;"="&amp;""""&amp;INDEX($E$158:$G$166,MATCH("●",INDEX($H$158:$AQ$166,,MATCH($D341,$137:$137,0)-7),0),1)&amp;""""&amp;"#g'"&amp;" ${CONFIG_DIR}"&amp;$K$7&amp;"; export "&amp;BC$312&amp;"="&amp;""""&amp;INDEX($E$158:$G$166,MATCH("●",INDEX($H$158:$AQ$166,,MATCH($D341,$137:$137,0)-7),0),1)&amp;""";"),",",""",""")</f>
        <v/>
      </c>
      <c r="BD341" s="71" t="str">
        <f>SUBSTITUTE(IF(INDEX($E$158:$G$166,MATCH("●",INDEX($H$158:$AQ$166,,MATCH($D341,$137:$137,0)-7),0),1)=VLOOKUP(BD$312,$AD$9:$AN$16,8,FALSE),"","sed -i "&amp;IF($AK$310="MacOS","'' ","")&amp;"'s#"&amp;BD$312&amp;"="""&amp;INDEX($E$158:$G$166,MATCH("●",INDEX($H$158:$AQ$166,,MATCH($D341,$137:$137,0)-7),0),1)&amp;""""&amp;"#"&amp;BD$312&amp;"="&amp;""""&amp;VLOOKUP(BD$312,$AD$9:$AN$16,8,FALSE)&amp;""""&amp;"#g'"&amp;"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1" s="71" t="str">
        <f>SUBSTITUTE(IF(VLOOKUP(BE$312,$AD$9:$AN$32,8,FALSE)=INDEX($E$168:$G$169,MATCH("●",INDEX($H$168:$AQ$169,,MATCH($D341,$137:$137,0)-7),0),1),"","sed -i "&amp;IF($AK$310="MacOS","'' ","")&amp;"'s#"&amp;BE$312&amp;"="""&amp;VLOOKUP(BE$312,$AD$9:$AD$9:$AN$32,8,FALSE)&amp;""""&amp;"#"&amp;BE$312&amp;"="&amp;""""&amp;INDEX($E$168:$G$169,MATCH("●",INDEX($H$168:$AQ$169,,MATCH($D341,$137:$137,0)-7),0),1)&amp;""""&amp;"#g'"&amp;" ${CONFIG_DIR}"&amp;$K$7&amp;"; export "&amp;BE$312&amp;"="&amp;""""&amp;INDEX($E$168:$G$169,MATCH("●",INDEX($H$168:$AQ$169,,MATCH($D341,$137:$137,0)-7),0),1)&amp;""";"),",",""",""")</f>
        <v/>
      </c>
      <c r="BF341" s="71" t="str">
        <f>SUBSTITUTE(IF(INDEX($E$168:$G$169,MATCH("●",INDEX($H$168:$AQ$169,,MATCH($D341,$137:$137,0)-7),0),1)=VLOOKUP(BF$312,$AD$9:$AN$16,8,FALSE),"","sed -i "&amp;IF($AK$310="MacOS","'' ","")&amp;"'s#"&amp;BF$312&amp;"="""&amp;INDEX($E$168:$G$169,MATCH("●",INDEX($H$168:$AQ$169,,MATCH($D341,$137:$137,0)-7),0),1)&amp;""""&amp;"#"&amp;BF$312&amp;"="&amp;""""&amp;VLOOKUP(BF$312,$AD$9:$AN$16,8,FALSE)&amp;""""&amp;"#g'"&amp;"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1" s="71" t="str">
        <f>SUBSTITUTE(IF(VLOOKUP(BG$312,$AD$9:$AN$32,8,FALSE)=INDEX($E$171:$G$172,MATCH("●",INDEX($H$171:$AQ$172,,MATCH($D341,$137:$137,0)-7),0),1),"","sed -i "&amp;IF($AK$310="MacOS","'' ","")&amp;"'s#"&amp;BG$312&amp;"="""&amp;VLOOKUP(BG$312,$AD$9:$AN$32,8,FALSE)&amp;""""&amp;"#"&amp;BG$312&amp;"="&amp;""""&amp;INDEX($E$171:$G$172,MATCH("●",INDEX($H$171:$AQ$172,,MATCH($D341,$137:$137,0)-7),0),1)&amp;""""&amp;"#g'"&amp;" ${CONFIG_DIR}"&amp;$K$7&amp;"; export "&amp;BG$312&amp;"="&amp;""""&amp;INDEX($E$171:$G$172,MATCH("●",INDEX($H$171:$AQ$172,,MATCH($D341,$137:$137,0)-7),0),1)&amp;""";"),",",""",""")</f>
        <v/>
      </c>
      <c r="BH341" s="71" t="str">
        <f>SUBSTITUTE(IF(INDEX($E$171:$G$172,MATCH("●",INDEX($H$171:$AQ$172,,MATCH($D341,$137:$137,0)-7),0),1)=VLOOKUP(BH$312,$AD$9:$AN$16,8,FALSE),"","sed -i "&amp;IF($AK$310="MacOS","'' ","")&amp;"'s#"&amp;BH$312&amp;"="""&amp;INDEX($E$171:$G$172,MATCH("●",INDEX($H$171:$AQ$172,,MATCH($D341,$137:$137,0)-7),0),1)&amp;""""&amp;"#"&amp;BH$312&amp;"="&amp;""""&amp;VLOOKUP(BH$312,$AD$9:$AN$16,8,FALSE)&amp;""""&amp;"#g'"&amp;"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1" s="71" t="str">
        <f>SUBSTITUTE(IF(VLOOKUP(BI$312,$AD$9:$AN$32,8,FALSE)=INDEX($E$174:$G$186,MATCH("●",INDEX($H$174:$AQ$186,,MATCH($D341,$137:$137,0)-7),0),1),"","sed -i "&amp;IF($AK$310="MacOS","'' ","")&amp;"'s#"&amp;BI$312&amp;"="""&amp;VLOOKUP(BI$312,$AD$9:$AN$32,8,FALSE)&amp;""""&amp;"#"&amp;BI$312&amp;"="&amp;""""&amp;INDEX($E$174:$G$186,MATCH("●",INDEX($H$174:$AQ$186,,MATCH($D341,$137:$137,0)-7),0),1)&amp;""""&amp;"#g'"&amp;" ${CONFIG_DIR}"&amp;$K$7&amp;"; export "&amp;BI$312&amp;"="&amp;""""&amp;INDEX($E$174:$G$186,MATCH("●",INDEX($H$174:$AQ$186,,MATCH($D341,$137:$137,0)-7),0),1)&amp;""";"),",",""",""")</f>
        <v/>
      </c>
      <c r="BJ341" s="71" t="str">
        <f>SUBSTITUTE(IF(INDEX($E$174:$G$186,MATCH("●",INDEX($H$174:$AQ$186,,MATCH($D341,$137:$137,0)-7),0),1)=VLOOKUP(BJ$312,$AD$9:$AN$16,8,FALSE),"","sed -i "&amp;IF($AK$310="MacOS","'' ","")&amp;"'s#"&amp;BJ$312&amp;"="""&amp;INDEX($E$174:$G$186,MATCH("●",INDEX($H$174:$AQ$186,,MATCH($D341,$137:$137,0)-7),0),1)&amp;""""&amp;"#"&amp;BJ$312&amp;"="&amp;""""&amp;VLOOKUP(BJ$312,$AD$9:$AN$16,8,FALSE)&amp;""""&amp;"#g'"&amp;"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41" s="71" t="str">
        <f>SUBSTITUTE(IF(VLOOKUP(BK$312,$AD$9:$AN$32,8,FALSE)=INDEX($E$188:$G$191,MATCH("●",INDEX($H$188:$AQ$191,,MATCH($D341,$137:$137,0)-7),0),1),"","sed -i "&amp;IF($AK$310="MacOS","'' ","")&amp;"'s#"&amp;BK$312&amp;"="""&amp;VLOOKUP(BK$312,$AD$9:$AN$32,8,FALSE)&amp;""""&amp;"#"&amp;BK$312&amp;"="&amp;""""&amp;INDEX($E$188:$G$191,MATCH("●",INDEX($H$188:$AQ$191,,MATCH($D341,$137:$137,0)-7),0),1)&amp;""""&amp;"#g'"&amp;" ${CONFIG_DIR}"&amp;$K$7&amp;"; export "&amp;BK$312&amp;"="&amp;""""&amp;INDEX($E$188:$G$191,MATCH("●",INDEX($H$188:$AQ$191,,MATCH($D341,$137:$137,0)-7),0),1)&amp;""";"),",",""",""")</f>
        <v>sed -i '' 's#DATABASE_TABLERIGHT="*"#DATABASE_TABLERIGHT="なし"#g' ${CONFIG_DIR}db_sql_config.txt; export DATABASE_TABLERIGHT="なし";</v>
      </c>
      <c r="BL341" s="71" t="str">
        <f>SUBSTITUTE(IF(INDEX($E$188:$G$191,MATCH("●",INDEX($H$188:$AQ$191,,MATCH($D341,$137:$137,0)-7),0),1)=VLOOKUP(BL$312,$AD$9:$AN$32,8,FALSE),"","sed -i "&amp;IF($AK$310="MacOS","'' ","")&amp;"'s#"&amp;BL$312&amp;"="""&amp;INDEX($E$188:$G$191,MATCH("●",INDEX($H$188:$AQ$191,,MATCH($D341,$137:$137,0)-7),0),1)&amp;""""&amp;"#"&amp;BL$312&amp;"="&amp;""""&amp;VLOOKUP(BL$312,$AD$9:$AN$32,8,FALSE)&amp;""""&amp;"#g'"&amp;"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>sed -i '' 's#DATABASE_TABLERIGHT="なし"#DATABASE_TABLERIGHT="*"#g' ${CONFIG_DIR}db_sql_config.txt; export DATABASE_TABLERIGHT="*";</v>
      </c>
      <c r="BM341" s="71" t="str">
        <f>SUBSTITUTE(IF(VLOOKUP(BM$312,$AD$9:$AN$32,8,FALSE)=INDEX($E$193:$G$194,MATCH("●",INDEX($H$193:$AQ$194,,MATCH($D341,$137:$137,0)-7),0),1),"","sed -i "&amp;IF($AK$310="MacOS","'' ","")&amp;"'s#"&amp;BM$312&amp;"="""&amp;VLOOKUP(BM$312,$AD$9:$AN$32,8,FALSE)&amp;""""&amp;"#"&amp;BM$312&amp;"="&amp;""""&amp;INDEX($E$193:$G$194,MATCH("●",INDEX($H$193:$AQ$194,,MATCH($D341,$137:$137,0)-7),0),1)&amp;""""&amp;"#g'"&amp;" ${CONFIG_DIR}"&amp;$K$7&amp;"; export "&amp;BM$312&amp;"="&amp;""""&amp;INDEX($E$193:$G$194,MATCH("●",INDEX($H$193:$AQ$194,,MATCH($D341,$137:$137,0)-7),0),1)&amp;""";"),",",""",""")</f>
        <v/>
      </c>
      <c r="BN341" s="71" t="str">
        <f>SUBSTITUTE(IF(INDEX($E$193:$G$194,MATCH("●",INDEX($H$193:$AQ$194,,MATCH($D341,$137:$137,0)-7),0),1)=VLOOKUP(BN$312,$AD$9:$AN$32,8,FALSE),"","sed -i "&amp;IF($AK$310="MacOS","'' ","")&amp;"'s#"&amp;BN$312&amp;"="""&amp;INDEX($E$193:$G$194,MATCH("●",INDEX($H$193:$AQ$194,,MATCH($D341,$137:$137,0)-7),0),1)&amp;""""&amp;"#"&amp;BN$312&amp;"="&amp;""""&amp;VLOOKUP(BN$312,$AD$9:$AN$32,8,FALSE)&amp;""""&amp;"#g'"&amp;"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1" s="71" t="str">
        <f>SUBSTITUTE(IF(VLOOKUP(BO$312,$AD$9:$AN$32,8,FALSE)=INDEX($E$196:$G$197,MATCH("●",INDEX($H$196:$AQ$197,,MATCH($D341,$137:$137,0)-7),0),1),"","sed -i "&amp;IF($AK$310="MacOS","'' ","")&amp;"'s#"&amp;BO$312&amp;"="""&amp;VLOOKUP(BO$312,$AD$9:$AN$32,8,FALSE)&amp;""""&amp;"#"&amp;BO$312&amp;"="&amp;""""&amp;INDEX($E$196:$G$197,MATCH("●",INDEX($H$196:$AQ$197,,MATCH($D341,$137:$137,0)-7),0),1)&amp;""""&amp;"#g'"&amp;" ${CONFIG_DIR}"&amp;$K$7&amp;"; export "&amp;BO$312&amp;"="&amp;""""&amp;INDEX($E$196:$G$197,MATCH("●",INDEX($H$196:$AQ$197,,MATCH($D341,$137:$137,0)-7),0),1)&amp;""";"),",",""",""")</f>
        <v/>
      </c>
      <c r="BP341" s="71" t="str">
        <f>SUBSTITUTE(IF(INDEX($E$196:$G$197,MATCH("●",INDEX($H$196:$AQ$197,,MATCH($D341,$137:$137,0)-7),0),1)=VLOOKUP(BP$312,$AD$9:$AN$32,8,FALSE),"","sed -i "&amp;IF($AK$310="MacOS","'' ","")&amp;"'s#"&amp;BP$312&amp;"="""&amp;INDEX($E$196:$G$197,MATCH("●",INDEX($H$196:$AQ$197,,MATCH($D341,$137:$137,0)-7),0),1)&amp;""""&amp;"#"&amp;BP$312&amp;"="&amp;""""&amp;VLOOKUP(BP$312,$AD$9:$AN$32,8,FALSE)&amp;""""&amp;"#g'"&amp;"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1" s="71" t="str">
        <f>SUBSTITUTE(IF(VLOOKUP(BQ$312,$AD$9:$AN$32,8,FALSE)=INDEX($E$199:$G$200,MATCH("●",INDEX($H$199:$AQ$200,,MATCH($D341,$137:$137,0)-7),0),1),"","sed -i "&amp;IF($AK$310="MacOS","'' ","")&amp;"'s#"&amp;BQ$312&amp;"="""&amp;VLOOKUP(BQ$312,$AD$9:$AN$32,8,FALSE)&amp;""""&amp;"#"&amp;BQ$312&amp;"="&amp;""""&amp;INDEX($E$199:$G$200,MATCH("●",INDEX($H$199:$AQ$200,,MATCH($D341,$137:$137,0)-7),0),1)&amp;""""&amp;"#g'"&amp;" ${CONFIG_DIR}"&amp;$K$7&amp;"; export "&amp;BQ$312&amp;"="&amp;""""&amp;INDEX($E$199:$G$200,MATCH("●",INDEX($H$199:$AQ$200,,MATCH($D341,$137:$137,0)-7),0),1)&amp;""";"),",",""",""")</f>
        <v/>
      </c>
      <c r="BR341" s="71" t="str">
        <f>SUBSTITUTE(IF(INDEX($E$199:$G$200,MATCH("●",INDEX($H$199:$AQ$200,,MATCH($D341,$137:$137,0)-7),0),1)=VLOOKUP(BR$312,$AD$9:$AN$32,8,FALSE),"","sed -i "&amp;IF($AK$310="MacOS","'' ","")&amp;"'s#"&amp;BR$312&amp;"="""&amp;INDEX($E$199:$G$200,MATCH("●",INDEX($H$199:$AQ$200,,MATCH($D341,$137:$137,0)-7),0),1)&amp;""""&amp;"#"&amp;BR$312&amp;"="&amp;""""&amp;VLOOKUP(BR$312,$AD$9:$AN$32,8,FALSE)&amp;""""&amp;"#g'"&amp;"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1" s="71" t="str">
        <f>SUBSTITUTE(IF(VLOOKUP(BS$312,$AD$9:$AN$32,8,FALSE)=INDEX($E$202:$G$205,MATCH("●",INDEX($H$202:$AQ$205,,MATCH($D341,$137:$137,0)-7),0),1),"","sed -i "&amp;IF($AK$310="MacOS","'' ","")&amp;"'s#"&amp;BS$312&amp;"="""&amp;VLOOKUP(BS$312,$AD$9:$AN$32,8,FALSE)&amp;""""&amp;"#"&amp;BS$312&amp;"="&amp;""""&amp;INDEX($E$202:$G$205,MATCH("●",INDEX($H$202:$AQ$205,,MATCH($D341,$137:$137,0)-7),0),1)&amp;""""&amp;"#g'"&amp;" ${CONFIG_DIR}"&amp;$K$7&amp;"; export "&amp;BS$312&amp;"="&amp;""""&amp;INDEX($E$202:$G$205,MATCH("●",INDEX($H$202:$AQ$205,,MATCH($D341,$137:$137,0)-7),0),1)&amp;""";"),",",""",""")</f>
        <v/>
      </c>
      <c r="BT341" s="71" t="str">
        <f>SUBSTITUTE(IF(INDEX($E$202:$G$205,MATCH("●",INDEX($H$202:$AQ$205,,MATCH($D341,$137:$137,0)-7),0),1)=VLOOKUP(BT$312,$AD$9:$AN$32,8,FALSE),"","sed -i "&amp;IF($AK$310="MacOS","'' ","")&amp;"'s#"&amp;BT$312&amp;"="""&amp;INDEX($E$202:$G$205,MATCH("●",INDEX($H$202:$AQ$205,,MATCH($D341,$137:$137,0)-7),0),1)&amp;""""&amp;"#"&amp;BT$312&amp;"="&amp;""""&amp;VLOOKUP(BT$312,$AD$9:$AN$32,8,FALSE)&amp;""""&amp;"#g'"&amp;"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1" s="71" t="str">
        <f>SUBSTITUTE(IF(VLOOKUP(BU$312,$AD$9:$AN$32,8,FALSE)=INDEX($E$207:$G$212,MATCH("●",INDEX($H$207:$AQ$212,,MATCH($D341,$137:$137,0)-7),0),1),"","sed -i "&amp;IF($AK$310="MacOS","'' ","")&amp;"'s#"&amp;BU$312&amp;"="""&amp;VLOOKUP(BU$312,$AD$9:$AN$32,8,FALSE)&amp;""""&amp;"#"&amp;BU$312&amp;"="&amp;""""&amp;INDEX($E$207:$G$212,MATCH("●",INDEX($H$207:$AQ$212,,MATCH($D341,$137:$137,0)-7),0),1)&amp;""""&amp;"#g'"&amp;" ${CONFIG_DIR}"&amp;$K$7&amp;"; export "&amp;BU$312&amp;"="&amp;""""&amp;INDEX($E$207:$G$212,MATCH("●",INDEX($H$207:$AQ$212,,MATCH($D341,$137:$137,0)-7),0),1)&amp;""";"),",",""",""")</f>
        <v/>
      </c>
      <c r="BV341" s="71" t="str">
        <f>SUBSTITUTE(IF(INDEX($E$207:$G$212,MATCH("●",INDEX($H$207:$AQ$212,,MATCH($D341,$137:$137,0)-7),0),1)=VLOOKUP(BV$312,$AD$9:$AN$32,8,FALSE),"","sed -i "&amp;IF($AK$310="MacOS","'' ","")&amp;"'s#"&amp;BV$312&amp;"="""&amp;INDEX($E$207:$G$212,MATCH("●",INDEX($H$207:$AQ$212,,MATCH($D341,$137:$137,0)-7),0),1)&amp;""""&amp;"#"&amp;BV$312&amp;"="&amp;""""&amp;VLOOKUP(BV$312,$AD$9:$AN$32,8,FALSE)&amp;""""&amp;"#g'"&amp;"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1" s="71" t="str">
        <f>SUBSTITUTE(IF(VLOOKUP(BW$312,$AD$9:$AN$32,8,FALSE)=INDEX($E$214:$G$219,MATCH("●",INDEX($H$214:$AQ$219,,MATCH($D341,$137:$137,0)-7),0),1),"","sed -i "&amp;IF($AK$310="MacOS","'' ","")&amp;"'s#"&amp;BW$312&amp;"="""&amp;VLOOKUP(BW$312,$AD$9:$AN$32,8,FALSE)&amp;""""&amp;"#"&amp;BW$312&amp;"="&amp;""""&amp;INDEX($E$214:$G$219,MATCH("●",INDEX($H$214:$AQ$219,,MATCH($D341,$137:$137,0)-7),0),1)&amp;""""&amp;"#g'"&amp;" ${CONFIG_DIR}"&amp;$K$7&amp;"; export "&amp;BW$312&amp;"="&amp;""""&amp;INDEX($E$214:$G$219,MATCH("●",INDEX($H$214:$AQ$219,,MATCH($D341,$137:$137,0)-7),0),1)&amp;""";"),",",""",""")</f>
        <v/>
      </c>
      <c r="BX341" s="71" t="str">
        <f>SUBSTITUTE(IF(INDEX($E$214:$G$219,MATCH("●",INDEX($H$214:$AQ$219,,MATCH($D341,$137:$137,0)-7),0),1)=VLOOKUP(BX$312,$AD$9:$AN$32,8,FALSE),"","sed -i "&amp;IF($AK$310="MacOS","'' ","")&amp;"'s#"&amp;BX$312&amp;"="""&amp;INDEX($E$214:$G$219,MATCH("●",INDEX($H$214:$AQ$219,,MATCH($D341,$137:$137,0)-7),0),1)&amp;""""&amp;"#"&amp;BX$312&amp;"="&amp;""""&amp;VLOOKUP(BX$312,$AD$9:$AN$32,8,FALSE)&amp;""""&amp;"#g'"&amp;"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1" s="71" t="str">
        <f>SUBSTITUTE(IF(VLOOKUP(BY$312,$AD$9:$AN$32,8,FALSE)=INDEX($E$221:$G$226,MATCH("●",INDEX($H$221:$AQ$226,,MATCH($D341,$137:$137,0)-7),0),1),"","sed -i "&amp;IF($AK$310="MacOS","'' ","")&amp;"'s#"&amp;BY$312&amp;"="""&amp;VLOOKUP(BY$312,$AD$9:$AN$32,8,FALSE)&amp;""""&amp;"#"&amp;BY$312&amp;"="&amp;""""&amp;INDEX($E$221:$G$226,MATCH("●",INDEX($H$221:$AQ$226,,MATCH($D341,$137:$137,0)-7),0),1)&amp;""""&amp;"#g'"&amp;" ${CONFIG_DIR}"&amp;$K$7&amp;"; export "&amp;BY$312&amp;"="&amp;""""&amp;INDEX($E$221:$G$226,MATCH("●",INDEX($H$221:$AQ$226,,MATCH($D341,$137:$137,0)-7),0),1)&amp;""";"),",",""",""")</f>
        <v/>
      </c>
      <c r="BZ341" s="71" t="str">
        <f>SUBSTITUTE(IF(INDEX($E$221:$G$226,MATCH("●",INDEX($H$221:$AQ$226,,MATCH($D341,$137:$137,0)-7),0),1)=VLOOKUP(BZ$312,$AD$9:$AN$32,8,FALSE),"","sed -i "&amp;IF($AK$310="MacOS","'' ","")&amp;"'s#"&amp;BZ$312&amp;"="""&amp;INDEX($E$221:$G$226,MATCH("●",INDEX($H$221:$AQ$226,,MATCH($D341,$137:$137,0)-7),0),1)&amp;""""&amp;"#"&amp;BZ$312&amp;"="&amp;""""&amp;VLOOKUP(BZ$312,$AD$9:$AN$32,8,FALSE)&amp;""""&amp;"#g'"&amp;"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1" s="71" t="str">
        <f>SUBSTITUTE(IF(VLOOKUP(CA$312,$AD$9:$AN$32,8,FALSE)=INDEX($E$228:$G$233,MATCH("●",INDEX($H$228:$AQ$233,,MATCH($D341,$137:$137,0)-7),0),1),"","sed -i "&amp;IF($AK$310="MacOS","'' ","")&amp;"'s#"&amp;CA$312&amp;"="""&amp;VLOOKUP(CA$312,$AD$9:$AN$32,8,FALSE)&amp;""""&amp;"#"&amp;CA$312&amp;"="&amp;""""&amp;INDEX($E$228:$G$233,MATCH("●",INDEX($H$228:$AQ$233,,MATCH($D341,$137:$137,0)-7),0),1)&amp;""""&amp;"#g'"&amp;" ${CONFIG_DIR}"&amp;$K$7&amp;"; export "&amp;CA$312&amp;"="&amp;""""&amp;INDEX($E$228:$G$233,MATCH("●",INDEX($H$228:$AQ$233,,MATCH($D341,$137:$137,0)-7),0),1)&amp;""";"),",",""",""")</f>
        <v/>
      </c>
      <c r="CB341" s="71" t="str">
        <f>SUBSTITUTE(IF(INDEX($E$228:$G$233,MATCH("●",INDEX($H$228:$AQ$233,,MATCH($D341,$137:$137,0)-7),0),1)=VLOOKUP(CB$312,$AD$9:$AN$32,8,FALSE),"","sed -i "&amp;IF($AK$310="MacOS","'' ","")&amp;"'s#"&amp;CB$312&amp;"="""&amp;INDEX($E$228:$G$233,MATCH("●",INDEX($H$228:$AQ$233,,MATCH($D341,$137:$137,0)-7),0),1)&amp;""""&amp;"#"&amp;CB$312&amp;"="&amp;""""&amp;VLOOKUP(CB$312,$AD$9:$AN$32,8,FALSE)&amp;""""&amp;"#g'"&amp;"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1" s="71" t="str">
        <f>SUBSTITUTE(IF(VLOOKUP(CC$312,$AD$9:$AN$32,8,FALSE)=INDEX($E$235:$G$240,MATCH("●",INDEX($H$235:$AQ$240,,MATCH($D341,$137:$137,0)-7),0),1),"","sed -i "&amp;IF($AK$310="MacOS","'' ","")&amp;"'s#"&amp;CC$312&amp;"="""&amp;VLOOKUP(CC$312,$AD$9:$AN$32,8,FALSE)&amp;""""&amp;"#"&amp;CC$312&amp;"="&amp;""""&amp;INDEX($E$235:$G$240,MATCH("●",INDEX($H$235:$AQ$240,,MATCH($D341,$137:$137,0)-7),0),1)&amp;""""&amp;"#g'"&amp;" ${CONFIG_DIR}"&amp;$K$7&amp;"; export "&amp;CC$312&amp;"="&amp;""""&amp;INDEX($E$235:$G$240,MATCH("●",INDEX($H$235:$AQ$240,,MATCH($D341,$137:$137,0)-7),0),1)&amp;""";"),",",""",""")</f>
        <v/>
      </c>
      <c r="CD341" s="71" t="str">
        <f>SUBSTITUTE(IF(INDEX($E$235:$G$240,MATCH("●",INDEX($H$235:$AQ$240,,MATCH($D341,$137:$137,0)-7),0),1)=VLOOKUP(CD$312,$AD$9:$AN$32,8,FALSE),"","sed -i "&amp;IF($AK$310="MacOS","'' ","")&amp;"'s#"&amp;CD$312&amp;"="""&amp;INDEX($E$235:$G$240,MATCH("●",INDEX($H$235:$AQ$240,,MATCH($D341,$137:$137,0)-7),0),1)&amp;""""&amp;"#"&amp;CD$312&amp;"="&amp;""""&amp;VLOOKUP(CD$312,$AD$9:$AN$32,8,FALSE)&amp;""""&amp;"#g'"&amp;"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1" s="71" t="str">
        <f>SUBSTITUTE(IF(VLOOKUP(CE$312,$AD$9:$AN$32,8,FALSE)=INDEX($E$242:$G$247,MATCH("●",INDEX($H$242:$AQ$247,,MATCH($D341,$137:$137,0)-7),0),1),"","sed -i "&amp;IF($AK$310="MacOS","'' ","")&amp;"'s#"&amp;CE$312&amp;"="""&amp;VLOOKUP(CE$312,$AD$9:$AN$32,8,FALSE)&amp;""""&amp;"#"&amp;CE$312&amp;"="&amp;""""&amp;INDEX($E$242:$G$247,MATCH("●",INDEX($H$242:$AQ$247,,MATCH($D341,$137:$137,0)-7),0),1)&amp;""""&amp;"#g'"&amp;" ${CONFIG_DIR}"&amp;$K$7&amp;"; export "&amp;CE$312&amp;"="&amp;""""&amp;INDEX($E$242:$G$247,MATCH("●",INDEX($H$242:$AQ$247,,MATCH($D341,$137:$137,0)-7),0),1)&amp;""";"),",",""",""")</f>
        <v/>
      </c>
      <c r="CF341" s="71" t="str">
        <f>SUBSTITUTE(IF(INDEX($E$242:$G$247,MATCH("●",INDEX($H$242:$AQ$247,,MATCH($D341,$137:$137,0)-7),0),1)=VLOOKUP(CF$312,$AD$9:$AN$32,8,FALSE),"","sed -i "&amp;IF($AK$310="MacOS","'' ","")&amp;"'s#"&amp;CF$312&amp;"="""&amp;INDEX($E$242:$G$247,MATCH("●",INDEX($H$242:$AQ$247,,MATCH($D341,$137:$137,0)-7),0),1)&amp;""""&amp;"#"&amp;CF$312&amp;"="&amp;""""&amp;VLOOKUP(CF$312,$AD$9:$AN$32,8,FALSE)&amp;""""&amp;"#g'"&amp;"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1" s="71" t="str">
        <f>SUBSTITUTE(IF(VLOOKUP(CG$312,$AD$9:$AN$32,8,FALSE)=INDEX($E$249:$G$253,MATCH("●",INDEX($H$249:$AQ$253,,MATCH($D341,$137:$137,0)-7),0),1),"","sed -i "&amp;IF($AK$310="MacOS","'' ","")&amp;"'s#"&amp;CG$312&amp;"="""&amp;VLOOKUP(CG$312,$AD$9:$AN$32,8,FALSE)&amp;""""&amp;"#"&amp;CG$312&amp;"="&amp;""""&amp;INDEX($E$249:$G$253,MATCH("●",INDEX($H$249:$AQ$253,,MATCH($D341,$137:$137,0)-7),0),1)&amp;""""&amp;"#g'"&amp;" ${CONFIG_DIR}"&amp;$K$7&amp;"; export "&amp;CG$312&amp;"="&amp;""""&amp;INDEX($E$249:$G$253,MATCH("●",INDEX($H$249:$AQ$253,,MATCH($D341,$137:$137,0)-7),0),1)&amp;""";"),",",""",""")</f>
        <v/>
      </c>
      <c r="CH341" s="71" t="str">
        <f>SUBSTITUTE(IF(INDEX($E$249:$G$253,MATCH("●",INDEX($H$249:$AQ$253,,MATCH($D341,$137:$137,0)-7),0),1)=VLOOKUP(CH$312,$AD$9:$AN$32,8,FALSE),"","sed -i "&amp;IF($AK$310="MacOS","'' ","")&amp;"'s#"&amp;CH$312&amp;"="""&amp;INDEX($E$249:$G$253,MATCH("●",INDEX($H$249:$AQ$253,,MATCH($D341,$137:$137,0)-7),0),1)&amp;""""&amp;"#"&amp;CH$312&amp;"="&amp;""""&amp;VLOOKUP(CH$312,$AD$9:$AN$32,8,FALSE)&amp;""""&amp;"#g'"&amp;"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1" s="71" t="str">
        <f>SUBSTITUTE(IF(VLOOKUP(CI$312,$AD$9:$AN$32,8,FALSE)=INDEX($E$255:$G$259,MATCH("●",INDEX($H$255:$AQ$259,,MATCH($D341,$137:$137,0)-7),0),1),"","sed -i "&amp;IF($AK$310="MacOS","'' ","")&amp;"'s#"&amp;CI$312&amp;"="""&amp;VLOOKUP(CI$312,$AD$9:$AN$32,8,FALSE)&amp;""""&amp;"#"&amp;CI$312&amp;"="&amp;""""&amp;INDEX($E$255:$G$259,MATCH("●",INDEX($H$255:$AQ$259,,MATCH($D341,$137:$137,0)-7),0),1)&amp;""""&amp;"#g'"&amp;" ${CONFIG_DIR}"&amp;$K$7&amp;"; export "&amp;CI$312&amp;"="&amp;""""&amp;INDEX($E$255:$G$259,MATCH("●",INDEX($H$255:$AQ$259,,MATCH($D341,$137:$137,0)-7),0),1)&amp;""";"),",",""",""")</f>
        <v/>
      </c>
      <c r="CJ341" s="71" t="str">
        <f>SUBSTITUTE(IF(INDEX($E$255:$G$259,MATCH("●",INDEX($H$255:$AQ$259,,MATCH($D341,$137:$137,0)-7),0),1)=VLOOKUP(CJ$312,$AD$9:$AN$32,8,FALSE),"","sed -i "&amp;IF($AK$310="MacOS","'' ","")&amp;"'s#"&amp;CJ$312&amp;"="""&amp;INDEX($E$255:$G$259,MATCH("●",INDEX($H$255:$AQ$259,,MATCH($D341,$137:$137,0)-7),0),1)&amp;""""&amp;"#"&amp;CJ$312&amp;"="&amp;""""&amp;VLOOKUP(CJ$312,$AD$9:$AN$32,8,FALSE)&amp;""""&amp;"#g'"&amp;"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1" s="71" t="str">
        <f>SUBSTITUTE(IF(VLOOKUP(CK$312,$AD$9:$AN$32,8,FALSE)=INDEX($E$261:$G$270,MATCH("●",INDEX($H$261:$AQ$270,,MATCH($D341,$137:$137,0)-7),0),1),"","sed -i "&amp;IF($AK$310="MacOS","'' ","")&amp;"'s#"&amp;CK$312&amp;"="""&amp;VLOOKUP(CK$312,$AD$9:$AN$32,8,FALSE)&amp;""""&amp;"#"&amp;CK$312&amp;"="&amp;""""&amp;INDEX($E$261:$G$270,MATCH("●",INDEX($H$261:$AQ$270,,MATCH($D341,$137:$137,0)-7),0),1)&amp;""""&amp;"#g'"&amp;" ${CONFIG_DIR}"&amp;$K$7&amp;"; export "&amp;CK$312&amp;"="&amp;""""&amp;INDEX($E$261:$G$270,MATCH("●",INDEX($H$261:$AQ$270,,MATCH($D341,$137:$137,0)-7),0),1)&amp;""";"),",",""",""")</f>
        <v/>
      </c>
      <c r="CL341" s="71" t="str">
        <f>SUBSTITUTE(IF(INDEX($E$261:$G$270,MATCH("●",INDEX($H$261:$AQ$270,,MATCH($D341,$137:$137,0)-7),0),1)=VLOOKUP(CL$312,$AD$9:$AN$32,8,FALSE),"","sed -i "&amp;IF($AK$310="MacOS","'' ","")&amp;"'s#"&amp;CL$312&amp;"="""&amp;INDEX($E$261:$G$270,MATCH("●",INDEX($H$261:$AQ$270,,MATCH($D341,$137:$137,0)-7),0),1)&amp;""""&amp;"#"&amp;CL$312&amp;"="&amp;""""&amp;VLOOKUP(CL$312,$AD$9:$AN$32,8,FALSE)&amp;""""&amp;"#g'"&amp;"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41" s="71" t="str">
        <f t="shared" si="6"/>
        <v>sed -i '' 's#POSTGRESQL_TEMPLATE="template0"#POSTGRESQL_TEMPLATE="なし"#g' ${CONFIG_DIR}db_data_config.txt; export POSTGRESQL_TEMPLATE="なし";</v>
      </c>
      <c r="CN341" s="71" t="str">
        <f t="shared" si="7"/>
        <v>sed -i '' 's#POSTGRESQL_TEMPLATE="なし"#POSTGRESQL_TEMPLATE="template0"#g' ${CONFIG_DIR}db_data_config.txt; export POSTGRESQL_TEMPLATE="template0";</v>
      </c>
      <c r="CO341" s="71" t="str">
        <f t="shared" si="8"/>
        <v>sed -i '' 's#POSTGRESQL_CONNECTION_LIMIT="-1"#POSTGRESQL_CONNECTION_LIMIT="なし"#g' ${CONFIG_DIR}db_data_config.txt; export POSTGRESQL_CONNECTION_LIMIT="なし";</v>
      </c>
      <c r="CP341" s="71" t="str">
        <f t="shared" si="9"/>
        <v>sed -i '' 's#POSTGRESQL_CONNECTION_LIMIT="なし"#POSTGRESQL_CONNECTION_LIMIT="-1"#g' ${CONFIG_DIR}db_data_config.txt; export POSTGRESQL_CONNECTION_LIMIT="-1";</v>
      </c>
      <c r="CQ341" s="71" t="str">
        <f t="shared" si="10"/>
        <v>sed -i '' 's#POSTGRESQL_ALLOW_CONNECTIONS="true"#POSTGRESQL_ALLOW_CONNECTIONS="なし"#g' ${CONFIG_DIR}db_data_config.txt; export POSTGRESQL_ALLOW_CONNECTIONS="なし";</v>
      </c>
      <c r="CR341" s="71" t="str">
        <f t="shared" si="11"/>
        <v>sed -i '' 's#POSTGRESQL_ALLOW_CONNECTIONS="なし"#POSTGRESQL_ALLOW_CONNECTIONS="true"#g' ${CONFIG_DIR}db_data_config.txt; export POSTGRESQL_ALLOW_CONNECTIONS="true";</v>
      </c>
      <c r="CS341" s="5" t="s">
        <v>735</v>
      </c>
    </row>
    <row r="342" spans="4:97" ht="72" customHeight="1">
      <c r="D342" s="96">
        <f t="shared" si="12"/>
        <v>65</v>
      </c>
      <c r="E342" s="97"/>
      <c r="F342" s="97"/>
      <c r="G342" s="98"/>
      <c r="H342" s="45" t="str">
        <f t="shared" ca="1" si="5"/>
        <v>clear; echo テストケース065; 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7"/>
      <c r="AE342" s="99" t="str" cm="1">
        <f t="array" ref="AE342">SUBSTITUTE(INDEX($H$288:$AQ$288, , MATCH($D342, $137:$137, 0)-7),"-","")</f>
        <v>正常</v>
      </c>
      <c r="AF342" s="100"/>
      <c r="AG342" s="101"/>
      <c r="AH342" s="102" t="s">
        <v>1530</v>
      </c>
      <c r="AI342" s="103"/>
      <c r="AJ342" s="103"/>
      <c r="AK342" s="103"/>
      <c r="AL342" s="103"/>
      <c r="AM342" s="103"/>
      <c r="AN342" s="103"/>
      <c r="AO342" s="103"/>
      <c r="AP342" s="103"/>
      <c r="AQ342" s="104"/>
      <c r="AS342" s="68" t="str" cm="1">
        <f t="array" ref="AS342">SUBSTITUTE(TEXT(INDEX($H$291:$AQ$291,1,$D342-36),"000000"),"-","")</f>
        <v>240001</v>
      </c>
      <c r="AT342" s="69"/>
      <c r="AU342" s="70"/>
      <c r="AW342" s="71" t="str">
        <f>SUBSTITUTE(IF(VLOOKUP(AW$312,$AD$9:$AN$32,8,FALSE)=INDEX($E$143:$G$146,MATCH("●",INDEX($H$143:$AQ$146,,MATCH($D342,$137:$137,0)-7),0),1),"","sed -i "&amp;IF($AK$310="MacOS","'' ","")&amp;"'s#"&amp;AW$312&amp;"="""&amp;VLOOKUP(AW$312,$AD$9:$AN$32,8,FALSE)&amp;""""&amp;"#"&amp;AW$312&amp;"="&amp;""""&amp;INDEX($E$143:$G$146,MATCH("●",INDEX($H$143:$AQ$146,,MATCH($D342,$137:$137,0)-7),0),1)&amp;""""&amp;"#g'"&amp;" ${CONFIG_DIR}"&amp;$K$7&amp;"; export "&amp;AW$312&amp;"="&amp;""""&amp;INDEX($E$143:$G$146,MATCH("●",INDEX($H$143:$AQ$146,,MATCH($D342,$137:$137,0)-7),0),1)&amp;""";"),",",""",""")</f>
        <v/>
      </c>
      <c r="AX342" s="71" t="str">
        <f>SUBSTITUTE(IF(INDEX($E$143:$G$146,MATCH("●",INDEX($H$143:$AQ$146,,MATCH($D342,$137:$137,0)-7),0),1)=VLOOKUP(AX$312,$AD$9:$AN$32,8,FALSE),"","sed -i "&amp;IF($AK$310="MacOS","'' ","")&amp;"'s#"&amp;AX$312&amp;"="""&amp;INDEX($E$143:$G$146,MATCH("●",INDEX($H$143:$AQ$146,,MATCH($D342,$137:$137,0)-7),0),1)&amp;""""&amp;"#"&amp;AX$312&amp;"="&amp;""""&amp;VLOOKUP(AX$312,$AD$9:$AN$32,8,FALSE)&amp;""""&amp;"#g'"&amp;"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2" s="71" t="str">
        <f>SUBSTITUTE(IF(VLOOKUP(AY$312,$AD$9:$AN$32,8,FALSE)=INDEX($E$148:$G$149,MATCH("●",INDEX($H$148:$AQ$149,,MATCH($D342,$137:$137,0)-7),0),1),"","sed -i "&amp;IF($AK$310="MacOS","'' ","")&amp;"'s#"&amp;AY$312&amp;"="""&amp;VLOOKUP(AY$312,$AD$9:$AN$32,8,FALSE)&amp;""""&amp;"#"&amp;AY$312&amp;"="&amp;""""&amp;INDEX($E$148:$G$149,MATCH("●",INDEX($H$148:$AQ$149,,MATCH($D342,$137:$137,0)-7),0),1)&amp;""""&amp;"#g'"&amp;" ${CONFIG_DIR}"&amp;$K$7&amp;"; export "&amp;AY$312&amp;"="&amp;""""&amp;INDEX($E$148:$G$149,MATCH("●",INDEX($H$148:$AQ$149,,MATCH($D342,$137:$137,0)-7),0),1)&amp;""";"),",",""",""")</f>
        <v/>
      </c>
      <c r="AZ342" s="71" t="str">
        <f>SUBSTITUTE(IF(INDEX($E$148:$G$149,MATCH("●",INDEX($H$148:$AQ$149,,MATCH($D342,$137:$137,0)-7),0),1)=VLOOKUP(AZ$312,$AD$9:$AN$16,8,FALSE),"","sed -i "&amp;IF($AK$310="MacOS","'' ","")&amp;"'s#"&amp;AZ$312&amp;"="""&amp;INDEX($E$148:$G$149,MATCH("●",INDEX($H$148:$AQ$149,,MATCH($D342,$137:$137,0)-7),0),1)&amp;""""&amp;"#"&amp;AZ$312&amp;"="&amp;""""&amp;VLOOKUP(AZ$312,$AD$9:$AN$16,8,FALSE)&amp;""""&amp;"#g'"&amp;"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2" s="71" t="str">
        <f>SUBSTITUTE(IF(VLOOKUP(BA$312,$AD$9:$AN$32,8,FALSE)=INDEX($E$151:$G$156,MATCH("●",INDEX($H$151:$AQ$156,,MATCH($D342,$137:$137,0)-7),0),1),"","sed -i "&amp;IF($AK$310="MacOS","'' ","")&amp;"'s#"&amp;BA$312&amp;"="""&amp;VLOOKUP(BA$312,$AD$9:$AN$32,8,FALSE)&amp;""""&amp;"#"&amp;BA$312&amp;"="&amp;""""&amp;INDEX($E$151:$G$156,MATCH("●",INDEX($H$151:$AQ$156,,MATCH($D342,$137:$137,0)-7),0),1)&amp;""""&amp;"#g'"&amp;" ${CONFIG_DIR}"&amp;$K$7&amp;"; export "&amp;BA$312&amp;"="&amp;""""&amp;INDEX($E$151:$G$156,MATCH("●",INDEX($H$151:$AQ$156,,MATCH($D342,$137:$137,0)-7),0),1)&amp;""";"),",",""",""")</f>
        <v/>
      </c>
      <c r="BB342" s="71" t="str">
        <f>SUBSTITUTE(IF(INDEX($E$151:$G$156,MATCH("●",INDEX($H$151:$AQ$156,,MATCH($D342,$137:$137,0)-7),0),1)=VLOOKUP(BB$312,$AD$9:$AN$16,8,FALSE),"","sed -i "&amp;IF($AK$310="MacOS","'' ","")&amp;"'s#"&amp;BB$312&amp;"="""&amp;INDEX($E$151:$G$156,MATCH("●",INDEX($H$151:$AQ$156,,MATCH($D342,$137:$137,0)-7),0),1)&amp;""""&amp;"#"&amp;BB$312&amp;"="&amp;""""&amp;VLOOKUP(BB$312,$AD$9:$AN$16,8,FALSE)&amp;""""&amp;"#g'"&amp;"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2" s="71" t="str">
        <f>SUBSTITUTE(IF(VLOOKUP(BC$312,$AD$9:$AN$32,8,FALSE)=INDEX($E$158:$G$166,MATCH("●",INDEX($H$158:$AQ$166,,MATCH($D342,$137:$137,0)-7),0),1),"","sed -i "&amp;IF($AK$310="MacOS","'' ","")&amp;"'s#"&amp;BC$312&amp;"="""&amp;VLOOKUP(BC$312,$AD$9:$AN$32,8,FALSE)&amp;""""&amp;"#"&amp;BC$312&amp;"="&amp;""""&amp;INDEX($E$158:$G$166,MATCH("●",INDEX($H$158:$AQ$166,,MATCH($D342,$137:$137,0)-7),0),1)&amp;""""&amp;"#g'"&amp;" ${CONFIG_DIR}"&amp;$K$7&amp;"; export "&amp;BC$312&amp;"="&amp;""""&amp;INDEX($E$158:$G$166,MATCH("●",INDEX($H$158:$AQ$166,,MATCH($D342,$137:$137,0)-7),0),1)&amp;""";"),",",""",""")</f>
        <v/>
      </c>
      <c r="BD342" s="71" t="str">
        <f>SUBSTITUTE(IF(INDEX($E$158:$G$166,MATCH("●",INDEX($H$158:$AQ$166,,MATCH($D342,$137:$137,0)-7),0),1)=VLOOKUP(BD$312,$AD$9:$AN$16,8,FALSE),"","sed -i "&amp;IF($AK$310="MacOS","'' ","")&amp;"'s#"&amp;BD$312&amp;"="""&amp;INDEX($E$158:$G$166,MATCH("●",INDEX($H$158:$AQ$166,,MATCH($D342,$137:$137,0)-7),0),1)&amp;""""&amp;"#"&amp;BD$312&amp;"="&amp;""""&amp;VLOOKUP(BD$312,$AD$9:$AN$16,8,FALSE)&amp;""""&amp;"#g'"&amp;"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2" s="71" t="str">
        <f>SUBSTITUTE(IF(VLOOKUP(BE$312,$AD$9:$AN$32,8,FALSE)=INDEX($E$168:$G$169,MATCH("●",INDEX($H$168:$AQ$169,,MATCH($D342,$137:$137,0)-7),0),1),"","sed -i "&amp;IF($AK$310="MacOS","'' ","")&amp;"'s#"&amp;BE$312&amp;"="""&amp;VLOOKUP(BE$312,$AD$9:$AD$9:$AN$32,8,FALSE)&amp;""""&amp;"#"&amp;BE$312&amp;"="&amp;""""&amp;INDEX($E$168:$G$169,MATCH("●",INDEX($H$168:$AQ$169,,MATCH($D342,$137:$137,0)-7),0),1)&amp;""""&amp;"#g'"&amp;" ${CONFIG_DIR}"&amp;$K$7&amp;"; export "&amp;BE$312&amp;"="&amp;""""&amp;INDEX($E$168:$G$169,MATCH("●",INDEX($H$168:$AQ$169,,MATCH($D342,$137:$137,0)-7),0),1)&amp;""";"),",",""",""")</f>
        <v/>
      </c>
      <c r="BF342" s="71" t="str">
        <f>SUBSTITUTE(IF(INDEX($E$168:$G$169,MATCH("●",INDEX($H$168:$AQ$169,,MATCH($D342,$137:$137,0)-7),0),1)=VLOOKUP(BF$312,$AD$9:$AN$16,8,FALSE),"","sed -i "&amp;IF($AK$310="MacOS","'' ","")&amp;"'s#"&amp;BF$312&amp;"="""&amp;INDEX($E$168:$G$169,MATCH("●",INDEX($H$168:$AQ$169,,MATCH($D342,$137:$137,0)-7),0),1)&amp;""""&amp;"#"&amp;BF$312&amp;"="&amp;""""&amp;VLOOKUP(BF$312,$AD$9:$AN$16,8,FALSE)&amp;""""&amp;"#g'"&amp;"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2" s="71" t="str">
        <f>SUBSTITUTE(IF(VLOOKUP(BG$312,$AD$9:$AN$32,8,FALSE)=INDEX($E$171:$G$172,MATCH("●",INDEX($H$171:$AQ$172,,MATCH($D342,$137:$137,0)-7),0),1),"","sed -i "&amp;IF($AK$310="MacOS","'' ","")&amp;"'s#"&amp;BG$312&amp;"="""&amp;VLOOKUP(BG$312,$AD$9:$AN$32,8,FALSE)&amp;""""&amp;"#"&amp;BG$312&amp;"="&amp;""""&amp;INDEX($E$171:$G$172,MATCH("●",INDEX($H$171:$AQ$172,,MATCH($D342,$137:$137,0)-7),0),1)&amp;""""&amp;"#g'"&amp;" ${CONFIG_DIR}"&amp;$K$7&amp;"; export "&amp;BG$312&amp;"="&amp;""""&amp;INDEX($E$171:$G$172,MATCH("●",INDEX($H$171:$AQ$172,,MATCH($D342,$137:$137,0)-7),0),1)&amp;""";"),",",""",""")</f>
        <v/>
      </c>
      <c r="BH342" s="71" t="str">
        <f>SUBSTITUTE(IF(INDEX($E$171:$G$172,MATCH("●",INDEX($H$171:$AQ$172,,MATCH($D342,$137:$137,0)-7),0),1)=VLOOKUP(BH$312,$AD$9:$AN$16,8,FALSE),"","sed -i "&amp;IF($AK$310="MacOS","'' ","")&amp;"'s#"&amp;BH$312&amp;"="""&amp;INDEX($E$171:$G$172,MATCH("●",INDEX($H$171:$AQ$172,,MATCH($D342,$137:$137,0)-7),0),1)&amp;""""&amp;"#"&amp;BH$312&amp;"="&amp;""""&amp;VLOOKUP(BH$312,$AD$9:$AN$16,8,FALSE)&amp;""""&amp;"#g'"&amp;"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2" s="71" t="str">
        <f>SUBSTITUTE(IF(VLOOKUP(BI$312,$AD$9:$AN$32,8,FALSE)=INDEX($E$174:$G$186,MATCH("●",INDEX($H$174:$AQ$186,,MATCH($D342,$137:$137,0)-7),0),1),"","sed -i "&amp;IF($AK$310="MacOS","'' ","")&amp;"'s#"&amp;BI$312&amp;"="""&amp;VLOOKUP(BI$312,$AD$9:$AN$32,8,FALSE)&amp;""""&amp;"#"&amp;BI$312&amp;"="&amp;""""&amp;INDEX($E$174:$G$186,MATCH("●",INDEX($H$174:$AQ$186,,MATCH($D342,$137:$137,0)-7),0),1)&amp;""""&amp;"#g'"&amp;" ${CONFIG_DIR}"&amp;$K$7&amp;"; export "&amp;BI$312&amp;"="&amp;""""&amp;INDEX($E$174:$G$186,MATCH("●",INDEX($H$174:$AQ$186,,MATCH($D342,$137:$137,0)-7),0),1)&amp;""";"),",",""",""")</f>
        <v/>
      </c>
      <c r="BJ342" s="71" t="str">
        <f>SUBSTITUTE(IF(INDEX($E$174:$G$186,MATCH("●",INDEX($H$174:$AQ$186,,MATCH($D342,$137:$137,0)-7),0),1)=VLOOKUP(BJ$312,$AD$9:$AN$16,8,FALSE),"","sed -i "&amp;IF($AK$310="MacOS","'' ","")&amp;"'s#"&amp;BJ$312&amp;"="""&amp;INDEX($E$174:$G$186,MATCH("●",INDEX($H$174:$AQ$186,,MATCH($D342,$137:$137,0)-7),0),1)&amp;""""&amp;"#"&amp;BJ$312&amp;"="&amp;""""&amp;VLOOKUP(BJ$312,$AD$9:$AN$16,8,FALSE)&amp;""""&amp;"#g'"&amp;"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42" s="71" t="str">
        <f>SUBSTITUTE(IF(VLOOKUP(BK$312,$AD$9:$AN$32,8,FALSE)=INDEX($E$188:$G$191,MATCH("●",INDEX($H$188:$AQ$191,,MATCH($D342,$137:$137,0)-7),0),1),"","sed -i "&amp;IF($AK$310="MacOS","'' ","")&amp;"'s#"&amp;BK$312&amp;"="""&amp;VLOOKUP(BK$312,$AD$9:$AN$32,8,FALSE)&amp;""""&amp;"#"&amp;BK$312&amp;"="&amp;""""&amp;INDEX($E$188:$G$191,MATCH("●",INDEX($H$188:$AQ$191,,MATCH($D342,$137:$137,0)-7),0),1)&amp;""""&amp;"#g'"&amp;" ${CONFIG_DIR}"&amp;$K$7&amp;"; export "&amp;BK$312&amp;"="&amp;""""&amp;INDEX($E$188:$G$191,MATCH("●",INDEX($H$188:$AQ$191,,MATCH($D342,$137:$137,0)-7),0),1)&amp;""";"),",",""",""")</f>
        <v/>
      </c>
      <c r="BL342" s="71" t="str">
        <f>SUBSTITUTE(IF(INDEX($E$188:$G$191,MATCH("●",INDEX($H$188:$AQ$191,,MATCH($D342,$137:$137,0)-7),0),1)=VLOOKUP(BL$312,$AD$9:$AN$32,8,FALSE),"","sed -i "&amp;IF($AK$310="MacOS","'' ","")&amp;"'s#"&amp;BL$312&amp;"="""&amp;INDEX($E$188:$G$191,MATCH("●",INDEX($H$188:$AQ$191,,MATCH($D342,$137:$137,0)-7),0),1)&amp;""""&amp;"#"&amp;BL$312&amp;"="&amp;""""&amp;VLOOKUP(BL$312,$AD$9:$AN$32,8,FALSE)&amp;""""&amp;"#g'"&amp;"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2" s="71" t="str">
        <f>SUBSTITUTE(IF(VLOOKUP(BM$312,$AD$9:$AN$32,8,FALSE)=INDEX($E$193:$G$194,MATCH("●",INDEX($H$193:$AQ$194,,MATCH($D342,$137:$137,0)-7),0),1),"","sed -i "&amp;IF($AK$310="MacOS","'' ","")&amp;"'s#"&amp;BM$312&amp;"="""&amp;VLOOKUP(BM$312,$AD$9:$AN$32,8,FALSE)&amp;""""&amp;"#"&amp;BM$312&amp;"="&amp;""""&amp;INDEX($E$193:$G$194,MATCH("●",INDEX($H$193:$AQ$194,,MATCH($D342,$137:$137,0)-7),0),1)&amp;""""&amp;"#g'"&amp;" ${CONFIG_DIR}"&amp;$K$7&amp;"; export "&amp;BM$312&amp;"="&amp;""""&amp;INDEX($E$193:$G$194,MATCH("●",INDEX($H$193:$AQ$194,,MATCH($D342,$137:$137,0)-7),0),1)&amp;""";"),",",""",""")</f>
        <v/>
      </c>
      <c r="BN342" s="71" t="str">
        <f>SUBSTITUTE(IF(INDEX($E$193:$G$194,MATCH("●",INDEX($H$193:$AQ$194,,MATCH($D342,$137:$137,0)-7),0),1)=VLOOKUP(BN$312,$AD$9:$AN$32,8,FALSE),"","sed -i "&amp;IF($AK$310="MacOS","'' ","")&amp;"'s#"&amp;BN$312&amp;"="""&amp;INDEX($E$193:$G$194,MATCH("●",INDEX($H$193:$AQ$194,,MATCH($D342,$137:$137,0)-7),0),1)&amp;""""&amp;"#"&amp;BN$312&amp;"="&amp;""""&amp;VLOOKUP(BN$312,$AD$9:$AN$32,8,FALSE)&amp;""""&amp;"#g'"&amp;"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2" s="71" t="str">
        <f>SUBSTITUTE(IF(VLOOKUP(BO$312,$AD$9:$AN$32,8,FALSE)=INDEX($E$196:$G$197,MATCH("●",INDEX($H$196:$AQ$197,,MATCH($D342,$137:$137,0)-7),0),1),"","sed -i "&amp;IF($AK$310="MacOS","'' ","")&amp;"'s#"&amp;BO$312&amp;"="""&amp;VLOOKUP(BO$312,$AD$9:$AN$32,8,FALSE)&amp;""""&amp;"#"&amp;BO$312&amp;"="&amp;""""&amp;INDEX($E$196:$G$197,MATCH("●",INDEX($H$196:$AQ$197,,MATCH($D342,$137:$137,0)-7),0),1)&amp;""""&amp;"#g'"&amp;" ${CONFIG_DIR}"&amp;$K$7&amp;"; export "&amp;BO$312&amp;"="&amp;""""&amp;INDEX($E$196:$G$197,MATCH("●",INDEX($H$196:$AQ$197,,MATCH($D342,$137:$137,0)-7),0),1)&amp;""";"),",",""",""")</f>
        <v/>
      </c>
      <c r="BP342" s="71" t="str">
        <f>SUBSTITUTE(IF(INDEX($E$196:$G$197,MATCH("●",INDEX($H$196:$AQ$197,,MATCH($D342,$137:$137,0)-7),0),1)=VLOOKUP(BP$312,$AD$9:$AN$32,8,FALSE),"","sed -i "&amp;IF($AK$310="MacOS","'' ","")&amp;"'s#"&amp;BP$312&amp;"="""&amp;INDEX($E$196:$G$197,MATCH("●",INDEX($H$196:$AQ$197,,MATCH($D342,$137:$137,0)-7),0),1)&amp;""""&amp;"#"&amp;BP$312&amp;"="&amp;""""&amp;VLOOKUP(BP$312,$AD$9:$AN$32,8,FALSE)&amp;""""&amp;"#g'"&amp;"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2" s="71" t="str">
        <f>SUBSTITUTE(IF(VLOOKUP(BQ$312,$AD$9:$AN$32,8,FALSE)=INDEX($E$199:$G$200,MATCH("●",INDEX($H$199:$AQ$200,,MATCH($D342,$137:$137,0)-7),0),1),"","sed -i "&amp;IF($AK$310="MacOS","'' ","")&amp;"'s#"&amp;BQ$312&amp;"="""&amp;VLOOKUP(BQ$312,$AD$9:$AN$32,8,FALSE)&amp;""""&amp;"#"&amp;BQ$312&amp;"="&amp;""""&amp;INDEX($E$199:$G$200,MATCH("●",INDEX($H$199:$AQ$200,,MATCH($D342,$137:$137,0)-7),0),1)&amp;""""&amp;"#g'"&amp;" ${CONFIG_DIR}"&amp;$K$7&amp;"; export "&amp;BQ$312&amp;"="&amp;""""&amp;INDEX($E$199:$G$200,MATCH("●",INDEX($H$199:$AQ$200,,MATCH($D342,$137:$137,0)-7),0),1)&amp;""";"),",",""",""")</f>
        <v/>
      </c>
      <c r="BR342" s="71" t="str">
        <f>SUBSTITUTE(IF(INDEX($E$199:$G$200,MATCH("●",INDEX($H$199:$AQ$200,,MATCH($D342,$137:$137,0)-7),0),1)=VLOOKUP(BR$312,$AD$9:$AN$32,8,FALSE),"","sed -i "&amp;IF($AK$310="MacOS","'' ","")&amp;"'s#"&amp;BR$312&amp;"="""&amp;INDEX($E$199:$G$200,MATCH("●",INDEX($H$199:$AQ$200,,MATCH($D342,$137:$137,0)-7),0),1)&amp;""""&amp;"#"&amp;BR$312&amp;"="&amp;""""&amp;VLOOKUP(BR$312,$AD$9:$AN$32,8,FALSE)&amp;""""&amp;"#g'"&amp;"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2" s="71" t="str">
        <f>SUBSTITUTE(IF(VLOOKUP(BS$312,$AD$9:$AN$32,8,FALSE)=INDEX($E$202:$G$205,MATCH("●",INDEX($H$202:$AQ$205,,MATCH($D342,$137:$137,0)-7),0),1),"","sed -i "&amp;IF($AK$310="MacOS","'' ","")&amp;"'s#"&amp;BS$312&amp;"="""&amp;VLOOKUP(BS$312,$AD$9:$AN$32,8,FALSE)&amp;""""&amp;"#"&amp;BS$312&amp;"="&amp;""""&amp;INDEX($E$202:$G$205,MATCH("●",INDEX($H$202:$AQ$205,,MATCH($D342,$137:$137,0)-7),0),1)&amp;""""&amp;"#g'"&amp;" ${CONFIG_DIR}"&amp;$K$7&amp;"; export "&amp;BS$312&amp;"="&amp;""""&amp;INDEX($E$202:$G$205,MATCH("●",INDEX($H$202:$AQ$205,,MATCH($D342,$137:$137,0)-7),0),1)&amp;""";"),",",""",""")</f>
        <v/>
      </c>
      <c r="BT342" s="71" t="str">
        <f>SUBSTITUTE(IF(INDEX($E$202:$G$205,MATCH("●",INDEX($H$202:$AQ$205,,MATCH($D342,$137:$137,0)-7),0),1)=VLOOKUP(BT$312,$AD$9:$AN$32,8,FALSE),"","sed -i "&amp;IF($AK$310="MacOS","'' ","")&amp;"'s#"&amp;BT$312&amp;"="""&amp;INDEX($E$202:$G$205,MATCH("●",INDEX($H$202:$AQ$205,,MATCH($D342,$137:$137,0)-7),0),1)&amp;""""&amp;"#"&amp;BT$312&amp;"="&amp;""""&amp;VLOOKUP(BT$312,$AD$9:$AN$32,8,FALSE)&amp;""""&amp;"#g'"&amp;"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2" s="71" t="str">
        <f>SUBSTITUTE(IF(VLOOKUP(BU$312,$AD$9:$AN$32,8,FALSE)=INDEX($E$207:$G$212,MATCH("●",INDEX($H$207:$AQ$212,,MATCH($D342,$137:$137,0)-7),0),1),"","sed -i "&amp;IF($AK$310="MacOS","'' ","")&amp;"'s#"&amp;BU$312&amp;"="""&amp;VLOOKUP(BU$312,$AD$9:$AN$32,8,FALSE)&amp;""""&amp;"#"&amp;BU$312&amp;"="&amp;""""&amp;INDEX($E$207:$G$212,MATCH("●",INDEX($H$207:$AQ$212,,MATCH($D342,$137:$137,0)-7),0),1)&amp;""""&amp;"#g'"&amp;" ${CONFIG_DIR}"&amp;$K$7&amp;"; export "&amp;BU$312&amp;"="&amp;""""&amp;INDEX($E$207:$G$212,MATCH("●",INDEX($H$207:$AQ$212,,MATCH($D342,$137:$137,0)-7),0),1)&amp;""";"),",",""",""")</f>
        <v/>
      </c>
      <c r="BV342" s="71" t="str">
        <f>SUBSTITUTE(IF(INDEX($E$207:$G$212,MATCH("●",INDEX($H$207:$AQ$212,,MATCH($D342,$137:$137,0)-7),0),1)=VLOOKUP(BV$312,$AD$9:$AN$32,8,FALSE),"","sed -i "&amp;IF($AK$310="MacOS","'' ","")&amp;"'s#"&amp;BV$312&amp;"="""&amp;INDEX($E$207:$G$212,MATCH("●",INDEX($H$207:$AQ$212,,MATCH($D342,$137:$137,0)-7),0),1)&amp;""""&amp;"#"&amp;BV$312&amp;"="&amp;""""&amp;VLOOKUP(BV$312,$AD$9:$AN$32,8,FALSE)&amp;""""&amp;"#g'"&amp;"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2" s="71" t="str">
        <f>SUBSTITUTE(IF(VLOOKUP(BW$312,$AD$9:$AN$32,8,FALSE)=INDEX($E$214:$G$219,MATCH("●",INDEX($H$214:$AQ$219,,MATCH($D342,$137:$137,0)-7),0),1),"","sed -i "&amp;IF($AK$310="MacOS","'' ","")&amp;"'s#"&amp;BW$312&amp;"="""&amp;VLOOKUP(BW$312,$AD$9:$AN$32,8,FALSE)&amp;""""&amp;"#"&amp;BW$312&amp;"="&amp;""""&amp;INDEX($E$214:$G$219,MATCH("●",INDEX($H$214:$AQ$219,,MATCH($D342,$137:$137,0)-7),0),1)&amp;""""&amp;"#g'"&amp;" ${CONFIG_DIR}"&amp;$K$7&amp;"; export "&amp;BW$312&amp;"="&amp;""""&amp;INDEX($E$214:$G$219,MATCH("●",INDEX($H$214:$AQ$219,,MATCH($D342,$137:$137,0)-7),0),1)&amp;""";"),",",""",""")</f>
        <v/>
      </c>
      <c r="BX342" s="71" t="str">
        <f>SUBSTITUTE(IF(INDEX($E$214:$G$219,MATCH("●",INDEX($H$214:$AQ$219,,MATCH($D342,$137:$137,0)-7),0),1)=VLOOKUP(BX$312,$AD$9:$AN$32,8,FALSE),"","sed -i "&amp;IF($AK$310="MacOS","'' ","")&amp;"'s#"&amp;BX$312&amp;"="""&amp;INDEX($E$214:$G$219,MATCH("●",INDEX($H$214:$AQ$219,,MATCH($D342,$137:$137,0)-7),0),1)&amp;""""&amp;"#"&amp;BX$312&amp;"="&amp;""""&amp;VLOOKUP(BX$312,$AD$9:$AN$32,8,FALSE)&amp;""""&amp;"#g'"&amp;"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2" s="71" t="str">
        <f>SUBSTITUTE(IF(VLOOKUP(BY$312,$AD$9:$AN$32,8,FALSE)=INDEX($E$221:$G$226,MATCH("●",INDEX($H$221:$AQ$226,,MATCH($D342,$137:$137,0)-7),0),1),"","sed -i "&amp;IF($AK$310="MacOS","'' ","")&amp;"'s#"&amp;BY$312&amp;"="""&amp;VLOOKUP(BY$312,$AD$9:$AN$32,8,FALSE)&amp;""""&amp;"#"&amp;BY$312&amp;"="&amp;""""&amp;INDEX($E$221:$G$226,MATCH("●",INDEX($H$221:$AQ$226,,MATCH($D342,$137:$137,0)-7),0),1)&amp;""""&amp;"#g'"&amp;" ${CONFIG_DIR}"&amp;$K$7&amp;"; export "&amp;BY$312&amp;"="&amp;""""&amp;INDEX($E$221:$G$226,MATCH("●",INDEX($H$221:$AQ$226,,MATCH($D342,$137:$137,0)-7),0),1)&amp;""";"),",",""",""")</f>
        <v/>
      </c>
      <c r="BZ342" s="71" t="str">
        <f>SUBSTITUTE(IF(INDEX($E$221:$G$226,MATCH("●",INDEX($H$221:$AQ$226,,MATCH($D342,$137:$137,0)-7),0),1)=VLOOKUP(BZ$312,$AD$9:$AN$32,8,FALSE),"","sed -i "&amp;IF($AK$310="MacOS","'' ","")&amp;"'s#"&amp;BZ$312&amp;"="""&amp;INDEX($E$221:$G$226,MATCH("●",INDEX($H$221:$AQ$226,,MATCH($D342,$137:$137,0)-7),0),1)&amp;""""&amp;"#"&amp;BZ$312&amp;"="&amp;""""&amp;VLOOKUP(BZ$312,$AD$9:$AN$32,8,FALSE)&amp;""""&amp;"#g'"&amp;"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2" s="71" t="str">
        <f>SUBSTITUTE(IF(VLOOKUP(CA$312,$AD$9:$AN$32,8,FALSE)=INDEX($E$228:$G$233,MATCH("●",INDEX($H$228:$AQ$233,,MATCH($D342,$137:$137,0)-7),0),1),"","sed -i "&amp;IF($AK$310="MacOS","'' ","")&amp;"'s#"&amp;CA$312&amp;"="""&amp;VLOOKUP(CA$312,$AD$9:$AN$32,8,FALSE)&amp;""""&amp;"#"&amp;CA$312&amp;"="&amp;""""&amp;INDEX($E$228:$G$233,MATCH("●",INDEX($H$228:$AQ$233,,MATCH($D342,$137:$137,0)-7),0),1)&amp;""""&amp;"#g'"&amp;" ${CONFIG_DIR}"&amp;$K$7&amp;"; export "&amp;CA$312&amp;"="&amp;""""&amp;INDEX($E$228:$G$233,MATCH("●",INDEX($H$228:$AQ$233,,MATCH($D342,$137:$137,0)-7),0),1)&amp;""";"),",",""",""")</f>
        <v/>
      </c>
      <c r="CB342" s="71" t="str">
        <f>SUBSTITUTE(IF(INDEX($E$228:$G$233,MATCH("●",INDEX($H$228:$AQ$233,,MATCH($D342,$137:$137,0)-7),0),1)=VLOOKUP(CB$312,$AD$9:$AN$32,8,FALSE),"","sed -i "&amp;IF($AK$310="MacOS","'' ","")&amp;"'s#"&amp;CB$312&amp;"="""&amp;INDEX($E$228:$G$233,MATCH("●",INDEX($H$228:$AQ$233,,MATCH($D342,$137:$137,0)-7),0),1)&amp;""""&amp;"#"&amp;CB$312&amp;"="&amp;""""&amp;VLOOKUP(CB$312,$AD$9:$AN$32,8,FALSE)&amp;""""&amp;"#g'"&amp;"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2" s="71" t="str">
        <f>SUBSTITUTE(IF(VLOOKUP(CC$312,$AD$9:$AN$32,8,FALSE)=INDEX($E$235:$G$240,MATCH("●",INDEX($H$235:$AQ$240,,MATCH($D342,$137:$137,0)-7),0),1),"","sed -i "&amp;IF($AK$310="MacOS","'' ","")&amp;"'s#"&amp;CC$312&amp;"="""&amp;VLOOKUP(CC$312,$AD$9:$AN$32,8,FALSE)&amp;""""&amp;"#"&amp;CC$312&amp;"="&amp;""""&amp;INDEX($E$235:$G$240,MATCH("●",INDEX($H$235:$AQ$240,,MATCH($D342,$137:$137,0)-7),0),1)&amp;""""&amp;"#g'"&amp;" ${CONFIG_DIR}"&amp;$K$7&amp;"; export "&amp;CC$312&amp;"="&amp;""""&amp;INDEX($E$235:$G$240,MATCH("●",INDEX($H$235:$AQ$240,,MATCH($D342,$137:$137,0)-7),0),1)&amp;""";"),",",""",""")</f>
        <v/>
      </c>
      <c r="CD342" s="71" t="str">
        <f>SUBSTITUTE(IF(INDEX($E$235:$G$240,MATCH("●",INDEX($H$235:$AQ$240,,MATCH($D342,$137:$137,0)-7),0),1)=VLOOKUP(CD$312,$AD$9:$AN$32,8,FALSE),"","sed -i "&amp;IF($AK$310="MacOS","'' ","")&amp;"'s#"&amp;CD$312&amp;"="""&amp;INDEX($E$235:$G$240,MATCH("●",INDEX($H$235:$AQ$240,,MATCH($D342,$137:$137,0)-7),0),1)&amp;""""&amp;"#"&amp;CD$312&amp;"="&amp;""""&amp;VLOOKUP(CD$312,$AD$9:$AN$32,8,FALSE)&amp;""""&amp;"#g'"&amp;"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2" s="71" t="str">
        <f>SUBSTITUTE(IF(VLOOKUP(CE$312,$AD$9:$AN$32,8,FALSE)=INDEX($E$242:$G$247,MATCH("●",INDEX($H$242:$AQ$247,,MATCH($D342,$137:$137,0)-7),0),1),"","sed -i "&amp;IF($AK$310="MacOS","'' ","")&amp;"'s#"&amp;CE$312&amp;"="""&amp;VLOOKUP(CE$312,$AD$9:$AN$32,8,FALSE)&amp;""""&amp;"#"&amp;CE$312&amp;"="&amp;""""&amp;INDEX($E$242:$G$247,MATCH("●",INDEX($H$242:$AQ$247,,MATCH($D342,$137:$137,0)-7),0),1)&amp;""""&amp;"#g'"&amp;" ${CONFIG_DIR}"&amp;$K$7&amp;"; export "&amp;CE$312&amp;"="&amp;""""&amp;INDEX($E$242:$G$247,MATCH("●",INDEX($H$242:$AQ$247,,MATCH($D342,$137:$137,0)-7),0),1)&amp;""";"),",",""",""")</f>
        <v/>
      </c>
      <c r="CF342" s="71" t="str">
        <f>SUBSTITUTE(IF(INDEX($E$242:$G$247,MATCH("●",INDEX($H$242:$AQ$247,,MATCH($D342,$137:$137,0)-7),0),1)=VLOOKUP(CF$312,$AD$9:$AN$32,8,FALSE),"","sed -i "&amp;IF($AK$310="MacOS","'' ","")&amp;"'s#"&amp;CF$312&amp;"="""&amp;INDEX($E$242:$G$247,MATCH("●",INDEX($H$242:$AQ$247,,MATCH($D342,$137:$137,0)-7),0),1)&amp;""""&amp;"#"&amp;CF$312&amp;"="&amp;""""&amp;VLOOKUP(CF$312,$AD$9:$AN$32,8,FALSE)&amp;""""&amp;"#g'"&amp;"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2" s="71" t="str">
        <f>SUBSTITUTE(IF(VLOOKUP(CG$312,$AD$9:$AN$32,8,FALSE)=INDEX($E$249:$G$253,MATCH("●",INDEX($H$249:$AQ$253,,MATCH($D342,$137:$137,0)-7),0),1),"","sed -i "&amp;IF($AK$310="MacOS","'' ","")&amp;"'s#"&amp;CG$312&amp;"="""&amp;VLOOKUP(CG$312,$AD$9:$AN$32,8,FALSE)&amp;""""&amp;"#"&amp;CG$312&amp;"="&amp;""""&amp;INDEX($E$249:$G$253,MATCH("●",INDEX($H$249:$AQ$253,,MATCH($D342,$137:$137,0)-7),0),1)&amp;""""&amp;"#g'"&amp;" ${CONFIG_DIR}"&amp;$K$7&amp;"; export "&amp;CG$312&amp;"="&amp;""""&amp;INDEX($E$249:$G$253,MATCH("●",INDEX($H$249:$AQ$253,,MATCH($D342,$137:$137,0)-7),0),1)&amp;""";"),",",""",""")</f>
        <v/>
      </c>
      <c r="CH342" s="71" t="str">
        <f>SUBSTITUTE(IF(INDEX($E$249:$G$253,MATCH("●",INDEX($H$249:$AQ$253,,MATCH($D342,$137:$137,0)-7),0),1)=VLOOKUP(CH$312,$AD$9:$AN$32,8,FALSE),"","sed -i "&amp;IF($AK$310="MacOS","'' ","")&amp;"'s#"&amp;CH$312&amp;"="""&amp;INDEX($E$249:$G$253,MATCH("●",INDEX($H$249:$AQ$253,,MATCH($D342,$137:$137,0)-7),0),1)&amp;""""&amp;"#"&amp;CH$312&amp;"="&amp;""""&amp;VLOOKUP(CH$312,$AD$9:$AN$32,8,FALSE)&amp;""""&amp;"#g'"&amp;"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2" s="71" t="str">
        <f>SUBSTITUTE(IF(VLOOKUP(CI$312,$AD$9:$AN$32,8,FALSE)=INDEX($E$255:$G$259,MATCH("●",INDEX($H$255:$AQ$259,,MATCH($D342,$137:$137,0)-7),0),1),"","sed -i "&amp;IF($AK$310="MacOS","'' ","")&amp;"'s#"&amp;CI$312&amp;"="""&amp;VLOOKUP(CI$312,$AD$9:$AN$32,8,FALSE)&amp;""""&amp;"#"&amp;CI$312&amp;"="&amp;""""&amp;INDEX($E$255:$G$259,MATCH("●",INDEX($H$255:$AQ$259,,MATCH($D342,$137:$137,0)-7),0),1)&amp;""""&amp;"#g'"&amp;" ${CONFIG_DIR}"&amp;$K$7&amp;"; export "&amp;CI$312&amp;"="&amp;""""&amp;INDEX($E$255:$G$259,MATCH("●",INDEX($H$255:$AQ$259,,MATCH($D342,$137:$137,0)-7),0),1)&amp;""";"),",",""",""")</f>
        <v/>
      </c>
      <c r="CJ342" s="71" t="str">
        <f>SUBSTITUTE(IF(INDEX($E$255:$G$259,MATCH("●",INDEX($H$255:$AQ$259,,MATCH($D342,$137:$137,0)-7),0),1)=VLOOKUP(CJ$312,$AD$9:$AN$32,8,FALSE),"","sed -i "&amp;IF($AK$310="MacOS","'' ","")&amp;"'s#"&amp;CJ$312&amp;"="""&amp;INDEX($E$255:$G$259,MATCH("●",INDEX($H$255:$AQ$259,,MATCH($D342,$137:$137,0)-7),0),1)&amp;""""&amp;"#"&amp;CJ$312&amp;"="&amp;""""&amp;VLOOKUP(CJ$312,$AD$9:$AN$32,8,FALSE)&amp;""""&amp;"#g'"&amp;"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2" s="71" t="str">
        <f>SUBSTITUTE(IF(VLOOKUP(CK$312,$AD$9:$AN$32,8,FALSE)=INDEX($E$261:$G$270,MATCH("●",INDEX($H$261:$AQ$270,,MATCH($D342,$137:$137,0)-7),0),1),"","sed -i "&amp;IF($AK$310="MacOS","'' ","")&amp;"'s#"&amp;CK$312&amp;"="""&amp;VLOOKUP(CK$312,$AD$9:$AN$32,8,FALSE)&amp;""""&amp;"#"&amp;CK$312&amp;"="&amp;""""&amp;INDEX($E$261:$G$270,MATCH("●",INDEX($H$261:$AQ$270,,MATCH($D342,$137:$137,0)-7),0),1)&amp;""""&amp;"#g'"&amp;" ${CONFIG_DIR}"&amp;$K$7&amp;"; export "&amp;CK$312&amp;"="&amp;""""&amp;INDEX($E$261:$G$270,MATCH("●",INDEX($H$261:$AQ$270,,MATCH($D342,$137:$137,0)-7),0),1)&amp;""";"),",",""",""")</f>
        <v/>
      </c>
      <c r="CL342" s="71" t="str">
        <f>SUBSTITUTE(IF(INDEX($E$261:$G$270,MATCH("●",INDEX($H$261:$AQ$270,,MATCH($D342,$137:$137,0)-7),0),1)=VLOOKUP(CL$312,$AD$9:$AN$32,8,FALSE),"","sed -i "&amp;IF($AK$310="MacOS","'' ","")&amp;"'s#"&amp;CL$312&amp;"="""&amp;INDEX($E$261:$G$270,MATCH("●",INDEX($H$261:$AQ$270,,MATCH($D342,$137:$137,0)-7),0),1)&amp;""""&amp;"#"&amp;CL$312&amp;"="&amp;""""&amp;VLOOKUP(CL$312,$AD$9:$AN$32,8,FALSE)&amp;""""&amp;"#g'"&amp;"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42" s="71" t="str">
        <f t="shared" si="6"/>
        <v>sed -i '' 's#POSTGRESQL_TEMPLATE="template0"#POSTGRESQL_TEMPLATE="なし"#g' ${CONFIG_DIR}db_data_config.txt; export POSTGRESQL_TEMPLATE="なし";</v>
      </c>
      <c r="CN342" s="71" t="str">
        <f t="shared" si="7"/>
        <v>sed -i '' 's#POSTGRESQL_TEMPLATE="なし"#POSTGRESQL_TEMPLATE="template0"#g' ${CONFIG_DIR}db_data_config.txt; export POSTGRESQL_TEMPLATE="template0";</v>
      </c>
      <c r="CO342" s="71" t="str">
        <f t="shared" si="8"/>
        <v>sed -i '' 's#POSTGRESQL_CONNECTION_LIMIT="-1"#POSTGRESQL_CONNECTION_LIMIT="なし"#g' ${CONFIG_DIR}db_data_config.txt; export POSTGRESQL_CONNECTION_LIMIT="なし";</v>
      </c>
      <c r="CP342" s="71" t="str">
        <f t="shared" si="9"/>
        <v>sed -i '' 's#POSTGRESQL_CONNECTION_LIMIT="なし"#POSTGRESQL_CONNECTION_LIMIT="-1"#g' ${CONFIG_DIR}db_data_config.txt; export POSTGRESQL_CONNECTION_LIMIT="-1";</v>
      </c>
      <c r="CQ342" s="71" t="str">
        <f t="shared" si="10"/>
        <v>sed -i '' 's#POSTGRESQL_ALLOW_CONNECTIONS="true"#POSTGRESQL_ALLOW_CONNECTIONS="なし"#g' ${CONFIG_DIR}db_data_config.txt; export POSTGRESQL_ALLOW_CONNECTIONS="なし";</v>
      </c>
      <c r="CR342" s="71" t="str">
        <f t="shared" si="11"/>
        <v>sed -i '' 's#POSTGRESQL_ALLOW_CONNECTIONS="なし"#POSTGRESQL_ALLOW_CONNECTIONS="true"#g' ${CONFIG_DIR}db_data_config.txt; export POSTGRESQL_ALLOW_CONNECTIONS="true";</v>
      </c>
      <c r="CS342" s="5" t="s">
        <v>735</v>
      </c>
    </row>
    <row r="343" spans="4:97" ht="72" customHeight="1">
      <c r="D343" s="96">
        <f t="shared" si="12"/>
        <v>66</v>
      </c>
      <c r="E343" s="97"/>
      <c r="F343" s="97"/>
      <c r="G343" s="98"/>
      <c r="H343" s="45" t="str">
        <f t="shared" ca="1" si="5"/>
        <v>clear; echo テストケース066; sed -i '' 's#DATABASE_TABLERIGHT="*"#DATABASE_TABLERIGHT="test_table"#g' ${CONFIG_DIR}db_sql_config.txt; export DATABASE_TABLERIGHT="test_table";sed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's#DATABASE_TABLERIGHT="test_table"#DATABASE_TABLERIGHT="*"#g' ${CONFIG_DIR}db_sql_config.txt; export DATABASE_TABLERIGHT="*";sed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7"/>
      <c r="AE343" s="99" t="str" cm="1">
        <f t="array" ref="AE343">SUBSTITUTE(INDEX($H$288:$AQ$288, , MATCH($D343, $137:$137, 0)-7),"-","")</f>
        <v>正常</v>
      </c>
      <c r="AF343" s="100"/>
      <c r="AG343" s="101"/>
      <c r="AH343" s="102" t="s">
        <v>1531</v>
      </c>
      <c r="AI343" s="103"/>
      <c r="AJ343" s="103"/>
      <c r="AK343" s="103"/>
      <c r="AL343" s="103"/>
      <c r="AM343" s="103"/>
      <c r="AN343" s="103"/>
      <c r="AO343" s="103"/>
      <c r="AP343" s="103"/>
      <c r="AQ343" s="104"/>
      <c r="AS343" s="68" t="str" cm="1">
        <f t="array" ref="AS343">SUBSTITUTE(TEXT(INDEX($H$291:$AQ$291,1,$D343-36),"000000"),"-","")</f>
        <v>240001</v>
      </c>
      <c r="AT343" s="69"/>
      <c r="AU343" s="70"/>
      <c r="AW343" s="71" t="str">
        <f>SUBSTITUTE(IF(VLOOKUP(AW$312,$AD$9:$AN$32,8,FALSE)=INDEX($E$143:$G$146,MATCH("●",INDEX($H$143:$AQ$146,,MATCH($D343,$137:$137,0)-7),0),1),"","sed -i "&amp;IF($AK$310="MacOS","'' ","")&amp;"'s#"&amp;AW$312&amp;"="""&amp;VLOOKUP(AW$312,$AD$9:$AN$32,8,FALSE)&amp;""""&amp;"#"&amp;AW$312&amp;"="&amp;""""&amp;INDEX($E$143:$G$146,MATCH("●",INDEX($H$143:$AQ$146,,MATCH($D343,$137:$137,0)-7),0),1)&amp;""""&amp;"#g'"&amp;" ${CONFIG_DIR}"&amp;$K$7&amp;"; export "&amp;AW$312&amp;"="&amp;""""&amp;INDEX($E$143:$G$146,MATCH("●",INDEX($H$143:$AQ$146,,MATCH($D343,$137:$137,0)-7),0),1)&amp;""";"),",",""",""")</f>
        <v/>
      </c>
      <c r="AX343" s="71" t="str">
        <f>SUBSTITUTE(IF(INDEX($E$143:$G$146,MATCH("●",INDEX($H$143:$AQ$146,,MATCH($D343,$137:$137,0)-7),0),1)=VLOOKUP(AX$312,$AD$9:$AN$32,8,FALSE),"","sed -i "&amp;IF($AK$310="MacOS","'' ","")&amp;"'s#"&amp;AX$312&amp;"="""&amp;INDEX($E$143:$G$146,MATCH("●",INDEX($H$143:$AQ$146,,MATCH($D343,$137:$137,0)-7),0),1)&amp;""""&amp;"#"&amp;AX$312&amp;"="&amp;""""&amp;VLOOKUP(AX$312,$AD$9:$AN$32,8,FALSE)&amp;""""&amp;"#g'"&amp;"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3" s="71" t="str">
        <f>SUBSTITUTE(IF(VLOOKUP(AY$312,$AD$9:$AN$32,8,FALSE)=INDEX($E$148:$G$149,MATCH("●",INDEX($H$148:$AQ$149,,MATCH($D343,$137:$137,0)-7),0),1),"","sed -i "&amp;IF($AK$310="MacOS","'' ","")&amp;"'s#"&amp;AY$312&amp;"="""&amp;VLOOKUP(AY$312,$AD$9:$AN$32,8,FALSE)&amp;""""&amp;"#"&amp;AY$312&amp;"="&amp;""""&amp;INDEX($E$148:$G$149,MATCH("●",INDEX($H$148:$AQ$149,,MATCH($D343,$137:$137,0)-7),0),1)&amp;""""&amp;"#g'"&amp;" ${CONFIG_DIR}"&amp;$K$7&amp;"; export "&amp;AY$312&amp;"="&amp;""""&amp;INDEX($E$148:$G$149,MATCH("●",INDEX($H$148:$AQ$149,,MATCH($D343,$137:$137,0)-7),0),1)&amp;""";"),",",""",""")</f>
        <v/>
      </c>
      <c r="AZ343" s="71" t="str">
        <f>SUBSTITUTE(IF(INDEX($E$148:$G$149,MATCH("●",INDEX($H$148:$AQ$149,,MATCH($D343,$137:$137,0)-7),0),1)=VLOOKUP(AZ$312,$AD$9:$AN$16,8,FALSE),"","sed -i "&amp;IF($AK$310="MacOS","'' ","")&amp;"'s#"&amp;AZ$312&amp;"="""&amp;INDEX($E$148:$G$149,MATCH("●",INDEX($H$148:$AQ$149,,MATCH($D343,$137:$137,0)-7),0),1)&amp;""""&amp;"#"&amp;AZ$312&amp;"="&amp;""""&amp;VLOOKUP(AZ$312,$AD$9:$AN$16,8,FALSE)&amp;""""&amp;"#g'"&amp;"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3" s="71" t="str">
        <f>SUBSTITUTE(IF(VLOOKUP(BA$312,$AD$9:$AN$32,8,FALSE)=INDEX($E$151:$G$156,MATCH("●",INDEX($H$151:$AQ$156,,MATCH($D343,$137:$137,0)-7),0),1),"","sed -i "&amp;IF($AK$310="MacOS","'' ","")&amp;"'s#"&amp;BA$312&amp;"="""&amp;VLOOKUP(BA$312,$AD$9:$AN$32,8,FALSE)&amp;""""&amp;"#"&amp;BA$312&amp;"="&amp;""""&amp;INDEX($E$151:$G$156,MATCH("●",INDEX($H$151:$AQ$156,,MATCH($D343,$137:$137,0)-7),0),1)&amp;""""&amp;"#g'"&amp;" ${CONFIG_DIR}"&amp;$K$7&amp;"; export "&amp;BA$312&amp;"="&amp;""""&amp;INDEX($E$151:$G$156,MATCH("●",INDEX($H$151:$AQ$156,,MATCH($D343,$137:$137,0)-7),0),1)&amp;""";"),",",""",""")</f>
        <v/>
      </c>
      <c r="BB343" s="71" t="str">
        <f>SUBSTITUTE(IF(INDEX($E$151:$G$156,MATCH("●",INDEX($H$151:$AQ$156,,MATCH($D343,$137:$137,0)-7),0),1)=VLOOKUP(BB$312,$AD$9:$AN$16,8,FALSE),"","sed -i "&amp;IF($AK$310="MacOS","'' ","")&amp;"'s#"&amp;BB$312&amp;"="""&amp;INDEX($E$151:$G$156,MATCH("●",INDEX($H$151:$AQ$156,,MATCH($D343,$137:$137,0)-7),0),1)&amp;""""&amp;"#"&amp;BB$312&amp;"="&amp;""""&amp;VLOOKUP(BB$312,$AD$9:$AN$16,8,FALSE)&amp;""""&amp;"#g'"&amp;"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3" s="71" t="str">
        <f>SUBSTITUTE(IF(VLOOKUP(BC$312,$AD$9:$AN$32,8,FALSE)=INDEX($E$158:$G$166,MATCH("●",INDEX($H$158:$AQ$166,,MATCH($D343,$137:$137,0)-7),0),1),"","sed -i "&amp;IF($AK$310="MacOS","'' ","")&amp;"'s#"&amp;BC$312&amp;"="""&amp;VLOOKUP(BC$312,$AD$9:$AN$32,8,FALSE)&amp;""""&amp;"#"&amp;BC$312&amp;"="&amp;""""&amp;INDEX($E$158:$G$166,MATCH("●",INDEX($H$158:$AQ$166,,MATCH($D343,$137:$137,0)-7),0),1)&amp;""""&amp;"#g'"&amp;" ${CONFIG_DIR}"&amp;$K$7&amp;"; export "&amp;BC$312&amp;"="&amp;""""&amp;INDEX($E$158:$G$166,MATCH("●",INDEX($H$158:$AQ$166,,MATCH($D343,$137:$137,0)-7),0),1)&amp;""";"),",",""",""")</f>
        <v/>
      </c>
      <c r="BD343" s="71" t="str">
        <f>SUBSTITUTE(IF(INDEX($E$158:$G$166,MATCH("●",INDEX($H$158:$AQ$166,,MATCH($D343,$137:$137,0)-7),0),1)=VLOOKUP(BD$312,$AD$9:$AN$16,8,FALSE),"","sed -i "&amp;IF($AK$310="MacOS","'' ","")&amp;"'s#"&amp;BD$312&amp;"="""&amp;INDEX($E$158:$G$166,MATCH("●",INDEX($H$158:$AQ$166,,MATCH($D343,$137:$137,0)-7),0),1)&amp;""""&amp;"#"&amp;BD$312&amp;"="&amp;""""&amp;VLOOKUP(BD$312,$AD$9:$AN$16,8,FALSE)&amp;""""&amp;"#g'"&amp;"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3" s="71" t="str">
        <f>SUBSTITUTE(IF(VLOOKUP(BE$312,$AD$9:$AN$32,8,FALSE)=INDEX($E$168:$G$169,MATCH("●",INDEX($H$168:$AQ$169,,MATCH($D343,$137:$137,0)-7),0),1),"","sed -i "&amp;IF($AK$310="MacOS","'' ","")&amp;"'s#"&amp;BE$312&amp;"="""&amp;VLOOKUP(BE$312,$AD$9:$AD$9:$AN$32,8,FALSE)&amp;""""&amp;"#"&amp;BE$312&amp;"="&amp;""""&amp;INDEX($E$168:$G$169,MATCH("●",INDEX($H$168:$AQ$169,,MATCH($D343,$137:$137,0)-7),0),1)&amp;""""&amp;"#g'"&amp;" ${CONFIG_DIR}"&amp;$K$7&amp;"; export "&amp;BE$312&amp;"="&amp;""""&amp;INDEX($E$168:$G$169,MATCH("●",INDEX($H$168:$AQ$169,,MATCH($D343,$137:$137,0)-7),0),1)&amp;""";"),",",""",""")</f>
        <v/>
      </c>
      <c r="BF343" s="71" t="str">
        <f>SUBSTITUTE(IF(INDEX($E$168:$G$169,MATCH("●",INDEX($H$168:$AQ$169,,MATCH($D343,$137:$137,0)-7),0),1)=VLOOKUP(BF$312,$AD$9:$AN$16,8,FALSE),"","sed -i "&amp;IF($AK$310="MacOS","'' ","")&amp;"'s#"&amp;BF$312&amp;"="""&amp;INDEX($E$168:$G$169,MATCH("●",INDEX($H$168:$AQ$169,,MATCH($D343,$137:$137,0)-7),0),1)&amp;""""&amp;"#"&amp;BF$312&amp;"="&amp;""""&amp;VLOOKUP(BF$312,$AD$9:$AN$16,8,FALSE)&amp;""""&amp;"#g'"&amp;"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3" s="71" t="str">
        <f>SUBSTITUTE(IF(VLOOKUP(BG$312,$AD$9:$AN$32,8,FALSE)=INDEX($E$171:$G$172,MATCH("●",INDEX($H$171:$AQ$172,,MATCH($D343,$137:$137,0)-7),0),1),"","sed -i "&amp;IF($AK$310="MacOS","'' ","")&amp;"'s#"&amp;BG$312&amp;"="""&amp;VLOOKUP(BG$312,$AD$9:$AN$32,8,FALSE)&amp;""""&amp;"#"&amp;BG$312&amp;"="&amp;""""&amp;INDEX($E$171:$G$172,MATCH("●",INDEX($H$171:$AQ$172,,MATCH($D343,$137:$137,0)-7),0),1)&amp;""""&amp;"#g'"&amp;" ${CONFIG_DIR}"&amp;$K$7&amp;"; export "&amp;BG$312&amp;"="&amp;""""&amp;INDEX($E$171:$G$172,MATCH("●",INDEX($H$171:$AQ$172,,MATCH($D343,$137:$137,0)-7),0),1)&amp;""";"),",",""",""")</f>
        <v/>
      </c>
      <c r="BH343" s="71" t="str">
        <f>SUBSTITUTE(IF(INDEX($E$171:$G$172,MATCH("●",INDEX($H$171:$AQ$172,,MATCH($D343,$137:$137,0)-7),0),1)=VLOOKUP(BH$312,$AD$9:$AN$16,8,FALSE),"","sed -i "&amp;IF($AK$310="MacOS","'' ","")&amp;"'s#"&amp;BH$312&amp;"="""&amp;INDEX($E$171:$G$172,MATCH("●",INDEX($H$171:$AQ$172,,MATCH($D343,$137:$137,0)-7),0),1)&amp;""""&amp;"#"&amp;BH$312&amp;"="&amp;""""&amp;VLOOKUP(BH$312,$AD$9:$AN$16,8,FALSE)&amp;""""&amp;"#g'"&amp;"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3" s="71" t="str">
        <f>SUBSTITUTE(IF(VLOOKUP(BI$312,$AD$9:$AN$32,8,FALSE)=INDEX($E$174:$G$186,MATCH("●",INDEX($H$174:$AQ$186,,MATCH($D343,$137:$137,0)-7),0),1),"","sed -i "&amp;IF($AK$310="MacOS","'' ","")&amp;"'s#"&amp;BI$312&amp;"="""&amp;VLOOKUP(BI$312,$AD$9:$AN$32,8,FALSE)&amp;""""&amp;"#"&amp;BI$312&amp;"="&amp;""""&amp;INDEX($E$174:$G$186,MATCH("●",INDEX($H$174:$AQ$186,,MATCH($D343,$137:$137,0)-7),0),1)&amp;""""&amp;"#g'"&amp;" ${CONFIG_DIR}"&amp;$K$7&amp;"; export "&amp;BI$312&amp;"="&amp;""""&amp;INDEX($E$174:$G$186,MATCH("●",INDEX($H$174:$AQ$186,,MATCH($D343,$137:$137,0)-7),0),1)&amp;""";"),",",""",""")</f>
        <v/>
      </c>
      <c r="BJ343" s="71" t="str">
        <f>SUBSTITUTE(IF(INDEX($E$174:$G$186,MATCH("●",INDEX($H$174:$AQ$186,,MATCH($D343,$137:$137,0)-7),0),1)=VLOOKUP(BJ$312,$AD$9:$AN$16,8,FALSE),"","sed -i "&amp;IF($AK$310="MacOS","'' ","")&amp;"'s#"&amp;BJ$312&amp;"="""&amp;INDEX($E$174:$G$186,MATCH("●",INDEX($H$174:$AQ$186,,MATCH($D343,$137:$137,0)-7),0),1)&amp;""""&amp;"#"&amp;BJ$312&amp;"="&amp;""""&amp;VLOOKUP(BJ$312,$AD$9:$AN$16,8,FALSE)&amp;""""&amp;"#g'"&amp;"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43" s="71" t="str">
        <f>SUBSTITUTE(IF(VLOOKUP(BK$312,$AD$9:$AN$32,8,FALSE)=INDEX($E$188:$G$191,MATCH("●",INDEX($H$188:$AQ$191,,MATCH($D343,$137:$137,0)-7),0),1),"","sed -i "&amp;IF($AK$310="MacOS","'' ","")&amp;"'s#"&amp;BK$312&amp;"="""&amp;VLOOKUP(BK$312,$AD$9:$AN$32,8,FALSE)&amp;""""&amp;"#"&amp;BK$312&amp;"="&amp;""""&amp;INDEX($E$188:$G$191,MATCH("●",INDEX($H$188:$AQ$191,,MATCH($D343,$137:$137,0)-7),0),1)&amp;""""&amp;"#g'"&amp;" ${CONFIG_DIR}"&amp;$K$7&amp;"; export "&amp;BK$312&amp;"="&amp;""""&amp;INDEX($E$188:$G$191,MATCH("●",INDEX($H$188:$AQ$191,,MATCH($D343,$137:$137,0)-7),0),1)&amp;""";"),",",""",""")</f>
        <v>sed -i '' 's#DATABASE_TABLERIGHT="*"#DATABASE_TABLERIGHT="test_table"#g' ${CONFIG_DIR}db_sql_config.txt; export DATABASE_TABLERIGHT="test_table";</v>
      </c>
      <c r="BL343" s="71" t="str">
        <f>SUBSTITUTE(IF(INDEX($E$188:$G$191,MATCH("●",INDEX($H$188:$AQ$191,,MATCH($D343,$137:$137,0)-7),0),1)=VLOOKUP(BL$312,$AD$9:$AN$32,8,FALSE),"","sed -i "&amp;IF($AK$310="MacOS","'' ","")&amp;"'s#"&amp;BL$312&amp;"="""&amp;INDEX($E$188:$G$191,MATCH("●",INDEX($H$188:$AQ$191,,MATCH($D343,$137:$137,0)-7),0),1)&amp;""""&amp;"#"&amp;BL$312&amp;"="&amp;""""&amp;VLOOKUP(BL$312,$AD$9:$AN$32,8,FALSE)&amp;""""&amp;"#g'"&amp;"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>sed -i '' 's#DATABASE_TABLERIGHT="test_table"#DATABASE_TABLERIGHT="*"#g' ${CONFIG_DIR}db_sql_config.txt; export DATABASE_TABLERIGHT="*";</v>
      </c>
      <c r="BM343" s="71" t="str">
        <f>SUBSTITUTE(IF(VLOOKUP(BM$312,$AD$9:$AN$32,8,FALSE)=INDEX($E$193:$G$194,MATCH("●",INDEX($H$193:$AQ$194,,MATCH($D343,$137:$137,0)-7),0),1),"","sed -i "&amp;IF($AK$310="MacOS","'' ","")&amp;"'s#"&amp;BM$312&amp;"="""&amp;VLOOKUP(BM$312,$AD$9:$AN$32,8,FALSE)&amp;""""&amp;"#"&amp;BM$312&amp;"="&amp;""""&amp;INDEX($E$193:$G$194,MATCH("●",INDEX($H$193:$AQ$194,,MATCH($D343,$137:$137,0)-7),0),1)&amp;""""&amp;"#g'"&amp;" ${CONFIG_DIR}"&amp;$K$7&amp;"; export "&amp;BM$312&amp;"="&amp;""""&amp;INDEX($E$193:$G$194,MATCH("●",INDEX($H$193:$AQ$194,,MATCH($D343,$137:$137,0)-7),0),1)&amp;""";"),",",""",""")</f>
        <v/>
      </c>
      <c r="BN343" s="71" t="str">
        <f>SUBSTITUTE(IF(INDEX($E$193:$G$194,MATCH("●",INDEX($H$193:$AQ$194,,MATCH($D343,$137:$137,0)-7),0),1)=VLOOKUP(BN$312,$AD$9:$AN$32,8,FALSE),"","sed -i "&amp;IF($AK$310="MacOS","'' ","")&amp;"'s#"&amp;BN$312&amp;"="""&amp;INDEX($E$193:$G$194,MATCH("●",INDEX($H$193:$AQ$194,,MATCH($D343,$137:$137,0)-7),0),1)&amp;""""&amp;"#"&amp;BN$312&amp;"="&amp;""""&amp;VLOOKUP(BN$312,$AD$9:$AN$32,8,FALSE)&amp;""""&amp;"#g'"&amp;"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3" s="71" t="str">
        <f>SUBSTITUTE(IF(VLOOKUP(BO$312,$AD$9:$AN$32,8,FALSE)=INDEX($E$196:$G$197,MATCH("●",INDEX($H$196:$AQ$197,,MATCH($D343,$137:$137,0)-7),0),1),"","sed -i "&amp;IF($AK$310="MacOS","'' ","")&amp;"'s#"&amp;BO$312&amp;"="""&amp;VLOOKUP(BO$312,$AD$9:$AN$32,8,FALSE)&amp;""""&amp;"#"&amp;BO$312&amp;"="&amp;""""&amp;INDEX($E$196:$G$197,MATCH("●",INDEX($H$196:$AQ$197,,MATCH($D343,$137:$137,0)-7),0),1)&amp;""""&amp;"#g'"&amp;" ${CONFIG_DIR}"&amp;$K$7&amp;"; export "&amp;BO$312&amp;"="&amp;""""&amp;INDEX($E$196:$G$197,MATCH("●",INDEX($H$196:$AQ$197,,MATCH($D343,$137:$137,0)-7),0),1)&amp;""";"),",",""",""")</f>
        <v/>
      </c>
      <c r="BP343" s="71" t="str">
        <f>SUBSTITUTE(IF(INDEX($E$196:$G$197,MATCH("●",INDEX($H$196:$AQ$197,,MATCH($D343,$137:$137,0)-7),0),1)=VLOOKUP(BP$312,$AD$9:$AN$32,8,FALSE),"","sed -i "&amp;IF($AK$310="MacOS","'' ","")&amp;"'s#"&amp;BP$312&amp;"="""&amp;INDEX($E$196:$G$197,MATCH("●",INDEX($H$196:$AQ$197,,MATCH($D343,$137:$137,0)-7),0),1)&amp;""""&amp;"#"&amp;BP$312&amp;"="&amp;""""&amp;VLOOKUP(BP$312,$AD$9:$AN$32,8,FALSE)&amp;""""&amp;"#g'"&amp;"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3" s="71" t="str">
        <f>SUBSTITUTE(IF(VLOOKUP(BQ$312,$AD$9:$AN$32,8,FALSE)=INDEX($E$199:$G$200,MATCH("●",INDEX($H$199:$AQ$200,,MATCH($D343,$137:$137,0)-7),0),1),"","sed -i "&amp;IF($AK$310="MacOS","'' ","")&amp;"'s#"&amp;BQ$312&amp;"="""&amp;VLOOKUP(BQ$312,$AD$9:$AN$32,8,FALSE)&amp;""""&amp;"#"&amp;BQ$312&amp;"="&amp;""""&amp;INDEX($E$199:$G$200,MATCH("●",INDEX($H$199:$AQ$200,,MATCH($D343,$137:$137,0)-7),0),1)&amp;""""&amp;"#g'"&amp;" ${CONFIG_DIR}"&amp;$K$7&amp;"; export "&amp;BQ$312&amp;"="&amp;""""&amp;INDEX($E$199:$G$200,MATCH("●",INDEX($H$199:$AQ$200,,MATCH($D343,$137:$137,0)-7),0),1)&amp;""";"),",",""",""")</f>
        <v/>
      </c>
      <c r="BR343" s="71" t="str">
        <f>SUBSTITUTE(IF(INDEX($E$199:$G$200,MATCH("●",INDEX($H$199:$AQ$200,,MATCH($D343,$137:$137,0)-7),0),1)=VLOOKUP(BR$312,$AD$9:$AN$32,8,FALSE),"","sed -i "&amp;IF($AK$310="MacOS","'' ","")&amp;"'s#"&amp;BR$312&amp;"="""&amp;INDEX($E$199:$G$200,MATCH("●",INDEX($H$199:$AQ$200,,MATCH($D343,$137:$137,0)-7),0),1)&amp;""""&amp;"#"&amp;BR$312&amp;"="&amp;""""&amp;VLOOKUP(BR$312,$AD$9:$AN$32,8,FALSE)&amp;""""&amp;"#g'"&amp;"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3" s="71" t="str">
        <f>SUBSTITUTE(IF(VLOOKUP(BS$312,$AD$9:$AN$32,8,FALSE)=INDEX($E$202:$G$205,MATCH("●",INDEX($H$202:$AQ$205,,MATCH($D343,$137:$137,0)-7),0),1),"","sed -i "&amp;IF($AK$310="MacOS","'' ","")&amp;"'s#"&amp;BS$312&amp;"="""&amp;VLOOKUP(BS$312,$AD$9:$AN$32,8,FALSE)&amp;""""&amp;"#"&amp;BS$312&amp;"="&amp;""""&amp;INDEX($E$202:$G$205,MATCH("●",INDEX($H$202:$AQ$205,,MATCH($D343,$137:$137,0)-7),0),1)&amp;""""&amp;"#g'"&amp;" ${CONFIG_DIR}"&amp;$K$7&amp;"; export "&amp;BS$312&amp;"="&amp;""""&amp;INDEX($E$202:$G$205,MATCH("●",INDEX($H$202:$AQ$205,,MATCH($D343,$137:$137,0)-7),0),1)&amp;""";"),",",""",""")</f>
        <v/>
      </c>
      <c r="BT343" s="71" t="str">
        <f>SUBSTITUTE(IF(INDEX($E$202:$G$205,MATCH("●",INDEX($H$202:$AQ$205,,MATCH($D343,$137:$137,0)-7),0),1)=VLOOKUP(BT$312,$AD$9:$AN$32,8,FALSE),"","sed -i "&amp;IF($AK$310="MacOS","'' ","")&amp;"'s#"&amp;BT$312&amp;"="""&amp;INDEX($E$202:$G$205,MATCH("●",INDEX($H$202:$AQ$205,,MATCH($D343,$137:$137,0)-7),0),1)&amp;""""&amp;"#"&amp;BT$312&amp;"="&amp;""""&amp;VLOOKUP(BT$312,$AD$9:$AN$32,8,FALSE)&amp;""""&amp;"#g'"&amp;"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3" s="71" t="str">
        <f>SUBSTITUTE(IF(VLOOKUP(BU$312,$AD$9:$AN$32,8,FALSE)=INDEX($E$207:$G$212,MATCH("●",INDEX($H$207:$AQ$212,,MATCH($D343,$137:$137,0)-7),0),1),"","sed -i "&amp;IF($AK$310="MacOS","'' ","")&amp;"'s#"&amp;BU$312&amp;"="""&amp;VLOOKUP(BU$312,$AD$9:$AN$32,8,FALSE)&amp;""""&amp;"#"&amp;BU$312&amp;"="&amp;""""&amp;INDEX($E$207:$G$212,MATCH("●",INDEX($H$207:$AQ$212,,MATCH($D343,$137:$137,0)-7),0),1)&amp;""""&amp;"#g'"&amp;" ${CONFIG_DIR}"&amp;$K$7&amp;"; export "&amp;BU$312&amp;"="&amp;""""&amp;INDEX($E$207:$G$212,MATCH("●",INDEX($H$207:$AQ$212,,MATCH($D343,$137:$137,0)-7),0),1)&amp;""";"),",",""",""")</f>
        <v/>
      </c>
      <c r="BV343" s="71" t="str">
        <f>SUBSTITUTE(IF(INDEX($E$207:$G$212,MATCH("●",INDEX($H$207:$AQ$212,,MATCH($D343,$137:$137,0)-7),0),1)=VLOOKUP(BV$312,$AD$9:$AN$32,8,FALSE),"","sed -i "&amp;IF($AK$310="MacOS","'' ","")&amp;"'s#"&amp;BV$312&amp;"="""&amp;INDEX($E$207:$G$212,MATCH("●",INDEX($H$207:$AQ$212,,MATCH($D343,$137:$137,0)-7),0),1)&amp;""""&amp;"#"&amp;BV$312&amp;"="&amp;""""&amp;VLOOKUP(BV$312,$AD$9:$AN$32,8,FALSE)&amp;""""&amp;"#g'"&amp;"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3" s="71" t="str">
        <f>SUBSTITUTE(IF(VLOOKUP(BW$312,$AD$9:$AN$32,8,FALSE)=INDEX($E$214:$G$219,MATCH("●",INDEX($H$214:$AQ$219,,MATCH($D343,$137:$137,0)-7),0),1),"","sed -i "&amp;IF($AK$310="MacOS","'' ","")&amp;"'s#"&amp;BW$312&amp;"="""&amp;VLOOKUP(BW$312,$AD$9:$AN$32,8,FALSE)&amp;""""&amp;"#"&amp;BW$312&amp;"="&amp;""""&amp;INDEX($E$214:$G$219,MATCH("●",INDEX($H$214:$AQ$219,,MATCH($D343,$137:$137,0)-7),0),1)&amp;""""&amp;"#g'"&amp;" ${CONFIG_DIR}"&amp;$K$7&amp;"; export "&amp;BW$312&amp;"="&amp;""""&amp;INDEX($E$214:$G$219,MATCH("●",INDEX($H$214:$AQ$219,,MATCH($D343,$137:$137,0)-7),0),1)&amp;""";"),",",""",""")</f>
        <v/>
      </c>
      <c r="BX343" s="71" t="str">
        <f>SUBSTITUTE(IF(INDEX($E$214:$G$219,MATCH("●",INDEX($H$214:$AQ$219,,MATCH($D343,$137:$137,0)-7),0),1)=VLOOKUP(BX$312,$AD$9:$AN$32,8,FALSE),"","sed -i "&amp;IF($AK$310="MacOS","'' ","")&amp;"'s#"&amp;BX$312&amp;"="""&amp;INDEX($E$214:$G$219,MATCH("●",INDEX($H$214:$AQ$219,,MATCH($D343,$137:$137,0)-7),0),1)&amp;""""&amp;"#"&amp;BX$312&amp;"="&amp;""""&amp;VLOOKUP(BX$312,$AD$9:$AN$32,8,FALSE)&amp;""""&amp;"#g'"&amp;"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3" s="71" t="str">
        <f>SUBSTITUTE(IF(VLOOKUP(BY$312,$AD$9:$AN$32,8,FALSE)=INDEX($E$221:$G$226,MATCH("●",INDEX($H$221:$AQ$226,,MATCH($D343,$137:$137,0)-7),0),1),"","sed -i "&amp;IF($AK$310="MacOS","'' ","")&amp;"'s#"&amp;BY$312&amp;"="""&amp;VLOOKUP(BY$312,$AD$9:$AN$32,8,FALSE)&amp;""""&amp;"#"&amp;BY$312&amp;"="&amp;""""&amp;INDEX($E$221:$G$226,MATCH("●",INDEX($H$221:$AQ$226,,MATCH($D343,$137:$137,0)-7),0),1)&amp;""""&amp;"#g'"&amp;" ${CONFIG_DIR}"&amp;$K$7&amp;"; export "&amp;BY$312&amp;"="&amp;""""&amp;INDEX($E$221:$G$226,MATCH("●",INDEX($H$221:$AQ$226,,MATCH($D343,$137:$137,0)-7),0),1)&amp;""";"),",",""",""")</f>
        <v/>
      </c>
      <c r="BZ343" s="71" t="str">
        <f>SUBSTITUTE(IF(INDEX($E$221:$G$226,MATCH("●",INDEX($H$221:$AQ$226,,MATCH($D343,$137:$137,0)-7),0),1)=VLOOKUP(BZ$312,$AD$9:$AN$32,8,FALSE),"","sed -i "&amp;IF($AK$310="MacOS","'' ","")&amp;"'s#"&amp;BZ$312&amp;"="""&amp;INDEX($E$221:$G$226,MATCH("●",INDEX($H$221:$AQ$226,,MATCH($D343,$137:$137,0)-7),0),1)&amp;""""&amp;"#"&amp;BZ$312&amp;"="&amp;""""&amp;VLOOKUP(BZ$312,$AD$9:$AN$32,8,FALSE)&amp;""""&amp;"#g'"&amp;"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3" s="71" t="str">
        <f>SUBSTITUTE(IF(VLOOKUP(CA$312,$AD$9:$AN$32,8,FALSE)=INDEX($E$228:$G$233,MATCH("●",INDEX($H$228:$AQ$233,,MATCH($D343,$137:$137,0)-7),0),1),"","sed -i "&amp;IF($AK$310="MacOS","'' ","")&amp;"'s#"&amp;CA$312&amp;"="""&amp;VLOOKUP(CA$312,$AD$9:$AN$32,8,FALSE)&amp;""""&amp;"#"&amp;CA$312&amp;"="&amp;""""&amp;INDEX($E$228:$G$233,MATCH("●",INDEX($H$228:$AQ$233,,MATCH($D343,$137:$137,0)-7),0),1)&amp;""""&amp;"#g'"&amp;" ${CONFIG_DIR}"&amp;$K$7&amp;"; export "&amp;CA$312&amp;"="&amp;""""&amp;INDEX($E$228:$G$233,MATCH("●",INDEX($H$228:$AQ$233,,MATCH($D343,$137:$137,0)-7),0),1)&amp;""";"),",",""",""")</f>
        <v/>
      </c>
      <c r="CB343" s="71" t="str">
        <f>SUBSTITUTE(IF(INDEX($E$228:$G$233,MATCH("●",INDEX($H$228:$AQ$233,,MATCH($D343,$137:$137,0)-7),0),1)=VLOOKUP(CB$312,$AD$9:$AN$32,8,FALSE),"","sed -i "&amp;IF($AK$310="MacOS","'' ","")&amp;"'s#"&amp;CB$312&amp;"="""&amp;INDEX($E$228:$G$233,MATCH("●",INDEX($H$228:$AQ$233,,MATCH($D343,$137:$137,0)-7),0),1)&amp;""""&amp;"#"&amp;CB$312&amp;"="&amp;""""&amp;VLOOKUP(CB$312,$AD$9:$AN$32,8,FALSE)&amp;""""&amp;"#g'"&amp;"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3" s="71" t="str">
        <f>SUBSTITUTE(IF(VLOOKUP(CC$312,$AD$9:$AN$32,8,FALSE)=INDEX($E$235:$G$240,MATCH("●",INDEX($H$235:$AQ$240,,MATCH($D343,$137:$137,0)-7),0),1),"","sed -i "&amp;IF($AK$310="MacOS","'' ","")&amp;"'s#"&amp;CC$312&amp;"="""&amp;VLOOKUP(CC$312,$AD$9:$AN$32,8,FALSE)&amp;""""&amp;"#"&amp;CC$312&amp;"="&amp;""""&amp;INDEX($E$235:$G$240,MATCH("●",INDEX($H$235:$AQ$240,,MATCH($D343,$137:$137,0)-7),0),1)&amp;""""&amp;"#g'"&amp;" ${CONFIG_DIR}"&amp;$K$7&amp;"; export "&amp;CC$312&amp;"="&amp;""""&amp;INDEX($E$235:$G$240,MATCH("●",INDEX($H$235:$AQ$240,,MATCH($D343,$137:$137,0)-7),0),1)&amp;""";"),",",""",""")</f>
        <v/>
      </c>
      <c r="CD343" s="71" t="str">
        <f>SUBSTITUTE(IF(INDEX($E$235:$G$240,MATCH("●",INDEX($H$235:$AQ$240,,MATCH($D343,$137:$137,0)-7),0),1)=VLOOKUP(CD$312,$AD$9:$AN$32,8,FALSE),"","sed -i "&amp;IF($AK$310="MacOS","'' ","")&amp;"'s#"&amp;CD$312&amp;"="""&amp;INDEX($E$235:$G$240,MATCH("●",INDEX($H$235:$AQ$240,,MATCH($D343,$137:$137,0)-7),0),1)&amp;""""&amp;"#"&amp;CD$312&amp;"="&amp;""""&amp;VLOOKUP(CD$312,$AD$9:$AN$32,8,FALSE)&amp;""""&amp;"#g'"&amp;"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3" s="71" t="str">
        <f>SUBSTITUTE(IF(VLOOKUP(CE$312,$AD$9:$AN$32,8,FALSE)=INDEX($E$242:$G$247,MATCH("●",INDEX($H$242:$AQ$247,,MATCH($D343,$137:$137,0)-7),0),1),"","sed -i "&amp;IF($AK$310="MacOS","'' ","")&amp;"'s#"&amp;CE$312&amp;"="""&amp;VLOOKUP(CE$312,$AD$9:$AN$32,8,FALSE)&amp;""""&amp;"#"&amp;CE$312&amp;"="&amp;""""&amp;INDEX($E$242:$G$247,MATCH("●",INDEX($H$242:$AQ$247,,MATCH($D343,$137:$137,0)-7),0),1)&amp;""""&amp;"#g'"&amp;" ${CONFIG_DIR}"&amp;$K$7&amp;"; export "&amp;CE$312&amp;"="&amp;""""&amp;INDEX($E$242:$G$247,MATCH("●",INDEX($H$242:$AQ$247,,MATCH($D343,$137:$137,0)-7),0),1)&amp;""";"),",",""",""")</f>
        <v/>
      </c>
      <c r="CF343" s="71" t="str">
        <f>SUBSTITUTE(IF(INDEX($E$242:$G$247,MATCH("●",INDEX($H$242:$AQ$247,,MATCH($D343,$137:$137,0)-7),0),1)=VLOOKUP(CF$312,$AD$9:$AN$32,8,FALSE),"","sed -i "&amp;IF($AK$310="MacOS","'' ","")&amp;"'s#"&amp;CF$312&amp;"="""&amp;INDEX($E$242:$G$247,MATCH("●",INDEX($H$242:$AQ$247,,MATCH($D343,$137:$137,0)-7),0),1)&amp;""""&amp;"#"&amp;CF$312&amp;"="&amp;""""&amp;VLOOKUP(CF$312,$AD$9:$AN$32,8,FALSE)&amp;""""&amp;"#g'"&amp;"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3" s="71" t="str">
        <f>SUBSTITUTE(IF(VLOOKUP(CG$312,$AD$9:$AN$32,8,FALSE)=INDEX($E$249:$G$253,MATCH("●",INDEX($H$249:$AQ$253,,MATCH($D343,$137:$137,0)-7),0),1),"","sed -i "&amp;IF($AK$310="MacOS","'' ","")&amp;"'s#"&amp;CG$312&amp;"="""&amp;VLOOKUP(CG$312,$AD$9:$AN$32,8,FALSE)&amp;""""&amp;"#"&amp;CG$312&amp;"="&amp;""""&amp;INDEX($E$249:$G$253,MATCH("●",INDEX($H$249:$AQ$253,,MATCH($D343,$137:$137,0)-7),0),1)&amp;""""&amp;"#g'"&amp;" ${CONFIG_DIR}"&amp;$K$7&amp;"; export "&amp;CG$312&amp;"="&amp;""""&amp;INDEX($E$249:$G$253,MATCH("●",INDEX($H$249:$AQ$253,,MATCH($D343,$137:$137,0)-7),0),1)&amp;""";"),",",""",""")</f>
        <v/>
      </c>
      <c r="CH343" s="71" t="str">
        <f>SUBSTITUTE(IF(INDEX($E$249:$G$253,MATCH("●",INDEX($H$249:$AQ$253,,MATCH($D343,$137:$137,0)-7),0),1)=VLOOKUP(CH$312,$AD$9:$AN$32,8,FALSE),"","sed -i "&amp;IF($AK$310="MacOS","'' ","")&amp;"'s#"&amp;CH$312&amp;"="""&amp;INDEX($E$249:$G$253,MATCH("●",INDEX($H$249:$AQ$253,,MATCH($D343,$137:$137,0)-7),0),1)&amp;""""&amp;"#"&amp;CH$312&amp;"="&amp;""""&amp;VLOOKUP(CH$312,$AD$9:$AN$32,8,FALSE)&amp;""""&amp;"#g'"&amp;"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3" s="71" t="str">
        <f>SUBSTITUTE(IF(VLOOKUP(CI$312,$AD$9:$AN$32,8,FALSE)=INDEX($E$255:$G$259,MATCH("●",INDEX($H$255:$AQ$259,,MATCH($D343,$137:$137,0)-7),0),1),"","sed -i "&amp;IF($AK$310="MacOS","'' ","")&amp;"'s#"&amp;CI$312&amp;"="""&amp;VLOOKUP(CI$312,$AD$9:$AN$32,8,FALSE)&amp;""""&amp;"#"&amp;CI$312&amp;"="&amp;""""&amp;INDEX($E$255:$G$259,MATCH("●",INDEX($H$255:$AQ$259,,MATCH($D343,$137:$137,0)-7),0),1)&amp;""""&amp;"#g'"&amp;" ${CONFIG_DIR}"&amp;$K$7&amp;"; export "&amp;CI$312&amp;"="&amp;""""&amp;INDEX($E$255:$G$259,MATCH("●",INDEX($H$255:$AQ$259,,MATCH($D343,$137:$137,0)-7),0),1)&amp;""";"),",",""",""")</f>
        <v/>
      </c>
      <c r="CJ343" s="71" t="str">
        <f>SUBSTITUTE(IF(INDEX($E$255:$G$259,MATCH("●",INDEX($H$255:$AQ$259,,MATCH($D343,$137:$137,0)-7),0),1)=VLOOKUP(CJ$312,$AD$9:$AN$32,8,FALSE),"","sed -i "&amp;IF($AK$310="MacOS","'' ","")&amp;"'s#"&amp;CJ$312&amp;"="""&amp;INDEX($E$255:$G$259,MATCH("●",INDEX($H$255:$AQ$259,,MATCH($D343,$137:$137,0)-7),0),1)&amp;""""&amp;"#"&amp;CJ$312&amp;"="&amp;""""&amp;VLOOKUP(CJ$312,$AD$9:$AN$32,8,FALSE)&amp;""""&amp;"#g'"&amp;"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3" s="71" t="str">
        <f>SUBSTITUTE(IF(VLOOKUP(CK$312,$AD$9:$AN$32,8,FALSE)=INDEX($E$261:$G$270,MATCH("●",INDEX($H$261:$AQ$270,,MATCH($D343,$137:$137,0)-7),0),1),"","sed -i "&amp;IF($AK$310="MacOS","'' ","")&amp;"'s#"&amp;CK$312&amp;"="""&amp;VLOOKUP(CK$312,$AD$9:$AN$32,8,FALSE)&amp;""""&amp;"#"&amp;CK$312&amp;"="&amp;""""&amp;INDEX($E$261:$G$270,MATCH("●",INDEX($H$261:$AQ$270,,MATCH($D343,$137:$137,0)-7),0),1)&amp;""""&amp;"#g'"&amp;" ${CONFIG_DIR}"&amp;$K$7&amp;"; export "&amp;CK$312&amp;"="&amp;""""&amp;INDEX($E$261:$G$270,MATCH("●",INDEX($H$261:$AQ$270,,MATCH($D343,$137:$137,0)-7),0),1)&amp;""";"),",",""",""")</f>
        <v/>
      </c>
      <c r="CL343" s="71" t="str">
        <f>SUBSTITUTE(IF(INDEX($E$261:$G$270,MATCH("●",INDEX($H$261:$AQ$270,,MATCH($D343,$137:$137,0)-7),0),1)=VLOOKUP(CL$312,$AD$9:$AN$32,8,FALSE),"","sed -i "&amp;IF($AK$310="MacOS","'' ","")&amp;"'s#"&amp;CL$312&amp;"="""&amp;INDEX($E$261:$G$270,MATCH("●",INDEX($H$261:$AQ$270,,MATCH($D343,$137:$137,0)-7),0),1)&amp;""""&amp;"#"&amp;CL$312&amp;"="&amp;""""&amp;VLOOKUP(CL$312,$AD$9:$AN$32,8,FALSE)&amp;""""&amp;"#g'"&amp;"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43" s="71" t="str">
        <f t="shared" si="6"/>
        <v>sed -i '' 's#POSTGRESQL_TEMPLATE="template0"#POSTGRESQL_TEMPLATE="なし"#g' ${CONFIG_DIR}db_data_config.txt; export POSTGRESQL_TEMPLATE="なし";</v>
      </c>
      <c r="CN343" s="71" t="str">
        <f t="shared" si="7"/>
        <v>sed -i '' 's#POSTGRESQL_TEMPLATE="なし"#POSTGRESQL_TEMPLATE="template0"#g' ${CONFIG_DIR}db_data_config.txt; export POSTGRESQL_TEMPLATE="template0";</v>
      </c>
      <c r="CO343" s="71" t="str">
        <f t="shared" si="8"/>
        <v>sed -i '' 's#POSTGRESQL_CONNECTION_LIMIT="-1"#POSTGRESQL_CONNECTION_LIMIT="なし"#g' ${CONFIG_DIR}db_data_config.txt; export POSTGRESQL_CONNECTION_LIMIT="なし";</v>
      </c>
      <c r="CP343" s="71" t="str">
        <f t="shared" si="9"/>
        <v>sed -i '' 's#POSTGRESQL_CONNECTION_LIMIT="なし"#POSTGRESQL_CONNECTION_LIMIT="-1"#g' ${CONFIG_DIR}db_data_config.txt; export POSTGRESQL_CONNECTION_LIMIT="-1";</v>
      </c>
      <c r="CQ343" s="71" t="str">
        <f t="shared" si="10"/>
        <v>sed -i '' 's#POSTGRESQL_ALLOW_CONNECTIONS="true"#POSTGRESQL_ALLOW_CONNECTIONS="なし"#g' ${CONFIG_DIR}db_data_config.txt; export POSTGRESQL_ALLOW_CONNECTIONS="なし";</v>
      </c>
      <c r="CR343" s="71" t="str">
        <f t="shared" si="11"/>
        <v>sed -i '' 's#POSTGRESQL_ALLOW_CONNECTIONS="なし"#POSTGRESQL_ALLOW_CONNECTIONS="true"#g' ${CONFIG_DIR}db_data_config.txt; export POSTGRESQL_ALLOW_CONNECTIONS="true";</v>
      </c>
      <c r="CS343" s="5" t="s">
        <v>735</v>
      </c>
    </row>
    <row r="344" spans="4:97" ht="72" customHeight="1">
      <c r="D344" s="96">
        <f t="shared" si="12"/>
        <v>67</v>
      </c>
      <c r="E344" s="97"/>
      <c r="F344" s="97"/>
      <c r="G344" s="98"/>
      <c r="H344" s="45" t="str">
        <f t="shared" ca="1" si="5"/>
        <v>clear; echo テストケース067; sed -i '' 's#DATABASE_TABLERIGHT="*"#DATABASE_TABLERIGHT="NONE_TABLE"#g' ${CONFIG_DIR}db_sql_config.txt; export DATABASE_TABLERIGHT="NONE_TABLE";sed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's#DATABASE_TABLERIGHT="NONE_TABLE"#DATABASE_TABLERIGHT="*"#g' ${CONFIG_DIR}db_sql_config.txt; export DATABASE_TABLERIGHT="*";sed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7"/>
      <c r="AE344" s="99" t="str" cm="1">
        <f t="array" ref="AE344">SUBSTITUTE(INDEX($H$288:$AQ$288, , MATCH($D344, $137:$137, 0)-7),"-","")</f>
        <v>異常</v>
      </c>
      <c r="AF344" s="100"/>
      <c r="AG344" s="101"/>
      <c r="AH344" s="102" t="s">
        <v>1532</v>
      </c>
      <c r="AI344" s="103"/>
      <c r="AJ344" s="103"/>
      <c r="AK344" s="103"/>
      <c r="AL344" s="103"/>
      <c r="AM344" s="103"/>
      <c r="AN344" s="103"/>
      <c r="AO344" s="103"/>
      <c r="AP344" s="103"/>
      <c r="AQ344" s="104"/>
      <c r="AS344" s="68" t="str" cm="1">
        <f t="array" ref="AS344">SUBSTITUTE(TEXT(INDEX($H$291:$AQ$291,1,$D344-36),"000000"),"-","")</f>
        <v>240127</v>
      </c>
      <c r="AT344" s="69"/>
      <c r="AU344" s="70"/>
      <c r="AW344" s="71" t="str">
        <f>SUBSTITUTE(IF(VLOOKUP(AW$312,$AD$9:$AN$32,8,FALSE)=INDEX($E$143:$G$146,MATCH("●",INDEX($H$143:$AQ$146,,MATCH($D344,$137:$137,0)-7),0),1),"","sed -i "&amp;IF($AK$310="MacOS","'' ","")&amp;"'s#"&amp;AW$312&amp;"="""&amp;VLOOKUP(AW$312,$AD$9:$AN$32,8,FALSE)&amp;""""&amp;"#"&amp;AW$312&amp;"="&amp;""""&amp;INDEX($E$143:$G$146,MATCH("●",INDEX($H$143:$AQ$146,,MATCH($D344,$137:$137,0)-7),0),1)&amp;""""&amp;"#g'"&amp;" ${CONFIG_DIR}"&amp;$K$7&amp;"; export "&amp;AW$312&amp;"="&amp;""""&amp;INDEX($E$143:$G$146,MATCH("●",INDEX($H$143:$AQ$146,,MATCH($D344,$137:$137,0)-7),0),1)&amp;""";"),",",""",""")</f>
        <v/>
      </c>
      <c r="AX344" s="71" t="str">
        <f>SUBSTITUTE(IF(INDEX($E$143:$G$146,MATCH("●",INDEX($H$143:$AQ$146,,MATCH($D344,$137:$137,0)-7),0),1)=VLOOKUP(AX$312,$AD$9:$AN$32,8,FALSE),"","sed -i "&amp;IF($AK$310="MacOS","'' ","")&amp;"'s#"&amp;AX$312&amp;"="""&amp;INDEX($E$143:$G$146,MATCH("●",INDEX($H$143:$AQ$146,,MATCH($D344,$137:$137,0)-7),0),1)&amp;""""&amp;"#"&amp;AX$312&amp;"="&amp;""""&amp;VLOOKUP(AX$312,$AD$9:$AN$32,8,FALSE)&amp;""""&amp;"#g'"&amp;"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4" s="71" t="str">
        <f>SUBSTITUTE(IF(VLOOKUP(AY$312,$AD$9:$AN$32,8,FALSE)=INDEX($E$148:$G$149,MATCH("●",INDEX($H$148:$AQ$149,,MATCH($D344,$137:$137,0)-7),0),1),"","sed -i "&amp;IF($AK$310="MacOS","'' ","")&amp;"'s#"&amp;AY$312&amp;"="""&amp;VLOOKUP(AY$312,$AD$9:$AN$32,8,FALSE)&amp;""""&amp;"#"&amp;AY$312&amp;"="&amp;""""&amp;INDEX($E$148:$G$149,MATCH("●",INDEX($H$148:$AQ$149,,MATCH($D344,$137:$137,0)-7),0),1)&amp;""""&amp;"#g'"&amp;" ${CONFIG_DIR}"&amp;$K$7&amp;"; export "&amp;AY$312&amp;"="&amp;""""&amp;INDEX($E$148:$G$149,MATCH("●",INDEX($H$148:$AQ$149,,MATCH($D344,$137:$137,0)-7),0),1)&amp;""";"),",",""",""")</f>
        <v/>
      </c>
      <c r="AZ344" s="71" t="str">
        <f>SUBSTITUTE(IF(INDEX($E$148:$G$149,MATCH("●",INDEX($H$148:$AQ$149,,MATCH($D344,$137:$137,0)-7),0),1)=VLOOKUP(AZ$312,$AD$9:$AN$16,8,FALSE),"","sed -i "&amp;IF($AK$310="MacOS","'' ","")&amp;"'s#"&amp;AZ$312&amp;"="""&amp;INDEX($E$148:$G$149,MATCH("●",INDEX($H$148:$AQ$149,,MATCH($D344,$137:$137,0)-7),0),1)&amp;""""&amp;"#"&amp;AZ$312&amp;"="&amp;""""&amp;VLOOKUP(AZ$312,$AD$9:$AN$16,8,FALSE)&amp;""""&amp;"#g'"&amp;"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4" s="71" t="str">
        <f>SUBSTITUTE(IF(VLOOKUP(BA$312,$AD$9:$AN$32,8,FALSE)=INDEX($E$151:$G$156,MATCH("●",INDEX($H$151:$AQ$156,,MATCH($D344,$137:$137,0)-7),0),1),"","sed -i "&amp;IF($AK$310="MacOS","'' ","")&amp;"'s#"&amp;BA$312&amp;"="""&amp;VLOOKUP(BA$312,$AD$9:$AN$32,8,FALSE)&amp;""""&amp;"#"&amp;BA$312&amp;"="&amp;""""&amp;INDEX($E$151:$G$156,MATCH("●",INDEX($H$151:$AQ$156,,MATCH($D344,$137:$137,0)-7),0),1)&amp;""""&amp;"#g'"&amp;" ${CONFIG_DIR}"&amp;$K$7&amp;"; export "&amp;BA$312&amp;"="&amp;""""&amp;INDEX($E$151:$G$156,MATCH("●",INDEX($H$151:$AQ$156,,MATCH($D344,$137:$137,0)-7),0),1)&amp;""";"),",",""",""")</f>
        <v/>
      </c>
      <c r="BB344" s="71" t="str">
        <f>SUBSTITUTE(IF(INDEX($E$151:$G$156,MATCH("●",INDEX($H$151:$AQ$156,,MATCH($D344,$137:$137,0)-7),0),1)=VLOOKUP(BB$312,$AD$9:$AN$16,8,FALSE),"","sed -i "&amp;IF($AK$310="MacOS","'' ","")&amp;"'s#"&amp;BB$312&amp;"="""&amp;INDEX($E$151:$G$156,MATCH("●",INDEX($H$151:$AQ$156,,MATCH($D344,$137:$137,0)-7),0),1)&amp;""""&amp;"#"&amp;BB$312&amp;"="&amp;""""&amp;VLOOKUP(BB$312,$AD$9:$AN$16,8,FALSE)&amp;""""&amp;"#g'"&amp;"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4" s="71" t="str">
        <f>SUBSTITUTE(IF(VLOOKUP(BC$312,$AD$9:$AN$32,8,FALSE)=INDEX($E$158:$G$166,MATCH("●",INDEX($H$158:$AQ$166,,MATCH($D344,$137:$137,0)-7),0),1),"","sed -i "&amp;IF($AK$310="MacOS","'' ","")&amp;"'s#"&amp;BC$312&amp;"="""&amp;VLOOKUP(BC$312,$AD$9:$AN$32,8,FALSE)&amp;""""&amp;"#"&amp;BC$312&amp;"="&amp;""""&amp;INDEX($E$158:$G$166,MATCH("●",INDEX($H$158:$AQ$166,,MATCH($D344,$137:$137,0)-7),0),1)&amp;""""&amp;"#g'"&amp;" ${CONFIG_DIR}"&amp;$K$7&amp;"; export "&amp;BC$312&amp;"="&amp;""""&amp;INDEX($E$158:$G$166,MATCH("●",INDEX($H$158:$AQ$166,,MATCH($D344,$137:$137,0)-7),0),1)&amp;""";"),",",""",""")</f>
        <v/>
      </c>
      <c r="BD344" s="71" t="str">
        <f>SUBSTITUTE(IF(INDEX($E$158:$G$166,MATCH("●",INDEX($H$158:$AQ$166,,MATCH($D344,$137:$137,0)-7),0),1)=VLOOKUP(BD$312,$AD$9:$AN$16,8,FALSE),"","sed -i "&amp;IF($AK$310="MacOS","'' ","")&amp;"'s#"&amp;BD$312&amp;"="""&amp;INDEX($E$158:$G$166,MATCH("●",INDEX($H$158:$AQ$166,,MATCH($D344,$137:$137,0)-7),0),1)&amp;""""&amp;"#"&amp;BD$312&amp;"="&amp;""""&amp;VLOOKUP(BD$312,$AD$9:$AN$16,8,FALSE)&amp;""""&amp;"#g'"&amp;"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4" s="71" t="str">
        <f>SUBSTITUTE(IF(VLOOKUP(BE$312,$AD$9:$AN$32,8,FALSE)=INDEX($E$168:$G$169,MATCH("●",INDEX($H$168:$AQ$169,,MATCH($D344,$137:$137,0)-7),0),1),"","sed -i "&amp;IF($AK$310="MacOS","'' ","")&amp;"'s#"&amp;BE$312&amp;"="""&amp;VLOOKUP(BE$312,$AD$9:$AD$9:$AN$32,8,FALSE)&amp;""""&amp;"#"&amp;BE$312&amp;"="&amp;""""&amp;INDEX($E$168:$G$169,MATCH("●",INDEX($H$168:$AQ$169,,MATCH($D344,$137:$137,0)-7),0),1)&amp;""""&amp;"#g'"&amp;" ${CONFIG_DIR}"&amp;$K$7&amp;"; export "&amp;BE$312&amp;"="&amp;""""&amp;INDEX($E$168:$G$169,MATCH("●",INDEX($H$168:$AQ$169,,MATCH($D344,$137:$137,0)-7),0),1)&amp;""";"),",",""",""")</f>
        <v/>
      </c>
      <c r="BF344" s="71" t="str">
        <f>SUBSTITUTE(IF(INDEX($E$168:$G$169,MATCH("●",INDEX($H$168:$AQ$169,,MATCH($D344,$137:$137,0)-7),0),1)=VLOOKUP(BF$312,$AD$9:$AN$16,8,FALSE),"","sed -i "&amp;IF($AK$310="MacOS","'' ","")&amp;"'s#"&amp;BF$312&amp;"="""&amp;INDEX($E$168:$G$169,MATCH("●",INDEX($H$168:$AQ$169,,MATCH($D344,$137:$137,0)-7),0),1)&amp;""""&amp;"#"&amp;BF$312&amp;"="&amp;""""&amp;VLOOKUP(BF$312,$AD$9:$AN$16,8,FALSE)&amp;""""&amp;"#g'"&amp;"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4" s="71" t="str">
        <f>SUBSTITUTE(IF(VLOOKUP(BG$312,$AD$9:$AN$32,8,FALSE)=INDEX($E$171:$G$172,MATCH("●",INDEX($H$171:$AQ$172,,MATCH($D344,$137:$137,0)-7),0),1),"","sed -i "&amp;IF($AK$310="MacOS","'' ","")&amp;"'s#"&amp;BG$312&amp;"="""&amp;VLOOKUP(BG$312,$AD$9:$AN$32,8,FALSE)&amp;""""&amp;"#"&amp;BG$312&amp;"="&amp;""""&amp;INDEX($E$171:$G$172,MATCH("●",INDEX($H$171:$AQ$172,,MATCH($D344,$137:$137,0)-7),0),1)&amp;""""&amp;"#g'"&amp;" ${CONFIG_DIR}"&amp;$K$7&amp;"; export "&amp;BG$312&amp;"="&amp;""""&amp;INDEX($E$171:$G$172,MATCH("●",INDEX($H$171:$AQ$172,,MATCH($D344,$137:$137,0)-7),0),1)&amp;""";"),",",""",""")</f>
        <v/>
      </c>
      <c r="BH344" s="71" t="str">
        <f>SUBSTITUTE(IF(INDEX($E$171:$G$172,MATCH("●",INDEX($H$171:$AQ$172,,MATCH($D344,$137:$137,0)-7),0),1)=VLOOKUP(BH$312,$AD$9:$AN$16,8,FALSE),"","sed -i "&amp;IF($AK$310="MacOS","'' ","")&amp;"'s#"&amp;BH$312&amp;"="""&amp;INDEX($E$171:$G$172,MATCH("●",INDEX($H$171:$AQ$172,,MATCH($D344,$137:$137,0)-7),0),1)&amp;""""&amp;"#"&amp;BH$312&amp;"="&amp;""""&amp;VLOOKUP(BH$312,$AD$9:$AN$16,8,FALSE)&amp;""""&amp;"#g'"&amp;"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4" s="71" t="str">
        <f>SUBSTITUTE(IF(VLOOKUP(BI$312,$AD$9:$AN$32,8,FALSE)=INDEX($E$174:$G$186,MATCH("●",INDEX($H$174:$AQ$186,,MATCH($D344,$137:$137,0)-7),0),1),"","sed -i "&amp;IF($AK$310="MacOS","'' ","")&amp;"'s#"&amp;BI$312&amp;"="""&amp;VLOOKUP(BI$312,$AD$9:$AN$32,8,FALSE)&amp;""""&amp;"#"&amp;BI$312&amp;"="&amp;""""&amp;INDEX($E$174:$G$186,MATCH("●",INDEX($H$174:$AQ$186,,MATCH($D344,$137:$137,0)-7),0),1)&amp;""""&amp;"#g'"&amp;" ${CONFIG_DIR}"&amp;$K$7&amp;"; export "&amp;BI$312&amp;"="&amp;""""&amp;INDEX($E$174:$G$186,MATCH("●",INDEX($H$174:$AQ$186,,MATCH($D344,$137:$137,0)-7),0),1)&amp;""";"),",",""",""")</f>
        <v/>
      </c>
      <c r="BJ344" s="71" t="str">
        <f>SUBSTITUTE(IF(INDEX($E$174:$G$186,MATCH("●",INDEX($H$174:$AQ$186,,MATCH($D344,$137:$137,0)-7),0),1)=VLOOKUP(BJ$312,$AD$9:$AN$16,8,FALSE),"","sed -i "&amp;IF($AK$310="MacOS","'' ","")&amp;"'s#"&amp;BJ$312&amp;"="""&amp;INDEX($E$174:$G$186,MATCH("●",INDEX($H$174:$AQ$186,,MATCH($D344,$137:$137,0)-7),0),1)&amp;""""&amp;"#"&amp;BJ$312&amp;"="&amp;""""&amp;VLOOKUP(BJ$312,$AD$9:$AN$16,8,FALSE)&amp;""""&amp;"#g'"&amp;"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44" s="71" t="str">
        <f>SUBSTITUTE(IF(VLOOKUP(BK$312,$AD$9:$AN$32,8,FALSE)=INDEX($E$188:$G$191,MATCH("●",INDEX($H$188:$AQ$191,,MATCH($D344,$137:$137,0)-7),0),1),"","sed -i "&amp;IF($AK$310="MacOS","'' ","")&amp;"'s#"&amp;BK$312&amp;"="""&amp;VLOOKUP(BK$312,$AD$9:$AN$32,8,FALSE)&amp;""""&amp;"#"&amp;BK$312&amp;"="&amp;""""&amp;INDEX($E$188:$G$191,MATCH("●",INDEX($H$188:$AQ$191,,MATCH($D344,$137:$137,0)-7),0),1)&amp;""""&amp;"#g'"&amp;" ${CONFIG_DIR}"&amp;$K$7&amp;"; export "&amp;BK$312&amp;"="&amp;""""&amp;INDEX($E$188:$G$191,MATCH("●",INDEX($H$188:$AQ$191,,MATCH($D344,$137:$137,0)-7),0),1)&amp;""";"),",",""",""")</f>
        <v>sed -i '' 's#DATABASE_TABLERIGHT="*"#DATABASE_TABLERIGHT="NONE_TABLE"#g' ${CONFIG_DIR}db_sql_config.txt; export DATABASE_TABLERIGHT="NONE_TABLE";</v>
      </c>
      <c r="BL344" s="71" t="str">
        <f>SUBSTITUTE(IF(INDEX($E$188:$G$191,MATCH("●",INDEX($H$188:$AQ$191,,MATCH($D344,$137:$137,0)-7),0),1)=VLOOKUP(BL$312,$AD$9:$AN$32,8,FALSE),"","sed -i "&amp;IF($AK$310="MacOS","'' ","")&amp;"'s#"&amp;BL$312&amp;"="""&amp;INDEX($E$188:$G$191,MATCH("●",INDEX($H$188:$AQ$191,,MATCH($D344,$137:$137,0)-7),0),1)&amp;""""&amp;"#"&amp;BL$312&amp;"="&amp;""""&amp;VLOOKUP(BL$312,$AD$9:$AN$32,8,FALSE)&amp;""""&amp;"#g'"&amp;"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>sed -i '' 's#DATABASE_TABLERIGHT="NONE_TABLE"#DATABASE_TABLERIGHT="*"#g' ${CONFIG_DIR}db_sql_config.txt; export DATABASE_TABLERIGHT="*";</v>
      </c>
      <c r="BM344" s="71" t="str">
        <f>SUBSTITUTE(IF(VLOOKUP(BM$312,$AD$9:$AN$32,8,FALSE)=INDEX($E$193:$G$194,MATCH("●",INDEX($H$193:$AQ$194,,MATCH($D344,$137:$137,0)-7),0),1),"","sed -i "&amp;IF($AK$310="MacOS","'' ","")&amp;"'s#"&amp;BM$312&amp;"="""&amp;VLOOKUP(BM$312,$AD$9:$AN$32,8,FALSE)&amp;""""&amp;"#"&amp;BM$312&amp;"="&amp;""""&amp;INDEX($E$193:$G$194,MATCH("●",INDEX($H$193:$AQ$194,,MATCH($D344,$137:$137,0)-7),0),1)&amp;""""&amp;"#g'"&amp;" ${CONFIG_DIR}"&amp;$K$7&amp;"; export "&amp;BM$312&amp;"="&amp;""""&amp;INDEX($E$193:$G$194,MATCH("●",INDEX($H$193:$AQ$194,,MATCH($D344,$137:$137,0)-7),0),1)&amp;""";"),",",""",""")</f>
        <v/>
      </c>
      <c r="BN344" s="71" t="str">
        <f>SUBSTITUTE(IF(INDEX($E$193:$G$194,MATCH("●",INDEX($H$193:$AQ$194,,MATCH($D344,$137:$137,0)-7),0),1)=VLOOKUP(BN$312,$AD$9:$AN$32,8,FALSE),"","sed -i "&amp;IF($AK$310="MacOS","'' ","")&amp;"'s#"&amp;BN$312&amp;"="""&amp;INDEX($E$193:$G$194,MATCH("●",INDEX($H$193:$AQ$194,,MATCH($D344,$137:$137,0)-7),0),1)&amp;""""&amp;"#"&amp;BN$312&amp;"="&amp;""""&amp;VLOOKUP(BN$312,$AD$9:$AN$32,8,FALSE)&amp;""""&amp;"#g'"&amp;"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4" s="71" t="str">
        <f>SUBSTITUTE(IF(VLOOKUP(BO$312,$AD$9:$AN$32,8,FALSE)=INDEX($E$196:$G$197,MATCH("●",INDEX($H$196:$AQ$197,,MATCH($D344,$137:$137,0)-7),0),1),"","sed -i "&amp;IF($AK$310="MacOS","'' ","")&amp;"'s#"&amp;BO$312&amp;"="""&amp;VLOOKUP(BO$312,$AD$9:$AN$32,8,FALSE)&amp;""""&amp;"#"&amp;BO$312&amp;"="&amp;""""&amp;INDEX($E$196:$G$197,MATCH("●",INDEX($H$196:$AQ$197,,MATCH($D344,$137:$137,0)-7),0),1)&amp;""""&amp;"#g'"&amp;" ${CONFIG_DIR}"&amp;$K$7&amp;"; export "&amp;BO$312&amp;"="&amp;""""&amp;INDEX($E$196:$G$197,MATCH("●",INDEX($H$196:$AQ$197,,MATCH($D344,$137:$137,0)-7),0),1)&amp;""";"),",",""",""")</f>
        <v/>
      </c>
      <c r="BP344" s="71" t="str">
        <f>SUBSTITUTE(IF(INDEX($E$196:$G$197,MATCH("●",INDEX($H$196:$AQ$197,,MATCH($D344,$137:$137,0)-7),0),1)=VLOOKUP(BP$312,$AD$9:$AN$32,8,FALSE),"","sed -i "&amp;IF($AK$310="MacOS","'' ","")&amp;"'s#"&amp;BP$312&amp;"="""&amp;INDEX($E$196:$G$197,MATCH("●",INDEX($H$196:$AQ$197,,MATCH($D344,$137:$137,0)-7),0),1)&amp;""""&amp;"#"&amp;BP$312&amp;"="&amp;""""&amp;VLOOKUP(BP$312,$AD$9:$AN$32,8,FALSE)&amp;""""&amp;"#g'"&amp;"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4" s="71" t="str">
        <f>SUBSTITUTE(IF(VLOOKUP(BQ$312,$AD$9:$AN$32,8,FALSE)=INDEX($E$199:$G$200,MATCH("●",INDEX($H$199:$AQ$200,,MATCH($D344,$137:$137,0)-7),0),1),"","sed -i "&amp;IF($AK$310="MacOS","'' ","")&amp;"'s#"&amp;BQ$312&amp;"="""&amp;VLOOKUP(BQ$312,$AD$9:$AN$32,8,FALSE)&amp;""""&amp;"#"&amp;BQ$312&amp;"="&amp;""""&amp;INDEX($E$199:$G$200,MATCH("●",INDEX($H$199:$AQ$200,,MATCH($D344,$137:$137,0)-7),0),1)&amp;""""&amp;"#g'"&amp;" ${CONFIG_DIR}"&amp;$K$7&amp;"; export "&amp;BQ$312&amp;"="&amp;""""&amp;INDEX($E$199:$G$200,MATCH("●",INDEX($H$199:$AQ$200,,MATCH($D344,$137:$137,0)-7),0),1)&amp;""";"),",",""",""")</f>
        <v/>
      </c>
      <c r="BR344" s="71" t="str">
        <f>SUBSTITUTE(IF(INDEX($E$199:$G$200,MATCH("●",INDEX($H$199:$AQ$200,,MATCH($D344,$137:$137,0)-7),0),1)=VLOOKUP(BR$312,$AD$9:$AN$32,8,FALSE),"","sed -i "&amp;IF($AK$310="MacOS","'' ","")&amp;"'s#"&amp;BR$312&amp;"="""&amp;INDEX($E$199:$G$200,MATCH("●",INDEX($H$199:$AQ$200,,MATCH($D344,$137:$137,0)-7),0),1)&amp;""""&amp;"#"&amp;BR$312&amp;"="&amp;""""&amp;VLOOKUP(BR$312,$AD$9:$AN$32,8,FALSE)&amp;""""&amp;"#g'"&amp;"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4" s="71" t="str">
        <f>SUBSTITUTE(IF(VLOOKUP(BS$312,$AD$9:$AN$32,8,FALSE)=INDEX($E$202:$G$205,MATCH("●",INDEX($H$202:$AQ$205,,MATCH($D344,$137:$137,0)-7),0),1),"","sed -i "&amp;IF($AK$310="MacOS","'' ","")&amp;"'s#"&amp;BS$312&amp;"="""&amp;VLOOKUP(BS$312,$AD$9:$AN$32,8,FALSE)&amp;""""&amp;"#"&amp;BS$312&amp;"="&amp;""""&amp;INDEX($E$202:$G$205,MATCH("●",INDEX($H$202:$AQ$205,,MATCH($D344,$137:$137,0)-7),0),1)&amp;""""&amp;"#g'"&amp;" ${CONFIG_DIR}"&amp;$K$7&amp;"; export "&amp;BS$312&amp;"="&amp;""""&amp;INDEX($E$202:$G$205,MATCH("●",INDEX($H$202:$AQ$205,,MATCH($D344,$137:$137,0)-7),0),1)&amp;""";"),",",""",""")</f>
        <v/>
      </c>
      <c r="BT344" s="71" t="str">
        <f>SUBSTITUTE(IF(INDEX($E$202:$G$205,MATCH("●",INDEX($H$202:$AQ$205,,MATCH($D344,$137:$137,0)-7),0),1)=VLOOKUP(BT$312,$AD$9:$AN$32,8,FALSE),"","sed -i "&amp;IF($AK$310="MacOS","'' ","")&amp;"'s#"&amp;BT$312&amp;"="""&amp;INDEX($E$202:$G$205,MATCH("●",INDEX($H$202:$AQ$205,,MATCH($D344,$137:$137,0)-7),0),1)&amp;""""&amp;"#"&amp;BT$312&amp;"="&amp;""""&amp;VLOOKUP(BT$312,$AD$9:$AN$32,8,FALSE)&amp;""""&amp;"#g'"&amp;"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4" s="71" t="str">
        <f>SUBSTITUTE(IF(VLOOKUP(BU$312,$AD$9:$AN$32,8,FALSE)=INDEX($E$207:$G$212,MATCH("●",INDEX($H$207:$AQ$212,,MATCH($D344,$137:$137,0)-7),0),1),"","sed -i "&amp;IF($AK$310="MacOS","'' ","")&amp;"'s#"&amp;BU$312&amp;"="""&amp;VLOOKUP(BU$312,$AD$9:$AN$32,8,FALSE)&amp;""""&amp;"#"&amp;BU$312&amp;"="&amp;""""&amp;INDEX($E$207:$G$212,MATCH("●",INDEX($H$207:$AQ$212,,MATCH($D344,$137:$137,0)-7),0),1)&amp;""""&amp;"#g'"&amp;" ${CONFIG_DIR}"&amp;$K$7&amp;"; export "&amp;BU$312&amp;"="&amp;""""&amp;INDEX($E$207:$G$212,MATCH("●",INDEX($H$207:$AQ$212,,MATCH($D344,$137:$137,0)-7),0),1)&amp;""";"),",",""",""")</f>
        <v/>
      </c>
      <c r="BV344" s="71" t="str">
        <f>SUBSTITUTE(IF(INDEX($E$207:$G$212,MATCH("●",INDEX($H$207:$AQ$212,,MATCH($D344,$137:$137,0)-7),0),1)=VLOOKUP(BV$312,$AD$9:$AN$32,8,FALSE),"","sed -i "&amp;IF($AK$310="MacOS","'' ","")&amp;"'s#"&amp;BV$312&amp;"="""&amp;INDEX($E$207:$G$212,MATCH("●",INDEX($H$207:$AQ$212,,MATCH($D344,$137:$137,0)-7),0),1)&amp;""""&amp;"#"&amp;BV$312&amp;"="&amp;""""&amp;VLOOKUP(BV$312,$AD$9:$AN$32,8,FALSE)&amp;""""&amp;"#g'"&amp;"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4" s="71" t="str">
        <f>SUBSTITUTE(IF(VLOOKUP(BW$312,$AD$9:$AN$32,8,FALSE)=INDEX($E$214:$G$219,MATCH("●",INDEX($H$214:$AQ$219,,MATCH($D344,$137:$137,0)-7),0),1),"","sed -i "&amp;IF($AK$310="MacOS","'' ","")&amp;"'s#"&amp;BW$312&amp;"="""&amp;VLOOKUP(BW$312,$AD$9:$AN$32,8,FALSE)&amp;""""&amp;"#"&amp;BW$312&amp;"="&amp;""""&amp;INDEX($E$214:$G$219,MATCH("●",INDEX($H$214:$AQ$219,,MATCH($D344,$137:$137,0)-7),0),1)&amp;""""&amp;"#g'"&amp;" ${CONFIG_DIR}"&amp;$K$7&amp;"; export "&amp;BW$312&amp;"="&amp;""""&amp;INDEX($E$214:$G$219,MATCH("●",INDEX($H$214:$AQ$219,,MATCH($D344,$137:$137,0)-7),0),1)&amp;""";"),",",""",""")</f>
        <v/>
      </c>
      <c r="BX344" s="71" t="str">
        <f>SUBSTITUTE(IF(INDEX($E$214:$G$219,MATCH("●",INDEX($H$214:$AQ$219,,MATCH($D344,$137:$137,0)-7),0),1)=VLOOKUP(BX$312,$AD$9:$AN$32,8,FALSE),"","sed -i "&amp;IF($AK$310="MacOS","'' ","")&amp;"'s#"&amp;BX$312&amp;"="""&amp;INDEX($E$214:$G$219,MATCH("●",INDEX($H$214:$AQ$219,,MATCH($D344,$137:$137,0)-7),0),1)&amp;""""&amp;"#"&amp;BX$312&amp;"="&amp;""""&amp;VLOOKUP(BX$312,$AD$9:$AN$32,8,FALSE)&amp;""""&amp;"#g'"&amp;"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4" s="71" t="str">
        <f>SUBSTITUTE(IF(VLOOKUP(BY$312,$AD$9:$AN$32,8,FALSE)=INDEX($E$221:$G$226,MATCH("●",INDEX($H$221:$AQ$226,,MATCH($D344,$137:$137,0)-7),0),1),"","sed -i "&amp;IF($AK$310="MacOS","'' ","")&amp;"'s#"&amp;BY$312&amp;"="""&amp;VLOOKUP(BY$312,$AD$9:$AN$32,8,FALSE)&amp;""""&amp;"#"&amp;BY$312&amp;"="&amp;""""&amp;INDEX($E$221:$G$226,MATCH("●",INDEX($H$221:$AQ$226,,MATCH($D344,$137:$137,0)-7),0),1)&amp;""""&amp;"#g'"&amp;" ${CONFIG_DIR}"&amp;$K$7&amp;"; export "&amp;BY$312&amp;"="&amp;""""&amp;INDEX($E$221:$G$226,MATCH("●",INDEX($H$221:$AQ$226,,MATCH($D344,$137:$137,0)-7),0),1)&amp;""";"),",",""",""")</f>
        <v/>
      </c>
      <c r="BZ344" s="71" t="str">
        <f>SUBSTITUTE(IF(INDEX($E$221:$G$226,MATCH("●",INDEX($H$221:$AQ$226,,MATCH($D344,$137:$137,0)-7),0),1)=VLOOKUP(BZ$312,$AD$9:$AN$32,8,FALSE),"","sed -i "&amp;IF($AK$310="MacOS","'' ","")&amp;"'s#"&amp;BZ$312&amp;"="""&amp;INDEX($E$221:$G$226,MATCH("●",INDEX($H$221:$AQ$226,,MATCH($D344,$137:$137,0)-7),0),1)&amp;""""&amp;"#"&amp;BZ$312&amp;"="&amp;""""&amp;VLOOKUP(BZ$312,$AD$9:$AN$32,8,FALSE)&amp;""""&amp;"#g'"&amp;"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4" s="71" t="str">
        <f>SUBSTITUTE(IF(VLOOKUP(CA$312,$AD$9:$AN$32,8,FALSE)=INDEX($E$228:$G$233,MATCH("●",INDEX($H$228:$AQ$233,,MATCH($D344,$137:$137,0)-7),0),1),"","sed -i "&amp;IF($AK$310="MacOS","'' ","")&amp;"'s#"&amp;CA$312&amp;"="""&amp;VLOOKUP(CA$312,$AD$9:$AN$32,8,FALSE)&amp;""""&amp;"#"&amp;CA$312&amp;"="&amp;""""&amp;INDEX($E$228:$G$233,MATCH("●",INDEX($H$228:$AQ$233,,MATCH($D344,$137:$137,0)-7),0),1)&amp;""""&amp;"#g'"&amp;" ${CONFIG_DIR}"&amp;$K$7&amp;"; export "&amp;CA$312&amp;"="&amp;""""&amp;INDEX($E$228:$G$233,MATCH("●",INDEX($H$228:$AQ$233,,MATCH($D344,$137:$137,0)-7),0),1)&amp;""";"),",",""",""")</f>
        <v/>
      </c>
      <c r="CB344" s="71" t="str">
        <f>SUBSTITUTE(IF(INDEX($E$228:$G$233,MATCH("●",INDEX($H$228:$AQ$233,,MATCH($D344,$137:$137,0)-7),0),1)=VLOOKUP(CB$312,$AD$9:$AN$32,8,FALSE),"","sed -i "&amp;IF($AK$310="MacOS","'' ","")&amp;"'s#"&amp;CB$312&amp;"="""&amp;INDEX($E$228:$G$233,MATCH("●",INDEX($H$228:$AQ$233,,MATCH($D344,$137:$137,0)-7),0),1)&amp;""""&amp;"#"&amp;CB$312&amp;"="&amp;""""&amp;VLOOKUP(CB$312,$AD$9:$AN$32,8,FALSE)&amp;""""&amp;"#g'"&amp;"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4" s="71" t="str">
        <f>SUBSTITUTE(IF(VLOOKUP(CC$312,$AD$9:$AN$32,8,FALSE)=INDEX($E$235:$G$240,MATCH("●",INDEX($H$235:$AQ$240,,MATCH($D344,$137:$137,0)-7),0),1),"","sed -i "&amp;IF($AK$310="MacOS","'' ","")&amp;"'s#"&amp;CC$312&amp;"="""&amp;VLOOKUP(CC$312,$AD$9:$AN$32,8,FALSE)&amp;""""&amp;"#"&amp;CC$312&amp;"="&amp;""""&amp;INDEX($E$235:$G$240,MATCH("●",INDEX($H$235:$AQ$240,,MATCH($D344,$137:$137,0)-7),0),1)&amp;""""&amp;"#g'"&amp;" ${CONFIG_DIR}"&amp;$K$7&amp;"; export "&amp;CC$312&amp;"="&amp;""""&amp;INDEX($E$235:$G$240,MATCH("●",INDEX($H$235:$AQ$240,,MATCH($D344,$137:$137,0)-7),0),1)&amp;""";"),",",""",""")</f>
        <v/>
      </c>
      <c r="CD344" s="71" t="str">
        <f>SUBSTITUTE(IF(INDEX($E$235:$G$240,MATCH("●",INDEX($H$235:$AQ$240,,MATCH($D344,$137:$137,0)-7),0),1)=VLOOKUP(CD$312,$AD$9:$AN$32,8,FALSE),"","sed -i "&amp;IF($AK$310="MacOS","'' ","")&amp;"'s#"&amp;CD$312&amp;"="""&amp;INDEX($E$235:$G$240,MATCH("●",INDEX($H$235:$AQ$240,,MATCH($D344,$137:$137,0)-7),0),1)&amp;""""&amp;"#"&amp;CD$312&amp;"="&amp;""""&amp;VLOOKUP(CD$312,$AD$9:$AN$32,8,FALSE)&amp;""""&amp;"#g'"&amp;"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4" s="71" t="str">
        <f>SUBSTITUTE(IF(VLOOKUP(CE$312,$AD$9:$AN$32,8,FALSE)=INDEX($E$242:$G$247,MATCH("●",INDEX($H$242:$AQ$247,,MATCH($D344,$137:$137,0)-7),0),1),"","sed -i "&amp;IF($AK$310="MacOS","'' ","")&amp;"'s#"&amp;CE$312&amp;"="""&amp;VLOOKUP(CE$312,$AD$9:$AN$32,8,FALSE)&amp;""""&amp;"#"&amp;CE$312&amp;"="&amp;""""&amp;INDEX($E$242:$G$247,MATCH("●",INDEX($H$242:$AQ$247,,MATCH($D344,$137:$137,0)-7),0),1)&amp;""""&amp;"#g'"&amp;" ${CONFIG_DIR}"&amp;$K$7&amp;"; export "&amp;CE$312&amp;"="&amp;""""&amp;INDEX($E$242:$G$247,MATCH("●",INDEX($H$242:$AQ$247,,MATCH($D344,$137:$137,0)-7),0),1)&amp;""";"),",",""",""")</f>
        <v/>
      </c>
      <c r="CF344" s="71" t="str">
        <f>SUBSTITUTE(IF(INDEX($E$242:$G$247,MATCH("●",INDEX($H$242:$AQ$247,,MATCH($D344,$137:$137,0)-7),0),1)=VLOOKUP(CF$312,$AD$9:$AN$32,8,FALSE),"","sed -i "&amp;IF($AK$310="MacOS","'' ","")&amp;"'s#"&amp;CF$312&amp;"="""&amp;INDEX($E$242:$G$247,MATCH("●",INDEX($H$242:$AQ$247,,MATCH($D344,$137:$137,0)-7),0),1)&amp;""""&amp;"#"&amp;CF$312&amp;"="&amp;""""&amp;VLOOKUP(CF$312,$AD$9:$AN$32,8,FALSE)&amp;""""&amp;"#g'"&amp;"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4" s="71" t="str">
        <f>SUBSTITUTE(IF(VLOOKUP(CG$312,$AD$9:$AN$32,8,FALSE)=INDEX($E$249:$G$253,MATCH("●",INDEX($H$249:$AQ$253,,MATCH($D344,$137:$137,0)-7),0),1),"","sed -i "&amp;IF($AK$310="MacOS","'' ","")&amp;"'s#"&amp;CG$312&amp;"="""&amp;VLOOKUP(CG$312,$AD$9:$AN$32,8,FALSE)&amp;""""&amp;"#"&amp;CG$312&amp;"="&amp;""""&amp;INDEX($E$249:$G$253,MATCH("●",INDEX($H$249:$AQ$253,,MATCH($D344,$137:$137,0)-7),0),1)&amp;""""&amp;"#g'"&amp;" ${CONFIG_DIR}"&amp;$K$7&amp;"; export "&amp;CG$312&amp;"="&amp;""""&amp;INDEX($E$249:$G$253,MATCH("●",INDEX($H$249:$AQ$253,,MATCH($D344,$137:$137,0)-7),0),1)&amp;""";"),",",""",""")</f>
        <v/>
      </c>
      <c r="CH344" s="71" t="str">
        <f>SUBSTITUTE(IF(INDEX($E$249:$G$253,MATCH("●",INDEX($H$249:$AQ$253,,MATCH($D344,$137:$137,0)-7),0),1)=VLOOKUP(CH$312,$AD$9:$AN$32,8,FALSE),"","sed -i "&amp;IF($AK$310="MacOS","'' ","")&amp;"'s#"&amp;CH$312&amp;"="""&amp;INDEX($E$249:$G$253,MATCH("●",INDEX($H$249:$AQ$253,,MATCH($D344,$137:$137,0)-7),0),1)&amp;""""&amp;"#"&amp;CH$312&amp;"="&amp;""""&amp;VLOOKUP(CH$312,$AD$9:$AN$32,8,FALSE)&amp;""""&amp;"#g'"&amp;"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4" s="71" t="str">
        <f>SUBSTITUTE(IF(VLOOKUP(CI$312,$AD$9:$AN$32,8,FALSE)=INDEX($E$255:$G$259,MATCH("●",INDEX($H$255:$AQ$259,,MATCH($D344,$137:$137,0)-7),0),1),"","sed -i "&amp;IF($AK$310="MacOS","'' ","")&amp;"'s#"&amp;CI$312&amp;"="""&amp;VLOOKUP(CI$312,$AD$9:$AN$32,8,FALSE)&amp;""""&amp;"#"&amp;CI$312&amp;"="&amp;""""&amp;INDEX($E$255:$G$259,MATCH("●",INDEX($H$255:$AQ$259,,MATCH($D344,$137:$137,0)-7),0),1)&amp;""""&amp;"#g'"&amp;" ${CONFIG_DIR}"&amp;$K$7&amp;"; export "&amp;CI$312&amp;"="&amp;""""&amp;INDEX($E$255:$G$259,MATCH("●",INDEX($H$255:$AQ$259,,MATCH($D344,$137:$137,0)-7),0),1)&amp;""";"),",",""",""")</f>
        <v/>
      </c>
      <c r="CJ344" s="71" t="str">
        <f>SUBSTITUTE(IF(INDEX($E$255:$G$259,MATCH("●",INDEX($H$255:$AQ$259,,MATCH($D344,$137:$137,0)-7),0),1)=VLOOKUP(CJ$312,$AD$9:$AN$32,8,FALSE),"","sed -i "&amp;IF($AK$310="MacOS","'' ","")&amp;"'s#"&amp;CJ$312&amp;"="""&amp;INDEX($E$255:$G$259,MATCH("●",INDEX($H$255:$AQ$259,,MATCH($D344,$137:$137,0)-7),0),1)&amp;""""&amp;"#"&amp;CJ$312&amp;"="&amp;""""&amp;VLOOKUP(CJ$312,$AD$9:$AN$32,8,FALSE)&amp;""""&amp;"#g'"&amp;"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4" s="71" t="str">
        <f>SUBSTITUTE(IF(VLOOKUP(CK$312,$AD$9:$AN$32,8,FALSE)=INDEX($E$261:$G$270,MATCH("●",INDEX($H$261:$AQ$270,,MATCH($D344,$137:$137,0)-7),0),1),"","sed -i "&amp;IF($AK$310="MacOS","'' ","")&amp;"'s#"&amp;CK$312&amp;"="""&amp;VLOOKUP(CK$312,$AD$9:$AN$32,8,FALSE)&amp;""""&amp;"#"&amp;CK$312&amp;"="&amp;""""&amp;INDEX($E$261:$G$270,MATCH("●",INDEX($H$261:$AQ$270,,MATCH($D344,$137:$137,0)-7),0),1)&amp;""""&amp;"#g'"&amp;" ${CONFIG_DIR}"&amp;$K$7&amp;"; export "&amp;CK$312&amp;"="&amp;""""&amp;INDEX($E$261:$G$270,MATCH("●",INDEX($H$261:$AQ$270,,MATCH($D344,$137:$137,0)-7),0),1)&amp;""";"),",",""",""")</f>
        <v/>
      </c>
      <c r="CL344" s="71" t="str">
        <f>SUBSTITUTE(IF(INDEX($E$261:$G$270,MATCH("●",INDEX($H$261:$AQ$270,,MATCH($D344,$137:$137,0)-7),0),1)=VLOOKUP(CL$312,$AD$9:$AN$32,8,FALSE),"","sed -i "&amp;IF($AK$310="MacOS","'' ","")&amp;"'s#"&amp;CL$312&amp;"="""&amp;INDEX($E$261:$G$270,MATCH("●",INDEX($H$261:$AQ$270,,MATCH($D344,$137:$137,0)-7),0),1)&amp;""""&amp;"#"&amp;CL$312&amp;"="&amp;""""&amp;VLOOKUP(CL$312,$AD$9:$AN$32,8,FALSE)&amp;""""&amp;"#g'"&amp;"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44" s="71" t="str">
        <f t="shared" si="6"/>
        <v>sed -i '' 's#POSTGRESQL_TEMPLATE="template0"#POSTGRESQL_TEMPLATE="なし"#g' ${CONFIG_DIR}db_data_config.txt; export POSTGRESQL_TEMPLATE="なし";</v>
      </c>
      <c r="CN344" s="71" t="str">
        <f t="shared" si="7"/>
        <v>sed -i '' 's#POSTGRESQL_TEMPLATE="なし"#POSTGRESQL_TEMPLATE="template0"#g' ${CONFIG_DIR}db_data_config.txt; export POSTGRESQL_TEMPLATE="template0";</v>
      </c>
      <c r="CO344" s="71" t="str">
        <f t="shared" si="8"/>
        <v>sed -i '' 's#POSTGRESQL_CONNECTION_LIMIT="-1"#POSTGRESQL_CONNECTION_LIMIT="なし"#g' ${CONFIG_DIR}db_data_config.txt; export POSTGRESQL_CONNECTION_LIMIT="なし";</v>
      </c>
      <c r="CP344" s="71" t="str">
        <f t="shared" si="9"/>
        <v>sed -i '' 's#POSTGRESQL_CONNECTION_LIMIT="なし"#POSTGRESQL_CONNECTION_LIMIT="-1"#g' ${CONFIG_DIR}db_data_config.txt; export POSTGRESQL_CONNECTION_LIMIT="-1";</v>
      </c>
      <c r="CQ344" s="71" t="str">
        <f t="shared" si="10"/>
        <v>sed -i '' 's#POSTGRESQL_ALLOW_CONNECTIONS="true"#POSTGRESQL_ALLOW_CONNECTIONS="なし"#g' ${CONFIG_DIR}db_data_config.txt; export POSTGRESQL_ALLOW_CONNECTIONS="なし";</v>
      </c>
      <c r="CR344" s="71" t="str">
        <f t="shared" si="11"/>
        <v>sed -i '' 's#POSTGRESQL_ALLOW_CONNECTIONS="なし"#POSTGRESQL_ALLOW_CONNECTIONS="true"#g' ${CONFIG_DIR}db_data_config.txt; export POSTGRESQL_ALLOW_CONNECTIONS="true";</v>
      </c>
      <c r="CS344" s="5" t="s">
        <v>735</v>
      </c>
    </row>
    <row r="345" spans="4:97" ht="54" customHeight="1">
      <c r="D345" s="96">
        <f t="shared" si="12"/>
        <v>68</v>
      </c>
      <c r="E345" s="97"/>
      <c r="F345" s="97"/>
      <c r="G345" s="98"/>
      <c r="H345" s="45" t="str">
        <f t="shared" ca="1" si="5"/>
        <v>clear; echo テストケース068; sed -i '' 's#SQL_SET_HOST="%"#SQL_SET_HOST=""#g' ${CONFIG_DIR}db_sql_config.txt; export SQL_SET_HOST="";sed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's#SQL_SET_HOST=""#SQL_SET_HOST="%"#g' ${CONFIG_DIR}db_sql_config.txt; export SQL_SET_HOST="%";sed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7"/>
      <c r="AE345" s="99" t="str" cm="1">
        <f t="array" ref="AE345">SUBSTITUTE(INDEX($H$288:$AQ$288, , MATCH($D345, $137:$137, 0)-7),"-","")</f>
        <v>異常</v>
      </c>
      <c r="AF345" s="100"/>
      <c r="AG345" s="101"/>
      <c r="AH345" s="102" t="s">
        <v>1578</v>
      </c>
      <c r="AI345" s="103"/>
      <c r="AJ345" s="103"/>
      <c r="AK345" s="103"/>
      <c r="AL345" s="103"/>
      <c r="AM345" s="103"/>
      <c r="AN345" s="103"/>
      <c r="AO345" s="103"/>
      <c r="AP345" s="103"/>
      <c r="AQ345" s="104"/>
      <c r="AS345" s="68" t="str" cm="1">
        <f t="array" ref="AS345">SUBSTITUTE(TEXT(INDEX($H$291:$AQ$291,1,$D345-36),"000000"),"-","")</f>
        <v>240129</v>
      </c>
      <c r="AT345" s="69"/>
      <c r="AU345" s="70"/>
      <c r="AW345" s="71" t="str">
        <f>SUBSTITUTE(IF(VLOOKUP(AW$312,$AD$9:$AN$32,8,FALSE)=INDEX($E$143:$G$146,MATCH("●",INDEX($H$143:$AQ$146,,MATCH($D345,$137:$137,0)-7),0),1),"","sed -i "&amp;IF($AK$310="MacOS","'' ","")&amp;"'s#"&amp;AW$312&amp;"="""&amp;VLOOKUP(AW$312,$AD$9:$AN$32,8,FALSE)&amp;""""&amp;"#"&amp;AW$312&amp;"="&amp;""""&amp;INDEX($E$143:$G$146,MATCH("●",INDEX($H$143:$AQ$146,,MATCH($D345,$137:$137,0)-7),0),1)&amp;""""&amp;"#g'"&amp;" ${CONFIG_DIR}"&amp;$K$7&amp;"; export "&amp;AW$312&amp;"="&amp;""""&amp;INDEX($E$143:$G$146,MATCH("●",INDEX($H$143:$AQ$146,,MATCH($D345,$137:$137,0)-7),0),1)&amp;""";"),",",""",""")</f>
        <v/>
      </c>
      <c r="AX345" s="71" t="str">
        <f>SUBSTITUTE(IF(INDEX($E$143:$G$146,MATCH("●",INDEX($H$143:$AQ$146,,MATCH($D345,$137:$137,0)-7),0),1)=VLOOKUP(AX$312,$AD$9:$AN$32,8,FALSE),"","sed -i "&amp;IF($AK$310="MacOS","'' ","")&amp;"'s#"&amp;AX$312&amp;"="""&amp;INDEX($E$143:$G$146,MATCH("●",INDEX($H$143:$AQ$146,,MATCH($D345,$137:$137,0)-7),0),1)&amp;""""&amp;"#"&amp;AX$312&amp;"="&amp;""""&amp;VLOOKUP(AX$312,$AD$9:$AN$32,8,FALSE)&amp;""""&amp;"#g'"&amp;"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5" s="71" t="str">
        <f>SUBSTITUTE(IF(VLOOKUP(AY$312,$AD$9:$AN$32,8,FALSE)=INDEX($E$148:$G$149,MATCH("●",INDEX($H$148:$AQ$149,,MATCH($D345,$137:$137,0)-7),0),1),"","sed -i "&amp;IF($AK$310="MacOS","'' ","")&amp;"'s#"&amp;AY$312&amp;"="""&amp;VLOOKUP(AY$312,$AD$9:$AN$32,8,FALSE)&amp;""""&amp;"#"&amp;AY$312&amp;"="&amp;""""&amp;INDEX($E$148:$G$149,MATCH("●",INDEX($H$148:$AQ$149,,MATCH($D345,$137:$137,0)-7),0),1)&amp;""""&amp;"#g'"&amp;" ${CONFIG_DIR}"&amp;$K$7&amp;"; export "&amp;AY$312&amp;"="&amp;""""&amp;INDEX($E$148:$G$149,MATCH("●",INDEX($H$148:$AQ$149,,MATCH($D345,$137:$137,0)-7),0),1)&amp;""";"),",",""",""")</f>
        <v/>
      </c>
      <c r="AZ345" s="71" t="str">
        <f>SUBSTITUTE(IF(INDEX($E$148:$G$149,MATCH("●",INDEX($H$148:$AQ$149,,MATCH($D345,$137:$137,0)-7),0),1)=VLOOKUP(AZ$312,$AD$9:$AN$16,8,FALSE),"","sed -i "&amp;IF($AK$310="MacOS","'' ","")&amp;"'s#"&amp;AZ$312&amp;"="""&amp;INDEX($E$148:$G$149,MATCH("●",INDEX($H$148:$AQ$149,,MATCH($D345,$137:$137,0)-7),0),1)&amp;""""&amp;"#"&amp;AZ$312&amp;"="&amp;""""&amp;VLOOKUP(AZ$312,$AD$9:$AN$16,8,FALSE)&amp;""""&amp;"#g'"&amp;"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5" s="71" t="str">
        <f>SUBSTITUTE(IF(VLOOKUP(BA$312,$AD$9:$AN$32,8,FALSE)=INDEX($E$151:$G$156,MATCH("●",INDEX($H$151:$AQ$156,,MATCH($D345,$137:$137,0)-7),0),1),"","sed -i "&amp;IF($AK$310="MacOS","'' ","")&amp;"'s#"&amp;BA$312&amp;"="""&amp;VLOOKUP(BA$312,$AD$9:$AN$32,8,FALSE)&amp;""""&amp;"#"&amp;BA$312&amp;"="&amp;""""&amp;INDEX($E$151:$G$156,MATCH("●",INDEX($H$151:$AQ$156,,MATCH($D345,$137:$137,0)-7),0),1)&amp;""""&amp;"#g'"&amp;" ${CONFIG_DIR}"&amp;$K$7&amp;"; export "&amp;BA$312&amp;"="&amp;""""&amp;INDEX($E$151:$G$156,MATCH("●",INDEX($H$151:$AQ$156,,MATCH($D345,$137:$137,0)-7),0),1)&amp;""";"),",",""",""")</f>
        <v/>
      </c>
      <c r="BB345" s="71" t="str">
        <f>SUBSTITUTE(IF(INDEX($E$151:$G$156,MATCH("●",INDEX($H$151:$AQ$156,,MATCH($D345,$137:$137,0)-7),0),1)=VLOOKUP(BB$312,$AD$9:$AN$16,8,FALSE),"","sed -i "&amp;IF($AK$310="MacOS","'' ","")&amp;"'s#"&amp;BB$312&amp;"="""&amp;INDEX($E$151:$G$156,MATCH("●",INDEX($H$151:$AQ$156,,MATCH($D345,$137:$137,0)-7),0),1)&amp;""""&amp;"#"&amp;BB$312&amp;"="&amp;""""&amp;VLOOKUP(BB$312,$AD$9:$AN$16,8,FALSE)&amp;""""&amp;"#g'"&amp;"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5" s="71" t="str">
        <f>SUBSTITUTE(IF(VLOOKUP(BC$312,$AD$9:$AN$32,8,FALSE)=INDEX($E$158:$G$166,MATCH("●",INDEX($H$158:$AQ$166,,MATCH($D345,$137:$137,0)-7),0),1),"","sed -i "&amp;IF($AK$310="MacOS","'' ","")&amp;"'s#"&amp;BC$312&amp;"="""&amp;VLOOKUP(BC$312,$AD$9:$AN$32,8,FALSE)&amp;""""&amp;"#"&amp;BC$312&amp;"="&amp;""""&amp;INDEX($E$158:$G$166,MATCH("●",INDEX($H$158:$AQ$166,,MATCH($D345,$137:$137,0)-7),0),1)&amp;""""&amp;"#g'"&amp;" ${CONFIG_DIR}"&amp;$K$7&amp;"; export "&amp;BC$312&amp;"="&amp;""""&amp;INDEX($E$158:$G$166,MATCH("●",INDEX($H$158:$AQ$166,,MATCH($D345,$137:$137,0)-7),0),1)&amp;""";"),",",""",""")</f>
        <v/>
      </c>
      <c r="BD345" s="71" t="str">
        <f>SUBSTITUTE(IF(INDEX($E$158:$G$166,MATCH("●",INDEX($H$158:$AQ$166,,MATCH($D345,$137:$137,0)-7),0),1)=VLOOKUP(BD$312,$AD$9:$AN$16,8,FALSE),"","sed -i "&amp;IF($AK$310="MacOS","'' ","")&amp;"'s#"&amp;BD$312&amp;"="""&amp;INDEX($E$158:$G$166,MATCH("●",INDEX($H$158:$AQ$166,,MATCH($D345,$137:$137,0)-7),0),1)&amp;""""&amp;"#"&amp;BD$312&amp;"="&amp;""""&amp;VLOOKUP(BD$312,$AD$9:$AN$16,8,FALSE)&amp;""""&amp;"#g'"&amp;"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5" s="71" t="str">
        <f>SUBSTITUTE(IF(VLOOKUP(BE$312,$AD$9:$AN$32,8,FALSE)=INDEX($E$168:$G$169,MATCH("●",INDEX($H$168:$AQ$169,,MATCH($D345,$137:$137,0)-7),0),1),"","sed -i "&amp;IF($AK$310="MacOS","'' ","")&amp;"'s#"&amp;BE$312&amp;"="""&amp;VLOOKUP(BE$312,$AD$9:$AD$9:$AN$32,8,FALSE)&amp;""""&amp;"#"&amp;BE$312&amp;"="&amp;""""&amp;INDEX($E$168:$G$169,MATCH("●",INDEX($H$168:$AQ$169,,MATCH($D345,$137:$137,0)-7),0),1)&amp;""""&amp;"#g'"&amp;" ${CONFIG_DIR}"&amp;$K$7&amp;"; export "&amp;BE$312&amp;"="&amp;""""&amp;INDEX($E$168:$G$169,MATCH("●",INDEX($H$168:$AQ$169,,MATCH($D345,$137:$137,0)-7),0),1)&amp;""";"),",",""",""")</f>
        <v/>
      </c>
      <c r="BF345" s="71" t="str">
        <f>SUBSTITUTE(IF(INDEX($E$168:$G$169,MATCH("●",INDEX($H$168:$AQ$169,,MATCH($D345,$137:$137,0)-7),0),1)=VLOOKUP(BF$312,$AD$9:$AN$16,8,FALSE),"","sed -i "&amp;IF($AK$310="MacOS","'' ","")&amp;"'s#"&amp;BF$312&amp;"="""&amp;INDEX($E$168:$G$169,MATCH("●",INDEX($H$168:$AQ$169,,MATCH($D345,$137:$137,0)-7),0),1)&amp;""""&amp;"#"&amp;BF$312&amp;"="&amp;""""&amp;VLOOKUP(BF$312,$AD$9:$AN$16,8,FALSE)&amp;""""&amp;"#g'"&amp;"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5" s="71" t="str">
        <f>SUBSTITUTE(IF(VLOOKUP(BG$312,$AD$9:$AN$32,8,FALSE)=INDEX($E$171:$G$172,MATCH("●",INDEX($H$171:$AQ$172,,MATCH($D345,$137:$137,0)-7),0),1),"","sed -i "&amp;IF($AK$310="MacOS","'' ","")&amp;"'s#"&amp;BG$312&amp;"="""&amp;VLOOKUP(BG$312,$AD$9:$AN$32,8,FALSE)&amp;""""&amp;"#"&amp;BG$312&amp;"="&amp;""""&amp;INDEX($E$171:$G$172,MATCH("●",INDEX($H$171:$AQ$172,,MATCH($D345,$137:$137,0)-7),0),1)&amp;""""&amp;"#g'"&amp;" ${CONFIG_DIR}"&amp;$K$7&amp;"; export "&amp;BG$312&amp;"="&amp;""""&amp;INDEX($E$171:$G$172,MATCH("●",INDEX($H$171:$AQ$172,,MATCH($D345,$137:$137,0)-7),0),1)&amp;""";"),",",""",""")</f>
        <v/>
      </c>
      <c r="BH345" s="71" t="str">
        <f>SUBSTITUTE(IF(INDEX($E$171:$G$172,MATCH("●",INDEX($H$171:$AQ$172,,MATCH($D345,$137:$137,0)-7),0),1)=VLOOKUP(BH$312,$AD$9:$AN$16,8,FALSE),"","sed -i "&amp;IF($AK$310="MacOS","'' ","")&amp;"'s#"&amp;BH$312&amp;"="""&amp;INDEX($E$171:$G$172,MATCH("●",INDEX($H$171:$AQ$172,,MATCH($D345,$137:$137,0)-7),0),1)&amp;""""&amp;"#"&amp;BH$312&amp;"="&amp;""""&amp;VLOOKUP(BH$312,$AD$9:$AN$16,8,FALSE)&amp;""""&amp;"#g'"&amp;"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5" s="71" t="str">
        <f>SUBSTITUTE(IF(VLOOKUP(BI$312,$AD$9:$AN$32,8,FALSE)=INDEX($E$174:$G$186,MATCH("●",INDEX($H$174:$AQ$186,,MATCH($D345,$137:$137,0)-7),0),1),"","sed -i "&amp;IF($AK$310="MacOS","'' ","")&amp;"'s#"&amp;BI$312&amp;"="""&amp;VLOOKUP(BI$312,$AD$9:$AN$32,8,FALSE)&amp;""""&amp;"#"&amp;BI$312&amp;"="&amp;""""&amp;INDEX($E$174:$G$186,MATCH("●",INDEX($H$174:$AQ$186,,MATCH($D345,$137:$137,0)-7),0),1)&amp;""""&amp;"#g'"&amp;" ${CONFIG_DIR}"&amp;$K$7&amp;"; export "&amp;BI$312&amp;"="&amp;""""&amp;INDEX($E$174:$G$186,MATCH("●",INDEX($H$174:$AQ$186,,MATCH($D345,$137:$137,0)-7),0),1)&amp;""";"),",",""",""")</f>
        <v/>
      </c>
      <c r="BJ345" s="71" t="str">
        <f>SUBSTITUTE(IF(INDEX($E$174:$G$186,MATCH("●",INDEX($H$174:$AQ$186,,MATCH($D345,$137:$137,0)-7),0),1)=VLOOKUP(BJ$312,$AD$9:$AN$16,8,FALSE),"","sed -i "&amp;IF($AK$310="MacOS","'' ","")&amp;"'s#"&amp;BJ$312&amp;"="""&amp;INDEX($E$174:$G$186,MATCH("●",INDEX($H$174:$AQ$186,,MATCH($D345,$137:$137,0)-7),0),1)&amp;""""&amp;"#"&amp;BJ$312&amp;"="&amp;""""&amp;VLOOKUP(BJ$312,$AD$9:$AN$16,8,FALSE)&amp;""""&amp;"#g'"&amp;"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45" s="71" t="str">
        <f>SUBSTITUTE(IF(VLOOKUP(BK$312,$AD$9:$AN$32,8,FALSE)=INDEX($E$188:$G$191,MATCH("●",INDEX($H$188:$AQ$191,,MATCH($D345,$137:$137,0)-7),0),1),"","sed -i "&amp;IF($AK$310="MacOS","'' ","")&amp;"'s#"&amp;BK$312&amp;"="""&amp;VLOOKUP(BK$312,$AD$9:$AN$32,8,FALSE)&amp;""""&amp;"#"&amp;BK$312&amp;"="&amp;""""&amp;INDEX($E$188:$G$191,MATCH("●",INDEX($H$188:$AQ$191,,MATCH($D345,$137:$137,0)-7),0),1)&amp;""""&amp;"#g'"&amp;" ${CONFIG_DIR}"&amp;$K$7&amp;"; export "&amp;BK$312&amp;"="&amp;""""&amp;INDEX($E$188:$G$191,MATCH("●",INDEX($H$188:$AQ$191,,MATCH($D345,$137:$137,0)-7),0),1)&amp;""";"),",",""",""")</f>
        <v/>
      </c>
      <c r="BL345" s="71" t="str">
        <f>SUBSTITUTE(IF(INDEX($E$188:$G$191,MATCH("●",INDEX($H$188:$AQ$191,,MATCH($D345,$137:$137,0)-7),0),1)=VLOOKUP(BL$312,$AD$9:$AN$32,8,FALSE),"","sed -i "&amp;IF($AK$310="MacOS","'' ","")&amp;"'s#"&amp;BL$312&amp;"="""&amp;INDEX($E$188:$G$191,MATCH("●",INDEX($H$188:$AQ$191,,MATCH($D345,$137:$137,0)-7),0),1)&amp;""""&amp;"#"&amp;BL$312&amp;"="&amp;""""&amp;VLOOKUP(BL$312,$AD$9:$AN$32,8,FALSE)&amp;""""&amp;"#g'"&amp;"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5" s="71" t="str">
        <f>SUBSTITUTE(IF(VLOOKUP(BM$312,$AD$9:$AN$32,8,FALSE)=INDEX($E$193:$G$194,MATCH("●",INDEX($H$193:$AQ$194,,MATCH($D345,$137:$137,0)-7),0),1),"","sed -i "&amp;IF($AK$310="MacOS","'' ","")&amp;"'s#"&amp;BM$312&amp;"="""&amp;VLOOKUP(BM$312,$AD$9:$AN$32,8,FALSE)&amp;""""&amp;"#"&amp;BM$312&amp;"="&amp;""""&amp;INDEX($E$193:$G$194,MATCH("●",INDEX($H$193:$AQ$194,,MATCH($D345,$137:$137,0)-7),0),1)&amp;""""&amp;"#g'"&amp;" ${CONFIG_DIR}"&amp;$K$7&amp;"; export "&amp;BM$312&amp;"="&amp;""""&amp;INDEX($E$193:$G$194,MATCH("●",INDEX($H$193:$AQ$194,,MATCH($D345,$137:$137,0)-7),0),1)&amp;""";"),",",""",""")</f>
        <v/>
      </c>
      <c r="BN345" s="71" t="str">
        <f>SUBSTITUTE(IF(INDEX($E$193:$G$194,MATCH("●",INDEX($H$193:$AQ$194,,MATCH($D345,$137:$137,0)-7),0),1)=VLOOKUP(BN$312,$AD$9:$AN$32,8,FALSE),"","sed -i "&amp;IF($AK$310="MacOS","'' ","")&amp;"'s#"&amp;BN$312&amp;"="""&amp;INDEX($E$193:$G$194,MATCH("●",INDEX($H$193:$AQ$194,,MATCH($D345,$137:$137,0)-7),0),1)&amp;""""&amp;"#"&amp;BN$312&amp;"="&amp;""""&amp;VLOOKUP(BN$312,$AD$9:$AN$32,8,FALSE)&amp;""""&amp;"#g'"&amp;"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5" s="71" t="str">
        <f>SUBSTITUTE(IF(VLOOKUP(BO$312,$AD$9:$AN$32,8,FALSE)=INDEX($E$196:$G$197,MATCH("●",INDEX($H$196:$AQ$197,,MATCH($D345,$137:$137,0)-7),0),1),"","sed -i "&amp;IF($AK$310="MacOS","'' ","")&amp;"'s#"&amp;BO$312&amp;"="""&amp;VLOOKUP(BO$312,$AD$9:$AN$32,8,FALSE)&amp;""""&amp;"#"&amp;BO$312&amp;"="&amp;""""&amp;INDEX($E$196:$G$197,MATCH("●",INDEX($H$196:$AQ$197,,MATCH($D345,$137:$137,0)-7),0),1)&amp;""""&amp;"#g'"&amp;" ${CONFIG_DIR}"&amp;$K$7&amp;"; export "&amp;BO$312&amp;"="&amp;""""&amp;INDEX($E$196:$G$197,MATCH("●",INDEX($H$196:$AQ$197,,MATCH($D345,$137:$137,0)-7),0),1)&amp;""";"),",",""",""")</f>
        <v/>
      </c>
      <c r="BP345" s="71" t="str">
        <f>SUBSTITUTE(IF(INDEX($E$196:$G$197,MATCH("●",INDEX($H$196:$AQ$197,,MATCH($D345,$137:$137,0)-7),0),1)=VLOOKUP(BP$312,$AD$9:$AN$32,8,FALSE),"","sed -i "&amp;IF($AK$310="MacOS","'' ","")&amp;"'s#"&amp;BP$312&amp;"="""&amp;INDEX($E$196:$G$197,MATCH("●",INDEX($H$196:$AQ$197,,MATCH($D345,$137:$137,0)-7),0),1)&amp;""""&amp;"#"&amp;BP$312&amp;"="&amp;""""&amp;VLOOKUP(BP$312,$AD$9:$AN$32,8,FALSE)&amp;""""&amp;"#g'"&amp;"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5" s="71" t="str">
        <f>SUBSTITUTE(IF(VLOOKUP(BQ$312,$AD$9:$AN$32,8,FALSE)=INDEX($E$199:$G$200,MATCH("●",INDEX($H$199:$AQ$200,,MATCH($D345,$137:$137,0)-7),0),1),"","sed -i "&amp;IF($AK$310="MacOS","'' ","")&amp;"'s#"&amp;BQ$312&amp;"="""&amp;VLOOKUP(BQ$312,$AD$9:$AN$32,8,FALSE)&amp;""""&amp;"#"&amp;BQ$312&amp;"="&amp;""""&amp;INDEX($E$199:$G$200,MATCH("●",INDEX($H$199:$AQ$200,,MATCH($D345,$137:$137,0)-7),0),1)&amp;""""&amp;"#g'"&amp;" ${CONFIG_DIR}"&amp;$K$7&amp;"; export "&amp;BQ$312&amp;"="&amp;""""&amp;INDEX($E$199:$G$200,MATCH("●",INDEX($H$199:$AQ$200,,MATCH($D345,$137:$137,0)-7),0),1)&amp;""";"),",",""",""")</f>
        <v/>
      </c>
      <c r="BR345" s="71" t="str">
        <f>SUBSTITUTE(IF(INDEX($E$199:$G$200,MATCH("●",INDEX($H$199:$AQ$200,,MATCH($D345,$137:$137,0)-7),0),1)=VLOOKUP(BR$312,$AD$9:$AN$32,8,FALSE),"","sed -i "&amp;IF($AK$310="MacOS","'' ","")&amp;"'s#"&amp;BR$312&amp;"="""&amp;INDEX($E$199:$G$200,MATCH("●",INDEX($H$199:$AQ$200,,MATCH($D345,$137:$137,0)-7),0),1)&amp;""""&amp;"#"&amp;BR$312&amp;"="&amp;""""&amp;VLOOKUP(BR$312,$AD$9:$AN$32,8,FALSE)&amp;""""&amp;"#g'"&amp;"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5" s="71" t="str">
        <f>SUBSTITUTE(IF(VLOOKUP(BS$312,$AD$9:$AN$32,8,FALSE)=INDEX($E$202:$G$205,MATCH("●",INDEX($H$202:$AQ$205,,MATCH($D345,$137:$137,0)-7),0),1),"","sed -i "&amp;IF($AK$310="MacOS","'' ","")&amp;"'s#"&amp;BS$312&amp;"="""&amp;VLOOKUP(BS$312,$AD$9:$AN$32,8,FALSE)&amp;""""&amp;"#"&amp;BS$312&amp;"="&amp;""""&amp;INDEX($E$202:$G$205,MATCH("●",INDEX($H$202:$AQ$205,,MATCH($D345,$137:$137,0)-7),0),1)&amp;""""&amp;"#g'"&amp;" ${CONFIG_DIR}"&amp;$K$7&amp;"; export "&amp;BS$312&amp;"="&amp;""""&amp;INDEX($E$202:$G$205,MATCH("●",INDEX($H$202:$AQ$205,,MATCH($D345,$137:$137,0)-7),0),1)&amp;""";"),",",""",""")</f>
        <v/>
      </c>
      <c r="BT345" s="71" t="str">
        <f>SUBSTITUTE(IF(INDEX($E$202:$G$205,MATCH("●",INDEX($H$202:$AQ$205,,MATCH($D345,$137:$137,0)-7),0),1)=VLOOKUP(BT$312,$AD$9:$AN$32,8,FALSE),"","sed -i "&amp;IF($AK$310="MacOS","'' ","")&amp;"'s#"&amp;BT$312&amp;"="""&amp;INDEX($E$202:$G$205,MATCH("●",INDEX($H$202:$AQ$205,,MATCH($D345,$137:$137,0)-7),0),1)&amp;""""&amp;"#"&amp;BT$312&amp;"="&amp;""""&amp;VLOOKUP(BT$312,$AD$9:$AN$32,8,FALSE)&amp;""""&amp;"#g'"&amp;"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5" s="71" t="str">
        <f>SUBSTITUTE(IF(VLOOKUP(BU$312,$AD$9:$AN$32,8,FALSE)=INDEX($E$207:$G$212,MATCH("●",INDEX($H$207:$AQ$212,,MATCH($D345,$137:$137,0)-7),0),1),"","sed -i "&amp;IF($AK$310="MacOS","'' ","")&amp;"'s#"&amp;BU$312&amp;"="""&amp;VLOOKUP(BU$312,$AD$9:$AN$32,8,FALSE)&amp;""""&amp;"#"&amp;BU$312&amp;"="&amp;""""&amp;INDEX($E$207:$G$212,MATCH("●",INDEX($H$207:$AQ$212,,MATCH($D345,$137:$137,0)-7),0),1)&amp;""""&amp;"#g'"&amp;" ${CONFIG_DIR}"&amp;$K$7&amp;"; export "&amp;BU$312&amp;"="&amp;""""&amp;INDEX($E$207:$G$212,MATCH("●",INDEX($H$207:$AQ$212,,MATCH($D345,$137:$137,0)-7),0),1)&amp;""";"),",",""",""")</f>
        <v/>
      </c>
      <c r="BV345" s="71" t="str">
        <f>SUBSTITUTE(IF(INDEX($E$207:$G$212,MATCH("●",INDEX($H$207:$AQ$212,,MATCH($D345,$137:$137,0)-7),0),1)=VLOOKUP(BV$312,$AD$9:$AN$32,8,FALSE),"","sed -i "&amp;IF($AK$310="MacOS","'' ","")&amp;"'s#"&amp;BV$312&amp;"="""&amp;INDEX($E$207:$G$212,MATCH("●",INDEX($H$207:$AQ$212,,MATCH($D345,$137:$137,0)-7),0),1)&amp;""""&amp;"#"&amp;BV$312&amp;"="&amp;""""&amp;VLOOKUP(BV$312,$AD$9:$AN$32,8,FALSE)&amp;""""&amp;"#g'"&amp;"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5" s="71" t="str">
        <f>SUBSTITUTE(IF(VLOOKUP(BW$312,$AD$9:$AN$32,8,FALSE)=INDEX($E$214:$G$219,MATCH("●",INDEX($H$214:$AQ$219,,MATCH($D345,$137:$137,0)-7),0),1),"","sed -i "&amp;IF($AK$310="MacOS","'' ","")&amp;"'s#"&amp;BW$312&amp;"="""&amp;VLOOKUP(BW$312,$AD$9:$AN$32,8,FALSE)&amp;""""&amp;"#"&amp;BW$312&amp;"="&amp;""""&amp;INDEX($E$214:$G$219,MATCH("●",INDEX($H$214:$AQ$219,,MATCH($D345,$137:$137,0)-7),0),1)&amp;""""&amp;"#g'"&amp;" ${CONFIG_DIR}"&amp;$K$7&amp;"; export "&amp;BW$312&amp;"="&amp;""""&amp;INDEX($E$214:$G$219,MATCH("●",INDEX($H$214:$AQ$219,,MATCH($D345,$137:$137,0)-7),0),1)&amp;""";"),",",""",""")</f>
        <v/>
      </c>
      <c r="BX345" s="71" t="str">
        <f>SUBSTITUTE(IF(INDEX($E$214:$G$219,MATCH("●",INDEX($H$214:$AQ$219,,MATCH($D345,$137:$137,0)-7),0),1)=VLOOKUP(BX$312,$AD$9:$AN$32,8,FALSE),"","sed -i "&amp;IF($AK$310="MacOS","'' ","")&amp;"'s#"&amp;BX$312&amp;"="""&amp;INDEX($E$214:$G$219,MATCH("●",INDEX($H$214:$AQ$219,,MATCH($D345,$137:$137,0)-7),0),1)&amp;""""&amp;"#"&amp;BX$312&amp;"="&amp;""""&amp;VLOOKUP(BX$312,$AD$9:$AN$32,8,FALSE)&amp;""""&amp;"#g'"&amp;"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5" s="71" t="str">
        <f>SUBSTITUTE(IF(VLOOKUP(BY$312,$AD$9:$AN$32,8,FALSE)=INDEX($E$221:$G$226,MATCH("●",INDEX($H$221:$AQ$226,,MATCH($D345,$137:$137,0)-7),0),1),"","sed -i "&amp;IF($AK$310="MacOS","'' ","")&amp;"'s#"&amp;BY$312&amp;"="""&amp;VLOOKUP(BY$312,$AD$9:$AN$32,8,FALSE)&amp;""""&amp;"#"&amp;BY$312&amp;"="&amp;""""&amp;INDEX($E$221:$G$226,MATCH("●",INDEX($H$221:$AQ$226,,MATCH($D345,$137:$137,0)-7),0),1)&amp;""""&amp;"#g'"&amp;" ${CONFIG_DIR}"&amp;$K$7&amp;"; export "&amp;BY$312&amp;"="&amp;""""&amp;INDEX($E$221:$G$226,MATCH("●",INDEX($H$221:$AQ$226,,MATCH($D345,$137:$137,0)-7),0),1)&amp;""";"),",",""",""")</f>
        <v/>
      </c>
      <c r="BZ345" s="71" t="str">
        <f>SUBSTITUTE(IF(INDEX($E$221:$G$226,MATCH("●",INDEX($H$221:$AQ$226,,MATCH($D345,$137:$137,0)-7),0),1)=VLOOKUP(BZ$312,$AD$9:$AN$32,8,FALSE),"","sed -i "&amp;IF($AK$310="MacOS","'' ","")&amp;"'s#"&amp;BZ$312&amp;"="""&amp;INDEX($E$221:$G$226,MATCH("●",INDEX($H$221:$AQ$226,,MATCH($D345,$137:$137,0)-7),0),1)&amp;""""&amp;"#"&amp;BZ$312&amp;"="&amp;""""&amp;VLOOKUP(BZ$312,$AD$9:$AN$32,8,FALSE)&amp;""""&amp;"#g'"&amp;"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5" s="71" t="str">
        <f>SUBSTITUTE(IF(VLOOKUP(CA$312,$AD$9:$AN$32,8,FALSE)=INDEX($E$228:$G$233,MATCH("●",INDEX($H$228:$AQ$233,,MATCH($D345,$137:$137,0)-7),0),1),"","sed -i "&amp;IF($AK$310="MacOS","'' ","")&amp;"'s#"&amp;CA$312&amp;"="""&amp;VLOOKUP(CA$312,$AD$9:$AN$32,8,FALSE)&amp;""""&amp;"#"&amp;CA$312&amp;"="&amp;""""&amp;INDEX($E$228:$G$233,MATCH("●",INDEX($H$228:$AQ$233,,MATCH($D345,$137:$137,0)-7),0),1)&amp;""""&amp;"#g'"&amp;" ${CONFIG_DIR}"&amp;$K$7&amp;"; export "&amp;CA$312&amp;"="&amp;""""&amp;INDEX($E$228:$G$233,MATCH("●",INDEX($H$228:$AQ$233,,MATCH($D345,$137:$137,0)-7),0),1)&amp;""";"),",",""",""")</f>
        <v/>
      </c>
      <c r="CB345" s="71" t="str">
        <f>SUBSTITUTE(IF(INDEX($E$228:$G$233,MATCH("●",INDEX($H$228:$AQ$233,,MATCH($D345,$137:$137,0)-7),0),1)=VLOOKUP(CB$312,$AD$9:$AN$32,8,FALSE),"","sed -i "&amp;IF($AK$310="MacOS","'' ","")&amp;"'s#"&amp;CB$312&amp;"="""&amp;INDEX($E$228:$G$233,MATCH("●",INDEX($H$228:$AQ$233,,MATCH($D345,$137:$137,0)-7),0),1)&amp;""""&amp;"#"&amp;CB$312&amp;"="&amp;""""&amp;VLOOKUP(CB$312,$AD$9:$AN$32,8,FALSE)&amp;""""&amp;"#g'"&amp;"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5" s="71" t="str">
        <f>SUBSTITUTE(IF(VLOOKUP(CC$312,$AD$9:$AN$32,8,FALSE)=INDEX($E$235:$G$240,MATCH("●",INDEX($H$235:$AQ$240,,MATCH($D345,$137:$137,0)-7),0),1),"","sed -i "&amp;IF($AK$310="MacOS","'' ","")&amp;"'s#"&amp;CC$312&amp;"="""&amp;VLOOKUP(CC$312,$AD$9:$AN$32,8,FALSE)&amp;""""&amp;"#"&amp;CC$312&amp;"="&amp;""""&amp;INDEX($E$235:$G$240,MATCH("●",INDEX($H$235:$AQ$240,,MATCH($D345,$137:$137,0)-7),0),1)&amp;""""&amp;"#g'"&amp;" ${CONFIG_DIR}"&amp;$K$7&amp;"; export "&amp;CC$312&amp;"="&amp;""""&amp;INDEX($E$235:$G$240,MATCH("●",INDEX($H$235:$AQ$240,,MATCH($D345,$137:$137,0)-7),0),1)&amp;""";"),",",""",""")</f>
        <v/>
      </c>
      <c r="CD345" s="71" t="str">
        <f>SUBSTITUTE(IF(INDEX($E$235:$G$240,MATCH("●",INDEX($H$235:$AQ$240,,MATCH($D345,$137:$137,0)-7),0),1)=VLOOKUP(CD$312,$AD$9:$AN$32,8,FALSE),"","sed -i "&amp;IF($AK$310="MacOS","'' ","")&amp;"'s#"&amp;CD$312&amp;"="""&amp;INDEX($E$235:$G$240,MATCH("●",INDEX($H$235:$AQ$240,,MATCH($D345,$137:$137,0)-7),0),1)&amp;""""&amp;"#"&amp;CD$312&amp;"="&amp;""""&amp;VLOOKUP(CD$312,$AD$9:$AN$32,8,FALSE)&amp;""""&amp;"#g'"&amp;"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5" s="71" t="str">
        <f>SUBSTITUTE(IF(VLOOKUP(CE$312,$AD$9:$AN$32,8,FALSE)=INDEX($E$242:$G$247,MATCH("●",INDEX($H$242:$AQ$247,,MATCH($D345,$137:$137,0)-7),0),1),"","sed -i "&amp;IF($AK$310="MacOS","'' ","")&amp;"'s#"&amp;CE$312&amp;"="""&amp;VLOOKUP(CE$312,$AD$9:$AN$32,8,FALSE)&amp;""""&amp;"#"&amp;CE$312&amp;"="&amp;""""&amp;INDEX($E$242:$G$247,MATCH("●",INDEX($H$242:$AQ$247,,MATCH($D345,$137:$137,0)-7),0),1)&amp;""""&amp;"#g'"&amp;" ${CONFIG_DIR}"&amp;$K$7&amp;"; export "&amp;CE$312&amp;"="&amp;""""&amp;INDEX($E$242:$G$247,MATCH("●",INDEX($H$242:$AQ$247,,MATCH($D345,$137:$137,0)-7),0),1)&amp;""";"),",",""",""")</f>
        <v/>
      </c>
      <c r="CF345" s="71" t="str">
        <f>SUBSTITUTE(IF(INDEX($E$242:$G$247,MATCH("●",INDEX($H$242:$AQ$247,,MATCH($D345,$137:$137,0)-7),0),1)=VLOOKUP(CF$312,$AD$9:$AN$32,8,FALSE),"","sed -i "&amp;IF($AK$310="MacOS","'' ","")&amp;"'s#"&amp;CF$312&amp;"="""&amp;INDEX($E$242:$G$247,MATCH("●",INDEX($H$242:$AQ$247,,MATCH($D345,$137:$137,0)-7),0),1)&amp;""""&amp;"#"&amp;CF$312&amp;"="&amp;""""&amp;VLOOKUP(CF$312,$AD$9:$AN$32,8,FALSE)&amp;""""&amp;"#g'"&amp;"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5" s="71" t="str">
        <f>SUBSTITUTE(IF(VLOOKUP(CG$312,$AD$9:$AN$32,8,FALSE)=INDEX($E$249:$G$253,MATCH("●",INDEX($H$249:$AQ$253,,MATCH($D345,$137:$137,0)-7),0),1),"","sed -i "&amp;IF($AK$310="MacOS","'' ","")&amp;"'s#"&amp;CG$312&amp;"="""&amp;VLOOKUP(CG$312,$AD$9:$AN$32,8,FALSE)&amp;""""&amp;"#"&amp;CG$312&amp;"="&amp;""""&amp;INDEX($E$249:$G$253,MATCH("●",INDEX($H$249:$AQ$253,,MATCH($D345,$137:$137,0)-7),0),1)&amp;""""&amp;"#g'"&amp;" ${CONFIG_DIR}"&amp;$K$7&amp;"; export "&amp;CG$312&amp;"="&amp;""""&amp;INDEX($E$249:$G$253,MATCH("●",INDEX($H$249:$AQ$253,,MATCH($D345,$137:$137,0)-7),0),1)&amp;""";"),",",""",""")</f>
        <v/>
      </c>
      <c r="CH345" s="71" t="str">
        <f>SUBSTITUTE(IF(INDEX($E$249:$G$253,MATCH("●",INDEX($H$249:$AQ$253,,MATCH($D345,$137:$137,0)-7),0),1)=VLOOKUP(CH$312,$AD$9:$AN$32,8,FALSE),"","sed -i "&amp;IF($AK$310="MacOS","'' ","")&amp;"'s#"&amp;CH$312&amp;"="""&amp;INDEX($E$249:$G$253,MATCH("●",INDEX($H$249:$AQ$253,,MATCH($D345,$137:$137,0)-7),0),1)&amp;""""&amp;"#"&amp;CH$312&amp;"="&amp;""""&amp;VLOOKUP(CH$312,$AD$9:$AN$32,8,FALSE)&amp;""""&amp;"#g'"&amp;"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5" s="71" t="str">
        <f>SUBSTITUTE(IF(VLOOKUP(CI$312,$AD$9:$AN$32,8,FALSE)=INDEX($E$255:$G$259,MATCH("●",INDEX($H$255:$AQ$259,,MATCH($D345,$137:$137,0)-7),0),1),"","sed -i "&amp;IF($AK$310="MacOS","'' ","")&amp;"'s#"&amp;CI$312&amp;"="""&amp;VLOOKUP(CI$312,$AD$9:$AN$32,8,FALSE)&amp;""""&amp;"#"&amp;CI$312&amp;"="&amp;""""&amp;INDEX($E$255:$G$259,MATCH("●",INDEX($H$255:$AQ$259,,MATCH($D345,$137:$137,0)-7),0),1)&amp;""""&amp;"#g'"&amp;" ${CONFIG_DIR}"&amp;$K$7&amp;"; export "&amp;CI$312&amp;"="&amp;""""&amp;INDEX($E$255:$G$259,MATCH("●",INDEX($H$255:$AQ$259,,MATCH($D345,$137:$137,0)-7),0),1)&amp;""";"),",",""",""")</f>
        <v/>
      </c>
      <c r="CJ345" s="71" t="str">
        <f>SUBSTITUTE(IF(INDEX($E$255:$G$259,MATCH("●",INDEX($H$255:$AQ$259,,MATCH($D345,$137:$137,0)-7),0),1)=VLOOKUP(CJ$312,$AD$9:$AN$32,8,FALSE),"","sed -i "&amp;IF($AK$310="MacOS","'' ","")&amp;"'s#"&amp;CJ$312&amp;"="""&amp;INDEX($E$255:$G$259,MATCH("●",INDEX($H$255:$AQ$259,,MATCH($D345,$137:$137,0)-7),0),1)&amp;""""&amp;"#"&amp;CJ$312&amp;"="&amp;""""&amp;VLOOKUP(CJ$312,$AD$9:$AN$32,8,FALSE)&amp;""""&amp;"#g'"&amp;"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5" s="71" t="str">
        <f>SUBSTITUTE(IF(VLOOKUP(CK$312,$AD$9:$AN$32,8,FALSE)=INDEX($E$261:$G$270,MATCH("●",INDEX($H$261:$AQ$270,,MATCH($D345,$137:$137,0)-7),0),1),"","sed -i "&amp;IF($AK$310="MacOS","'' ","")&amp;"'s#"&amp;CK$312&amp;"="""&amp;VLOOKUP(CK$312,$AD$9:$AN$32,8,FALSE)&amp;""""&amp;"#"&amp;CK$312&amp;"="&amp;""""&amp;INDEX($E$261:$G$270,MATCH("●",INDEX($H$261:$AQ$270,,MATCH($D345,$137:$137,0)-7),0),1)&amp;""""&amp;"#g'"&amp;" ${CONFIG_DIR}"&amp;$K$7&amp;"; export "&amp;CK$312&amp;"="&amp;""""&amp;INDEX($E$261:$G$270,MATCH("●",INDEX($H$261:$AQ$270,,MATCH($D345,$137:$137,0)-7),0),1)&amp;""";"),",",""",""")</f>
        <v>sed -i '' 's#SQL_SET_HOST="%"#SQL_SET_HOST="なし"#g' ${CONFIG_DIR}db_sql_config.txt; export SQL_SET_HOST="なし";</v>
      </c>
      <c r="CL345" s="71" t="str">
        <f>SUBSTITUTE(IF(INDEX($E$261:$G$270,MATCH("●",INDEX($H$261:$AQ$270,,MATCH($D345,$137:$137,0)-7),0),1)=VLOOKUP(CL$312,$AD$9:$AN$32,8,FALSE),"","sed -i "&amp;IF($AK$310="MacOS","'' ","")&amp;"'s#"&amp;CL$312&amp;"="""&amp;INDEX($E$261:$G$270,MATCH("●",INDEX($H$261:$AQ$270,,MATCH($D345,$137:$137,0)-7),0),1)&amp;""""&amp;"#"&amp;CL$312&amp;"="&amp;""""&amp;VLOOKUP(CL$312,$AD$9:$AN$32,8,FALSE)&amp;""""&amp;"#g'"&amp;"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>sed -i '' 's#SQL_SET_HOST="なし"#SQL_SET_HOST="%"#g' ${CONFIG_DIR}db_sql_config.txt; export SQL_SET_HOST="%";</v>
      </c>
      <c r="CM345" s="71" t="str">
        <f t="shared" si="6"/>
        <v>sed -i '' 's#POSTGRESQL_TEMPLATE="template0"#POSTGRESQL_TEMPLATE="なし"#g' ${CONFIG_DIR}db_data_config.txt; export POSTGRESQL_TEMPLATE="なし";</v>
      </c>
      <c r="CN345" s="71" t="str">
        <f t="shared" si="7"/>
        <v>sed -i '' 's#POSTGRESQL_TEMPLATE="なし"#POSTGRESQL_TEMPLATE="template0"#g' ${CONFIG_DIR}db_data_config.txt; export POSTGRESQL_TEMPLATE="template0";</v>
      </c>
      <c r="CO345" s="71" t="str">
        <f t="shared" si="8"/>
        <v>sed -i '' 's#POSTGRESQL_CONNECTION_LIMIT="-1"#POSTGRESQL_CONNECTION_LIMIT="なし"#g' ${CONFIG_DIR}db_data_config.txt; export POSTGRESQL_CONNECTION_LIMIT="なし";</v>
      </c>
      <c r="CP345" s="71" t="str">
        <f t="shared" si="9"/>
        <v>sed -i '' 's#POSTGRESQL_CONNECTION_LIMIT="なし"#POSTGRESQL_CONNECTION_LIMIT="-1"#g' ${CONFIG_DIR}db_data_config.txt; export POSTGRESQL_CONNECTION_LIMIT="-1";</v>
      </c>
      <c r="CQ345" s="71" t="str">
        <f t="shared" si="10"/>
        <v>sed -i '' 's#POSTGRESQL_ALLOW_CONNECTIONS="true"#POSTGRESQL_ALLOW_CONNECTIONS="なし"#g' ${CONFIG_DIR}db_data_config.txt; export POSTGRESQL_ALLOW_CONNECTIONS="なし";</v>
      </c>
      <c r="CR345" s="71" t="str">
        <f t="shared" si="11"/>
        <v>sed -i '' 's#POSTGRESQL_ALLOW_CONNECTIONS="なし"#POSTGRESQL_ALLOW_CONNECTIONS="true"#g' ${CONFIG_DIR}db_data_config.txt; export POSTGRESQL_ALLOW_CONNECTIONS="true";</v>
      </c>
      <c r="CS345" s="5" t="s">
        <v>735</v>
      </c>
    </row>
    <row r="346" spans="4:97" ht="54" customHeight="1">
      <c r="D346" s="96">
        <f t="shared" si="12"/>
        <v>69</v>
      </c>
      <c r="E346" s="97"/>
      <c r="F346" s="97"/>
      <c r="G346" s="98"/>
      <c r="H346" s="45" t="str">
        <f t="shared" ca="1" si="5"/>
        <v>clear; echo テストケース069; sed -i '' 's#SQL_SET_HOST="%"#SQL_SET_HOST="localhost"#g' ${CONFIG_DIR}db_sql_config.txt; export SQL_SET_HOST="localhost";sed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's#SQL_SET_HOST="localhost"#SQL_SET_HOST="%"#g' ${CONFIG_DIR}db_sql_config.txt; export SQL_SET_HOST="%";sed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7"/>
      <c r="AE346" s="99" t="str" cm="1">
        <f t="array" ref="AE346">SUBSTITUTE(INDEX($H$288:$AQ$288, , MATCH($D346, $137:$137, 0)-7),"-","")</f>
        <v>正常</v>
      </c>
      <c r="AF346" s="100"/>
      <c r="AG346" s="101"/>
      <c r="AH346" s="102" t="s">
        <v>1533</v>
      </c>
      <c r="AI346" s="103"/>
      <c r="AJ346" s="103"/>
      <c r="AK346" s="103"/>
      <c r="AL346" s="103"/>
      <c r="AM346" s="103"/>
      <c r="AN346" s="103"/>
      <c r="AO346" s="103"/>
      <c r="AP346" s="103"/>
      <c r="AQ346" s="104"/>
      <c r="AS346" s="68" t="str" cm="1">
        <f t="array" ref="AS346">SUBSTITUTE(TEXT(INDEX($H$291:$AQ$291,1,$D346-36),"000000"),"-","")</f>
        <v>240001</v>
      </c>
      <c r="AT346" s="69"/>
      <c r="AU346" s="70"/>
      <c r="AW346" s="71" t="str">
        <f>SUBSTITUTE(IF(VLOOKUP(AW$312,$AD$9:$AN$32,8,FALSE)=INDEX($E$143:$G$146,MATCH("●",INDEX($H$143:$AQ$146,,MATCH($D346,$137:$137,0)-7),0),1),"","sed -i "&amp;IF($AK$310="MacOS","'' ","")&amp;"'s#"&amp;AW$312&amp;"="""&amp;VLOOKUP(AW$312,$AD$9:$AN$32,8,FALSE)&amp;""""&amp;"#"&amp;AW$312&amp;"="&amp;""""&amp;INDEX($E$143:$G$146,MATCH("●",INDEX($H$143:$AQ$146,,MATCH($D346,$137:$137,0)-7),0),1)&amp;""""&amp;"#g'"&amp;" ${CONFIG_DIR}"&amp;$K$7&amp;"; export "&amp;AW$312&amp;"="&amp;""""&amp;INDEX($E$143:$G$146,MATCH("●",INDEX($H$143:$AQ$146,,MATCH($D346,$137:$137,0)-7),0),1)&amp;""";"),",",""",""")</f>
        <v/>
      </c>
      <c r="AX346" s="71" t="str">
        <f>SUBSTITUTE(IF(INDEX($E$143:$G$146,MATCH("●",INDEX($H$143:$AQ$146,,MATCH($D346,$137:$137,0)-7),0),1)=VLOOKUP(AX$312,$AD$9:$AN$32,8,FALSE),"","sed -i "&amp;IF($AK$310="MacOS","'' ","")&amp;"'s#"&amp;AX$312&amp;"="""&amp;INDEX($E$143:$G$146,MATCH("●",INDEX($H$143:$AQ$146,,MATCH($D346,$137:$137,0)-7),0),1)&amp;""""&amp;"#"&amp;AX$312&amp;"="&amp;""""&amp;VLOOKUP(AX$312,$AD$9:$AN$32,8,FALSE)&amp;""""&amp;"#g'"&amp;"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6" s="71" t="str">
        <f>SUBSTITUTE(IF(VLOOKUP(AY$312,$AD$9:$AN$32,8,FALSE)=INDEX($E$148:$G$149,MATCH("●",INDEX($H$148:$AQ$149,,MATCH($D346,$137:$137,0)-7),0),1),"","sed -i "&amp;IF($AK$310="MacOS","'' ","")&amp;"'s#"&amp;AY$312&amp;"="""&amp;VLOOKUP(AY$312,$AD$9:$AN$32,8,FALSE)&amp;""""&amp;"#"&amp;AY$312&amp;"="&amp;""""&amp;INDEX($E$148:$G$149,MATCH("●",INDEX($H$148:$AQ$149,,MATCH($D346,$137:$137,0)-7),0),1)&amp;""""&amp;"#g'"&amp;" ${CONFIG_DIR}"&amp;$K$7&amp;"; export "&amp;AY$312&amp;"="&amp;""""&amp;INDEX($E$148:$G$149,MATCH("●",INDEX($H$148:$AQ$149,,MATCH($D346,$137:$137,0)-7),0),1)&amp;""";"),",",""",""")</f>
        <v/>
      </c>
      <c r="AZ346" s="71" t="str">
        <f>SUBSTITUTE(IF(INDEX($E$148:$G$149,MATCH("●",INDEX($H$148:$AQ$149,,MATCH($D346,$137:$137,0)-7),0),1)=VLOOKUP(AZ$312,$AD$9:$AN$16,8,FALSE),"","sed -i "&amp;IF($AK$310="MacOS","'' ","")&amp;"'s#"&amp;AZ$312&amp;"="""&amp;INDEX($E$148:$G$149,MATCH("●",INDEX($H$148:$AQ$149,,MATCH($D346,$137:$137,0)-7),0),1)&amp;""""&amp;"#"&amp;AZ$312&amp;"="&amp;""""&amp;VLOOKUP(AZ$312,$AD$9:$AN$16,8,FALSE)&amp;""""&amp;"#g'"&amp;"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6" s="71" t="str">
        <f>SUBSTITUTE(IF(VLOOKUP(BA$312,$AD$9:$AN$32,8,FALSE)=INDEX($E$151:$G$156,MATCH("●",INDEX($H$151:$AQ$156,,MATCH($D346,$137:$137,0)-7),0),1),"","sed -i "&amp;IF($AK$310="MacOS","'' ","")&amp;"'s#"&amp;BA$312&amp;"="""&amp;VLOOKUP(BA$312,$AD$9:$AN$32,8,FALSE)&amp;""""&amp;"#"&amp;BA$312&amp;"="&amp;""""&amp;INDEX($E$151:$G$156,MATCH("●",INDEX($H$151:$AQ$156,,MATCH($D346,$137:$137,0)-7),0),1)&amp;""""&amp;"#g'"&amp;" ${CONFIG_DIR}"&amp;$K$7&amp;"; export "&amp;BA$312&amp;"="&amp;""""&amp;INDEX($E$151:$G$156,MATCH("●",INDEX($H$151:$AQ$156,,MATCH($D346,$137:$137,0)-7),0),1)&amp;""";"),",",""",""")</f>
        <v/>
      </c>
      <c r="BB346" s="71" t="str">
        <f>SUBSTITUTE(IF(INDEX($E$151:$G$156,MATCH("●",INDEX($H$151:$AQ$156,,MATCH($D346,$137:$137,0)-7),0),1)=VLOOKUP(BB$312,$AD$9:$AN$16,8,FALSE),"","sed -i "&amp;IF($AK$310="MacOS","'' ","")&amp;"'s#"&amp;BB$312&amp;"="""&amp;INDEX($E$151:$G$156,MATCH("●",INDEX($H$151:$AQ$156,,MATCH($D346,$137:$137,0)-7),0),1)&amp;""""&amp;"#"&amp;BB$312&amp;"="&amp;""""&amp;VLOOKUP(BB$312,$AD$9:$AN$16,8,FALSE)&amp;""""&amp;"#g'"&amp;"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6" s="71" t="str">
        <f>SUBSTITUTE(IF(VLOOKUP(BC$312,$AD$9:$AN$32,8,FALSE)=INDEX($E$158:$G$166,MATCH("●",INDEX($H$158:$AQ$166,,MATCH($D346,$137:$137,0)-7),0),1),"","sed -i "&amp;IF($AK$310="MacOS","'' ","")&amp;"'s#"&amp;BC$312&amp;"="""&amp;VLOOKUP(BC$312,$AD$9:$AN$32,8,FALSE)&amp;""""&amp;"#"&amp;BC$312&amp;"="&amp;""""&amp;INDEX($E$158:$G$166,MATCH("●",INDEX($H$158:$AQ$166,,MATCH($D346,$137:$137,0)-7),0),1)&amp;""""&amp;"#g'"&amp;" ${CONFIG_DIR}"&amp;$K$7&amp;"; export "&amp;BC$312&amp;"="&amp;""""&amp;INDEX($E$158:$G$166,MATCH("●",INDEX($H$158:$AQ$166,,MATCH($D346,$137:$137,0)-7),0),1)&amp;""";"),",",""",""")</f>
        <v/>
      </c>
      <c r="BD346" s="71" t="str">
        <f>SUBSTITUTE(IF(INDEX($E$158:$G$166,MATCH("●",INDEX($H$158:$AQ$166,,MATCH($D346,$137:$137,0)-7),0),1)=VLOOKUP(BD$312,$AD$9:$AN$16,8,FALSE),"","sed -i "&amp;IF($AK$310="MacOS","'' ","")&amp;"'s#"&amp;BD$312&amp;"="""&amp;INDEX($E$158:$G$166,MATCH("●",INDEX($H$158:$AQ$166,,MATCH($D346,$137:$137,0)-7),0),1)&amp;""""&amp;"#"&amp;BD$312&amp;"="&amp;""""&amp;VLOOKUP(BD$312,$AD$9:$AN$16,8,FALSE)&amp;""""&amp;"#g'"&amp;"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6" s="71" t="str">
        <f>SUBSTITUTE(IF(VLOOKUP(BE$312,$AD$9:$AN$32,8,FALSE)=INDEX($E$168:$G$169,MATCH("●",INDEX($H$168:$AQ$169,,MATCH($D346,$137:$137,0)-7),0),1),"","sed -i "&amp;IF($AK$310="MacOS","'' ","")&amp;"'s#"&amp;BE$312&amp;"="""&amp;VLOOKUP(BE$312,$AD$9:$AD$9:$AN$32,8,FALSE)&amp;""""&amp;"#"&amp;BE$312&amp;"="&amp;""""&amp;INDEX($E$168:$G$169,MATCH("●",INDEX($H$168:$AQ$169,,MATCH($D346,$137:$137,0)-7),0),1)&amp;""""&amp;"#g'"&amp;" ${CONFIG_DIR}"&amp;$K$7&amp;"; export "&amp;BE$312&amp;"="&amp;""""&amp;INDEX($E$168:$G$169,MATCH("●",INDEX($H$168:$AQ$169,,MATCH($D346,$137:$137,0)-7),0),1)&amp;""";"),",",""",""")</f>
        <v/>
      </c>
      <c r="BF346" s="71" t="str">
        <f>SUBSTITUTE(IF(INDEX($E$168:$G$169,MATCH("●",INDEX($H$168:$AQ$169,,MATCH($D346,$137:$137,0)-7),0),1)=VLOOKUP(BF$312,$AD$9:$AN$16,8,FALSE),"","sed -i "&amp;IF($AK$310="MacOS","'' ","")&amp;"'s#"&amp;BF$312&amp;"="""&amp;INDEX($E$168:$G$169,MATCH("●",INDEX($H$168:$AQ$169,,MATCH($D346,$137:$137,0)-7),0),1)&amp;""""&amp;"#"&amp;BF$312&amp;"="&amp;""""&amp;VLOOKUP(BF$312,$AD$9:$AN$16,8,FALSE)&amp;""""&amp;"#g'"&amp;"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6" s="71" t="str">
        <f>SUBSTITUTE(IF(VLOOKUP(BG$312,$AD$9:$AN$32,8,FALSE)=INDEX($E$171:$G$172,MATCH("●",INDEX($H$171:$AQ$172,,MATCH($D346,$137:$137,0)-7),0),1),"","sed -i "&amp;IF($AK$310="MacOS","'' ","")&amp;"'s#"&amp;BG$312&amp;"="""&amp;VLOOKUP(BG$312,$AD$9:$AN$32,8,FALSE)&amp;""""&amp;"#"&amp;BG$312&amp;"="&amp;""""&amp;INDEX($E$171:$G$172,MATCH("●",INDEX($H$171:$AQ$172,,MATCH($D346,$137:$137,0)-7),0),1)&amp;""""&amp;"#g'"&amp;" ${CONFIG_DIR}"&amp;$K$7&amp;"; export "&amp;BG$312&amp;"="&amp;""""&amp;INDEX($E$171:$G$172,MATCH("●",INDEX($H$171:$AQ$172,,MATCH($D346,$137:$137,0)-7),0),1)&amp;""";"),",",""",""")</f>
        <v/>
      </c>
      <c r="BH346" s="71" t="str">
        <f>SUBSTITUTE(IF(INDEX($E$171:$G$172,MATCH("●",INDEX($H$171:$AQ$172,,MATCH($D346,$137:$137,0)-7),0),1)=VLOOKUP(BH$312,$AD$9:$AN$16,8,FALSE),"","sed -i "&amp;IF($AK$310="MacOS","'' ","")&amp;"'s#"&amp;BH$312&amp;"="""&amp;INDEX($E$171:$G$172,MATCH("●",INDEX($H$171:$AQ$172,,MATCH($D346,$137:$137,0)-7),0),1)&amp;""""&amp;"#"&amp;BH$312&amp;"="&amp;""""&amp;VLOOKUP(BH$312,$AD$9:$AN$16,8,FALSE)&amp;""""&amp;"#g'"&amp;"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6" s="71" t="str">
        <f>SUBSTITUTE(IF(VLOOKUP(BI$312,$AD$9:$AN$32,8,FALSE)=INDEX($E$174:$G$186,MATCH("●",INDEX($H$174:$AQ$186,,MATCH($D346,$137:$137,0)-7),0),1),"","sed -i "&amp;IF($AK$310="MacOS","'' ","")&amp;"'s#"&amp;BI$312&amp;"="""&amp;VLOOKUP(BI$312,$AD$9:$AN$32,8,FALSE)&amp;""""&amp;"#"&amp;BI$312&amp;"="&amp;""""&amp;INDEX($E$174:$G$186,MATCH("●",INDEX($H$174:$AQ$186,,MATCH($D346,$137:$137,0)-7),0),1)&amp;""""&amp;"#g'"&amp;" ${CONFIG_DIR}"&amp;$K$7&amp;"; export "&amp;BI$312&amp;"="&amp;""""&amp;INDEX($E$174:$G$186,MATCH("●",INDEX($H$174:$AQ$186,,MATCH($D346,$137:$137,0)-7),0),1)&amp;""";"),",",""",""")</f>
        <v/>
      </c>
      <c r="BJ346" s="71" t="str">
        <f>SUBSTITUTE(IF(INDEX($E$174:$G$186,MATCH("●",INDEX($H$174:$AQ$186,,MATCH($D346,$137:$137,0)-7),0),1)=VLOOKUP(BJ$312,$AD$9:$AN$16,8,FALSE),"","sed -i "&amp;IF($AK$310="MacOS","'' ","")&amp;"'s#"&amp;BJ$312&amp;"="""&amp;INDEX($E$174:$G$186,MATCH("●",INDEX($H$174:$AQ$186,,MATCH($D346,$137:$137,0)-7),0),1)&amp;""""&amp;"#"&amp;BJ$312&amp;"="&amp;""""&amp;VLOOKUP(BJ$312,$AD$9:$AN$16,8,FALSE)&amp;""""&amp;"#g'"&amp;"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46" s="71" t="str">
        <f>SUBSTITUTE(IF(VLOOKUP(BK$312,$AD$9:$AN$32,8,FALSE)=INDEX($E$188:$G$191,MATCH("●",INDEX($H$188:$AQ$191,,MATCH($D346,$137:$137,0)-7),0),1),"","sed -i "&amp;IF($AK$310="MacOS","'' ","")&amp;"'s#"&amp;BK$312&amp;"="""&amp;VLOOKUP(BK$312,$AD$9:$AN$32,8,FALSE)&amp;""""&amp;"#"&amp;BK$312&amp;"="&amp;""""&amp;INDEX($E$188:$G$191,MATCH("●",INDEX($H$188:$AQ$191,,MATCH($D346,$137:$137,0)-7),0),1)&amp;""""&amp;"#g'"&amp;" ${CONFIG_DIR}"&amp;$K$7&amp;"; export "&amp;BK$312&amp;"="&amp;""""&amp;INDEX($E$188:$G$191,MATCH("●",INDEX($H$188:$AQ$191,,MATCH($D346,$137:$137,0)-7),0),1)&amp;""";"),",",""",""")</f>
        <v/>
      </c>
      <c r="BL346" s="71" t="str">
        <f>SUBSTITUTE(IF(INDEX($E$188:$G$191,MATCH("●",INDEX($H$188:$AQ$191,,MATCH($D346,$137:$137,0)-7),0),1)=VLOOKUP(BL$312,$AD$9:$AN$32,8,FALSE),"","sed -i "&amp;IF($AK$310="MacOS","'' ","")&amp;"'s#"&amp;BL$312&amp;"="""&amp;INDEX($E$188:$G$191,MATCH("●",INDEX($H$188:$AQ$191,,MATCH($D346,$137:$137,0)-7),0),1)&amp;""""&amp;"#"&amp;BL$312&amp;"="&amp;""""&amp;VLOOKUP(BL$312,$AD$9:$AN$32,8,FALSE)&amp;""""&amp;"#g'"&amp;"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6" s="71" t="str">
        <f>SUBSTITUTE(IF(VLOOKUP(BM$312,$AD$9:$AN$32,8,FALSE)=INDEX($E$193:$G$194,MATCH("●",INDEX($H$193:$AQ$194,,MATCH($D346,$137:$137,0)-7),0),1),"","sed -i "&amp;IF($AK$310="MacOS","'' ","")&amp;"'s#"&amp;BM$312&amp;"="""&amp;VLOOKUP(BM$312,$AD$9:$AN$32,8,FALSE)&amp;""""&amp;"#"&amp;BM$312&amp;"="&amp;""""&amp;INDEX($E$193:$G$194,MATCH("●",INDEX($H$193:$AQ$194,,MATCH($D346,$137:$137,0)-7),0),1)&amp;""""&amp;"#g'"&amp;" ${CONFIG_DIR}"&amp;$K$7&amp;"; export "&amp;BM$312&amp;"="&amp;""""&amp;INDEX($E$193:$G$194,MATCH("●",INDEX($H$193:$AQ$194,,MATCH($D346,$137:$137,0)-7),0),1)&amp;""";"),",",""",""")</f>
        <v/>
      </c>
      <c r="BN346" s="71" t="str">
        <f>SUBSTITUTE(IF(INDEX($E$193:$G$194,MATCH("●",INDEX($H$193:$AQ$194,,MATCH($D346,$137:$137,0)-7),0),1)=VLOOKUP(BN$312,$AD$9:$AN$32,8,FALSE),"","sed -i "&amp;IF($AK$310="MacOS","'' ","")&amp;"'s#"&amp;BN$312&amp;"="""&amp;INDEX($E$193:$G$194,MATCH("●",INDEX($H$193:$AQ$194,,MATCH($D346,$137:$137,0)-7),0),1)&amp;""""&amp;"#"&amp;BN$312&amp;"="&amp;""""&amp;VLOOKUP(BN$312,$AD$9:$AN$32,8,FALSE)&amp;""""&amp;"#g'"&amp;"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6" s="71" t="str">
        <f>SUBSTITUTE(IF(VLOOKUP(BO$312,$AD$9:$AN$32,8,FALSE)=INDEX($E$196:$G$197,MATCH("●",INDEX($H$196:$AQ$197,,MATCH($D346,$137:$137,0)-7),0),1),"","sed -i "&amp;IF($AK$310="MacOS","'' ","")&amp;"'s#"&amp;BO$312&amp;"="""&amp;VLOOKUP(BO$312,$AD$9:$AN$32,8,FALSE)&amp;""""&amp;"#"&amp;BO$312&amp;"="&amp;""""&amp;INDEX($E$196:$G$197,MATCH("●",INDEX($H$196:$AQ$197,,MATCH($D346,$137:$137,0)-7),0),1)&amp;""""&amp;"#g'"&amp;" ${CONFIG_DIR}"&amp;$K$7&amp;"; export "&amp;BO$312&amp;"="&amp;""""&amp;INDEX($E$196:$G$197,MATCH("●",INDEX($H$196:$AQ$197,,MATCH($D346,$137:$137,0)-7),0),1)&amp;""";"),",",""",""")</f>
        <v/>
      </c>
      <c r="BP346" s="71" t="str">
        <f>SUBSTITUTE(IF(INDEX($E$196:$G$197,MATCH("●",INDEX($H$196:$AQ$197,,MATCH($D346,$137:$137,0)-7),0),1)=VLOOKUP(BP$312,$AD$9:$AN$32,8,FALSE),"","sed -i "&amp;IF($AK$310="MacOS","'' ","")&amp;"'s#"&amp;BP$312&amp;"="""&amp;INDEX($E$196:$G$197,MATCH("●",INDEX($H$196:$AQ$197,,MATCH($D346,$137:$137,0)-7),0),1)&amp;""""&amp;"#"&amp;BP$312&amp;"="&amp;""""&amp;VLOOKUP(BP$312,$AD$9:$AN$32,8,FALSE)&amp;""""&amp;"#g'"&amp;"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6" s="71" t="str">
        <f>SUBSTITUTE(IF(VLOOKUP(BQ$312,$AD$9:$AN$32,8,FALSE)=INDEX($E$199:$G$200,MATCH("●",INDEX($H$199:$AQ$200,,MATCH($D346,$137:$137,0)-7),0),1),"","sed -i "&amp;IF($AK$310="MacOS","'' ","")&amp;"'s#"&amp;BQ$312&amp;"="""&amp;VLOOKUP(BQ$312,$AD$9:$AN$32,8,FALSE)&amp;""""&amp;"#"&amp;BQ$312&amp;"="&amp;""""&amp;INDEX($E$199:$G$200,MATCH("●",INDEX($H$199:$AQ$200,,MATCH($D346,$137:$137,0)-7),0),1)&amp;""""&amp;"#g'"&amp;" ${CONFIG_DIR}"&amp;$K$7&amp;"; export "&amp;BQ$312&amp;"="&amp;""""&amp;INDEX($E$199:$G$200,MATCH("●",INDEX($H$199:$AQ$200,,MATCH($D346,$137:$137,0)-7),0),1)&amp;""";"),",",""",""")</f>
        <v/>
      </c>
      <c r="BR346" s="71" t="str">
        <f>SUBSTITUTE(IF(INDEX($E$199:$G$200,MATCH("●",INDEX($H$199:$AQ$200,,MATCH($D346,$137:$137,0)-7),0),1)=VLOOKUP(BR$312,$AD$9:$AN$32,8,FALSE),"","sed -i "&amp;IF($AK$310="MacOS","'' ","")&amp;"'s#"&amp;BR$312&amp;"="""&amp;INDEX($E$199:$G$200,MATCH("●",INDEX($H$199:$AQ$200,,MATCH($D346,$137:$137,0)-7),0),1)&amp;""""&amp;"#"&amp;BR$312&amp;"="&amp;""""&amp;VLOOKUP(BR$312,$AD$9:$AN$32,8,FALSE)&amp;""""&amp;"#g'"&amp;"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6" s="71" t="str">
        <f>SUBSTITUTE(IF(VLOOKUP(BS$312,$AD$9:$AN$32,8,FALSE)=INDEX($E$202:$G$205,MATCH("●",INDEX($H$202:$AQ$205,,MATCH($D346,$137:$137,0)-7),0),1),"","sed -i "&amp;IF($AK$310="MacOS","'' ","")&amp;"'s#"&amp;BS$312&amp;"="""&amp;VLOOKUP(BS$312,$AD$9:$AN$32,8,FALSE)&amp;""""&amp;"#"&amp;BS$312&amp;"="&amp;""""&amp;INDEX($E$202:$G$205,MATCH("●",INDEX($H$202:$AQ$205,,MATCH($D346,$137:$137,0)-7),0),1)&amp;""""&amp;"#g'"&amp;" ${CONFIG_DIR}"&amp;$K$7&amp;"; export "&amp;BS$312&amp;"="&amp;""""&amp;INDEX($E$202:$G$205,MATCH("●",INDEX($H$202:$AQ$205,,MATCH($D346,$137:$137,0)-7),0),1)&amp;""";"),",",""",""")</f>
        <v/>
      </c>
      <c r="BT346" s="71" t="str">
        <f>SUBSTITUTE(IF(INDEX($E$202:$G$205,MATCH("●",INDEX($H$202:$AQ$205,,MATCH($D346,$137:$137,0)-7),0),1)=VLOOKUP(BT$312,$AD$9:$AN$32,8,FALSE),"","sed -i "&amp;IF($AK$310="MacOS","'' ","")&amp;"'s#"&amp;BT$312&amp;"="""&amp;INDEX($E$202:$G$205,MATCH("●",INDEX($H$202:$AQ$205,,MATCH($D346,$137:$137,0)-7),0),1)&amp;""""&amp;"#"&amp;BT$312&amp;"="&amp;""""&amp;VLOOKUP(BT$312,$AD$9:$AN$32,8,FALSE)&amp;""""&amp;"#g'"&amp;"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6" s="71" t="str">
        <f>SUBSTITUTE(IF(VLOOKUP(BU$312,$AD$9:$AN$32,8,FALSE)=INDEX($E$207:$G$212,MATCH("●",INDEX($H$207:$AQ$212,,MATCH($D346,$137:$137,0)-7),0),1),"","sed -i "&amp;IF($AK$310="MacOS","'' ","")&amp;"'s#"&amp;BU$312&amp;"="""&amp;VLOOKUP(BU$312,$AD$9:$AN$32,8,FALSE)&amp;""""&amp;"#"&amp;BU$312&amp;"="&amp;""""&amp;INDEX($E$207:$G$212,MATCH("●",INDEX($H$207:$AQ$212,,MATCH($D346,$137:$137,0)-7),0),1)&amp;""""&amp;"#g'"&amp;" ${CONFIG_DIR}"&amp;$K$7&amp;"; export "&amp;BU$312&amp;"="&amp;""""&amp;INDEX($E$207:$G$212,MATCH("●",INDEX($H$207:$AQ$212,,MATCH($D346,$137:$137,0)-7),0),1)&amp;""";"),",",""",""")</f>
        <v/>
      </c>
      <c r="BV346" s="71" t="str">
        <f>SUBSTITUTE(IF(INDEX($E$207:$G$212,MATCH("●",INDEX($H$207:$AQ$212,,MATCH($D346,$137:$137,0)-7),0),1)=VLOOKUP(BV$312,$AD$9:$AN$32,8,FALSE),"","sed -i "&amp;IF($AK$310="MacOS","'' ","")&amp;"'s#"&amp;BV$312&amp;"="""&amp;INDEX($E$207:$G$212,MATCH("●",INDEX($H$207:$AQ$212,,MATCH($D346,$137:$137,0)-7),0),1)&amp;""""&amp;"#"&amp;BV$312&amp;"="&amp;""""&amp;VLOOKUP(BV$312,$AD$9:$AN$32,8,FALSE)&amp;""""&amp;"#g'"&amp;"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6" s="71" t="str">
        <f>SUBSTITUTE(IF(VLOOKUP(BW$312,$AD$9:$AN$32,8,FALSE)=INDEX($E$214:$G$219,MATCH("●",INDEX($H$214:$AQ$219,,MATCH($D346,$137:$137,0)-7),0),1),"","sed -i "&amp;IF($AK$310="MacOS","'' ","")&amp;"'s#"&amp;BW$312&amp;"="""&amp;VLOOKUP(BW$312,$AD$9:$AN$32,8,FALSE)&amp;""""&amp;"#"&amp;BW$312&amp;"="&amp;""""&amp;INDEX($E$214:$G$219,MATCH("●",INDEX($H$214:$AQ$219,,MATCH($D346,$137:$137,0)-7),0),1)&amp;""""&amp;"#g'"&amp;" ${CONFIG_DIR}"&amp;$K$7&amp;"; export "&amp;BW$312&amp;"="&amp;""""&amp;INDEX($E$214:$G$219,MATCH("●",INDEX($H$214:$AQ$219,,MATCH($D346,$137:$137,0)-7),0),1)&amp;""";"),",",""",""")</f>
        <v/>
      </c>
      <c r="BX346" s="71" t="str">
        <f>SUBSTITUTE(IF(INDEX($E$214:$G$219,MATCH("●",INDEX($H$214:$AQ$219,,MATCH($D346,$137:$137,0)-7),0),1)=VLOOKUP(BX$312,$AD$9:$AN$32,8,FALSE),"","sed -i "&amp;IF($AK$310="MacOS","'' ","")&amp;"'s#"&amp;BX$312&amp;"="""&amp;INDEX($E$214:$G$219,MATCH("●",INDEX($H$214:$AQ$219,,MATCH($D346,$137:$137,0)-7),0),1)&amp;""""&amp;"#"&amp;BX$312&amp;"="&amp;""""&amp;VLOOKUP(BX$312,$AD$9:$AN$32,8,FALSE)&amp;""""&amp;"#g'"&amp;"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6" s="71" t="str">
        <f>SUBSTITUTE(IF(VLOOKUP(BY$312,$AD$9:$AN$32,8,FALSE)=INDEX($E$221:$G$226,MATCH("●",INDEX($H$221:$AQ$226,,MATCH($D346,$137:$137,0)-7),0),1),"","sed -i "&amp;IF($AK$310="MacOS","'' ","")&amp;"'s#"&amp;BY$312&amp;"="""&amp;VLOOKUP(BY$312,$AD$9:$AN$32,8,FALSE)&amp;""""&amp;"#"&amp;BY$312&amp;"="&amp;""""&amp;INDEX($E$221:$G$226,MATCH("●",INDEX($H$221:$AQ$226,,MATCH($D346,$137:$137,0)-7),0),1)&amp;""""&amp;"#g'"&amp;" ${CONFIG_DIR}"&amp;$K$7&amp;"; export "&amp;BY$312&amp;"="&amp;""""&amp;INDEX($E$221:$G$226,MATCH("●",INDEX($H$221:$AQ$226,,MATCH($D346,$137:$137,0)-7),0),1)&amp;""";"),",",""",""")</f>
        <v/>
      </c>
      <c r="BZ346" s="71" t="str">
        <f>SUBSTITUTE(IF(INDEX($E$221:$G$226,MATCH("●",INDEX($H$221:$AQ$226,,MATCH($D346,$137:$137,0)-7),0),1)=VLOOKUP(BZ$312,$AD$9:$AN$32,8,FALSE),"","sed -i "&amp;IF($AK$310="MacOS","'' ","")&amp;"'s#"&amp;BZ$312&amp;"="""&amp;INDEX($E$221:$G$226,MATCH("●",INDEX($H$221:$AQ$226,,MATCH($D346,$137:$137,0)-7),0),1)&amp;""""&amp;"#"&amp;BZ$312&amp;"="&amp;""""&amp;VLOOKUP(BZ$312,$AD$9:$AN$32,8,FALSE)&amp;""""&amp;"#g'"&amp;"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6" s="71" t="str">
        <f>SUBSTITUTE(IF(VLOOKUP(CA$312,$AD$9:$AN$32,8,FALSE)=INDEX($E$228:$G$233,MATCH("●",INDEX($H$228:$AQ$233,,MATCH($D346,$137:$137,0)-7),0),1),"","sed -i "&amp;IF($AK$310="MacOS","'' ","")&amp;"'s#"&amp;CA$312&amp;"="""&amp;VLOOKUP(CA$312,$AD$9:$AN$32,8,FALSE)&amp;""""&amp;"#"&amp;CA$312&amp;"="&amp;""""&amp;INDEX($E$228:$G$233,MATCH("●",INDEX($H$228:$AQ$233,,MATCH($D346,$137:$137,0)-7),0),1)&amp;""""&amp;"#g'"&amp;" ${CONFIG_DIR}"&amp;$K$7&amp;"; export "&amp;CA$312&amp;"="&amp;""""&amp;INDEX($E$228:$G$233,MATCH("●",INDEX($H$228:$AQ$233,,MATCH($D346,$137:$137,0)-7),0),1)&amp;""";"),",",""",""")</f>
        <v/>
      </c>
      <c r="CB346" s="71" t="str">
        <f>SUBSTITUTE(IF(INDEX($E$228:$G$233,MATCH("●",INDEX($H$228:$AQ$233,,MATCH($D346,$137:$137,0)-7),0),1)=VLOOKUP(CB$312,$AD$9:$AN$32,8,FALSE),"","sed -i "&amp;IF($AK$310="MacOS","'' ","")&amp;"'s#"&amp;CB$312&amp;"="""&amp;INDEX($E$228:$G$233,MATCH("●",INDEX($H$228:$AQ$233,,MATCH($D346,$137:$137,0)-7),0),1)&amp;""""&amp;"#"&amp;CB$312&amp;"="&amp;""""&amp;VLOOKUP(CB$312,$AD$9:$AN$32,8,FALSE)&amp;""""&amp;"#g'"&amp;"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6" s="71" t="str">
        <f>SUBSTITUTE(IF(VLOOKUP(CC$312,$AD$9:$AN$32,8,FALSE)=INDEX($E$235:$G$240,MATCH("●",INDEX($H$235:$AQ$240,,MATCH($D346,$137:$137,0)-7),0),1),"","sed -i "&amp;IF($AK$310="MacOS","'' ","")&amp;"'s#"&amp;CC$312&amp;"="""&amp;VLOOKUP(CC$312,$AD$9:$AN$32,8,FALSE)&amp;""""&amp;"#"&amp;CC$312&amp;"="&amp;""""&amp;INDEX($E$235:$G$240,MATCH("●",INDEX($H$235:$AQ$240,,MATCH($D346,$137:$137,0)-7),0),1)&amp;""""&amp;"#g'"&amp;" ${CONFIG_DIR}"&amp;$K$7&amp;"; export "&amp;CC$312&amp;"="&amp;""""&amp;INDEX($E$235:$G$240,MATCH("●",INDEX($H$235:$AQ$240,,MATCH($D346,$137:$137,0)-7),0),1)&amp;""";"),",",""",""")</f>
        <v/>
      </c>
      <c r="CD346" s="71" t="str">
        <f>SUBSTITUTE(IF(INDEX($E$235:$G$240,MATCH("●",INDEX($H$235:$AQ$240,,MATCH($D346,$137:$137,0)-7),0),1)=VLOOKUP(CD$312,$AD$9:$AN$32,8,FALSE),"","sed -i "&amp;IF($AK$310="MacOS","'' ","")&amp;"'s#"&amp;CD$312&amp;"="""&amp;INDEX($E$235:$G$240,MATCH("●",INDEX($H$235:$AQ$240,,MATCH($D346,$137:$137,0)-7),0),1)&amp;""""&amp;"#"&amp;CD$312&amp;"="&amp;""""&amp;VLOOKUP(CD$312,$AD$9:$AN$32,8,FALSE)&amp;""""&amp;"#g'"&amp;"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6" s="71" t="str">
        <f>SUBSTITUTE(IF(VLOOKUP(CE$312,$AD$9:$AN$32,8,FALSE)=INDEX($E$242:$G$247,MATCH("●",INDEX($H$242:$AQ$247,,MATCH($D346,$137:$137,0)-7),0),1),"","sed -i "&amp;IF($AK$310="MacOS","'' ","")&amp;"'s#"&amp;CE$312&amp;"="""&amp;VLOOKUP(CE$312,$AD$9:$AN$32,8,FALSE)&amp;""""&amp;"#"&amp;CE$312&amp;"="&amp;""""&amp;INDEX($E$242:$G$247,MATCH("●",INDEX($H$242:$AQ$247,,MATCH($D346,$137:$137,0)-7),0),1)&amp;""""&amp;"#g'"&amp;" ${CONFIG_DIR}"&amp;$K$7&amp;"; export "&amp;CE$312&amp;"="&amp;""""&amp;INDEX($E$242:$G$247,MATCH("●",INDEX($H$242:$AQ$247,,MATCH($D346,$137:$137,0)-7),0),1)&amp;""";"),",",""",""")</f>
        <v/>
      </c>
      <c r="CF346" s="71" t="str">
        <f>SUBSTITUTE(IF(INDEX($E$242:$G$247,MATCH("●",INDEX($H$242:$AQ$247,,MATCH($D346,$137:$137,0)-7),0),1)=VLOOKUP(CF$312,$AD$9:$AN$32,8,FALSE),"","sed -i "&amp;IF($AK$310="MacOS","'' ","")&amp;"'s#"&amp;CF$312&amp;"="""&amp;INDEX($E$242:$G$247,MATCH("●",INDEX($H$242:$AQ$247,,MATCH($D346,$137:$137,0)-7),0),1)&amp;""""&amp;"#"&amp;CF$312&amp;"="&amp;""""&amp;VLOOKUP(CF$312,$AD$9:$AN$32,8,FALSE)&amp;""""&amp;"#g'"&amp;"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6" s="71" t="str">
        <f>SUBSTITUTE(IF(VLOOKUP(CG$312,$AD$9:$AN$32,8,FALSE)=INDEX($E$249:$G$253,MATCH("●",INDEX($H$249:$AQ$253,,MATCH($D346,$137:$137,0)-7),0),1),"","sed -i "&amp;IF($AK$310="MacOS","'' ","")&amp;"'s#"&amp;CG$312&amp;"="""&amp;VLOOKUP(CG$312,$AD$9:$AN$32,8,FALSE)&amp;""""&amp;"#"&amp;CG$312&amp;"="&amp;""""&amp;INDEX($E$249:$G$253,MATCH("●",INDEX($H$249:$AQ$253,,MATCH($D346,$137:$137,0)-7),0),1)&amp;""""&amp;"#g'"&amp;" ${CONFIG_DIR}"&amp;$K$7&amp;"; export "&amp;CG$312&amp;"="&amp;""""&amp;INDEX($E$249:$G$253,MATCH("●",INDEX($H$249:$AQ$253,,MATCH($D346,$137:$137,0)-7),0),1)&amp;""";"),",",""",""")</f>
        <v/>
      </c>
      <c r="CH346" s="71" t="str">
        <f>SUBSTITUTE(IF(INDEX($E$249:$G$253,MATCH("●",INDEX($H$249:$AQ$253,,MATCH($D346,$137:$137,0)-7),0),1)=VLOOKUP(CH$312,$AD$9:$AN$32,8,FALSE),"","sed -i "&amp;IF($AK$310="MacOS","'' ","")&amp;"'s#"&amp;CH$312&amp;"="""&amp;INDEX($E$249:$G$253,MATCH("●",INDEX($H$249:$AQ$253,,MATCH($D346,$137:$137,0)-7),0),1)&amp;""""&amp;"#"&amp;CH$312&amp;"="&amp;""""&amp;VLOOKUP(CH$312,$AD$9:$AN$32,8,FALSE)&amp;""""&amp;"#g'"&amp;"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6" s="71" t="str">
        <f>SUBSTITUTE(IF(VLOOKUP(CI$312,$AD$9:$AN$32,8,FALSE)=INDEX($E$255:$G$259,MATCH("●",INDEX($H$255:$AQ$259,,MATCH($D346,$137:$137,0)-7),0),1),"","sed -i "&amp;IF($AK$310="MacOS","'' ","")&amp;"'s#"&amp;CI$312&amp;"="""&amp;VLOOKUP(CI$312,$AD$9:$AN$32,8,FALSE)&amp;""""&amp;"#"&amp;CI$312&amp;"="&amp;""""&amp;INDEX($E$255:$G$259,MATCH("●",INDEX($H$255:$AQ$259,,MATCH($D346,$137:$137,0)-7),0),1)&amp;""""&amp;"#g'"&amp;" ${CONFIG_DIR}"&amp;$K$7&amp;"; export "&amp;CI$312&amp;"="&amp;""""&amp;INDEX($E$255:$G$259,MATCH("●",INDEX($H$255:$AQ$259,,MATCH($D346,$137:$137,0)-7),0),1)&amp;""";"),",",""",""")</f>
        <v/>
      </c>
      <c r="CJ346" s="71" t="str">
        <f>SUBSTITUTE(IF(INDEX($E$255:$G$259,MATCH("●",INDEX($H$255:$AQ$259,,MATCH($D346,$137:$137,0)-7),0),1)=VLOOKUP(CJ$312,$AD$9:$AN$32,8,FALSE),"","sed -i "&amp;IF($AK$310="MacOS","'' ","")&amp;"'s#"&amp;CJ$312&amp;"="""&amp;INDEX($E$255:$G$259,MATCH("●",INDEX($H$255:$AQ$259,,MATCH($D346,$137:$137,0)-7),0),1)&amp;""""&amp;"#"&amp;CJ$312&amp;"="&amp;""""&amp;VLOOKUP(CJ$312,$AD$9:$AN$32,8,FALSE)&amp;""""&amp;"#g'"&amp;"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6" s="71" t="str">
        <f>SUBSTITUTE(IF(VLOOKUP(CK$312,$AD$9:$AN$32,8,FALSE)=INDEX($E$261:$G$270,MATCH("●",INDEX($H$261:$AQ$270,,MATCH($D346,$137:$137,0)-7),0),1),"","sed -i "&amp;IF($AK$310="MacOS","'' ","")&amp;"'s#"&amp;CK$312&amp;"="""&amp;VLOOKUP(CK$312,$AD$9:$AN$32,8,FALSE)&amp;""""&amp;"#"&amp;CK$312&amp;"="&amp;""""&amp;INDEX($E$261:$G$270,MATCH("●",INDEX($H$261:$AQ$270,,MATCH($D346,$137:$137,0)-7),0),1)&amp;""""&amp;"#g'"&amp;" ${CONFIG_DIR}"&amp;$K$7&amp;"; export "&amp;CK$312&amp;"="&amp;""""&amp;INDEX($E$261:$G$270,MATCH("●",INDEX($H$261:$AQ$270,,MATCH($D346,$137:$137,0)-7),0),1)&amp;""";"),",",""",""")</f>
        <v>sed -i '' 's#SQL_SET_HOST="%"#SQL_SET_HOST="localhost"#g' ${CONFIG_DIR}db_sql_config.txt; export SQL_SET_HOST="localhost";</v>
      </c>
      <c r="CL346" s="71" t="str">
        <f>SUBSTITUTE(IF(INDEX($E$261:$G$270,MATCH("●",INDEX($H$261:$AQ$270,,MATCH($D346,$137:$137,0)-7),0),1)=VLOOKUP(CL$312,$AD$9:$AN$32,8,FALSE),"","sed -i "&amp;IF($AK$310="MacOS","'' ","")&amp;"'s#"&amp;CL$312&amp;"="""&amp;INDEX($E$261:$G$270,MATCH("●",INDEX($H$261:$AQ$270,,MATCH($D346,$137:$137,0)-7),0),1)&amp;""""&amp;"#"&amp;CL$312&amp;"="&amp;""""&amp;VLOOKUP(CL$312,$AD$9:$AN$32,8,FALSE)&amp;""""&amp;"#g'"&amp;"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>sed -i '' 's#SQL_SET_HOST="localhost"#SQL_SET_HOST="%"#g' ${CONFIG_DIR}db_sql_config.txt; export SQL_SET_HOST="%";</v>
      </c>
      <c r="CM346" s="71" t="str">
        <f t="shared" si="6"/>
        <v>sed -i '' 's#POSTGRESQL_TEMPLATE="template0"#POSTGRESQL_TEMPLATE="なし"#g' ${CONFIG_DIR}db_data_config.txt; export POSTGRESQL_TEMPLATE="なし";</v>
      </c>
      <c r="CN346" s="71" t="str">
        <f t="shared" si="7"/>
        <v>sed -i '' 's#POSTGRESQL_TEMPLATE="なし"#POSTGRESQL_TEMPLATE="template0"#g' ${CONFIG_DIR}db_data_config.txt; export POSTGRESQL_TEMPLATE="template0";</v>
      </c>
      <c r="CO346" s="71" t="str">
        <f t="shared" si="8"/>
        <v>sed -i '' 's#POSTGRESQL_CONNECTION_LIMIT="-1"#POSTGRESQL_CONNECTION_LIMIT="なし"#g' ${CONFIG_DIR}db_data_config.txt; export POSTGRESQL_CONNECTION_LIMIT="なし";</v>
      </c>
      <c r="CP346" s="71" t="str">
        <f t="shared" si="9"/>
        <v>sed -i '' 's#POSTGRESQL_CONNECTION_LIMIT="なし"#POSTGRESQL_CONNECTION_LIMIT="-1"#g' ${CONFIG_DIR}db_data_config.txt; export POSTGRESQL_CONNECTION_LIMIT="-1";</v>
      </c>
      <c r="CQ346" s="71" t="str">
        <f t="shared" si="10"/>
        <v>sed -i '' 's#POSTGRESQL_ALLOW_CONNECTIONS="true"#POSTGRESQL_ALLOW_CONNECTIONS="なし"#g' ${CONFIG_DIR}db_data_config.txt; export POSTGRESQL_ALLOW_CONNECTIONS="なし";</v>
      </c>
      <c r="CR346" s="71" t="str">
        <f t="shared" si="11"/>
        <v>sed -i '' 's#POSTGRESQL_ALLOW_CONNECTIONS="なし"#POSTGRESQL_ALLOW_CONNECTIONS="true"#g' ${CONFIG_DIR}db_data_config.txt; export POSTGRESQL_ALLOW_CONNECTIONS="true";</v>
      </c>
      <c r="CS346" s="5" t="s">
        <v>735</v>
      </c>
    </row>
    <row r="347" spans="4:97" ht="54" customHeight="1">
      <c r="D347" s="96">
        <f t="shared" si="12"/>
        <v>70</v>
      </c>
      <c r="E347" s="97"/>
      <c r="F347" s="97"/>
      <c r="G347" s="98"/>
      <c r="H347" s="45" t="str">
        <f t="shared" ca="1" si="5"/>
        <v>clear; echo テストケース070; sed -i '' 's#SQL_SET_HOST="%"#SQL_SET_HOST="127.0.0.1"#g' ${CONFIG_DIR}db_sql_config.txt; export SQL_SET_HOST="127.0.0.1";sed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's#SQL_SET_HOST="127.0.0.1"#SQL_SET_HOST="%"#g' ${CONFIG_DIR}db_sql_config.txt; export SQL_SET_HOST="%";sed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7"/>
      <c r="AE347" s="99" t="str" cm="1">
        <f t="array" ref="AE347">SUBSTITUTE(INDEX($H$288:$AQ$288, , MATCH($D347, $137:$137, 0)-7),"-","")</f>
        <v>正常</v>
      </c>
      <c r="AF347" s="100"/>
      <c r="AG347" s="101"/>
      <c r="AH347" s="102" t="s">
        <v>1534</v>
      </c>
      <c r="AI347" s="103"/>
      <c r="AJ347" s="103"/>
      <c r="AK347" s="103"/>
      <c r="AL347" s="103"/>
      <c r="AM347" s="103"/>
      <c r="AN347" s="103"/>
      <c r="AO347" s="103"/>
      <c r="AP347" s="103"/>
      <c r="AQ347" s="104"/>
      <c r="AS347" s="68" t="str" cm="1">
        <f t="array" ref="AS347">SUBSTITUTE(TEXT(INDEX($H$291:$AQ$291,1,$D347-36),"000000"),"-","")</f>
        <v>240001</v>
      </c>
      <c r="AT347" s="69"/>
      <c r="AU347" s="70"/>
      <c r="AW347" s="71" t="str">
        <f>SUBSTITUTE(IF(VLOOKUP(AW$312,$AD$9:$AN$32,8,FALSE)=INDEX($E$143:$G$146,MATCH("●",INDEX($H$143:$AQ$146,,MATCH($D347,$137:$137,0)-7),0),1),"","sed -i "&amp;IF($AK$310="MacOS","'' ","")&amp;"'s#"&amp;AW$312&amp;"="""&amp;VLOOKUP(AW$312,$AD$9:$AN$32,8,FALSE)&amp;""""&amp;"#"&amp;AW$312&amp;"="&amp;""""&amp;INDEX($E$143:$G$146,MATCH("●",INDEX($H$143:$AQ$146,,MATCH($D347,$137:$137,0)-7),0),1)&amp;""""&amp;"#g'"&amp;" ${CONFIG_DIR}"&amp;$K$7&amp;"; export "&amp;AW$312&amp;"="&amp;""""&amp;INDEX($E$143:$G$146,MATCH("●",INDEX($H$143:$AQ$146,,MATCH($D347,$137:$137,0)-7),0),1)&amp;""";"),",",""",""")</f>
        <v/>
      </c>
      <c r="AX347" s="71" t="str">
        <f>SUBSTITUTE(IF(INDEX($E$143:$G$146,MATCH("●",INDEX($H$143:$AQ$146,,MATCH($D347,$137:$137,0)-7),0),1)=VLOOKUP(AX$312,$AD$9:$AN$32,8,FALSE),"","sed -i "&amp;IF($AK$310="MacOS","'' ","")&amp;"'s#"&amp;AX$312&amp;"="""&amp;INDEX($E$143:$G$146,MATCH("●",INDEX($H$143:$AQ$146,,MATCH($D347,$137:$137,0)-7),0),1)&amp;""""&amp;"#"&amp;AX$312&amp;"="&amp;""""&amp;VLOOKUP(AX$312,$AD$9:$AN$32,8,FALSE)&amp;""""&amp;"#g'"&amp;"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7" s="71" t="str">
        <f>SUBSTITUTE(IF(VLOOKUP(AY$312,$AD$9:$AN$32,8,FALSE)=INDEX($E$148:$G$149,MATCH("●",INDEX($H$148:$AQ$149,,MATCH($D347,$137:$137,0)-7),0),1),"","sed -i "&amp;IF($AK$310="MacOS","'' ","")&amp;"'s#"&amp;AY$312&amp;"="""&amp;VLOOKUP(AY$312,$AD$9:$AN$32,8,FALSE)&amp;""""&amp;"#"&amp;AY$312&amp;"="&amp;""""&amp;INDEX($E$148:$G$149,MATCH("●",INDEX($H$148:$AQ$149,,MATCH($D347,$137:$137,0)-7),0),1)&amp;""""&amp;"#g'"&amp;" ${CONFIG_DIR}"&amp;$K$7&amp;"; export "&amp;AY$312&amp;"="&amp;""""&amp;INDEX($E$148:$G$149,MATCH("●",INDEX($H$148:$AQ$149,,MATCH($D347,$137:$137,0)-7),0),1)&amp;""";"),",",""",""")</f>
        <v/>
      </c>
      <c r="AZ347" s="71" t="str">
        <f>SUBSTITUTE(IF(INDEX($E$148:$G$149,MATCH("●",INDEX($H$148:$AQ$149,,MATCH($D347,$137:$137,0)-7),0),1)=VLOOKUP(AZ$312,$AD$9:$AN$16,8,FALSE),"","sed -i "&amp;IF($AK$310="MacOS","'' ","")&amp;"'s#"&amp;AZ$312&amp;"="""&amp;INDEX($E$148:$G$149,MATCH("●",INDEX($H$148:$AQ$149,,MATCH($D347,$137:$137,0)-7),0),1)&amp;""""&amp;"#"&amp;AZ$312&amp;"="&amp;""""&amp;VLOOKUP(AZ$312,$AD$9:$AN$16,8,FALSE)&amp;""""&amp;"#g'"&amp;"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7" s="71" t="str">
        <f>SUBSTITUTE(IF(VLOOKUP(BA$312,$AD$9:$AN$32,8,FALSE)=INDEX($E$151:$G$156,MATCH("●",INDEX($H$151:$AQ$156,,MATCH($D347,$137:$137,0)-7),0),1),"","sed -i "&amp;IF($AK$310="MacOS","'' ","")&amp;"'s#"&amp;BA$312&amp;"="""&amp;VLOOKUP(BA$312,$AD$9:$AN$32,8,FALSE)&amp;""""&amp;"#"&amp;BA$312&amp;"="&amp;""""&amp;INDEX($E$151:$G$156,MATCH("●",INDEX($H$151:$AQ$156,,MATCH($D347,$137:$137,0)-7),0),1)&amp;""""&amp;"#g'"&amp;" ${CONFIG_DIR}"&amp;$K$7&amp;"; export "&amp;BA$312&amp;"="&amp;""""&amp;INDEX($E$151:$G$156,MATCH("●",INDEX($H$151:$AQ$156,,MATCH($D347,$137:$137,0)-7),0),1)&amp;""";"),",",""",""")</f>
        <v/>
      </c>
      <c r="BB347" s="71" t="str">
        <f>SUBSTITUTE(IF(INDEX($E$151:$G$156,MATCH("●",INDEX($H$151:$AQ$156,,MATCH($D347,$137:$137,0)-7),0),1)=VLOOKUP(BB$312,$AD$9:$AN$16,8,FALSE),"","sed -i "&amp;IF($AK$310="MacOS","'' ","")&amp;"'s#"&amp;BB$312&amp;"="""&amp;INDEX($E$151:$G$156,MATCH("●",INDEX($H$151:$AQ$156,,MATCH($D347,$137:$137,0)-7),0),1)&amp;""""&amp;"#"&amp;BB$312&amp;"="&amp;""""&amp;VLOOKUP(BB$312,$AD$9:$AN$16,8,FALSE)&amp;""""&amp;"#g'"&amp;"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7" s="71" t="str">
        <f>SUBSTITUTE(IF(VLOOKUP(BC$312,$AD$9:$AN$32,8,FALSE)=INDEX($E$158:$G$166,MATCH("●",INDEX($H$158:$AQ$166,,MATCH($D347,$137:$137,0)-7),0),1),"","sed -i "&amp;IF($AK$310="MacOS","'' ","")&amp;"'s#"&amp;BC$312&amp;"="""&amp;VLOOKUP(BC$312,$AD$9:$AN$32,8,FALSE)&amp;""""&amp;"#"&amp;BC$312&amp;"="&amp;""""&amp;INDEX($E$158:$G$166,MATCH("●",INDEX($H$158:$AQ$166,,MATCH($D347,$137:$137,0)-7),0),1)&amp;""""&amp;"#g'"&amp;" ${CONFIG_DIR}"&amp;$K$7&amp;"; export "&amp;BC$312&amp;"="&amp;""""&amp;INDEX($E$158:$G$166,MATCH("●",INDEX($H$158:$AQ$166,,MATCH($D347,$137:$137,0)-7),0),1)&amp;""";"),",",""",""")</f>
        <v/>
      </c>
      <c r="BD347" s="71" t="str">
        <f>SUBSTITUTE(IF(INDEX($E$158:$G$166,MATCH("●",INDEX($H$158:$AQ$166,,MATCH($D347,$137:$137,0)-7),0),1)=VLOOKUP(BD$312,$AD$9:$AN$16,8,FALSE),"","sed -i "&amp;IF($AK$310="MacOS","'' ","")&amp;"'s#"&amp;BD$312&amp;"="""&amp;INDEX($E$158:$G$166,MATCH("●",INDEX($H$158:$AQ$166,,MATCH($D347,$137:$137,0)-7),0),1)&amp;""""&amp;"#"&amp;BD$312&amp;"="&amp;""""&amp;VLOOKUP(BD$312,$AD$9:$AN$16,8,FALSE)&amp;""""&amp;"#g'"&amp;"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7" s="71" t="str">
        <f>SUBSTITUTE(IF(VLOOKUP(BE$312,$AD$9:$AN$32,8,FALSE)=INDEX($E$168:$G$169,MATCH("●",INDEX($H$168:$AQ$169,,MATCH($D347,$137:$137,0)-7),0),1),"","sed -i "&amp;IF($AK$310="MacOS","'' ","")&amp;"'s#"&amp;BE$312&amp;"="""&amp;VLOOKUP(BE$312,$AD$9:$AD$9:$AN$32,8,FALSE)&amp;""""&amp;"#"&amp;BE$312&amp;"="&amp;""""&amp;INDEX($E$168:$G$169,MATCH("●",INDEX($H$168:$AQ$169,,MATCH($D347,$137:$137,0)-7),0),1)&amp;""""&amp;"#g'"&amp;" ${CONFIG_DIR}"&amp;$K$7&amp;"; export "&amp;BE$312&amp;"="&amp;""""&amp;INDEX($E$168:$G$169,MATCH("●",INDEX($H$168:$AQ$169,,MATCH($D347,$137:$137,0)-7),0),1)&amp;""";"),",",""",""")</f>
        <v/>
      </c>
      <c r="BF347" s="71" t="str">
        <f>SUBSTITUTE(IF(INDEX($E$168:$G$169,MATCH("●",INDEX($H$168:$AQ$169,,MATCH($D347,$137:$137,0)-7),0),1)=VLOOKUP(BF$312,$AD$9:$AN$16,8,FALSE),"","sed -i "&amp;IF($AK$310="MacOS","'' ","")&amp;"'s#"&amp;BF$312&amp;"="""&amp;INDEX($E$168:$G$169,MATCH("●",INDEX($H$168:$AQ$169,,MATCH($D347,$137:$137,0)-7),0),1)&amp;""""&amp;"#"&amp;BF$312&amp;"="&amp;""""&amp;VLOOKUP(BF$312,$AD$9:$AN$16,8,FALSE)&amp;""""&amp;"#g'"&amp;"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7" s="71" t="str">
        <f>SUBSTITUTE(IF(VLOOKUP(BG$312,$AD$9:$AN$32,8,FALSE)=INDEX($E$171:$G$172,MATCH("●",INDEX($H$171:$AQ$172,,MATCH($D347,$137:$137,0)-7),0),1),"","sed -i "&amp;IF($AK$310="MacOS","'' ","")&amp;"'s#"&amp;BG$312&amp;"="""&amp;VLOOKUP(BG$312,$AD$9:$AN$32,8,FALSE)&amp;""""&amp;"#"&amp;BG$312&amp;"="&amp;""""&amp;INDEX($E$171:$G$172,MATCH("●",INDEX($H$171:$AQ$172,,MATCH($D347,$137:$137,0)-7),0),1)&amp;""""&amp;"#g'"&amp;" ${CONFIG_DIR}"&amp;$K$7&amp;"; export "&amp;BG$312&amp;"="&amp;""""&amp;INDEX($E$171:$G$172,MATCH("●",INDEX($H$171:$AQ$172,,MATCH($D347,$137:$137,0)-7),0),1)&amp;""";"),",",""",""")</f>
        <v/>
      </c>
      <c r="BH347" s="71" t="str">
        <f>SUBSTITUTE(IF(INDEX($E$171:$G$172,MATCH("●",INDEX($H$171:$AQ$172,,MATCH($D347,$137:$137,0)-7),0),1)=VLOOKUP(BH$312,$AD$9:$AN$16,8,FALSE),"","sed -i "&amp;IF($AK$310="MacOS","'' ","")&amp;"'s#"&amp;BH$312&amp;"="""&amp;INDEX($E$171:$G$172,MATCH("●",INDEX($H$171:$AQ$172,,MATCH($D347,$137:$137,0)-7),0),1)&amp;""""&amp;"#"&amp;BH$312&amp;"="&amp;""""&amp;VLOOKUP(BH$312,$AD$9:$AN$16,8,FALSE)&amp;""""&amp;"#g'"&amp;"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7" s="71" t="str">
        <f>SUBSTITUTE(IF(VLOOKUP(BI$312,$AD$9:$AN$32,8,FALSE)=INDEX($E$174:$G$186,MATCH("●",INDEX($H$174:$AQ$186,,MATCH($D347,$137:$137,0)-7),0),1),"","sed -i "&amp;IF($AK$310="MacOS","'' ","")&amp;"'s#"&amp;BI$312&amp;"="""&amp;VLOOKUP(BI$312,$AD$9:$AN$32,8,FALSE)&amp;""""&amp;"#"&amp;BI$312&amp;"="&amp;""""&amp;INDEX($E$174:$G$186,MATCH("●",INDEX($H$174:$AQ$186,,MATCH($D347,$137:$137,0)-7),0),1)&amp;""""&amp;"#g'"&amp;" ${CONFIG_DIR}"&amp;$K$7&amp;"; export "&amp;BI$312&amp;"="&amp;""""&amp;INDEX($E$174:$G$186,MATCH("●",INDEX($H$174:$AQ$186,,MATCH($D347,$137:$137,0)-7),0),1)&amp;""";"),",",""",""")</f>
        <v/>
      </c>
      <c r="BJ347" s="71" t="str">
        <f>SUBSTITUTE(IF(INDEX($E$174:$G$186,MATCH("●",INDEX($H$174:$AQ$186,,MATCH($D347,$137:$137,0)-7),0),1)=VLOOKUP(BJ$312,$AD$9:$AN$16,8,FALSE),"","sed -i "&amp;IF($AK$310="MacOS","'' ","")&amp;"'s#"&amp;BJ$312&amp;"="""&amp;INDEX($E$174:$G$186,MATCH("●",INDEX($H$174:$AQ$186,,MATCH($D347,$137:$137,0)-7),0),1)&amp;""""&amp;"#"&amp;BJ$312&amp;"="&amp;""""&amp;VLOOKUP(BJ$312,$AD$9:$AN$16,8,FALSE)&amp;""""&amp;"#g'"&amp;"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47" s="71" t="str">
        <f>SUBSTITUTE(IF(VLOOKUP(BK$312,$AD$9:$AN$32,8,FALSE)=INDEX($E$188:$G$191,MATCH("●",INDEX($H$188:$AQ$191,,MATCH($D347,$137:$137,0)-7),0),1),"","sed -i "&amp;IF($AK$310="MacOS","'' ","")&amp;"'s#"&amp;BK$312&amp;"="""&amp;VLOOKUP(BK$312,$AD$9:$AN$32,8,FALSE)&amp;""""&amp;"#"&amp;BK$312&amp;"="&amp;""""&amp;INDEX($E$188:$G$191,MATCH("●",INDEX($H$188:$AQ$191,,MATCH($D347,$137:$137,0)-7),0),1)&amp;""""&amp;"#g'"&amp;" ${CONFIG_DIR}"&amp;$K$7&amp;"; export "&amp;BK$312&amp;"="&amp;""""&amp;INDEX($E$188:$G$191,MATCH("●",INDEX($H$188:$AQ$191,,MATCH($D347,$137:$137,0)-7),0),1)&amp;""";"),",",""",""")</f>
        <v/>
      </c>
      <c r="BL347" s="71" t="str">
        <f>SUBSTITUTE(IF(INDEX($E$188:$G$191,MATCH("●",INDEX($H$188:$AQ$191,,MATCH($D347,$137:$137,0)-7),0),1)=VLOOKUP(BL$312,$AD$9:$AN$32,8,FALSE),"","sed -i "&amp;IF($AK$310="MacOS","'' ","")&amp;"'s#"&amp;BL$312&amp;"="""&amp;INDEX($E$188:$G$191,MATCH("●",INDEX($H$188:$AQ$191,,MATCH($D347,$137:$137,0)-7),0),1)&amp;""""&amp;"#"&amp;BL$312&amp;"="&amp;""""&amp;VLOOKUP(BL$312,$AD$9:$AN$32,8,FALSE)&amp;""""&amp;"#g'"&amp;"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7" s="71" t="str">
        <f>SUBSTITUTE(IF(VLOOKUP(BM$312,$AD$9:$AN$32,8,FALSE)=INDEX($E$193:$G$194,MATCH("●",INDEX($H$193:$AQ$194,,MATCH($D347,$137:$137,0)-7),0),1),"","sed -i "&amp;IF($AK$310="MacOS","'' ","")&amp;"'s#"&amp;BM$312&amp;"="""&amp;VLOOKUP(BM$312,$AD$9:$AN$32,8,FALSE)&amp;""""&amp;"#"&amp;BM$312&amp;"="&amp;""""&amp;INDEX($E$193:$G$194,MATCH("●",INDEX($H$193:$AQ$194,,MATCH($D347,$137:$137,0)-7),0),1)&amp;""""&amp;"#g'"&amp;" ${CONFIG_DIR}"&amp;$K$7&amp;"; export "&amp;BM$312&amp;"="&amp;""""&amp;INDEX($E$193:$G$194,MATCH("●",INDEX($H$193:$AQ$194,,MATCH($D347,$137:$137,0)-7),0),1)&amp;""";"),",",""",""")</f>
        <v/>
      </c>
      <c r="BN347" s="71" t="str">
        <f>SUBSTITUTE(IF(INDEX($E$193:$G$194,MATCH("●",INDEX($H$193:$AQ$194,,MATCH($D347,$137:$137,0)-7),0),1)=VLOOKUP(BN$312,$AD$9:$AN$32,8,FALSE),"","sed -i "&amp;IF($AK$310="MacOS","'' ","")&amp;"'s#"&amp;BN$312&amp;"="""&amp;INDEX($E$193:$G$194,MATCH("●",INDEX($H$193:$AQ$194,,MATCH($D347,$137:$137,0)-7),0),1)&amp;""""&amp;"#"&amp;BN$312&amp;"="&amp;""""&amp;VLOOKUP(BN$312,$AD$9:$AN$32,8,FALSE)&amp;""""&amp;"#g'"&amp;"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7" s="71" t="str">
        <f>SUBSTITUTE(IF(VLOOKUP(BO$312,$AD$9:$AN$32,8,FALSE)=INDEX($E$196:$G$197,MATCH("●",INDEX($H$196:$AQ$197,,MATCH($D347,$137:$137,0)-7),0),1),"","sed -i "&amp;IF($AK$310="MacOS","'' ","")&amp;"'s#"&amp;BO$312&amp;"="""&amp;VLOOKUP(BO$312,$AD$9:$AN$32,8,FALSE)&amp;""""&amp;"#"&amp;BO$312&amp;"="&amp;""""&amp;INDEX($E$196:$G$197,MATCH("●",INDEX($H$196:$AQ$197,,MATCH($D347,$137:$137,0)-7),0),1)&amp;""""&amp;"#g'"&amp;" ${CONFIG_DIR}"&amp;$K$7&amp;"; export "&amp;BO$312&amp;"="&amp;""""&amp;INDEX($E$196:$G$197,MATCH("●",INDEX($H$196:$AQ$197,,MATCH($D347,$137:$137,0)-7),0),1)&amp;""";"),",",""",""")</f>
        <v/>
      </c>
      <c r="BP347" s="71" t="str">
        <f>SUBSTITUTE(IF(INDEX($E$196:$G$197,MATCH("●",INDEX($H$196:$AQ$197,,MATCH($D347,$137:$137,0)-7),0),1)=VLOOKUP(BP$312,$AD$9:$AN$32,8,FALSE),"","sed -i "&amp;IF($AK$310="MacOS","'' ","")&amp;"'s#"&amp;BP$312&amp;"="""&amp;INDEX($E$196:$G$197,MATCH("●",INDEX($H$196:$AQ$197,,MATCH($D347,$137:$137,0)-7),0),1)&amp;""""&amp;"#"&amp;BP$312&amp;"="&amp;""""&amp;VLOOKUP(BP$312,$AD$9:$AN$32,8,FALSE)&amp;""""&amp;"#g'"&amp;"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7" s="71" t="str">
        <f>SUBSTITUTE(IF(VLOOKUP(BQ$312,$AD$9:$AN$32,8,FALSE)=INDEX($E$199:$G$200,MATCH("●",INDEX($H$199:$AQ$200,,MATCH($D347,$137:$137,0)-7),0),1),"","sed -i "&amp;IF($AK$310="MacOS","'' ","")&amp;"'s#"&amp;BQ$312&amp;"="""&amp;VLOOKUP(BQ$312,$AD$9:$AN$32,8,FALSE)&amp;""""&amp;"#"&amp;BQ$312&amp;"="&amp;""""&amp;INDEX($E$199:$G$200,MATCH("●",INDEX($H$199:$AQ$200,,MATCH($D347,$137:$137,0)-7),0),1)&amp;""""&amp;"#g'"&amp;" ${CONFIG_DIR}"&amp;$K$7&amp;"; export "&amp;BQ$312&amp;"="&amp;""""&amp;INDEX($E$199:$G$200,MATCH("●",INDEX($H$199:$AQ$200,,MATCH($D347,$137:$137,0)-7),0),1)&amp;""";"),",",""",""")</f>
        <v/>
      </c>
      <c r="BR347" s="71" t="str">
        <f>SUBSTITUTE(IF(INDEX($E$199:$G$200,MATCH("●",INDEX($H$199:$AQ$200,,MATCH($D347,$137:$137,0)-7),0),1)=VLOOKUP(BR$312,$AD$9:$AN$32,8,FALSE),"","sed -i "&amp;IF($AK$310="MacOS","'' ","")&amp;"'s#"&amp;BR$312&amp;"="""&amp;INDEX($E$199:$G$200,MATCH("●",INDEX($H$199:$AQ$200,,MATCH($D347,$137:$137,0)-7),0),1)&amp;""""&amp;"#"&amp;BR$312&amp;"="&amp;""""&amp;VLOOKUP(BR$312,$AD$9:$AN$32,8,FALSE)&amp;""""&amp;"#g'"&amp;"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7" s="71" t="str">
        <f>SUBSTITUTE(IF(VLOOKUP(BS$312,$AD$9:$AN$32,8,FALSE)=INDEX($E$202:$G$205,MATCH("●",INDEX($H$202:$AQ$205,,MATCH($D347,$137:$137,0)-7),0),1),"","sed -i "&amp;IF($AK$310="MacOS","'' ","")&amp;"'s#"&amp;BS$312&amp;"="""&amp;VLOOKUP(BS$312,$AD$9:$AN$32,8,FALSE)&amp;""""&amp;"#"&amp;BS$312&amp;"="&amp;""""&amp;INDEX($E$202:$G$205,MATCH("●",INDEX($H$202:$AQ$205,,MATCH($D347,$137:$137,0)-7),0),1)&amp;""""&amp;"#g'"&amp;" ${CONFIG_DIR}"&amp;$K$7&amp;"; export "&amp;BS$312&amp;"="&amp;""""&amp;INDEX($E$202:$G$205,MATCH("●",INDEX($H$202:$AQ$205,,MATCH($D347,$137:$137,0)-7),0),1)&amp;""";"),",",""",""")</f>
        <v/>
      </c>
      <c r="BT347" s="71" t="str">
        <f>SUBSTITUTE(IF(INDEX($E$202:$G$205,MATCH("●",INDEX($H$202:$AQ$205,,MATCH($D347,$137:$137,0)-7),0),1)=VLOOKUP(BT$312,$AD$9:$AN$32,8,FALSE),"","sed -i "&amp;IF($AK$310="MacOS","'' ","")&amp;"'s#"&amp;BT$312&amp;"="""&amp;INDEX($E$202:$G$205,MATCH("●",INDEX($H$202:$AQ$205,,MATCH($D347,$137:$137,0)-7),0),1)&amp;""""&amp;"#"&amp;BT$312&amp;"="&amp;""""&amp;VLOOKUP(BT$312,$AD$9:$AN$32,8,FALSE)&amp;""""&amp;"#g'"&amp;"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7" s="71" t="str">
        <f>SUBSTITUTE(IF(VLOOKUP(BU$312,$AD$9:$AN$32,8,FALSE)=INDEX($E$207:$G$212,MATCH("●",INDEX($H$207:$AQ$212,,MATCH($D347,$137:$137,0)-7),0),1),"","sed -i "&amp;IF($AK$310="MacOS","'' ","")&amp;"'s#"&amp;BU$312&amp;"="""&amp;VLOOKUP(BU$312,$AD$9:$AN$32,8,FALSE)&amp;""""&amp;"#"&amp;BU$312&amp;"="&amp;""""&amp;INDEX($E$207:$G$212,MATCH("●",INDEX($H$207:$AQ$212,,MATCH($D347,$137:$137,0)-7),0),1)&amp;""""&amp;"#g'"&amp;" ${CONFIG_DIR}"&amp;$K$7&amp;"; export "&amp;BU$312&amp;"="&amp;""""&amp;INDEX($E$207:$G$212,MATCH("●",INDEX($H$207:$AQ$212,,MATCH($D347,$137:$137,0)-7),0),1)&amp;""";"),",",""",""")</f>
        <v/>
      </c>
      <c r="BV347" s="71" t="str">
        <f>SUBSTITUTE(IF(INDEX($E$207:$G$212,MATCH("●",INDEX($H$207:$AQ$212,,MATCH($D347,$137:$137,0)-7),0),1)=VLOOKUP(BV$312,$AD$9:$AN$32,8,FALSE),"","sed -i "&amp;IF($AK$310="MacOS","'' ","")&amp;"'s#"&amp;BV$312&amp;"="""&amp;INDEX($E$207:$G$212,MATCH("●",INDEX($H$207:$AQ$212,,MATCH($D347,$137:$137,0)-7),0),1)&amp;""""&amp;"#"&amp;BV$312&amp;"="&amp;""""&amp;VLOOKUP(BV$312,$AD$9:$AN$32,8,FALSE)&amp;""""&amp;"#g'"&amp;"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7" s="71" t="str">
        <f>SUBSTITUTE(IF(VLOOKUP(BW$312,$AD$9:$AN$32,8,FALSE)=INDEX($E$214:$G$219,MATCH("●",INDEX($H$214:$AQ$219,,MATCH($D347,$137:$137,0)-7),0),1),"","sed -i "&amp;IF($AK$310="MacOS","'' ","")&amp;"'s#"&amp;BW$312&amp;"="""&amp;VLOOKUP(BW$312,$AD$9:$AN$32,8,FALSE)&amp;""""&amp;"#"&amp;BW$312&amp;"="&amp;""""&amp;INDEX($E$214:$G$219,MATCH("●",INDEX($H$214:$AQ$219,,MATCH($D347,$137:$137,0)-7),0),1)&amp;""""&amp;"#g'"&amp;" ${CONFIG_DIR}"&amp;$K$7&amp;"; export "&amp;BW$312&amp;"="&amp;""""&amp;INDEX($E$214:$G$219,MATCH("●",INDEX($H$214:$AQ$219,,MATCH($D347,$137:$137,0)-7),0),1)&amp;""";"),",",""",""")</f>
        <v/>
      </c>
      <c r="BX347" s="71" t="str">
        <f>SUBSTITUTE(IF(INDEX($E$214:$G$219,MATCH("●",INDEX($H$214:$AQ$219,,MATCH($D347,$137:$137,0)-7),0),1)=VLOOKUP(BX$312,$AD$9:$AN$32,8,FALSE),"","sed -i "&amp;IF($AK$310="MacOS","'' ","")&amp;"'s#"&amp;BX$312&amp;"="""&amp;INDEX($E$214:$G$219,MATCH("●",INDEX($H$214:$AQ$219,,MATCH($D347,$137:$137,0)-7),0),1)&amp;""""&amp;"#"&amp;BX$312&amp;"="&amp;""""&amp;VLOOKUP(BX$312,$AD$9:$AN$32,8,FALSE)&amp;""""&amp;"#g'"&amp;"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7" s="71" t="str">
        <f>SUBSTITUTE(IF(VLOOKUP(BY$312,$AD$9:$AN$32,8,FALSE)=INDEX($E$221:$G$226,MATCH("●",INDEX($H$221:$AQ$226,,MATCH($D347,$137:$137,0)-7),0),1),"","sed -i "&amp;IF($AK$310="MacOS","'' ","")&amp;"'s#"&amp;BY$312&amp;"="""&amp;VLOOKUP(BY$312,$AD$9:$AN$32,8,FALSE)&amp;""""&amp;"#"&amp;BY$312&amp;"="&amp;""""&amp;INDEX($E$221:$G$226,MATCH("●",INDEX($H$221:$AQ$226,,MATCH($D347,$137:$137,0)-7),0),1)&amp;""""&amp;"#g'"&amp;" ${CONFIG_DIR}"&amp;$K$7&amp;"; export "&amp;BY$312&amp;"="&amp;""""&amp;INDEX($E$221:$G$226,MATCH("●",INDEX($H$221:$AQ$226,,MATCH($D347,$137:$137,0)-7),0),1)&amp;""";"),",",""",""")</f>
        <v/>
      </c>
      <c r="BZ347" s="71" t="str">
        <f>SUBSTITUTE(IF(INDEX($E$221:$G$226,MATCH("●",INDEX($H$221:$AQ$226,,MATCH($D347,$137:$137,0)-7),0),1)=VLOOKUP(BZ$312,$AD$9:$AN$32,8,FALSE),"","sed -i "&amp;IF($AK$310="MacOS","'' ","")&amp;"'s#"&amp;BZ$312&amp;"="""&amp;INDEX($E$221:$G$226,MATCH("●",INDEX($H$221:$AQ$226,,MATCH($D347,$137:$137,0)-7),0),1)&amp;""""&amp;"#"&amp;BZ$312&amp;"="&amp;""""&amp;VLOOKUP(BZ$312,$AD$9:$AN$32,8,FALSE)&amp;""""&amp;"#g'"&amp;"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7" s="71" t="str">
        <f>SUBSTITUTE(IF(VLOOKUP(CA$312,$AD$9:$AN$32,8,FALSE)=INDEX($E$228:$G$233,MATCH("●",INDEX($H$228:$AQ$233,,MATCH($D347,$137:$137,0)-7),0),1),"","sed -i "&amp;IF($AK$310="MacOS","'' ","")&amp;"'s#"&amp;CA$312&amp;"="""&amp;VLOOKUP(CA$312,$AD$9:$AN$32,8,FALSE)&amp;""""&amp;"#"&amp;CA$312&amp;"="&amp;""""&amp;INDEX($E$228:$G$233,MATCH("●",INDEX($H$228:$AQ$233,,MATCH($D347,$137:$137,0)-7),0),1)&amp;""""&amp;"#g'"&amp;" ${CONFIG_DIR}"&amp;$K$7&amp;"; export "&amp;CA$312&amp;"="&amp;""""&amp;INDEX($E$228:$G$233,MATCH("●",INDEX($H$228:$AQ$233,,MATCH($D347,$137:$137,0)-7),0),1)&amp;""";"),",",""",""")</f>
        <v/>
      </c>
      <c r="CB347" s="71" t="str">
        <f>SUBSTITUTE(IF(INDEX($E$228:$G$233,MATCH("●",INDEX($H$228:$AQ$233,,MATCH($D347,$137:$137,0)-7),0),1)=VLOOKUP(CB$312,$AD$9:$AN$32,8,FALSE),"","sed -i "&amp;IF($AK$310="MacOS","'' ","")&amp;"'s#"&amp;CB$312&amp;"="""&amp;INDEX($E$228:$G$233,MATCH("●",INDEX($H$228:$AQ$233,,MATCH($D347,$137:$137,0)-7),0),1)&amp;""""&amp;"#"&amp;CB$312&amp;"="&amp;""""&amp;VLOOKUP(CB$312,$AD$9:$AN$32,8,FALSE)&amp;""""&amp;"#g'"&amp;"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7" s="71" t="str">
        <f>SUBSTITUTE(IF(VLOOKUP(CC$312,$AD$9:$AN$32,8,FALSE)=INDEX($E$235:$G$240,MATCH("●",INDEX($H$235:$AQ$240,,MATCH($D347,$137:$137,0)-7),0),1),"","sed -i "&amp;IF($AK$310="MacOS","'' ","")&amp;"'s#"&amp;CC$312&amp;"="""&amp;VLOOKUP(CC$312,$AD$9:$AN$32,8,FALSE)&amp;""""&amp;"#"&amp;CC$312&amp;"="&amp;""""&amp;INDEX($E$235:$G$240,MATCH("●",INDEX($H$235:$AQ$240,,MATCH($D347,$137:$137,0)-7),0),1)&amp;""""&amp;"#g'"&amp;" ${CONFIG_DIR}"&amp;$K$7&amp;"; export "&amp;CC$312&amp;"="&amp;""""&amp;INDEX($E$235:$G$240,MATCH("●",INDEX($H$235:$AQ$240,,MATCH($D347,$137:$137,0)-7),0),1)&amp;""";"),",",""",""")</f>
        <v/>
      </c>
      <c r="CD347" s="71" t="str">
        <f>SUBSTITUTE(IF(INDEX($E$235:$G$240,MATCH("●",INDEX($H$235:$AQ$240,,MATCH($D347,$137:$137,0)-7),0),1)=VLOOKUP(CD$312,$AD$9:$AN$32,8,FALSE),"","sed -i "&amp;IF($AK$310="MacOS","'' ","")&amp;"'s#"&amp;CD$312&amp;"="""&amp;INDEX($E$235:$G$240,MATCH("●",INDEX($H$235:$AQ$240,,MATCH($D347,$137:$137,0)-7),0),1)&amp;""""&amp;"#"&amp;CD$312&amp;"="&amp;""""&amp;VLOOKUP(CD$312,$AD$9:$AN$32,8,FALSE)&amp;""""&amp;"#g'"&amp;"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7" s="71" t="str">
        <f>SUBSTITUTE(IF(VLOOKUP(CE$312,$AD$9:$AN$32,8,FALSE)=INDEX($E$242:$G$247,MATCH("●",INDEX($H$242:$AQ$247,,MATCH($D347,$137:$137,0)-7),0),1),"","sed -i "&amp;IF($AK$310="MacOS","'' ","")&amp;"'s#"&amp;CE$312&amp;"="""&amp;VLOOKUP(CE$312,$AD$9:$AN$32,8,FALSE)&amp;""""&amp;"#"&amp;CE$312&amp;"="&amp;""""&amp;INDEX($E$242:$G$247,MATCH("●",INDEX($H$242:$AQ$247,,MATCH($D347,$137:$137,0)-7),0),1)&amp;""""&amp;"#g'"&amp;" ${CONFIG_DIR}"&amp;$K$7&amp;"; export "&amp;CE$312&amp;"="&amp;""""&amp;INDEX($E$242:$G$247,MATCH("●",INDEX($H$242:$AQ$247,,MATCH($D347,$137:$137,0)-7),0),1)&amp;""";"),",",""",""")</f>
        <v/>
      </c>
      <c r="CF347" s="71" t="str">
        <f>SUBSTITUTE(IF(INDEX($E$242:$G$247,MATCH("●",INDEX($H$242:$AQ$247,,MATCH($D347,$137:$137,0)-7),0),1)=VLOOKUP(CF$312,$AD$9:$AN$32,8,FALSE),"","sed -i "&amp;IF($AK$310="MacOS","'' ","")&amp;"'s#"&amp;CF$312&amp;"="""&amp;INDEX($E$242:$G$247,MATCH("●",INDEX($H$242:$AQ$247,,MATCH($D347,$137:$137,0)-7),0),1)&amp;""""&amp;"#"&amp;CF$312&amp;"="&amp;""""&amp;VLOOKUP(CF$312,$AD$9:$AN$32,8,FALSE)&amp;""""&amp;"#g'"&amp;"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7" s="71" t="str">
        <f>SUBSTITUTE(IF(VLOOKUP(CG$312,$AD$9:$AN$32,8,FALSE)=INDEX($E$249:$G$253,MATCH("●",INDEX($H$249:$AQ$253,,MATCH($D347,$137:$137,0)-7),0),1),"","sed -i "&amp;IF($AK$310="MacOS","'' ","")&amp;"'s#"&amp;CG$312&amp;"="""&amp;VLOOKUP(CG$312,$AD$9:$AN$32,8,FALSE)&amp;""""&amp;"#"&amp;CG$312&amp;"="&amp;""""&amp;INDEX($E$249:$G$253,MATCH("●",INDEX($H$249:$AQ$253,,MATCH($D347,$137:$137,0)-7),0),1)&amp;""""&amp;"#g'"&amp;" ${CONFIG_DIR}"&amp;$K$7&amp;"; export "&amp;CG$312&amp;"="&amp;""""&amp;INDEX($E$249:$G$253,MATCH("●",INDEX($H$249:$AQ$253,,MATCH($D347,$137:$137,0)-7),0),1)&amp;""";"),",",""",""")</f>
        <v/>
      </c>
      <c r="CH347" s="71" t="str">
        <f>SUBSTITUTE(IF(INDEX($E$249:$G$253,MATCH("●",INDEX($H$249:$AQ$253,,MATCH($D347,$137:$137,0)-7),0),1)=VLOOKUP(CH$312,$AD$9:$AN$32,8,FALSE),"","sed -i "&amp;IF($AK$310="MacOS","'' ","")&amp;"'s#"&amp;CH$312&amp;"="""&amp;INDEX($E$249:$G$253,MATCH("●",INDEX($H$249:$AQ$253,,MATCH($D347,$137:$137,0)-7),0),1)&amp;""""&amp;"#"&amp;CH$312&amp;"="&amp;""""&amp;VLOOKUP(CH$312,$AD$9:$AN$32,8,FALSE)&amp;""""&amp;"#g'"&amp;"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7" s="71" t="str">
        <f>SUBSTITUTE(IF(VLOOKUP(CI$312,$AD$9:$AN$32,8,FALSE)=INDEX($E$255:$G$259,MATCH("●",INDEX($H$255:$AQ$259,,MATCH($D347,$137:$137,0)-7),0),1),"","sed -i "&amp;IF($AK$310="MacOS","'' ","")&amp;"'s#"&amp;CI$312&amp;"="""&amp;VLOOKUP(CI$312,$AD$9:$AN$32,8,FALSE)&amp;""""&amp;"#"&amp;CI$312&amp;"="&amp;""""&amp;INDEX($E$255:$G$259,MATCH("●",INDEX($H$255:$AQ$259,,MATCH($D347,$137:$137,0)-7),0),1)&amp;""""&amp;"#g'"&amp;" ${CONFIG_DIR}"&amp;$K$7&amp;"; export "&amp;CI$312&amp;"="&amp;""""&amp;INDEX($E$255:$G$259,MATCH("●",INDEX($H$255:$AQ$259,,MATCH($D347,$137:$137,0)-7),0),1)&amp;""";"),",",""",""")</f>
        <v/>
      </c>
      <c r="CJ347" s="71" t="str">
        <f>SUBSTITUTE(IF(INDEX($E$255:$G$259,MATCH("●",INDEX($H$255:$AQ$259,,MATCH($D347,$137:$137,0)-7),0),1)=VLOOKUP(CJ$312,$AD$9:$AN$32,8,FALSE),"","sed -i "&amp;IF($AK$310="MacOS","'' ","")&amp;"'s#"&amp;CJ$312&amp;"="""&amp;INDEX($E$255:$G$259,MATCH("●",INDEX($H$255:$AQ$259,,MATCH($D347,$137:$137,0)-7),0),1)&amp;""""&amp;"#"&amp;CJ$312&amp;"="&amp;""""&amp;VLOOKUP(CJ$312,$AD$9:$AN$32,8,FALSE)&amp;""""&amp;"#g'"&amp;"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7" s="71" t="str">
        <f>SUBSTITUTE(IF(VLOOKUP(CK$312,$AD$9:$AN$32,8,FALSE)=INDEX($E$261:$G$270,MATCH("●",INDEX($H$261:$AQ$270,,MATCH($D347,$137:$137,0)-7),0),1),"","sed -i "&amp;IF($AK$310="MacOS","'' ","")&amp;"'s#"&amp;CK$312&amp;"="""&amp;VLOOKUP(CK$312,$AD$9:$AN$32,8,FALSE)&amp;""""&amp;"#"&amp;CK$312&amp;"="&amp;""""&amp;INDEX($E$261:$G$270,MATCH("●",INDEX($H$261:$AQ$270,,MATCH($D347,$137:$137,0)-7),0),1)&amp;""""&amp;"#g'"&amp;" ${CONFIG_DIR}"&amp;$K$7&amp;"; export "&amp;CK$312&amp;"="&amp;""""&amp;INDEX($E$261:$G$270,MATCH("●",INDEX($H$261:$AQ$270,,MATCH($D347,$137:$137,0)-7),0),1)&amp;""";"),",",""",""")</f>
        <v>sed -i '' 's#SQL_SET_HOST="%"#SQL_SET_HOST="127.0.0.1"#g' ${CONFIG_DIR}db_sql_config.txt; export SQL_SET_HOST="127.0.0.1";</v>
      </c>
      <c r="CL347" s="71" t="str">
        <f>SUBSTITUTE(IF(INDEX($E$261:$G$270,MATCH("●",INDEX($H$261:$AQ$270,,MATCH($D347,$137:$137,0)-7),0),1)=VLOOKUP(CL$312,$AD$9:$AN$32,8,FALSE),"","sed -i "&amp;IF($AK$310="MacOS","'' ","")&amp;"'s#"&amp;CL$312&amp;"="""&amp;INDEX($E$261:$G$270,MATCH("●",INDEX($H$261:$AQ$270,,MATCH($D347,$137:$137,0)-7),0),1)&amp;""""&amp;"#"&amp;CL$312&amp;"="&amp;""""&amp;VLOOKUP(CL$312,$AD$9:$AN$32,8,FALSE)&amp;""""&amp;"#g'"&amp;"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>sed -i '' 's#SQL_SET_HOST="127.0.0.1"#SQL_SET_HOST="%"#g' ${CONFIG_DIR}db_sql_config.txt; export SQL_SET_HOST="%";</v>
      </c>
      <c r="CM347" s="71" t="str">
        <f t="shared" si="6"/>
        <v>sed -i '' 's#POSTGRESQL_TEMPLATE="template0"#POSTGRESQL_TEMPLATE="なし"#g' ${CONFIG_DIR}db_data_config.txt; export POSTGRESQL_TEMPLATE="なし";</v>
      </c>
      <c r="CN347" s="71" t="str">
        <f t="shared" si="7"/>
        <v>sed -i '' 's#POSTGRESQL_TEMPLATE="なし"#POSTGRESQL_TEMPLATE="template0"#g' ${CONFIG_DIR}db_data_config.txt; export POSTGRESQL_TEMPLATE="template0";</v>
      </c>
      <c r="CO347" s="71" t="str">
        <f t="shared" si="8"/>
        <v>sed -i '' 's#POSTGRESQL_CONNECTION_LIMIT="-1"#POSTGRESQL_CONNECTION_LIMIT="なし"#g' ${CONFIG_DIR}db_data_config.txt; export POSTGRESQL_CONNECTION_LIMIT="なし";</v>
      </c>
      <c r="CP347" s="71" t="str">
        <f t="shared" si="9"/>
        <v>sed -i '' 's#POSTGRESQL_CONNECTION_LIMIT="なし"#POSTGRESQL_CONNECTION_LIMIT="-1"#g' ${CONFIG_DIR}db_data_config.txt; export POSTGRESQL_CONNECTION_LIMIT="-1";</v>
      </c>
      <c r="CQ347" s="71" t="str">
        <f t="shared" si="10"/>
        <v>sed -i '' 's#POSTGRESQL_ALLOW_CONNECTIONS="true"#POSTGRESQL_ALLOW_CONNECTIONS="なし"#g' ${CONFIG_DIR}db_data_config.txt; export POSTGRESQL_ALLOW_CONNECTIONS="なし";</v>
      </c>
      <c r="CR347" s="71" t="str">
        <f t="shared" si="11"/>
        <v>sed -i '' 's#POSTGRESQL_ALLOW_CONNECTIONS="なし"#POSTGRESQL_ALLOW_CONNECTIONS="true"#g' ${CONFIG_DIR}db_data_config.txt; export POSTGRESQL_ALLOW_CONNECTIONS="true";</v>
      </c>
      <c r="CS347" s="5" t="s">
        <v>735</v>
      </c>
    </row>
    <row r="348" spans="4:97" ht="54" customHeight="1">
      <c r="D348" s="96">
        <f t="shared" si="12"/>
        <v>71</v>
      </c>
      <c r="E348" s="97"/>
      <c r="F348" s="97"/>
      <c r="G348" s="98"/>
      <c r="H348" s="45" t="str">
        <f t="shared" ca="1" si="5"/>
        <v>clear; echo テストケース071; 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7"/>
      <c r="AE348" s="99" t="str" cm="1">
        <f t="array" ref="AE348">SUBSTITUTE(INDEX($H$288:$AQ$288, , MATCH($D348, $137:$137, 0)-7),"-","")</f>
        <v>正常</v>
      </c>
      <c r="AF348" s="100"/>
      <c r="AG348" s="101"/>
      <c r="AH348" s="102" t="s">
        <v>1535</v>
      </c>
      <c r="AI348" s="103"/>
      <c r="AJ348" s="103"/>
      <c r="AK348" s="103"/>
      <c r="AL348" s="103"/>
      <c r="AM348" s="103"/>
      <c r="AN348" s="103"/>
      <c r="AO348" s="103"/>
      <c r="AP348" s="103"/>
      <c r="AQ348" s="104"/>
      <c r="AS348" s="68" t="str" cm="1">
        <f t="array" ref="AS348">SUBSTITUTE(TEXT(INDEX($H$291:$AQ$291,1,$D348-36),"000000"),"-","")</f>
        <v>240001</v>
      </c>
      <c r="AT348" s="69"/>
      <c r="AU348" s="70"/>
      <c r="AW348" s="71" t="str">
        <f>SUBSTITUTE(IF(VLOOKUP(AW$312,$AD$9:$AN$32,8,FALSE)=INDEX($E$143:$G$146,MATCH("●",INDEX($H$143:$AQ$146,,MATCH($D348,$137:$137,0)-7),0),1),"","sed -i "&amp;IF($AK$310="MacOS","'' ","")&amp;"'s#"&amp;AW$312&amp;"="""&amp;VLOOKUP(AW$312,$AD$9:$AN$32,8,FALSE)&amp;""""&amp;"#"&amp;AW$312&amp;"="&amp;""""&amp;INDEX($E$143:$G$146,MATCH("●",INDEX($H$143:$AQ$146,,MATCH($D348,$137:$137,0)-7),0),1)&amp;""""&amp;"#g'"&amp;" ${CONFIG_DIR}"&amp;$K$7&amp;"; export "&amp;AW$312&amp;"="&amp;""""&amp;INDEX($E$143:$G$146,MATCH("●",INDEX($H$143:$AQ$146,,MATCH($D348,$137:$137,0)-7),0),1)&amp;""";"),",",""",""")</f>
        <v/>
      </c>
      <c r="AX348" s="71" t="str">
        <f>SUBSTITUTE(IF(INDEX($E$143:$G$146,MATCH("●",INDEX($H$143:$AQ$146,,MATCH($D348,$137:$137,0)-7),0),1)=VLOOKUP(AX$312,$AD$9:$AN$32,8,FALSE),"","sed -i "&amp;IF($AK$310="MacOS","'' ","")&amp;"'s#"&amp;AX$312&amp;"="""&amp;INDEX($E$143:$G$146,MATCH("●",INDEX($H$143:$AQ$146,,MATCH($D348,$137:$137,0)-7),0),1)&amp;""""&amp;"#"&amp;AX$312&amp;"="&amp;""""&amp;VLOOKUP(AX$312,$AD$9:$AN$32,8,FALSE)&amp;""""&amp;"#g'"&amp;"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8" s="71" t="str">
        <f>SUBSTITUTE(IF(VLOOKUP(AY$312,$AD$9:$AN$32,8,FALSE)=INDEX($E$148:$G$149,MATCH("●",INDEX($H$148:$AQ$149,,MATCH($D348,$137:$137,0)-7),0),1),"","sed -i "&amp;IF($AK$310="MacOS","'' ","")&amp;"'s#"&amp;AY$312&amp;"="""&amp;VLOOKUP(AY$312,$AD$9:$AN$32,8,FALSE)&amp;""""&amp;"#"&amp;AY$312&amp;"="&amp;""""&amp;INDEX($E$148:$G$149,MATCH("●",INDEX($H$148:$AQ$149,,MATCH($D348,$137:$137,0)-7),0),1)&amp;""""&amp;"#g'"&amp;" ${CONFIG_DIR}"&amp;$K$7&amp;"; export "&amp;AY$312&amp;"="&amp;""""&amp;INDEX($E$148:$G$149,MATCH("●",INDEX($H$148:$AQ$149,,MATCH($D348,$137:$137,0)-7),0),1)&amp;""";"),",",""",""")</f>
        <v/>
      </c>
      <c r="AZ348" s="71" t="str">
        <f>SUBSTITUTE(IF(INDEX($E$148:$G$149,MATCH("●",INDEX($H$148:$AQ$149,,MATCH($D348,$137:$137,0)-7),0),1)=VLOOKUP(AZ$312,$AD$9:$AN$16,8,FALSE),"","sed -i "&amp;IF($AK$310="MacOS","'' ","")&amp;"'s#"&amp;AZ$312&amp;"="""&amp;INDEX($E$148:$G$149,MATCH("●",INDEX($H$148:$AQ$149,,MATCH($D348,$137:$137,0)-7),0),1)&amp;""""&amp;"#"&amp;AZ$312&amp;"="&amp;""""&amp;VLOOKUP(AZ$312,$AD$9:$AN$16,8,FALSE)&amp;""""&amp;"#g'"&amp;"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8" s="71" t="str">
        <f>SUBSTITUTE(IF(VLOOKUP(BA$312,$AD$9:$AN$32,8,FALSE)=INDEX($E$151:$G$156,MATCH("●",INDEX($H$151:$AQ$156,,MATCH($D348,$137:$137,0)-7),0),1),"","sed -i "&amp;IF($AK$310="MacOS","'' ","")&amp;"'s#"&amp;BA$312&amp;"="""&amp;VLOOKUP(BA$312,$AD$9:$AN$32,8,FALSE)&amp;""""&amp;"#"&amp;BA$312&amp;"="&amp;""""&amp;INDEX($E$151:$G$156,MATCH("●",INDEX($H$151:$AQ$156,,MATCH($D348,$137:$137,0)-7),0),1)&amp;""""&amp;"#g'"&amp;" ${CONFIG_DIR}"&amp;$K$7&amp;"; export "&amp;BA$312&amp;"="&amp;""""&amp;INDEX($E$151:$G$156,MATCH("●",INDEX($H$151:$AQ$156,,MATCH($D348,$137:$137,0)-7),0),1)&amp;""";"),",",""",""")</f>
        <v/>
      </c>
      <c r="BB348" s="71" t="str">
        <f>SUBSTITUTE(IF(INDEX($E$151:$G$156,MATCH("●",INDEX($H$151:$AQ$156,,MATCH($D348,$137:$137,0)-7),0),1)=VLOOKUP(BB$312,$AD$9:$AN$16,8,FALSE),"","sed -i "&amp;IF($AK$310="MacOS","'' ","")&amp;"'s#"&amp;BB$312&amp;"="""&amp;INDEX($E$151:$G$156,MATCH("●",INDEX($H$151:$AQ$156,,MATCH($D348,$137:$137,0)-7),0),1)&amp;""""&amp;"#"&amp;BB$312&amp;"="&amp;""""&amp;VLOOKUP(BB$312,$AD$9:$AN$16,8,FALSE)&amp;""""&amp;"#g'"&amp;"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8" s="71" t="str">
        <f>SUBSTITUTE(IF(VLOOKUP(BC$312,$AD$9:$AN$32,8,FALSE)=INDEX($E$158:$G$166,MATCH("●",INDEX($H$158:$AQ$166,,MATCH($D348,$137:$137,0)-7),0),1),"","sed -i "&amp;IF($AK$310="MacOS","'' ","")&amp;"'s#"&amp;BC$312&amp;"="""&amp;VLOOKUP(BC$312,$AD$9:$AN$32,8,FALSE)&amp;""""&amp;"#"&amp;BC$312&amp;"="&amp;""""&amp;INDEX($E$158:$G$166,MATCH("●",INDEX($H$158:$AQ$166,,MATCH($D348,$137:$137,0)-7),0),1)&amp;""""&amp;"#g'"&amp;" ${CONFIG_DIR}"&amp;$K$7&amp;"; export "&amp;BC$312&amp;"="&amp;""""&amp;INDEX($E$158:$G$166,MATCH("●",INDEX($H$158:$AQ$166,,MATCH($D348,$137:$137,0)-7),0),1)&amp;""";"),",",""",""")</f>
        <v/>
      </c>
      <c r="BD348" s="71" t="str">
        <f>SUBSTITUTE(IF(INDEX($E$158:$G$166,MATCH("●",INDEX($H$158:$AQ$166,,MATCH($D348,$137:$137,0)-7),0),1)=VLOOKUP(BD$312,$AD$9:$AN$16,8,FALSE),"","sed -i "&amp;IF($AK$310="MacOS","'' ","")&amp;"'s#"&amp;BD$312&amp;"="""&amp;INDEX($E$158:$G$166,MATCH("●",INDEX($H$158:$AQ$166,,MATCH($D348,$137:$137,0)-7),0),1)&amp;""""&amp;"#"&amp;BD$312&amp;"="&amp;""""&amp;VLOOKUP(BD$312,$AD$9:$AN$16,8,FALSE)&amp;""""&amp;"#g'"&amp;"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8" s="71" t="str">
        <f>SUBSTITUTE(IF(VLOOKUP(BE$312,$AD$9:$AN$32,8,FALSE)=INDEX($E$168:$G$169,MATCH("●",INDEX($H$168:$AQ$169,,MATCH($D348,$137:$137,0)-7),0),1),"","sed -i "&amp;IF($AK$310="MacOS","'' ","")&amp;"'s#"&amp;BE$312&amp;"="""&amp;VLOOKUP(BE$312,$AD$9:$AD$9:$AN$32,8,FALSE)&amp;""""&amp;"#"&amp;BE$312&amp;"="&amp;""""&amp;INDEX($E$168:$G$169,MATCH("●",INDEX($H$168:$AQ$169,,MATCH($D348,$137:$137,0)-7),0),1)&amp;""""&amp;"#g'"&amp;" ${CONFIG_DIR}"&amp;$K$7&amp;"; export "&amp;BE$312&amp;"="&amp;""""&amp;INDEX($E$168:$G$169,MATCH("●",INDEX($H$168:$AQ$169,,MATCH($D348,$137:$137,0)-7),0),1)&amp;""";"),",",""",""")</f>
        <v/>
      </c>
      <c r="BF348" s="71" t="str">
        <f>SUBSTITUTE(IF(INDEX($E$168:$G$169,MATCH("●",INDEX($H$168:$AQ$169,,MATCH($D348,$137:$137,0)-7),0),1)=VLOOKUP(BF$312,$AD$9:$AN$16,8,FALSE),"","sed -i "&amp;IF($AK$310="MacOS","'' ","")&amp;"'s#"&amp;BF$312&amp;"="""&amp;INDEX($E$168:$G$169,MATCH("●",INDEX($H$168:$AQ$169,,MATCH($D348,$137:$137,0)-7),0),1)&amp;""""&amp;"#"&amp;BF$312&amp;"="&amp;""""&amp;VLOOKUP(BF$312,$AD$9:$AN$16,8,FALSE)&amp;""""&amp;"#g'"&amp;"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8" s="71" t="str">
        <f>SUBSTITUTE(IF(VLOOKUP(BG$312,$AD$9:$AN$32,8,FALSE)=INDEX($E$171:$G$172,MATCH("●",INDEX($H$171:$AQ$172,,MATCH($D348,$137:$137,0)-7),0),1),"","sed -i "&amp;IF($AK$310="MacOS","'' ","")&amp;"'s#"&amp;BG$312&amp;"="""&amp;VLOOKUP(BG$312,$AD$9:$AN$32,8,FALSE)&amp;""""&amp;"#"&amp;BG$312&amp;"="&amp;""""&amp;INDEX($E$171:$G$172,MATCH("●",INDEX($H$171:$AQ$172,,MATCH($D348,$137:$137,0)-7),0),1)&amp;""""&amp;"#g'"&amp;" ${CONFIG_DIR}"&amp;$K$7&amp;"; export "&amp;BG$312&amp;"="&amp;""""&amp;INDEX($E$171:$G$172,MATCH("●",INDEX($H$171:$AQ$172,,MATCH($D348,$137:$137,0)-7),0),1)&amp;""";"),",",""",""")</f>
        <v/>
      </c>
      <c r="BH348" s="71" t="str">
        <f>SUBSTITUTE(IF(INDEX($E$171:$G$172,MATCH("●",INDEX($H$171:$AQ$172,,MATCH($D348,$137:$137,0)-7),0),1)=VLOOKUP(BH$312,$AD$9:$AN$16,8,FALSE),"","sed -i "&amp;IF($AK$310="MacOS","'' ","")&amp;"'s#"&amp;BH$312&amp;"="""&amp;INDEX($E$171:$G$172,MATCH("●",INDEX($H$171:$AQ$172,,MATCH($D348,$137:$137,0)-7),0),1)&amp;""""&amp;"#"&amp;BH$312&amp;"="&amp;""""&amp;VLOOKUP(BH$312,$AD$9:$AN$16,8,FALSE)&amp;""""&amp;"#g'"&amp;"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8" s="71" t="str">
        <f>SUBSTITUTE(IF(VLOOKUP(BI$312,$AD$9:$AN$32,8,FALSE)=INDEX($E$174:$G$186,MATCH("●",INDEX($H$174:$AQ$186,,MATCH($D348,$137:$137,0)-7),0),1),"","sed -i "&amp;IF($AK$310="MacOS","'' ","")&amp;"'s#"&amp;BI$312&amp;"="""&amp;VLOOKUP(BI$312,$AD$9:$AN$32,8,FALSE)&amp;""""&amp;"#"&amp;BI$312&amp;"="&amp;""""&amp;INDEX($E$174:$G$186,MATCH("●",INDEX($H$174:$AQ$186,,MATCH($D348,$137:$137,0)-7),0),1)&amp;""""&amp;"#g'"&amp;" ${CONFIG_DIR}"&amp;$K$7&amp;"; export "&amp;BI$312&amp;"="&amp;""""&amp;INDEX($E$174:$G$186,MATCH("●",INDEX($H$174:$AQ$186,,MATCH($D348,$137:$137,0)-7),0),1)&amp;""";"),",",""",""")</f>
        <v/>
      </c>
      <c r="BJ348" s="71" t="str">
        <f>SUBSTITUTE(IF(INDEX($E$174:$G$186,MATCH("●",INDEX($H$174:$AQ$186,,MATCH($D348,$137:$137,0)-7),0),1)=VLOOKUP(BJ$312,$AD$9:$AN$16,8,FALSE),"","sed -i "&amp;IF($AK$310="MacOS","'' ","")&amp;"'s#"&amp;BJ$312&amp;"="""&amp;INDEX($E$174:$G$186,MATCH("●",INDEX($H$174:$AQ$186,,MATCH($D348,$137:$137,0)-7),0),1)&amp;""""&amp;"#"&amp;BJ$312&amp;"="&amp;""""&amp;VLOOKUP(BJ$312,$AD$9:$AN$16,8,FALSE)&amp;""""&amp;"#g'"&amp;"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48" s="71" t="str">
        <f>SUBSTITUTE(IF(VLOOKUP(BK$312,$AD$9:$AN$32,8,FALSE)=INDEX($E$188:$G$191,MATCH("●",INDEX($H$188:$AQ$191,,MATCH($D348,$137:$137,0)-7),0),1),"","sed -i "&amp;IF($AK$310="MacOS","'' ","")&amp;"'s#"&amp;BK$312&amp;"="""&amp;VLOOKUP(BK$312,$AD$9:$AN$32,8,FALSE)&amp;""""&amp;"#"&amp;BK$312&amp;"="&amp;""""&amp;INDEX($E$188:$G$191,MATCH("●",INDEX($H$188:$AQ$191,,MATCH($D348,$137:$137,0)-7),0),1)&amp;""""&amp;"#g'"&amp;" ${CONFIG_DIR}"&amp;$K$7&amp;"; export "&amp;BK$312&amp;"="&amp;""""&amp;INDEX($E$188:$G$191,MATCH("●",INDEX($H$188:$AQ$191,,MATCH($D348,$137:$137,0)-7),0),1)&amp;""";"),",",""",""")</f>
        <v/>
      </c>
      <c r="BL348" s="71" t="str">
        <f>SUBSTITUTE(IF(INDEX($E$188:$G$191,MATCH("●",INDEX($H$188:$AQ$191,,MATCH($D348,$137:$137,0)-7),0),1)=VLOOKUP(BL$312,$AD$9:$AN$32,8,FALSE),"","sed -i "&amp;IF($AK$310="MacOS","'' ","")&amp;"'s#"&amp;BL$312&amp;"="""&amp;INDEX($E$188:$G$191,MATCH("●",INDEX($H$188:$AQ$191,,MATCH($D348,$137:$137,0)-7),0),1)&amp;""""&amp;"#"&amp;BL$312&amp;"="&amp;""""&amp;VLOOKUP(BL$312,$AD$9:$AN$32,8,FALSE)&amp;""""&amp;"#g'"&amp;"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8" s="71" t="str">
        <f>SUBSTITUTE(IF(VLOOKUP(BM$312,$AD$9:$AN$32,8,FALSE)=INDEX($E$193:$G$194,MATCH("●",INDEX($H$193:$AQ$194,,MATCH($D348,$137:$137,0)-7),0),1),"","sed -i "&amp;IF($AK$310="MacOS","'' ","")&amp;"'s#"&amp;BM$312&amp;"="""&amp;VLOOKUP(BM$312,$AD$9:$AN$32,8,FALSE)&amp;""""&amp;"#"&amp;BM$312&amp;"="&amp;""""&amp;INDEX($E$193:$G$194,MATCH("●",INDEX($H$193:$AQ$194,,MATCH($D348,$137:$137,0)-7),0),1)&amp;""""&amp;"#g'"&amp;" ${CONFIG_DIR}"&amp;$K$7&amp;"; export "&amp;BM$312&amp;"="&amp;""""&amp;INDEX($E$193:$G$194,MATCH("●",INDEX($H$193:$AQ$194,,MATCH($D348,$137:$137,0)-7),0),1)&amp;""";"),",",""",""")</f>
        <v/>
      </c>
      <c r="BN348" s="71" t="str">
        <f>SUBSTITUTE(IF(INDEX($E$193:$G$194,MATCH("●",INDEX($H$193:$AQ$194,,MATCH($D348,$137:$137,0)-7),0),1)=VLOOKUP(BN$312,$AD$9:$AN$32,8,FALSE),"","sed -i "&amp;IF($AK$310="MacOS","'' ","")&amp;"'s#"&amp;BN$312&amp;"="""&amp;INDEX($E$193:$G$194,MATCH("●",INDEX($H$193:$AQ$194,,MATCH($D348,$137:$137,0)-7),0),1)&amp;""""&amp;"#"&amp;BN$312&amp;"="&amp;""""&amp;VLOOKUP(BN$312,$AD$9:$AN$32,8,FALSE)&amp;""""&amp;"#g'"&amp;"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8" s="71" t="str">
        <f>SUBSTITUTE(IF(VLOOKUP(BO$312,$AD$9:$AN$32,8,FALSE)=INDEX($E$196:$G$197,MATCH("●",INDEX($H$196:$AQ$197,,MATCH($D348,$137:$137,0)-7),0),1),"","sed -i "&amp;IF($AK$310="MacOS","'' ","")&amp;"'s#"&amp;BO$312&amp;"="""&amp;VLOOKUP(BO$312,$AD$9:$AN$32,8,FALSE)&amp;""""&amp;"#"&amp;BO$312&amp;"="&amp;""""&amp;INDEX($E$196:$G$197,MATCH("●",INDEX($H$196:$AQ$197,,MATCH($D348,$137:$137,0)-7),0),1)&amp;""""&amp;"#g'"&amp;" ${CONFIG_DIR}"&amp;$K$7&amp;"; export "&amp;BO$312&amp;"="&amp;""""&amp;INDEX($E$196:$G$197,MATCH("●",INDEX($H$196:$AQ$197,,MATCH($D348,$137:$137,0)-7),0),1)&amp;""";"),",",""",""")</f>
        <v/>
      </c>
      <c r="BP348" s="71" t="str">
        <f>SUBSTITUTE(IF(INDEX($E$196:$G$197,MATCH("●",INDEX($H$196:$AQ$197,,MATCH($D348,$137:$137,0)-7),0),1)=VLOOKUP(BP$312,$AD$9:$AN$32,8,FALSE),"","sed -i "&amp;IF($AK$310="MacOS","'' ","")&amp;"'s#"&amp;BP$312&amp;"="""&amp;INDEX($E$196:$G$197,MATCH("●",INDEX($H$196:$AQ$197,,MATCH($D348,$137:$137,0)-7),0),1)&amp;""""&amp;"#"&amp;BP$312&amp;"="&amp;""""&amp;VLOOKUP(BP$312,$AD$9:$AN$32,8,FALSE)&amp;""""&amp;"#g'"&amp;"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8" s="71" t="str">
        <f>SUBSTITUTE(IF(VLOOKUP(BQ$312,$AD$9:$AN$32,8,FALSE)=INDEX($E$199:$G$200,MATCH("●",INDEX($H$199:$AQ$200,,MATCH($D348,$137:$137,0)-7),0),1),"","sed -i "&amp;IF($AK$310="MacOS","'' ","")&amp;"'s#"&amp;BQ$312&amp;"="""&amp;VLOOKUP(BQ$312,$AD$9:$AN$32,8,FALSE)&amp;""""&amp;"#"&amp;BQ$312&amp;"="&amp;""""&amp;INDEX($E$199:$G$200,MATCH("●",INDEX($H$199:$AQ$200,,MATCH($D348,$137:$137,0)-7),0),1)&amp;""""&amp;"#g'"&amp;" ${CONFIG_DIR}"&amp;$K$7&amp;"; export "&amp;BQ$312&amp;"="&amp;""""&amp;INDEX($E$199:$G$200,MATCH("●",INDEX($H$199:$AQ$200,,MATCH($D348,$137:$137,0)-7),0),1)&amp;""";"),",",""",""")</f>
        <v/>
      </c>
      <c r="BR348" s="71" t="str">
        <f>SUBSTITUTE(IF(INDEX($E$199:$G$200,MATCH("●",INDEX($H$199:$AQ$200,,MATCH($D348,$137:$137,0)-7),0),1)=VLOOKUP(BR$312,$AD$9:$AN$32,8,FALSE),"","sed -i "&amp;IF($AK$310="MacOS","'' ","")&amp;"'s#"&amp;BR$312&amp;"="""&amp;INDEX($E$199:$G$200,MATCH("●",INDEX($H$199:$AQ$200,,MATCH($D348,$137:$137,0)-7),0),1)&amp;""""&amp;"#"&amp;BR$312&amp;"="&amp;""""&amp;VLOOKUP(BR$312,$AD$9:$AN$32,8,FALSE)&amp;""""&amp;"#g'"&amp;"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8" s="71" t="str">
        <f>SUBSTITUTE(IF(VLOOKUP(BS$312,$AD$9:$AN$32,8,FALSE)=INDEX($E$202:$G$205,MATCH("●",INDEX($H$202:$AQ$205,,MATCH($D348,$137:$137,0)-7),0),1),"","sed -i "&amp;IF($AK$310="MacOS","'' ","")&amp;"'s#"&amp;BS$312&amp;"="""&amp;VLOOKUP(BS$312,$AD$9:$AN$32,8,FALSE)&amp;""""&amp;"#"&amp;BS$312&amp;"="&amp;""""&amp;INDEX($E$202:$G$205,MATCH("●",INDEX($H$202:$AQ$205,,MATCH($D348,$137:$137,0)-7),0),1)&amp;""""&amp;"#g'"&amp;" ${CONFIG_DIR}"&amp;$K$7&amp;"; export "&amp;BS$312&amp;"="&amp;""""&amp;INDEX($E$202:$G$205,MATCH("●",INDEX($H$202:$AQ$205,,MATCH($D348,$137:$137,0)-7),0),1)&amp;""";"),",",""",""")</f>
        <v/>
      </c>
      <c r="BT348" s="71" t="str">
        <f>SUBSTITUTE(IF(INDEX($E$202:$G$205,MATCH("●",INDEX($H$202:$AQ$205,,MATCH($D348,$137:$137,0)-7),0),1)=VLOOKUP(BT$312,$AD$9:$AN$32,8,FALSE),"","sed -i "&amp;IF($AK$310="MacOS","'' ","")&amp;"'s#"&amp;BT$312&amp;"="""&amp;INDEX($E$202:$G$205,MATCH("●",INDEX($H$202:$AQ$205,,MATCH($D348,$137:$137,0)-7),0),1)&amp;""""&amp;"#"&amp;BT$312&amp;"="&amp;""""&amp;VLOOKUP(BT$312,$AD$9:$AN$32,8,FALSE)&amp;""""&amp;"#g'"&amp;"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8" s="71" t="str">
        <f>SUBSTITUTE(IF(VLOOKUP(BU$312,$AD$9:$AN$32,8,FALSE)=INDEX($E$207:$G$212,MATCH("●",INDEX($H$207:$AQ$212,,MATCH($D348,$137:$137,0)-7),0),1),"","sed -i "&amp;IF($AK$310="MacOS","'' ","")&amp;"'s#"&amp;BU$312&amp;"="""&amp;VLOOKUP(BU$312,$AD$9:$AN$32,8,FALSE)&amp;""""&amp;"#"&amp;BU$312&amp;"="&amp;""""&amp;INDEX($E$207:$G$212,MATCH("●",INDEX($H$207:$AQ$212,,MATCH($D348,$137:$137,0)-7),0),1)&amp;""""&amp;"#g'"&amp;" ${CONFIG_DIR}"&amp;$K$7&amp;"; export "&amp;BU$312&amp;"="&amp;""""&amp;INDEX($E$207:$G$212,MATCH("●",INDEX($H$207:$AQ$212,,MATCH($D348,$137:$137,0)-7),0),1)&amp;""";"),",",""",""")</f>
        <v/>
      </c>
      <c r="BV348" s="71" t="str">
        <f>SUBSTITUTE(IF(INDEX($E$207:$G$212,MATCH("●",INDEX($H$207:$AQ$212,,MATCH($D348,$137:$137,0)-7),0),1)=VLOOKUP(BV$312,$AD$9:$AN$32,8,FALSE),"","sed -i "&amp;IF($AK$310="MacOS","'' ","")&amp;"'s#"&amp;BV$312&amp;"="""&amp;INDEX($E$207:$G$212,MATCH("●",INDEX($H$207:$AQ$212,,MATCH($D348,$137:$137,0)-7),0),1)&amp;""""&amp;"#"&amp;BV$312&amp;"="&amp;""""&amp;VLOOKUP(BV$312,$AD$9:$AN$32,8,FALSE)&amp;""""&amp;"#g'"&amp;"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8" s="71" t="str">
        <f>SUBSTITUTE(IF(VLOOKUP(BW$312,$AD$9:$AN$32,8,FALSE)=INDEX($E$214:$G$219,MATCH("●",INDEX($H$214:$AQ$219,,MATCH($D348,$137:$137,0)-7),0),1),"","sed -i "&amp;IF($AK$310="MacOS","'' ","")&amp;"'s#"&amp;BW$312&amp;"="""&amp;VLOOKUP(BW$312,$AD$9:$AN$32,8,FALSE)&amp;""""&amp;"#"&amp;BW$312&amp;"="&amp;""""&amp;INDEX($E$214:$G$219,MATCH("●",INDEX($H$214:$AQ$219,,MATCH($D348,$137:$137,0)-7),0),1)&amp;""""&amp;"#g'"&amp;" ${CONFIG_DIR}"&amp;$K$7&amp;"; export "&amp;BW$312&amp;"="&amp;""""&amp;INDEX($E$214:$G$219,MATCH("●",INDEX($H$214:$AQ$219,,MATCH($D348,$137:$137,0)-7),0),1)&amp;""";"),",",""",""")</f>
        <v/>
      </c>
      <c r="BX348" s="71" t="str">
        <f>SUBSTITUTE(IF(INDEX($E$214:$G$219,MATCH("●",INDEX($H$214:$AQ$219,,MATCH($D348,$137:$137,0)-7),0),1)=VLOOKUP(BX$312,$AD$9:$AN$32,8,FALSE),"","sed -i "&amp;IF($AK$310="MacOS","'' ","")&amp;"'s#"&amp;BX$312&amp;"="""&amp;INDEX($E$214:$G$219,MATCH("●",INDEX($H$214:$AQ$219,,MATCH($D348,$137:$137,0)-7),0),1)&amp;""""&amp;"#"&amp;BX$312&amp;"="&amp;""""&amp;VLOOKUP(BX$312,$AD$9:$AN$32,8,FALSE)&amp;""""&amp;"#g'"&amp;"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8" s="71" t="str">
        <f>SUBSTITUTE(IF(VLOOKUP(BY$312,$AD$9:$AN$32,8,FALSE)=INDEX($E$221:$G$226,MATCH("●",INDEX($H$221:$AQ$226,,MATCH($D348,$137:$137,0)-7),0),1),"","sed -i "&amp;IF($AK$310="MacOS","'' ","")&amp;"'s#"&amp;BY$312&amp;"="""&amp;VLOOKUP(BY$312,$AD$9:$AN$32,8,FALSE)&amp;""""&amp;"#"&amp;BY$312&amp;"="&amp;""""&amp;INDEX($E$221:$G$226,MATCH("●",INDEX($H$221:$AQ$226,,MATCH($D348,$137:$137,0)-7),0),1)&amp;""""&amp;"#g'"&amp;" ${CONFIG_DIR}"&amp;$K$7&amp;"; export "&amp;BY$312&amp;"="&amp;""""&amp;INDEX($E$221:$G$226,MATCH("●",INDEX($H$221:$AQ$226,,MATCH($D348,$137:$137,0)-7),0),1)&amp;""";"),",",""",""")</f>
        <v/>
      </c>
      <c r="BZ348" s="71" t="str">
        <f>SUBSTITUTE(IF(INDEX($E$221:$G$226,MATCH("●",INDEX($H$221:$AQ$226,,MATCH($D348,$137:$137,0)-7),0),1)=VLOOKUP(BZ$312,$AD$9:$AN$32,8,FALSE),"","sed -i "&amp;IF($AK$310="MacOS","'' ","")&amp;"'s#"&amp;BZ$312&amp;"="""&amp;INDEX($E$221:$G$226,MATCH("●",INDEX($H$221:$AQ$226,,MATCH($D348,$137:$137,0)-7),0),1)&amp;""""&amp;"#"&amp;BZ$312&amp;"="&amp;""""&amp;VLOOKUP(BZ$312,$AD$9:$AN$32,8,FALSE)&amp;""""&amp;"#g'"&amp;"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8" s="71" t="str">
        <f>SUBSTITUTE(IF(VLOOKUP(CA$312,$AD$9:$AN$32,8,FALSE)=INDEX($E$228:$G$233,MATCH("●",INDEX($H$228:$AQ$233,,MATCH($D348,$137:$137,0)-7),0),1),"","sed -i "&amp;IF($AK$310="MacOS","'' ","")&amp;"'s#"&amp;CA$312&amp;"="""&amp;VLOOKUP(CA$312,$AD$9:$AN$32,8,FALSE)&amp;""""&amp;"#"&amp;CA$312&amp;"="&amp;""""&amp;INDEX($E$228:$G$233,MATCH("●",INDEX($H$228:$AQ$233,,MATCH($D348,$137:$137,0)-7),0),1)&amp;""""&amp;"#g'"&amp;" ${CONFIG_DIR}"&amp;$K$7&amp;"; export "&amp;CA$312&amp;"="&amp;""""&amp;INDEX($E$228:$G$233,MATCH("●",INDEX($H$228:$AQ$233,,MATCH($D348,$137:$137,0)-7),0),1)&amp;""";"),",",""",""")</f>
        <v/>
      </c>
      <c r="CB348" s="71" t="str">
        <f>SUBSTITUTE(IF(INDEX($E$228:$G$233,MATCH("●",INDEX($H$228:$AQ$233,,MATCH($D348,$137:$137,0)-7),0),1)=VLOOKUP(CB$312,$AD$9:$AN$32,8,FALSE),"","sed -i "&amp;IF($AK$310="MacOS","'' ","")&amp;"'s#"&amp;CB$312&amp;"="""&amp;INDEX($E$228:$G$233,MATCH("●",INDEX($H$228:$AQ$233,,MATCH($D348,$137:$137,0)-7),0),1)&amp;""""&amp;"#"&amp;CB$312&amp;"="&amp;""""&amp;VLOOKUP(CB$312,$AD$9:$AN$32,8,FALSE)&amp;""""&amp;"#g'"&amp;"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8" s="71" t="str">
        <f>SUBSTITUTE(IF(VLOOKUP(CC$312,$AD$9:$AN$32,8,FALSE)=INDEX($E$235:$G$240,MATCH("●",INDEX($H$235:$AQ$240,,MATCH($D348,$137:$137,0)-7),0),1),"","sed -i "&amp;IF($AK$310="MacOS","'' ","")&amp;"'s#"&amp;CC$312&amp;"="""&amp;VLOOKUP(CC$312,$AD$9:$AN$32,8,FALSE)&amp;""""&amp;"#"&amp;CC$312&amp;"="&amp;""""&amp;INDEX($E$235:$G$240,MATCH("●",INDEX($H$235:$AQ$240,,MATCH($D348,$137:$137,0)-7),0),1)&amp;""""&amp;"#g'"&amp;" ${CONFIG_DIR}"&amp;$K$7&amp;"; export "&amp;CC$312&amp;"="&amp;""""&amp;INDEX($E$235:$G$240,MATCH("●",INDEX($H$235:$AQ$240,,MATCH($D348,$137:$137,0)-7),0),1)&amp;""";"),",",""",""")</f>
        <v/>
      </c>
      <c r="CD348" s="71" t="str">
        <f>SUBSTITUTE(IF(INDEX($E$235:$G$240,MATCH("●",INDEX($H$235:$AQ$240,,MATCH($D348,$137:$137,0)-7),0),1)=VLOOKUP(CD$312,$AD$9:$AN$32,8,FALSE),"","sed -i "&amp;IF($AK$310="MacOS","'' ","")&amp;"'s#"&amp;CD$312&amp;"="""&amp;INDEX($E$235:$G$240,MATCH("●",INDEX($H$235:$AQ$240,,MATCH($D348,$137:$137,0)-7),0),1)&amp;""""&amp;"#"&amp;CD$312&amp;"="&amp;""""&amp;VLOOKUP(CD$312,$AD$9:$AN$32,8,FALSE)&amp;""""&amp;"#g'"&amp;"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8" s="71" t="str">
        <f>SUBSTITUTE(IF(VLOOKUP(CE$312,$AD$9:$AN$32,8,FALSE)=INDEX($E$242:$G$247,MATCH("●",INDEX($H$242:$AQ$247,,MATCH($D348,$137:$137,0)-7),0),1),"","sed -i "&amp;IF($AK$310="MacOS","'' ","")&amp;"'s#"&amp;CE$312&amp;"="""&amp;VLOOKUP(CE$312,$AD$9:$AN$32,8,FALSE)&amp;""""&amp;"#"&amp;CE$312&amp;"="&amp;""""&amp;INDEX($E$242:$G$247,MATCH("●",INDEX($H$242:$AQ$247,,MATCH($D348,$137:$137,0)-7),0),1)&amp;""""&amp;"#g'"&amp;" ${CONFIG_DIR}"&amp;$K$7&amp;"; export "&amp;CE$312&amp;"="&amp;""""&amp;INDEX($E$242:$G$247,MATCH("●",INDEX($H$242:$AQ$247,,MATCH($D348,$137:$137,0)-7),0),1)&amp;""";"),",",""",""")</f>
        <v/>
      </c>
      <c r="CF348" s="71" t="str">
        <f>SUBSTITUTE(IF(INDEX($E$242:$G$247,MATCH("●",INDEX($H$242:$AQ$247,,MATCH($D348,$137:$137,0)-7),0),1)=VLOOKUP(CF$312,$AD$9:$AN$32,8,FALSE),"","sed -i "&amp;IF($AK$310="MacOS","'' ","")&amp;"'s#"&amp;CF$312&amp;"="""&amp;INDEX($E$242:$G$247,MATCH("●",INDEX($H$242:$AQ$247,,MATCH($D348,$137:$137,0)-7),0),1)&amp;""""&amp;"#"&amp;CF$312&amp;"="&amp;""""&amp;VLOOKUP(CF$312,$AD$9:$AN$32,8,FALSE)&amp;""""&amp;"#g'"&amp;"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8" s="71" t="str">
        <f>SUBSTITUTE(IF(VLOOKUP(CG$312,$AD$9:$AN$32,8,FALSE)=INDEX($E$249:$G$253,MATCH("●",INDEX($H$249:$AQ$253,,MATCH($D348,$137:$137,0)-7),0),1),"","sed -i "&amp;IF($AK$310="MacOS","'' ","")&amp;"'s#"&amp;CG$312&amp;"="""&amp;VLOOKUP(CG$312,$AD$9:$AN$32,8,FALSE)&amp;""""&amp;"#"&amp;CG$312&amp;"="&amp;""""&amp;INDEX($E$249:$G$253,MATCH("●",INDEX($H$249:$AQ$253,,MATCH($D348,$137:$137,0)-7),0),1)&amp;""""&amp;"#g'"&amp;" ${CONFIG_DIR}"&amp;$K$7&amp;"; export "&amp;CG$312&amp;"="&amp;""""&amp;INDEX($E$249:$G$253,MATCH("●",INDEX($H$249:$AQ$253,,MATCH($D348,$137:$137,0)-7),0),1)&amp;""";"),",",""",""")</f>
        <v/>
      </c>
      <c r="CH348" s="71" t="str">
        <f>SUBSTITUTE(IF(INDEX($E$249:$G$253,MATCH("●",INDEX($H$249:$AQ$253,,MATCH($D348,$137:$137,0)-7),0),1)=VLOOKUP(CH$312,$AD$9:$AN$32,8,FALSE),"","sed -i "&amp;IF($AK$310="MacOS","'' ","")&amp;"'s#"&amp;CH$312&amp;"="""&amp;INDEX($E$249:$G$253,MATCH("●",INDEX($H$249:$AQ$253,,MATCH($D348,$137:$137,0)-7),0),1)&amp;""""&amp;"#"&amp;CH$312&amp;"="&amp;""""&amp;VLOOKUP(CH$312,$AD$9:$AN$32,8,FALSE)&amp;""""&amp;"#g'"&amp;"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8" s="71" t="str">
        <f>SUBSTITUTE(IF(VLOOKUP(CI$312,$AD$9:$AN$32,8,FALSE)=INDEX($E$255:$G$259,MATCH("●",INDEX($H$255:$AQ$259,,MATCH($D348,$137:$137,0)-7),0),1),"","sed -i "&amp;IF($AK$310="MacOS","'' ","")&amp;"'s#"&amp;CI$312&amp;"="""&amp;VLOOKUP(CI$312,$AD$9:$AN$32,8,FALSE)&amp;""""&amp;"#"&amp;CI$312&amp;"="&amp;""""&amp;INDEX($E$255:$G$259,MATCH("●",INDEX($H$255:$AQ$259,,MATCH($D348,$137:$137,0)-7),0),1)&amp;""""&amp;"#g'"&amp;" ${CONFIG_DIR}"&amp;$K$7&amp;"; export "&amp;CI$312&amp;"="&amp;""""&amp;INDEX($E$255:$G$259,MATCH("●",INDEX($H$255:$AQ$259,,MATCH($D348,$137:$137,0)-7),0),1)&amp;""";"),",",""",""")</f>
        <v/>
      </c>
      <c r="CJ348" s="71" t="str">
        <f>SUBSTITUTE(IF(INDEX($E$255:$G$259,MATCH("●",INDEX($H$255:$AQ$259,,MATCH($D348,$137:$137,0)-7),0),1)=VLOOKUP(CJ$312,$AD$9:$AN$32,8,FALSE),"","sed -i "&amp;IF($AK$310="MacOS","'' ","")&amp;"'s#"&amp;CJ$312&amp;"="""&amp;INDEX($E$255:$G$259,MATCH("●",INDEX($H$255:$AQ$259,,MATCH($D348,$137:$137,0)-7),0),1)&amp;""""&amp;"#"&amp;CJ$312&amp;"="&amp;""""&amp;VLOOKUP(CJ$312,$AD$9:$AN$32,8,FALSE)&amp;""""&amp;"#g'"&amp;"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8" s="71" t="str">
        <f>SUBSTITUTE(IF(VLOOKUP(CK$312,$AD$9:$AN$32,8,FALSE)=INDEX($E$261:$G$270,MATCH("●",INDEX($H$261:$AQ$270,,MATCH($D348,$137:$137,0)-7),0),1),"","sed -i "&amp;IF($AK$310="MacOS","'' ","")&amp;"'s#"&amp;CK$312&amp;"="""&amp;VLOOKUP(CK$312,$AD$9:$AN$32,8,FALSE)&amp;""""&amp;"#"&amp;CK$312&amp;"="&amp;""""&amp;INDEX($E$261:$G$270,MATCH("●",INDEX($H$261:$AQ$270,,MATCH($D348,$137:$137,0)-7),0),1)&amp;""""&amp;"#g'"&amp;" ${CONFIG_DIR}"&amp;$K$7&amp;"; export "&amp;CK$312&amp;"="&amp;""""&amp;INDEX($E$261:$G$270,MATCH("●",INDEX($H$261:$AQ$270,,MATCH($D348,$137:$137,0)-7),0),1)&amp;""";"),",",""",""")</f>
        <v/>
      </c>
      <c r="CL348" s="71" t="str">
        <f>SUBSTITUTE(IF(INDEX($E$261:$G$270,MATCH("●",INDEX($H$261:$AQ$270,,MATCH($D348,$137:$137,0)-7),0),1)=VLOOKUP(CL$312,$AD$9:$AN$32,8,FALSE),"","sed -i "&amp;IF($AK$310="MacOS","'' ","")&amp;"'s#"&amp;CL$312&amp;"="""&amp;INDEX($E$261:$G$270,MATCH("●",INDEX($H$261:$AQ$270,,MATCH($D348,$137:$137,0)-7),0),1)&amp;""""&amp;"#"&amp;CL$312&amp;"="&amp;""""&amp;VLOOKUP(CL$312,$AD$9:$AN$32,8,FALSE)&amp;""""&amp;"#g'"&amp;"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48" s="71" t="str">
        <f t="shared" si="6"/>
        <v>sed -i '' 's#POSTGRESQL_TEMPLATE="template0"#POSTGRESQL_TEMPLATE="なし"#g' ${CONFIG_DIR}db_data_config.txt; export POSTGRESQL_TEMPLATE="なし";</v>
      </c>
      <c r="CN348" s="71" t="str">
        <f t="shared" si="7"/>
        <v>sed -i '' 's#POSTGRESQL_TEMPLATE="なし"#POSTGRESQL_TEMPLATE="template0"#g' ${CONFIG_DIR}db_data_config.txt; export POSTGRESQL_TEMPLATE="template0";</v>
      </c>
      <c r="CO348" s="71" t="str">
        <f t="shared" si="8"/>
        <v>sed -i '' 's#POSTGRESQL_CONNECTION_LIMIT="-1"#POSTGRESQL_CONNECTION_LIMIT="なし"#g' ${CONFIG_DIR}db_data_config.txt; export POSTGRESQL_CONNECTION_LIMIT="なし";</v>
      </c>
      <c r="CP348" s="71" t="str">
        <f t="shared" si="9"/>
        <v>sed -i '' 's#POSTGRESQL_CONNECTION_LIMIT="なし"#POSTGRESQL_CONNECTION_LIMIT="-1"#g' ${CONFIG_DIR}db_data_config.txt; export POSTGRESQL_CONNECTION_LIMIT="-1";</v>
      </c>
      <c r="CQ348" s="71" t="str">
        <f t="shared" si="10"/>
        <v>sed -i '' 's#POSTGRESQL_ALLOW_CONNECTIONS="true"#POSTGRESQL_ALLOW_CONNECTIONS="なし"#g' ${CONFIG_DIR}db_data_config.txt; export POSTGRESQL_ALLOW_CONNECTIONS="なし";</v>
      </c>
      <c r="CR348" s="71" t="str">
        <f t="shared" si="11"/>
        <v>sed -i '' 's#POSTGRESQL_ALLOW_CONNECTIONS="なし"#POSTGRESQL_ALLOW_CONNECTIONS="true"#g' ${CONFIG_DIR}db_data_config.txt; export POSTGRESQL_ALLOW_CONNECTIONS="true";</v>
      </c>
      <c r="CS348" s="5" t="s">
        <v>735</v>
      </c>
    </row>
    <row r="349" spans="4:97" ht="54" customHeight="1">
      <c r="D349" s="96">
        <f t="shared" si="12"/>
        <v>72</v>
      </c>
      <c r="E349" s="97"/>
      <c r="F349" s="97"/>
      <c r="G349" s="98"/>
      <c r="H349" s="45" t="str">
        <f t="shared" ca="1" si="5"/>
        <v>clear; echo テストケース072; sed -i '' 's#SQL_SET_HOST="%"#SQL_SET_HOST="255.255.255.255"#g' ${CONFIG_DIR}db_sql_config.txt; export SQL_SET_HOST="255.255.255.255";sed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's#SQL_SET_HOST="255.255.255.255"#SQL_SET_HOST="%"#g' ${CONFIG_DIR}db_sql_config.txt; export SQL_SET_HOST="%";sed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7"/>
      <c r="AE349" s="99" t="str" cm="1">
        <f t="array" ref="AE349">SUBSTITUTE(INDEX($H$288:$AQ$288, , MATCH($D349, $137:$137, 0)-7),"-","")</f>
        <v>正常</v>
      </c>
      <c r="AF349" s="100"/>
      <c r="AG349" s="101"/>
      <c r="AH349" s="102" t="s">
        <v>1536</v>
      </c>
      <c r="AI349" s="103"/>
      <c r="AJ349" s="103"/>
      <c r="AK349" s="103"/>
      <c r="AL349" s="103"/>
      <c r="AM349" s="103"/>
      <c r="AN349" s="103"/>
      <c r="AO349" s="103"/>
      <c r="AP349" s="103"/>
      <c r="AQ349" s="104"/>
      <c r="AS349" s="68" t="str" cm="1">
        <f t="array" ref="AS349">SUBSTITUTE(TEXT(INDEX($H$291:$AQ$291,1,$D349-36),"000000"),"-","")</f>
        <v>240001</v>
      </c>
      <c r="AT349" s="69"/>
      <c r="AU349" s="70"/>
      <c r="AW349" s="71" t="str">
        <f>SUBSTITUTE(IF(VLOOKUP(AW$312,$AD$9:$AN$32,8,FALSE)=INDEX($E$143:$G$146,MATCH("●",INDEX($H$143:$AQ$146,,MATCH($D349,$137:$137,0)-7),0),1),"","sed -i "&amp;IF($AK$310="MacOS","'' ","")&amp;"'s#"&amp;AW$312&amp;"="""&amp;VLOOKUP(AW$312,$AD$9:$AN$32,8,FALSE)&amp;""""&amp;"#"&amp;AW$312&amp;"="&amp;""""&amp;INDEX($E$143:$G$146,MATCH("●",INDEX($H$143:$AQ$146,,MATCH($D349,$137:$137,0)-7),0),1)&amp;""""&amp;"#g'"&amp;" ${CONFIG_DIR}"&amp;$K$7&amp;"; export "&amp;AW$312&amp;"="&amp;""""&amp;INDEX($E$143:$G$146,MATCH("●",INDEX($H$143:$AQ$146,,MATCH($D349,$137:$137,0)-7),0),1)&amp;""";"),",",""",""")</f>
        <v/>
      </c>
      <c r="AX349" s="71" t="str">
        <f>SUBSTITUTE(IF(INDEX($E$143:$G$146,MATCH("●",INDEX($H$143:$AQ$146,,MATCH($D349,$137:$137,0)-7),0),1)=VLOOKUP(AX$312,$AD$9:$AN$32,8,FALSE),"","sed -i "&amp;IF($AK$310="MacOS","'' ","")&amp;"'s#"&amp;AX$312&amp;"="""&amp;INDEX($E$143:$G$146,MATCH("●",INDEX($H$143:$AQ$146,,MATCH($D349,$137:$137,0)-7),0),1)&amp;""""&amp;"#"&amp;AX$312&amp;"="&amp;""""&amp;VLOOKUP(AX$312,$AD$9:$AN$32,8,FALSE)&amp;""""&amp;"#g'"&amp;"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49" s="71" t="str">
        <f>SUBSTITUTE(IF(VLOOKUP(AY$312,$AD$9:$AN$32,8,FALSE)=INDEX($E$148:$G$149,MATCH("●",INDEX($H$148:$AQ$149,,MATCH($D349,$137:$137,0)-7),0),1),"","sed -i "&amp;IF($AK$310="MacOS","'' ","")&amp;"'s#"&amp;AY$312&amp;"="""&amp;VLOOKUP(AY$312,$AD$9:$AN$32,8,FALSE)&amp;""""&amp;"#"&amp;AY$312&amp;"="&amp;""""&amp;INDEX($E$148:$G$149,MATCH("●",INDEX($H$148:$AQ$149,,MATCH($D349,$137:$137,0)-7),0),1)&amp;""""&amp;"#g'"&amp;" ${CONFIG_DIR}"&amp;$K$7&amp;"; export "&amp;AY$312&amp;"="&amp;""""&amp;INDEX($E$148:$G$149,MATCH("●",INDEX($H$148:$AQ$149,,MATCH($D349,$137:$137,0)-7),0),1)&amp;""";"),",",""",""")</f>
        <v/>
      </c>
      <c r="AZ349" s="71" t="str">
        <f>SUBSTITUTE(IF(INDEX($E$148:$G$149,MATCH("●",INDEX($H$148:$AQ$149,,MATCH($D349,$137:$137,0)-7),0),1)=VLOOKUP(AZ$312,$AD$9:$AN$16,8,FALSE),"","sed -i "&amp;IF($AK$310="MacOS","'' ","")&amp;"'s#"&amp;AZ$312&amp;"="""&amp;INDEX($E$148:$G$149,MATCH("●",INDEX($H$148:$AQ$149,,MATCH($D349,$137:$137,0)-7),0),1)&amp;""""&amp;"#"&amp;AZ$312&amp;"="&amp;""""&amp;VLOOKUP(AZ$312,$AD$9:$AN$16,8,FALSE)&amp;""""&amp;"#g'"&amp;"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9" s="71" t="str">
        <f>SUBSTITUTE(IF(VLOOKUP(BA$312,$AD$9:$AN$32,8,FALSE)=INDEX($E$151:$G$156,MATCH("●",INDEX($H$151:$AQ$156,,MATCH($D349,$137:$137,0)-7),0),1),"","sed -i "&amp;IF($AK$310="MacOS","'' ","")&amp;"'s#"&amp;BA$312&amp;"="""&amp;VLOOKUP(BA$312,$AD$9:$AN$32,8,FALSE)&amp;""""&amp;"#"&amp;BA$312&amp;"="&amp;""""&amp;INDEX($E$151:$G$156,MATCH("●",INDEX($H$151:$AQ$156,,MATCH($D349,$137:$137,0)-7),0),1)&amp;""""&amp;"#g'"&amp;" ${CONFIG_DIR}"&amp;$K$7&amp;"; export "&amp;BA$312&amp;"="&amp;""""&amp;INDEX($E$151:$G$156,MATCH("●",INDEX($H$151:$AQ$156,,MATCH($D349,$137:$137,0)-7),0),1)&amp;""";"),",",""",""")</f>
        <v/>
      </c>
      <c r="BB349" s="71" t="str">
        <f>SUBSTITUTE(IF(INDEX($E$151:$G$156,MATCH("●",INDEX($H$151:$AQ$156,,MATCH($D349,$137:$137,0)-7),0),1)=VLOOKUP(BB$312,$AD$9:$AN$16,8,FALSE),"","sed -i "&amp;IF($AK$310="MacOS","'' ","")&amp;"'s#"&amp;BB$312&amp;"="""&amp;INDEX($E$151:$G$156,MATCH("●",INDEX($H$151:$AQ$156,,MATCH($D349,$137:$137,0)-7),0),1)&amp;""""&amp;"#"&amp;BB$312&amp;"="&amp;""""&amp;VLOOKUP(BB$312,$AD$9:$AN$16,8,FALSE)&amp;""""&amp;"#g'"&amp;"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49" s="71" t="str">
        <f>SUBSTITUTE(IF(VLOOKUP(BC$312,$AD$9:$AN$32,8,FALSE)=INDEX($E$158:$G$166,MATCH("●",INDEX($H$158:$AQ$166,,MATCH($D349,$137:$137,0)-7),0),1),"","sed -i "&amp;IF($AK$310="MacOS","'' ","")&amp;"'s#"&amp;BC$312&amp;"="""&amp;VLOOKUP(BC$312,$AD$9:$AN$32,8,FALSE)&amp;""""&amp;"#"&amp;BC$312&amp;"="&amp;""""&amp;INDEX($E$158:$G$166,MATCH("●",INDEX($H$158:$AQ$166,,MATCH($D349,$137:$137,0)-7),0),1)&amp;""""&amp;"#g'"&amp;" ${CONFIG_DIR}"&amp;$K$7&amp;"; export "&amp;BC$312&amp;"="&amp;""""&amp;INDEX($E$158:$G$166,MATCH("●",INDEX($H$158:$AQ$166,,MATCH($D349,$137:$137,0)-7),0),1)&amp;""";"),",",""",""")</f>
        <v/>
      </c>
      <c r="BD349" s="71" t="str">
        <f>SUBSTITUTE(IF(INDEX($E$158:$G$166,MATCH("●",INDEX($H$158:$AQ$166,,MATCH($D349,$137:$137,0)-7),0),1)=VLOOKUP(BD$312,$AD$9:$AN$16,8,FALSE),"","sed -i "&amp;IF($AK$310="MacOS","'' ","")&amp;"'s#"&amp;BD$312&amp;"="""&amp;INDEX($E$158:$G$166,MATCH("●",INDEX($H$158:$AQ$166,,MATCH($D349,$137:$137,0)-7),0),1)&amp;""""&amp;"#"&amp;BD$312&amp;"="&amp;""""&amp;VLOOKUP(BD$312,$AD$9:$AN$16,8,FALSE)&amp;""""&amp;"#g'"&amp;"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49" s="71" t="str">
        <f>SUBSTITUTE(IF(VLOOKUP(BE$312,$AD$9:$AN$32,8,FALSE)=INDEX($E$168:$G$169,MATCH("●",INDEX($H$168:$AQ$169,,MATCH($D349,$137:$137,0)-7),0),1),"","sed -i "&amp;IF($AK$310="MacOS","'' ","")&amp;"'s#"&amp;BE$312&amp;"="""&amp;VLOOKUP(BE$312,$AD$9:$AD$9:$AN$32,8,FALSE)&amp;""""&amp;"#"&amp;BE$312&amp;"="&amp;""""&amp;INDEX($E$168:$G$169,MATCH("●",INDEX($H$168:$AQ$169,,MATCH($D349,$137:$137,0)-7),0),1)&amp;""""&amp;"#g'"&amp;" ${CONFIG_DIR}"&amp;$K$7&amp;"; export "&amp;BE$312&amp;"="&amp;""""&amp;INDEX($E$168:$G$169,MATCH("●",INDEX($H$168:$AQ$169,,MATCH($D349,$137:$137,0)-7),0),1)&amp;""";"),",",""",""")</f>
        <v/>
      </c>
      <c r="BF349" s="71" t="str">
        <f>SUBSTITUTE(IF(INDEX($E$168:$G$169,MATCH("●",INDEX($H$168:$AQ$169,,MATCH($D349,$137:$137,0)-7),0),1)=VLOOKUP(BF$312,$AD$9:$AN$16,8,FALSE),"","sed -i "&amp;IF($AK$310="MacOS","'' ","")&amp;"'s#"&amp;BF$312&amp;"="""&amp;INDEX($E$168:$G$169,MATCH("●",INDEX($H$168:$AQ$169,,MATCH($D349,$137:$137,0)-7),0),1)&amp;""""&amp;"#"&amp;BF$312&amp;"="&amp;""""&amp;VLOOKUP(BF$312,$AD$9:$AN$16,8,FALSE)&amp;""""&amp;"#g'"&amp;"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9" s="71" t="str">
        <f>SUBSTITUTE(IF(VLOOKUP(BG$312,$AD$9:$AN$32,8,FALSE)=INDEX($E$171:$G$172,MATCH("●",INDEX($H$171:$AQ$172,,MATCH($D349,$137:$137,0)-7),0),1),"","sed -i "&amp;IF($AK$310="MacOS","'' ","")&amp;"'s#"&amp;BG$312&amp;"="""&amp;VLOOKUP(BG$312,$AD$9:$AN$32,8,FALSE)&amp;""""&amp;"#"&amp;BG$312&amp;"="&amp;""""&amp;INDEX($E$171:$G$172,MATCH("●",INDEX($H$171:$AQ$172,,MATCH($D349,$137:$137,0)-7),0),1)&amp;""""&amp;"#g'"&amp;" ${CONFIG_DIR}"&amp;$K$7&amp;"; export "&amp;BG$312&amp;"="&amp;""""&amp;INDEX($E$171:$G$172,MATCH("●",INDEX($H$171:$AQ$172,,MATCH($D349,$137:$137,0)-7),0),1)&amp;""";"),",",""",""")</f>
        <v/>
      </c>
      <c r="BH349" s="71" t="str">
        <f>SUBSTITUTE(IF(INDEX($E$171:$G$172,MATCH("●",INDEX($H$171:$AQ$172,,MATCH($D349,$137:$137,0)-7),0),1)=VLOOKUP(BH$312,$AD$9:$AN$16,8,FALSE),"","sed -i "&amp;IF($AK$310="MacOS","'' ","")&amp;"'s#"&amp;BH$312&amp;"="""&amp;INDEX($E$171:$G$172,MATCH("●",INDEX($H$171:$AQ$172,,MATCH($D349,$137:$137,0)-7),0),1)&amp;""""&amp;"#"&amp;BH$312&amp;"="&amp;""""&amp;VLOOKUP(BH$312,$AD$9:$AN$16,8,FALSE)&amp;""""&amp;"#g'"&amp;"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9" s="71" t="str">
        <f>SUBSTITUTE(IF(VLOOKUP(BI$312,$AD$9:$AN$32,8,FALSE)=INDEX($E$174:$G$186,MATCH("●",INDEX($H$174:$AQ$186,,MATCH($D349,$137:$137,0)-7),0),1),"","sed -i "&amp;IF($AK$310="MacOS","'' ","")&amp;"'s#"&amp;BI$312&amp;"="""&amp;VLOOKUP(BI$312,$AD$9:$AN$32,8,FALSE)&amp;""""&amp;"#"&amp;BI$312&amp;"="&amp;""""&amp;INDEX($E$174:$G$186,MATCH("●",INDEX($H$174:$AQ$186,,MATCH($D349,$137:$137,0)-7),0),1)&amp;""""&amp;"#g'"&amp;" ${CONFIG_DIR}"&amp;$K$7&amp;"; export "&amp;BI$312&amp;"="&amp;""""&amp;INDEX($E$174:$G$186,MATCH("●",INDEX($H$174:$AQ$186,,MATCH($D349,$137:$137,0)-7),0),1)&amp;""";"),",",""",""")</f>
        <v/>
      </c>
      <c r="BJ349" s="71" t="str">
        <f>SUBSTITUTE(IF(INDEX($E$174:$G$186,MATCH("●",INDEX($H$174:$AQ$186,,MATCH($D349,$137:$137,0)-7),0),1)=VLOOKUP(BJ$312,$AD$9:$AN$16,8,FALSE),"","sed -i "&amp;IF($AK$310="MacOS","'' ","")&amp;"'s#"&amp;BJ$312&amp;"="""&amp;INDEX($E$174:$G$186,MATCH("●",INDEX($H$174:$AQ$186,,MATCH($D349,$137:$137,0)-7),0),1)&amp;""""&amp;"#"&amp;BJ$312&amp;"="&amp;""""&amp;VLOOKUP(BJ$312,$AD$9:$AN$16,8,FALSE)&amp;""""&amp;"#g'"&amp;"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49" s="71" t="str">
        <f>SUBSTITUTE(IF(VLOOKUP(BK$312,$AD$9:$AN$32,8,FALSE)=INDEX($E$188:$G$191,MATCH("●",INDEX($H$188:$AQ$191,,MATCH($D349,$137:$137,0)-7),0),1),"","sed -i "&amp;IF($AK$310="MacOS","'' ","")&amp;"'s#"&amp;BK$312&amp;"="""&amp;VLOOKUP(BK$312,$AD$9:$AN$32,8,FALSE)&amp;""""&amp;"#"&amp;BK$312&amp;"="&amp;""""&amp;INDEX($E$188:$G$191,MATCH("●",INDEX($H$188:$AQ$191,,MATCH($D349,$137:$137,0)-7),0),1)&amp;""""&amp;"#g'"&amp;" ${CONFIG_DIR}"&amp;$K$7&amp;"; export "&amp;BK$312&amp;"="&amp;""""&amp;INDEX($E$188:$G$191,MATCH("●",INDEX($H$188:$AQ$191,,MATCH($D349,$137:$137,0)-7),0),1)&amp;""";"),",",""",""")</f>
        <v/>
      </c>
      <c r="BL349" s="71" t="str">
        <f>SUBSTITUTE(IF(INDEX($E$188:$G$191,MATCH("●",INDEX($H$188:$AQ$191,,MATCH($D349,$137:$137,0)-7),0),1)=VLOOKUP(BL$312,$AD$9:$AN$32,8,FALSE),"","sed -i "&amp;IF($AK$310="MacOS","'' ","")&amp;"'s#"&amp;BL$312&amp;"="""&amp;INDEX($E$188:$G$191,MATCH("●",INDEX($H$188:$AQ$191,,MATCH($D349,$137:$137,0)-7),0),1)&amp;""""&amp;"#"&amp;BL$312&amp;"="&amp;""""&amp;VLOOKUP(BL$312,$AD$9:$AN$32,8,FALSE)&amp;""""&amp;"#g'"&amp;"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9" s="71" t="str">
        <f>SUBSTITUTE(IF(VLOOKUP(BM$312,$AD$9:$AN$32,8,FALSE)=INDEX($E$193:$G$194,MATCH("●",INDEX($H$193:$AQ$194,,MATCH($D349,$137:$137,0)-7),0),1),"","sed -i "&amp;IF($AK$310="MacOS","'' ","")&amp;"'s#"&amp;BM$312&amp;"="""&amp;VLOOKUP(BM$312,$AD$9:$AN$32,8,FALSE)&amp;""""&amp;"#"&amp;BM$312&amp;"="&amp;""""&amp;INDEX($E$193:$G$194,MATCH("●",INDEX($H$193:$AQ$194,,MATCH($D349,$137:$137,0)-7),0),1)&amp;""""&amp;"#g'"&amp;" ${CONFIG_DIR}"&amp;$K$7&amp;"; export "&amp;BM$312&amp;"="&amp;""""&amp;INDEX($E$193:$G$194,MATCH("●",INDEX($H$193:$AQ$194,,MATCH($D349,$137:$137,0)-7),0),1)&amp;""";"),",",""",""")</f>
        <v/>
      </c>
      <c r="BN349" s="71" t="str">
        <f>SUBSTITUTE(IF(INDEX($E$193:$G$194,MATCH("●",INDEX($H$193:$AQ$194,,MATCH($D349,$137:$137,0)-7),0),1)=VLOOKUP(BN$312,$AD$9:$AN$32,8,FALSE),"","sed -i "&amp;IF($AK$310="MacOS","'' ","")&amp;"'s#"&amp;BN$312&amp;"="""&amp;INDEX($E$193:$G$194,MATCH("●",INDEX($H$193:$AQ$194,,MATCH($D349,$137:$137,0)-7),0),1)&amp;""""&amp;"#"&amp;BN$312&amp;"="&amp;""""&amp;VLOOKUP(BN$312,$AD$9:$AN$32,8,FALSE)&amp;""""&amp;"#g'"&amp;"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9" s="71" t="str">
        <f>SUBSTITUTE(IF(VLOOKUP(BO$312,$AD$9:$AN$32,8,FALSE)=INDEX($E$196:$G$197,MATCH("●",INDEX($H$196:$AQ$197,,MATCH($D349,$137:$137,0)-7),0),1),"","sed -i "&amp;IF($AK$310="MacOS","'' ","")&amp;"'s#"&amp;BO$312&amp;"="""&amp;VLOOKUP(BO$312,$AD$9:$AN$32,8,FALSE)&amp;""""&amp;"#"&amp;BO$312&amp;"="&amp;""""&amp;INDEX($E$196:$G$197,MATCH("●",INDEX($H$196:$AQ$197,,MATCH($D349,$137:$137,0)-7),0),1)&amp;""""&amp;"#g'"&amp;" ${CONFIG_DIR}"&amp;$K$7&amp;"; export "&amp;BO$312&amp;"="&amp;""""&amp;INDEX($E$196:$G$197,MATCH("●",INDEX($H$196:$AQ$197,,MATCH($D349,$137:$137,0)-7),0),1)&amp;""";"),",",""",""")</f>
        <v/>
      </c>
      <c r="BP349" s="71" t="str">
        <f>SUBSTITUTE(IF(INDEX($E$196:$G$197,MATCH("●",INDEX($H$196:$AQ$197,,MATCH($D349,$137:$137,0)-7),0),1)=VLOOKUP(BP$312,$AD$9:$AN$32,8,FALSE),"","sed -i "&amp;IF($AK$310="MacOS","'' ","")&amp;"'s#"&amp;BP$312&amp;"="""&amp;INDEX($E$196:$G$197,MATCH("●",INDEX($H$196:$AQ$197,,MATCH($D349,$137:$137,0)-7),0),1)&amp;""""&amp;"#"&amp;BP$312&amp;"="&amp;""""&amp;VLOOKUP(BP$312,$AD$9:$AN$32,8,FALSE)&amp;""""&amp;"#g'"&amp;"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9" s="71" t="str">
        <f>SUBSTITUTE(IF(VLOOKUP(BQ$312,$AD$9:$AN$32,8,FALSE)=INDEX($E$199:$G$200,MATCH("●",INDEX($H$199:$AQ$200,,MATCH($D349,$137:$137,0)-7),0),1),"","sed -i "&amp;IF($AK$310="MacOS","'' ","")&amp;"'s#"&amp;BQ$312&amp;"="""&amp;VLOOKUP(BQ$312,$AD$9:$AN$32,8,FALSE)&amp;""""&amp;"#"&amp;BQ$312&amp;"="&amp;""""&amp;INDEX($E$199:$G$200,MATCH("●",INDEX($H$199:$AQ$200,,MATCH($D349,$137:$137,0)-7),0),1)&amp;""""&amp;"#g'"&amp;" ${CONFIG_DIR}"&amp;$K$7&amp;"; export "&amp;BQ$312&amp;"="&amp;""""&amp;INDEX($E$199:$G$200,MATCH("●",INDEX($H$199:$AQ$200,,MATCH($D349,$137:$137,0)-7),0),1)&amp;""";"),",",""",""")</f>
        <v/>
      </c>
      <c r="BR349" s="71" t="str">
        <f>SUBSTITUTE(IF(INDEX($E$199:$G$200,MATCH("●",INDEX($H$199:$AQ$200,,MATCH($D349,$137:$137,0)-7),0),1)=VLOOKUP(BR$312,$AD$9:$AN$32,8,FALSE),"","sed -i "&amp;IF($AK$310="MacOS","'' ","")&amp;"'s#"&amp;BR$312&amp;"="""&amp;INDEX($E$199:$G$200,MATCH("●",INDEX($H$199:$AQ$200,,MATCH($D349,$137:$137,0)-7),0),1)&amp;""""&amp;"#"&amp;BR$312&amp;"="&amp;""""&amp;VLOOKUP(BR$312,$AD$9:$AN$32,8,FALSE)&amp;""""&amp;"#g'"&amp;"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9" s="71" t="str">
        <f>SUBSTITUTE(IF(VLOOKUP(BS$312,$AD$9:$AN$32,8,FALSE)=INDEX($E$202:$G$205,MATCH("●",INDEX($H$202:$AQ$205,,MATCH($D349,$137:$137,0)-7),0),1),"","sed -i "&amp;IF($AK$310="MacOS","'' ","")&amp;"'s#"&amp;BS$312&amp;"="""&amp;VLOOKUP(BS$312,$AD$9:$AN$32,8,FALSE)&amp;""""&amp;"#"&amp;BS$312&amp;"="&amp;""""&amp;INDEX($E$202:$G$205,MATCH("●",INDEX($H$202:$AQ$205,,MATCH($D349,$137:$137,0)-7),0),1)&amp;""""&amp;"#g'"&amp;" ${CONFIG_DIR}"&amp;$K$7&amp;"; export "&amp;BS$312&amp;"="&amp;""""&amp;INDEX($E$202:$G$205,MATCH("●",INDEX($H$202:$AQ$205,,MATCH($D349,$137:$137,0)-7),0),1)&amp;""";"),",",""",""")</f>
        <v/>
      </c>
      <c r="BT349" s="71" t="str">
        <f>SUBSTITUTE(IF(INDEX($E$202:$G$205,MATCH("●",INDEX($H$202:$AQ$205,,MATCH($D349,$137:$137,0)-7),0),1)=VLOOKUP(BT$312,$AD$9:$AN$32,8,FALSE),"","sed -i "&amp;IF($AK$310="MacOS","'' ","")&amp;"'s#"&amp;BT$312&amp;"="""&amp;INDEX($E$202:$G$205,MATCH("●",INDEX($H$202:$AQ$205,,MATCH($D349,$137:$137,0)-7),0),1)&amp;""""&amp;"#"&amp;BT$312&amp;"="&amp;""""&amp;VLOOKUP(BT$312,$AD$9:$AN$32,8,FALSE)&amp;""""&amp;"#g'"&amp;"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9" s="71" t="str">
        <f>SUBSTITUTE(IF(VLOOKUP(BU$312,$AD$9:$AN$32,8,FALSE)=INDEX($E$207:$G$212,MATCH("●",INDEX($H$207:$AQ$212,,MATCH($D349,$137:$137,0)-7),0),1),"","sed -i "&amp;IF($AK$310="MacOS","'' ","")&amp;"'s#"&amp;BU$312&amp;"="""&amp;VLOOKUP(BU$312,$AD$9:$AN$32,8,FALSE)&amp;""""&amp;"#"&amp;BU$312&amp;"="&amp;""""&amp;INDEX($E$207:$G$212,MATCH("●",INDEX($H$207:$AQ$212,,MATCH($D349,$137:$137,0)-7),0),1)&amp;""""&amp;"#g'"&amp;" ${CONFIG_DIR}"&amp;$K$7&amp;"; export "&amp;BU$312&amp;"="&amp;""""&amp;INDEX($E$207:$G$212,MATCH("●",INDEX($H$207:$AQ$212,,MATCH($D349,$137:$137,0)-7),0),1)&amp;""";"),",",""",""")</f>
        <v/>
      </c>
      <c r="BV349" s="71" t="str">
        <f>SUBSTITUTE(IF(INDEX($E$207:$G$212,MATCH("●",INDEX($H$207:$AQ$212,,MATCH($D349,$137:$137,0)-7),0),1)=VLOOKUP(BV$312,$AD$9:$AN$32,8,FALSE),"","sed -i "&amp;IF($AK$310="MacOS","'' ","")&amp;"'s#"&amp;BV$312&amp;"="""&amp;INDEX($E$207:$G$212,MATCH("●",INDEX($H$207:$AQ$212,,MATCH($D349,$137:$137,0)-7),0),1)&amp;""""&amp;"#"&amp;BV$312&amp;"="&amp;""""&amp;VLOOKUP(BV$312,$AD$9:$AN$32,8,FALSE)&amp;""""&amp;"#g'"&amp;"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9" s="71" t="str">
        <f>SUBSTITUTE(IF(VLOOKUP(BW$312,$AD$9:$AN$32,8,FALSE)=INDEX($E$214:$G$219,MATCH("●",INDEX($H$214:$AQ$219,,MATCH($D349,$137:$137,0)-7),0),1),"","sed -i "&amp;IF($AK$310="MacOS","'' ","")&amp;"'s#"&amp;BW$312&amp;"="""&amp;VLOOKUP(BW$312,$AD$9:$AN$32,8,FALSE)&amp;""""&amp;"#"&amp;BW$312&amp;"="&amp;""""&amp;INDEX($E$214:$G$219,MATCH("●",INDEX($H$214:$AQ$219,,MATCH($D349,$137:$137,0)-7),0),1)&amp;""""&amp;"#g'"&amp;" ${CONFIG_DIR}"&amp;$K$7&amp;"; export "&amp;BW$312&amp;"="&amp;""""&amp;INDEX($E$214:$G$219,MATCH("●",INDEX($H$214:$AQ$219,,MATCH($D349,$137:$137,0)-7),0),1)&amp;""";"),",",""",""")</f>
        <v/>
      </c>
      <c r="BX349" s="71" t="str">
        <f>SUBSTITUTE(IF(INDEX($E$214:$G$219,MATCH("●",INDEX($H$214:$AQ$219,,MATCH($D349,$137:$137,0)-7),0),1)=VLOOKUP(BX$312,$AD$9:$AN$32,8,FALSE),"","sed -i "&amp;IF($AK$310="MacOS","'' ","")&amp;"'s#"&amp;BX$312&amp;"="""&amp;INDEX($E$214:$G$219,MATCH("●",INDEX($H$214:$AQ$219,,MATCH($D349,$137:$137,0)-7),0),1)&amp;""""&amp;"#"&amp;BX$312&amp;"="&amp;""""&amp;VLOOKUP(BX$312,$AD$9:$AN$32,8,FALSE)&amp;""""&amp;"#g'"&amp;"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9" s="71" t="str">
        <f>SUBSTITUTE(IF(VLOOKUP(BY$312,$AD$9:$AN$32,8,FALSE)=INDEX($E$221:$G$226,MATCH("●",INDEX($H$221:$AQ$226,,MATCH($D349,$137:$137,0)-7),0),1),"","sed -i "&amp;IF($AK$310="MacOS","'' ","")&amp;"'s#"&amp;BY$312&amp;"="""&amp;VLOOKUP(BY$312,$AD$9:$AN$32,8,FALSE)&amp;""""&amp;"#"&amp;BY$312&amp;"="&amp;""""&amp;INDEX($E$221:$G$226,MATCH("●",INDEX($H$221:$AQ$226,,MATCH($D349,$137:$137,0)-7),0),1)&amp;""""&amp;"#g'"&amp;" ${CONFIG_DIR}"&amp;$K$7&amp;"; export "&amp;BY$312&amp;"="&amp;""""&amp;INDEX($E$221:$G$226,MATCH("●",INDEX($H$221:$AQ$226,,MATCH($D349,$137:$137,0)-7),0),1)&amp;""";"),",",""",""")</f>
        <v/>
      </c>
      <c r="BZ349" s="71" t="str">
        <f>SUBSTITUTE(IF(INDEX($E$221:$G$226,MATCH("●",INDEX($H$221:$AQ$226,,MATCH($D349,$137:$137,0)-7),0),1)=VLOOKUP(BZ$312,$AD$9:$AN$32,8,FALSE),"","sed -i "&amp;IF($AK$310="MacOS","'' ","")&amp;"'s#"&amp;BZ$312&amp;"="""&amp;INDEX($E$221:$G$226,MATCH("●",INDEX($H$221:$AQ$226,,MATCH($D349,$137:$137,0)-7),0),1)&amp;""""&amp;"#"&amp;BZ$312&amp;"="&amp;""""&amp;VLOOKUP(BZ$312,$AD$9:$AN$32,8,FALSE)&amp;""""&amp;"#g'"&amp;"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9" s="71" t="str">
        <f>SUBSTITUTE(IF(VLOOKUP(CA$312,$AD$9:$AN$32,8,FALSE)=INDEX($E$228:$G$233,MATCH("●",INDEX($H$228:$AQ$233,,MATCH($D349,$137:$137,0)-7),0),1),"","sed -i "&amp;IF($AK$310="MacOS","'' ","")&amp;"'s#"&amp;CA$312&amp;"="""&amp;VLOOKUP(CA$312,$AD$9:$AN$32,8,FALSE)&amp;""""&amp;"#"&amp;CA$312&amp;"="&amp;""""&amp;INDEX($E$228:$G$233,MATCH("●",INDEX($H$228:$AQ$233,,MATCH($D349,$137:$137,0)-7),0),1)&amp;""""&amp;"#g'"&amp;" ${CONFIG_DIR}"&amp;$K$7&amp;"; export "&amp;CA$312&amp;"="&amp;""""&amp;INDEX($E$228:$G$233,MATCH("●",INDEX($H$228:$AQ$233,,MATCH($D349,$137:$137,0)-7),0),1)&amp;""";"),",",""",""")</f>
        <v/>
      </c>
      <c r="CB349" s="71" t="str">
        <f>SUBSTITUTE(IF(INDEX($E$228:$G$233,MATCH("●",INDEX($H$228:$AQ$233,,MATCH($D349,$137:$137,0)-7),0),1)=VLOOKUP(CB$312,$AD$9:$AN$32,8,FALSE),"","sed -i "&amp;IF($AK$310="MacOS","'' ","")&amp;"'s#"&amp;CB$312&amp;"="""&amp;INDEX($E$228:$G$233,MATCH("●",INDEX($H$228:$AQ$233,,MATCH($D349,$137:$137,0)-7),0),1)&amp;""""&amp;"#"&amp;CB$312&amp;"="&amp;""""&amp;VLOOKUP(CB$312,$AD$9:$AN$32,8,FALSE)&amp;""""&amp;"#g'"&amp;"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9" s="71" t="str">
        <f>SUBSTITUTE(IF(VLOOKUP(CC$312,$AD$9:$AN$32,8,FALSE)=INDEX($E$235:$G$240,MATCH("●",INDEX($H$235:$AQ$240,,MATCH($D349,$137:$137,0)-7),0),1),"","sed -i "&amp;IF($AK$310="MacOS","'' ","")&amp;"'s#"&amp;CC$312&amp;"="""&amp;VLOOKUP(CC$312,$AD$9:$AN$32,8,FALSE)&amp;""""&amp;"#"&amp;CC$312&amp;"="&amp;""""&amp;INDEX($E$235:$G$240,MATCH("●",INDEX($H$235:$AQ$240,,MATCH($D349,$137:$137,0)-7),0),1)&amp;""""&amp;"#g'"&amp;" ${CONFIG_DIR}"&amp;$K$7&amp;"; export "&amp;CC$312&amp;"="&amp;""""&amp;INDEX($E$235:$G$240,MATCH("●",INDEX($H$235:$AQ$240,,MATCH($D349,$137:$137,0)-7),0),1)&amp;""";"),",",""",""")</f>
        <v/>
      </c>
      <c r="CD349" s="71" t="str">
        <f>SUBSTITUTE(IF(INDEX($E$235:$G$240,MATCH("●",INDEX($H$235:$AQ$240,,MATCH($D349,$137:$137,0)-7),0),1)=VLOOKUP(CD$312,$AD$9:$AN$32,8,FALSE),"","sed -i "&amp;IF($AK$310="MacOS","'' ","")&amp;"'s#"&amp;CD$312&amp;"="""&amp;INDEX($E$235:$G$240,MATCH("●",INDEX($H$235:$AQ$240,,MATCH($D349,$137:$137,0)-7),0),1)&amp;""""&amp;"#"&amp;CD$312&amp;"="&amp;""""&amp;VLOOKUP(CD$312,$AD$9:$AN$32,8,FALSE)&amp;""""&amp;"#g'"&amp;"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9" s="71" t="str">
        <f>SUBSTITUTE(IF(VLOOKUP(CE$312,$AD$9:$AN$32,8,FALSE)=INDEX($E$242:$G$247,MATCH("●",INDEX($H$242:$AQ$247,,MATCH($D349,$137:$137,0)-7),0),1),"","sed -i "&amp;IF($AK$310="MacOS","'' ","")&amp;"'s#"&amp;CE$312&amp;"="""&amp;VLOOKUP(CE$312,$AD$9:$AN$32,8,FALSE)&amp;""""&amp;"#"&amp;CE$312&amp;"="&amp;""""&amp;INDEX($E$242:$G$247,MATCH("●",INDEX($H$242:$AQ$247,,MATCH($D349,$137:$137,0)-7),0),1)&amp;""""&amp;"#g'"&amp;" ${CONFIG_DIR}"&amp;$K$7&amp;"; export "&amp;CE$312&amp;"="&amp;""""&amp;INDEX($E$242:$G$247,MATCH("●",INDEX($H$242:$AQ$247,,MATCH($D349,$137:$137,0)-7),0),1)&amp;""";"),",",""",""")</f>
        <v/>
      </c>
      <c r="CF349" s="71" t="str">
        <f>SUBSTITUTE(IF(INDEX($E$242:$G$247,MATCH("●",INDEX($H$242:$AQ$247,,MATCH($D349,$137:$137,0)-7),0),1)=VLOOKUP(CF$312,$AD$9:$AN$32,8,FALSE),"","sed -i "&amp;IF($AK$310="MacOS","'' ","")&amp;"'s#"&amp;CF$312&amp;"="""&amp;INDEX($E$242:$G$247,MATCH("●",INDEX($H$242:$AQ$247,,MATCH($D349,$137:$137,0)-7),0),1)&amp;""""&amp;"#"&amp;CF$312&amp;"="&amp;""""&amp;VLOOKUP(CF$312,$AD$9:$AN$32,8,FALSE)&amp;""""&amp;"#g'"&amp;"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9" s="71" t="str">
        <f>SUBSTITUTE(IF(VLOOKUP(CG$312,$AD$9:$AN$32,8,FALSE)=INDEX($E$249:$G$253,MATCH("●",INDEX($H$249:$AQ$253,,MATCH($D349,$137:$137,0)-7),0),1),"","sed -i "&amp;IF($AK$310="MacOS","'' ","")&amp;"'s#"&amp;CG$312&amp;"="""&amp;VLOOKUP(CG$312,$AD$9:$AN$32,8,FALSE)&amp;""""&amp;"#"&amp;CG$312&amp;"="&amp;""""&amp;INDEX($E$249:$G$253,MATCH("●",INDEX($H$249:$AQ$253,,MATCH($D349,$137:$137,0)-7),0),1)&amp;""""&amp;"#g'"&amp;" ${CONFIG_DIR}"&amp;$K$7&amp;"; export "&amp;CG$312&amp;"="&amp;""""&amp;INDEX($E$249:$G$253,MATCH("●",INDEX($H$249:$AQ$253,,MATCH($D349,$137:$137,0)-7),0),1)&amp;""";"),",",""",""")</f>
        <v/>
      </c>
      <c r="CH349" s="71" t="str">
        <f>SUBSTITUTE(IF(INDEX($E$249:$G$253,MATCH("●",INDEX($H$249:$AQ$253,,MATCH($D349,$137:$137,0)-7),0),1)=VLOOKUP(CH$312,$AD$9:$AN$32,8,FALSE),"","sed -i "&amp;IF($AK$310="MacOS","'' ","")&amp;"'s#"&amp;CH$312&amp;"="""&amp;INDEX($E$249:$G$253,MATCH("●",INDEX($H$249:$AQ$253,,MATCH($D349,$137:$137,0)-7),0),1)&amp;""""&amp;"#"&amp;CH$312&amp;"="&amp;""""&amp;VLOOKUP(CH$312,$AD$9:$AN$32,8,FALSE)&amp;""""&amp;"#g'"&amp;"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9" s="71" t="str">
        <f>SUBSTITUTE(IF(VLOOKUP(CI$312,$AD$9:$AN$32,8,FALSE)=INDEX($E$255:$G$259,MATCH("●",INDEX($H$255:$AQ$259,,MATCH($D349,$137:$137,0)-7),0),1),"","sed -i "&amp;IF($AK$310="MacOS","'' ","")&amp;"'s#"&amp;CI$312&amp;"="""&amp;VLOOKUP(CI$312,$AD$9:$AN$32,8,FALSE)&amp;""""&amp;"#"&amp;CI$312&amp;"="&amp;""""&amp;INDEX($E$255:$G$259,MATCH("●",INDEX($H$255:$AQ$259,,MATCH($D349,$137:$137,0)-7),0),1)&amp;""""&amp;"#g'"&amp;" ${CONFIG_DIR}"&amp;$K$7&amp;"; export "&amp;CI$312&amp;"="&amp;""""&amp;INDEX($E$255:$G$259,MATCH("●",INDEX($H$255:$AQ$259,,MATCH($D349,$137:$137,0)-7),0),1)&amp;""";"),",",""",""")</f>
        <v/>
      </c>
      <c r="CJ349" s="71" t="str">
        <f>SUBSTITUTE(IF(INDEX($E$255:$G$259,MATCH("●",INDEX($H$255:$AQ$259,,MATCH($D349,$137:$137,0)-7),0),1)=VLOOKUP(CJ$312,$AD$9:$AN$32,8,FALSE),"","sed -i "&amp;IF($AK$310="MacOS","'' ","")&amp;"'s#"&amp;CJ$312&amp;"="""&amp;INDEX($E$255:$G$259,MATCH("●",INDEX($H$255:$AQ$259,,MATCH($D349,$137:$137,0)-7),0),1)&amp;""""&amp;"#"&amp;CJ$312&amp;"="&amp;""""&amp;VLOOKUP(CJ$312,$AD$9:$AN$32,8,FALSE)&amp;""""&amp;"#g'"&amp;"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9" s="71" t="str">
        <f>SUBSTITUTE(IF(VLOOKUP(CK$312,$AD$9:$AN$32,8,FALSE)=INDEX($E$261:$G$270,MATCH("●",INDEX($H$261:$AQ$270,,MATCH($D349,$137:$137,0)-7),0),1),"","sed -i "&amp;IF($AK$310="MacOS","'' ","")&amp;"'s#"&amp;CK$312&amp;"="""&amp;VLOOKUP(CK$312,$AD$9:$AN$32,8,FALSE)&amp;""""&amp;"#"&amp;CK$312&amp;"="&amp;""""&amp;INDEX($E$261:$G$270,MATCH("●",INDEX($H$261:$AQ$270,,MATCH($D349,$137:$137,0)-7),0),1)&amp;""""&amp;"#g'"&amp;" ${CONFIG_DIR}"&amp;$K$7&amp;"; export "&amp;CK$312&amp;"="&amp;""""&amp;INDEX($E$261:$G$270,MATCH("●",INDEX($H$261:$AQ$270,,MATCH($D349,$137:$137,0)-7),0),1)&amp;""";"),",",""",""")</f>
        <v>sed -i '' 's#SQL_SET_HOST="%"#SQL_SET_HOST="255.255.255.255"#g' ${CONFIG_DIR}db_sql_config.txt; export SQL_SET_HOST="255.255.255.255";</v>
      </c>
      <c r="CL349" s="71" t="str">
        <f>SUBSTITUTE(IF(INDEX($E$261:$G$270,MATCH("●",INDEX($H$261:$AQ$270,,MATCH($D349,$137:$137,0)-7),0),1)=VLOOKUP(CL$312,$AD$9:$AN$32,8,FALSE),"","sed -i "&amp;IF($AK$310="MacOS","'' ","")&amp;"'s#"&amp;CL$312&amp;"="""&amp;INDEX($E$261:$G$270,MATCH("●",INDEX($H$261:$AQ$270,,MATCH($D349,$137:$137,0)-7),0),1)&amp;""""&amp;"#"&amp;CL$312&amp;"="&amp;""""&amp;VLOOKUP(CL$312,$AD$9:$AN$32,8,FALSE)&amp;""""&amp;"#g'"&amp;"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>sed -i '' 's#SQL_SET_HOST="255.255.255.255"#SQL_SET_HOST="%"#g' ${CONFIG_DIR}db_sql_config.txt; export SQL_SET_HOST="%";</v>
      </c>
      <c r="CM349" s="71" t="str">
        <f t="shared" si="6"/>
        <v>sed -i '' 's#POSTGRESQL_TEMPLATE="template0"#POSTGRESQL_TEMPLATE="なし"#g' ${CONFIG_DIR}db_data_config.txt; export POSTGRESQL_TEMPLATE="なし";</v>
      </c>
      <c r="CN349" s="71" t="str">
        <f t="shared" si="7"/>
        <v>sed -i '' 's#POSTGRESQL_TEMPLATE="なし"#POSTGRESQL_TEMPLATE="template0"#g' ${CONFIG_DIR}db_data_config.txt; export POSTGRESQL_TEMPLATE="template0";</v>
      </c>
      <c r="CO349" s="71" t="str">
        <f t="shared" si="8"/>
        <v>sed -i '' 's#POSTGRESQL_CONNECTION_LIMIT="-1"#POSTGRESQL_CONNECTION_LIMIT="なし"#g' ${CONFIG_DIR}db_data_config.txt; export POSTGRESQL_CONNECTION_LIMIT="なし";</v>
      </c>
      <c r="CP349" s="71" t="str">
        <f t="shared" si="9"/>
        <v>sed -i '' 's#POSTGRESQL_CONNECTION_LIMIT="なし"#POSTGRESQL_CONNECTION_LIMIT="-1"#g' ${CONFIG_DIR}db_data_config.txt; export POSTGRESQL_CONNECTION_LIMIT="-1";</v>
      </c>
      <c r="CQ349" s="71" t="str">
        <f t="shared" si="10"/>
        <v>sed -i '' 's#POSTGRESQL_ALLOW_CONNECTIONS="true"#POSTGRESQL_ALLOW_CONNECTIONS="なし"#g' ${CONFIG_DIR}db_data_config.txt; export POSTGRESQL_ALLOW_CONNECTIONS="なし";</v>
      </c>
      <c r="CR349" s="71" t="str">
        <f t="shared" si="11"/>
        <v>sed -i '' 's#POSTGRESQL_ALLOW_CONNECTIONS="なし"#POSTGRESQL_ALLOW_CONNECTIONS="true"#g' ${CONFIG_DIR}db_data_config.txt; export POSTGRESQL_ALLOW_CONNECTIONS="true";</v>
      </c>
      <c r="CS349" s="5" t="s">
        <v>735</v>
      </c>
    </row>
  </sheetData>
  <mergeCells count="462"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AO15:AQ15"/>
    <mergeCell ref="AO16:AQ16"/>
    <mergeCell ref="AO17:AQ17"/>
    <mergeCell ref="AO18:AQ18"/>
    <mergeCell ref="AO19:AQ19"/>
    <mergeCell ref="AO20:AQ20"/>
    <mergeCell ref="AO9:AQ9"/>
    <mergeCell ref="AO10:AQ10"/>
    <mergeCell ref="AO11:AQ11"/>
    <mergeCell ref="AO12:AQ12"/>
    <mergeCell ref="AO13:AQ13"/>
    <mergeCell ref="AO14:AQ14"/>
    <mergeCell ref="AO27:AQ27"/>
    <mergeCell ref="AO28:AQ28"/>
    <mergeCell ref="AO29:AQ29"/>
    <mergeCell ref="AO30:AQ30"/>
    <mergeCell ref="AO31:AQ31"/>
    <mergeCell ref="AO32:AQ32"/>
    <mergeCell ref="AO21:AQ21"/>
    <mergeCell ref="AO22:AQ22"/>
    <mergeCell ref="AO23:AQ23"/>
    <mergeCell ref="AO24:AQ24"/>
    <mergeCell ref="AO25:AQ25"/>
    <mergeCell ref="AO26:AQ26"/>
    <mergeCell ref="AO36:AQ36"/>
    <mergeCell ref="AO37:AQ37"/>
    <mergeCell ref="AO38:AQ38"/>
    <mergeCell ref="D137:G139"/>
    <mergeCell ref="H137:H139"/>
    <mergeCell ref="I137:I139"/>
    <mergeCell ref="J137:J139"/>
    <mergeCell ref="K137:K139"/>
    <mergeCell ref="L137:L139"/>
    <mergeCell ref="M137:M139"/>
    <mergeCell ref="T137:T139"/>
    <mergeCell ref="U137:U139"/>
    <mergeCell ref="V137:V139"/>
    <mergeCell ref="W137:W139"/>
    <mergeCell ref="X137:X139"/>
    <mergeCell ref="Y137:Y139"/>
    <mergeCell ref="N137:N139"/>
    <mergeCell ref="O137:O139"/>
    <mergeCell ref="P137:P139"/>
    <mergeCell ref="Q137:Q139"/>
    <mergeCell ref="R137:R139"/>
    <mergeCell ref="S137:S139"/>
    <mergeCell ref="E141:G141"/>
    <mergeCell ref="AW142:AX142"/>
    <mergeCell ref="AY142:AZ142"/>
    <mergeCell ref="E143:G143"/>
    <mergeCell ref="E144:G144"/>
    <mergeCell ref="E145:G145"/>
    <mergeCell ref="AL137:AL139"/>
    <mergeCell ref="AM137:AM139"/>
    <mergeCell ref="AN137:AN139"/>
    <mergeCell ref="AO137:AO139"/>
    <mergeCell ref="AP137:AP139"/>
    <mergeCell ref="AQ137:AQ139"/>
    <mergeCell ref="AF137:AF139"/>
    <mergeCell ref="AG137:AG139"/>
    <mergeCell ref="AH137:AH139"/>
    <mergeCell ref="AI137:AI139"/>
    <mergeCell ref="AJ137:AJ139"/>
    <mergeCell ref="AK137:AK139"/>
    <mergeCell ref="Z137:Z139"/>
    <mergeCell ref="AA137:AA139"/>
    <mergeCell ref="AB137:AB139"/>
    <mergeCell ref="AC137:AC139"/>
    <mergeCell ref="AD137:AD139"/>
    <mergeCell ref="AE137:AE139"/>
    <mergeCell ref="E154:G154"/>
    <mergeCell ref="E155:G155"/>
    <mergeCell ref="E156:G156"/>
    <mergeCell ref="E158:G158"/>
    <mergeCell ref="E159:G159"/>
    <mergeCell ref="E160:G160"/>
    <mergeCell ref="E146:G146"/>
    <mergeCell ref="E148:G148"/>
    <mergeCell ref="E149:G149"/>
    <mergeCell ref="E151:G151"/>
    <mergeCell ref="E152:G152"/>
    <mergeCell ref="E153:G153"/>
    <mergeCell ref="E168:G168"/>
    <mergeCell ref="E169:G169"/>
    <mergeCell ref="E171:G171"/>
    <mergeCell ref="E172:G172"/>
    <mergeCell ref="E174:G174"/>
    <mergeCell ref="E175:G175"/>
    <mergeCell ref="E161:G161"/>
    <mergeCell ref="E162:G162"/>
    <mergeCell ref="E163:G163"/>
    <mergeCell ref="E164:G164"/>
    <mergeCell ref="E165:G165"/>
    <mergeCell ref="E166:G166"/>
    <mergeCell ref="E183:G183"/>
    <mergeCell ref="E184:G184"/>
    <mergeCell ref="E185:G185"/>
    <mergeCell ref="E186:G186"/>
    <mergeCell ref="E188:G188"/>
    <mergeCell ref="E189:G189"/>
    <mergeCell ref="E176:G176"/>
    <mergeCell ref="E177:G177"/>
    <mergeCell ref="E178:G178"/>
    <mergeCell ref="E179:G179"/>
    <mergeCell ref="E180:G180"/>
    <mergeCell ref="E181:G181"/>
    <mergeCell ref="E182:G182"/>
    <mergeCell ref="E200:G200"/>
    <mergeCell ref="E202:G202"/>
    <mergeCell ref="E203:G203"/>
    <mergeCell ref="E204:G204"/>
    <mergeCell ref="E205:G205"/>
    <mergeCell ref="E207:G207"/>
    <mergeCell ref="E191:G191"/>
    <mergeCell ref="E193:G193"/>
    <mergeCell ref="E194:G194"/>
    <mergeCell ref="E196:G196"/>
    <mergeCell ref="E197:G197"/>
    <mergeCell ref="E199:G199"/>
    <mergeCell ref="E215:G215"/>
    <mergeCell ref="E216:G216"/>
    <mergeCell ref="E217:G217"/>
    <mergeCell ref="E218:G218"/>
    <mergeCell ref="E219:G219"/>
    <mergeCell ref="E221:G221"/>
    <mergeCell ref="E208:G208"/>
    <mergeCell ref="E209:G209"/>
    <mergeCell ref="E210:G210"/>
    <mergeCell ref="E211:G211"/>
    <mergeCell ref="E212:G212"/>
    <mergeCell ref="E214:G214"/>
    <mergeCell ref="E229:G229"/>
    <mergeCell ref="E230:G230"/>
    <mergeCell ref="E231:G231"/>
    <mergeCell ref="E232:G232"/>
    <mergeCell ref="E233:G233"/>
    <mergeCell ref="E235:G235"/>
    <mergeCell ref="E222:G222"/>
    <mergeCell ref="E223:G223"/>
    <mergeCell ref="E224:G224"/>
    <mergeCell ref="E225:G225"/>
    <mergeCell ref="E226:G226"/>
    <mergeCell ref="E228:G228"/>
    <mergeCell ref="E243:G243"/>
    <mergeCell ref="E244:G244"/>
    <mergeCell ref="E245:G245"/>
    <mergeCell ref="E247:G247"/>
    <mergeCell ref="E249:G249"/>
    <mergeCell ref="E250:G250"/>
    <mergeCell ref="E246:G246"/>
    <mergeCell ref="E236:G236"/>
    <mergeCell ref="E237:G237"/>
    <mergeCell ref="E238:G238"/>
    <mergeCell ref="E239:G239"/>
    <mergeCell ref="E240:G240"/>
    <mergeCell ref="E242:G242"/>
    <mergeCell ref="E258:G258"/>
    <mergeCell ref="E259:G259"/>
    <mergeCell ref="E261:G261"/>
    <mergeCell ref="E262:G262"/>
    <mergeCell ref="E263:G263"/>
    <mergeCell ref="E264:G264"/>
    <mergeCell ref="E251:G251"/>
    <mergeCell ref="E252:G252"/>
    <mergeCell ref="E253:G253"/>
    <mergeCell ref="E255:G255"/>
    <mergeCell ref="E256:G256"/>
    <mergeCell ref="E257:G257"/>
    <mergeCell ref="E277:G277"/>
    <mergeCell ref="E278:G278"/>
    <mergeCell ref="E279:G279"/>
    <mergeCell ref="E280:G280"/>
    <mergeCell ref="E281:G281"/>
    <mergeCell ref="E283:G283"/>
    <mergeCell ref="E265:G265"/>
    <mergeCell ref="E270:G270"/>
    <mergeCell ref="E272:G272"/>
    <mergeCell ref="E273:G273"/>
    <mergeCell ref="E274:G274"/>
    <mergeCell ref="E275:G275"/>
    <mergeCell ref="J288:J290"/>
    <mergeCell ref="K288:K290"/>
    <mergeCell ref="L288:L290"/>
    <mergeCell ref="M288:M290"/>
    <mergeCell ref="N288:N290"/>
    <mergeCell ref="O288:O290"/>
    <mergeCell ref="E284:G284"/>
    <mergeCell ref="E285:G285"/>
    <mergeCell ref="E286:G286"/>
    <mergeCell ref="D288:G290"/>
    <mergeCell ref="H288:H290"/>
    <mergeCell ref="I288:I290"/>
    <mergeCell ref="AQ288:AQ290"/>
    <mergeCell ref="D291:G295"/>
    <mergeCell ref="H291:H295"/>
    <mergeCell ref="I291:I295"/>
    <mergeCell ref="J291:J295"/>
    <mergeCell ref="K291:K295"/>
    <mergeCell ref="L291:L295"/>
    <mergeCell ref="AH288:AH290"/>
    <mergeCell ref="AI288:AI290"/>
    <mergeCell ref="AJ288:AJ290"/>
    <mergeCell ref="AK288:AK290"/>
    <mergeCell ref="AL288:AL290"/>
    <mergeCell ref="AM288:AM290"/>
    <mergeCell ref="AB288:AB290"/>
    <mergeCell ref="AC288:AC290"/>
    <mergeCell ref="AD288:AD290"/>
    <mergeCell ref="AE288:AE290"/>
    <mergeCell ref="AF288:AF290"/>
    <mergeCell ref="AG288:AG290"/>
    <mergeCell ref="V288:V290"/>
    <mergeCell ref="W288:W290"/>
    <mergeCell ref="X288:X290"/>
    <mergeCell ref="Y288:Y290"/>
    <mergeCell ref="Z288:Z290"/>
    <mergeCell ref="AN288:AN290"/>
    <mergeCell ref="AO288:AO290"/>
    <mergeCell ref="AP288:AP290"/>
    <mergeCell ref="AA288:AA290"/>
    <mergeCell ref="P288:P290"/>
    <mergeCell ref="Q288:Q290"/>
    <mergeCell ref="R288:R290"/>
    <mergeCell ref="S288:S290"/>
    <mergeCell ref="T288:T290"/>
    <mergeCell ref="U288:U290"/>
    <mergeCell ref="AG291:AG295"/>
    <mergeCell ref="AH291:AH295"/>
    <mergeCell ref="AI291:AI295"/>
    <mergeCell ref="AJ291:AJ295"/>
    <mergeCell ref="M291:M295"/>
    <mergeCell ref="N291:N295"/>
    <mergeCell ref="O291:O295"/>
    <mergeCell ref="P291:P295"/>
    <mergeCell ref="Q291:Q295"/>
    <mergeCell ref="R291:R295"/>
    <mergeCell ref="AA291:AA295"/>
    <mergeCell ref="AB291:AB295"/>
    <mergeCell ref="AC291:AC295"/>
    <mergeCell ref="AD291:AD295"/>
    <mergeCell ref="S291:S295"/>
    <mergeCell ref="T291:T295"/>
    <mergeCell ref="U291:U295"/>
    <mergeCell ref="V291:V295"/>
    <mergeCell ref="Y291:Y295"/>
    <mergeCell ref="Z291:Z295"/>
    <mergeCell ref="P297:P299"/>
    <mergeCell ref="Q297:Q299"/>
    <mergeCell ref="R297:R299"/>
    <mergeCell ref="S297:S299"/>
    <mergeCell ref="T297:T299"/>
    <mergeCell ref="U297:U299"/>
    <mergeCell ref="AQ291:AQ295"/>
    <mergeCell ref="D297:G299"/>
    <mergeCell ref="H297:H299"/>
    <mergeCell ref="I297:I299"/>
    <mergeCell ref="J297:J299"/>
    <mergeCell ref="K297:K299"/>
    <mergeCell ref="L297:L299"/>
    <mergeCell ref="M297:M299"/>
    <mergeCell ref="N297:N299"/>
    <mergeCell ref="O297:O299"/>
    <mergeCell ref="AK291:AK295"/>
    <mergeCell ref="AL291:AL295"/>
    <mergeCell ref="AM291:AM295"/>
    <mergeCell ref="AN291:AN295"/>
    <mergeCell ref="AO291:AO295"/>
    <mergeCell ref="AP291:AP295"/>
    <mergeCell ref="AE291:AE295"/>
    <mergeCell ref="AF291:AF295"/>
    <mergeCell ref="W291:W295"/>
    <mergeCell ref="X291:X295"/>
    <mergeCell ref="AQ297:AQ299"/>
    <mergeCell ref="D300:G304"/>
    <mergeCell ref="H300:H304"/>
    <mergeCell ref="I300:I304"/>
    <mergeCell ref="J300:J304"/>
    <mergeCell ref="K300:K304"/>
    <mergeCell ref="L300:L304"/>
    <mergeCell ref="AH297:AH299"/>
    <mergeCell ref="AI297:AI299"/>
    <mergeCell ref="AJ297:AJ299"/>
    <mergeCell ref="AK297:AK299"/>
    <mergeCell ref="AL297:AL299"/>
    <mergeCell ref="AM297:AM299"/>
    <mergeCell ref="AB297:AB299"/>
    <mergeCell ref="AC297:AC299"/>
    <mergeCell ref="AD297:AD299"/>
    <mergeCell ref="AE297:AE299"/>
    <mergeCell ref="AF297:AF299"/>
    <mergeCell ref="AG297:AG299"/>
    <mergeCell ref="V297:V299"/>
    <mergeCell ref="W297:W299"/>
    <mergeCell ref="M300:M304"/>
    <mergeCell ref="N300:N304"/>
    <mergeCell ref="O300:O304"/>
    <mergeCell ref="P300:P304"/>
    <mergeCell ref="Q300:Q304"/>
    <mergeCell ref="R300:R304"/>
    <mergeCell ref="AN297:AN299"/>
    <mergeCell ref="AO297:AO299"/>
    <mergeCell ref="AP297:AP299"/>
    <mergeCell ref="Y300:Y304"/>
    <mergeCell ref="Z300:Z304"/>
    <mergeCell ref="AA300:AA304"/>
    <mergeCell ref="AB300:AB304"/>
    <mergeCell ref="AC300:AC304"/>
    <mergeCell ref="AD300:AD304"/>
    <mergeCell ref="S300:S304"/>
    <mergeCell ref="T300:T304"/>
    <mergeCell ref="U300:U304"/>
    <mergeCell ref="V300:V304"/>
    <mergeCell ref="W300:W304"/>
    <mergeCell ref="X300:X304"/>
    <mergeCell ref="X297:X299"/>
    <mergeCell ref="Y297:Y299"/>
    <mergeCell ref="Z297:Z299"/>
    <mergeCell ref="AA297:AA299"/>
    <mergeCell ref="D314:G314"/>
    <mergeCell ref="AE314:AG314"/>
    <mergeCell ref="AH314:AQ314"/>
    <mergeCell ref="D315:G315"/>
    <mergeCell ref="AE315:AG315"/>
    <mergeCell ref="AH315:AQ315"/>
    <mergeCell ref="AQ300:AQ304"/>
    <mergeCell ref="AK310:AN310"/>
    <mergeCell ref="D312:G313"/>
    <mergeCell ref="H312:AD313"/>
    <mergeCell ref="AE312:AG313"/>
    <mergeCell ref="AH312:AQ313"/>
    <mergeCell ref="AK300:AK304"/>
    <mergeCell ref="AL300:AL304"/>
    <mergeCell ref="AM300:AM304"/>
    <mergeCell ref="AN300:AN304"/>
    <mergeCell ref="AO300:AO304"/>
    <mergeCell ref="AP300:AP304"/>
    <mergeCell ref="AE300:AE304"/>
    <mergeCell ref="AF300:AF304"/>
    <mergeCell ref="AG300:AG304"/>
    <mergeCell ref="AH300:AH304"/>
    <mergeCell ref="AI300:AI304"/>
    <mergeCell ref="AJ300:AJ304"/>
    <mergeCell ref="D318:G318"/>
    <mergeCell ref="AE318:AG318"/>
    <mergeCell ref="AH318:AQ318"/>
    <mergeCell ref="D319:G319"/>
    <mergeCell ref="AE319:AG319"/>
    <mergeCell ref="AH319:AQ319"/>
    <mergeCell ref="D316:G316"/>
    <mergeCell ref="AE316:AG316"/>
    <mergeCell ref="AH316:AQ316"/>
    <mergeCell ref="D317:G317"/>
    <mergeCell ref="AE317:AG317"/>
    <mergeCell ref="AH317:AQ317"/>
    <mergeCell ref="D322:G322"/>
    <mergeCell ref="AE322:AG322"/>
    <mergeCell ref="AH322:AQ322"/>
    <mergeCell ref="D323:G323"/>
    <mergeCell ref="AE323:AG323"/>
    <mergeCell ref="AH323:AQ323"/>
    <mergeCell ref="D320:G320"/>
    <mergeCell ref="AE320:AG320"/>
    <mergeCell ref="AH320:AQ320"/>
    <mergeCell ref="D321:G321"/>
    <mergeCell ref="AE321:AG321"/>
    <mergeCell ref="AH321:AQ321"/>
    <mergeCell ref="D326:G326"/>
    <mergeCell ref="AE326:AG326"/>
    <mergeCell ref="AH326:AQ326"/>
    <mergeCell ref="D327:G327"/>
    <mergeCell ref="AE327:AG327"/>
    <mergeCell ref="AH327:AQ327"/>
    <mergeCell ref="D324:G324"/>
    <mergeCell ref="AE324:AG324"/>
    <mergeCell ref="AH324:AQ324"/>
    <mergeCell ref="D325:G325"/>
    <mergeCell ref="AE325:AG325"/>
    <mergeCell ref="AH325:AQ325"/>
    <mergeCell ref="D330:G330"/>
    <mergeCell ref="AE330:AG330"/>
    <mergeCell ref="AH330:AQ330"/>
    <mergeCell ref="D331:G331"/>
    <mergeCell ref="AE331:AG331"/>
    <mergeCell ref="AH331:AQ331"/>
    <mergeCell ref="D328:G328"/>
    <mergeCell ref="AE328:AG328"/>
    <mergeCell ref="AH328:AQ328"/>
    <mergeCell ref="D329:G329"/>
    <mergeCell ref="AE329:AG329"/>
    <mergeCell ref="AH329:AQ329"/>
    <mergeCell ref="D334:G334"/>
    <mergeCell ref="AE334:AG334"/>
    <mergeCell ref="AH334:AQ334"/>
    <mergeCell ref="D335:G335"/>
    <mergeCell ref="AE335:AG335"/>
    <mergeCell ref="AH335:AQ335"/>
    <mergeCell ref="D332:G332"/>
    <mergeCell ref="AE332:AG332"/>
    <mergeCell ref="AH332:AQ332"/>
    <mergeCell ref="D333:G333"/>
    <mergeCell ref="AE333:AG333"/>
    <mergeCell ref="AH333:AQ333"/>
    <mergeCell ref="AE341:AG341"/>
    <mergeCell ref="AH341:AQ341"/>
    <mergeCell ref="D338:G338"/>
    <mergeCell ref="AE338:AG338"/>
    <mergeCell ref="AH338:AQ338"/>
    <mergeCell ref="D339:G339"/>
    <mergeCell ref="AE339:AG339"/>
    <mergeCell ref="AH339:AQ339"/>
    <mergeCell ref="D336:G336"/>
    <mergeCell ref="AE336:AG336"/>
    <mergeCell ref="AH336:AQ336"/>
    <mergeCell ref="D337:G337"/>
    <mergeCell ref="AE337:AG337"/>
    <mergeCell ref="AH337:AQ337"/>
    <mergeCell ref="D349:G349"/>
    <mergeCell ref="AE349:AG349"/>
    <mergeCell ref="AH349:AQ349"/>
    <mergeCell ref="D346:G346"/>
    <mergeCell ref="AE346:AG346"/>
    <mergeCell ref="AH346:AQ346"/>
    <mergeCell ref="D347:G347"/>
    <mergeCell ref="AE347:AG347"/>
    <mergeCell ref="AH347:AQ347"/>
    <mergeCell ref="E190:G190"/>
    <mergeCell ref="E266:G266"/>
    <mergeCell ref="E269:G269"/>
    <mergeCell ref="E268:G268"/>
    <mergeCell ref="E267:G267"/>
    <mergeCell ref="D348:G348"/>
    <mergeCell ref="AE348:AG348"/>
    <mergeCell ref="AH348:AQ348"/>
    <mergeCell ref="D344:G344"/>
    <mergeCell ref="AE344:AG344"/>
    <mergeCell ref="AH344:AQ344"/>
    <mergeCell ref="D345:G345"/>
    <mergeCell ref="AE345:AG345"/>
    <mergeCell ref="AH345:AQ345"/>
    <mergeCell ref="D342:G342"/>
    <mergeCell ref="AE342:AG342"/>
    <mergeCell ref="AH342:AQ342"/>
    <mergeCell ref="D343:G343"/>
    <mergeCell ref="AE343:AG343"/>
    <mergeCell ref="AH343:AQ343"/>
    <mergeCell ref="D340:G340"/>
    <mergeCell ref="AE340:AG340"/>
    <mergeCell ref="AH340:AQ340"/>
    <mergeCell ref="D341:G341"/>
  </mergeCells>
  <phoneticPr fontId="1" type="noConversion"/>
  <dataValidations count="3">
    <dataValidation type="list" allowBlank="1" showInputMessage="1" showErrorMessage="1" sqref="H288:AQ290 H297:AQ299" xr:uid="{2EA0A1D0-CC9A-BD4C-94AF-E4DD0038C204}">
      <formula1>"-,正常,異常,警告"</formula1>
    </dataValidation>
    <dataValidation type="list" allowBlank="1" showInputMessage="1" showErrorMessage="1" sqref="AK310" xr:uid="{593CD945-81CD-0647-BF71-11C0EAD62899}">
      <formula1>"MacOS,GNU(Linux)"</formula1>
    </dataValidation>
    <dataValidation type="list" allowBlank="1" showInputMessage="1" showErrorMessage="1" sqref="AO9:AQ32 AO36:AQ38" xr:uid="{90317001-31D1-724F-8B31-24886A6138D4}">
      <formula1>"-,大文字,小文字"</formula1>
    </dataValidation>
  </dataValidations>
  <hyperlinks>
    <hyperlink ref="AL5" location="詳細設計!A1" display="詳細設計" xr:uid="{94DD7C1A-6673-7D44-9461-FDCFFDF8BADE}"/>
  </hyperlinks>
  <pageMargins left="0.7" right="0.7" top="0.75" bottom="0.75" header="0.3" footer="0.3"/>
  <pageSetup paperSize="9" scale="51"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BD712-1BD5-4E4B-8B78-A1003DC50208}">
  <sheetPr>
    <tabColor theme="5" tint="0.79998168889431442"/>
  </sheetPr>
  <dimension ref="B2:CS319"/>
  <sheetViews>
    <sheetView showGridLines="0" view="pageBreakPreview" topLeftCell="A278" zoomScaleNormal="100" zoomScaleSheetLayoutView="100" workbookViewId="0">
      <selection activeCell="L300" sqref="L300:L304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45" width="2.7109375" style="5" customWidth="1"/>
    <col min="46" max="46" width="2.7109375" style="5"/>
    <col min="47" max="50" width="2.7109375" style="5" customWidth="1"/>
    <col min="51" max="51" width="2.7109375" style="5"/>
    <col min="52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1" width="2.7109375" style="5" customWidth="1"/>
    <col min="62" max="62" width="2.7109375" style="5"/>
    <col min="63" max="63" width="2.7109375" style="5" customWidth="1"/>
    <col min="64" max="64" width="2.7109375" style="5"/>
    <col min="65" max="96" width="2.7109375" style="5" customWidth="1"/>
    <col min="97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db_check_sql_validate_config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G5" s="5" t="s">
        <v>1545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1170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'DBMS_NAME="MySQL"' &gt; `pwd`/config/db_sql_config.txt</v>
      </c>
      <c r="H9" s="24"/>
      <c r="M9" s="24"/>
      <c r="AC9" s="5" t="s">
        <v>230</v>
      </c>
      <c r="AD9" s="55" t="str" cm="1">
        <f t="array" ref="AD9">INDEX($E:$E,ROW($E$49)+3*(ROW()-ROW($AC$9)),1)</f>
        <v>DBMS_NAME</v>
      </c>
      <c r="AE9" s="56"/>
      <c r="AF9" s="56"/>
      <c r="AG9" s="56"/>
      <c r="AH9" s="56"/>
      <c r="AI9" s="56"/>
      <c r="AJ9" s="57"/>
      <c r="AK9" s="55" t="s">
        <v>251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16" si="0">"echo '"&amp;$AD10&amp;"="""&amp;$AK10&amp;"""' &gt;&gt; `pwd`/config/"&amp;$K$7</f>
        <v>echo 'DATABASE_NAME="testdatabase"' &gt;&gt; `pwd`/config/db_sql_config.txt</v>
      </c>
      <c r="H10" s="24"/>
      <c r="M10" s="24"/>
      <c r="AC10" s="5" t="s">
        <v>230</v>
      </c>
      <c r="AD10" s="55" t="str" cm="1">
        <f t="array" ref="AD10">INDEX($E:$E,ROW($E$49)+3*(ROW()-ROW($AC$9)),1)</f>
        <v>DATABASE_NAME</v>
      </c>
      <c r="AE10" s="56"/>
      <c r="AF10" s="56"/>
      <c r="AG10" s="56"/>
      <c r="AH10" s="56"/>
      <c r="AI10" s="56"/>
      <c r="AJ10" s="57"/>
      <c r="AK10" s="55" t="s">
        <v>1174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'DATABASE_CHARACTER_SET="utf8mb4"' &gt;&gt; `pwd`/config/db_sql_config.txt</v>
      </c>
      <c r="H11" s="24"/>
      <c r="M11" s="24"/>
      <c r="AC11" s="5" t="s">
        <v>230</v>
      </c>
      <c r="AD11" s="55" t="str" cm="1">
        <f t="array" ref="AD11">INDEX($E:$E,ROW($E$49)+3*(ROW()-ROW($AC$9)),1)</f>
        <v>DATABASE_CHARACTER_SET</v>
      </c>
      <c r="AE11" s="56"/>
      <c r="AF11" s="56"/>
      <c r="AG11" s="56"/>
      <c r="AH11" s="56"/>
      <c r="AI11" s="56"/>
      <c r="AJ11" s="57"/>
      <c r="AK11" s="55" t="s">
        <v>267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'DATABASE_COLLATE="utf8mb4_unicode_ci"' &gt;&gt; `pwd`/config/db_sql_config.txt</v>
      </c>
      <c r="H12" s="24"/>
      <c r="M12" s="24"/>
      <c r="AC12" s="5" t="s">
        <v>230</v>
      </c>
      <c r="AD12" s="55" t="str" cm="1">
        <f t="array" ref="AD12">INDEX($E:$E,ROW($E$49)+3*(ROW()-ROW($AC$9)),1)</f>
        <v>DATABASE_COLLATE</v>
      </c>
      <c r="AE12" s="56"/>
      <c r="AF12" s="56"/>
      <c r="AG12" s="56"/>
      <c r="AH12" s="56"/>
      <c r="AI12" s="56"/>
      <c r="AJ12" s="57"/>
      <c r="AK12" s="55" t="s">
        <v>273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'DATABASE_USERNAME="test_user"' &gt;&gt; `pwd`/config/db_sql_config.txt</v>
      </c>
      <c r="H13" s="24"/>
      <c r="M13" s="24"/>
      <c r="AC13" s="5" t="s">
        <v>230</v>
      </c>
      <c r="AD13" s="55" t="str" cm="1">
        <f t="array" ref="AD13">INDEX($E:$E,ROW($E$49)+3*(ROW()-ROW($AC$9)),1)</f>
        <v>DATABASE_USERNAME</v>
      </c>
      <c r="AE13" s="56"/>
      <c r="AF13" s="56"/>
      <c r="AG13" s="56"/>
      <c r="AH13" s="56"/>
      <c r="AI13" s="56"/>
      <c r="AJ13" s="57"/>
      <c r="AK13" s="55" t="s">
        <v>1175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'DATABASE_PASSWORD="TESTpw01#"' &gt;&gt; `pwd`/config/db_sql_config.txt</v>
      </c>
      <c r="H14" s="24"/>
      <c r="M14" s="24"/>
      <c r="AC14" s="5" t="s">
        <v>230</v>
      </c>
      <c r="AD14" s="55" t="str" cm="1">
        <f t="array" ref="AD14">INDEX($E:$E,ROW($E$49)+3*(ROW()-ROW($AC$9)),1)</f>
        <v>DATABASE_PASSWORD</v>
      </c>
      <c r="AE14" s="56"/>
      <c r="AF14" s="56"/>
      <c r="AG14" s="56"/>
      <c r="AH14" s="56"/>
      <c r="AI14" s="56"/>
      <c r="AJ14" s="57"/>
      <c r="AK14" s="55" t="s">
        <v>1176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'DATABASE_USERRIGHT="ALL PRIVILEGES"' &gt;&gt; `pwd`/config/db_sql_config.txt</v>
      </c>
      <c r="H15" s="24"/>
      <c r="M15" s="24"/>
      <c r="AC15" s="5" t="s">
        <v>230</v>
      </c>
      <c r="AD15" s="55" t="str" cm="1">
        <f t="array" ref="AD15">INDEX($E:$E,ROW($E$49)+3*(ROW()-ROW($AC$9)),1)</f>
        <v>DATABASE_USERRIGHT</v>
      </c>
      <c r="AE15" s="56"/>
      <c r="AF15" s="56"/>
      <c r="AG15" s="56"/>
      <c r="AH15" s="56"/>
      <c r="AI15" s="56"/>
      <c r="AJ15" s="57"/>
      <c r="AK15" s="55" t="s">
        <v>299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'DATABASE_TABLERIGHT="*"' &gt;&gt; `pwd`/config/db_sql_config.txt</v>
      </c>
      <c r="H16" s="24"/>
      <c r="M16" s="24"/>
      <c r="AC16" s="5" t="s">
        <v>230</v>
      </c>
      <c r="AD16" s="55" t="str" cm="1">
        <f t="array" ref="AD16">INDEX($E:$E,ROW($E$49)+3*(ROW()-ROW($AC$9)),1)</f>
        <v>DATABASE_TABLERIGHT</v>
      </c>
      <c r="AE16" s="56"/>
      <c r="AF16" s="56"/>
      <c r="AG16" s="56"/>
      <c r="AH16" s="56"/>
      <c r="AI16" s="56"/>
      <c r="AJ16" s="57"/>
      <c r="AK16" s="55" t="s">
        <v>1177</v>
      </c>
      <c r="AL16" s="56"/>
      <c r="AM16" s="56"/>
      <c r="AN16" s="57"/>
      <c r="AO16" s="99" t="s">
        <v>234</v>
      </c>
      <c r="AP16" s="100"/>
      <c r="AQ16" s="101"/>
    </row>
    <row r="17" spans="4:46" ht="18" customHeight="1">
      <c r="D17" s="5" t="s">
        <v>290</v>
      </c>
      <c r="E17" s="24" t="str">
        <f>"echo '"&amp;$AD17&amp;"="""&amp;$AK17&amp;"""' &gt;&gt; `pwd`/config/"&amp;$K$7</f>
        <v>echo 'SET_SCHEMA="test_schema"' &gt;&gt; `pwd`/config/db_sql_config.txt</v>
      </c>
      <c r="H17" s="24"/>
      <c r="M17" s="24"/>
      <c r="AC17" s="5" t="s">
        <v>230</v>
      </c>
      <c r="AD17" s="55" t="str" cm="1">
        <f t="array" ref="AD17">INDEX($E:$E,ROW($E$49)+3*(ROW()-ROW($AC$9)),1)</f>
        <v>SET_SCHEMA</v>
      </c>
      <c r="AE17" s="56"/>
      <c r="AF17" s="56"/>
      <c r="AG17" s="56"/>
      <c r="AH17" s="56"/>
      <c r="AI17" s="56"/>
      <c r="AJ17" s="57"/>
      <c r="AK17" s="55" t="s">
        <v>1178</v>
      </c>
      <c r="AL17" s="56"/>
      <c r="AM17" s="56"/>
      <c r="AN17" s="57"/>
      <c r="AO17" s="99" t="s">
        <v>234</v>
      </c>
      <c r="AP17" s="100"/>
      <c r="AQ17" s="101"/>
    </row>
    <row r="18" spans="4:46" ht="18" customHeight="1">
      <c r="D18" s="5" t="s">
        <v>290</v>
      </c>
      <c r="E18" s="24" t="str">
        <f t="shared" ref="E18:E24" si="1">"echo '"&amp;$AD18&amp;"="""&amp;$AK18&amp;"""' &gt;&gt; `pwd`/config/"&amp;$K$7</f>
        <v>echo 'SET_TABLENAME="test_table"' &gt;&gt; `pwd`/config/db_sql_config.txt</v>
      </c>
      <c r="H18" s="24"/>
      <c r="M18" s="24"/>
      <c r="AC18" s="5" t="s">
        <v>230</v>
      </c>
      <c r="AD18" s="55" t="str" cm="1">
        <f t="array" ref="AD18">INDEX($E:$E,ROW($E$49)+3*(ROW()-ROW($AC$9)),1)</f>
        <v>SET_TABLENAME</v>
      </c>
      <c r="AE18" s="56"/>
      <c r="AF18" s="56"/>
      <c r="AG18" s="56"/>
      <c r="AH18" s="56"/>
      <c r="AI18" s="56"/>
      <c r="AJ18" s="57"/>
      <c r="AK18" s="55" t="s">
        <v>1180</v>
      </c>
      <c r="AL18" s="56"/>
      <c r="AM18" s="56"/>
      <c r="AN18" s="57"/>
      <c r="AO18" s="99" t="s">
        <v>234</v>
      </c>
      <c r="AP18" s="100"/>
      <c r="AQ18" s="101"/>
    </row>
    <row r="19" spans="4:46" ht="18" customHeight="1">
      <c r="D19" s="5" t="s">
        <v>290</v>
      </c>
      <c r="E19" s="24" t="str">
        <f t="shared" si="1"/>
        <v>echo 'FOREIGN_TABLENAME="foreign_table"' &gt;&gt; `pwd`/config/db_sql_config.txt</v>
      </c>
      <c r="H19" s="24"/>
      <c r="M19" s="24"/>
      <c r="AC19" s="5" t="s">
        <v>230</v>
      </c>
      <c r="AD19" s="55" t="str" cm="1">
        <f t="array" ref="AD19">INDEX($E:$E,ROW($E$49)+3*(ROW()-ROW($AC$9)),1)</f>
        <v>FOREIGN_TABLENAME</v>
      </c>
      <c r="AE19" s="56"/>
      <c r="AF19" s="56"/>
      <c r="AG19" s="56"/>
      <c r="AH19" s="56"/>
      <c r="AI19" s="56"/>
      <c r="AJ19" s="57"/>
      <c r="AK19" s="55" t="s">
        <v>1179</v>
      </c>
      <c r="AL19" s="56"/>
      <c r="AM19" s="56"/>
      <c r="AN19" s="57"/>
      <c r="AO19" s="99" t="s">
        <v>234</v>
      </c>
      <c r="AP19" s="100"/>
      <c r="AQ19" s="101"/>
    </row>
    <row r="20" spans="4:46" ht="18" customHeight="1">
      <c r="D20" s="5" t="s">
        <v>290</v>
      </c>
      <c r="E20" s="24" t="str">
        <f t="shared" si="1"/>
        <v>echo 'COLUMN_DATA_NAME="col1","col2","col3","col4","col5","col6","col7","col8","col9","col0"' &gt;&gt; `pwd`/config/db_sql_config.txt</v>
      </c>
      <c r="H20" s="24"/>
      <c r="M20" s="24"/>
      <c r="AC20" s="5" t="s">
        <v>230</v>
      </c>
      <c r="AD20" s="55" t="str" cm="1">
        <f t="array" ref="AD20">INDEX($E:$E,ROW($E$49)+3*(ROW()-ROW($AC$9)),1)</f>
        <v>COLUMN_DATA_NAME</v>
      </c>
      <c r="AE20" s="56"/>
      <c r="AF20" s="56"/>
      <c r="AG20" s="56"/>
      <c r="AH20" s="56"/>
      <c r="AI20" s="56"/>
      <c r="AJ20" s="57"/>
      <c r="AK20" s="55" t="s">
        <v>1181</v>
      </c>
      <c r="AL20" s="56"/>
      <c r="AM20" s="56"/>
      <c r="AN20" s="57"/>
      <c r="AO20" s="99" t="s">
        <v>234</v>
      </c>
      <c r="AP20" s="100"/>
      <c r="AQ20" s="101"/>
    </row>
    <row r="21" spans="4:46" ht="18" customHeight="1">
      <c r="D21" s="5" t="s">
        <v>290</v>
      </c>
      <c r="E21" s="24" t="str">
        <f t="shared" si="1"/>
        <v>echo 'COLUMN_PRIMARY_KEY="false","false","false","false","false","false","false","false","false","false"' &gt;&gt; `pwd`/config/db_sql_config.txt</v>
      </c>
      <c r="H21" s="24"/>
      <c r="M21" s="24"/>
      <c r="AC21" s="5" t="s">
        <v>230</v>
      </c>
      <c r="AD21" s="55" t="str" cm="1">
        <f t="array" ref="AD21">INDEX($E:$E,ROW($E$49)+3*(ROW()-ROW($AC$9)),1)</f>
        <v>COLUMN_PRIMARY_KEY</v>
      </c>
      <c r="AE21" s="56"/>
      <c r="AF21" s="56"/>
      <c r="AG21" s="56"/>
      <c r="AH21" s="56"/>
      <c r="AI21" s="56"/>
      <c r="AJ21" s="57"/>
      <c r="AK21" s="55" t="s">
        <v>1465</v>
      </c>
      <c r="AL21" s="56"/>
      <c r="AM21" s="56"/>
      <c r="AN21" s="57"/>
      <c r="AO21" s="99" t="s">
        <v>234</v>
      </c>
      <c r="AP21" s="100"/>
      <c r="AQ21" s="101"/>
    </row>
    <row r="22" spans="4:46" ht="18" customHeight="1">
      <c r="D22" s="5" t="s">
        <v>290</v>
      </c>
      <c r="E22" s="24" t="str">
        <f t="shared" si="1"/>
        <v>echo 'COLUMN_UNIQUE_KEY="false","false","false","false","false","false","false","false","false","false"' &gt;&gt; `pwd`/config/db_sql_config.txt</v>
      </c>
      <c r="H22" s="24"/>
      <c r="M22" s="24"/>
      <c r="AC22" s="5" t="s">
        <v>230</v>
      </c>
      <c r="AD22" s="55" t="str" cm="1">
        <f t="array" ref="AD22">INDEX($E:$E,ROW($E$49)+3*(ROW()-ROW($AC$9)),1)</f>
        <v>COLUMN_UNIQUE_KEY</v>
      </c>
      <c r="AE22" s="56"/>
      <c r="AF22" s="56"/>
      <c r="AG22" s="56"/>
      <c r="AH22" s="56"/>
      <c r="AI22" s="56"/>
      <c r="AJ22" s="57"/>
      <c r="AK22" s="55" t="s">
        <v>1465</v>
      </c>
      <c r="AL22" s="56"/>
      <c r="AM22" s="56"/>
      <c r="AN22" s="57"/>
      <c r="AO22" s="99" t="s">
        <v>234</v>
      </c>
      <c r="AP22" s="100"/>
      <c r="AQ22" s="101"/>
    </row>
    <row r="23" spans="4:46" ht="18" customHeight="1">
      <c r="D23" s="5" t="s">
        <v>290</v>
      </c>
      <c r="E23" s="24" t="str">
        <f t="shared" si="1"/>
        <v>echo 'COLUMN_FOREIGN_KEY="false","false","false","false","false","false","false","false","false","false"' &gt;&gt; `pwd`/config/db_sql_config.txt</v>
      </c>
      <c r="H23" s="24"/>
      <c r="M23" s="24"/>
      <c r="AC23" s="5" t="s">
        <v>230</v>
      </c>
      <c r="AD23" s="55" t="str" cm="1">
        <f t="array" ref="AD23">INDEX($E:$E,ROW($E$49)+3*(ROW()-ROW($AC$9)),1)</f>
        <v>COLUMN_FOREIGN_KEY</v>
      </c>
      <c r="AE23" s="56"/>
      <c r="AF23" s="56"/>
      <c r="AG23" s="56"/>
      <c r="AH23" s="56"/>
      <c r="AI23" s="56"/>
      <c r="AJ23" s="57"/>
      <c r="AK23" s="55" t="s">
        <v>1465</v>
      </c>
      <c r="AL23" s="56"/>
      <c r="AM23" s="56"/>
      <c r="AN23" s="57"/>
      <c r="AO23" s="99" t="s">
        <v>234</v>
      </c>
      <c r="AP23" s="100"/>
      <c r="AQ23" s="101"/>
    </row>
    <row r="24" spans="4:46" ht="18" customHeight="1">
      <c r="D24" s="5" t="s">
        <v>290</v>
      </c>
      <c r="E24" s="24" t="str">
        <f t="shared" si="1"/>
        <v>echo 'COLUMN_INDEX_KEY="false","false","false","false","false","false","false","false","false","false"' &gt;&gt; `pwd`/config/db_sql_config.txt</v>
      </c>
      <c r="H24" s="24"/>
      <c r="M24" s="24"/>
      <c r="AC24" s="5" t="s">
        <v>230</v>
      </c>
      <c r="AD24" s="55" t="str" cm="1">
        <f t="array" ref="AD24">INDEX($E:$E,ROW($E$49)+3*(ROW()-ROW($AC$9)),1)</f>
        <v>COLUMN_INDEX_KEY</v>
      </c>
      <c r="AE24" s="56"/>
      <c r="AF24" s="56"/>
      <c r="AG24" s="56"/>
      <c r="AH24" s="56"/>
      <c r="AI24" s="56"/>
      <c r="AJ24" s="57"/>
      <c r="AK24" s="55" t="s">
        <v>1465</v>
      </c>
      <c r="AL24" s="56"/>
      <c r="AM24" s="56"/>
      <c r="AN24" s="57"/>
      <c r="AO24" s="99" t="s">
        <v>234</v>
      </c>
      <c r="AP24" s="100"/>
      <c r="AQ24" s="101"/>
    </row>
    <row r="25" spans="4:46" ht="18" customHeight="1">
      <c r="D25" s="5" t="s">
        <v>290</v>
      </c>
      <c r="E25" s="24" t="str">
        <f>"echo '"&amp;$AD25&amp;"="""&amp;$AK25&amp;"""' &gt;&gt; `pwd`/config/"&amp;$K$7</f>
        <v>echo 'COLUMN_NOT_NULL="false","false","false","false","false","false","false","false","false","false"' &gt;&gt; `pwd`/config/db_sql_config.txt</v>
      </c>
      <c r="H25" s="24"/>
      <c r="M25" s="24"/>
      <c r="AC25" s="5" t="s">
        <v>230</v>
      </c>
      <c r="AD25" s="55" t="str" cm="1">
        <f t="array" ref="AD25">INDEX($E:$E,ROW($E$49)+3*(ROW()-ROW($AC$9)),1)</f>
        <v>COLUMN_NOT_NULL</v>
      </c>
      <c r="AE25" s="56"/>
      <c r="AF25" s="56"/>
      <c r="AG25" s="56"/>
      <c r="AH25" s="56"/>
      <c r="AI25" s="56"/>
      <c r="AJ25" s="57"/>
      <c r="AK25" s="55" t="s">
        <v>1465</v>
      </c>
      <c r="AL25" s="56"/>
      <c r="AM25" s="56"/>
      <c r="AN25" s="57"/>
      <c r="AO25" s="99" t="s">
        <v>234</v>
      </c>
      <c r="AP25" s="100"/>
      <c r="AQ25" s="101"/>
    </row>
    <row r="26" spans="4:46" ht="18" customHeight="1">
      <c r="D26" s="5" t="s">
        <v>290</v>
      </c>
      <c r="E26" s="24" t="str">
        <f t="shared" ref="E26:E32" si="2">"echo '"&amp;$AD26&amp;"="""&amp;$AK26&amp;"""' &gt;&gt; `pwd`/config/"&amp;$K$7</f>
        <v>echo 'COLUMN_AUTO_INCREMENT="false","false","false","false","false","false","false","false","false","false"' &gt;&gt; `pwd`/config/db_sql_config.txt</v>
      </c>
      <c r="H26" s="24"/>
      <c r="M26" s="24"/>
      <c r="AC26" s="5" t="s">
        <v>230</v>
      </c>
      <c r="AD26" s="55" t="str" cm="1">
        <f t="array" ref="AD26">INDEX($E:$E,ROW($E$49)+3*(ROW()-ROW($AC$9)),1)</f>
        <v>COLUMN_AUTO_INCREMENT</v>
      </c>
      <c r="AE26" s="56"/>
      <c r="AF26" s="56"/>
      <c r="AG26" s="56"/>
      <c r="AH26" s="56"/>
      <c r="AI26" s="56"/>
      <c r="AJ26" s="57"/>
      <c r="AK26" s="55" t="s">
        <v>1465</v>
      </c>
      <c r="AL26" s="56"/>
      <c r="AM26" s="56"/>
      <c r="AN26" s="57"/>
      <c r="AO26" s="99" t="s">
        <v>234</v>
      </c>
      <c r="AP26" s="100"/>
      <c r="AQ26" s="101"/>
    </row>
    <row r="27" spans="4:46" ht="18" customHeight="1">
      <c r="D27" s="5" t="s">
        <v>290</v>
      </c>
      <c r="E27" s="24" t="str">
        <f t="shared" si="2"/>
        <v>echo 'COLUMN_DEFAULT_VALUE="NONE","NONE","NONE","NONE","NONE","NONE","NONE","NONE","NONE","NONE"' &gt;&gt; `pwd`/config/db_sql_config.txt</v>
      </c>
      <c r="H27" s="24"/>
      <c r="M27" s="24"/>
      <c r="AC27" s="5" t="s">
        <v>230</v>
      </c>
      <c r="AD27" s="55" t="str" cm="1">
        <f t="array" ref="AD27">INDEX($E:$E,ROW($E$49)+3*(ROW()-ROW($AC$9)),1)</f>
        <v>COLUMN_DEFAULT_VALUE</v>
      </c>
      <c r="AE27" s="56"/>
      <c r="AF27" s="56"/>
      <c r="AG27" s="56"/>
      <c r="AH27" s="56"/>
      <c r="AI27" s="56"/>
      <c r="AJ27" s="57"/>
      <c r="AK27" s="55" t="s">
        <v>1473</v>
      </c>
      <c r="AL27" s="56"/>
      <c r="AM27" s="56"/>
      <c r="AN27" s="57"/>
      <c r="AO27" s="99" t="s">
        <v>234</v>
      </c>
      <c r="AP27" s="100"/>
      <c r="AQ27" s="101"/>
    </row>
    <row r="28" spans="4:46" ht="18" customHeight="1">
      <c r="D28" s="5" t="s">
        <v>290</v>
      </c>
      <c r="E28" s="24" t="str">
        <f t="shared" si="2"/>
        <v>echo 'COLUMN_COMMENT="NONE","NONE","NONE","NONE","NONE","NONE","NONE","NONE","NONE","NONE"' &gt;&gt; `pwd`/config/db_sql_config.txt</v>
      </c>
      <c r="H28" s="24"/>
      <c r="M28" s="24"/>
      <c r="AC28" s="5" t="s">
        <v>230</v>
      </c>
      <c r="AD28" s="55" t="str" cm="1">
        <f t="array" ref="AD28">INDEX($E:$E,ROW($E$49)+3*(ROW()-ROW($AC$9)),1)</f>
        <v>COLUMN_COMMENT</v>
      </c>
      <c r="AE28" s="56"/>
      <c r="AF28" s="56"/>
      <c r="AG28" s="56"/>
      <c r="AH28" s="56"/>
      <c r="AI28" s="56"/>
      <c r="AJ28" s="57"/>
      <c r="AK28" s="55" t="s">
        <v>1473</v>
      </c>
      <c r="AL28" s="56"/>
      <c r="AM28" s="56"/>
      <c r="AN28" s="57"/>
      <c r="AO28" s="99" t="s">
        <v>234</v>
      </c>
      <c r="AP28" s="100"/>
      <c r="AQ28" s="101"/>
    </row>
    <row r="29" spans="4:46" ht="18" customHeight="1">
      <c r="D29" s="5" t="s">
        <v>290</v>
      </c>
      <c r="E29" s="24" t="str">
        <f t="shared" si="2"/>
        <v>echo 'SQL_SET_HOST="%"' &gt;&gt; `pwd`/config/db_sql_config.txt</v>
      </c>
      <c r="H29" s="24"/>
      <c r="M29" s="24"/>
      <c r="AC29" s="5" t="s">
        <v>230</v>
      </c>
      <c r="AD29" s="55" t="str" cm="1">
        <f t="array" ref="AD29">INDEX($E:$E,ROW($E$49)+3*(ROW()-ROW($AC$9)),1)</f>
        <v>SQL_SET_HOST</v>
      </c>
      <c r="AE29" s="56"/>
      <c r="AF29" s="56"/>
      <c r="AG29" s="56"/>
      <c r="AH29" s="56"/>
      <c r="AI29" s="56"/>
      <c r="AJ29" s="57"/>
      <c r="AK29" s="55" t="s">
        <v>314</v>
      </c>
      <c r="AL29" s="56"/>
      <c r="AM29" s="56"/>
      <c r="AN29" s="57"/>
      <c r="AO29" s="99" t="s">
        <v>234</v>
      </c>
      <c r="AP29" s="100"/>
      <c r="AQ29" s="101"/>
    </row>
    <row r="30" spans="4:46" ht="18" customHeight="1">
      <c r="D30" s="5" t="s">
        <v>290</v>
      </c>
      <c r="E30" s="24" t="str">
        <f t="shared" si="2"/>
        <v>echo 'POSTGRESQL_TEMPLATE="template0"' &gt;&gt; `pwd`/config/db_sql_config.txt</v>
      </c>
      <c r="H30" s="24"/>
      <c r="M30" s="24"/>
      <c r="AC30" s="5" t="s">
        <v>230</v>
      </c>
      <c r="AD30" s="55" t="str" cm="1">
        <f t="array" ref="AD30">INDEX($E:$E,ROW($E$49)+3*(ROW()-ROW($AC$9)),1)</f>
        <v>POSTGRESQL_TEMPLATE</v>
      </c>
      <c r="AE30" s="56"/>
      <c r="AF30" s="56"/>
      <c r="AG30" s="56"/>
      <c r="AH30" s="56"/>
      <c r="AI30" s="56"/>
      <c r="AJ30" s="57"/>
      <c r="AK30" s="55" t="s">
        <v>321</v>
      </c>
      <c r="AL30" s="56"/>
      <c r="AM30" s="56"/>
      <c r="AN30" s="57"/>
      <c r="AO30" s="99" t="s">
        <v>234</v>
      </c>
      <c r="AP30" s="100"/>
      <c r="AQ30" s="101"/>
      <c r="AS30" s="5" t="s">
        <v>230</v>
      </c>
      <c r="AT30" s="5" t="s">
        <v>1547</v>
      </c>
    </row>
    <row r="31" spans="4:46" ht="18" customHeight="1">
      <c r="D31" s="5" t="s">
        <v>290</v>
      </c>
      <c r="E31" s="24" t="str">
        <f t="shared" si="2"/>
        <v>echo 'POSTGRESQL_CONNECTION_LIMIT="-1"' &gt;&gt; `pwd`/config/db_sql_config.txt</v>
      </c>
      <c r="H31" s="24"/>
      <c r="M31" s="24"/>
      <c r="AC31" s="5" t="s">
        <v>230</v>
      </c>
      <c r="AD31" s="55" t="str" cm="1">
        <f t="array" ref="AD31">INDEX($E:$E,ROW($E$49)+3*(ROW()-ROW($AC$9)),1)</f>
        <v>POSTGRESQL_CONNECTION_LIMIT</v>
      </c>
      <c r="AE31" s="56"/>
      <c r="AF31" s="56"/>
      <c r="AG31" s="56"/>
      <c r="AH31" s="56"/>
      <c r="AI31" s="56"/>
      <c r="AJ31" s="57"/>
      <c r="AK31" s="55">
        <v>-1</v>
      </c>
      <c r="AL31" s="56"/>
      <c r="AM31" s="56"/>
      <c r="AN31" s="57"/>
      <c r="AO31" s="99" t="s">
        <v>234</v>
      </c>
      <c r="AP31" s="100"/>
      <c r="AQ31" s="101"/>
      <c r="AS31" s="5" t="s">
        <v>230</v>
      </c>
      <c r="AT31" s="5" t="s">
        <v>1547</v>
      </c>
    </row>
    <row r="32" spans="4:46" ht="18" customHeight="1">
      <c r="D32" s="5" t="s">
        <v>290</v>
      </c>
      <c r="E32" s="24" t="str">
        <f t="shared" si="2"/>
        <v>echo 'POSTGRESQL_ALLOW_CONNECTIONS="true"' &gt;&gt; `pwd`/config/db_sql_config.txt</v>
      </c>
      <c r="H32" s="24"/>
      <c r="M32" s="24"/>
      <c r="AC32" s="5" t="s">
        <v>230</v>
      </c>
      <c r="AD32" s="55" t="str" cm="1">
        <f t="array" ref="AD32">INDEX($E:$E,ROW($E$49)+3*(ROW()-ROW($AC$9)),1)</f>
        <v>POSTGRESQL_ALLOW_CONNECTIONS</v>
      </c>
      <c r="AE32" s="56"/>
      <c r="AF32" s="56"/>
      <c r="AG32" s="56"/>
      <c r="AH32" s="56"/>
      <c r="AI32" s="56"/>
      <c r="AJ32" s="57"/>
      <c r="AK32" s="81" t="s">
        <v>1442</v>
      </c>
      <c r="AL32" s="56"/>
      <c r="AM32" s="56"/>
      <c r="AN32" s="57"/>
      <c r="AO32" s="99" t="s">
        <v>234</v>
      </c>
      <c r="AP32" s="100"/>
      <c r="AQ32" s="101"/>
      <c r="AS32" s="5" t="s">
        <v>230</v>
      </c>
      <c r="AT32" s="5" t="s">
        <v>1547</v>
      </c>
    </row>
    <row r="34" spans="3:43" ht="18" customHeight="1">
      <c r="C34" s="5" t="s">
        <v>28</v>
      </c>
      <c r="D34" s="5" t="s">
        <v>707</v>
      </c>
      <c r="H34" s="24"/>
      <c r="J34" s="5" t="s">
        <v>230</v>
      </c>
      <c r="K34" s="5" t="s">
        <v>695</v>
      </c>
      <c r="L34" s="24"/>
    </row>
    <row r="35" spans="3:43" ht="18" customHeight="1">
      <c r="D35" s="5" t="s">
        <v>290</v>
      </c>
      <c r="E35" s="24" t="str">
        <f>"mkdir -pv ./config/;"</f>
        <v>mkdir -pv ./config/;</v>
      </c>
      <c r="H35" s="24"/>
      <c r="L35" s="24"/>
      <c r="AD35" s="59" t="s">
        <v>712</v>
      </c>
      <c r="AE35" s="30"/>
      <c r="AF35" s="30"/>
      <c r="AG35" s="30"/>
      <c r="AH35" s="30"/>
      <c r="AI35" s="30"/>
      <c r="AJ35" s="44"/>
      <c r="AK35" s="59" t="s">
        <v>713</v>
      </c>
      <c r="AL35" s="30"/>
      <c r="AM35" s="30"/>
      <c r="AN35" s="44"/>
      <c r="AO35" s="59" t="s">
        <v>737</v>
      </c>
      <c r="AP35" s="30"/>
      <c r="AQ35" s="44"/>
    </row>
    <row r="36" spans="3:43" ht="18" customHeight="1">
      <c r="D36" s="5" t="s">
        <v>290</v>
      </c>
      <c r="E36" s="24" t="str">
        <f>"echo '"&amp;$AD36&amp;"="""&amp;$AK36&amp;"""' &gt; `pwd`/config/"&amp;$K$7</f>
        <v>echo 'COLUMN_COUNTS="10"' &gt; `pwd`/config/db_sql_config.txt</v>
      </c>
      <c r="H36" s="24"/>
      <c r="M36" s="24"/>
      <c r="AC36" s="5" t="s">
        <v>230</v>
      </c>
      <c r="AD36" s="55" t="str">
        <f>db_check_data_validate_config1!$AD9</f>
        <v>COLUMN_COUNTS</v>
      </c>
      <c r="AE36" s="56"/>
      <c r="AF36" s="56"/>
      <c r="AG36" s="56"/>
      <c r="AH36" s="56"/>
      <c r="AI36" s="56"/>
      <c r="AJ36" s="57"/>
      <c r="AK36" s="55">
        <v>10</v>
      </c>
      <c r="AL36" s="56"/>
      <c r="AM36" s="56"/>
      <c r="AN36" s="57"/>
      <c r="AO36" s="99" t="s">
        <v>234</v>
      </c>
      <c r="AP36" s="100"/>
      <c r="AQ36" s="101"/>
    </row>
    <row r="37" spans="3:43" ht="18" customHeight="1">
      <c r="D37" s="5" t="s">
        <v>290</v>
      </c>
      <c r="E37" s="24" t="str">
        <f t="shared" ref="E37:E38" si="3">"echo '"&amp;$AD37&amp;"="""&amp;$AK37&amp;"""' &gt;&gt; `pwd`/config/"&amp;$K$7</f>
        <v>echo 'COLUMN_DATA_TYPE="char","string","byte","short","int","long","float","double","boolean","date"' &gt;&gt; `pwd`/config/db_sql_config.txt</v>
      </c>
      <c r="H37" s="24"/>
      <c r="M37" s="24"/>
      <c r="AC37" s="5" t="s">
        <v>230</v>
      </c>
      <c r="AD37" s="55" t="str">
        <f>db_check_data_validate_config1!$AD10</f>
        <v>COLUMN_DATA_TYPE</v>
      </c>
      <c r="AE37" s="56"/>
      <c r="AF37" s="56"/>
      <c r="AG37" s="56"/>
      <c r="AH37" s="56"/>
      <c r="AI37" s="56"/>
      <c r="AJ37" s="57"/>
      <c r="AK37" s="55" t="s">
        <v>1478</v>
      </c>
      <c r="AL37" s="56"/>
      <c r="AM37" s="56"/>
      <c r="AN37" s="57"/>
      <c r="AO37" s="99" t="s">
        <v>234</v>
      </c>
      <c r="AP37" s="100"/>
      <c r="AQ37" s="101"/>
    </row>
    <row r="38" spans="3:43" ht="18" customHeight="1">
      <c r="D38" s="5" t="s">
        <v>290</v>
      </c>
      <c r="E38" s="24" t="str">
        <f t="shared" si="3"/>
        <v>echo 'COLUMN_DATA_LENGTH="3","100","2","3","4","5","4.3","11.4","1","YYYYMMDDhhmmss"' &gt;&gt; `pwd`/config/db_sql_config.txt</v>
      </c>
      <c r="H38" s="24"/>
      <c r="M38" s="24"/>
      <c r="AC38" s="5" t="s">
        <v>230</v>
      </c>
      <c r="AD38" s="55" t="str">
        <f>db_check_data_validate_config1!$AD11</f>
        <v>COLUMN_DATA_LENGTH</v>
      </c>
      <c r="AE38" s="56"/>
      <c r="AF38" s="56"/>
      <c r="AG38" s="56"/>
      <c r="AH38" s="56"/>
      <c r="AI38" s="56"/>
      <c r="AJ38" s="57"/>
      <c r="AK38" s="55" t="s">
        <v>1479</v>
      </c>
      <c r="AL38" s="56"/>
      <c r="AM38" s="56"/>
      <c r="AN38" s="57"/>
      <c r="AO38" s="99" t="s">
        <v>234</v>
      </c>
      <c r="AP38" s="100"/>
      <c r="AQ38" s="101"/>
    </row>
    <row r="39" spans="3:43" ht="18" customHeight="1">
      <c r="H39" s="24"/>
      <c r="M39" s="24"/>
    </row>
    <row r="40" spans="3:43" ht="18" customHeight="1">
      <c r="C40" s="5" t="s">
        <v>30</v>
      </c>
      <c r="D40" s="5" t="s">
        <v>425</v>
      </c>
      <c r="J40" s="5" t="s">
        <v>230</v>
      </c>
      <c r="K40" s="5" t="str">
        <f>K7</f>
        <v>db_sql_config.txt</v>
      </c>
      <c r="L40" s="24"/>
    </row>
    <row r="42" spans="3:43" ht="18" customHeight="1">
      <c r="D42" s="5" t="s">
        <v>24</v>
      </c>
      <c r="E42" s="5" t="s">
        <v>426</v>
      </c>
      <c r="L42" s="5" t="s">
        <v>13</v>
      </c>
      <c r="M42" s="5" t="s">
        <v>400</v>
      </c>
    </row>
    <row r="43" spans="3:43" ht="18" customHeight="1">
      <c r="D43" s="5" t="s">
        <v>24</v>
      </c>
      <c r="E43" s="5" t="s">
        <v>399</v>
      </c>
      <c r="L43" s="5" t="s">
        <v>13</v>
      </c>
      <c r="M43" s="5" t="s">
        <v>401</v>
      </c>
    </row>
    <row r="44" spans="3:4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","")&amp;"mkdir -pv ./output/logs/; export "&amp;$E43&amp;"=""`pwd`/output/logs/"";"</f>
        <v>clear; mkdir -pv ./output/logs/; export LOG_DIR="`pwd`/output/logs/";</v>
      </c>
    </row>
    <row r="45" spans="3:43" ht="18" customHeight="1">
      <c r="H45" s="24" t="str">
        <f>"echo """&amp;$E43&amp;"=${"&amp;$E43&amp;"}""; echo;"</f>
        <v>echo "LOG_DIR=${LOG_DIR}"; echo;</v>
      </c>
    </row>
    <row r="46" spans="3:43" ht="18" customHeight="1">
      <c r="D46" s="5" t="s">
        <v>24</v>
      </c>
      <c r="E46" s="5" t="s">
        <v>502</v>
      </c>
      <c r="L46" s="5" t="s">
        <v>13</v>
      </c>
      <c r="M46" s="5" t="s">
        <v>504</v>
      </c>
    </row>
    <row r="47" spans="3:4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","")&amp;"mkdir -pv ./config/; export "&amp;$E46&amp;"=""`pwd`/config/"";"</f>
        <v>mkdir -pv ./config/; export CONFIG_DIR="`pwd`/config/";</v>
      </c>
    </row>
    <row r="48" spans="3:43" ht="18" customHeight="1">
      <c r="H48" s="24" t="str">
        <f>"echo """&amp;$E46&amp;"=${"&amp;$E46&amp;"}""; echo;"</f>
        <v>echo "CONFIG_DIR=${CONFIG_DIR}"; echo;</v>
      </c>
    </row>
    <row r="49" spans="4:13" ht="18" customHeight="1">
      <c r="D49" s="5" t="s">
        <v>24</v>
      </c>
      <c r="E49" s="5" t="s">
        <v>140</v>
      </c>
      <c r="L49" s="5" t="s">
        <v>13</v>
      </c>
      <c r="M49" s="5" t="s">
        <v>80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's/""//g'"&amp;IF(VLOOKUP($E49,$AD$9:$AQ$42,12,FALSE)="大文字"," | tr '[:lower:]' '[:upper:]'",IF(VLOOKUP($E49,$AD$9:$AQ$42,12,FALSE)="小文字"," | tr '[:upper:]' '[:lower:]'",""))&amp;");"</f>
        <v>export $(cat ${CONFIG_DIR}db_sql_config.txt | grep DBMS_NAME | sed 's/"//g');</v>
      </c>
    </row>
    <row r="51" spans="4:13" ht="18" customHeight="1">
      <c r="H51" s="24" t="str">
        <f>"echo """&amp;$E49&amp;"=${"&amp;$E49&amp;"}""; echo;"</f>
        <v>echo "DBMS_NAME=${DBMS_NAME}"; echo;</v>
      </c>
    </row>
    <row r="52" spans="4:13" ht="18" customHeight="1">
      <c r="D52" s="5" t="s">
        <v>24</v>
      </c>
      <c r="E52" s="5" t="s">
        <v>141</v>
      </c>
      <c r="L52" s="5" t="s">
        <v>13</v>
      </c>
      <c r="M52" s="5" t="s">
        <v>590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's/""//g'"&amp;IF(VLOOKUP($E52,$AD$9:$AQ$42,12,FALSE)="大文字"," | tr '[:lower:]' '[:upper:]'",IF(VLOOKUP($E52,$AD$9:$AQ$42,12,FALSE)="小文字"," | tr '[:upper:]' '[:lower:]'",""))&amp;");"</f>
        <v>export $(cat ${CONFIG_DIR}db_sql_config.txt | grep DATABASE_NAME | sed 's/"//g');</v>
      </c>
      <c r="M53" s="24"/>
    </row>
    <row r="54" spans="4:13" ht="18" customHeight="1">
      <c r="H54" s="24" t="str">
        <f>"echo """&amp;$E52&amp;"=${"&amp;$E52&amp;"}""; echo;"</f>
        <v>echo "DATABASE_NAME=${DATABASE_NAME}"; echo;</v>
      </c>
    </row>
    <row r="55" spans="4:13" ht="18" customHeight="1">
      <c r="D55" s="5" t="s">
        <v>24</v>
      </c>
      <c r="E55" s="5" t="s">
        <v>142</v>
      </c>
      <c r="L55" s="5" t="s">
        <v>13</v>
      </c>
      <c r="M55" s="5" t="s">
        <v>591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's/""//g'"&amp;IF(VLOOKUP($E55,$AD$9:$AQ$42,12,FALSE)="大文字"," | tr '[:lower:]' '[:upper:]'",IF(VLOOKUP($E55,$AD$9:$AQ$42,12,FALSE)="小文字"," | tr '[:upper:]' '[:lower:]'",""))&amp;");"</f>
        <v>export $(cat ${CONFIG_DIR}db_sql_config.txt | grep DATABASE_CHARACTER_SET | sed 's/"//g');</v>
      </c>
      <c r="M56" s="24"/>
    </row>
    <row r="57" spans="4:13" ht="18" customHeight="1">
      <c r="H57" s="24" t="str">
        <f>"echo """&amp;$E55&amp;"=${"&amp;$E55&amp;"}""; echo;"</f>
        <v>echo "DATABASE_CHARACTER_SET=${DATABASE_CHARACTER_SET}"; echo;</v>
      </c>
      <c r="M57" s="24"/>
    </row>
    <row r="58" spans="4:13" ht="18" customHeight="1">
      <c r="D58" s="5" t="s">
        <v>24</v>
      </c>
      <c r="E58" s="5" t="s">
        <v>143</v>
      </c>
      <c r="L58" s="5" t="s">
        <v>13</v>
      </c>
      <c r="M58" s="5" t="s">
        <v>592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's/""//g'"&amp;IF(VLOOKUP($E58,$AD$9:$AQ$42,12,FALSE)="大文字"," | tr '[:lower:]' '[:upper:]'",IF(VLOOKUP($E58,$AD$9:$AQ$42,12,FALSE)="小文字"," | tr '[:upper:]' '[:lower:]'",""))&amp;");"</f>
        <v>export $(cat ${CONFIG_DIR}db_sql_config.txt | grep DATABASE_COLLATE | sed 's/"//g');</v>
      </c>
      <c r="M59" s="24"/>
    </row>
    <row r="60" spans="4:13" ht="18" customHeight="1">
      <c r="H60" s="24" t="str">
        <f>"echo """&amp;$E58&amp;"=${"&amp;$E58&amp;"}""; echo;"</f>
        <v>echo "DATABASE_COLLATE=${DATABASE_COLLATE}"; echo;</v>
      </c>
      <c r="M60" s="24"/>
    </row>
    <row r="61" spans="4:13" ht="18" customHeight="1">
      <c r="D61" s="5" t="s">
        <v>24</v>
      </c>
      <c r="E61" s="5" t="s">
        <v>144</v>
      </c>
      <c r="L61" s="5" t="s">
        <v>13</v>
      </c>
      <c r="M61" s="5" t="s">
        <v>593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's/""//g'"&amp;IF(VLOOKUP($E61,$AD$9:$AQ$42,12,FALSE)="大文字"," | tr '[:lower:]' '[:upper:]'",IF(VLOOKUP($E61,$AD$9:$AQ$42,12,FALSE)="小文字"," | tr '[:upper:]' '[:lower:]'",""))&amp;");"</f>
        <v>export $(cat ${CONFIG_DIR}db_sql_config.txt | grep DATABASE_USERNAME | sed 's/"//g');</v>
      </c>
      <c r="M62" s="24"/>
    </row>
    <row r="63" spans="4:13" ht="18" customHeight="1">
      <c r="H63" s="24" t="str">
        <f>"echo """&amp;$E61&amp;"=${"&amp;$E61&amp;"}""; echo;"</f>
        <v>echo "DATABASE_USERNAME=${DATABASE_USERNAME}"; echo;</v>
      </c>
      <c r="M63" s="24"/>
    </row>
    <row r="64" spans="4:13" ht="18" customHeight="1">
      <c r="D64" s="5" t="s">
        <v>24</v>
      </c>
      <c r="E64" s="5" t="s">
        <v>145</v>
      </c>
      <c r="L64" s="5" t="s">
        <v>13</v>
      </c>
      <c r="M64" s="5" t="s">
        <v>594</v>
      </c>
    </row>
    <row r="65" spans="4:13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's/""//g'"&amp;IF(VLOOKUP($E64,$AD$9:$AQ$42,12,FALSE)="大文字"," | tr '[:lower:]' '[:upper:]'",IF(VLOOKUP($E64,$AD$9:$AQ$42,12,FALSE)="小文字"," | tr '[:upper:]' '[:lower:]'",""))&amp;");"</f>
        <v>export $(cat ${CONFIG_DIR}db_sql_config.txt | grep DATABASE_PASSWORD | sed 's/"//g');</v>
      </c>
      <c r="M65" s="24"/>
    </row>
    <row r="66" spans="4:13" ht="18" customHeight="1">
      <c r="H66" s="24" t="str">
        <f>"echo """&amp;$E64&amp;"=${"&amp;$E64&amp;"}""; echo;"</f>
        <v>echo "DATABASE_PASSWORD=${DATABASE_PASSWORD}"; echo;</v>
      </c>
      <c r="M66" s="24"/>
    </row>
    <row r="67" spans="4:13" ht="18" customHeight="1">
      <c r="D67" s="5" t="s">
        <v>24</v>
      </c>
      <c r="E67" s="5" t="s">
        <v>146</v>
      </c>
      <c r="L67" s="5" t="s">
        <v>13</v>
      </c>
      <c r="M67" s="5" t="s">
        <v>595</v>
      </c>
    </row>
    <row r="68" spans="4:13" ht="18" customHeight="1">
      <c r="E68" s="5" t="s">
        <v>290</v>
      </c>
      <c r="F68" s="5" t="s">
        <v>402</v>
      </c>
      <c r="G68" s="5" t="s">
        <v>13</v>
      </c>
      <c r="H68" s="24" t="str">
        <f>IF($E64="","clear; ","")&amp;"export "&amp;"$(cat ${CONFIG_DIR}"&amp;$K$7&amp;" | grep "&amp;$E67&amp;" | sed 's/""//g'"&amp;IF(VLOOKUP($E67,$AD$9:$AQ$42,12,FALSE)="大文字"," | tr '[:lower:]' '[:upper:]'",IF(VLOOKUP($E67,$AD$9:$AQ$42,12,FALSE)="小文字"," | tr '[:upper:]' '[:lower:]'",""))&amp;");"</f>
        <v>export $(cat ${CONFIG_DIR}db_sql_config.txt | grep DATABASE_USERRIGHT | sed 's/"//g');</v>
      </c>
      <c r="M68" s="24"/>
    </row>
    <row r="69" spans="4:13" ht="18" customHeight="1">
      <c r="H69" s="24" t="str">
        <f>"echo """&amp;$E67&amp;"=${"&amp;$E67&amp;"}""; echo;"</f>
        <v>echo "DATABASE_USERRIGHT=${DATABASE_USERRIGHT}"; echo;</v>
      </c>
      <c r="M69" s="24"/>
    </row>
    <row r="70" spans="4:13" ht="18" customHeight="1">
      <c r="D70" s="5" t="s">
        <v>24</v>
      </c>
      <c r="E70" s="5" t="s">
        <v>1171</v>
      </c>
      <c r="L70" s="5" t="s">
        <v>13</v>
      </c>
      <c r="M70" s="5" t="s">
        <v>596</v>
      </c>
    </row>
    <row r="71" spans="4:13" ht="18" customHeight="1">
      <c r="E71" s="5" t="s">
        <v>290</v>
      </c>
      <c r="F71" s="5" t="s">
        <v>402</v>
      </c>
      <c r="G71" s="5" t="s">
        <v>13</v>
      </c>
      <c r="H71" s="24" t="str">
        <f>IF($E67="","clear; ","")&amp;"export "&amp;"$(cat ${CONFIG_DIR}"&amp;$K$7&amp;" | grep "&amp;$E70&amp;" | sed 's/""//g'"&amp;IF(VLOOKUP($E70,$AD$9:$AQ$42,12,FALSE)="大文字"," | tr '[:lower:]' '[:upper:]'",IF(VLOOKUP($E70,$AD$9:$AQ$42,12,FALSE)="小文字"," | tr '[:upper:]' '[:lower:]'",""))&amp;");"</f>
        <v>export $(cat ${CONFIG_DIR}db_sql_config.txt | grep DATABASE_TABLERIGHT | sed 's/"//g');</v>
      </c>
      <c r="M71" s="24"/>
    </row>
    <row r="72" spans="4:13" ht="18" customHeight="1">
      <c r="H72" s="24" t="str">
        <f>"echo """&amp;$E70&amp;"=${"&amp;$E70&amp;"}""; echo;"</f>
        <v>echo "DATABASE_TABLERIGHT=${DATABASE_TABLERIGHT}"; echo;</v>
      </c>
      <c r="M72" s="24"/>
    </row>
    <row r="73" spans="4:13" ht="18" customHeight="1">
      <c r="D73" s="5" t="s">
        <v>24</v>
      </c>
      <c r="E73" s="5" t="s">
        <v>147</v>
      </c>
      <c r="L73" s="5" t="s">
        <v>13</v>
      </c>
      <c r="M73" s="5" t="s">
        <v>80</v>
      </c>
    </row>
    <row r="74" spans="4:13" ht="18" customHeight="1">
      <c r="E74" s="5" t="s">
        <v>290</v>
      </c>
      <c r="F74" s="5" t="s">
        <v>402</v>
      </c>
      <c r="G74" s="5" t="s">
        <v>13</v>
      </c>
      <c r="H74" s="24" t="str">
        <f>IF($E70="","clear; ","")&amp;"export "&amp;"$(cat ${CONFIG_DIR}"&amp;$K$7&amp;" | grep "&amp;$E73&amp;" | sed 's/""//g'"&amp;IF(VLOOKUP($E73,$AD$9:$AQ$42,12,FALSE)="大文字"," | tr '[:lower:]' '[:upper:]'",IF(VLOOKUP($E73,$AD$9:$AQ$42,12,FALSE)="小文字"," | tr '[:upper:]' '[:lower:]'",""))&amp;");"</f>
        <v>export $(cat ${CONFIG_DIR}db_sql_config.txt | grep SET_SCHEMA | sed 's/"//g');</v>
      </c>
    </row>
    <row r="75" spans="4:13" ht="18" customHeight="1">
      <c r="H75" s="24" t="str">
        <f>"echo """&amp;$E73&amp;"=${"&amp;$E73&amp;"}""; echo;"</f>
        <v>echo "SET_SCHEMA=${SET_SCHEMA}"; echo;</v>
      </c>
    </row>
    <row r="76" spans="4:13" ht="18" customHeight="1">
      <c r="D76" s="5" t="s">
        <v>24</v>
      </c>
      <c r="E76" s="5" t="s">
        <v>148</v>
      </c>
      <c r="L76" s="5" t="s">
        <v>13</v>
      </c>
      <c r="M76" s="5" t="s">
        <v>590</v>
      </c>
    </row>
    <row r="77" spans="4:13" ht="18" customHeight="1">
      <c r="E77" s="5" t="s">
        <v>290</v>
      </c>
      <c r="F77" s="5" t="s">
        <v>402</v>
      </c>
      <c r="G77" s="5" t="s">
        <v>13</v>
      </c>
      <c r="H77" s="24" t="str">
        <f>IF($E73="","clear; ","")&amp;"export "&amp;"$(cat ${CONFIG_DIR}"&amp;$K$7&amp;" | grep "&amp;$E76&amp;" | sed 's/""//g'"&amp;IF(VLOOKUP($E76,$AD$9:$AQ$42,12,FALSE)="大文字"," | tr '[:lower:]' '[:upper:]'",IF(VLOOKUP($E76,$AD$9:$AQ$42,12,FALSE)="小文字"," | tr '[:upper:]' '[:lower:]'",""))&amp;");"</f>
        <v>export $(cat ${CONFIG_DIR}db_sql_config.txt | grep SET_TABLENAME | sed 's/"//g');</v>
      </c>
      <c r="M77" s="24"/>
    </row>
    <row r="78" spans="4:13" ht="18" customHeight="1">
      <c r="H78" s="24" t="str">
        <f>"echo """&amp;$E76&amp;"=${"&amp;$E76&amp;"}""; echo;"</f>
        <v>echo "SET_TABLENAME=${SET_TABLENAME}"; echo;</v>
      </c>
    </row>
    <row r="79" spans="4:13" ht="18" customHeight="1">
      <c r="D79" s="5" t="s">
        <v>24</v>
      </c>
      <c r="E79" s="5" t="s">
        <v>149</v>
      </c>
      <c r="L79" s="5" t="s">
        <v>13</v>
      </c>
      <c r="M79" s="5" t="s">
        <v>591</v>
      </c>
    </row>
    <row r="80" spans="4:13" ht="18" customHeight="1">
      <c r="E80" s="5" t="s">
        <v>290</v>
      </c>
      <c r="F80" s="5" t="s">
        <v>402</v>
      </c>
      <c r="G80" s="5" t="s">
        <v>13</v>
      </c>
      <c r="H80" s="24" t="str">
        <f>IF($E76="","clear; ","")&amp;"export "&amp;"$(cat ${CONFIG_DIR}"&amp;$K$7&amp;" | grep "&amp;$E79&amp;" | sed 's/""//g'"&amp;IF(VLOOKUP($E79,$AD$9:$AQ$42,12,FALSE)="大文字"," | tr '[:lower:]' '[:upper:]'",IF(VLOOKUP($E79,$AD$9:$AQ$42,12,FALSE)="小文字"," | tr '[:upper:]' '[:lower:]'",""))&amp;");"</f>
        <v>export $(cat ${CONFIG_DIR}db_sql_config.txt | grep FOREIGN_TABLENAME | sed 's/"//g');</v>
      </c>
      <c r="M80" s="24"/>
    </row>
    <row r="81" spans="4:13" ht="18" customHeight="1">
      <c r="H81" s="24" t="str">
        <f>"echo """&amp;$E79&amp;"=${"&amp;$E79&amp;"}""; echo;"</f>
        <v>echo "FOREIGN_TABLENAME=${FOREIGN_TABLENAME}"; echo;</v>
      </c>
      <c r="M81" s="24"/>
    </row>
    <row r="82" spans="4:13" ht="18" customHeight="1">
      <c r="D82" s="5" t="s">
        <v>24</v>
      </c>
      <c r="E82" s="5" t="s">
        <v>150</v>
      </c>
      <c r="L82" s="5" t="s">
        <v>13</v>
      </c>
      <c r="M82" s="5" t="s">
        <v>592</v>
      </c>
    </row>
    <row r="83" spans="4:13" ht="18" customHeight="1">
      <c r="E83" s="5" t="s">
        <v>290</v>
      </c>
      <c r="F83" s="5" t="s">
        <v>402</v>
      </c>
      <c r="G83" s="5" t="s">
        <v>13</v>
      </c>
      <c r="H83" s="24" t="str">
        <f>IF($E79="","clear; ","")&amp;"export "&amp;"$(cat ${CONFIG_DIR}"&amp;$K$7&amp;" | grep "&amp;$E82&amp;" | sed 's/""//g'"&amp;IF(VLOOKUP($E82,$AD$9:$AQ$42,12,FALSE)="大文字"," | tr '[:lower:]' '[:upper:]'",IF(VLOOKUP($E82,$AD$9:$AQ$42,12,FALSE)="小文字"," | tr '[:upper:]' '[:lower:]'",""))&amp;");"</f>
        <v>export $(cat ${CONFIG_DIR}db_sql_config.txt | grep COLUMN_DATA_NAME | sed 's/"//g');</v>
      </c>
      <c r="M83" s="24"/>
    </row>
    <row r="84" spans="4:13" ht="18" customHeight="1">
      <c r="H84" s="24" t="str">
        <f>"echo """&amp;$E82&amp;"=${"&amp;$E82&amp;"}""; echo;"</f>
        <v>echo "COLUMN_DATA_NAME=${COLUMN_DATA_NAME}"; echo;</v>
      </c>
      <c r="M84" s="24"/>
    </row>
    <row r="85" spans="4:13" ht="18" customHeight="1">
      <c r="D85" s="5" t="s">
        <v>24</v>
      </c>
      <c r="E85" s="5" t="s">
        <v>151</v>
      </c>
      <c r="L85" s="5" t="s">
        <v>13</v>
      </c>
      <c r="M85" s="5" t="s">
        <v>593</v>
      </c>
    </row>
    <row r="86" spans="4:13" ht="18" customHeight="1">
      <c r="E86" s="5" t="s">
        <v>290</v>
      </c>
      <c r="F86" s="5" t="s">
        <v>402</v>
      </c>
      <c r="G86" s="5" t="s">
        <v>13</v>
      </c>
      <c r="H86" s="24" t="str">
        <f>IF($E82="","clear; ","")&amp;"export "&amp;"$(cat ${CONFIG_DIR}"&amp;$K$7&amp;" | grep "&amp;$E85&amp;" | sed 's/""//g'"&amp;IF(VLOOKUP($E85,$AD$9:$AQ$42,12,FALSE)="大文字"," | tr '[:lower:]' '[:upper:]'",IF(VLOOKUP($E85,$AD$9:$AQ$42,12,FALSE)="小文字"," | tr '[:upper:]' '[:lower:]'",""))&amp;");"</f>
        <v>export $(cat ${CONFIG_DIR}db_sql_config.txt | grep COLUMN_PRIMARY_KEY | sed 's/"//g');</v>
      </c>
      <c r="M86" s="24"/>
    </row>
    <row r="87" spans="4:13" ht="18" customHeight="1">
      <c r="H87" s="24" t="str">
        <f>"echo """&amp;$E85&amp;"=${"&amp;$E85&amp;"}""; echo;"</f>
        <v>echo "COLUMN_PRIMARY_KEY=${COLUMN_PRIMARY_KEY}"; echo;</v>
      </c>
      <c r="M87" s="24"/>
    </row>
    <row r="88" spans="4:13" ht="18" customHeight="1">
      <c r="D88" s="5" t="s">
        <v>24</v>
      </c>
      <c r="E88" s="5" t="s">
        <v>152</v>
      </c>
      <c r="L88" s="5" t="s">
        <v>13</v>
      </c>
      <c r="M88" s="5" t="s">
        <v>594</v>
      </c>
    </row>
    <row r="89" spans="4:13" ht="18" customHeight="1">
      <c r="E89" s="5" t="s">
        <v>290</v>
      </c>
      <c r="F89" s="5" t="s">
        <v>402</v>
      </c>
      <c r="G89" s="5" t="s">
        <v>13</v>
      </c>
      <c r="H89" s="24" t="str">
        <f>IF($E85="","clear; ","")&amp;"export "&amp;"$(cat ${CONFIG_DIR}"&amp;$K$7&amp;" | grep "&amp;$E88&amp;" | sed 's/""//g'"&amp;IF(VLOOKUP($E88,$AD$9:$AQ$42,12,FALSE)="大文字"," | tr '[:lower:]' '[:upper:]'",IF(VLOOKUP($E88,$AD$9:$AQ$42,12,FALSE)="小文字"," | tr '[:upper:]' '[:lower:]'",""))&amp;");"</f>
        <v>export $(cat ${CONFIG_DIR}db_sql_config.txt | grep COLUMN_UNIQUE_KEY | sed 's/"//g');</v>
      </c>
      <c r="M89" s="24"/>
    </row>
    <row r="90" spans="4:13" ht="18" customHeight="1">
      <c r="H90" s="24" t="str">
        <f>"echo """&amp;$E88&amp;"=${"&amp;$E88&amp;"}""; echo;"</f>
        <v>echo "COLUMN_UNIQUE_KEY=${COLUMN_UNIQUE_KEY}"; echo;</v>
      </c>
      <c r="M90" s="24"/>
    </row>
    <row r="91" spans="4:13" ht="18" customHeight="1">
      <c r="D91" s="5" t="s">
        <v>24</v>
      </c>
      <c r="E91" s="5" t="s">
        <v>153</v>
      </c>
      <c r="L91" s="5" t="s">
        <v>13</v>
      </c>
      <c r="M91" s="5" t="s">
        <v>595</v>
      </c>
    </row>
    <row r="92" spans="4:13" ht="18" customHeight="1">
      <c r="E92" s="5" t="s">
        <v>290</v>
      </c>
      <c r="F92" s="5" t="s">
        <v>402</v>
      </c>
      <c r="G92" s="5" t="s">
        <v>13</v>
      </c>
      <c r="H92" s="24" t="str">
        <f>IF($E88="","clear; ","")&amp;"export "&amp;"$(cat ${CONFIG_DIR}"&amp;$K$7&amp;" | grep "&amp;$E91&amp;" | sed 's/""//g'"&amp;IF(VLOOKUP($E91,$AD$9:$AQ$42,12,FALSE)="大文字"," | tr '[:lower:]' '[:upper:]'",IF(VLOOKUP($E91,$AD$9:$AQ$42,12,FALSE)="小文字"," | tr '[:upper:]' '[:lower:]'",""))&amp;");"</f>
        <v>export $(cat ${CONFIG_DIR}db_sql_config.txt | grep COLUMN_FOREIGN_KEY | sed 's/"//g');</v>
      </c>
      <c r="M92" s="24"/>
    </row>
    <row r="93" spans="4:13" ht="18" customHeight="1">
      <c r="H93" s="24" t="str">
        <f>"echo """&amp;$E91&amp;"=${"&amp;$E91&amp;"}""; echo;"</f>
        <v>echo "COLUMN_FOREIGN_KEY=${COLUMN_FOREIGN_KEY}"; echo;</v>
      </c>
      <c r="M93" s="24"/>
    </row>
    <row r="94" spans="4:13" ht="18" customHeight="1">
      <c r="D94" s="5" t="s">
        <v>24</v>
      </c>
      <c r="E94" s="5" t="s">
        <v>154</v>
      </c>
      <c r="L94" s="5" t="s">
        <v>13</v>
      </c>
      <c r="M94" s="5" t="s">
        <v>596</v>
      </c>
    </row>
    <row r="95" spans="4:13" ht="18" customHeight="1">
      <c r="E95" s="5" t="s">
        <v>290</v>
      </c>
      <c r="F95" s="5" t="s">
        <v>402</v>
      </c>
      <c r="G95" s="5" t="s">
        <v>13</v>
      </c>
      <c r="H95" s="24" t="str">
        <f>IF($E91="","clear; ","")&amp;"export "&amp;"$(cat ${CONFIG_DIR}"&amp;$K$7&amp;" | grep "&amp;$E94&amp;" | sed 's/""//g'"&amp;IF(VLOOKUP($E94,$AD$9:$AQ$42,12,FALSE)="大文字"," | tr '[:lower:]' '[:upper:]'",IF(VLOOKUP($E94,$AD$9:$AQ$42,12,FALSE)="小文字"," | tr '[:upper:]' '[:lower:]'",""))&amp;");"</f>
        <v>export $(cat ${CONFIG_DIR}db_sql_config.txt | grep COLUMN_INDEX_KEY | sed 's/"//g');</v>
      </c>
      <c r="M95" s="24"/>
    </row>
    <row r="96" spans="4:13" ht="18" customHeight="1">
      <c r="H96" s="24" t="str">
        <f>"echo """&amp;$E94&amp;"=${"&amp;$E94&amp;"}""; echo;"</f>
        <v>echo "COLUMN_INDEX_KEY=${COLUMN_INDEX_KEY}"; echo;</v>
      </c>
      <c r="M96" s="24"/>
    </row>
    <row r="97" spans="4:13" ht="18" customHeight="1">
      <c r="D97" s="5" t="s">
        <v>24</v>
      </c>
      <c r="E97" s="5" t="s">
        <v>155</v>
      </c>
      <c r="L97" s="5" t="s">
        <v>13</v>
      </c>
      <c r="M97" s="5" t="s">
        <v>590</v>
      </c>
    </row>
    <row r="98" spans="4:13" ht="18" customHeight="1">
      <c r="E98" s="5" t="s">
        <v>290</v>
      </c>
      <c r="F98" s="5" t="s">
        <v>402</v>
      </c>
      <c r="G98" s="5" t="s">
        <v>13</v>
      </c>
      <c r="H98" s="24" t="str">
        <f>IF($E94="","clear; ","")&amp;"export "&amp;"$(cat ${CONFIG_DIR}"&amp;$K$7&amp;" | grep "&amp;$E97&amp;" | sed 's/""//g'"&amp;IF(VLOOKUP($E97,$AD$9:$AQ$42,12,FALSE)="大文字"," | tr '[:lower:]' '[:upper:]'",IF(VLOOKUP($E97,$AD$9:$AQ$42,12,FALSE)="小文字"," | tr '[:upper:]' '[:lower:]'",""))&amp;");"</f>
        <v>export $(cat ${CONFIG_DIR}db_sql_config.txt | grep COLUMN_NOT_NULL | sed 's/"//g');</v>
      </c>
      <c r="M98" s="24"/>
    </row>
    <row r="99" spans="4:13" ht="18" customHeight="1">
      <c r="H99" s="24" t="str">
        <f>"echo """&amp;$E97&amp;"=${"&amp;$E97&amp;"}""; echo;"</f>
        <v>echo "COLUMN_NOT_NULL=${COLUMN_NOT_NULL}"; echo;</v>
      </c>
    </row>
    <row r="100" spans="4:13" ht="18" customHeight="1">
      <c r="D100" s="5" t="s">
        <v>24</v>
      </c>
      <c r="E100" s="5" t="s">
        <v>156</v>
      </c>
      <c r="L100" s="5" t="s">
        <v>13</v>
      </c>
      <c r="M100" s="5" t="s">
        <v>591</v>
      </c>
    </row>
    <row r="101" spans="4:13" ht="18" customHeight="1">
      <c r="E101" s="5" t="s">
        <v>290</v>
      </c>
      <c r="F101" s="5" t="s">
        <v>402</v>
      </c>
      <c r="G101" s="5" t="s">
        <v>13</v>
      </c>
      <c r="H101" s="24" t="str">
        <f>IF($E97="","clear; ","")&amp;"export "&amp;"$(cat ${CONFIG_DIR}"&amp;$K$7&amp;" | grep "&amp;$E100&amp;" | sed 's/""//g'"&amp;IF(VLOOKUP($E100,$AD$9:$AQ$42,12,FALSE)="大文字"," | tr '[:lower:]' '[:upper:]'",IF(VLOOKUP($E100,$AD$9:$AQ$42,12,FALSE)="小文字"," | tr '[:upper:]' '[:lower:]'",""))&amp;");"</f>
        <v>export $(cat ${CONFIG_DIR}db_sql_config.txt | grep COLUMN_AUTO_INCREMENT | sed 's/"//g');</v>
      </c>
      <c r="M101" s="24"/>
    </row>
    <row r="102" spans="4:13" ht="18" customHeight="1">
      <c r="H102" s="24" t="str">
        <f>"echo """&amp;$E100&amp;"=${"&amp;$E100&amp;"}""; echo;"</f>
        <v>echo "COLUMN_AUTO_INCREMENT=${COLUMN_AUTO_INCREMENT}"; echo;</v>
      </c>
      <c r="M102" s="24"/>
    </row>
    <row r="103" spans="4:13" ht="18" customHeight="1">
      <c r="D103" s="5" t="s">
        <v>24</v>
      </c>
      <c r="E103" s="5" t="s">
        <v>157</v>
      </c>
      <c r="L103" s="5" t="s">
        <v>13</v>
      </c>
      <c r="M103" s="5" t="s">
        <v>592</v>
      </c>
    </row>
    <row r="104" spans="4:13" ht="18" customHeight="1">
      <c r="E104" s="5" t="s">
        <v>290</v>
      </c>
      <c r="F104" s="5" t="s">
        <v>402</v>
      </c>
      <c r="G104" s="5" t="s">
        <v>13</v>
      </c>
      <c r="H104" s="24" t="str">
        <f>IF($E100="","clear; ","")&amp;"export "&amp;"$(cat ${CONFIG_DIR}"&amp;$K$7&amp;" | grep "&amp;$E103&amp;" | sed 's/""//g'"&amp;IF(VLOOKUP($E103,$AD$9:$AQ$42,12,FALSE)="大文字"," | tr '[:lower:]' '[:upper:]'",IF(VLOOKUP($E103,$AD$9:$AQ$42,12,FALSE)="小文字"," | tr '[:upper:]' '[:lower:]'",""))&amp;");"</f>
        <v>export $(cat ${CONFIG_DIR}db_sql_config.txt | grep COLUMN_DEFAULT_VALUE | sed 's/"//g');</v>
      </c>
      <c r="M104" s="24"/>
    </row>
    <row r="105" spans="4:13" ht="18" customHeight="1">
      <c r="H105" s="24" t="str">
        <f>"echo """&amp;$E103&amp;"=${"&amp;$E103&amp;"}""; echo;"</f>
        <v>echo "COLUMN_DEFAULT_VALUE=${COLUMN_DEFAULT_VALUE}"; echo;</v>
      </c>
      <c r="M105" s="24"/>
    </row>
    <row r="106" spans="4:13" ht="18" customHeight="1">
      <c r="D106" s="5" t="s">
        <v>24</v>
      </c>
      <c r="E106" s="5" t="s">
        <v>158</v>
      </c>
      <c r="L106" s="5" t="s">
        <v>13</v>
      </c>
      <c r="M106" s="5" t="s">
        <v>593</v>
      </c>
    </row>
    <row r="107" spans="4:13" ht="18" customHeight="1">
      <c r="E107" s="5" t="s">
        <v>290</v>
      </c>
      <c r="F107" s="5" t="s">
        <v>402</v>
      </c>
      <c r="G107" s="5" t="s">
        <v>13</v>
      </c>
      <c r="H107" s="24" t="str">
        <f>IF($E103="","clear; ","")&amp;"export "&amp;"$(cat ${CONFIG_DIR}"&amp;$K$7&amp;" | grep "&amp;$E106&amp;" | sed 's/""//g'"&amp;IF(VLOOKUP($E106,$AD$9:$AQ$42,12,FALSE)="大文字"," | tr '[:lower:]' '[:upper:]'",IF(VLOOKUP($E106,$AD$9:$AQ$42,12,FALSE)="小文字"," | tr '[:upper:]' '[:lower:]'",""))&amp;");"</f>
        <v>export $(cat ${CONFIG_DIR}db_sql_config.txt | grep COLUMN_COMMENT | sed 's/"//g');</v>
      </c>
      <c r="M107" s="24"/>
    </row>
    <row r="108" spans="4:13" ht="18" customHeight="1">
      <c r="H108" s="24" t="str">
        <f>"echo """&amp;$E106&amp;"=${"&amp;$E106&amp;"}""; echo;"</f>
        <v>echo "COLUMN_COMMENT=${COLUMN_COMMENT}"; echo;</v>
      </c>
      <c r="M108" s="24"/>
    </row>
    <row r="109" spans="4:13" ht="18" customHeight="1">
      <c r="D109" s="5" t="s">
        <v>24</v>
      </c>
      <c r="E109" s="5" t="s">
        <v>159</v>
      </c>
      <c r="L109" s="5" t="s">
        <v>13</v>
      </c>
      <c r="M109" s="5" t="s">
        <v>594</v>
      </c>
    </row>
    <row r="110" spans="4:13" ht="18" customHeight="1">
      <c r="E110" s="5" t="s">
        <v>290</v>
      </c>
      <c r="F110" s="5" t="s">
        <v>402</v>
      </c>
      <c r="G110" s="5" t="s">
        <v>13</v>
      </c>
      <c r="H110" s="24" t="str">
        <f>IF($E106="","clear; ","")&amp;"export "&amp;"$(cat ${CONFIG_DIR}"&amp;$K$7&amp;" | grep "&amp;$E109&amp;" | sed 's/""//g'"&amp;IF(VLOOKUP($E109,$AD$9:$AQ$42,12,FALSE)="大文字"," | tr '[:lower:]' '[:upper:]'",IF(VLOOKUP($E109,$AD$9:$AQ$42,12,FALSE)="小文字"," | tr '[:upper:]' '[:lower:]'",""))&amp;");"</f>
        <v>export $(cat ${CONFIG_DIR}db_sql_config.txt | grep SQL_SET_HOST | sed 's/"//g');</v>
      </c>
      <c r="M110" s="24"/>
    </row>
    <row r="111" spans="4:13" ht="18" customHeight="1">
      <c r="H111" s="24" t="str">
        <f>"echo """&amp;$E109&amp;"=${"&amp;$E109&amp;"}""; echo;"</f>
        <v>echo "SQL_SET_HOST=${SQL_SET_HOST}"; echo;</v>
      </c>
      <c r="M111" s="24"/>
    </row>
    <row r="112" spans="4:13" ht="18" customHeight="1">
      <c r="D112" s="5" t="s">
        <v>24</v>
      </c>
      <c r="E112" s="5" t="s">
        <v>160</v>
      </c>
      <c r="L112" s="5" t="s">
        <v>13</v>
      </c>
      <c r="M112" s="5" t="s">
        <v>595</v>
      </c>
    </row>
    <row r="113" spans="3:13" ht="18" customHeight="1">
      <c r="E113" s="5" t="s">
        <v>290</v>
      </c>
      <c r="F113" s="5" t="s">
        <v>402</v>
      </c>
      <c r="G113" s="5" t="s">
        <v>13</v>
      </c>
      <c r="H113" s="24" t="str">
        <f>IF($E109="","clear; ","")&amp;"export "&amp;"$(cat ${CONFIG_DIR}"&amp;$K$7&amp;" | grep "&amp;$E112&amp;" | sed 's/""//g'"&amp;IF(VLOOKUP($E112,$AD$9:$AQ$42,12,FALSE)="大文字"," | tr '[:lower:]' '[:upper:]'",IF(VLOOKUP($E112,$AD$9:$AQ$42,12,FALSE)="小文字"," | tr '[:upper:]' '[:lower:]'",""))&amp;");"</f>
        <v>export $(cat ${CONFIG_DIR}db_sql_config.txt | grep POSTGRESQL_TEMPLATE | sed 's/"//g');</v>
      </c>
      <c r="M113" s="24"/>
    </row>
    <row r="114" spans="3:13" ht="18" customHeight="1">
      <c r="H114" s="24" t="str">
        <f>"echo """&amp;$E112&amp;"=${"&amp;$E112&amp;"}""; echo;"</f>
        <v>echo "POSTGRESQL_TEMPLATE=${POSTGRESQL_TEMPLATE}"; echo;</v>
      </c>
      <c r="M114" s="24"/>
    </row>
    <row r="115" spans="3:13" ht="18" customHeight="1">
      <c r="D115" s="5" t="s">
        <v>24</v>
      </c>
      <c r="E115" s="5" t="s">
        <v>161</v>
      </c>
      <c r="L115" s="5" t="s">
        <v>13</v>
      </c>
      <c r="M115" s="5" t="s">
        <v>596</v>
      </c>
    </row>
    <row r="116" spans="3:13" ht="18" customHeight="1">
      <c r="E116" s="5" t="s">
        <v>290</v>
      </c>
      <c r="F116" s="5" t="s">
        <v>402</v>
      </c>
      <c r="G116" s="5" t="s">
        <v>13</v>
      </c>
      <c r="H116" s="24" t="str">
        <f>IF($E112="","clear; ","")&amp;"export "&amp;"$(cat ${CONFIG_DIR}"&amp;$K$7&amp;" | grep "&amp;$E115&amp;" | sed 's/""//g'"&amp;IF(VLOOKUP($E115,$AD$9:$AQ$42,12,FALSE)="大文字"," | tr '[:lower:]' '[:upper:]'",IF(VLOOKUP($E115,$AD$9:$AQ$42,12,FALSE)="小文字"," | tr '[:upper:]' '[:lower:]'",""))&amp;");"</f>
        <v>export $(cat ${CONFIG_DIR}db_sql_config.txt | grep POSTGRESQL_CONNECTION_LIMIT | sed 's/"//g');</v>
      </c>
      <c r="M116" s="24"/>
    </row>
    <row r="117" spans="3:13" ht="18" customHeight="1">
      <c r="H117" s="24" t="str">
        <f>"echo """&amp;$E115&amp;"=${"&amp;$E115&amp;"}""; echo;"</f>
        <v>echo "POSTGRESQL_CONNECTION_LIMIT=${POSTGRESQL_CONNECTION_LIMIT}"; echo;</v>
      </c>
      <c r="M117" s="24"/>
    </row>
    <row r="118" spans="3:13" ht="18" customHeight="1">
      <c r="D118" s="5" t="s">
        <v>24</v>
      </c>
      <c r="E118" s="5" t="s">
        <v>162</v>
      </c>
      <c r="L118" s="5" t="s">
        <v>13</v>
      </c>
      <c r="M118" s="5" t="s">
        <v>80</v>
      </c>
    </row>
    <row r="119" spans="3:13" ht="18" customHeight="1">
      <c r="E119" s="5" t="s">
        <v>290</v>
      </c>
      <c r="F119" s="5" t="s">
        <v>402</v>
      </c>
      <c r="G119" s="5" t="s">
        <v>13</v>
      </c>
      <c r="H119" s="24" t="str">
        <f>IF($E115="","clear; ","")&amp;"export "&amp;"$(cat ${CONFIG_DIR}"&amp;$K$7&amp;" | grep "&amp;$E118&amp;" | sed 's/""//g'"&amp;IF(VLOOKUP($E118,$AD$9:$AQ$42,12,FALSE)="大文字"," | tr '[:lower:]' '[:upper:]'",IF(VLOOKUP($E118,$AD$9:$AQ$42,12,FALSE)="小文字"," | tr '[:upper:]' '[:lower:]'",""))&amp;");"</f>
        <v>export $(cat ${CONFIG_DIR}db_sql_config.txt | grep POSTGRESQL_ALLOW_CONNECTIONS | sed 's/"//g');</v>
      </c>
    </row>
    <row r="120" spans="3:13" ht="18" customHeight="1">
      <c r="H120" s="24" t="str">
        <f>"echo """&amp;$E118&amp;"=${"&amp;$E118&amp;"}""; echo;"</f>
        <v>echo "POSTGRESQL_ALLOW_CONNECTIONS=${POSTGRESQL_ALLOW_CONNECTIONS}"; echo;</v>
      </c>
    </row>
    <row r="121" spans="3:13" ht="18" customHeight="1">
      <c r="H121" s="24"/>
      <c r="M121" s="24"/>
    </row>
    <row r="122" spans="3:13" ht="18" customHeight="1">
      <c r="C122" s="5" t="s">
        <v>32</v>
      </c>
      <c r="D122" s="5" t="s">
        <v>425</v>
      </c>
      <c r="J122" s="5" t="s">
        <v>230</v>
      </c>
      <c r="K122" s="5" t="str">
        <f>K34</f>
        <v>db_data_config.txt</v>
      </c>
      <c r="L122" s="24"/>
    </row>
    <row r="124" spans="3:13" ht="18" customHeight="1">
      <c r="D124" s="5" t="s">
        <v>24</v>
      </c>
      <c r="E124" s="5" t="s">
        <v>426</v>
      </c>
      <c r="L124" s="5" t="s">
        <v>13</v>
      </c>
      <c r="M124" s="5" t="s">
        <v>400</v>
      </c>
    </row>
    <row r="125" spans="3:13" ht="18" customHeight="1">
      <c r="D125" s="5" t="s">
        <v>24</v>
      </c>
      <c r="E125" s="5" t="s">
        <v>99</v>
      </c>
      <c r="L125" s="5" t="s">
        <v>13</v>
      </c>
      <c r="M125" s="5" t="s">
        <v>518</v>
      </c>
    </row>
    <row r="126" spans="3:13" ht="18" customHeight="1">
      <c r="E126" s="5" t="s">
        <v>290</v>
      </c>
      <c r="F126" s="5" t="s">
        <v>402</v>
      </c>
      <c r="G126" s="5" t="s">
        <v>13</v>
      </c>
      <c r="H126" s="24" t="str">
        <f>IF($E122="","clear; ","")&amp;"export "&amp;"$(cat ${CONFIG_DIR}"&amp;$K$34&amp;" | grep "&amp;$E125&amp;" | sed 's/""//g'"&amp;IF(VLOOKUP($E125,$AD$36:$AQ$38,12,FALSE)="大文字"," | tr '[:lower:]' '[:upper:]'",IF(VLOOKUP($E125,$AD$36:$AQ$38,12,FALSE)="小文字"," | tr '[:upper:]' '[:lower:]'",""))&amp;");"</f>
        <v>clear; export $(cat ${CONFIG_DIR}db_data_config.txt | grep COLUMN_COUNTS | sed 's/"//g');</v>
      </c>
    </row>
    <row r="127" spans="3:13" ht="18" customHeight="1">
      <c r="H127" s="24" t="str">
        <f>"echo """&amp;$E125&amp;"=${"&amp;$E125&amp;"}""; echo;"</f>
        <v>echo "COLUMN_COUNTS=${COLUMN_COUNTS}"; echo;</v>
      </c>
    </row>
    <row r="128" spans="3:13" ht="18" customHeight="1">
      <c r="D128" s="5" t="s">
        <v>24</v>
      </c>
      <c r="E128" s="5" t="s">
        <v>100</v>
      </c>
      <c r="L128" s="5" t="s">
        <v>13</v>
      </c>
      <c r="M128" s="5" t="s">
        <v>520</v>
      </c>
    </row>
    <row r="129" spans="3:60" ht="18" customHeight="1">
      <c r="E129" s="5" t="s">
        <v>290</v>
      </c>
      <c r="F129" s="5" t="s">
        <v>402</v>
      </c>
      <c r="G129" s="5" t="s">
        <v>13</v>
      </c>
      <c r="H129" s="24" t="str">
        <f>IF($E125="","clear; ","")&amp;"export "&amp;"$(cat ${CONFIG_DIR}"&amp;$K$34&amp;" | grep "&amp;$E128&amp;" | sed 's/""//g'"&amp;IF(VLOOKUP($E128,$AD$36:$AQ$38,12,FALSE)="大文字"," | tr '[:lower:]' '[:upper:]'",IF(VLOOKUP($E128,$AD$36:$AQ$38,12,FALSE)="小文字"," | tr '[:upper:]' '[:lower:]'",""))&amp;");"</f>
        <v>export $(cat ${CONFIG_DIR}db_data_config.txt | grep COLUMN_DATA_TYPE | sed 's/"//g');</v>
      </c>
      <c r="M129" s="24"/>
    </row>
    <row r="130" spans="3:60" ht="18" customHeight="1">
      <c r="H130" s="24" t="str">
        <f>"echo """&amp;$E128&amp;"=${"&amp;$E128&amp;"}""; echo;"</f>
        <v>echo "COLUMN_DATA_TYPE=${COLUMN_DATA_TYPE}"; echo;</v>
      </c>
    </row>
    <row r="131" spans="3:60" ht="18" customHeight="1">
      <c r="D131" s="5" t="s">
        <v>24</v>
      </c>
      <c r="E131" s="5" t="s">
        <v>101</v>
      </c>
      <c r="L131" s="5" t="s">
        <v>13</v>
      </c>
      <c r="M131" s="5" t="s">
        <v>521</v>
      </c>
    </row>
    <row r="132" spans="3:60" ht="18" customHeight="1">
      <c r="E132" s="5" t="s">
        <v>290</v>
      </c>
      <c r="F132" s="5" t="s">
        <v>402</v>
      </c>
      <c r="G132" s="5" t="s">
        <v>13</v>
      </c>
      <c r="H132" s="24" t="str">
        <f>IF($E128="","clear; ","")&amp;"export "&amp;"$(cat ${CONFIG_DIR}"&amp;$K$34&amp;" | grep "&amp;$E131&amp;" | sed 's/""//g'"&amp;IF(VLOOKUP($E131,$AD$36:$AQ$38,12,FALSE)="大文字"," | tr '[:lower:]' '[:upper:]'",IF(VLOOKUP($E131,$AD$36:$AQ$38,12,FALSE)="小文字"," | tr '[:upper:]' '[:lower:]'",""))&amp;");"</f>
        <v>export $(cat ${CONFIG_DIR}db_data_config.txt | grep COLUMN_DATA_LENGTH | sed 's/"//g');</v>
      </c>
      <c r="M132" s="24"/>
    </row>
    <row r="133" spans="3:60" ht="18" customHeight="1">
      <c r="H133" s="24" t="str">
        <f>"echo """&amp;$E131&amp;"=${"&amp;$E131&amp;"}""; echo;"</f>
        <v>echo "COLUMN_DATA_LENGTH=${COLUMN_DATA_LENGTH}"; echo;</v>
      </c>
      <c r="M133" s="24"/>
    </row>
    <row r="134" spans="3:60" ht="18" customHeight="1">
      <c r="K134" s="24"/>
    </row>
    <row r="135" spans="3:60" ht="18" customHeight="1">
      <c r="C135" s="5" t="s">
        <v>33</v>
      </c>
      <c r="D135" s="5" t="s">
        <v>404</v>
      </c>
    </row>
    <row r="137" spans="3:60" ht="18" customHeight="1">
      <c r="D137" s="105" t="s">
        <v>404</v>
      </c>
      <c r="E137" s="106"/>
      <c r="F137" s="106"/>
      <c r="G137" s="107"/>
      <c r="H137" s="121">
        <f>db_check_sql_validate_config2!AQ137+1</f>
        <v>73</v>
      </c>
      <c r="I137" s="121">
        <f>H$137+1</f>
        <v>74</v>
      </c>
      <c r="J137" s="121">
        <f t="shared" ref="J137:L137" si="4">I$137+1</f>
        <v>75</v>
      </c>
      <c r="K137" s="121">
        <f t="shared" si="4"/>
        <v>76</v>
      </c>
      <c r="L137" s="121">
        <f t="shared" si="4"/>
        <v>77</v>
      </c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</row>
    <row r="138" spans="3:60" ht="18" customHeight="1">
      <c r="D138" s="118"/>
      <c r="E138" s="119"/>
      <c r="F138" s="119"/>
      <c r="G138" s="120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</row>
    <row r="139" spans="3:60" ht="18" customHeight="1">
      <c r="D139" s="108"/>
      <c r="E139" s="109"/>
      <c r="F139" s="109"/>
      <c r="G139" s="110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123"/>
      <c r="AP139" s="123"/>
      <c r="AQ139" s="123"/>
    </row>
    <row r="140" spans="3:60" ht="18" customHeight="1">
      <c r="D140" s="37" t="s">
        <v>694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43"/>
    </row>
    <row r="141" spans="3:60" ht="18" customHeight="1">
      <c r="D141" s="33"/>
      <c r="E141" s="140" t="s">
        <v>70</v>
      </c>
      <c r="F141" s="141"/>
      <c r="G141" s="142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U141" s="19"/>
      <c r="AV141" s="19"/>
    </row>
    <row r="142" spans="3:60" ht="18" customHeight="1">
      <c r="D142" s="37" t="str">
        <f>E49</f>
        <v>DBMS_NAME</v>
      </c>
      <c r="E142" s="38"/>
      <c r="F142" s="38"/>
      <c r="G142" s="38"/>
      <c r="H142" s="43"/>
      <c r="I142" s="38"/>
      <c r="J142" s="38"/>
      <c r="K142" s="38"/>
      <c r="L142" s="43"/>
      <c r="M142" s="38"/>
      <c r="N142" s="38"/>
      <c r="O142" s="38"/>
      <c r="P142" s="38"/>
      <c r="Q142" s="38"/>
      <c r="R142" s="43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43"/>
      <c r="AW142" s="148"/>
      <c r="AX142" s="148"/>
      <c r="AY142" s="148"/>
      <c r="AZ142" s="148"/>
      <c r="BA142" s="60"/>
      <c r="BB142" s="60"/>
      <c r="BC142" s="60"/>
      <c r="BD142" s="60"/>
      <c r="BE142" s="60"/>
      <c r="BF142" s="60"/>
      <c r="BG142" s="60"/>
      <c r="BH142" s="60"/>
    </row>
    <row r="143" spans="3:60" ht="18" customHeight="1">
      <c r="D143" s="33"/>
      <c r="E143" s="140" t="s">
        <v>70</v>
      </c>
      <c r="F143" s="141"/>
      <c r="G143" s="142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</row>
    <row r="144" spans="3:60" ht="18" customHeight="1">
      <c r="D144" s="33"/>
      <c r="E144" s="140" t="s">
        <v>251</v>
      </c>
      <c r="F144" s="141"/>
      <c r="G144" s="142"/>
      <c r="H144" s="33" t="s">
        <v>24</v>
      </c>
      <c r="I144" s="33" t="s">
        <v>24</v>
      </c>
      <c r="J144" s="33" t="s">
        <v>24</v>
      </c>
      <c r="K144" s="33" t="s">
        <v>24</v>
      </c>
      <c r="L144" s="33" t="s">
        <v>24</v>
      </c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</row>
    <row r="145" spans="4:60" ht="18" customHeight="1">
      <c r="D145" s="33"/>
      <c r="E145" s="140" t="s">
        <v>253</v>
      </c>
      <c r="F145" s="141"/>
      <c r="G145" s="142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</row>
    <row r="146" spans="4:60" ht="18" customHeight="1">
      <c r="D146" s="33"/>
      <c r="E146" s="140" t="s">
        <v>828</v>
      </c>
      <c r="F146" s="141"/>
      <c r="G146" s="142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</row>
    <row r="147" spans="4:60" ht="18" customHeight="1">
      <c r="D147" s="37" t="str">
        <f>E52</f>
        <v>DATABASE_NAME</v>
      </c>
      <c r="E147" s="38"/>
      <c r="F147" s="38"/>
      <c r="G147" s="38"/>
      <c r="H147" s="43"/>
      <c r="I147" s="38"/>
      <c r="J147" s="38"/>
      <c r="K147" s="38"/>
      <c r="L147" s="43"/>
      <c r="M147" s="38"/>
      <c r="N147" s="38"/>
      <c r="O147" s="38"/>
      <c r="P147" s="38"/>
      <c r="Q147" s="38"/>
      <c r="R147" s="43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43"/>
    </row>
    <row r="148" spans="4:60" ht="18" customHeight="1">
      <c r="D148" s="33"/>
      <c r="E148" s="140" t="s">
        <v>70</v>
      </c>
      <c r="F148" s="141"/>
      <c r="G148" s="142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</row>
    <row r="149" spans="4:60" ht="18" customHeight="1">
      <c r="D149" s="33"/>
      <c r="E149" s="140" t="s">
        <v>1458</v>
      </c>
      <c r="F149" s="141"/>
      <c r="G149" s="142"/>
      <c r="H149" s="33" t="s">
        <v>24</v>
      </c>
      <c r="I149" s="33" t="s">
        <v>24</v>
      </c>
      <c r="J149" s="33" t="s">
        <v>24</v>
      </c>
      <c r="K149" s="33" t="s">
        <v>24</v>
      </c>
      <c r="L149" s="33" t="s">
        <v>24</v>
      </c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</row>
    <row r="150" spans="4:60" ht="18" customHeight="1">
      <c r="D150" s="37" t="str">
        <f>E55</f>
        <v>DATABASE_CHARACTER_SET</v>
      </c>
      <c r="E150" s="38"/>
      <c r="F150" s="38"/>
      <c r="G150" s="38"/>
      <c r="H150" s="43"/>
      <c r="I150" s="38"/>
      <c r="J150" s="38"/>
      <c r="K150" s="38"/>
      <c r="L150" s="43"/>
      <c r="M150" s="38"/>
      <c r="N150" s="38"/>
      <c r="O150" s="38"/>
      <c r="P150" s="38"/>
      <c r="Q150" s="38"/>
      <c r="R150" s="43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43"/>
    </row>
    <row r="151" spans="4:60" ht="18" customHeight="1">
      <c r="D151" s="33"/>
      <c r="E151" s="140" t="s">
        <v>70</v>
      </c>
      <c r="F151" s="141"/>
      <c r="G151" s="142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</row>
    <row r="152" spans="4:60" ht="18" customHeight="1">
      <c r="D152" s="33"/>
      <c r="E152" s="140" t="s">
        <v>267</v>
      </c>
      <c r="F152" s="141"/>
      <c r="G152" s="142"/>
      <c r="H152" s="33" t="s">
        <v>24</v>
      </c>
      <c r="I152" s="33" t="s">
        <v>24</v>
      </c>
      <c r="J152" s="33" t="s">
        <v>24</v>
      </c>
      <c r="K152" s="33" t="s">
        <v>24</v>
      </c>
      <c r="L152" s="33" t="s">
        <v>24</v>
      </c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</row>
    <row r="153" spans="4:60" ht="18" customHeight="1">
      <c r="D153" s="33"/>
      <c r="E153" s="140" t="s">
        <v>268</v>
      </c>
      <c r="F153" s="141"/>
      <c r="G153" s="142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</row>
    <row r="154" spans="4:60" ht="18" customHeight="1">
      <c r="D154" s="33"/>
      <c r="E154" s="140" t="s">
        <v>269</v>
      </c>
      <c r="F154" s="141"/>
      <c r="G154" s="142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</row>
    <row r="155" spans="4:60" ht="18" customHeight="1">
      <c r="D155" s="33"/>
      <c r="E155" s="140" t="s">
        <v>270</v>
      </c>
      <c r="F155" s="141"/>
      <c r="G155" s="142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</row>
    <row r="156" spans="4:60" ht="18" customHeight="1">
      <c r="D156" s="33"/>
      <c r="E156" s="140" t="s">
        <v>828</v>
      </c>
      <c r="F156" s="141"/>
      <c r="G156" s="142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</row>
    <row r="157" spans="4:60" ht="18" customHeight="1">
      <c r="D157" s="37" t="str">
        <f>E58</f>
        <v>DATABASE_COLLATE</v>
      </c>
      <c r="E157" s="38"/>
      <c r="F157" s="38"/>
      <c r="G157" s="38"/>
      <c r="H157" s="43"/>
      <c r="I157" s="38"/>
      <c r="J157" s="38"/>
      <c r="K157" s="38"/>
      <c r="L157" s="43"/>
      <c r="M157" s="38"/>
      <c r="N157" s="38"/>
      <c r="O157" s="38"/>
      <c r="P157" s="38"/>
      <c r="Q157" s="38"/>
      <c r="R157" s="43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43"/>
    </row>
    <row r="158" spans="4:60" ht="18" customHeight="1">
      <c r="D158" s="33"/>
      <c r="E158" s="140" t="s">
        <v>70</v>
      </c>
      <c r="F158" s="141"/>
      <c r="G158" s="142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</row>
    <row r="159" spans="4:60" ht="18" customHeight="1">
      <c r="D159" s="33"/>
      <c r="E159" s="140" t="s">
        <v>273</v>
      </c>
      <c r="F159" s="141"/>
      <c r="G159" s="142"/>
      <c r="H159" s="33" t="s">
        <v>24</v>
      </c>
      <c r="I159" s="33" t="s">
        <v>24</v>
      </c>
      <c r="J159" s="33" t="s">
        <v>24</v>
      </c>
      <c r="K159" s="33" t="s">
        <v>24</v>
      </c>
      <c r="L159" s="33" t="s">
        <v>24</v>
      </c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</row>
    <row r="160" spans="4:60" ht="18" customHeight="1">
      <c r="D160" s="33"/>
      <c r="E160" s="140" t="s">
        <v>281</v>
      </c>
      <c r="F160" s="141"/>
      <c r="G160" s="142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</row>
    <row r="161" spans="4:43" ht="18" customHeight="1">
      <c r="D161" s="33"/>
      <c r="E161" s="140" t="s">
        <v>276</v>
      </c>
      <c r="F161" s="141"/>
      <c r="G161" s="142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</row>
    <row r="162" spans="4:43" ht="18" customHeight="1">
      <c r="D162" s="33"/>
      <c r="E162" s="140" t="s">
        <v>282</v>
      </c>
      <c r="F162" s="141"/>
      <c r="G162" s="142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</row>
    <row r="163" spans="4:43" ht="18" customHeight="1">
      <c r="D163" s="33"/>
      <c r="E163" s="140" t="s">
        <v>283</v>
      </c>
      <c r="F163" s="141"/>
      <c r="G163" s="142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</row>
    <row r="164" spans="4:43" ht="18" customHeight="1">
      <c r="D164" s="33"/>
      <c r="E164" s="140" t="s">
        <v>284</v>
      </c>
      <c r="F164" s="141"/>
      <c r="G164" s="142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</row>
    <row r="165" spans="4:43" ht="18" customHeight="1">
      <c r="D165" s="33"/>
      <c r="E165" s="140" t="s">
        <v>285</v>
      </c>
      <c r="F165" s="141"/>
      <c r="G165" s="142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</row>
    <row r="166" spans="4:43" ht="18" customHeight="1">
      <c r="D166" s="33"/>
      <c r="E166" s="140" t="s">
        <v>828</v>
      </c>
      <c r="F166" s="141"/>
      <c r="G166" s="142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</row>
    <row r="167" spans="4:43" ht="18" customHeight="1">
      <c r="D167" s="37" t="str">
        <f>E61</f>
        <v>DATABASE_USERNAME</v>
      </c>
      <c r="E167" s="38"/>
      <c r="F167" s="38"/>
      <c r="G167" s="38"/>
      <c r="H167" s="43"/>
      <c r="I167" s="38"/>
      <c r="J167" s="38"/>
      <c r="K167" s="38"/>
      <c r="L167" s="43"/>
      <c r="M167" s="38"/>
      <c r="N167" s="38"/>
      <c r="O167" s="38"/>
      <c r="P167" s="38"/>
      <c r="Q167" s="38"/>
      <c r="R167" s="43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43"/>
    </row>
    <row r="168" spans="4:43" ht="18" customHeight="1">
      <c r="D168" s="33"/>
      <c r="E168" s="140" t="s">
        <v>70</v>
      </c>
      <c r="F168" s="141"/>
      <c r="G168" s="142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</row>
    <row r="169" spans="4:43" ht="18" customHeight="1">
      <c r="D169" s="33"/>
      <c r="E169" s="140" t="s">
        <v>1175</v>
      </c>
      <c r="F169" s="141"/>
      <c r="G169" s="142"/>
      <c r="H169" s="33" t="s">
        <v>24</v>
      </c>
      <c r="I169" s="33" t="s">
        <v>24</v>
      </c>
      <c r="J169" s="33" t="s">
        <v>24</v>
      </c>
      <c r="K169" s="33" t="s">
        <v>24</v>
      </c>
      <c r="L169" s="33" t="s">
        <v>24</v>
      </c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</row>
    <row r="170" spans="4:43" ht="18" customHeight="1">
      <c r="D170" s="37" t="str">
        <f>E64</f>
        <v>DATABASE_PASSWORD</v>
      </c>
      <c r="E170" s="38"/>
      <c r="F170" s="38"/>
      <c r="G170" s="38"/>
      <c r="H170" s="43"/>
      <c r="I170" s="38"/>
      <c r="J170" s="38"/>
      <c r="K170" s="38"/>
      <c r="L170" s="43"/>
      <c r="M170" s="38"/>
      <c r="N170" s="38"/>
      <c r="O170" s="38"/>
      <c r="P170" s="38"/>
      <c r="Q170" s="38"/>
      <c r="R170" s="43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43"/>
    </row>
    <row r="171" spans="4:43" ht="18" customHeight="1">
      <c r="D171" s="33"/>
      <c r="E171" s="140" t="s">
        <v>70</v>
      </c>
      <c r="F171" s="141"/>
      <c r="G171" s="142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</row>
    <row r="172" spans="4:43" ht="18" customHeight="1">
      <c r="D172" s="33"/>
      <c r="E172" s="140" t="s">
        <v>1176</v>
      </c>
      <c r="F172" s="141"/>
      <c r="G172" s="142"/>
      <c r="H172" s="33" t="s">
        <v>24</v>
      </c>
      <c r="I172" s="33" t="s">
        <v>24</v>
      </c>
      <c r="J172" s="33" t="s">
        <v>24</v>
      </c>
      <c r="K172" s="33" t="s">
        <v>24</v>
      </c>
      <c r="L172" s="33" t="s">
        <v>24</v>
      </c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</row>
    <row r="173" spans="4:43" ht="18" customHeight="1">
      <c r="D173" s="37" t="str">
        <f>E67</f>
        <v>DATABASE_USERRIGHT</v>
      </c>
      <c r="E173" s="38"/>
      <c r="F173" s="38"/>
      <c r="G173" s="38"/>
      <c r="H173" s="43"/>
      <c r="I173" s="38"/>
      <c r="J173" s="38"/>
      <c r="K173" s="38"/>
      <c r="L173" s="43"/>
      <c r="M173" s="38"/>
      <c r="N173" s="38"/>
      <c r="O173" s="38"/>
      <c r="P173" s="38"/>
      <c r="Q173" s="38"/>
      <c r="R173" s="43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43"/>
    </row>
    <row r="174" spans="4:43" ht="18" customHeight="1">
      <c r="D174" s="33"/>
      <c r="E174" s="140" t="s">
        <v>70</v>
      </c>
      <c r="F174" s="141"/>
      <c r="G174" s="142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</row>
    <row r="175" spans="4:43" ht="18" customHeight="1">
      <c r="D175" s="33"/>
      <c r="E175" s="140" t="s">
        <v>299</v>
      </c>
      <c r="F175" s="141"/>
      <c r="G175" s="142"/>
      <c r="H175" s="33" t="s">
        <v>24</v>
      </c>
      <c r="I175" s="33" t="s">
        <v>24</v>
      </c>
      <c r="J175" s="33" t="s">
        <v>24</v>
      </c>
      <c r="K175" s="33" t="s">
        <v>24</v>
      </c>
      <c r="L175" s="33" t="s">
        <v>24</v>
      </c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</row>
    <row r="176" spans="4:43" ht="18" customHeight="1">
      <c r="D176" s="33"/>
      <c r="E176" s="140" t="s">
        <v>1448</v>
      </c>
      <c r="F176" s="141"/>
      <c r="G176" s="142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</row>
    <row r="177" spans="4:43" ht="18" customHeight="1">
      <c r="D177" s="33"/>
      <c r="E177" s="140" t="s">
        <v>1449</v>
      </c>
      <c r="F177" s="141"/>
      <c r="G177" s="142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</row>
    <row r="178" spans="4:43" ht="18" customHeight="1">
      <c r="D178" s="33"/>
      <c r="E178" s="140" t="s">
        <v>1450</v>
      </c>
      <c r="F178" s="141"/>
      <c r="G178" s="142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</row>
    <row r="179" spans="4:43" ht="18" customHeight="1">
      <c r="D179" s="33"/>
      <c r="E179" s="140" t="s">
        <v>1451</v>
      </c>
      <c r="F179" s="141"/>
      <c r="G179" s="142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</row>
    <row r="180" spans="4:43" ht="18" customHeight="1">
      <c r="D180" s="33"/>
      <c r="E180" s="140" t="s">
        <v>1452</v>
      </c>
      <c r="F180" s="141"/>
      <c r="G180" s="142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</row>
    <row r="181" spans="4:43" ht="18" customHeight="1">
      <c r="D181" s="33"/>
      <c r="E181" s="140" t="s">
        <v>1453</v>
      </c>
      <c r="F181" s="141"/>
      <c r="G181" s="142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</row>
    <row r="182" spans="4:43" ht="18" customHeight="1">
      <c r="D182" s="33"/>
      <c r="E182" s="140" t="s">
        <v>300</v>
      </c>
      <c r="F182" s="141"/>
      <c r="G182" s="142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</row>
    <row r="183" spans="4:43" ht="18" customHeight="1">
      <c r="D183" s="33"/>
      <c r="E183" s="140" t="s">
        <v>1528</v>
      </c>
      <c r="F183" s="141"/>
      <c r="G183" s="142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</row>
    <row r="184" spans="4:43" ht="18" customHeight="1">
      <c r="D184" s="33"/>
      <c r="E184" s="140" t="s">
        <v>302</v>
      </c>
      <c r="F184" s="141"/>
      <c r="G184" s="142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</row>
    <row r="185" spans="4:43" ht="18" customHeight="1">
      <c r="D185" s="33"/>
      <c r="E185" s="140" t="s">
        <v>301</v>
      </c>
      <c r="F185" s="141"/>
      <c r="G185" s="142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</row>
    <row r="186" spans="4:43" ht="18" customHeight="1">
      <c r="D186" s="33"/>
      <c r="E186" s="140" t="s">
        <v>828</v>
      </c>
      <c r="F186" s="141"/>
      <c r="G186" s="142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</row>
    <row r="187" spans="4:43" ht="18" customHeight="1">
      <c r="D187" s="37" t="str">
        <f>E70</f>
        <v>DATABASE_TABLERIGHT</v>
      </c>
      <c r="E187" s="38"/>
      <c r="F187" s="38"/>
      <c r="G187" s="38"/>
      <c r="H187" s="43"/>
      <c r="I187" s="38"/>
      <c r="J187" s="38"/>
      <c r="K187" s="38"/>
      <c r="L187" s="43"/>
      <c r="M187" s="38"/>
      <c r="N187" s="38"/>
      <c r="O187" s="38"/>
      <c r="P187" s="38"/>
      <c r="Q187" s="38"/>
      <c r="R187" s="43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43"/>
    </row>
    <row r="188" spans="4:43" ht="18" customHeight="1">
      <c r="D188" s="33"/>
      <c r="E188" s="140" t="s">
        <v>70</v>
      </c>
      <c r="F188" s="141"/>
      <c r="G188" s="142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</row>
    <row r="189" spans="4:43" ht="18" customHeight="1">
      <c r="D189" s="33"/>
      <c r="E189" s="140" t="s">
        <v>1177</v>
      </c>
      <c r="F189" s="141"/>
      <c r="G189" s="142"/>
      <c r="H189" s="33" t="s">
        <v>24</v>
      </c>
      <c r="I189" s="33" t="s">
        <v>24</v>
      </c>
      <c r="J189" s="33" t="s">
        <v>24</v>
      </c>
      <c r="K189" s="33" t="s">
        <v>24</v>
      </c>
      <c r="L189" s="33" t="s">
        <v>24</v>
      </c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</row>
    <row r="190" spans="4:43" ht="18" customHeight="1">
      <c r="D190" s="33"/>
      <c r="E190" s="140" t="s">
        <v>1462</v>
      </c>
      <c r="F190" s="141"/>
      <c r="G190" s="142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</row>
    <row r="191" spans="4:43" ht="18" customHeight="1">
      <c r="D191" s="33"/>
      <c r="E191" s="140" t="s">
        <v>1529</v>
      </c>
      <c r="F191" s="141"/>
      <c r="G191" s="142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</row>
    <row r="192" spans="4:43" ht="18" customHeight="1">
      <c r="D192" s="37" t="str">
        <f>E73</f>
        <v>SET_SCHEMA</v>
      </c>
      <c r="E192" s="38"/>
      <c r="F192" s="38"/>
      <c r="G192" s="38"/>
      <c r="H192" s="43"/>
      <c r="I192" s="38"/>
      <c r="J192" s="38"/>
      <c r="K192" s="38"/>
      <c r="L192" s="43"/>
      <c r="M192" s="38"/>
      <c r="N192" s="38"/>
      <c r="O192" s="38"/>
      <c r="P192" s="38"/>
      <c r="Q192" s="38"/>
      <c r="R192" s="43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43"/>
    </row>
    <row r="193" spans="4:43" ht="18" customHeight="1">
      <c r="D193" s="33"/>
      <c r="E193" s="140" t="s">
        <v>70</v>
      </c>
      <c r="F193" s="141"/>
      <c r="G193" s="142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</row>
    <row r="194" spans="4:43" ht="18" customHeight="1">
      <c r="D194" s="33"/>
      <c r="E194" s="140" t="s">
        <v>1463</v>
      </c>
      <c r="F194" s="141"/>
      <c r="G194" s="142"/>
      <c r="H194" s="33" t="s">
        <v>24</v>
      </c>
      <c r="I194" s="33" t="s">
        <v>24</v>
      </c>
      <c r="J194" s="33" t="s">
        <v>24</v>
      </c>
      <c r="K194" s="33" t="s">
        <v>24</v>
      </c>
      <c r="L194" s="33" t="s">
        <v>24</v>
      </c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</row>
    <row r="195" spans="4:43" ht="18" customHeight="1">
      <c r="D195" s="37" t="str">
        <f>E76</f>
        <v>SET_TABLENAME</v>
      </c>
      <c r="E195" s="38"/>
      <c r="F195" s="38"/>
      <c r="G195" s="38"/>
      <c r="H195" s="43"/>
      <c r="I195" s="38"/>
      <c r="J195" s="38"/>
      <c r="K195" s="38"/>
      <c r="L195" s="43"/>
      <c r="M195" s="38"/>
      <c r="N195" s="38"/>
      <c r="O195" s="38"/>
      <c r="P195" s="38"/>
      <c r="Q195" s="38"/>
      <c r="R195" s="43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43"/>
    </row>
    <row r="196" spans="4:43" ht="18" customHeight="1">
      <c r="D196" s="33"/>
      <c r="E196" s="140" t="s">
        <v>70</v>
      </c>
      <c r="F196" s="141"/>
      <c r="G196" s="142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</row>
    <row r="197" spans="4:43" ht="18" customHeight="1">
      <c r="D197" s="33"/>
      <c r="E197" s="140" t="s">
        <v>1462</v>
      </c>
      <c r="F197" s="141"/>
      <c r="G197" s="142"/>
      <c r="H197" s="33" t="s">
        <v>24</v>
      </c>
      <c r="I197" s="33" t="s">
        <v>24</v>
      </c>
      <c r="J197" s="33" t="s">
        <v>24</v>
      </c>
      <c r="K197" s="33" t="s">
        <v>24</v>
      </c>
      <c r="L197" s="33" t="s">
        <v>24</v>
      </c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</row>
    <row r="198" spans="4:43" ht="18" customHeight="1">
      <c r="D198" s="37" t="str">
        <f>E79</f>
        <v>FOREIGN_TABLENAME</v>
      </c>
      <c r="E198" s="38"/>
      <c r="F198" s="38"/>
      <c r="G198" s="38"/>
      <c r="H198" s="43"/>
      <c r="I198" s="38"/>
      <c r="J198" s="38"/>
      <c r="K198" s="38"/>
      <c r="L198" s="43"/>
      <c r="M198" s="38"/>
      <c r="N198" s="38"/>
      <c r="O198" s="38"/>
      <c r="P198" s="38"/>
      <c r="Q198" s="38"/>
      <c r="R198" s="43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43"/>
    </row>
    <row r="199" spans="4:43" ht="18" customHeight="1">
      <c r="D199" s="33"/>
      <c r="E199" s="140" t="s">
        <v>70</v>
      </c>
      <c r="F199" s="141"/>
      <c r="G199" s="142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</row>
    <row r="200" spans="4:43" ht="18" customHeight="1">
      <c r="D200" s="33"/>
      <c r="E200" s="140" t="s">
        <v>1179</v>
      </c>
      <c r="F200" s="141"/>
      <c r="G200" s="142"/>
      <c r="H200" s="33" t="s">
        <v>24</v>
      </c>
      <c r="I200" s="33" t="s">
        <v>24</v>
      </c>
      <c r="J200" s="33" t="s">
        <v>24</v>
      </c>
      <c r="K200" s="33" t="s">
        <v>24</v>
      </c>
      <c r="L200" s="33" t="s">
        <v>24</v>
      </c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</row>
    <row r="201" spans="4:43" ht="18" customHeight="1">
      <c r="D201" s="37" t="str">
        <f>E82</f>
        <v>COLUMN_DATA_NAME</v>
      </c>
      <c r="E201" s="38"/>
      <c r="F201" s="38"/>
      <c r="G201" s="38"/>
      <c r="H201" s="43"/>
      <c r="I201" s="38"/>
      <c r="J201" s="38"/>
      <c r="K201" s="38"/>
      <c r="L201" s="43"/>
      <c r="M201" s="38"/>
      <c r="N201" s="38"/>
      <c r="O201" s="38"/>
      <c r="P201" s="38"/>
      <c r="Q201" s="38"/>
      <c r="R201" s="43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43"/>
    </row>
    <row r="202" spans="4:43" ht="18" customHeight="1">
      <c r="D202" s="33"/>
      <c r="E202" s="140" t="s">
        <v>70</v>
      </c>
      <c r="F202" s="141"/>
      <c r="G202" s="142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</row>
    <row r="203" spans="4:43" ht="18" customHeight="1">
      <c r="D203" s="33"/>
      <c r="E203" s="140" t="s">
        <v>1471</v>
      </c>
      <c r="F203" s="141"/>
      <c r="G203" s="142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</row>
    <row r="204" spans="4:43" ht="18" customHeight="1">
      <c r="D204" s="33"/>
      <c r="E204" s="140" t="s">
        <v>1181</v>
      </c>
      <c r="F204" s="141"/>
      <c r="G204" s="142"/>
      <c r="H204" s="33" t="s">
        <v>24</v>
      </c>
      <c r="I204" s="33" t="s">
        <v>24</v>
      </c>
      <c r="J204" s="33" t="s">
        <v>24</v>
      </c>
      <c r="K204" s="33" t="s">
        <v>24</v>
      </c>
      <c r="L204" s="33" t="s">
        <v>24</v>
      </c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</row>
    <row r="205" spans="4:43" ht="18" customHeight="1">
      <c r="D205" s="33"/>
      <c r="E205" s="140" t="s">
        <v>1464</v>
      </c>
      <c r="F205" s="141"/>
      <c r="G205" s="142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</row>
    <row r="206" spans="4:43" ht="18" customHeight="1">
      <c r="D206" s="37" t="str">
        <f>E85</f>
        <v>COLUMN_PRIMARY_KEY</v>
      </c>
      <c r="E206" s="38"/>
      <c r="F206" s="38"/>
      <c r="G206" s="38"/>
      <c r="H206" s="43"/>
      <c r="I206" s="38"/>
      <c r="J206" s="38"/>
      <c r="K206" s="38"/>
      <c r="L206" s="43"/>
      <c r="M206" s="38"/>
      <c r="N206" s="38"/>
      <c r="O206" s="38"/>
      <c r="P206" s="38"/>
      <c r="Q206" s="38"/>
      <c r="R206" s="43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43"/>
    </row>
    <row r="207" spans="4:43" ht="18" customHeight="1">
      <c r="D207" s="33"/>
      <c r="E207" s="140" t="s">
        <v>70</v>
      </c>
      <c r="F207" s="141"/>
      <c r="G207" s="142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</row>
    <row r="208" spans="4:43" ht="18" customHeight="1">
      <c r="D208" s="33"/>
      <c r="E208" s="140" t="s">
        <v>1467</v>
      </c>
      <c r="F208" s="141"/>
      <c r="G208" s="142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</row>
    <row r="209" spans="4:43" ht="18" customHeight="1">
      <c r="D209" s="33"/>
      <c r="E209" s="140" t="s">
        <v>1466</v>
      </c>
      <c r="F209" s="141"/>
      <c r="G209" s="142"/>
      <c r="H209" s="33" t="s">
        <v>24</v>
      </c>
      <c r="I209" s="33" t="s">
        <v>24</v>
      </c>
      <c r="J209" s="33" t="s">
        <v>24</v>
      </c>
      <c r="K209" s="33" t="s">
        <v>24</v>
      </c>
      <c r="L209" s="33" t="s">
        <v>24</v>
      </c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</row>
    <row r="210" spans="4:43" ht="18" customHeight="1">
      <c r="D210" s="33"/>
      <c r="E210" s="140" t="s">
        <v>1468</v>
      </c>
      <c r="F210" s="141"/>
      <c r="G210" s="142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</row>
    <row r="211" spans="4:43" ht="18" customHeight="1">
      <c r="D211" s="33"/>
      <c r="E211" s="140" t="s">
        <v>1504</v>
      </c>
      <c r="F211" s="141"/>
      <c r="G211" s="142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</row>
    <row r="212" spans="4:43" ht="18" customHeight="1">
      <c r="D212" s="33"/>
      <c r="E212" s="140" t="s">
        <v>1505</v>
      </c>
      <c r="F212" s="141"/>
      <c r="G212" s="142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</row>
    <row r="213" spans="4:43" ht="18" customHeight="1">
      <c r="D213" s="37" t="str">
        <f>E88</f>
        <v>COLUMN_UNIQUE_KEY</v>
      </c>
      <c r="E213" s="38"/>
      <c r="F213" s="38"/>
      <c r="G213" s="38"/>
      <c r="H213" s="43"/>
      <c r="I213" s="38"/>
      <c r="J213" s="38"/>
      <c r="K213" s="38"/>
      <c r="L213" s="43"/>
      <c r="M213" s="38"/>
      <c r="N213" s="38"/>
      <c r="O213" s="38"/>
      <c r="P213" s="38"/>
      <c r="Q213" s="38"/>
      <c r="R213" s="43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43"/>
    </row>
    <row r="214" spans="4:43" ht="18" customHeight="1">
      <c r="D214" s="33"/>
      <c r="E214" s="140" t="s">
        <v>70</v>
      </c>
      <c r="F214" s="141"/>
      <c r="G214" s="142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</row>
    <row r="215" spans="4:43" ht="18" customHeight="1">
      <c r="D215" s="33"/>
      <c r="E215" s="140" t="s">
        <v>1467</v>
      </c>
      <c r="F215" s="141"/>
      <c r="G215" s="142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</row>
    <row r="216" spans="4:43" ht="18" customHeight="1">
      <c r="D216" s="33"/>
      <c r="E216" s="140" t="s">
        <v>1466</v>
      </c>
      <c r="F216" s="141"/>
      <c r="G216" s="142"/>
      <c r="H216" s="33" t="s">
        <v>24</v>
      </c>
      <c r="I216" s="33" t="s">
        <v>24</v>
      </c>
      <c r="J216" s="33" t="s">
        <v>24</v>
      </c>
      <c r="K216" s="33" t="s">
        <v>24</v>
      </c>
      <c r="L216" s="33" t="s">
        <v>24</v>
      </c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</row>
    <row r="217" spans="4:43" ht="18" customHeight="1">
      <c r="D217" s="33"/>
      <c r="E217" s="140" t="s">
        <v>1468</v>
      </c>
      <c r="F217" s="141"/>
      <c r="G217" s="142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</row>
    <row r="218" spans="4:43" ht="18" customHeight="1">
      <c r="D218" s="33"/>
      <c r="E218" s="140" t="s">
        <v>1504</v>
      </c>
      <c r="F218" s="141"/>
      <c r="G218" s="142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</row>
    <row r="219" spans="4:43" ht="18" customHeight="1">
      <c r="D219" s="33"/>
      <c r="E219" s="140" t="s">
        <v>1505</v>
      </c>
      <c r="F219" s="141"/>
      <c r="G219" s="142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</row>
    <row r="220" spans="4:43" ht="18" customHeight="1">
      <c r="D220" s="37" t="str">
        <f>E91</f>
        <v>COLUMN_FOREIGN_KEY</v>
      </c>
      <c r="E220" s="38"/>
      <c r="F220" s="38"/>
      <c r="G220" s="38"/>
      <c r="H220" s="43"/>
      <c r="I220" s="38"/>
      <c r="J220" s="38"/>
      <c r="K220" s="38"/>
      <c r="L220" s="43"/>
      <c r="M220" s="38"/>
      <c r="N220" s="38"/>
      <c r="O220" s="38"/>
      <c r="P220" s="38"/>
      <c r="Q220" s="38"/>
      <c r="R220" s="43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43"/>
    </row>
    <row r="221" spans="4:43" ht="18" customHeight="1">
      <c r="D221" s="33"/>
      <c r="E221" s="140" t="s">
        <v>70</v>
      </c>
      <c r="F221" s="141"/>
      <c r="G221" s="142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</row>
    <row r="222" spans="4:43" ht="18" customHeight="1">
      <c r="D222" s="33"/>
      <c r="E222" s="140" t="s">
        <v>1467</v>
      </c>
      <c r="F222" s="141"/>
      <c r="G222" s="142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</row>
    <row r="223" spans="4:43" ht="18" customHeight="1">
      <c r="D223" s="33"/>
      <c r="E223" s="140" t="s">
        <v>1466</v>
      </c>
      <c r="F223" s="141"/>
      <c r="G223" s="142"/>
      <c r="H223" s="33" t="s">
        <v>24</v>
      </c>
      <c r="I223" s="33" t="s">
        <v>24</v>
      </c>
      <c r="J223" s="33" t="s">
        <v>24</v>
      </c>
      <c r="K223" s="33" t="s">
        <v>24</v>
      </c>
      <c r="L223" s="33" t="s">
        <v>24</v>
      </c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</row>
    <row r="224" spans="4:43" ht="18" customHeight="1">
      <c r="D224" s="33"/>
      <c r="E224" s="140" t="s">
        <v>1468</v>
      </c>
      <c r="F224" s="141"/>
      <c r="G224" s="142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</row>
    <row r="225" spans="4:43" ht="18" customHeight="1">
      <c r="D225" s="33"/>
      <c r="E225" s="140" t="s">
        <v>1504</v>
      </c>
      <c r="F225" s="141"/>
      <c r="G225" s="142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</row>
    <row r="226" spans="4:43" ht="18" customHeight="1">
      <c r="D226" s="33"/>
      <c r="E226" s="140" t="s">
        <v>1505</v>
      </c>
      <c r="F226" s="141"/>
      <c r="G226" s="142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</row>
    <row r="227" spans="4:43" ht="18" customHeight="1">
      <c r="D227" s="37" t="str">
        <f>E94</f>
        <v>COLUMN_INDEX_KEY</v>
      </c>
      <c r="E227" s="38"/>
      <c r="F227" s="38"/>
      <c r="G227" s="38"/>
      <c r="H227" s="43"/>
      <c r="I227" s="38"/>
      <c r="J227" s="38"/>
      <c r="K227" s="38"/>
      <c r="L227" s="43"/>
      <c r="M227" s="38"/>
      <c r="N227" s="38"/>
      <c r="O227" s="38"/>
      <c r="P227" s="38"/>
      <c r="Q227" s="38"/>
      <c r="R227" s="43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43"/>
    </row>
    <row r="228" spans="4:43" ht="18" customHeight="1">
      <c r="D228" s="33"/>
      <c r="E228" s="140" t="s">
        <v>70</v>
      </c>
      <c r="F228" s="141"/>
      <c r="G228" s="142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</row>
    <row r="229" spans="4:43" ht="18" customHeight="1">
      <c r="D229" s="33"/>
      <c r="E229" s="140" t="s">
        <v>1467</v>
      </c>
      <c r="F229" s="141"/>
      <c r="G229" s="142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</row>
    <row r="230" spans="4:43" ht="18" customHeight="1">
      <c r="D230" s="33"/>
      <c r="E230" s="140" t="s">
        <v>1466</v>
      </c>
      <c r="F230" s="141"/>
      <c r="G230" s="142"/>
      <c r="H230" s="33" t="s">
        <v>24</v>
      </c>
      <c r="I230" s="33" t="s">
        <v>24</v>
      </c>
      <c r="J230" s="33" t="s">
        <v>24</v>
      </c>
      <c r="K230" s="33" t="s">
        <v>24</v>
      </c>
      <c r="L230" s="33" t="s">
        <v>24</v>
      </c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</row>
    <row r="231" spans="4:43" ht="18" customHeight="1">
      <c r="D231" s="33"/>
      <c r="E231" s="140" t="s">
        <v>1468</v>
      </c>
      <c r="F231" s="141"/>
      <c r="G231" s="142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</row>
    <row r="232" spans="4:43" ht="18" customHeight="1">
      <c r="D232" s="33"/>
      <c r="E232" s="140" t="s">
        <v>1504</v>
      </c>
      <c r="F232" s="141"/>
      <c r="G232" s="142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</row>
    <row r="233" spans="4:43" ht="18" customHeight="1">
      <c r="D233" s="33"/>
      <c r="E233" s="140" t="s">
        <v>1505</v>
      </c>
      <c r="F233" s="141"/>
      <c r="G233" s="142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</row>
    <row r="234" spans="4:43" ht="18" customHeight="1">
      <c r="D234" s="37" t="str">
        <f>E97</f>
        <v>COLUMN_NOT_NULL</v>
      </c>
      <c r="E234" s="38"/>
      <c r="F234" s="38"/>
      <c r="G234" s="38"/>
      <c r="H234" s="43"/>
      <c r="I234" s="38"/>
      <c r="J234" s="38"/>
      <c r="K234" s="38"/>
      <c r="L234" s="43"/>
      <c r="M234" s="38"/>
      <c r="N234" s="38"/>
      <c r="O234" s="38"/>
      <c r="P234" s="38"/>
      <c r="Q234" s="38"/>
      <c r="R234" s="43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43"/>
    </row>
    <row r="235" spans="4:43" ht="18" customHeight="1">
      <c r="D235" s="33"/>
      <c r="E235" s="140" t="s">
        <v>70</v>
      </c>
      <c r="F235" s="141"/>
      <c r="G235" s="142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</row>
    <row r="236" spans="4:43" ht="18" customHeight="1">
      <c r="D236" s="33"/>
      <c r="E236" s="140" t="s">
        <v>1467</v>
      </c>
      <c r="F236" s="141"/>
      <c r="G236" s="142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</row>
    <row r="237" spans="4:43" ht="18" customHeight="1">
      <c r="D237" s="33"/>
      <c r="E237" s="140" t="s">
        <v>1466</v>
      </c>
      <c r="F237" s="141"/>
      <c r="G237" s="142"/>
      <c r="H237" s="33" t="s">
        <v>24</v>
      </c>
      <c r="I237" s="33" t="s">
        <v>24</v>
      </c>
      <c r="J237" s="33" t="s">
        <v>24</v>
      </c>
      <c r="K237" s="33" t="s">
        <v>24</v>
      </c>
      <c r="L237" s="33" t="s">
        <v>24</v>
      </c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</row>
    <row r="238" spans="4:43" ht="18" customHeight="1">
      <c r="D238" s="33"/>
      <c r="E238" s="140" t="s">
        <v>1468</v>
      </c>
      <c r="F238" s="141"/>
      <c r="G238" s="142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</row>
    <row r="239" spans="4:43" ht="18" customHeight="1">
      <c r="D239" s="33"/>
      <c r="E239" s="140" t="s">
        <v>1504</v>
      </c>
      <c r="F239" s="141"/>
      <c r="G239" s="142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</row>
    <row r="240" spans="4:43" ht="18" customHeight="1">
      <c r="D240" s="33"/>
      <c r="E240" s="140" t="s">
        <v>1505</v>
      </c>
      <c r="F240" s="141"/>
      <c r="G240" s="142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</row>
    <row r="241" spans="4:43" ht="18" customHeight="1">
      <c r="D241" s="37" t="str">
        <f>E100</f>
        <v>COLUMN_AUTO_INCREMENT</v>
      </c>
      <c r="E241" s="38"/>
      <c r="F241" s="38"/>
      <c r="G241" s="38"/>
      <c r="H241" s="43"/>
      <c r="I241" s="38"/>
      <c r="J241" s="38"/>
      <c r="K241" s="38"/>
      <c r="L241" s="43"/>
      <c r="M241" s="38"/>
      <c r="N241" s="38"/>
      <c r="O241" s="38"/>
      <c r="P241" s="38"/>
      <c r="Q241" s="38"/>
      <c r="R241" s="43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43"/>
    </row>
    <row r="242" spans="4:43" ht="18" customHeight="1">
      <c r="D242" s="33"/>
      <c r="E242" s="140" t="s">
        <v>70</v>
      </c>
      <c r="F242" s="141"/>
      <c r="G242" s="142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</row>
    <row r="243" spans="4:43" ht="18" customHeight="1">
      <c r="D243" s="33"/>
      <c r="E243" s="140" t="s">
        <v>1467</v>
      </c>
      <c r="F243" s="141"/>
      <c r="G243" s="142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</row>
    <row r="244" spans="4:43" ht="18" customHeight="1">
      <c r="D244" s="33"/>
      <c r="E244" s="140" t="s">
        <v>1466</v>
      </c>
      <c r="F244" s="141"/>
      <c r="G244" s="142"/>
      <c r="H244" s="33" t="s">
        <v>24</v>
      </c>
      <c r="I244" s="33" t="s">
        <v>24</v>
      </c>
      <c r="J244" s="33" t="s">
        <v>24</v>
      </c>
      <c r="K244" s="33" t="s">
        <v>24</v>
      </c>
      <c r="L244" s="33" t="s">
        <v>24</v>
      </c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</row>
    <row r="245" spans="4:43" ht="18" customHeight="1">
      <c r="D245" s="33"/>
      <c r="E245" s="140" t="s">
        <v>1468</v>
      </c>
      <c r="F245" s="141"/>
      <c r="G245" s="142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</row>
    <row r="246" spans="4:43" ht="18" customHeight="1">
      <c r="D246" s="33"/>
      <c r="E246" s="140" t="s">
        <v>1504</v>
      </c>
      <c r="F246" s="141"/>
      <c r="G246" s="142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</row>
    <row r="247" spans="4:43" ht="18" customHeight="1">
      <c r="D247" s="33"/>
      <c r="E247" s="140" t="s">
        <v>1505</v>
      </c>
      <c r="F247" s="141"/>
      <c r="G247" s="142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</row>
    <row r="248" spans="4:43" ht="18" customHeight="1">
      <c r="D248" s="37" t="str">
        <f>E103</f>
        <v>COLUMN_DEFAULT_VALUE</v>
      </c>
      <c r="E248" s="38"/>
      <c r="F248" s="38"/>
      <c r="G248" s="38"/>
      <c r="H248" s="43"/>
      <c r="I248" s="38"/>
      <c r="J248" s="38"/>
      <c r="K248" s="38"/>
      <c r="L248" s="43"/>
      <c r="M248" s="38"/>
      <c r="N248" s="38"/>
      <c r="O248" s="38"/>
      <c r="P248" s="38"/>
      <c r="Q248" s="38"/>
      <c r="R248" s="43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43"/>
    </row>
    <row r="249" spans="4:43" ht="18" customHeight="1">
      <c r="D249" s="33"/>
      <c r="E249" s="140" t="s">
        <v>70</v>
      </c>
      <c r="F249" s="141"/>
      <c r="G249" s="142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</row>
    <row r="250" spans="4:43" ht="18" customHeight="1">
      <c r="D250" s="33"/>
      <c r="E250" s="140" t="s">
        <v>1474</v>
      </c>
      <c r="F250" s="141"/>
      <c r="G250" s="142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</row>
    <row r="251" spans="4:43" ht="18" customHeight="1">
      <c r="D251" s="33"/>
      <c r="E251" s="140" t="s">
        <v>1473</v>
      </c>
      <c r="F251" s="141"/>
      <c r="G251" s="142"/>
      <c r="H251" s="33" t="s">
        <v>24</v>
      </c>
      <c r="I251" s="33" t="s">
        <v>24</v>
      </c>
      <c r="J251" s="33" t="s">
        <v>24</v>
      </c>
      <c r="K251" s="33" t="s">
        <v>24</v>
      </c>
      <c r="L251" s="33" t="s">
        <v>24</v>
      </c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</row>
    <row r="252" spans="4:43" ht="18" customHeight="1">
      <c r="D252" s="33"/>
      <c r="E252" s="140" t="s">
        <v>1475</v>
      </c>
      <c r="F252" s="141"/>
      <c r="G252" s="142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</row>
    <row r="253" spans="4:43" ht="18" customHeight="1">
      <c r="D253" s="33"/>
      <c r="E253" s="140" t="s">
        <v>1476</v>
      </c>
      <c r="F253" s="141"/>
      <c r="G253" s="142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</row>
    <row r="254" spans="4:43" ht="18" customHeight="1">
      <c r="D254" s="37" t="str">
        <f>E106</f>
        <v>COLUMN_COMMENT</v>
      </c>
      <c r="E254" s="38"/>
      <c r="F254" s="38"/>
      <c r="G254" s="38"/>
      <c r="H254" s="43"/>
      <c r="I254" s="38"/>
      <c r="J254" s="38"/>
      <c r="K254" s="38"/>
      <c r="L254" s="43"/>
      <c r="M254" s="38"/>
      <c r="N254" s="38"/>
      <c r="O254" s="38"/>
      <c r="P254" s="38"/>
      <c r="Q254" s="38"/>
      <c r="R254" s="43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43"/>
    </row>
    <row r="255" spans="4:43" ht="18" customHeight="1">
      <c r="D255" s="33"/>
      <c r="E255" s="140" t="s">
        <v>70</v>
      </c>
      <c r="F255" s="141"/>
      <c r="G255" s="142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</row>
    <row r="256" spans="4:43" ht="18" customHeight="1">
      <c r="D256" s="33"/>
      <c r="E256" s="140" t="s">
        <v>1474</v>
      </c>
      <c r="F256" s="141"/>
      <c r="G256" s="142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</row>
    <row r="257" spans="4:43" ht="18" customHeight="1">
      <c r="D257" s="33"/>
      <c r="E257" s="140" t="s">
        <v>1473</v>
      </c>
      <c r="F257" s="141"/>
      <c r="G257" s="142"/>
      <c r="H257" s="33" t="s">
        <v>24</v>
      </c>
      <c r="I257" s="33" t="s">
        <v>24</v>
      </c>
      <c r="J257" s="33" t="s">
        <v>24</v>
      </c>
      <c r="K257" s="33" t="s">
        <v>24</v>
      </c>
      <c r="L257" s="33" t="s">
        <v>24</v>
      </c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</row>
    <row r="258" spans="4:43" ht="18" customHeight="1">
      <c r="D258" s="33"/>
      <c r="E258" s="140" t="s">
        <v>1475</v>
      </c>
      <c r="F258" s="141"/>
      <c r="G258" s="142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</row>
    <row r="259" spans="4:43" ht="18" customHeight="1">
      <c r="D259" s="33"/>
      <c r="E259" s="140" t="s">
        <v>1182</v>
      </c>
      <c r="F259" s="141"/>
      <c r="G259" s="142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</row>
    <row r="260" spans="4:43" ht="18" customHeight="1">
      <c r="D260" s="37" t="str">
        <f>E109</f>
        <v>SQL_SET_HOST</v>
      </c>
      <c r="E260" s="38"/>
      <c r="F260" s="38"/>
      <c r="G260" s="38"/>
      <c r="H260" s="43"/>
      <c r="I260" s="38"/>
      <c r="J260" s="38"/>
      <c r="K260" s="38"/>
      <c r="L260" s="43"/>
      <c r="M260" s="38"/>
      <c r="N260" s="38"/>
      <c r="O260" s="38"/>
      <c r="P260" s="38"/>
      <c r="Q260" s="38"/>
      <c r="R260" s="43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43"/>
    </row>
    <row r="261" spans="4:43" ht="18" customHeight="1">
      <c r="D261" s="33"/>
      <c r="E261" s="140" t="s">
        <v>70</v>
      </c>
      <c r="F261" s="141"/>
      <c r="G261" s="142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</row>
    <row r="262" spans="4:43" ht="18" customHeight="1">
      <c r="D262" s="33"/>
      <c r="E262" s="140" t="s">
        <v>315</v>
      </c>
      <c r="F262" s="141"/>
      <c r="G262" s="142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</row>
    <row r="263" spans="4:43" ht="18" customHeight="1">
      <c r="D263" s="33"/>
      <c r="E263" s="140" t="s">
        <v>316</v>
      </c>
      <c r="F263" s="141"/>
      <c r="G263" s="142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</row>
    <row r="264" spans="4:43" ht="18" customHeight="1">
      <c r="D264" s="33"/>
      <c r="E264" s="140" t="s">
        <v>1469</v>
      </c>
      <c r="F264" s="141"/>
      <c r="G264" s="142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</row>
    <row r="265" spans="4:43" ht="18" customHeight="1">
      <c r="D265" s="33"/>
      <c r="E265" s="140" t="s">
        <v>314</v>
      </c>
      <c r="F265" s="141"/>
      <c r="G265" s="142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</row>
    <row r="266" spans="4:43" ht="18" customHeight="1">
      <c r="D266" s="33"/>
      <c r="E266" s="140" t="s">
        <v>811</v>
      </c>
      <c r="F266" s="141"/>
      <c r="G266" s="142"/>
      <c r="H266" s="33" t="s">
        <v>24</v>
      </c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</row>
    <row r="267" spans="4:43" ht="18" customHeight="1">
      <c r="D267" s="33"/>
      <c r="E267" s="140" t="s">
        <v>1470</v>
      </c>
      <c r="F267" s="141"/>
      <c r="G267" s="142"/>
      <c r="H267" s="33"/>
      <c r="I267" s="33" t="s">
        <v>24</v>
      </c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</row>
    <row r="268" spans="4:43" ht="18" customHeight="1">
      <c r="D268" s="33"/>
      <c r="E268" s="140" t="s">
        <v>1539</v>
      </c>
      <c r="F268" s="141"/>
      <c r="G268" s="142"/>
      <c r="H268" s="33"/>
      <c r="I268" s="33"/>
      <c r="J268" s="33" t="s">
        <v>24</v>
      </c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</row>
    <row r="269" spans="4:43" ht="18" customHeight="1">
      <c r="D269" s="33"/>
      <c r="E269" s="140" t="s">
        <v>1540</v>
      </c>
      <c r="F269" s="141"/>
      <c r="G269" s="142"/>
      <c r="H269" s="33"/>
      <c r="I269" s="33"/>
      <c r="J269" s="33"/>
      <c r="K269" s="33" t="s">
        <v>24</v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</row>
    <row r="270" spans="4:43" ht="18" customHeight="1">
      <c r="D270" s="33"/>
      <c r="E270" s="140" t="s">
        <v>1541</v>
      </c>
      <c r="F270" s="141"/>
      <c r="G270" s="142"/>
      <c r="H270" s="33"/>
      <c r="I270" s="33"/>
      <c r="J270" s="33"/>
      <c r="K270" s="33"/>
      <c r="L270" s="33" t="s">
        <v>24</v>
      </c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</row>
    <row r="271" spans="4:43" ht="18" customHeight="1">
      <c r="D271" s="37" t="str">
        <f>E112</f>
        <v>POSTGRESQL_TEMPLATE</v>
      </c>
      <c r="E271" s="38"/>
      <c r="F271" s="38"/>
      <c r="G271" s="38"/>
      <c r="H271" s="43"/>
      <c r="I271" s="38"/>
      <c r="J271" s="38"/>
      <c r="K271" s="38"/>
      <c r="L271" s="43"/>
      <c r="M271" s="38"/>
      <c r="N271" s="38"/>
      <c r="O271" s="38"/>
      <c r="P271" s="38"/>
      <c r="Q271" s="38"/>
      <c r="R271" s="43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43"/>
    </row>
    <row r="272" spans="4:43" ht="18" customHeight="1">
      <c r="D272" s="33"/>
      <c r="E272" s="140" t="s">
        <v>70</v>
      </c>
      <c r="F272" s="141"/>
      <c r="G272" s="142"/>
      <c r="H272" s="33" t="s">
        <v>24</v>
      </c>
      <c r="I272" s="33" t="s">
        <v>24</v>
      </c>
      <c r="J272" s="33" t="s">
        <v>24</v>
      </c>
      <c r="K272" s="33" t="s">
        <v>24</v>
      </c>
      <c r="L272" s="33" t="s">
        <v>24</v>
      </c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</row>
    <row r="273" spans="4:43" ht="18" customHeight="1">
      <c r="D273" s="33"/>
      <c r="E273" s="140" t="s">
        <v>321</v>
      </c>
      <c r="F273" s="141"/>
      <c r="G273" s="142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</row>
    <row r="274" spans="4:43" ht="18" customHeight="1">
      <c r="D274" s="33"/>
      <c r="E274" s="140" t="s">
        <v>322</v>
      </c>
      <c r="F274" s="141"/>
      <c r="G274" s="142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</row>
    <row r="275" spans="4:43" ht="18" customHeight="1">
      <c r="D275" s="33"/>
      <c r="E275" s="140" t="s">
        <v>811</v>
      </c>
      <c r="F275" s="141"/>
      <c r="G275" s="142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</row>
    <row r="276" spans="4:43" ht="18" customHeight="1">
      <c r="D276" s="37" t="str">
        <f>E115</f>
        <v>POSTGRESQL_CONNECTION_LIMIT</v>
      </c>
      <c r="E276" s="38"/>
      <c r="F276" s="38"/>
      <c r="G276" s="38"/>
      <c r="H276" s="43"/>
      <c r="I276" s="38"/>
      <c r="J276" s="38"/>
      <c r="K276" s="38"/>
      <c r="L276" s="43"/>
      <c r="M276" s="38"/>
      <c r="N276" s="38"/>
      <c r="O276" s="38"/>
      <c r="P276" s="38"/>
      <c r="Q276" s="38"/>
      <c r="R276" s="43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43"/>
    </row>
    <row r="277" spans="4:43" ht="18" customHeight="1">
      <c r="D277" s="33"/>
      <c r="E277" s="140" t="s">
        <v>70</v>
      </c>
      <c r="F277" s="141"/>
      <c r="G277" s="142"/>
      <c r="H277" s="33" t="s">
        <v>24</v>
      </c>
      <c r="I277" s="33" t="s">
        <v>24</v>
      </c>
      <c r="J277" s="33" t="s">
        <v>24</v>
      </c>
      <c r="K277" s="33" t="s">
        <v>24</v>
      </c>
      <c r="L277" s="33" t="s">
        <v>24</v>
      </c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</row>
    <row r="278" spans="4:43" ht="18" customHeight="1">
      <c r="D278" s="33"/>
      <c r="E278" s="140">
        <v>-1</v>
      </c>
      <c r="F278" s="141"/>
      <c r="G278" s="142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</row>
    <row r="279" spans="4:43" ht="18" customHeight="1">
      <c r="D279" s="33"/>
      <c r="E279" s="140">
        <v>0</v>
      </c>
      <c r="F279" s="141"/>
      <c r="G279" s="142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</row>
    <row r="280" spans="4:43" ht="18" customHeight="1">
      <c r="D280" s="33"/>
      <c r="E280" s="140">
        <v>1</v>
      </c>
      <c r="F280" s="141"/>
      <c r="G280" s="142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</row>
    <row r="281" spans="4:43" ht="18" customHeight="1">
      <c r="D281" s="33"/>
      <c r="E281" s="140" t="s">
        <v>811</v>
      </c>
      <c r="F281" s="141"/>
      <c r="G281" s="142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</row>
    <row r="282" spans="4:43" ht="18" customHeight="1">
      <c r="D282" s="37" t="str">
        <f>E118</f>
        <v>POSTGRESQL_ALLOW_CONNECTIONS</v>
      </c>
      <c r="E282" s="38"/>
      <c r="F282" s="38"/>
      <c r="G282" s="38"/>
      <c r="H282" s="43"/>
      <c r="I282" s="38"/>
      <c r="J282" s="38"/>
      <c r="K282" s="38"/>
      <c r="L282" s="43"/>
      <c r="M282" s="38"/>
      <c r="N282" s="38"/>
      <c r="O282" s="38"/>
      <c r="P282" s="38"/>
      <c r="Q282" s="38"/>
      <c r="R282" s="43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43"/>
    </row>
    <row r="283" spans="4:43" ht="18" customHeight="1">
      <c r="D283" s="33"/>
      <c r="E283" s="140" t="s">
        <v>70</v>
      </c>
      <c r="F283" s="141"/>
      <c r="G283" s="142"/>
      <c r="H283" s="33" t="s">
        <v>24</v>
      </c>
      <c r="I283" s="33" t="s">
        <v>24</v>
      </c>
      <c r="J283" s="33" t="s">
        <v>24</v>
      </c>
      <c r="K283" s="33" t="s">
        <v>24</v>
      </c>
      <c r="L283" s="33" t="s">
        <v>24</v>
      </c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</row>
    <row r="284" spans="4:43" ht="18" customHeight="1">
      <c r="D284" s="33"/>
      <c r="E284" s="147" t="s">
        <v>1442</v>
      </c>
      <c r="F284" s="141"/>
      <c r="G284" s="142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</row>
    <row r="285" spans="4:43" ht="18" customHeight="1">
      <c r="D285" s="33"/>
      <c r="E285" s="147" t="s">
        <v>1443</v>
      </c>
      <c r="F285" s="141"/>
      <c r="G285" s="142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</row>
    <row r="286" spans="4:43" ht="18" customHeight="1">
      <c r="D286" s="33"/>
      <c r="E286" s="140" t="s">
        <v>811</v>
      </c>
      <c r="F286" s="141"/>
      <c r="G286" s="142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</row>
    <row r="287" spans="4:43" ht="18" customHeight="1">
      <c r="D287" s="32" t="s">
        <v>417</v>
      </c>
      <c r="E287" s="29"/>
      <c r="F287" s="29"/>
      <c r="G287" s="29"/>
      <c r="H287" s="44"/>
      <c r="I287" s="30"/>
      <c r="J287" s="30"/>
      <c r="K287" s="30"/>
      <c r="L287" s="44"/>
      <c r="M287" s="30"/>
      <c r="N287" s="30"/>
      <c r="O287" s="30"/>
      <c r="P287" s="30"/>
      <c r="Q287" s="30"/>
      <c r="R287" s="44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9"/>
      <c r="AJ287" s="30"/>
      <c r="AK287" s="30"/>
      <c r="AL287" s="30"/>
      <c r="AM287" s="30"/>
      <c r="AN287" s="30"/>
      <c r="AO287" s="30"/>
      <c r="AP287" s="30"/>
      <c r="AQ287" s="44"/>
    </row>
    <row r="288" spans="4:43" ht="18" customHeight="1">
      <c r="D288" s="130" t="s">
        <v>406</v>
      </c>
      <c r="E288" s="106"/>
      <c r="F288" s="106"/>
      <c r="G288" s="107"/>
      <c r="H288" s="124" t="s">
        <v>410</v>
      </c>
      <c r="I288" s="124" t="s">
        <v>410</v>
      </c>
      <c r="J288" s="124" t="s">
        <v>410</v>
      </c>
      <c r="K288" s="124" t="s">
        <v>410</v>
      </c>
      <c r="L288" s="124" t="s">
        <v>410</v>
      </c>
      <c r="M288" s="124" t="s">
        <v>233</v>
      </c>
      <c r="N288" s="124" t="s">
        <v>233</v>
      </c>
      <c r="O288" s="124" t="s">
        <v>233</v>
      </c>
      <c r="P288" s="124" t="s">
        <v>233</v>
      </c>
      <c r="Q288" s="124" t="s">
        <v>233</v>
      </c>
      <c r="R288" s="124" t="s">
        <v>233</v>
      </c>
      <c r="S288" s="124" t="s">
        <v>233</v>
      </c>
      <c r="T288" s="124" t="s">
        <v>233</v>
      </c>
      <c r="U288" s="124" t="s">
        <v>233</v>
      </c>
      <c r="V288" s="124" t="s">
        <v>233</v>
      </c>
      <c r="W288" s="124" t="s">
        <v>233</v>
      </c>
      <c r="X288" s="124" t="s">
        <v>233</v>
      </c>
      <c r="Y288" s="124" t="s">
        <v>233</v>
      </c>
      <c r="Z288" s="124" t="s">
        <v>233</v>
      </c>
      <c r="AA288" s="124" t="s">
        <v>233</v>
      </c>
      <c r="AB288" s="124" t="s">
        <v>233</v>
      </c>
      <c r="AC288" s="124" t="s">
        <v>233</v>
      </c>
      <c r="AD288" s="124" t="s">
        <v>233</v>
      </c>
      <c r="AE288" s="124" t="s">
        <v>233</v>
      </c>
      <c r="AF288" s="124" t="s">
        <v>233</v>
      </c>
      <c r="AG288" s="124" t="s">
        <v>233</v>
      </c>
      <c r="AH288" s="124" t="s">
        <v>233</v>
      </c>
      <c r="AI288" s="124" t="s">
        <v>233</v>
      </c>
      <c r="AJ288" s="124" t="s">
        <v>233</v>
      </c>
      <c r="AK288" s="124" t="s">
        <v>233</v>
      </c>
      <c r="AL288" s="124" t="s">
        <v>233</v>
      </c>
      <c r="AM288" s="124" t="s">
        <v>233</v>
      </c>
      <c r="AN288" s="124" t="s">
        <v>233</v>
      </c>
      <c r="AO288" s="124" t="s">
        <v>233</v>
      </c>
      <c r="AP288" s="124" t="s">
        <v>233</v>
      </c>
      <c r="AQ288" s="124" t="s">
        <v>233</v>
      </c>
    </row>
    <row r="289" spans="4:43" ht="18" customHeight="1">
      <c r="D289" s="118"/>
      <c r="E289" s="119"/>
      <c r="F289" s="119"/>
      <c r="G289" s="120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</row>
    <row r="290" spans="4:43" ht="18" customHeight="1">
      <c r="D290" s="108"/>
      <c r="E290" s="109"/>
      <c r="F290" s="109"/>
      <c r="G290" s="110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</row>
    <row r="291" spans="4:43" ht="18" customHeight="1">
      <c r="D291" s="105" t="s">
        <v>408</v>
      </c>
      <c r="E291" s="106"/>
      <c r="F291" s="106"/>
      <c r="G291" s="107"/>
      <c r="H291" s="127">
        <v>240129</v>
      </c>
      <c r="I291" s="127">
        <v>240128</v>
      </c>
      <c r="J291" s="127">
        <v>240128</v>
      </c>
      <c r="K291" s="127">
        <v>240128</v>
      </c>
      <c r="L291" s="127">
        <v>240128</v>
      </c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  <c r="AP291" s="127"/>
      <c r="AQ291" s="127"/>
    </row>
    <row r="292" spans="4:43" ht="18" customHeight="1">
      <c r="D292" s="118"/>
      <c r="E292" s="119"/>
      <c r="F292" s="119"/>
      <c r="G292" s="120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128"/>
    </row>
    <row r="293" spans="4:43" ht="18" customHeight="1">
      <c r="D293" s="118"/>
      <c r="E293" s="119"/>
      <c r="F293" s="119"/>
      <c r="G293" s="120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128"/>
    </row>
    <row r="294" spans="4:43" ht="18" customHeight="1">
      <c r="D294" s="118"/>
      <c r="E294" s="119"/>
      <c r="F294" s="119"/>
      <c r="G294" s="120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128"/>
    </row>
    <row r="295" spans="4:43" ht="18" customHeight="1">
      <c r="D295" s="108"/>
      <c r="E295" s="109"/>
      <c r="F295" s="109"/>
      <c r="G295" s="110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</row>
    <row r="296" spans="4:43" ht="18" customHeight="1">
      <c r="D296" s="32" t="s">
        <v>418</v>
      </c>
      <c r="E296" s="29"/>
      <c r="F296" s="29"/>
      <c r="G296" s="29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9"/>
      <c r="AJ296" s="30"/>
      <c r="AK296" s="30"/>
      <c r="AL296" s="30"/>
      <c r="AM296" s="30"/>
      <c r="AN296" s="30"/>
      <c r="AO296" s="30"/>
      <c r="AP296" s="30"/>
      <c r="AQ296" s="44"/>
    </row>
    <row r="297" spans="4:43" ht="18" customHeight="1">
      <c r="D297" s="130" t="s">
        <v>409</v>
      </c>
      <c r="E297" s="106"/>
      <c r="F297" s="106"/>
      <c r="G297" s="107"/>
      <c r="H297" s="124" t="s">
        <v>410</v>
      </c>
      <c r="I297" s="124" t="s">
        <v>410</v>
      </c>
      <c r="J297" s="124" t="s">
        <v>410</v>
      </c>
      <c r="K297" s="124" t="s">
        <v>410</v>
      </c>
      <c r="L297" s="124" t="s">
        <v>410</v>
      </c>
      <c r="M297" s="124" t="s">
        <v>233</v>
      </c>
      <c r="N297" s="124" t="s">
        <v>233</v>
      </c>
      <c r="O297" s="124" t="s">
        <v>233</v>
      </c>
      <c r="P297" s="124" t="s">
        <v>233</v>
      </c>
      <c r="Q297" s="124" t="s">
        <v>233</v>
      </c>
      <c r="R297" s="124" t="s">
        <v>233</v>
      </c>
      <c r="S297" s="124" t="s">
        <v>233</v>
      </c>
      <c r="T297" s="124" t="s">
        <v>233</v>
      </c>
      <c r="U297" s="124" t="s">
        <v>233</v>
      </c>
      <c r="V297" s="124" t="s">
        <v>233</v>
      </c>
      <c r="W297" s="124" t="s">
        <v>233</v>
      </c>
      <c r="X297" s="124" t="s">
        <v>233</v>
      </c>
      <c r="Y297" s="124" t="s">
        <v>233</v>
      </c>
      <c r="Z297" s="124" t="s">
        <v>233</v>
      </c>
      <c r="AA297" s="124" t="s">
        <v>233</v>
      </c>
      <c r="AB297" s="124" t="s">
        <v>233</v>
      </c>
      <c r="AC297" s="124" t="s">
        <v>233</v>
      </c>
      <c r="AD297" s="124" t="s">
        <v>233</v>
      </c>
      <c r="AE297" s="124" t="s">
        <v>233</v>
      </c>
      <c r="AF297" s="124" t="s">
        <v>233</v>
      </c>
      <c r="AG297" s="124" t="s">
        <v>233</v>
      </c>
      <c r="AH297" s="124" t="s">
        <v>233</v>
      </c>
      <c r="AI297" s="124" t="s">
        <v>233</v>
      </c>
      <c r="AJ297" s="124" t="s">
        <v>233</v>
      </c>
      <c r="AK297" s="124" t="s">
        <v>233</v>
      </c>
      <c r="AL297" s="124" t="s">
        <v>233</v>
      </c>
      <c r="AM297" s="124" t="s">
        <v>233</v>
      </c>
      <c r="AN297" s="124" t="s">
        <v>233</v>
      </c>
      <c r="AO297" s="124" t="s">
        <v>233</v>
      </c>
      <c r="AP297" s="124" t="s">
        <v>233</v>
      </c>
      <c r="AQ297" s="124" t="s">
        <v>233</v>
      </c>
    </row>
    <row r="298" spans="4:43" ht="18" customHeight="1">
      <c r="D298" s="118"/>
      <c r="E298" s="119"/>
      <c r="F298" s="119"/>
      <c r="G298" s="120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</row>
    <row r="299" spans="4:43" ht="18" customHeight="1">
      <c r="D299" s="108"/>
      <c r="E299" s="109"/>
      <c r="F299" s="109"/>
      <c r="G299" s="110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</row>
    <row r="300" spans="4:43" ht="18" customHeight="1">
      <c r="D300" s="130" t="s">
        <v>421</v>
      </c>
      <c r="E300" s="106"/>
      <c r="F300" s="106"/>
      <c r="G300" s="107"/>
      <c r="H300" s="131">
        <v>45753</v>
      </c>
      <c r="I300" s="131">
        <v>45753</v>
      </c>
      <c r="J300" s="131">
        <v>45753</v>
      </c>
      <c r="K300" s="131">
        <v>45753</v>
      </c>
      <c r="L300" s="131">
        <v>45753</v>
      </c>
      <c r="M300" s="131"/>
      <c r="N300" s="131"/>
      <c r="O300" s="131"/>
      <c r="P300" s="131"/>
      <c r="Q300" s="131"/>
      <c r="R300" s="131"/>
      <c r="S300" s="131"/>
      <c r="T300" s="131"/>
      <c r="U300" s="131"/>
      <c r="V300" s="131"/>
      <c r="W300" s="131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131"/>
      <c r="AH300" s="131"/>
      <c r="AI300" s="131"/>
      <c r="AJ300" s="131"/>
      <c r="AK300" s="131"/>
      <c r="AL300" s="131"/>
      <c r="AM300" s="131"/>
      <c r="AN300" s="131"/>
      <c r="AO300" s="131"/>
      <c r="AP300" s="131"/>
      <c r="AQ300" s="131"/>
    </row>
    <row r="301" spans="4:43" ht="18" customHeight="1">
      <c r="D301" s="132"/>
      <c r="E301" s="119"/>
      <c r="F301" s="119"/>
      <c r="G301" s="120"/>
      <c r="H301" s="131"/>
      <c r="I301" s="131"/>
      <c r="J301" s="131"/>
      <c r="K301" s="131"/>
      <c r="L301" s="131"/>
      <c r="M301" s="131"/>
      <c r="N301" s="131"/>
      <c r="O301" s="131"/>
      <c r="P301" s="131"/>
      <c r="Q301" s="131"/>
      <c r="R301" s="131"/>
      <c r="S301" s="131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  <c r="AN301" s="131"/>
      <c r="AO301" s="131"/>
      <c r="AP301" s="131"/>
      <c r="AQ301" s="131"/>
    </row>
    <row r="302" spans="4:43" ht="18" customHeight="1">
      <c r="D302" s="132"/>
      <c r="E302" s="119"/>
      <c r="F302" s="119"/>
      <c r="G302" s="120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131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131"/>
      <c r="AQ302" s="131"/>
    </row>
    <row r="303" spans="4:43" ht="18" customHeight="1">
      <c r="D303" s="118"/>
      <c r="E303" s="119"/>
      <c r="F303" s="119"/>
      <c r="G303" s="120"/>
      <c r="H303" s="131"/>
      <c r="I303" s="131"/>
      <c r="J303" s="131"/>
      <c r="K303" s="131"/>
      <c r="L303" s="131"/>
      <c r="M303" s="131"/>
      <c r="N303" s="131"/>
      <c r="O303" s="131"/>
      <c r="P303" s="131"/>
      <c r="Q303" s="131"/>
      <c r="R303" s="131"/>
      <c r="S303" s="131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  <c r="AN303" s="131"/>
      <c r="AO303" s="131"/>
      <c r="AP303" s="131"/>
      <c r="AQ303" s="131"/>
    </row>
    <row r="304" spans="4:43" ht="18" customHeight="1">
      <c r="D304" s="108"/>
      <c r="E304" s="109"/>
      <c r="F304" s="109"/>
      <c r="G304" s="110"/>
      <c r="H304" s="131"/>
      <c r="I304" s="131"/>
      <c r="J304" s="131"/>
      <c r="K304" s="131"/>
      <c r="L304" s="131"/>
      <c r="M304" s="131"/>
      <c r="N304" s="131"/>
      <c r="O304" s="131"/>
      <c r="P304" s="131"/>
      <c r="Q304" s="131"/>
      <c r="R304" s="131"/>
      <c r="S304" s="131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  <c r="AN304" s="131"/>
      <c r="AO304" s="131"/>
      <c r="AP304" s="131"/>
      <c r="AQ304" s="131"/>
    </row>
    <row r="305" spans="3:97" ht="18" customHeight="1">
      <c r="O305" s="19"/>
      <c r="AJ305" s="36"/>
      <c r="AL305" s="19"/>
    </row>
    <row r="306" spans="3:97" ht="18" customHeight="1">
      <c r="D306" s="5" t="s">
        <v>230</v>
      </c>
      <c r="E306" s="5" t="s">
        <v>406</v>
      </c>
      <c r="I306" s="5" t="s">
        <v>13</v>
      </c>
      <c r="J306" s="5" t="s">
        <v>422</v>
      </c>
      <c r="O306" s="19"/>
      <c r="AJ306" s="36"/>
      <c r="AL306" s="19"/>
    </row>
    <row r="307" spans="3:97" ht="18" customHeight="1">
      <c r="J307" s="5" t="s">
        <v>423</v>
      </c>
      <c r="O307" s="19"/>
      <c r="AJ307" s="36"/>
      <c r="AL307" s="19"/>
    </row>
    <row r="308" spans="3:97" ht="18" customHeight="1">
      <c r="J308" s="5" t="s">
        <v>424</v>
      </c>
      <c r="O308" s="19"/>
      <c r="AJ308" s="36"/>
      <c r="AL308" s="19"/>
    </row>
    <row r="309" spans="3:97" ht="18" customHeight="1">
      <c r="O309" s="19"/>
      <c r="AJ309" s="36"/>
      <c r="AL309" s="19"/>
    </row>
    <row r="310" spans="3:97" ht="18" customHeight="1">
      <c r="C310" s="5" t="s">
        <v>1166</v>
      </c>
      <c r="D310" s="5" t="s">
        <v>427</v>
      </c>
      <c r="AE310" s="5" t="s">
        <v>230</v>
      </c>
      <c r="AF310" s="5" t="s">
        <v>714</v>
      </c>
      <c r="AJ310" s="5" t="s">
        <v>307</v>
      </c>
      <c r="AK310" s="119" t="s">
        <v>715</v>
      </c>
      <c r="AL310" s="119"/>
      <c r="AM310" s="119"/>
      <c r="AN310" s="119"/>
    </row>
    <row r="312" spans="3:97" ht="18" customHeight="1">
      <c r="D312" s="105" t="s">
        <v>403</v>
      </c>
      <c r="E312" s="106"/>
      <c r="F312" s="106"/>
      <c r="G312" s="107"/>
      <c r="H312" s="111" t="s">
        <v>730</v>
      </c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3"/>
      <c r="AE312" s="117" t="s">
        <v>434</v>
      </c>
      <c r="AF312" s="112"/>
      <c r="AG312" s="113"/>
      <c r="AH312" s="111" t="s">
        <v>411</v>
      </c>
      <c r="AI312" s="112"/>
      <c r="AJ312" s="112"/>
      <c r="AK312" s="112"/>
      <c r="AL312" s="112"/>
      <c r="AM312" s="112"/>
      <c r="AN312" s="112"/>
      <c r="AO312" s="112"/>
      <c r="AP312" s="112"/>
      <c r="AQ312" s="113"/>
      <c r="AS312" s="62" t="s">
        <v>444</v>
      </c>
      <c r="AT312" s="63"/>
      <c r="AU312" s="64"/>
      <c r="AW312" s="71" t="str">
        <f>$D$142</f>
        <v>DBMS_NAME</v>
      </c>
      <c r="AX312" s="71" t="str">
        <f>$D$142</f>
        <v>DBMS_NAME</v>
      </c>
      <c r="AY312" s="71" t="str">
        <f>$D$147</f>
        <v>DATABASE_NAME</v>
      </c>
      <c r="AZ312" s="71" t="str">
        <f>$D$147</f>
        <v>DATABASE_NAME</v>
      </c>
      <c r="BA312" s="71" t="str">
        <f>$D$150</f>
        <v>DATABASE_CHARACTER_SET</v>
      </c>
      <c r="BB312" s="71" t="str">
        <f>$D$150</f>
        <v>DATABASE_CHARACTER_SET</v>
      </c>
      <c r="BC312" s="71" t="str">
        <f>$D$157</f>
        <v>DATABASE_COLLATE</v>
      </c>
      <c r="BD312" s="71" t="str">
        <f>$D$157</f>
        <v>DATABASE_COLLATE</v>
      </c>
      <c r="BE312" s="71" t="str">
        <f>$D$167</f>
        <v>DATABASE_USERNAME</v>
      </c>
      <c r="BF312" s="71" t="str">
        <f>$D$167</f>
        <v>DATABASE_USERNAME</v>
      </c>
      <c r="BG312" s="71" t="str">
        <f>$D$170</f>
        <v>DATABASE_PASSWORD</v>
      </c>
      <c r="BH312" s="71" t="str">
        <f>$D$170</f>
        <v>DATABASE_PASSWORD</v>
      </c>
      <c r="BI312" s="71" t="str">
        <f>$D$173</f>
        <v>DATABASE_USERRIGHT</v>
      </c>
      <c r="BJ312" s="71" t="str">
        <f>$D$173</f>
        <v>DATABASE_USERRIGHT</v>
      </c>
      <c r="BK312" s="71" t="str">
        <f>$D$187</f>
        <v>DATABASE_TABLERIGHT</v>
      </c>
      <c r="BL312" s="71" t="str">
        <f>$D$187</f>
        <v>DATABASE_TABLERIGHT</v>
      </c>
      <c r="BM312" s="71" t="str">
        <f>$D$192</f>
        <v>SET_SCHEMA</v>
      </c>
      <c r="BN312" s="71" t="str">
        <f>$D$192</f>
        <v>SET_SCHEMA</v>
      </c>
      <c r="BO312" s="71" t="str">
        <f>$D$195</f>
        <v>SET_TABLENAME</v>
      </c>
      <c r="BP312" s="71" t="str">
        <f>$D$195</f>
        <v>SET_TABLENAME</v>
      </c>
      <c r="BQ312" s="71" t="str">
        <f>$D$198</f>
        <v>FOREIGN_TABLENAME</v>
      </c>
      <c r="BR312" s="71" t="str">
        <f>$D$198</f>
        <v>FOREIGN_TABLENAME</v>
      </c>
      <c r="BS312" s="71" t="str">
        <f>$D$201</f>
        <v>COLUMN_DATA_NAME</v>
      </c>
      <c r="BT312" s="71" t="str">
        <f>$D$201</f>
        <v>COLUMN_DATA_NAME</v>
      </c>
      <c r="BU312" s="71" t="str">
        <f>$D$206</f>
        <v>COLUMN_PRIMARY_KEY</v>
      </c>
      <c r="BV312" s="71" t="str">
        <f>$D$206</f>
        <v>COLUMN_PRIMARY_KEY</v>
      </c>
      <c r="BW312" s="71" t="str">
        <f>$D$213</f>
        <v>COLUMN_UNIQUE_KEY</v>
      </c>
      <c r="BX312" s="71" t="str">
        <f>$D$213</f>
        <v>COLUMN_UNIQUE_KEY</v>
      </c>
      <c r="BY312" s="71" t="str">
        <f>$D$220</f>
        <v>COLUMN_FOREIGN_KEY</v>
      </c>
      <c r="BZ312" s="71" t="str">
        <f>$D$220</f>
        <v>COLUMN_FOREIGN_KEY</v>
      </c>
      <c r="CA312" s="71" t="str">
        <f>$D$227</f>
        <v>COLUMN_INDEX_KEY</v>
      </c>
      <c r="CB312" s="71" t="str">
        <f>$D$227</f>
        <v>COLUMN_INDEX_KEY</v>
      </c>
      <c r="CC312" s="71" t="str">
        <f>$D$234</f>
        <v>COLUMN_NOT_NULL</v>
      </c>
      <c r="CD312" s="71" t="str">
        <f>$D$234</f>
        <v>COLUMN_NOT_NULL</v>
      </c>
      <c r="CE312" s="71" t="str">
        <f>$D$241</f>
        <v>COLUMN_AUTO_INCREMENT</v>
      </c>
      <c r="CF312" s="71" t="str">
        <f>$D$241</f>
        <v>COLUMN_AUTO_INCREMENT</v>
      </c>
      <c r="CG312" s="71" t="str">
        <f>$D$248</f>
        <v>COLUMN_DEFAULT_VALUE</v>
      </c>
      <c r="CH312" s="71" t="str">
        <f>$D$248</f>
        <v>COLUMN_DEFAULT_VALUE</v>
      </c>
      <c r="CI312" s="71" t="str">
        <f>$D$254</f>
        <v>COLUMN_COMMENT</v>
      </c>
      <c r="CJ312" s="71" t="str">
        <f>$D$254</f>
        <v>COLUMN_COMMENT</v>
      </c>
      <c r="CK312" s="71" t="str">
        <f>$D$260</f>
        <v>SQL_SET_HOST</v>
      </c>
      <c r="CL312" s="71" t="str">
        <f>$D$260</f>
        <v>SQL_SET_HOST</v>
      </c>
      <c r="CM312" s="71" t="str">
        <f>$D$271</f>
        <v>POSTGRESQL_TEMPLATE</v>
      </c>
      <c r="CN312" s="71" t="str">
        <f>$D$271</f>
        <v>POSTGRESQL_TEMPLATE</v>
      </c>
      <c r="CO312" s="71" t="str">
        <f>$D$276</f>
        <v>POSTGRESQL_CONNECTION_LIMIT</v>
      </c>
      <c r="CP312" s="71" t="str">
        <f>$D$276</f>
        <v>POSTGRESQL_CONNECTION_LIMIT</v>
      </c>
      <c r="CQ312" s="71" t="str">
        <f>$D$282</f>
        <v>POSTGRESQL_ALLOW_CONNECTIONS</v>
      </c>
      <c r="CR312" s="71" t="str">
        <f>$D$282</f>
        <v>POSTGRESQL_ALLOW_CONNECTIONS</v>
      </c>
      <c r="CS312" s="5" t="s">
        <v>735</v>
      </c>
    </row>
    <row r="313" spans="3:97" ht="18" customHeight="1">
      <c r="D313" s="108"/>
      <c r="E313" s="109"/>
      <c r="F313" s="109"/>
      <c r="G313" s="110"/>
      <c r="H313" s="114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6"/>
      <c r="AE313" s="114"/>
      <c r="AF313" s="115"/>
      <c r="AG313" s="116"/>
      <c r="AH313" s="114"/>
      <c r="AI313" s="115"/>
      <c r="AJ313" s="115"/>
      <c r="AK313" s="115"/>
      <c r="AL313" s="115"/>
      <c r="AM313" s="115"/>
      <c r="AN313" s="115"/>
      <c r="AO313" s="115"/>
      <c r="AP313" s="115"/>
      <c r="AQ313" s="116"/>
      <c r="AS313" s="65" t="s">
        <v>445</v>
      </c>
      <c r="AT313" s="66"/>
      <c r="AU313" s="67"/>
      <c r="AW313" s="71" t="s">
        <v>732</v>
      </c>
      <c r="AX313" s="71" t="s">
        <v>733</v>
      </c>
      <c r="AY313" s="71" t="s">
        <v>732</v>
      </c>
      <c r="AZ313" s="71" t="s">
        <v>733</v>
      </c>
      <c r="BA313" s="71" t="s">
        <v>732</v>
      </c>
      <c r="BB313" s="71" t="s">
        <v>733</v>
      </c>
      <c r="BC313" s="71" t="s">
        <v>732</v>
      </c>
      <c r="BD313" s="71" t="s">
        <v>733</v>
      </c>
      <c r="BE313" s="71" t="s">
        <v>732</v>
      </c>
      <c r="BF313" s="71" t="s">
        <v>733</v>
      </c>
      <c r="BG313" s="71" t="s">
        <v>732</v>
      </c>
      <c r="BH313" s="71" t="s">
        <v>733</v>
      </c>
      <c r="BI313" s="71" t="s">
        <v>732</v>
      </c>
      <c r="BJ313" s="71" t="s">
        <v>733</v>
      </c>
      <c r="BK313" s="71" t="s">
        <v>732</v>
      </c>
      <c r="BL313" s="71" t="s">
        <v>733</v>
      </c>
      <c r="BM313" s="71" t="s">
        <v>732</v>
      </c>
      <c r="BN313" s="71" t="s">
        <v>733</v>
      </c>
      <c r="BO313" s="71" t="s">
        <v>732</v>
      </c>
      <c r="BP313" s="71" t="s">
        <v>733</v>
      </c>
      <c r="BQ313" s="71" t="s">
        <v>732</v>
      </c>
      <c r="BR313" s="71" t="s">
        <v>733</v>
      </c>
      <c r="BS313" s="71" t="s">
        <v>732</v>
      </c>
      <c r="BT313" s="71" t="s">
        <v>733</v>
      </c>
      <c r="BU313" s="71" t="s">
        <v>732</v>
      </c>
      <c r="BV313" s="71" t="s">
        <v>733</v>
      </c>
      <c r="BW313" s="71" t="s">
        <v>732</v>
      </c>
      <c r="BX313" s="71" t="s">
        <v>733</v>
      </c>
      <c r="BY313" s="71" t="s">
        <v>732</v>
      </c>
      <c r="BZ313" s="71" t="s">
        <v>733</v>
      </c>
      <c r="CA313" s="71" t="s">
        <v>732</v>
      </c>
      <c r="CB313" s="71" t="s">
        <v>733</v>
      </c>
      <c r="CC313" s="71" t="s">
        <v>732</v>
      </c>
      <c r="CD313" s="71" t="s">
        <v>733</v>
      </c>
      <c r="CE313" s="71" t="s">
        <v>732</v>
      </c>
      <c r="CF313" s="71" t="s">
        <v>733</v>
      </c>
      <c r="CG313" s="71" t="s">
        <v>732</v>
      </c>
      <c r="CH313" s="71" t="s">
        <v>733</v>
      </c>
      <c r="CI313" s="71" t="s">
        <v>732</v>
      </c>
      <c r="CJ313" s="71" t="s">
        <v>733</v>
      </c>
      <c r="CK313" s="71" t="s">
        <v>732</v>
      </c>
      <c r="CL313" s="71" t="s">
        <v>733</v>
      </c>
      <c r="CM313" s="71" t="s">
        <v>732</v>
      </c>
      <c r="CN313" s="71" t="s">
        <v>733</v>
      </c>
      <c r="CO313" s="71" t="s">
        <v>732</v>
      </c>
      <c r="CP313" s="71" t="s">
        <v>733</v>
      </c>
      <c r="CQ313" s="71" t="s">
        <v>732</v>
      </c>
      <c r="CR313" s="71" t="s">
        <v>733</v>
      </c>
      <c r="CS313" s="5" t="s">
        <v>735</v>
      </c>
    </row>
    <row r="314" spans="3:97" ht="54" customHeight="1">
      <c r="D314" s="96">
        <f>$H$137</f>
        <v>73</v>
      </c>
      <c r="E314" s="97"/>
      <c r="F314" s="97"/>
      <c r="G314" s="98"/>
      <c r="H314" s="45" t="str">
        <f ca="1">SUBSTITUTE(SUBSTITUTE("clear; echo "&amp;"テストケース"&amp;TEXT($D314,"000")&amp;"; "&amp;AW314&amp;AY314&amp;BA314&amp;BC314&amp;BE314&amp;BG314&amp;BI314&amp;BK314&amp;BM314&amp;BO314&amp;BQ314&amp;BS314&amp;BU314&amp;BW314&amp;BY314&amp;CA314&amp;CC314&amp;CE314&amp;CG314&amp;CI314&amp;CK314&amp;CM314&amp;CO314&amp;CQ314&amp;"sh ./script/"&amp;$B$2&amp;".sh; "&amp;AX314&amp;AZ314&amp;BB314&amp;BD314&amp;BF314&amp;BH314&amp;BJ314&amp;BL314&amp;BN314&amp;BP314&amp;BR314&amp;BT314&amp;BV314&amp;BX314&amp;BZ314&amp;CB314&amp;CD314&amp;CF314&amp;CH314&amp;CJ314&amp;CL314&amp;CN314&amp;CP314&amp;CR314,"なし",""),""",""",",")</f>
        <v>clear; echo テストケース073; sed -i '' 's#SQL_SET_HOST="%"#SQL_SET_HOST="NONE"#g' ${CONFIG_DIR}db_sql_config.txt; export SQL_SET_HOST="NONE";sed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's#SQL_SET_HOST="NONE"#SQL_SET_HOST="%"#g' ${CONFIG_DIR}db_sql_config.txt; export SQL_SET_HOST="%";sed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7"/>
      <c r="AE314" s="99" t="str" cm="1">
        <f t="array" ref="AE314">SUBSTITUTE(INDEX($H$288:$AQ$288, , MATCH($D314, $137:$137, 0)-7),"-","")</f>
        <v>異常</v>
      </c>
      <c r="AF314" s="100"/>
      <c r="AG314" s="101"/>
      <c r="AH314" s="102" t="s">
        <v>1537</v>
      </c>
      <c r="AI314" s="103"/>
      <c r="AJ314" s="103"/>
      <c r="AK314" s="103"/>
      <c r="AL314" s="103"/>
      <c r="AM314" s="103"/>
      <c r="AN314" s="103"/>
      <c r="AO314" s="103"/>
      <c r="AP314" s="103"/>
      <c r="AQ314" s="104"/>
      <c r="AS314" s="68" t="str" cm="1">
        <f t="array" ref="AS314">SUBSTITUTE(TEXT(INDEX($H$291:$AQ$291,1,$D314-72),"000000"),"-","")</f>
        <v>240129</v>
      </c>
      <c r="AT314" s="69"/>
      <c r="AU314" s="70"/>
      <c r="AW314" s="71" t="str">
        <f>SUBSTITUTE(IF(VLOOKUP(AW$312,$AD$9:$AN$32,8,FALSE)=INDEX($E$143:$G$146,MATCH("●",INDEX($H$143:$AQ$146,,MATCH($D314,$137:$137,0)-7),0),1),"","sed -i "&amp;IF($AK$310="MacOS","'' ","")&amp;"'s#"&amp;AW$312&amp;"="""&amp;VLOOKUP(AW$312,$AD$9:$AN$32,8,FALSE)&amp;""""&amp;"#"&amp;AW$312&amp;"="&amp;""""&amp;INDEX($E$143:$G$146,MATCH("●",INDEX($H$143:$AQ$146,,MATCH($D314,$137:$137,0)-7),0),1)&amp;""""&amp;"#g'"&amp;" ${CONFIG_DIR}"&amp;$K$7&amp;"; export "&amp;AW$312&amp;"="&amp;""""&amp;INDEX($E$143:$G$146,MATCH("●",INDEX($H$143:$AQ$146,,MATCH($D314,$137:$137,0)-7),0),1)&amp;""";"),",",""",""")</f>
        <v/>
      </c>
      <c r="AX314" s="71" t="str">
        <f>SUBSTITUTE(IF(INDEX($E$143:$G$146,MATCH("●",INDEX($H$143:$AQ$146,,MATCH($D314,$137:$137,0)-7),0),1)=VLOOKUP(AX$312,$AD$9:$AN$32,8,FALSE),"","sed -i "&amp;IF($AK$310="MacOS","'' ","")&amp;"'s#"&amp;AX$312&amp;"="""&amp;INDEX($E$143:$G$146,MATCH("●",INDEX($H$143:$AQ$146,,MATCH($D314,$137:$137,0)-7),0),1)&amp;""""&amp;"#"&amp;AX$312&amp;"="&amp;""""&amp;VLOOKUP(AX$312,$AD$9:$AN$32,8,FALSE)&amp;""""&amp;"#g'"&amp;"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4" s="71" t="str">
        <f>SUBSTITUTE(IF(VLOOKUP(AY$312,$AD$9:$AN$32,8,FALSE)=INDEX($E$148:$G$149,MATCH("●",INDEX($H$148:$AQ$149,,MATCH($D314,$137:$137,0)-7),0),1),"","sed -i "&amp;IF($AK$310="MacOS","'' ","")&amp;"'s#"&amp;AY$312&amp;"="""&amp;VLOOKUP(AY$312,$AD$9:$AN$32,8,FALSE)&amp;""""&amp;"#"&amp;AY$312&amp;"="&amp;""""&amp;INDEX($E$148:$G$149,MATCH("●",INDEX($H$148:$AQ$149,,MATCH($D314,$137:$137,0)-7),0),1)&amp;""""&amp;"#g'"&amp;" ${CONFIG_DIR}"&amp;$K$7&amp;"; export "&amp;AY$312&amp;"="&amp;""""&amp;INDEX($E$148:$G$149,MATCH("●",INDEX($H$148:$AQ$149,,MATCH($D314,$137:$137,0)-7),0),1)&amp;""";"),",",""",""")</f>
        <v/>
      </c>
      <c r="AZ314" s="71" t="str">
        <f>SUBSTITUTE(IF(INDEX($E$148:$G$149,MATCH("●",INDEX($H$148:$AQ$149,,MATCH($D314,$137:$137,0)-7),0),1)=VLOOKUP(AZ$312,$AD$9:$AN$16,8,FALSE),"","sed -i "&amp;IF($AK$310="MacOS","'' ","")&amp;"'s#"&amp;AZ$312&amp;"="""&amp;INDEX($E$148:$G$149,MATCH("●",INDEX($H$148:$AQ$149,,MATCH($D314,$137:$137,0)-7),0),1)&amp;""""&amp;"#"&amp;AZ$312&amp;"="&amp;""""&amp;VLOOKUP(AZ$312,$AD$9:$AN$16,8,FALSE)&amp;""""&amp;"#g'"&amp;"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4" s="71" t="str">
        <f>SUBSTITUTE(IF(VLOOKUP(BA$312,$AD$9:$AN$32,8,FALSE)=INDEX($E$151:$G$156,MATCH("●",INDEX($H$151:$AQ$156,,MATCH($D314,$137:$137,0)-7),0),1),"","sed -i "&amp;IF($AK$310="MacOS","'' ","")&amp;"'s#"&amp;BA$312&amp;"="""&amp;VLOOKUP(BA$312,$AD$9:$AN$32,8,FALSE)&amp;""""&amp;"#"&amp;BA$312&amp;"="&amp;""""&amp;INDEX($E$151:$G$156,MATCH("●",INDEX($H$151:$AQ$156,,MATCH($D314,$137:$137,0)-7),0),1)&amp;""""&amp;"#g'"&amp;" ${CONFIG_DIR}"&amp;$K$7&amp;"; export "&amp;BA$312&amp;"="&amp;""""&amp;INDEX($E$151:$G$156,MATCH("●",INDEX($H$151:$AQ$156,,MATCH($D314,$137:$137,0)-7),0),1)&amp;""";"),",",""",""")</f>
        <v/>
      </c>
      <c r="BB314" s="71" t="str">
        <f>SUBSTITUTE(IF(INDEX($E$151:$G$156,MATCH("●",INDEX($H$151:$AQ$156,,MATCH($D314,$137:$137,0)-7),0),1)=VLOOKUP(BB$312,$AD$9:$AN$16,8,FALSE),"","sed -i "&amp;IF($AK$310="MacOS","'' ","")&amp;"'s#"&amp;BB$312&amp;"="""&amp;INDEX($E$151:$G$156,MATCH("●",INDEX($H$151:$AQ$156,,MATCH($D314,$137:$137,0)-7),0),1)&amp;""""&amp;"#"&amp;BB$312&amp;"="&amp;""""&amp;VLOOKUP(BB$312,$AD$9:$AN$16,8,FALSE)&amp;""""&amp;"#g'"&amp;"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4" s="71" t="str">
        <f>SUBSTITUTE(IF(VLOOKUP(BC$312,$AD$9:$AN$32,8,FALSE)=INDEX($E$158:$G$166,MATCH("●",INDEX($H$158:$AQ$166,,MATCH($D314,$137:$137,0)-7),0),1),"","sed -i "&amp;IF($AK$310="MacOS","'' ","")&amp;"'s#"&amp;BC$312&amp;"="""&amp;VLOOKUP(BC$312,$AD$9:$AN$32,8,FALSE)&amp;""""&amp;"#"&amp;BC$312&amp;"="&amp;""""&amp;INDEX($E$158:$G$166,MATCH("●",INDEX($H$158:$AQ$166,,MATCH($D314,$137:$137,0)-7),0),1)&amp;""""&amp;"#g'"&amp;" ${CONFIG_DIR}"&amp;$K$7&amp;"; export "&amp;BC$312&amp;"="&amp;""""&amp;INDEX($E$158:$G$166,MATCH("●",INDEX($H$158:$AQ$166,,MATCH($D314,$137:$137,0)-7),0),1)&amp;""";"),",",""",""")</f>
        <v/>
      </c>
      <c r="BD314" s="71" t="str">
        <f>SUBSTITUTE(IF(INDEX($E$158:$G$166,MATCH("●",INDEX($H$158:$AQ$166,,MATCH($D314,$137:$137,0)-7),0),1)=VLOOKUP(BD$312,$AD$9:$AN$16,8,FALSE),"","sed -i "&amp;IF($AK$310="MacOS","'' ","")&amp;"'s#"&amp;BD$312&amp;"="""&amp;INDEX($E$158:$G$166,MATCH("●",INDEX($H$158:$AQ$166,,MATCH($D314,$137:$137,0)-7),0),1)&amp;""""&amp;"#"&amp;BD$312&amp;"="&amp;""""&amp;VLOOKUP(BD$312,$AD$9:$AN$16,8,FALSE)&amp;""""&amp;"#g'"&amp;"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4" s="71" t="str">
        <f>SUBSTITUTE(IF(VLOOKUP(BE$312,$AD$9:$AN$32,8,FALSE)=INDEX($E$168:$G$169,MATCH("●",INDEX($H$168:$AQ$169,,MATCH($D314,$137:$137,0)-7),0),1),"","sed -i "&amp;IF($AK$310="MacOS","'' ","")&amp;"'s#"&amp;BE$312&amp;"="""&amp;VLOOKUP(BE$312,$AD$9:$AD$9:$AN$32,8,FALSE)&amp;""""&amp;"#"&amp;BE$312&amp;"="&amp;""""&amp;INDEX($E$168:$G$169,MATCH("●",INDEX($H$168:$AQ$169,,MATCH($D314,$137:$137,0)-7),0),1)&amp;""""&amp;"#g'"&amp;" ${CONFIG_DIR}"&amp;$K$7&amp;"; export "&amp;BE$312&amp;"="&amp;""""&amp;INDEX($E$168:$G$169,MATCH("●",INDEX($H$168:$AQ$169,,MATCH($D314,$137:$137,0)-7),0),1)&amp;""";"),",",""",""")</f>
        <v/>
      </c>
      <c r="BF314" s="71" t="str">
        <f>SUBSTITUTE(IF(INDEX($E$168:$G$169,MATCH("●",INDEX($H$168:$AQ$169,,MATCH($D314,$137:$137,0)-7),0),1)=VLOOKUP(BF$312,$AD$9:$AN$16,8,FALSE),"","sed -i "&amp;IF($AK$310="MacOS","'' ","")&amp;"'s#"&amp;BF$312&amp;"="""&amp;INDEX($E$168:$G$169,MATCH("●",INDEX($H$168:$AQ$169,,MATCH($D314,$137:$137,0)-7),0),1)&amp;""""&amp;"#"&amp;BF$312&amp;"="&amp;""""&amp;VLOOKUP(BF$312,$AD$9:$AN$16,8,FALSE)&amp;""""&amp;"#g'"&amp;"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4" s="71" t="str">
        <f>SUBSTITUTE(IF(VLOOKUP(BG$312,$AD$9:$AN$32,8,FALSE)=INDEX($E$171:$G$172,MATCH("●",INDEX($H$171:$AQ$172,,MATCH($D314,$137:$137,0)-7),0),1),"","sed -i "&amp;IF($AK$310="MacOS","'' ","")&amp;"'s#"&amp;BG$312&amp;"="""&amp;VLOOKUP(BG$312,$AD$9:$AN$32,8,FALSE)&amp;""""&amp;"#"&amp;BG$312&amp;"="&amp;""""&amp;INDEX($E$171:$G$172,MATCH("●",INDEX($H$171:$AQ$172,,MATCH($D314,$137:$137,0)-7),0),1)&amp;""""&amp;"#g'"&amp;" ${CONFIG_DIR}"&amp;$K$7&amp;"; export "&amp;BG$312&amp;"="&amp;""""&amp;INDEX($E$171:$G$172,MATCH("●",INDEX($H$171:$AQ$172,,MATCH($D314,$137:$137,0)-7),0),1)&amp;""";"),",",""",""")</f>
        <v/>
      </c>
      <c r="BH314" s="71" t="str">
        <f>SUBSTITUTE(IF(INDEX($E$171:$G$172,MATCH("●",INDEX($H$171:$AQ$172,,MATCH($D314,$137:$137,0)-7),0),1)=VLOOKUP(BH$312,$AD$9:$AN$16,8,FALSE),"","sed -i "&amp;IF($AK$310="MacOS","'' ","")&amp;"'s#"&amp;BH$312&amp;"="""&amp;INDEX($E$171:$G$172,MATCH("●",INDEX($H$171:$AQ$172,,MATCH($D314,$137:$137,0)-7),0),1)&amp;""""&amp;"#"&amp;BH$312&amp;"="&amp;""""&amp;VLOOKUP(BH$312,$AD$9:$AN$16,8,FALSE)&amp;""""&amp;"#g'"&amp;"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4" s="71" t="str">
        <f>SUBSTITUTE(IF(VLOOKUP(BI$312,$AD$9:$AN$32,8,FALSE)=INDEX($E$174:$G$186,MATCH("●",INDEX($H$174:$AQ$186,,MATCH($D314,$137:$137,0)-7),0),1),"","sed -i "&amp;IF($AK$310="MacOS","'' ","")&amp;"'s#"&amp;BI$312&amp;"="""&amp;VLOOKUP(BI$312,$AD$9:$AN$32,8,FALSE)&amp;""""&amp;"#"&amp;BI$312&amp;"="&amp;""""&amp;INDEX($E$174:$G$186,MATCH("●",INDEX($H$174:$AQ$186,,MATCH($D314,$137:$137,0)-7),0),1)&amp;""""&amp;"#g'"&amp;" ${CONFIG_DIR}"&amp;$K$7&amp;"; export "&amp;BI$312&amp;"="&amp;""""&amp;INDEX($E$174:$G$186,MATCH("●",INDEX($H$174:$AQ$186,,MATCH($D314,$137:$137,0)-7),0),1)&amp;""";"),",",""",""")</f>
        <v/>
      </c>
      <c r="BJ314" s="71" t="str">
        <f>SUBSTITUTE(IF(INDEX($E$174:$G$186,MATCH("●",INDEX($H$174:$AQ$186,,MATCH($D314,$137:$137,0)-7),0),1)=VLOOKUP(BJ$312,$AD$9:$AN$16,8,FALSE),"","sed -i "&amp;IF($AK$310="MacOS","'' ","")&amp;"'s#"&amp;BJ$312&amp;"="""&amp;INDEX($E$174:$G$186,MATCH("●",INDEX($H$174:$AQ$186,,MATCH($D314,$137:$137,0)-7),0),1)&amp;""""&amp;"#"&amp;BJ$312&amp;"="&amp;""""&amp;VLOOKUP(BJ$312,$AD$9:$AN$16,8,FALSE)&amp;""""&amp;"#g'"&amp;"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4" s="71" t="str">
        <f>SUBSTITUTE(IF(VLOOKUP(BK$312,$AD$9:$AN$32,8,FALSE)=INDEX($E$188:$G$191,MATCH("●",INDEX($H$188:$AQ$191,,MATCH($D314,$137:$137,0)-7),0),1),"","sed -i "&amp;IF($AK$310="MacOS","'' ","")&amp;"'s#"&amp;BK$312&amp;"="""&amp;VLOOKUP(BK$312,$AD$9:$AN$32,8,FALSE)&amp;""""&amp;"#"&amp;BK$312&amp;"="&amp;""""&amp;INDEX($E$188:$G$191,MATCH("●",INDEX($H$188:$AQ$191,,MATCH($D314,$137:$137,0)-7),0),1)&amp;""""&amp;"#g'"&amp;" ${CONFIG_DIR}"&amp;$K$7&amp;"; export "&amp;BK$312&amp;"="&amp;""""&amp;INDEX($E$188:$G$191,MATCH("●",INDEX($H$188:$AQ$191,,MATCH($D314,$137:$137,0)-7),0),1)&amp;""";"),",",""",""")</f>
        <v/>
      </c>
      <c r="BL314" s="71" t="str">
        <f>SUBSTITUTE(IF(INDEX($E$188:$G$191,MATCH("●",INDEX($H$188:$AQ$191,,MATCH($D314,$137:$137,0)-7),0),1)=VLOOKUP(BL$312,$AD$9:$AN$32,8,FALSE),"","sed -i "&amp;IF($AK$310="MacOS","'' ","")&amp;"'s#"&amp;BL$312&amp;"="""&amp;INDEX($E$188:$G$191,MATCH("●",INDEX($H$188:$AQ$191,,MATCH($D314,$137:$137,0)-7),0),1)&amp;""""&amp;"#"&amp;BL$312&amp;"="&amp;""""&amp;VLOOKUP(BL$312,$AD$9:$AN$32,8,FALSE)&amp;""""&amp;"#g'"&amp;"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4" s="71" t="str">
        <f>SUBSTITUTE(IF(VLOOKUP(BM$312,$AD$9:$AN$32,8,FALSE)=INDEX($E$193:$G$194,MATCH("●",INDEX($H$193:$AQ$194,,MATCH($D314,$137:$137,0)-7),0),1),"","sed -i "&amp;IF($AK$310="MacOS","'' ","")&amp;"'s#"&amp;BM$312&amp;"="""&amp;VLOOKUP(BM$312,$AD$9:$AN$32,8,FALSE)&amp;""""&amp;"#"&amp;BM$312&amp;"="&amp;""""&amp;INDEX($E$193:$G$194,MATCH("●",INDEX($H$193:$AQ$194,,MATCH($D314,$137:$137,0)-7),0),1)&amp;""""&amp;"#g'"&amp;" ${CONFIG_DIR}"&amp;$K$7&amp;"; export "&amp;BM$312&amp;"="&amp;""""&amp;INDEX($E$193:$G$194,MATCH("●",INDEX($H$193:$AQ$194,,MATCH($D314,$137:$137,0)-7),0),1)&amp;""";"),",",""",""")</f>
        <v/>
      </c>
      <c r="BN314" s="71" t="str">
        <f>SUBSTITUTE(IF(INDEX($E$193:$G$194,MATCH("●",INDEX($H$193:$AQ$194,,MATCH($D314,$137:$137,0)-7),0),1)=VLOOKUP(BN$312,$AD$9:$AN$32,8,FALSE),"","sed -i "&amp;IF($AK$310="MacOS","'' ","")&amp;"'s#"&amp;BN$312&amp;"="""&amp;INDEX($E$193:$G$194,MATCH("●",INDEX($H$193:$AQ$194,,MATCH($D314,$137:$137,0)-7),0),1)&amp;""""&amp;"#"&amp;BN$312&amp;"="&amp;""""&amp;VLOOKUP(BN$312,$AD$9:$AN$32,8,FALSE)&amp;""""&amp;"#g'"&amp;"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4" s="71" t="str">
        <f>SUBSTITUTE(IF(VLOOKUP(BO$312,$AD$9:$AN$32,8,FALSE)=INDEX($E$196:$G$197,MATCH("●",INDEX($H$196:$AQ$197,,MATCH($D314,$137:$137,0)-7),0),1),"","sed -i "&amp;IF($AK$310="MacOS","'' ","")&amp;"'s#"&amp;BO$312&amp;"="""&amp;VLOOKUP(BO$312,$AD$9:$AN$32,8,FALSE)&amp;""""&amp;"#"&amp;BO$312&amp;"="&amp;""""&amp;INDEX($E$196:$G$197,MATCH("●",INDEX($H$196:$AQ$197,,MATCH($D314,$137:$137,0)-7),0),1)&amp;""""&amp;"#g'"&amp;" ${CONFIG_DIR}"&amp;$K$7&amp;"; export "&amp;BO$312&amp;"="&amp;""""&amp;INDEX($E$196:$G$197,MATCH("●",INDEX($H$196:$AQ$197,,MATCH($D314,$137:$137,0)-7),0),1)&amp;""";"),",",""",""")</f>
        <v/>
      </c>
      <c r="BP314" s="71" t="str">
        <f>SUBSTITUTE(IF(INDEX($E$196:$G$197,MATCH("●",INDEX($H$196:$AQ$197,,MATCH($D314,$137:$137,0)-7),0),1)=VLOOKUP(BP$312,$AD$9:$AN$32,8,FALSE),"","sed -i "&amp;IF($AK$310="MacOS","'' ","")&amp;"'s#"&amp;BP$312&amp;"="""&amp;INDEX($E$196:$G$197,MATCH("●",INDEX($H$196:$AQ$197,,MATCH($D314,$137:$137,0)-7),0),1)&amp;""""&amp;"#"&amp;BP$312&amp;"="&amp;""""&amp;VLOOKUP(BP$312,$AD$9:$AN$32,8,FALSE)&amp;""""&amp;"#g'"&amp;"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4" s="71" t="str">
        <f>SUBSTITUTE(IF(VLOOKUP(BQ$312,$AD$9:$AN$32,8,FALSE)=INDEX($E$199:$G$200,MATCH("●",INDEX($H$199:$AQ$200,,MATCH($D314,$137:$137,0)-7),0),1),"","sed -i "&amp;IF($AK$310="MacOS","'' ","")&amp;"'s#"&amp;BQ$312&amp;"="""&amp;VLOOKUP(BQ$312,$AD$9:$AN$32,8,FALSE)&amp;""""&amp;"#"&amp;BQ$312&amp;"="&amp;""""&amp;INDEX($E$199:$G$200,MATCH("●",INDEX($H$199:$AQ$200,,MATCH($D314,$137:$137,0)-7),0),1)&amp;""""&amp;"#g'"&amp;" ${CONFIG_DIR}"&amp;$K$7&amp;"; export "&amp;BQ$312&amp;"="&amp;""""&amp;INDEX($E$199:$G$200,MATCH("●",INDEX($H$199:$AQ$200,,MATCH($D314,$137:$137,0)-7),0),1)&amp;""";"),",",""",""")</f>
        <v/>
      </c>
      <c r="BR314" s="71" t="str">
        <f>SUBSTITUTE(IF(INDEX($E$199:$G$200,MATCH("●",INDEX($H$199:$AQ$200,,MATCH($D314,$137:$137,0)-7),0),1)=VLOOKUP(BR$312,$AD$9:$AN$32,8,FALSE),"","sed -i "&amp;IF($AK$310="MacOS","'' ","")&amp;"'s#"&amp;BR$312&amp;"="""&amp;INDEX($E$199:$G$200,MATCH("●",INDEX($H$199:$AQ$200,,MATCH($D314,$137:$137,0)-7),0),1)&amp;""""&amp;"#"&amp;BR$312&amp;"="&amp;""""&amp;VLOOKUP(BR$312,$AD$9:$AN$32,8,FALSE)&amp;""""&amp;"#g'"&amp;"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4" s="71" t="str">
        <f>SUBSTITUTE(IF(VLOOKUP(BS$312,$AD$9:$AN$32,8,FALSE)=INDEX($E$202:$G$205,MATCH("●",INDEX($H$202:$AQ$205,,MATCH($D314,$137:$137,0)-7),0),1),"","sed -i "&amp;IF($AK$310="MacOS","'' ","")&amp;"'s#"&amp;BS$312&amp;"="""&amp;VLOOKUP(BS$312,$AD$9:$AN$32,8,FALSE)&amp;""""&amp;"#"&amp;BS$312&amp;"="&amp;""""&amp;INDEX($E$202:$G$205,MATCH("●",INDEX($H$202:$AQ$205,,MATCH($D314,$137:$137,0)-7),0),1)&amp;""""&amp;"#g'"&amp;" ${CONFIG_DIR}"&amp;$K$7&amp;"; export "&amp;BS$312&amp;"="&amp;""""&amp;INDEX($E$202:$G$205,MATCH("●",INDEX($H$202:$AQ$205,,MATCH($D314,$137:$137,0)-7),0),1)&amp;""";"),",",""",""")</f>
        <v/>
      </c>
      <c r="BT314" s="71" t="str">
        <f>SUBSTITUTE(IF(INDEX($E$202:$G$205,MATCH("●",INDEX($H$202:$AQ$205,,MATCH($D314,$137:$137,0)-7),0),1)=VLOOKUP(BT$312,$AD$9:$AN$32,8,FALSE),"","sed -i "&amp;IF($AK$310="MacOS","'' ","")&amp;"'s#"&amp;BT$312&amp;"="""&amp;INDEX($E$202:$G$205,MATCH("●",INDEX($H$202:$AQ$205,,MATCH($D314,$137:$137,0)-7),0),1)&amp;""""&amp;"#"&amp;BT$312&amp;"="&amp;""""&amp;VLOOKUP(BT$312,$AD$9:$AN$32,8,FALSE)&amp;""""&amp;"#g'"&amp;"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4" s="71" t="str">
        <f>SUBSTITUTE(IF(VLOOKUP(BU$312,$AD$9:$AN$32,8,FALSE)=INDEX($E$207:$G$212,MATCH("●",INDEX($H$207:$AQ$212,,MATCH($D314,$137:$137,0)-7),0),1),"","sed -i "&amp;IF($AK$310="MacOS","'' ","")&amp;"'s#"&amp;BU$312&amp;"="""&amp;VLOOKUP(BU$312,$AD$9:$AN$32,8,FALSE)&amp;""""&amp;"#"&amp;BU$312&amp;"="&amp;""""&amp;INDEX($E$207:$G$212,MATCH("●",INDEX($H$207:$AQ$212,,MATCH($D314,$137:$137,0)-7),0),1)&amp;""""&amp;"#g'"&amp;" ${CONFIG_DIR}"&amp;$K$7&amp;"; export "&amp;BU$312&amp;"="&amp;""""&amp;INDEX($E$207:$G$212,MATCH("●",INDEX($H$207:$AQ$212,,MATCH($D314,$137:$137,0)-7),0),1)&amp;""";"),",",""",""")</f>
        <v/>
      </c>
      <c r="BV314" s="71" t="str">
        <f>SUBSTITUTE(IF(INDEX($E$207:$G$212,MATCH("●",INDEX($H$207:$AQ$212,,MATCH($D314,$137:$137,0)-7),0),1)=VLOOKUP(BV$312,$AD$9:$AN$32,8,FALSE),"","sed -i "&amp;IF($AK$310="MacOS","'' ","")&amp;"'s#"&amp;BV$312&amp;"="""&amp;INDEX($E$207:$G$212,MATCH("●",INDEX($H$207:$AQ$212,,MATCH($D314,$137:$137,0)-7),0),1)&amp;""""&amp;"#"&amp;BV$312&amp;"="&amp;""""&amp;VLOOKUP(BV$312,$AD$9:$AN$32,8,FALSE)&amp;""""&amp;"#g'"&amp;"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4" s="71" t="str">
        <f>SUBSTITUTE(IF(VLOOKUP(BW$312,$AD$9:$AN$32,8,FALSE)=INDEX($E$214:$G$219,MATCH("●",INDEX($H$214:$AQ$219,,MATCH($D314,$137:$137,0)-7),0),1),"","sed -i "&amp;IF($AK$310="MacOS","'' ","")&amp;"'s#"&amp;BW$312&amp;"="""&amp;VLOOKUP(BW$312,$AD$9:$AN$32,8,FALSE)&amp;""""&amp;"#"&amp;BW$312&amp;"="&amp;""""&amp;INDEX($E$214:$G$219,MATCH("●",INDEX($H$214:$AQ$219,,MATCH($D314,$137:$137,0)-7),0),1)&amp;""""&amp;"#g'"&amp;" ${CONFIG_DIR}"&amp;$K$7&amp;"; export "&amp;BW$312&amp;"="&amp;""""&amp;INDEX($E$214:$G$219,MATCH("●",INDEX($H$214:$AQ$219,,MATCH($D314,$137:$137,0)-7),0),1)&amp;""";"),",",""",""")</f>
        <v/>
      </c>
      <c r="BX314" s="71" t="str">
        <f>SUBSTITUTE(IF(INDEX($E$214:$G$219,MATCH("●",INDEX($H$214:$AQ$219,,MATCH($D314,$137:$137,0)-7),0),1)=VLOOKUP(BX$312,$AD$9:$AN$32,8,FALSE),"","sed -i "&amp;IF($AK$310="MacOS","'' ","")&amp;"'s#"&amp;BX$312&amp;"="""&amp;INDEX($E$214:$G$219,MATCH("●",INDEX($H$214:$AQ$219,,MATCH($D314,$137:$137,0)-7),0),1)&amp;""""&amp;"#"&amp;BX$312&amp;"="&amp;""""&amp;VLOOKUP(BX$312,$AD$9:$AN$32,8,FALSE)&amp;""""&amp;"#g'"&amp;"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4" s="71" t="str">
        <f>SUBSTITUTE(IF(VLOOKUP(BY$312,$AD$9:$AN$32,8,FALSE)=INDEX($E$221:$G$226,MATCH("●",INDEX($H$221:$AQ$226,,MATCH($D314,$137:$137,0)-7),0),1),"","sed -i "&amp;IF($AK$310="MacOS","'' ","")&amp;"'s#"&amp;BY$312&amp;"="""&amp;VLOOKUP(BY$312,$AD$9:$AN$32,8,FALSE)&amp;""""&amp;"#"&amp;BY$312&amp;"="&amp;""""&amp;INDEX($E$221:$G$226,MATCH("●",INDEX($H$221:$AQ$226,,MATCH($D314,$137:$137,0)-7),0),1)&amp;""""&amp;"#g'"&amp;" ${CONFIG_DIR}"&amp;$K$7&amp;"; export "&amp;BY$312&amp;"="&amp;""""&amp;INDEX($E$221:$G$226,MATCH("●",INDEX($H$221:$AQ$226,,MATCH($D314,$137:$137,0)-7),0),1)&amp;""";"),",",""",""")</f>
        <v/>
      </c>
      <c r="BZ314" s="71" t="str">
        <f>SUBSTITUTE(IF(INDEX($E$221:$G$226,MATCH("●",INDEX($H$221:$AQ$226,,MATCH($D314,$137:$137,0)-7),0),1)=VLOOKUP(BZ$312,$AD$9:$AN$32,8,FALSE),"","sed -i "&amp;IF($AK$310="MacOS","'' ","")&amp;"'s#"&amp;BZ$312&amp;"="""&amp;INDEX($E$221:$G$226,MATCH("●",INDEX($H$221:$AQ$226,,MATCH($D314,$137:$137,0)-7),0),1)&amp;""""&amp;"#"&amp;BZ$312&amp;"="&amp;""""&amp;VLOOKUP(BZ$312,$AD$9:$AN$32,8,FALSE)&amp;""""&amp;"#g'"&amp;"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4" s="71" t="str">
        <f>SUBSTITUTE(IF(VLOOKUP(CA$312,$AD$9:$AN$32,8,FALSE)=INDEX($E$228:$G$233,MATCH("●",INDEX($H$228:$AQ$233,,MATCH($D314,$137:$137,0)-7),0),1),"","sed -i "&amp;IF($AK$310="MacOS","'' ","")&amp;"'s#"&amp;CA$312&amp;"="""&amp;VLOOKUP(CA$312,$AD$9:$AN$32,8,FALSE)&amp;""""&amp;"#"&amp;CA$312&amp;"="&amp;""""&amp;INDEX($E$228:$G$233,MATCH("●",INDEX($H$228:$AQ$233,,MATCH($D314,$137:$137,0)-7),0),1)&amp;""""&amp;"#g'"&amp;" ${CONFIG_DIR}"&amp;$K$7&amp;"; export "&amp;CA$312&amp;"="&amp;""""&amp;INDEX($E$228:$G$233,MATCH("●",INDEX($H$228:$AQ$233,,MATCH($D314,$137:$137,0)-7),0),1)&amp;""";"),",",""",""")</f>
        <v/>
      </c>
      <c r="CB314" s="71" t="str">
        <f>SUBSTITUTE(IF(INDEX($E$228:$G$233,MATCH("●",INDEX($H$228:$AQ$233,,MATCH($D314,$137:$137,0)-7),0),1)=VLOOKUP(CB$312,$AD$9:$AN$32,8,FALSE),"","sed -i "&amp;IF($AK$310="MacOS","'' ","")&amp;"'s#"&amp;CB$312&amp;"="""&amp;INDEX($E$228:$G$233,MATCH("●",INDEX($H$228:$AQ$233,,MATCH($D314,$137:$137,0)-7),0),1)&amp;""""&amp;"#"&amp;CB$312&amp;"="&amp;""""&amp;VLOOKUP(CB$312,$AD$9:$AN$32,8,FALSE)&amp;""""&amp;"#g'"&amp;"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4" s="71" t="str">
        <f>SUBSTITUTE(IF(VLOOKUP(CC$312,$AD$9:$AN$32,8,FALSE)=INDEX($E$235:$G$240,MATCH("●",INDEX($H$235:$AQ$240,,MATCH($D314,$137:$137,0)-7),0),1),"","sed -i "&amp;IF($AK$310="MacOS","'' ","")&amp;"'s#"&amp;CC$312&amp;"="""&amp;VLOOKUP(CC$312,$AD$9:$AN$32,8,FALSE)&amp;""""&amp;"#"&amp;CC$312&amp;"="&amp;""""&amp;INDEX($E$235:$G$240,MATCH("●",INDEX($H$235:$AQ$240,,MATCH($D314,$137:$137,0)-7),0),1)&amp;""""&amp;"#g'"&amp;" ${CONFIG_DIR}"&amp;$K$7&amp;"; export "&amp;CC$312&amp;"="&amp;""""&amp;INDEX($E$235:$G$240,MATCH("●",INDEX($H$235:$AQ$240,,MATCH($D314,$137:$137,0)-7),0),1)&amp;""";"),",",""",""")</f>
        <v/>
      </c>
      <c r="CD314" s="71" t="str">
        <f>SUBSTITUTE(IF(INDEX($E$235:$G$240,MATCH("●",INDEX($H$235:$AQ$240,,MATCH($D314,$137:$137,0)-7),0),1)=VLOOKUP(CD$312,$AD$9:$AN$32,8,FALSE),"","sed -i "&amp;IF($AK$310="MacOS","'' ","")&amp;"'s#"&amp;CD$312&amp;"="""&amp;INDEX($E$235:$G$240,MATCH("●",INDEX($H$235:$AQ$240,,MATCH($D314,$137:$137,0)-7),0),1)&amp;""""&amp;"#"&amp;CD$312&amp;"="&amp;""""&amp;VLOOKUP(CD$312,$AD$9:$AN$32,8,FALSE)&amp;""""&amp;"#g'"&amp;"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4" s="71" t="str">
        <f>SUBSTITUTE(IF(VLOOKUP(CE$312,$AD$9:$AN$32,8,FALSE)=INDEX($E$242:$G$247,MATCH("●",INDEX($H$242:$AQ$247,,MATCH($D314,$137:$137,0)-7),0),1),"","sed -i "&amp;IF($AK$310="MacOS","'' ","")&amp;"'s#"&amp;CE$312&amp;"="""&amp;VLOOKUP(CE$312,$AD$9:$AN$32,8,FALSE)&amp;""""&amp;"#"&amp;CE$312&amp;"="&amp;""""&amp;INDEX($E$242:$G$247,MATCH("●",INDEX($H$242:$AQ$247,,MATCH($D314,$137:$137,0)-7),0),1)&amp;""""&amp;"#g'"&amp;" ${CONFIG_DIR}"&amp;$K$7&amp;"; export "&amp;CE$312&amp;"="&amp;""""&amp;INDEX($E$242:$G$247,MATCH("●",INDEX($H$242:$AQ$247,,MATCH($D314,$137:$137,0)-7),0),1)&amp;""";"),",",""",""")</f>
        <v/>
      </c>
      <c r="CF314" s="71" t="str">
        <f>SUBSTITUTE(IF(INDEX($E$242:$G$247,MATCH("●",INDEX($H$242:$AQ$247,,MATCH($D314,$137:$137,0)-7),0),1)=VLOOKUP(CF$312,$AD$9:$AN$32,8,FALSE),"","sed -i "&amp;IF($AK$310="MacOS","'' ","")&amp;"'s#"&amp;CF$312&amp;"="""&amp;INDEX($E$242:$G$247,MATCH("●",INDEX($H$242:$AQ$247,,MATCH($D314,$137:$137,0)-7),0),1)&amp;""""&amp;"#"&amp;CF$312&amp;"="&amp;""""&amp;VLOOKUP(CF$312,$AD$9:$AN$32,8,FALSE)&amp;""""&amp;"#g'"&amp;"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4" s="71" t="str">
        <f>SUBSTITUTE(IF(VLOOKUP(CG$312,$AD$9:$AN$32,8,FALSE)=INDEX($E$249:$G$253,MATCH("●",INDEX($H$249:$AQ$253,,MATCH($D314,$137:$137,0)-7),0),1),"","sed -i "&amp;IF($AK$310="MacOS","'' ","")&amp;"'s#"&amp;CG$312&amp;"="""&amp;VLOOKUP(CG$312,$AD$9:$AN$32,8,FALSE)&amp;""""&amp;"#"&amp;CG$312&amp;"="&amp;""""&amp;INDEX($E$249:$G$253,MATCH("●",INDEX($H$249:$AQ$253,,MATCH($D314,$137:$137,0)-7),0),1)&amp;""""&amp;"#g'"&amp;" ${CONFIG_DIR}"&amp;$K$7&amp;"; export "&amp;CG$312&amp;"="&amp;""""&amp;INDEX($E$249:$G$253,MATCH("●",INDEX($H$249:$AQ$253,,MATCH($D314,$137:$137,0)-7),0),1)&amp;""";"),",",""",""")</f>
        <v/>
      </c>
      <c r="CH314" s="71" t="str">
        <f>SUBSTITUTE(IF(INDEX($E$249:$G$253,MATCH("●",INDEX($H$249:$AQ$253,,MATCH($D314,$137:$137,0)-7),0),1)=VLOOKUP(CH$312,$AD$9:$AN$32,8,FALSE),"","sed -i "&amp;IF($AK$310="MacOS","'' ","")&amp;"'s#"&amp;CH$312&amp;"="""&amp;INDEX($E$249:$G$253,MATCH("●",INDEX($H$249:$AQ$253,,MATCH($D314,$137:$137,0)-7),0),1)&amp;""""&amp;"#"&amp;CH$312&amp;"="&amp;""""&amp;VLOOKUP(CH$312,$AD$9:$AN$32,8,FALSE)&amp;""""&amp;"#g'"&amp;"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4" s="71" t="str">
        <f>SUBSTITUTE(IF(VLOOKUP(CI$312,$AD$9:$AN$32,8,FALSE)=INDEX($E$255:$G$259,MATCH("●",INDEX($H$255:$AQ$259,,MATCH($D314,$137:$137,0)-7),0),1),"","sed -i "&amp;IF($AK$310="MacOS","'' ","")&amp;"'s#"&amp;CI$312&amp;"="""&amp;VLOOKUP(CI$312,$AD$9:$AN$32,8,FALSE)&amp;""""&amp;"#"&amp;CI$312&amp;"="&amp;""""&amp;INDEX($E$255:$G$259,MATCH("●",INDEX($H$255:$AQ$259,,MATCH($D314,$137:$137,0)-7),0),1)&amp;""""&amp;"#g'"&amp;" ${CONFIG_DIR}"&amp;$K$7&amp;"; export "&amp;CI$312&amp;"="&amp;""""&amp;INDEX($E$255:$G$259,MATCH("●",INDEX($H$255:$AQ$259,,MATCH($D314,$137:$137,0)-7),0),1)&amp;""";"),",",""",""")</f>
        <v/>
      </c>
      <c r="CJ314" s="71" t="str">
        <f>SUBSTITUTE(IF(INDEX($E$255:$G$259,MATCH("●",INDEX($H$255:$AQ$259,,MATCH($D314,$137:$137,0)-7),0),1)=VLOOKUP(CJ$312,$AD$9:$AN$32,8,FALSE),"","sed -i "&amp;IF($AK$310="MacOS","'' ","")&amp;"'s#"&amp;CJ$312&amp;"="""&amp;INDEX($E$255:$G$259,MATCH("●",INDEX($H$255:$AQ$259,,MATCH($D314,$137:$137,0)-7),0),1)&amp;""""&amp;"#"&amp;CJ$312&amp;"="&amp;""""&amp;VLOOKUP(CJ$312,$AD$9:$AN$32,8,FALSE)&amp;""""&amp;"#g'"&amp;"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4" s="71" t="str">
        <f>SUBSTITUTE(IF(VLOOKUP(CK$312,$AD$9:$AN$32,8,FALSE)=INDEX($E$261:$G$270,MATCH("●",INDEX($H$261:$AQ$270,,MATCH($D314,$137:$137,0)-7),0),1),"","sed -i "&amp;IF($AK$310="MacOS","'' ","")&amp;"'s#"&amp;CK$312&amp;"="""&amp;VLOOKUP(CK$312,$AD$9:$AN$32,8,FALSE)&amp;""""&amp;"#"&amp;CK$312&amp;"="&amp;""""&amp;INDEX($E$261:$G$270,MATCH("●",INDEX($H$261:$AQ$270,,MATCH($D314,$137:$137,0)-7),0),1)&amp;""""&amp;"#g'"&amp;" ${CONFIG_DIR}"&amp;$K$7&amp;"; export "&amp;CK$312&amp;"="&amp;""""&amp;INDEX($E$261:$G$270,MATCH("●",INDEX($H$261:$AQ$270,,MATCH($D314,$137:$137,0)-7),0),1)&amp;""";"),",",""",""")</f>
        <v>sed -i '' 's#SQL_SET_HOST="%"#SQL_SET_HOST="NONE"#g' ${CONFIG_DIR}db_sql_config.txt; export SQL_SET_HOST="NONE";</v>
      </c>
      <c r="CL314" s="71" t="str">
        <f>SUBSTITUTE(IF(INDEX($E$261:$G$270,MATCH("●",INDEX($H$261:$AQ$270,,MATCH($D314,$137:$137,0)-7),0),1)=VLOOKUP(CL$312,$AD$9:$AN$32,8,FALSE),"","sed -i "&amp;IF($AK$310="MacOS","'' ","")&amp;"'s#"&amp;CL$312&amp;"="""&amp;INDEX($E$261:$G$270,MATCH("●",INDEX($H$261:$AQ$270,,MATCH($D314,$137:$137,0)-7),0),1)&amp;""""&amp;"#"&amp;CL$312&amp;"="&amp;""""&amp;VLOOKUP(CL$312,$AD$9:$AN$32,8,FALSE)&amp;""""&amp;"#g'"&amp;"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>sed -i '' 's#SQL_SET_HOST="NONE"#SQL_SET_HOST="%"#g' ${CONFIG_DIR}db_sql_config.txt; export SQL_SET_HOST="%";</v>
      </c>
      <c r="CM314" s="71" t="str">
        <f>SUBSTITUTE(IF(VLOOKUP(CM$312,$AD$9:$AN$32,8,FALSE)=INDEX($E$272:$G$275,MATCH("●",INDEX($H$272:$AQ$275,,MATCH($D314,$137:$137,0)-7),0),1),"","sed -i "&amp;IF($AK$310="MacOS","'' ","")&amp;"'s#"&amp;CM$312&amp;"="""&amp;VLOOKUP(CM$312,$AD$9:$AN$32,8,FALSE)&amp;""""&amp;"#"&amp;CM$312&amp;"="&amp;""""&amp;INDEX($E$272:$G$275,MATCH("●",INDEX($H$272:$AQ$275,,MATCH($D314,$137:$137,0)-7),0),1)&amp;""""&amp;"#g'"&amp;" ${CONFIG_DIR}"&amp;$K$34&amp;"; export "&amp;CM$312&amp;"="&amp;""""&amp;INDEX($E$272:$G$275,MATCH("●",INDEX($H$272:$AQ$275,,MATCH($D314,$137:$137,0)-7),0),1)&amp;""";"),",",""",""")</f>
        <v>sed -i '' 's#POSTGRESQL_TEMPLATE="template0"#POSTGRESQL_TEMPLATE="なし"#g' ${CONFIG_DIR}db_data_config.txt; export POSTGRESQL_TEMPLATE="なし";</v>
      </c>
      <c r="CN314" s="71" t="str">
        <f>SUBSTITUTE(IF(INDEX($E$272:$G$275,MATCH("●",INDEX($H$272:$AQ$275,,MATCH($D314,$137:$137,0)-7),0),1)=VLOOKUP(CN$312,$AD$9:$AN$32,8,FALSE),"","sed -i "&amp;IF($AK$310="MacOS","'' ","")&amp;"'s#"&amp;CN$312&amp;"="""&amp;INDEX($E$272:$G$275,MATCH("●",INDEX($H$272:$AQ$275,,MATCH($D314,$137:$137,0)-7),0),1)&amp;""""&amp;"#"&amp;CN$312&amp;"="&amp;""""&amp;VLOOKUP(CN$312,$AD$9:$AN$32,8,FALSE)&amp;""""&amp;"#g'"&amp;" ${CONFIG_DIR}"&amp;$K$34&amp;"; export "&amp;CN$312&amp;"="&amp;""""&amp;VLOOKUP(CN$312,$AD$9:$AN$32,8,FALSE)&amp;""";"),",",""",""")</f>
        <v>sed -i '' 's#POSTGRESQL_TEMPLATE="なし"#POSTGRESQL_TEMPLATE="template0"#g' ${CONFIG_DIR}db_data_config.txt; export POSTGRESQL_TEMPLATE="template0";</v>
      </c>
      <c r="CO314" s="71" t="str">
        <f>SUBSTITUTE(IF(VLOOKUP(CO$312,$AD$9:$AN$32,8,FALSE)=INDEX($E$277:$G$281,MATCH("●",INDEX($H$277:$AQ$281,,MATCH($D314,$137:$137,0)-7),0),1),"","sed -i "&amp;IF($AK$310="MacOS","'' ","")&amp;"'s#"&amp;CO$312&amp;"="""&amp;VLOOKUP(CO$312,$AD$9:$AN$32,8,FALSE)&amp;""""&amp;"#"&amp;CO$312&amp;"="&amp;""""&amp;INDEX($E$277:$G$281,MATCH("●",INDEX($H$277:$AQ$281,,MATCH($D314,$137:$137,0)-7),0),1)&amp;""""&amp;"#g'"&amp;" ${CONFIG_DIR}"&amp;$K$34&amp;"; export "&amp;CO$312&amp;"="&amp;""""&amp;INDEX($E$277:$G$281,MATCH("●",INDEX($H$277:$AQ$281,,MATCH($D314,$137:$137,0)-7),0),1)&amp;""";"),",",""",""")</f>
        <v>sed -i '' 's#POSTGRESQL_CONNECTION_LIMIT="-1"#POSTGRESQL_CONNECTION_LIMIT="なし"#g' ${CONFIG_DIR}db_data_config.txt; export POSTGRESQL_CONNECTION_LIMIT="なし";</v>
      </c>
      <c r="CP314" s="71" t="str">
        <f>SUBSTITUTE(IF(INDEX($E$277:$G$281,MATCH("●",INDEX($H$277:$AQ$281,,MATCH($D314,$137:$137,0)-7),0),1)=VLOOKUP(CP$312,$AD$9:$AN$32,8,FALSE),"","sed -i "&amp;IF($AK$310="MacOS","'' ","")&amp;"'s#"&amp;CP$312&amp;"="""&amp;INDEX($E$277:$G$281,MATCH("●",INDEX($H$277:$AQ$281,,MATCH($D314,$137:$137,0)-7),0),1)&amp;""""&amp;"#"&amp;CP$312&amp;"="&amp;""""&amp;VLOOKUP(CP$312,$AD$9:$AN$32,8,FALSE)&amp;""""&amp;"#g'"&amp;" ${CONFIG_DIR}"&amp;$K$34&amp;"; export "&amp;CP$312&amp;"="&amp;""""&amp;VLOOKUP(CP$312,$AD$9:$AN$32,8,FALSE)&amp;""";"),",",""",""")</f>
        <v>sed -i '' 's#POSTGRESQL_CONNECTION_LIMIT="なし"#POSTGRESQL_CONNECTION_LIMIT="-1"#g' ${CONFIG_DIR}db_data_config.txt; export POSTGRESQL_CONNECTION_LIMIT="-1";</v>
      </c>
      <c r="CQ314" s="71" t="str">
        <f>SUBSTITUTE(IF(VLOOKUP(CQ$312,$AD$9:$AN$32,8,FALSE)=INDEX($E$283:$G$286,MATCH("●",INDEX($H$283:$AQ$286,,MATCH($D314,$137:$137,0)-7),0),1),"","sed -i "&amp;IF($AK$310="MacOS","'' ","")&amp;"'s#"&amp;CQ$312&amp;"="""&amp;VLOOKUP(CQ$312,$AD$9:$AN$32,8,FALSE)&amp;""""&amp;"#"&amp;CQ$312&amp;"="&amp;""""&amp;INDEX($E$283:$G$286,MATCH("●",INDEX($H$283:$AQ$286,,MATCH($D314,$137:$137,0)-7),0),1)&amp;""""&amp;"#g'"&amp;" ${CONFIG_DIR}"&amp;$K$34&amp;"; export "&amp;CQ$312&amp;"="&amp;""""&amp;INDEX($E$283:$G$286,MATCH("●",INDEX($H$283:$AQ$286,,MATCH($D314,$137:$137,0)-7),0),1)&amp;""";"),",",""",""")</f>
        <v>sed -i '' 's#POSTGRESQL_ALLOW_CONNECTIONS="true"#POSTGRESQL_ALLOW_CONNECTIONS="なし"#g' ${CONFIG_DIR}db_data_config.txt; export POSTGRESQL_ALLOW_CONNECTIONS="なし";</v>
      </c>
      <c r="CR314" s="71" t="str">
        <f>SUBSTITUTE(IF(INDEX($E$283:$G$286,MATCH("●",INDEX($H$283:$AQ$286,,MATCH($D314,$137:$137,0)-7),0),1)=VLOOKUP(CR$312,$AD$9:$AN$32,8,FALSE),"","sed -i "&amp;IF($AK$310="MacOS","'' ","")&amp;"'s#"&amp;CR$312&amp;"="""&amp;INDEX($E$283:$G$286,MATCH("●",INDEX($H$283:$AQ$286,,MATCH($D314,$137:$137,0)-7),0),1)&amp;""""&amp;"#"&amp;CR$312&amp;"="&amp;""""&amp;VLOOKUP(CR$312,$AD$9:$AN$32,8,FALSE)&amp;""""&amp;"#g'"&amp;" ${CONFIG_DIR}"&amp;$K$34&amp;"; export "&amp;CR$312&amp;"="&amp;""""&amp;VLOOKUP(CR$312,$AD$9:$AN$32,8,FALSE)&amp;""";"),",",""",""")</f>
        <v>sed -i '' 's#POSTGRESQL_ALLOW_CONNECTIONS="なし"#POSTGRESQL_ALLOW_CONNECTIONS="true"#g' ${CONFIG_DIR}db_data_config.txt; export POSTGRESQL_ALLOW_CONNECTIONS="true";</v>
      </c>
      <c r="CS314" s="5" t="s">
        <v>735</v>
      </c>
    </row>
    <row r="315" spans="3:97" ht="54" customHeight="1">
      <c r="D315" s="96">
        <f>$D314+1</f>
        <v>74</v>
      </c>
      <c r="E315" s="97"/>
      <c r="F315" s="97"/>
      <c r="G315" s="98"/>
      <c r="H315" s="45" t="str">
        <f t="shared" ref="H315:H318" ca="1" si="5">SUBSTITUTE(SUBSTITUTE("clear; echo "&amp;"テストケース"&amp;TEXT($D315,"000")&amp;"; "&amp;AW315&amp;AY315&amp;BA315&amp;BC315&amp;BE315&amp;BG315&amp;BI315&amp;BK315&amp;BM315&amp;BO315&amp;BQ315&amp;BS315&amp;BU315&amp;BW315&amp;BY315&amp;CA315&amp;CC315&amp;CE315&amp;CG315&amp;CI315&amp;CK315&amp;CM315&amp;CO315&amp;CQ315&amp;"sh ./script/"&amp;$B$2&amp;".sh; "&amp;AX315&amp;AZ315&amp;BB315&amp;BD315&amp;BF315&amp;BH315&amp;BJ315&amp;BL315&amp;BN315&amp;BP315&amp;BR315&amp;BT315&amp;BV315&amp;BX315&amp;BZ315&amp;CB315&amp;CD315&amp;CF315&amp;CH315&amp;CJ315&amp;CL315&amp;CN315&amp;CP315&amp;CR315,"なし",""),""",""",",")</f>
        <v>clear; echo テストケース074; sed -i '' 's#SQL_SET_HOST="%"#SQL_SET_HOST="256.255.255.255"#g' ${CONFIG_DIR}db_sql_config.txt; export SQL_SET_HOST="256.255.255.255";sed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's#SQL_SET_HOST="256.255.255.255"#SQL_SET_HOST="%"#g' ${CONFIG_DIR}db_sql_config.txt; export SQL_SET_HOST="%";sed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7"/>
      <c r="AE315" s="99" t="str" cm="1">
        <f t="array" ref="AE315">SUBSTITUTE(INDEX($H$288:$AQ$288, , MATCH($D315, $137:$137, 0)-7),"-","")</f>
        <v>異常</v>
      </c>
      <c r="AF315" s="100"/>
      <c r="AG315" s="101"/>
      <c r="AH315" s="102" t="s">
        <v>1538</v>
      </c>
      <c r="AI315" s="103"/>
      <c r="AJ315" s="103"/>
      <c r="AK315" s="103"/>
      <c r="AL315" s="103"/>
      <c r="AM315" s="103"/>
      <c r="AN315" s="103"/>
      <c r="AO315" s="103"/>
      <c r="AP315" s="103"/>
      <c r="AQ315" s="104"/>
      <c r="AS315" s="68" t="str" cm="1">
        <f t="array" ref="AS315">SUBSTITUTE(TEXT(INDEX($H$291:$AQ$291,1,$D315-72),"000000"),"-","")</f>
        <v>240128</v>
      </c>
      <c r="AT315" s="69"/>
      <c r="AU315" s="70"/>
      <c r="AW315" s="71" t="str">
        <f>SUBSTITUTE(IF(VLOOKUP(AW$312,$AD$9:$AN$32,8,FALSE)=INDEX($E$143:$G$146,MATCH("●",INDEX($H$143:$AQ$146,,MATCH($D315,$137:$137,0)-7),0),1),"","sed -i "&amp;IF($AK$310="MacOS","'' ","")&amp;"'s#"&amp;AW$312&amp;"="""&amp;VLOOKUP(AW$312,$AD$9:$AN$32,8,FALSE)&amp;""""&amp;"#"&amp;AW$312&amp;"="&amp;""""&amp;INDEX($E$143:$G$146,MATCH("●",INDEX($H$143:$AQ$146,,MATCH($D315,$137:$137,0)-7),0),1)&amp;""""&amp;"#g'"&amp;" ${CONFIG_DIR}"&amp;$K$7&amp;"; export "&amp;AW$312&amp;"="&amp;""""&amp;INDEX($E$143:$G$146,MATCH("●",INDEX($H$143:$AQ$146,,MATCH($D315,$137:$137,0)-7),0),1)&amp;""";"),",",""",""")</f>
        <v/>
      </c>
      <c r="AX315" s="71" t="str">
        <f>SUBSTITUTE(IF(INDEX($E$143:$G$146,MATCH("●",INDEX($H$143:$AQ$146,,MATCH($D315,$137:$137,0)-7),0),1)=VLOOKUP(AX$312,$AD$9:$AN$32,8,FALSE),"","sed -i "&amp;IF($AK$310="MacOS","'' ","")&amp;"'s#"&amp;AX$312&amp;"="""&amp;INDEX($E$143:$G$146,MATCH("●",INDEX($H$143:$AQ$146,,MATCH($D315,$137:$137,0)-7),0),1)&amp;""""&amp;"#"&amp;AX$312&amp;"="&amp;""""&amp;VLOOKUP(AX$312,$AD$9:$AN$32,8,FALSE)&amp;""""&amp;"#g'"&amp;"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5" s="71" t="str">
        <f>SUBSTITUTE(IF(VLOOKUP(AY$312,$AD$9:$AN$32,8,FALSE)=INDEX($E$148:$G$149,MATCH("●",INDEX($H$148:$AQ$149,,MATCH($D315,$137:$137,0)-7),0),1),"","sed -i "&amp;IF($AK$310="MacOS","'' ","")&amp;"'s#"&amp;AY$312&amp;"="""&amp;VLOOKUP(AY$312,$AD$9:$AN$32,8,FALSE)&amp;""""&amp;"#"&amp;AY$312&amp;"="&amp;""""&amp;INDEX($E$148:$G$149,MATCH("●",INDEX($H$148:$AQ$149,,MATCH($D315,$137:$137,0)-7),0),1)&amp;""""&amp;"#g'"&amp;" ${CONFIG_DIR}"&amp;$K$7&amp;"; export "&amp;AY$312&amp;"="&amp;""""&amp;INDEX($E$148:$G$149,MATCH("●",INDEX($H$148:$AQ$149,,MATCH($D315,$137:$137,0)-7),0),1)&amp;""";"),",",""",""")</f>
        <v/>
      </c>
      <c r="AZ315" s="71" t="str">
        <f>SUBSTITUTE(IF(INDEX($E$148:$G$149,MATCH("●",INDEX($H$148:$AQ$149,,MATCH($D315,$137:$137,0)-7),0),1)=VLOOKUP(AZ$312,$AD$9:$AN$16,8,FALSE),"","sed -i "&amp;IF($AK$310="MacOS","'' ","")&amp;"'s#"&amp;AZ$312&amp;"="""&amp;INDEX($E$148:$G$149,MATCH("●",INDEX($H$148:$AQ$149,,MATCH($D315,$137:$137,0)-7),0),1)&amp;""""&amp;"#"&amp;AZ$312&amp;"="&amp;""""&amp;VLOOKUP(AZ$312,$AD$9:$AN$16,8,FALSE)&amp;""""&amp;"#g'"&amp;"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5" s="71" t="str">
        <f>SUBSTITUTE(IF(VLOOKUP(BA$312,$AD$9:$AN$32,8,FALSE)=INDEX($E$151:$G$156,MATCH("●",INDEX($H$151:$AQ$156,,MATCH($D315,$137:$137,0)-7),0),1),"","sed -i "&amp;IF($AK$310="MacOS","'' ","")&amp;"'s#"&amp;BA$312&amp;"="""&amp;VLOOKUP(BA$312,$AD$9:$AN$32,8,FALSE)&amp;""""&amp;"#"&amp;BA$312&amp;"="&amp;""""&amp;INDEX($E$151:$G$156,MATCH("●",INDEX($H$151:$AQ$156,,MATCH($D315,$137:$137,0)-7),0),1)&amp;""""&amp;"#g'"&amp;" ${CONFIG_DIR}"&amp;$K$7&amp;"; export "&amp;BA$312&amp;"="&amp;""""&amp;INDEX($E$151:$G$156,MATCH("●",INDEX($H$151:$AQ$156,,MATCH($D315,$137:$137,0)-7),0),1)&amp;""";"),",",""",""")</f>
        <v/>
      </c>
      <c r="BB315" s="71" t="str">
        <f>SUBSTITUTE(IF(INDEX($E$151:$G$156,MATCH("●",INDEX($H$151:$AQ$156,,MATCH($D315,$137:$137,0)-7),0),1)=VLOOKUP(BB$312,$AD$9:$AN$16,8,FALSE),"","sed -i "&amp;IF($AK$310="MacOS","'' ","")&amp;"'s#"&amp;BB$312&amp;"="""&amp;INDEX($E$151:$G$156,MATCH("●",INDEX($H$151:$AQ$156,,MATCH($D315,$137:$137,0)-7),0),1)&amp;""""&amp;"#"&amp;BB$312&amp;"="&amp;""""&amp;VLOOKUP(BB$312,$AD$9:$AN$16,8,FALSE)&amp;""""&amp;"#g'"&amp;"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5" s="71" t="str">
        <f>SUBSTITUTE(IF(VLOOKUP(BC$312,$AD$9:$AN$32,8,FALSE)=INDEX($E$158:$G$166,MATCH("●",INDEX($H$158:$AQ$166,,MATCH($D315,$137:$137,0)-7),0),1),"","sed -i "&amp;IF($AK$310="MacOS","'' ","")&amp;"'s#"&amp;BC$312&amp;"="""&amp;VLOOKUP(BC$312,$AD$9:$AN$32,8,FALSE)&amp;""""&amp;"#"&amp;BC$312&amp;"="&amp;""""&amp;INDEX($E$158:$G$166,MATCH("●",INDEX($H$158:$AQ$166,,MATCH($D315,$137:$137,0)-7),0),1)&amp;""""&amp;"#g'"&amp;" ${CONFIG_DIR}"&amp;$K$7&amp;"; export "&amp;BC$312&amp;"="&amp;""""&amp;INDEX($E$158:$G$166,MATCH("●",INDEX($H$158:$AQ$166,,MATCH($D315,$137:$137,0)-7),0),1)&amp;""";"),",",""",""")</f>
        <v/>
      </c>
      <c r="BD315" s="71" t="str">
        <f>SUBSTITUTE(IF(INDEX($E$158:$G$166,MATCH("●",INDEX($H$158:$AQ$166,,MATCH($D315,$137:$137,0)-7),0),1)=VLOOKUP(BD$312,$AD$9:$AN$16,8,FALSE),"","sed -i "&amp;IF($AK$310="MacOS","'' ","")&amp;"'s#"&amp;BD$312&amp;"="""&amp;INDEX($E$158:$G$166,MATCH("●",INDEX($H$158:$AQ$166,,MATCH($D315,$137:$137,0)-7),0),1)&amp;""""&amp;"#"&amp;BD$312&amp;"="&amp;""""&amp;VLOOKUP(BD$312,$AD$9:$AN$16,8,FALSE)&amp;""""&amp;"#g'"&amp;"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5" s="71" t="str">
        <f>SUBSTITUTE(IF(VLOOKUP(BE$312,$AD$9:$AN$32,8,FALSE)=INDEX($E$168:$G$169,MATCH("●",INDEX($H$168:$AQ$169,,MATCH($D315,$137:$137,0)-7),0),1),"","sed -i "&amp;IF($AK$310="MacOS","'' ","")&amp;"'s#"&amp;BE$312&amp;"="""&amp;VLOOKUP(BE$312,$AD$9:$AD$9:$AN$32,8,FALSE)&amp;""""&amp;"#"&amp;BE$312&amp;"="&amp;""""&amp;INDEX($E$168:$G$169,MATCH("●",INDEX($H$168:$AQ$169,,MATCH($D315,$137:$137,0)-7),0),1)&amp;""""&amp;"#g'"&amp;" ${CONFIG_DIR}"&amp;$K$7&amp;"; export "&amp;BE$312&amp;"="&amp;""""&amp;INDEX($E$168:$G$169,MATCH("●",INDEX($H$168:$AQ$169,,MATCH($D315,$137:$137,0)-7),0),1)&amp;""";"),",",""",""")</f>
        <v/>
      </c>
      <c r="BF315" s="71" t="str">
        <f>SUBSTITUTE(IF(INDEX($E$168:$G$169,MATCH("●",INDEX($H$168:$AQ$169,,MATCH($D315,$137:$137,0)-7),0),1)=VLOOKUP(BF$312,$AD$9:$AN$16,8,FALSE),"","sed -i "&amp;IF($AK$310="MacOS","'' ","")&amp;"'s#"&amp;BF$312&amp;"="""&amp;INDEX($E$168:$G$169,MATCH("●",INDEX($H$168:$AQ$169,,MATCH($D315,$137:$137,0)-7),0),1)&amp;""""&amp;"#"&amp;BF$312&amp;"="&amp;""""&amp;VLOOKUP(BF$312,$AD$9:$AN$16,8,FALSE)&amp;""""&amp;"#g'"&amp;"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5" s="71" t="str">
        <f>SUBSTITUTE(IF(VLOOKUP(BG$312,$AD$9:$AN$32,8,FALSE)=INDEX($E$171:$G$172,MATCH("●",INDEX($H$171:$AQ$172,,MATCH($D315,$137:$137,0)-7),0),1),"","sed -i "&amp;IF($AK$310="MacOS","'' ","")&amp;"'s#"&amp;BG$312&amp;"="""&amp;VLOOKUP(BG$312,$AD$9:$AN$32,8,FALSE)&amp;""""&amp;"#"&amp;BG$312&amp;"="&amp;""""&amp;INDEX($E$171:$G$172,MATCH("●",INDEX($H$171:$AQ$172,,MATCH($D315,$137:$137,0)-7),0),1)&amp;""""&amp;"#g'"&amp;" ${CONFIG_DIR}"&amp;$K$7&amp;"; export "&amp;BG$312&amp;"="&amp;""""&amp;INDEX($E$171:$G$172,MATCH("●",INDEX($H$171:$AQ$172,,MATCH($D315,$137:$137,0)-7),0),1)&amp;""";"),",",""",""")</f>
        <v/>
      </c>
      <c r="BH315" s="71" t="str">
        <f>SUBSTITUTE(IF(INDEX($E$171:$G$172,MATCH("●",INDEX($H$171:$AQ$172,,MATCH($D315,$137:$137,0)-7),0),1)=VLOOKUP(BH$312,$AD$9:$AN$16,8,FALSE),"","sed -i "&amp;IF($AK$310="MacOS","'' ","")&amp;"'s#"&amp;BH$312&amp;"="""&amp;INDEX($E$171:$G$172,MATCH("●",INDEX($H$171:$AQ$172,,MATCH($D315,$137:$137,0)-7),0),1)&amp;""""&amp;"#"&amp;BH$312&amp;"="&amp;""""&amp;VLOOKUP(BH$312,$AD$9:$AN$16,8,FALSE)&amp;""""&amp;"#g'"&amp;"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5" s="71" t="str">
        <f>SUBSTITUTE(IF(VLOOKUP(BI$312,$AD$9:$AN$32,8,FALSE)=INDEX($E$174:$G$186,MATCH("●",INDEX($H$174:$AQ$186,,MATCH($D315,$137:$137,0)-7),0),1),"","sed -i "&amp;IF($AK$310="MacOS","'' ","")&amp;"'s#"&amp;BI$312&amp;"="""&amp;VLOOKUP(BI$312,$AD$9:$AN$32,8,FALSE)&amp;""""&amp;"#"&amp;BI$312&amp;"="&amp;""""&amp;INDEX($E$174:$G$186,MATCH("●",INDEX($H$174:$AQ$186,,MATCH($D315,$137:$137,0)-7),0),1)&amp;""""&amp;"#g'"&amp;" ${CONFIG_DIR}"&amp;$K$7&amp;"; export "&amp;BI$312&amp;"="&amp;""""&amp;INDEX($E$174:$G$186,MATCH("●",INDEX($H$174:$AQ$186,,MATCH($D315,$137:$137,0)-7),0),1)&amp;""";"),",",""",""")</f>
        <v/>
      </c>
      <c r="BJ315" s="71" t="str">
        <f>SUBSTITUTE(IF(INDEX($E$174:$G$186,MATCH("●",INDEX($H$174:$AQ$186,,MATCH($D315,$137:$137,0)-7),0),1)=VLOOKUP(BJ$312,$AD$9:$AN$16,8,FALSE),"","sed -i "&amp;IF($AK$310="MacOS","'' ","")&amp;"'s#"&amp;BJ$312&amp;"="""&amp;INDEX($E$174:$G$186,MATCH("●",INDEX($H$174:$AQ$186,,MATCH($D315,$137:$137,0)-7),0),1)&amp;""""&amp;"#"&amp;BJ$312&amp;"="&amp;""""&amp;VLOOKUP(BJ$312,$AD$9:$AN$16,8,FALSE)&amp;""""&amp;"#g'"&amp;"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5" s="71" t="str">
        <f>SUBSTITUTE(IF(VLOOKUP(BK$312,$AD$9:$AN$32,8,FALSE)=INDEX($E$188:$G$191,MATCH("●",INDEX($H$188:$AQ$191,,MATCH($D315,$137:$137,0)-7),0),1),"","sed -i "&amp;IF($AK$310="MacOS","'' ","")&amp;"'s#"&amp;BK$312&amp;"="""&amp;VLOOKUP(BK$312,$AD$9:$AN$32,8,FALSE)&amp;""""&amp;"#"&amp;BK$312&amp;"="&amp;""""&amp;INDEX($E$188:$G$191,MATCH("●",INDEX($H$188:$AQ$191,,MATCH($D315,$137:$137,0)-7),0),1)&amp;""""&amp;"#g'"&amp;" ${CONFIG_DIR}"&amp;$K$7&amp;"; export "&amp;BK$312&amp;"="&amp;""""&amp;INDEX($E$188:$G$191,MATCH("●",INDEX($H$188:$AQ$191,,MATCH($D315,$137:$137,0)-7),0),1)&amp;""";"),",",""",""")</f>
        <v/>
      </c>
      <c r="BL315" s="71" t="str">
        <f>SUBSTITUTE(IF(INDEX($E$188:$G$191,MATCH("●",INDEX($H$188:$AQ$191,,MATCH($D315,$137:$137,0)-7),0),1)=VLOOKUP(BL$312,$AD$9:$AN$32,8,FALSE),"","sed -i "&amp;IF($AK$310="MacOS","'' ","")&amp;"'s#"&amp;BL$312&amp;"="""&amp;INDEX($E$188:$G$191,MATCH("●",INDEX($H$188:$AQ$191,,MATCH($D315,$137:$137,0)-7),0),1)&amp;""""&amp;"#"&amp;BL$312&amp;"="&amp;""""&amp;VLOOKUP(BL$312,$AD$9:$AN$32,8,FALSE)&amp;""""&amp;"#g'"&amp;"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5" s="71" t="str">
        <f>SUBSTITUTE(IF(VLOOKUP(BM$312,$AD$9:$AN$32,8,FALSE)=INDEX($E$193:$G$194,MATCH("●",INDEX($H$193:$AQ$194,,MATCH($D315,$137:$137,0)-7),0),1),"","sed -i "&amp;IF($AK$310="MacOS","'' ","")&amp;"'s#"&amp;BM$312&amp;"="""&amp;VLOOKUP(BM$312,$AD$9:$AN$32,8,FALSE)&amp;""""&amp;"#"&amp;BM$312&amp;"="&amp;""""&amp;INDEX($E$193:$G$194,MATCH("●",INDEX($H$193:$AQ$194,,MATCH($D315,$137:$137,0)-7),0),1)&amp;""""&amp;"#g'"&amp;" ${CONFIG_DIR}"&amp;$K$7&amp;"; export "&amp;BM$312&amp;"="&amp;""""&amp;INDEX($E$193:$G$194,MATCH("●",INDEX($H$193:$AQ$194,,MATCH($D315,$137:$137,0)-7),0),1)&amp;""";"),",",""",""")</f>
        <v/>
      </c>
      <c r="BN315" s="71" t="str">
        <f>SUBSTITUTE(IF(INDEX($E$193:$G$194,MATCH("●",INDEX($H$193:$AQ$194,,MATCH($D315,$137:$137,0)-7),0),1)=VLOOKUP(BN$312,$AD$9:$AN$32,8,FALSE),"","sed -i "&amp;IF($AK$310="MacOS","'' ","")&amp;"'s#"&amp;BN$312&amp;"="""&amp;INDEX($E$193:$G$194,MATCH("●",INDEX($H$193:$AQ$194,,MATCH($D315,$137:$137,0)-7),0),1)&amp;""""&amp;"#"&amp;BN$312&amp;"="&amp;""""&amp;VLOOKUP(BN$312,$AD$9:$AN$32,8,FALSE)&amp;""""&amp;"#g'"&amp;"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5" s="71" t="str">
        <f>SUBSTITUTE(IF(VLOOKUP(BO$312,$AD$9:$AN$32,8,FALSE)=INDEX($E$196:$G$197,MATCH("●",INDEX($H$196:$AQ$197,,MATCH($D315,$137:$137,0)-7),0),1),"","sed -i "&amp;IF($AK$310="MacOS","'' ","")&amp;"'s#"&amp;BO$312&amp;"="""&amp;VLOOKUP(BO$312,$AD$9:$AN$32,8,FALSE)&amp;""""&amp;"#"&amp;BO$312&amp;"="&amp;""""&amp;INDEX($E$196:$G$197,MATCH("●",INDEX($H$196:$AQ$197,,MATCH($D315,$137:$137,0)-7),0),1)&amp;""""&amp;"#g'"&amp;" ${CONFIG_DIR}"&amp;$K$7&amp;"; export "&amp;BO$312&amp;"="&amp;""""&amp;INDEX($E$196:$G$197,MATCH("●",INDEX($H$196:$AQ$197,,MATCH($D315,$137:$137,0)-7),0),1)&amp;""";"),",",""",""")</f>
        <v/>
      </c>
      <c r="BP315" s="71" t="str">
        <f>SUBSTITUTE(IF(INDEX($E$196:$G$197,MATCH("●",INDEX($H$196:$AQ$197,,MATCH($D315,$137:$137,0)-7),0),1)=VLOOKUP(BP$312,$AD$9:$AN$32,8,FALSE),"","sed -i "&amp;IF($AK$310="MacOS","'' ","")&amp;"'s#"&amp;BP$312&amp;"="""&amp;INDEX($E$196:$G$197,MATCH("●",INDEX($H$196:$AQ$197,,MATCH($D315,$137:$137,0)-7),0),1)&amp;""""&amp;"#"&amp;BP$312&amp;"="&amp;""""&amp;VLOOKUP(BP$312,$AD$9:$AN$32,8,FALSE)&amp;""""&amp;"#g'"&amp;"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5" s="71" t="str">
        <f>SUBSTITUTE(IF(VLOOKUP(BQ$312,$AD$9:$AN$32,8,FALSE)=INDEX($E$199:$G$200,MATCH("●",INDEX($H$199:$AQ$200,,MATCH($D315,$137:$137,0)-7),0),1),"","sed -i "&amp;IF($AK$310="MacOS","'' ","")&amp;"'s#"&amp;BQ$312&amp;"="""&amp;VLOOKUP(BQ$312,$AD$9:$AN$32,8,FALSE)&amp;""""&amp;"#"&amp;BQ$312&amp;"="&amp;""""&amp;INDEX($E$199:$G$200,MATCH("●",INDEX($H$199:$AQ$200,,MATCH($D315,$137:$137,0)-7),0),1)&amp;""""&amp;"#g'"&amp;" ${CONFIG_DIR}"&amp;$K$7&amp;"; export "&amp;BQ$312&amp;"="&amp;""""&amp;INDEX($E$199:$G$200,MATCH("●",INDEX($H$199:$AQ$200,,MATCH($D315,$137:$137,0)-7),0),1)&amp;""";"),",",""",""")</f>
        <v/>
      </c>
      <c r="BR315" s="71" t="str">
        <f>SUBSTITUTE(IF(INDEX($E$199:$G$200,MATCH("●",INDEX($H$199:$AQ$200,,MATCH($D315,$137:$137,0)-7),0),1)=VLOOKUP(BR$312,$AD$9:$AN$32,8,FALSE),"","sed -i "&amp;IF($AK$310="MacOS","'' ","")&amp;"'s#"&amp;BR$312&amp;"="""&amp;INDEX($E$199:$G$200,MATCH("●",INDEX($H$199:$AQ$200,,MATCH($D315,$137:$137,0)-7),0),1)&amp;""""&amp;"#"&amp;BR$312&amp;"="&amp;""""&amp;VLOOKUP(BR$312,$AD$9:$AN$32,8,FALSE)&amp;""""&amp;"#g'"&amp;"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5" s="71" t="str">
        <f>SUBSTITUTE(IF(VLOOKUP(BS$312,$AD$9:$AN$32,8,FALSE)=INDEX($E$202:$G$205,MATCH("●",INDEX($H$202:$AQ$205,,MATCH($D315,$137:$137,0)-7),0),1),"","sed -i "&amp;IF($AK$310="MacOS","'' ","")&amp;"'s#"&amp;BS$312&amp;"="""&amp;VLOOKUP(BS$312,$AD$9:$AN$32,8,FALSE)&amp;""""&amp;"#"&amp;BS$312&amp;"="&amp;""""&amp;INDEX($E$202:$G$205,MATCH("●",INDEX($H$202:$AQ$205,,MATCH($D315,$137:$137,0)-7),0),1)&amp;""""&amp;"#g'"&amp;" ${CONFIG_DIR}"&amp;$K$7&amp;"; export "&amp;BS$312&amp;"="&amp;""""&amp;INDEX($E$202:$G$205,MATCH("●",INDEX($H$202:$AQ$205,,MATCH($D315,$137:$137,0)-7),0),1)&amp;""";"),",",""",""")</f>
        <v/>
      </c>
      <c r="BT315" s="71" t="str">
        <f>SUBSTITUTE(IF(INDEX($E$202:$G$205,MATCH("●",INDEX($H$202:$AQ$205,,MATCH($D315,$137:$137,0)-7),0),1)=VLOOKUP(BT$312,$AD$9:$AN$32,8,FALSE),"","sed -i "&amp;IF($AK$310="MacOS","'' ","")&amp;"'s#"&amp;BT$312&amp;"="""&amp;INDEX($E$202:$G$205,MATCH("●",INDEX($H$202:$AQ$205,,MATCH($D315,$137:$137,0)-7),0),1)&amp;""""&amp;"#"&amp;BT$312&amp;"="&amp;""""&amp;VLOOKUP(BT$312,$AD$9:$AN$32,8,FALSE)&amp;""""&amp;"#g'"&amp;"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5" s="71" t="str">
        <f>SUBSTITUTE(IF(VLOOKUP(BU$312,$AD$9:$AN$32,8,FALSE)=INDEX($E$207:$G$212,MATCH("●",INDEX($H$207:$AQ$212,,MATCH($D315,$137:$137,0)-7),0),1),"","sed -i "&amp;IF($AK$310="MacOS","'' ","")&amp;"'s#"&amp;BU$312&amp;"="""&amp;VLOOKUP(BU$312,$AD$9:$AN$32,8,FALSE)&amp;""""&amp;"#"&amp;BU$312&amp;"="&amp;""""&amp;INDEX($E$207:$G$212,MATCH("●",INDEX($H$207:$AQ$212,,MATCH($D315,$137:$137,0)-7),0),1)&amp;""""&amp;"#g'"&amp;" ${CONFIG_DIR}"&amp;$K$7&amp;"; export "&amp;BU$312&amp;"="&amp;""""&amp;INDEX($E$207:$G$212,MATCH("●",INDEX($H$207:$AQ$212,,MATCH($D315,$137:$137,0)-7),0),1)&amp;""";"),",",""",""")</f>
        <v/>
      </c>
      <c r="BV315" s="71" t="str">
        <f>SUBSTITUTE(IF(INDEX($E$207:$G$212,MATCH("●",INDEX($H$207:$AQ$212,,MATCH($D315,$137:$137,0)-7),0),1)=VLOOKUP(BV$312,$AD$9:$AN$32,8,FALSE),"","sed -i "&amp;IF($AK$310="MacOS","'' ","")&amp;"'s#"&amp;BV$312&amp;"="""&amp;INDEX($E$207:$G$212,MATCH("●",INDEX($H$207:$AQ$212,,MATCH($D315,$137:$137,0)-7),0),1)&amp;""""&amp;"#"&amp;BV$312&amp;"="&amp;""""&amp;VLOOKUP(BV$312,$AD$9:$AN$32,8,FALSE)&amp;""""&amp;"#g'"&amp;"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5" s="71" t="str">
        <f>SUBSTITUTE(IF(VLOOKUP(BW$312,$AD$9:$AN$32,8,FALSE)=INDEX($E$214:$G$219,MATCH("●",INDEX($H$214:$AQ$219,,MATCH($D315,$137:$137,0)-7),0),1),"","sed -i "&amp;IF($AK$310="MacOS","'' ","")&amp;"'s#"&amp;BW$312&amp;"="""&amp;VLOOKUP(BW$312,$AD$9:$AN$32,8,FALSE)&amp;""""&amp;"#"&amp;BW$312&amp;"="&amp;""""&amp;INDEX($E$214:$G$219,MATCH("●",INDEX($H$214:$AQ$219,,MATCH($D315,$137:$137,0)-7),0),1)&amp;""""&amp;"#g'"&amp;" ${CONFIG_DIR}"&amp;$K$7&amp;"; export "&amp;BW$312&amp;"="&amp;""""&amp;INDEX($E$214:$G$219,MATCH("●",INDEX($H$214:$AQ$219,,MATCH($D315,$137:$137,0)-7),0),1)&amp;""";"),",",""",""")</f>
        <v/>
      </c>
      <c r="BX315" s="71" t="str">
        <f>SUBSTITUTE(IF(INDEX($E$214:$G$219,MATCH("●",INDEX($H$214:$AQ$219,,MATCH($D315,$137:$137,0)-7),0),1)=VLOOKUP(BX$312,$AD$9:$AN$32,8,FALSE),"","sed -i "&amp;IF($AK$310="MacOS","'' ","")&amp;"'s#"&amp;BX$312&amp;"="""&amp;INDEX($E$214:$G$219,MATCH("●",INDEX($H$214:$AQ$219,,MATCH($D315,$137:$137,0)-7),0),1)&amp;""""&amp;"#"&amp;BX$312&amp;"="&amp;""""&amp;VLOOKUP(BX$312,$AD$9:$AN$32,8,FALSE)&amp;""""&amp;"#g'"&amp;"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5" s="71" t="str">
        <f>SUBSTITUTE(IF(VLOOKUP(BY$312,$AD$9:$AN$32,8,FALSE)=INDEX($E$221:$G$226,MATCH("●",INDEX($H$221:$AQ$226,,MATCH($D315,$137:$137,0)-7),0),1),"","sed -i "&amp;IF($AK$310="MacOS","'' ","")&amp;"'s#"&amp;BY$312&amp;"="""&amp;VLOOKUP(BY$312,$AD$9:$AN$32,8,FALSE)&amp;""""&amp;"#"&amp;BY$312&amp;"="&amp;""""&amp;INDEX($E$221:$G$226,MATCH("●",INDEX($H$221:$AQ$226,,MATCH($D315,$137:$137,0)-7),0),1)&amp;""""&amp;"#g'"&amp;" ${CONFIG_DIR}"&amp;$K$7&amp;"; export "&amp;BY$312&amp;"="&amp;""""&amp;INDEX($E$221:$G$226,MATCH("●",INDEX($H$221:$AQ$226,,MATCH($D315,$137:$137,0)-7),0),1)&amp;""";"),",",""",""")</f>
        <v/>
      </c>
      <c r="BZ315" s="71" t="str">
        <f>SUBSTITUTE(IF(INDEX($E$221:$G$226,MATCH("●",INDEX($H$221:$AQ$226,,MATCH($D315,$137:$137,0)-7),0),1)=VLOOKUP(BZ$312,$AD$9:$AN$32,8,FALSE),"","sed -i "&amp;IF($AK$310="MacOS","'' ","")&amp;"'s#"&amp;BZ$312&amp;"="""&amp;INDEX($E$221:$G$226,MATCH("●",INDEX($H$221:$AQ$226,,MATCH($D315,$137:$137,0)-7),0),1)&amp;""""&amp;"#"&amp;BZ$312&amp;"="&amp;""""&amp;VLOOKUP(BZ$312,$AD$9:$AN$32,8,FALSE)&amp;""""&amp;"#g'"&amp;"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5" s="71" t="str">
        <f>SUBSTITUTE(IF(VLOOKUP(CA$312,$AD$9:$AN$32,8,FALSE)=INDEX($E$228:$G$233,MATCH("●",INDEX($H$228:$AQ$233,,MATCH($D315,$137:$137,0)-7),0),1),"","sed -i "&amp;IF($AK$310="MacOS","'' ","")&amp;"'s#"&amp;CA$312&amp;"="""&amp;VLOOKUP(CA$312,$AD$9:$AN$32,8,FALSE)&amp;""""&amp;"#"&amp;CA$312&amp;"="&amp;""""&amp;INDEX($E$228:$G$233,MATCH("●",INDEX($H$228:$AQ$233,,MATCH($D315,$137:$137,0)-7),0),1)&amp;""""&amp;"#g'"&amp;" ${CONFIG_DIR}"&amp;$K$7&amp;"; export "&amp;CA$312&amp;"="&amp;""""&amp;INDEX($E$228:$G$233,MATCH("●",INDEX($H$228:$AQ$233,,MATCH($D315,$137:$137,0)-7),0),1)&amp;""";"),",",""",""")</f>
        <v/>
      </c>
      <c r="CB315" s="71" t="str">
        <f>SUBSTITUTE(IF(INDEX($E$228:$G$233,MATCH("●",INDEX($H$228:$AQ$233,,MATCH($D315,$137:$137,0)-7),0),1)=VLOOKUP(CB$312,$AD$9:$AN$32,8,FALSE),"","sed -i "&amp;IF($AK$310="MacOS","'' ","")&amp;"'s#"&amp;CB$312&amp;"="""&amp;INDEX($E$228:$G$233,MATCH("●",INDEX($H$228:$AQ$233,,MATCH($D315,$137:$137,0)-7),0),1)&amp;""""&amp;"#"&amp;CB$312&amp;"="&amp;""""&amp;VLOOKUP(CB$312,$AD$9:$AN$32,8,FALSE)&amp;""""&amp;"#g'"&amp;"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5" s="71" t="str">
        <f>SUBSTITUTE(IF(VLOOKUP(CC$312,$AD$9:$AN$32,8,FALSE)=INDEX($E$235:$G$240,MATCH("●",INDEX($H$235:$AQ$240,,MATCH($D315,$137:$137,0)-7),0),1),"","sed -i "&amp;IF($AK$310="MacOS","'' ","")&amp;"'s#"&amp;CC$312&amp;"="""&amp;VLOOKUP(CC$312,$AD$9:$AN$32,8,FALSE)&amp;""""&amp;"#"&amp;CC$312&amp;"="&amp;""""&amp;INDEX($E$235:$G$240,MATCH("●",INDEX($H$235:$AQ$240,,MATCH($D315,$137:$137,0)-7),0),1)&amp;""""&amp;"#g'"&amp;" ${CONFIG_DIR}"&amp;$K$7&amp;"; export "&amp;CC$312&amp;"="&amp;""""&amp;INDEX($E$235:$G$240,MATCH("●",INDEX($H$235:$AQ$240,,MATCH($D315,$137:$137,0)-7),0),1)&amp;""";"),",",""",""")</f>
        <v/>
      </c>
      <c r="CD315" s="71" t="str">
        <f>SUBSTITUTE(IF(INDEX($E$235:$G$240,MATCH("●",INDEX($H$235:$AQ$240,,MATCH($D315,$137:$137,0)-7),0),1)=VLOOKUP(CD$312,$AD$9:$AN$32,8,FALSE),"","sed -i "&amp;IF($AK$310="MacOS","'' ","")&amp;"'s#"&amp;CD$312&amp;"="""&amp;INDEX($E$235:$G$240,MATCH("●",INDEX($H$235:$AQ$240,,MATCH($D315,$137:$137,0)-7),0),1)&amp;""""&amp;"#"&amp;CD$312&amp;"="&amp;""""&amp;VLOOKUP(CD$312,$AD$9:$AN$32,8,FALSE)&amp;""""&amp;"#g'"&amp;"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5" s="71" t="str">
        <f>SUBSTITUTE(IF(VLOOKUP(CE$312,$AD$9:$AN$32,8,FALSE)=INDEX($E$242:$G$247,MATCH("●",INDEX($H$242:$AQ$247,,MATCH($D315,$137:$137,0)-7),0),1),"","sed -i "&amp;IF($AK$310="MacOS","'' ","")&amp;"'s#"&amp;CE$312&amp;"="""&amp;VLOOKUP(CE$312,$AD$9:$AN$32,8,FALSE)&amp;""""&amp;"#"&amp;CE$312&amp;"="&amp;""""&amp;INDEX($E$242:$G$247,MATCH("●",INDEX($H$242:$AQ$247,,MATCH($D315,$137:$137,0)-7),0),1)&amp;""""&amp;"#g'"&amp;" ${CONFIG_DIR}"&amp;$K$7&amp;"; export "&amp;CE$312&amp;"="&amp;""""&amp;INDEX($E$242:$G$247,MATCH("●",INDEX($H$242:$AQ$247,,MATCH($D315,$137:$137,0)-7),0),1)&amp;""";"),",",""",""")</f>
        <v/>
      </c>
      <c r="CF315" s="71" t="str">
        <f>SUBSTITUTE(IF(INDEX($E$242:$G$247,MATCH("●",INDEX($H$242:$AQ$247,,MATCH($D315,$137:$137,0)-7),0),1)=VLOOKUP(CF$312,$AD$9:$AN$32,8,FALSE),"","sed -i "&amp;IF($AK$310="MacOS","'' ","")&amp;"'s#"&amp;CF$312&amp;"="""&amp;INDEX($E$242:$G$247,MATCH("●",INDEX($H$242:$AQ$247,,MATCH($D315,$137:$137,0)-7),0),1)&amp;""""&amp;"#"&amp;CF$312&amp;"="&amp;""""&amp;VLOOKUP(CF$312,$AD$9:$AN$32,8,FALSE)&amp;""""&amp;"#g'"&amp;"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5" s="71" t="str">
        <f>SUBSTITUTE(IF(VLOOKUP(CG$312,$AD$9:$AN$32,8,FALSE)=INDEX($E$249:$G$253,MATCH("●",INDEX($H$249:$AQ$253,,MATCH($D315,$137:$137,0)-7),0),1),"","sed -i "&amp;IF($AK$310="MacOS","'' ","")&amp;"'s#"&amp;CG$312&amp;"="""&amp;VLOOKUP(CG$312,$AD$9:$AN$32,8,FALSE)&amp;""""&amp;"#"&amp;CG$312&amp;"="&amp;""""&amp;INDEX($E$249:$G$253,MATCH("●",INDEX($H$249:$AQ$253,,MATCH($D315,$137:$137,0)-7),0),1)&amp;""""&amp;"#g'"&amp;" ${CONFIG_DIR}"&amp;$K$7&amp;"; export "&amp;CG$312&amp;"="&amp;""""&amp;INDEX($E$249:$G$253,MATCH("●",INDEX($H$249:$AQ$253,,MATCH($D315,$137:$137,0)-7),0),1)&amp;""";"),",",""",""")</f>
        <v/>
      </c>
      <c r="CH315" s="71" t="str">
        <f>SUBSTITUTE(IF(INDEX($E$249:$G$253,MATCH("●",INDEX($H$249:$AQ$253,,MATCH($D315,$137:$137,0)-7),0),1)=VLOOKUP(CH$312,$AD$9:$AN$32,8,FALSE),"","sed -i "&amp;IF($AK$310="MacOS","'' ","")&amp;"'s#"&amp;CH$312&amp;"="""&amp;INDEX($E$249:$G$253,MATCH("●",INDEX($H$249:$AQ$253,,MATCH($D315,$137:$137,0)-7),0),1)&amp;""""&amp;"#"&amp;CH$312&amp;"="&amp;""""&amp;VLOOKUP(CH$312,$AD$9:$AN$32,8,FALSE)&amp;""""&amp;"#g'"&amp;"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5" s="71" t="str">
        <f>SUBSTITUTE(IF(VLOOKUP(CI$312,$AD$9:$AN$32,8,FALSE)=INDEX($E$255:$G$259,MATCH("●",INDEX($H$255:$AQ$259,,MATCH($D315,$137:$137,0)-7),0),1),"","sed -i "&amp;IF($AK$310="MacOS","'' ","")&amp;"'s#"&amp;CI$312&amp;"="""&amp;VLOOKUP(CI$312,$AD$9:$AN$32,8,FALSE)&amp;""""&amp;"#"&amp;CI$312&amp;"="&amp;""""&amp;INDEX($E$255:$G$259,MATCH("●",INDEX($H$255:$AQ$259,,MATCH($D315,$137:$137,0)-7),0),1)&amp;""""&amp;"#g'"&amp;" ${CONFIG_DIR}"&amp;$K$7&amp;"; export "&amp;CI$312&amp;"="&amp;""""&amp;INDEX($E$255:$G$259,MATCH("●",INDEX($H$255:$AQ$259,,MATCH($D315,$137:$137,0)-7),0),1)&amp;""";"),",",""",""")</f>
        <v/>
      </c>
      <c r="CJ315" s="71" t="str">
        <f>SUBSTITUTE(IF(INDEX($E$255:$G$259,MATCH("●",INDEX($H$255:$AQ$259,,MATCH($D315,$137:$137,0)-7),0),1)=VLOOKUP(CJ$312,$AD$9:$AN$32,8,FALSE),"","sed -i "&amp;IF($AK$310="MacOS","'' ","")&amp;"'s#"&amp;CJ$312&amp;"="""&amp;INDEX($E$255:$G$259,MATCH("●",INDEX($H$255:$AQ$259,,MATCH($D315,$137:$137,0)-7),0),1)&amp;""""&amp;"#"&amp;CJ$312&amp;"="&amp;""""&amp;VLOOKUP(CJ$312,$AD$9:$AN$32,8,FALSE)&amp;""""&amp;"#g'"&amp;"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5" s="71" t="str">
        <f>SUBSTITUTE(IF(VLOOKUP(CK$312,$AD$9:$AN$32,8,FALSE)=INDEX($E$261:$G$270,MATCH("●",INDEX($H$261:$AQ$270,,MATCH($D315,$137:$137,0)-7),0),1),"","sed -i "&amp;IF($AK$310="MacOS","'' ","")&amp;"'s#"&amp;CK$312&amp;"="""&amp;VLOOKUP(CK$312,$AD$9:$AN$32,8,FALSE)&amp;""""&amp;"#"&amp;CK$312&amp;"="&amp;""""&amp;INDEX($E$261:$G$270,MATCH("●",INDEX($H$261:$AQ$270,,MATCH($D315,$137:$137,0)-7),0),1)&amp;""""&amp;"#g'"&amp;" ${CONFIG_DIR}"&amp;$K$7&amp;"; export "&amp;CK$312&amp;"="&amp;""""&amp;INDEX($E$261:$G$270,MATCH("●",INDEX($H$261:$AQ$270,,MATCH($D315,$137:$137,0)-7),0),1)&amp;""";"),",",""",""")</f>
        <v>sed -i '' 's#SQL_SET_HOST="%"#SQL_SET_HOST="256.255.255.255"#g' ${CONFIG_DIR}db_sql_config.txt; export SQL_SET_HOST="256.255.255.255";</v>
      </c>
      <c r="CL315" s="71" t="str">
        <f>SUBSTITUTE(IF(INDEX($E$261:$G$270,MATCH("●",INDEX($H$261:$AQ$270,,MATCH($D315,$137:$137,0)-7),0),1)=VLOOKUP(CL$312,$AD$9:$AN$32,8,FALSE),"","sed -i "&amp;IF($AK$310="MacOS","'' ","")&amp;"'s#"&amp;CL$312&amp;"="""&amp;INDEX($E$261:$G$270,MATCH("●",INDEX($H$261:$AQ$270,,MATCH($D315,$137:$137,0)-7),0),1)&amp;""""&amp;"#"&amp;CL$312&amp;"="&amp;""""&amp;VLOOKUP(CL$312,$AD$9:$AN$32,8,FALSE)&amp;""""&amp;"#g'"&amp;"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>sed -i '' 's#SQL_SET_HOST="256.255.255.255"#SQL_SET_HOST="%"#g' ${CONFIG_DIR}db_sql_config.txt; export SQL_SET_HOST="%";</v>
      </c>
      <c r="CM315" s="71" t="str">
        <f t="shared" ref="CM315:CM318" si="6">SUBSTITUTE(IF(VLOOKUP(CM$312,$AD$9:$AN$32,8,FALSE)=INDEX($E$272:$G$275,MATCH("●",INDEX($H$272:$AQ$275,,MATCH($D315,$137:$137,0)-7),0),1),"","sed -i "&amp;IF($AK$310="MacOS","'' ","")&amp;"'s#"&amp;CM$312&amp;"="""&amp;VLOOKUP(CM$312,$AD$9:$AN$32,8,FALSE)&amp;""""&amp;"#"&amp;CM$312&amp;"="&amp;""""&amp;INDEX($E$272:$G$275,MATCH("●",INDEX($H$272:$AQ$275,,MATCH($D315,$137:$137,0)-7),0),1)&amp;""""&amp;"#g'"&amp;" ${CONFIG_DIR}"&amp;$K$34&amp;"; export "&amp;CM$312&amp;"="&amp;""""&amp;INDEX($E$272:$G$275,MATCH("●",INDEX($H$272:$AQ$275,,MATCH($D315,$137:$137,0)-7),0),1)&amp;""";"),",",""",""")</f>
        <v>sed -i '' 's#POSTGRESQL_TEMPLATE="template0"#POSTGRESQL_TEMPLATE="なし"#g' ${CONFIG_DIR}db_data_config.txt; export POSTGRESQL_TEMPLATE="なし";</v>
      </c>
      <c r="CN315" s="71" t="str">
        <f t="shared" ref="CN315:CN318" si="7">SUBSTITUTE(IF(INDEX($E$272:$G$275,MATCH("●",INDEX($H$272:$AQ$275,,MATCH($D315,$137:$137,0)-7),0),1)=VLOOKUP(CN$312,$AD$9:$AN$32,8,FALSE),"","sed -i "&amp;IF($AK$310="MacOS","'' ","")&amp;"'s#"&amp;CN$312&amp;"="""&amp;INDEX($E$272:$G$275,MATCH("●",INDEX($H$272:$AQ$275,,MATCH($D315,$137:$137,0)-7),0),1)&amp;""""&amp;"#"&amp;CN$312&amp;"="&amp;""""&amp;VLOOKUP(CN$312,$AD$9:$AN$32,8,FALSE)&amp;""""&amp;"#g'"&amp;" ${CONFIG_DIR}"&amp;$K$34&amp;"; export "&amp;CN$312&amp;"="&amp;""""&amp;VLOOKUP(CN$312,$AD$9:$AN$32,8,FALSE)&amp;""";"),",",""",""")</f>
        <v>sed -i '' 's#POSTGRESQL_TEMPLATE="なし"#POSTGRESQL_TEMPLATE="template0"#g' ${CONFIG_DIR}db_data_config.txt; export POSTGRESQL_TEMPLATE="template0";</v>
      </c>
      <c r="CO315" s="71" t="str">
        <f t="shared" ref="CO315:CO318" si="8">SUBSTITUTE(IF(VLOOKUP(CO$312,$AD$9:$AN$32,8,FALSE)=INDEX($E$277:$G$281,MATCH("●",INDEX($H$277:$AQ$281,,MATCH($D315,$137:$137,0)-7),0),1),"","sed -i "&amp;IF($AK$310="MacOS","'' ","")&amp;"'s#"&amp;CO$312&amp;"="""&amp;VLOOKUP(CO$312,$AD$9:$AN$32,8,FALSE)&amp;""""&amp;"#"&amp;CO$312&amp;"="&amp;""""&amp;INDEX($E$277:$G$281,MATCH("●",INDEX($H$277:$AQ$281,,MATCH($D315,$137:$137,0)-7),0),1)&amp;""""&amp;"#g'"&amp;" ${CONFIG_DIR}"&amp;$K$34&amp;"; export "&amp;CO$312&amp;"="&amp;""""&amp;INDEX($E$277:$G$281,MATCH("●",INDEX($H$277:$AQ$281,,MATCH($D315,$137:$137,0)-7),0),1)&amp;""";"),",",""",""")</f>
        <v>sed -i '' 's#POSTGRESQL_CONNECTION_LIMIT="-1"#POSTGRESQL_CONNECTION_LIMIT="なし"#g' ${CONFIG_DIR}db_data_config.txt; export POSTGRESQL_CONNECTION_LIMIT="なし";</v>
      </c>
      <c r="CP315" s="71" t="str">
        <f t="shared" ref="CP315:CP318" si="9">SUBSTITUTE(IF(INDEX($E$277:$G$281,MATCH("●",INDEX($H$277:$AQ$281,,MATCH($D315,$137:$137,0)-7),0),1)=VLOOKUP(CP$312,$AD$9:$AN$32,8,FALSE),"","sed -i "&amp;IF($AK$310="MacOS","'' ","")&amp;"'s#"&amp;CP$312&amp;"="""&amp;INDEX($E$277:$G$281,MATCH("●",INDEX($H$277:$AQ$281,,MATCH($D315,$137:$137,0)-7),0),1)&amp;""""&amp;"#"&amp;CP$312&amp;"="&amp;""""&amp;VLOOKUP(CP$312,$AD$9:$AN$32,8,FALSE)&amp;""""&amp;"#g'"&amp;" ${CONFIG_DIR}"&amp;$K$34&amp;"; export "&amp;CP$312&amp;"="&amp;""""&amp;VLOOKUP(CP$312,$AD$9:$AN$32,8,FALSE)&amp;""";"),",",""",""")</f>
        <v>sed -i '' 's#POSTGRESQL_CONNECTION_LIMIT="なし"#POSTGRESQL_CONNECTION_LIMIT="-1"#g' ${CONFIG_DIR}db_data_config.txt; export POSTGRESQL_CONNECTION_LIMIT="-1";</v>
      </c>
      <c r="CQ315" s="71" t="str">
        <f t="shared" ref="CQ315:CQ318" si="10">SUBSTITUTE(IF(VLOOKUP(CQ$312,$AD$9:$AN$32,8,FALSE)=INDEX($E$283:$G$286,MATCH("●",INDEX($H$283:$AQ$286,,MATCH($D315,$137:$137,0)-7),0),1),"","sed -i "&amp;IF($AK$310="MacOS","'' ","")&amp;"'s#"&amp;CQ$312&amp;"="""&amp;VLOOKUP(CQ$312,$AD$9:$AN$32,8,FALSE)&amp;""""&amp;"#"&amp;CQ$312&amp;"="&amp;""""&amp;INDEX($E$283:$G$286,MATCH("●",INDEX($H$283:$AQ$286,,MATCH($D315,$137:$137,0)-7),0),1)&amp;""""&amp;"#g'"&amp;" ${CONFIG_DIR}"&amp;$K$34&amp;"; export "&amp;CQ$312&amp;"="&amp;""""&amp;INDEX($E$283:$G$286,MATCH("●",INDEX($H$283:$AQ$286,,MATCH($D315,$137:$137,0)-7),0),1)&amp;""";"),",",""",""")</f>
        <v>sed -i '' 's#POSTGRESQL_ALLOW_CONNECTIONS="true"#POSTGRESQL_ALLOW_CONNECTIONS="なし"#g' ${CONFIG_DIR}db_data_config.txt; export POSTGRESQL_ALLOW_CONNECTIONS="なし";</v>
      </c>
      <c r="CR315" s="71" t="str">
        <f t="shared" ref="CR315:CR318" si="11">SUBSTITUTE(IF(INDEX($E$283:$G$286,MATCH("●",INDEX($H$283:$AQ$286,,MATCH($D315,$137:$137,0)-7),0),1)=VLOOKUP(CR$312,$AD$9:$AN$32,8,FALSE),"","sed -i "&amp;IF($AK$310="MacOS","'' ","")&amp;"'s#"&amp;CR$312&amp;"="""&amp;INDEX($E$283:$G$286,MATCH("●",INDEX($H$283:$AQ$286,,MATCH($D315,$137:$137,0)-7),0),1)&amp;""""&amp;"#"&amp;CR$312&amp;"="&amp;""""&amp;VLOOKUP(CR$312,$AD$9:$AN$32,8,FALSE)&amp;""""&amp;"#g'"&amp;" ${CONFIG_DIR}"&amp;$K$34&amp;"; export "&amp;CR$312&amp;"="&amp;""""&amp;VLOOKUP(CR$312,$AD$9:$AN$32,8,FALSE)&amp;""";"),",",""",""")</f>
        <v>sed -i '' 's#POSTGRESQL_ALLOW_CONNECTIONS="なし"#POSTGRESQL_ALLOW_CONNECTIONS="true"#g' ${CONFIG_DIR}db_data_config.txt; export POSTGRESQL_ALLOW_CONNECTIONS="true";</v>
      </c>
      <c r="CS315" s="5" t="s">
        <v>735</v>
      </c>
    </row>
    <row r="316" spans="3:97" ht="54" customHeight="1">
      <c r="D316" s="96">
        <f>$D315+1</f>
        <v>75</v>
      </c>
      <c r="E316" s="97"/>
      <c r="F316" s="97"/>
      <c r="G316" s="98"/>
      <c r="H316" s="45" t="str">
        <f t="shared" ca="1" si="5"/>
        <v>clear; echo テストケース075; sed -i '' 's#SQL_SET_HOST="%"#SQL_SET_HOST="255.256.255.255"#g' ${CONFIG_DIR}db_sql_config.txt; export SQL_SET_HOST="255.256.255.255";sed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's#SQL_SET_HOST="255.256.255.255"#SQL_SET_HOST="%"#g' ${CONFIG_DIR}db_sql_config.txt; export SQL_SET_HOST="%";sed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7"/>
      <c r="AE316" s="99" t="str" cm="1">
        <f t="array" ref="AE316">SUBSTITUTE(INDEX($H$288:$AQ$288, , MATCH($D316, $137:$137, 0)-7),"-","")</f>
        <v>異常</v>
      </c>
      <c r="AF316" s="100"/>
      <c r="AG316" s="101"/>
      <c r="AH316" s="102" t="s">
        <v>1542</v>
      </c>
      <c r="AI316" s="103"/>
      <c r="AJ316" s="103"/>
      <c r="AK316" s="103"/>
      <c r="AL316" s="103"/>
      <c r="AM316" s="103"/>
      <c r="AN316" s="103"/>
      <c r="AO316" s="103"/>
      <c r="AP316" s="103"/>
      <c r="AQ316" s="104"/>
      <c r="AS316" s="68" t="str" cm="1">
        <f t="array" ref="AS316">SUBSTITUTE(TEXT(INDEX($H$291:$AQ$291,1,$D316-72),"000000"),"-","")</f>
        <v>240128</v>
      </c>
      <c r="AT316" s="69"/>
      <c r="AU316" s="70"/>
      <c r="AW316" s="71" t="str">
        <f>SUBSTITUTE(IF(VLOOKUP(AW$312,$AD$9:$AN$32,8,FALSE)=INDEX($E$143:$G$146,MATCH("●",INDEX($H$143:$AQ$146,,MATCH($D316,$137:$137,0)-7),0),1),"","sed -i "&amp;IF($AK$310="MacOS","'' ","")&amp;"'s#"&amp;AW$312&amp;"="""&amp;VLOOKUP(AW$312,$AD$9:$AN$32,8,FALSE)&amp;""""&amp;"#"&amp;AW$312&amp;"="&amp;""""&amp;INDEX($E$143:$G$146,MATCH("●",INDEX($H$143:$AQ$146,,MATCH($D316,$137:$137,0)-7),0),1)&amp;""""&amp;"#g'"&amp;" ${CONFIG_DIR}"&amp;$K$7&amp;"; export "&amp;AW$312&amp;"="&amp;""""&amp;INDEX($E$143:$G$146,MATCH("●",INDEX($H$143:$AQ$146,,MATCH($D316,$137:$137,0)-7),0),1)&amp;""";"),",",""",""")</f>
        <v/>
      </c>
      <c r="AX316" s="71" t="str">
        <f>SUBSTITUTE(IF(INDEX($E$143:$G$146,MATCH("●",INDEX($H$143:$AQ$146,,MATCH($D316,$137:$137,0)-7),0),1)=VLOOKUP(AX$312,$AD$9:$AN$32,8,FALSE),"","sed -i "&amp;IF($AK$310="MacOS","'' ","")&amp;"'s#"&amp;AX$312&amp;"="""&amp;INDEX($E$143:$G$146,MATCH("●",INDEX($H$143:$AQ$146,,MATCH($D316,$137:$137,0)-7),0),1)&amp;""""&amp;"#"&amp;AX$312&amp;"="&amp;""""&amp;VLOOKUP(AX$312,$AD$9:$AN$32,8,FALSE)&amp;""""&amp;"#g'"&amp;"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6" s="71" t="str">
        <f>SUBSTITUTE(IF(VLOOKUP(AY$312,$AD$9:$AN$32,8,FALSE)=INDEX($E$148:$G$149,MATCH("●",INDEX($H$148:$AQ$149,,MATCH($D316,$137:$137,0)-7),0),1),"","sed -i "&amp;IF($AK$310="MacOS","'' ","")&amp;"'s#"&amp;AY$312&amp;"="""&amp;VLOOKUP(AY$312,$AD$9:$AN$32,8,FALSE)&amp;""""&amp;"#"&amp;AY$312&amp;"="&amp;""""&amp;INDEX($E$148:$G$149,MATCH("●",INDEX($H$148:$AQ$149,,MATCH($D316,$137:$137,0)-7),0),1)&amp;""""&amp;"#g'"&amp;" ${CONFIG_DIR}"&amp;$K$7&amp;"; export "&amp;AY$312&amp;"="&amp;""""&amp;INDEX($E$148:$G$149,MATCH("●",INDEX($H$148:$AQ$149,,MATCH($D316,$137:$137,0)-7),0),1)&amp;""";"),",",""",""")</f>
        <v/>
      </c>
      <c r="AZ316" s="71" t="str">
        <f>SUBSTITUTE(IF(INDEX($E$148:$G$149,MATCH("●",INDEX($H$148:$AQ$149,,MATCH($D316,$137:$137,0)-7),0),1)=VLOOKUP(AZ$312,$AD$9:$AN$16,8,FALSE),"","sed -i "&amp;IF($AK$310="MacOS","'' ","")&amp;"'s#"&amp;AZ$312&amp;"="""&amp;INDEX($E$148:$G$149,MATCH("●",INDEX($H$148:$AQ$149,,MATCH($D316,$137:$137,0)-7),0),1)&amp;""""&amp;"#"&amp;AZ$312&amp;"="&amp;""""&amp;VLOOKUP(AZ$312,$AD$9:$AN$16,8,FALSE)&amp;""""&amp;"#g'"&amp;"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6" s="71" t="str">
        <f>SUBSTITUTE(IF(VLOOKUP(BA$312,$AD$9:$AN$32,8,FALSE)=INDEX($E$151:$G$156,MATCH("●",INDEX($H$151:$AQ$156,,MATCH($D316,$137:$137,0)-7),0),1),"","sed -i "&amp;IF($AK$310="MacOS","'' ","")&amp;"'s#"&amp;BA$312&amp;"="""&amp;VLOOKUP(BA$312,$AD$9:$AN$32,8,FALSE)&amp;""""&amp;"#"&amp;BA$312&amp;"="&amp;""""&amp;INDEX($E$151:$G$156,MATCH("●",INDEX($H$151:$AQ$156,,MATCH($D316,$137:$137,0)-7),0),1)&amp;""""&amp;"#g'"&amp;" ${CONFIG_DIR}"&amp;$K$7&amp;"; export "&amp;BA$312&amp;"="&amp;""""&amp;INDEX($E$151:$G$156,MATCH("●",INDEX($H$151:$AQ$156,,MATCH($D316,$137:$137,0)-7),0),1)&amp;""";"),",",""",""")</f>
        <v/>
      </c>
      <c r="BB316" s="71" t="str">
        <f>SUBSTITUTE(IF(INDEX($E$151:$G$156,MATCH("●",INDEX($H$151:$AQ$156,,MATCH($D316,$137:$137,0)-7),0),1)=VLOOKUP(BB$312,$AD$9:$AN$16,8,FALSE),"","sed -i "&amp;IF($AK$310="MacOS","'' ","")&amp;"'s#"&amp;BB$312&amp;"="""&amp;INDEX($E$151:$G$156,MATCH("●",INDEX($H$151:$AQ$156,,MATCH($D316,$137:$137,0)-7),0),1)&amp;""""&amp;"#"&amp;BB$312&amp;"="&amp;""""&amp;VLOOKUP(BB$312,$AD$9:$AN$16,8,FALSE)&amp;""""&amp;"#g'"&amp;"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6" s="71" t="str">
        <f>SUBSTITUTE(IF(VLOOKUP(BC$312,$AD$9:$AN$32,8,FALSE)=INDEX($E$158:$G$166,MATCH("●",INDEX($H$158:$AQ$166,,MATCH($D316,$137:$137,0)-7),0),1),"","sed -i "&amp;IF($AK$310="MacOS","'' ","")&amp;"'s#"&amp;BC$312&amp;"="""&amp;VLOOKUP(BC$312,$AD$9:$AN$32,8,FALSE)&amp;""""&amp;"#"&amp;BC$312&amp;"="&amp;""""&amp;INDEX($E$158:$G$166,MATCH("●",INDEX($H$158:$AQ$166,,MATCH($D316,$137:$137,0)-7),0),1)&amp;""""&amp;"#g'"&amp;" ${CONFIG_DIR}"&amp;$K$7&amp;"; export "&amp;BC$312&amp;"="&amp;""""&amp;INDEX($E$158:$G$166,MATCH("●",INDEX($H$158:$AQ$166,,MATCH($D316,$137:$137,0)-7),0),1)&amp;""";"),",",""",""")</f>
        <v/>
      </c>
      <c r="BD316" s="71" t="str">
        <f>SUBSTITUTE(IF(INDEX($E$158:$G$166,MATCH("●",INDEX($H$158:$AQ$166,,MATCH($D316,$137:$137,0)-7),0),1)=VLOOKUP(BD$312,$AD$9:$AN$16,8,FALSE),"","sed -i "&amp;IF($AK$310="MacOS","'' ","")&amp;"'s#"&amp;BD$312&amp;"="""&amp;INDEX($E$158:$G$166,MATCH("●",INDEX($H$158:$AQ$166,,MATCH($D316,$137:$137,0)-7),0),1)&amp;""""&amp;"#"&amp;BD$312&amp;"="&amp;""""&amp;VLOOKUP(BD$312,$AD$9:$AN$16,8,FALSE)&amp;""""&amp;"#g'"&amp;"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6" s="71" t="str">
        <f>SUBSTITUTE(IF(VLOOKUP(BE$312,$AD$9:$AN$32,8,FALSE)=INDEX($E$168:$G$169,MATCH("●",INDEX($H$168:$AQ$169,,MATCH($D316,$137:$137,0)-7),0),1),"","sed -i "&amp;IF($AK$310="MacOS","'' ","")&amp;"'s#"&amp;BE$312&amp;"="""&amp;VLOOKUP(BE$312,$AD$9:$AD$9:$AN$32,8,FALSE)&amp;""""&amp;"#"&amp;BE$312&amp;"="&amp;""""&amp;INDEX($E$168:$G$169,MATCH("●",INDEX($H$168:$AQ$169,,MATCH($D316,$137:$137,0)-7),0),1)&amp;""""&amp;"#g'"&amp;" ${CONFIG_DIR}"&amp;$K$7&amp;"; export "&amp;BE$312&amp;"="&amp;""""&amp;INDEX($E$168:$G$169,MATCH("●",INDEX($H$168:$AQ$169,,MATCH($D316,$137:$137,0)-7),0),1)&amp;""";"),",",""",""")</f>
        <v/>
      </c>
      <c r="BF316" s="71" t="str">
        <f>SUBSTITUTE(IF(INDEX($E$168:$G$169,MATCH("●",INDEX($H$168:$AQ$169,,MATCH($D316,$137:$137,0)-7),0),1)=VLOOKUP(BF$312,$AD$9:$AN$16,8,FALSE),"","sed -i "&amp;IF($AK$310="MacOS","'' ","")&amp;"'s#"&amp;BF$312&amp;"="""&amp;INDEX($E$168:$G$169,MATCH("●",INDEX($H$168:$AQ$169,,MATCH($D316,$137:$137,0)-7),0),1)&amp;""""&amp;"#"&amp;BF$312&amp;"="&amp;""""&amp;VLOOKUP(BF$312,$AD$9:$AN$16,8,FALSE)&amp;""""&amp;"#g'"&amp;"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6" s="71" t="str">
        <f>SUBSTITUTE(IF(VLOOKUP(BG$312,$AD$9:$AN$32,8,FALSE)=INDEX($E$171:$G$172,MATCH("●",INDEX($H$171:$AQ$172,,MATCH($D316,$137:$137,0)-7),0),1),"","sed -i "&amp;IF($AK$310="MacOS","'' ","")&amp;"'s#"&amp;BG$312&amp;"="""&amp;VLOOKUP(BG$312,$AD$9:$AN$32,8,FALSE)&amp;""""&amp;"#"&amp;BG$312&amp;"="&amp;""""&amp;INDEX($E$171:$G$172,MATCH("●",INDEX($H$171:$AQ$172,,MATCH($D316,$137:$137,0)-7),0),1)&amp;""""&amp;"#g'"&amp;" ${CONFIG_DIR}"&amp;$K$7&amp;"; export "&amp;BG$312&amp;"="&amp;""""&amp;INDEX($E$171:$G$172,MATCH("●",INDEX($H$171:$AQ$172,,MATCH($D316,$137:$137,0)-7),0),1)&amp;""";"),",",""",""")</f>
        <v/>
      </c>
      <c r="BH316" s="71" t="str">
        <f>SUBSTITUTE(IF(INDEX($E$171:$G$172,MATCH("●",INDEX($H$171:$AQ$172,,MATCH($D316,$137:$137,0)-7),0),1)=VLOOKUP(BH$312,$AD$9:$AN$16,8,FALSE),"","sed -i "&amp;IF($AK$310="MacOS","'' ","")&amp;"'s#"&amp;BH$312&amp;"="""&amp;INDEX($E$171:$G$172,MATCH("●",INDEX($H$171:$AQ$172,,MATCH($D316,$137:$137,0)-7),0),1)&amp;""""&amp;"#"&amp;BH$312&amp;"="&amp;""""&amp;VLOOKUP(BH$312,$AD$9:$AN$16,8,FALSE)&amp;""""&amp;"#g'"&amp;"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6" s="71" t="str">
        <f>SUBSTITUTE(IF(VLOOKUP(BI$312,$AD$9:$AN$32,8,FALSE)=INDEX($E$174:$G$186,MATCH("●",INDEX($H$174:$AQ$186,,MATCH($D316,$137:$137,0)-7),0),1),"","sed -i "&amp;IF($AK$310="MacOS","'' ","")&amp;"'s#"&amp;BI$312&amp;"="""&amp;VLOOKUP(BI$312,$AD$9:$AN$32,8,FALSE)&amp;""""&amp;"#"&amp;BI$312&amp;"="&amp;""""&amp;INDEX($E$174:$G$186,MATCH("●",INDEX($H$174:$AQ$186,,MATCH($D316,$137:$137,0)-7),0),1)&amp;""""&amp;"#g'"&amp;" ${CONFIG_DIR}"&amp;$K$7&amp;"; export "&amp;BI$312&amp;"="&amp;""""&amp;INDEX($E$174:$G$186,MATCH("●",INDEX($H$174:$AQ$186,,MATCH($D316,$137:$137,0)-7),0),1)&amp;""";"),",",""",""")</f>
        <v/>
      </c>
      <c r="BJ316" s="71" t="str">
        <f>SUBSTITUTE(IF(INDEX($E$174:$G$186,MATCH("●",INDEX($H$174:$AQ$186,,MATCH($D316,$137:$137,0)-7),0),1)=VLOOKUP(BJ$312,$AD$9:$AN$16,8,FALSE),"","sed -i "&amp;IF($AK$310="MacOS","'' ","")&amp;"'s#"&amp;BJ$312&amp;"="""&amp;INDEX($E$174:$G$186,MATCH("●",INDEX($H$174:$AQ$186,,MATCH($D316,$137:$137,0)-7),0),1)&amp;""""&amp;"#"&amp;BJ$312&amp;"="&amp;""""&amp;VLOOKUP(BJ$312,$AD$9:$AN$16,8,FALSE)&amp;""""&amp;"#g'"&amp;"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6" s="71" t="str">
        <f>SUBSTITUTE(IF(VLOOKUP(BK$312,$AD$9:$AN$32,8,FALSE)=INDEX($E$188:$G$191,MATCH("●",INDEX($H$188:$AQ$191,,MATCH($D316,$137:$137,0)-7),0),1),"","sed -i "&amp;IF($AK$310="MacOS","'' ","")&amp;"'s#"&amp;BK$312&amp;"="""&amp;VLOOKUP(BK$312,$AD$9:$AN$32,8,FALSE)&amp;""""&amp;"#"&amp;BK$312&amp;"="&amp;""""&amp;INDEX($E$188:$G$191,MATCH("●",INDEX($H$188:$AQ$191,,MATCH($D316,$137:$137,0)-7),0),1)&amp;""""&amp;"#g'"&amp;" ${CONFIG_DIR}"&amp;$K$7&amp;"; export "&amp;BK$312&amp;"="&amp;""""&amp;INDEX($E$188:$G$191,MATCH("●",INDEX($H$188:$AQ$191,,MATCH($D316,$137:$137,0)-7),0),1)&amp;""";"),",",""",""")</f>
        <v/>
      </c>
      <c r="BL316" s="71" t="str">
        <f>SUBSTITUTE(IF(INDEX($E$188:$G$191,MATCH("●",INDEX($H$188:$AQ$191,,MATCH($D316,$137:$137,0)-7),0),1)=VLOOKUP(BL$312,$AD$9:$AN$32,8,FALSE),"","sed -i "&amp;IF($AK$310="MacOS","'' ","")&amp;"'s#"&amp;BL$312&amp;"="""&amp;INDEX($E$188:$G$191,MATCH("●",INDEX($H$188:$AQ$191,,MATCH($D316,$137:$137,0)-7),0),1)&amp;""""&amp;"#"&amp;BL$312&amp;"="&amp;""""&amp;VLOOKUP(BL$312,$AD$9:$AN$32,8,FALSE)&amp;""""&amp;"#g'"&amp;"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6" s="71" t="str">
        <f>SUBSTITUTE(IF(VLOOKUP(BM$312,$AD$9:$AN$32,8,FALSE)=INDEX($E$193:$G$194,MATCH("●",INDEX($H$193:$AQ$194,,MATCH($D316,$137:$137,0)-7),0),1),"","sed -i "&amp;IF($AK$310="MacOS","'' ","")&amp;"'s#"&amp;BM$312&amp;"="""&amp;VLOOKUP(BM$312,$AD$9:$AN$32,8,FALSE)&amp;""""&amp;"#"&amp;BM$312&amp;"="&amp;""""&amp;INDEX($E$193:$G$194,MATCH("●",INDEX($H$193:$AQ$194,,MATCH($D316,$137:$137,0)-7),0),1)&amp;""""&amp;"#g'"&amp;" ${CONFIG_DIR}"&amp;$K$7&amp;"; export "&amp;BM$312&amp;"="&amp;""""&amp;INDEX($E$193:$G$194,MATCH("●",INDEX($H$193:$AQ$194,,MATCH($D316,$137:$137,0)-7),0),1)&amp;""";"),",",""",""")</f>
        <v/>
      </c>
      <c r="BN316" s="71" t="str">
        <f>SUBSTITUTE(IF(INDEX($E$193:$G$194,MATCH("●",INDEX($H$193:$AQ$194,,MATCH($D316,$137:$137,0)-7),0),1)=VLOOKUP(BN$312,$AD$9:$AN$32,8,FALSE),"","sed -i "&amp;IF($AK$310="MacOS","'' ","")&amp;"'s#"&amp;BN$312&amp;"="""&amp;INDEX($E$193:$G$194,MATCH("●",INDEX($H$193:$AQ$194,,MATCH($D316,$137:$137,0)-7),0),1)&amp;""""&amp;"#"&amp;BN$312&amp;"="&amp;""""&amp;VLOOKUP(BN$312,$AD$9:$AN$32,8,FALSE)&amp;""""&amp;"#g'"&amp;"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6" s="71" t="str">
        <f>SUBSTITUTE(IF(VLOOKUP(BO$312,$AD$9:$AN$32,8,FALSE)=INDEX($E$196:$G$197,MATCH("●",INDEX($H$196:$AQ$197,,MATCH($D316,$137:$137,0)-7),0),1),"","sed -i "&amp;IF($AK$310="MacOS","'' ","")&amp;"'s#"&amp;BO$312&amp;"="""&amp;VLOOKUP(BO$312,$AD$9:$AN$32,8,FALSE)&amp;""""&amp;"#"&amp;BO$312&amp;"="&amp;""""&amp;INDEX($E$196:$G$197,MATCH("●",INDEX($H$196:$AQ$197,,MATCH($D316,$137:$137,0)-7),0),1)&amp;""""&amp;"#g'"&amp;" ${CONFIG_DIR}"&amp;$K$7&amp;"; export "&amp;BO$312&amp;"="&amp;""""&amp;INDEX($E$196:$G$197,MATCH("●",INDEX($H$196:$AQ$197,,MATCH($D316,$137:$137,0)-7),0),1)&amp;""";"),",",""",""")</f>
        <v/>
      </c>
      <c r="BP316" s="71" t="str">
        <f>SUBSTITUTE(IF(INDEX($E$196:$G$197,MATCH("●",INDEX($H$196:$AQ$197,,MATCH($D316,$137:$137,0)-7),0),1)=VLOOKUP(BP$312,$AD$9:$AN$32,8,FALSE),"","sed -i "&amp;IF($AK$310="MacOS","'' ","")&amp;"'s#"&amp;BP$312&amp;"="""&amp;INDEX($E$196:$G$197,MATCH("●",INDEX($H$196:$AQ$197,,MATCH($D316,$137:$137,0)-7),0),1)&amp;""""&amp;"#"&amp;BP$312&amp;"="&amp;""""&amp;VLOOKUP(BP$312,$AD$9:$AN$32,8,FALSE)&amp;""""&amp;"#g'"&amp;"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6" s="71" t="str">
        <f>SUBSTITUTE(IF(VLOOKUP(BQ$312,$AD$9:$AN$32,8,FALSE)=INDEX($E$199:$G$200,MATCH("●",INDEX($H$199:$AQ$200,,MATCH($D316,$137:$137,0)-7),0),1),"","sed -i "&amp;IF($AK$310="MacOS","'' ","")&amp;"'s#"&amp;BQ$312&amp;"="""&amp;VLOOKUP(BQ$312,$AD$9:$AN$32,8,FALSE)&amp;""""&amp;"#"&amp;BQ$312&amp;"="&amp;""""&amp;INDEX($E$199:$G$200,MATCH("●",INDEX($H$199:$AQ$200,,MATCH($D316,$137:$137,0)-7),0),1)&amp;""""&amp;"#g'"&amp;" ${CONFIG_DIR}"&amp;$K$7&amp;"; export "&amp;BQ$312&amp;"="&amp;""""&amp;INDEX($E$199:$G$200,MATCH("●",INDEX($H$199:$AQ$200,,MATCH($D316,$137:$137,0)-7),0),1)&amp;""";"),",",""",""")</f>
        <v/>
      </c>
      <c r="BR316" s="71" t="str">
        <f>SUBSTITUTE(IF(INDEX($E$199:$G$200,MATCH("●",INDEX($H$199:$AQ$200,,MATCH($D316,$137:$137,0)-7),0),1)=VLOOKUP(BR$312,$AD$9:$AN$32,8,FALSE),"","sed -i "&amp;IF($AK$310="MacOS","'' ","")&amp;"'s#"&amp;BR$312&amp;"="""&amp;INDEX($E$199:$G$200,MATCH("●",INDEX($H$199:$AQ$200,,MATCH($D316,$137:$137,0)-7),0),1)&amp;""""&amp;"#"&amp;BR$312&amp;"="&amp;""""&amp;VLOOKUP(BR$312,$AD$9:$AN$32,8,FALSE)&amp;""""&amp;"#g'"&amp;"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6" s="71" t="str">
        <f>SUBSTITUTE(IF(VLOOKUP(BS$312,$AD$9:$AN$32,8,FALSE)=INDEX($E$202:$G$205,MATCH("●",INDEX($H$202:$AQ$205,,MATCH($D316,$137:$137,0)-7),0),1),"","sed -i "&amp;IF($AK$310="MacOS","'' ","")&amp;"'s#"&amp;BS$312&amp;"="""&amp;VLOOKUP(BS$312,$AD$9:$AN$32,8,FALSE)&amp;""""&amp;"#"&amp;BS$312&amp;"="&amp;""""&amp;INDEX($E$202:$G$205,MATCH("●",INDEX($H$202:$AQ$205,,MATCH($D316,$137:$137,0)-7),0),1)&amp;""""&amp;"#g'"&amp;" ${CONFIG_DIR}"&amp;$K$7&amp;"; export "&amp;BS$312&amp;"="&amp;""""&amp;INDEX($E$202:$G$205,MATCH("●",INDEX($H$202:$AQ$205,,MATCH($D316,$137:$137,0)-7),0),1)&amp;""";"),",",""",""")</f>
        <v/>
      </c>
      <c r="BT316" s="71" t="str">
        <f>SUBSTITUTE(IF(INDEX($E$202:$G$205,MATCH("●",INDEX($H$202:$AQ$205,,MATCH($D316,$137:$137,0)-7),0),1)=VLOOKUP(BT$312,$AD$9:$AN$32,8,FALSE),"","sed -i "&amp;IF($AK$310="MacOS","'' ","")&amp;"'s#"&amp;BT$312&amp;"="""&amp;INDEX($E$202:$G$205,MATCH("●",INDEX($H$202:$AQ$205,,MATCH($D316,$137:$137,0)-7),0),1)&amp;""""&amp;"#"&amp;BT$312&amp;"="&amp;""""&amp;VLOOKUP(BT$312,$AD$9:$AN$32,8,FALSE)&amp;""""&amp;"#g'"&amp;"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6" s="71" t="str">
        <f>SUBSTITUTE(IF(VLOOKUP(BU$312,$AD$9:$AN$32,8,FALSE)=INDEX($E$207:$G$212,MATCH("●",INDEX($H$207:$AQ$212,,MATCH($D316,$137:$137,0)-7),0),1),"","sed -i "&amp;IF($AK$310="MacOS","'' ","")&amp;"'s#"&amp;BU$312&amp;"="""&amp;VLOOKUP(BU$312,$AD$9:$AN$32,8,FALSE)&amp;""""&amp;"#"&amp;BU$312&amp;"="&amp;""""&amp;INDEX($E$207:$G$212,MATCH("●",INDEX($H$207:$AQ$212,,MATCH($D316,$137:$137,0)-7),0),1)&amp;""""&amp;"#g'"&amp;" ${CONFIG_DIR}"&amp;$K$7&amp;"; export "&amp;BU$312&amp;"="&amp;""""&amp;INDEX($E$207:$G$212,MATCH("●",INDEX($H$207:$AQ$212,,MATCH($D316,$137:$137,0)-7),0),1)&amp;""";"),",",""",""")</f>
        <v/>
      </c>
      <c r="BV316" s="71" t="str">
        <f>SUBSTITUTE(IF(INDEX($E$207:$G$212,MATCH("●",INDEX($H$207:$AQ$212,,MATCH($D316,$137:$137,0)-7),0),1)=VLOOKUP(BV$312,$AD$9:$AN$32,8,FALSE),"","sed -i "&amp;IF($AK$310="MacOS","'' ","")&amp;"'s#"&amp;BV$312&amp;"="""&amp;INDEX($E$207:$G$212,MATCH("●",INDEX($H$207:$AQ$212,,MATCH($D316,$137:$137,0)-7),0),1)&amp;""""&amp;"#"&amp;BV$312&amp;"="&amp;""""&amp;VLOOKUP(BV$312,$AD$9:$AN$32,8,FALSE)&amp;""""&amp;"#g'"&amp;"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6" s="71" t="str">
        <f>SUBSTITUTE(IF(VLOOKUP(BW$312,$AD$9:$AN$32,8,FALSE)=INDEX($E$214:$G$219,MATCH("●",INDEX($H$214:$AQ$219,,MATCH($D316,$137:$137,0)-7),0),1),"","sed -i "&amp;IF($AK$310="MacOS","'' ","")&amp;"'s#"&amp;BW$312&amp;"="""&amp;VLOOKUP(BW$312,$AD$9:$AN$32,8,FALSE)&amp;""""&amp;"#"&amp;BW$312&amp;"="&amp;""""&amp;INDEX($E$214:$G$219,MATCH("●",INDEX($H$214:$AQ$219,,MATCH($D316,$137:$137,0)-7),0),1)&amp;""""&amp;"#g'"&amp;" ${CONFIG_DIR}"&amp;$K$7&amp;"; export "&amp;BW$312&amp;"="&amp;""""&amp;INDEX($E$214:$G$219,MATCH("●",INDEX($H$214:$AQ$219,,MATCH($D316,$137:$137,0)-7),0),1)&amp;""";"),",",""",""")</f>
        <v/>
      </c>
      <c r="BX316" s="71" t="str">
        <f>SUBSTITUTE(IF(INDEX($E$214:$G$219,MATCH("●",INDEX($H$214:$AQ$219,,MATCH($D316,$137:$137,0)-7),0),1)=VLOOKUP(BX$312,$AD$9:$AN$32,8,FALSE),"","sed -i "&amp;IF($AK$310="MacOS","'' ","")&amp;"'s#"&amp;BX$312&amp;"="""&amp;INDEX($E$214:$G$219,MATCH("●",INDEX($H$214:$AQ$219,,MATCH($D316,$137:$137,0)-7),0),1)&amp;""""&amp;"#"&amp;BX$312&amp;"="&amp;""""&amp;VLOOKUP(BX$312,$AD$9:$AN$32,8,FALSE)&amp;""""&amp;"#g'"&amp;"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6" s="71" t="str">
        <f>SUBSTITUTE(IF(VLOOKUP(BY$312,$AD$9:$AN$32,8,FALSE)=INDEX($E$221:$G$226,MATCH("●",INDEX($H$221:$AQ$226,,MATCH($D316,$137:$137,0)-7),0),1),"","sed -i "&amp;IF($AK$310="MacOS","'' ","")&amp;"'s#"&amp;BY$312&amp;"="""&amp;VLOOKUP(BY$312,$AD$9:$AN$32,8,FALSE)&amp;""""&amp;"#"&amp;BY$312&amp;"="&amp;""""&amp;INDEX($E$221:$G$226,MATCH("●",INDEX($H$221:$AQ$226,,MATCH($D316,$137:$137,0)-7),0),1)&amp;""""&amp;"#g'"&amp;" ${CONFIG_DIR}"&amp;$K$7&amp;"; export "&amp;BY$312&amp;"="&amp;""""&amp;INDEX($E$221:$G$226,MATCH("●",INDEX($H$221:$AQ$226,,MATCH($D316,$137:$137,0)-7),0),1)&amp;""";"),",",""",""")</f>
        <v/>
      </c>
      <c r="BZ316" s="71" t="str">
        <f>SUBSTITUTE(IF(INDEX($E$221:$G$226,MATCH("●",INDEX($H$221:$AQ$226,,MATCH($D316,$137:$137,0)-7),0),1)=VLOOKUP(BZ$312,$AD$9:$AN$32,8,FALSE),"","sed -i "&amp;IF($AK$310="MacOS","'' ","")&amp;"'s#"&amp;BZ$312&amp;"="""&amp;INDEX($E$221:$G$226,MATCH("●",INDEX($H$221:$AQ$226,,MATCH($D316,$137:$137,0)-7),0),1)&amp;""""&amp;"#"&amp;BZ$312&amp;"="&amp;""""&amp;VLOOKUP(BZ$312,$AD$9:$AN$32,8,FALSE)&amp;""""&amp;"#g'"&amp;"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6" s="71" t="str">
        <f>SUBSTITUTE(IF(VLOOKUP(CA$312,$AD$9:$AN$32,8,FALSE)=INDEX($E$228:$G$233,MATCH("●",INDEX($H$228:$AQ$233,,MATCH($D316,$137:$137,0)-7),0),1),"","sed -i "&amp;IF($AK$310="MacOS","'' ","")&amp;"'s#"&amp;CA$312&amp;"="""&amp;VLOOKUP(CA$312,$AD$9:$AN$32,8,FALSE)&amp;""""&amp;"#"&amp;CA$312&amp;"="&amp;""""&amp;INDEX($E$228:$G$233,MATCH("●",INDEX($H$228:$AQ$233,,MATCH($D316,$137:$137,0)-7),0),1)&amp;""""&amp;"#g'"&amp;" ${CONFIG_DIR}"&amp;$K$7&amp;"; export "&amp;CA$312&amp;"="&amp;""""&amp;INDEX($E$228:$G$233,MATCH("●",INDEX($H$228:$AQ$233,,MATCH($D316,$137:$137,0)-7),0),1)&amp;""";"),",",""",""")</f>
        <v/>
      </c>
      <c r="CB316" s="71" t="str">
        <f>SUBSTITUTE(IF(INDEX($E$228:$G$233,MATCH("●",INDEX($H$228:$AQ$233,,MATCH($D316,$137:$137,0)-7),0),1)=VLOOKUP(CB$312,$AD$9:$AN$32,8,FALSE),"","sed -i "&amp;IF($AK$310="MacOS","'' ","")&amp;"'s#"&amp;CB$312&amp;"="""&amp;INDEX($E$228:$G$233,MATCH("●",INDEX($H$228:$AQ$233,,MATCH($D316,$137:$137,0)-7),0),1)&amp;""""&amp;"#"&amp;CB$312&amp;"="&amp;""""&amp;VLOOKUP(CB$312,$AD$9:$AN$32,8,FALSE)&amp;""""&amp;"#g'"&amp;"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6" s="71" t="str">
        <f>SUBSTITUTE(IF(VLOOKUP(CC$312,$AD$9:$AN$32,8,FALSE)=INDEX($E$235:$G$240,MATCH("●",INDEX($H$235:$AQ$240,,MATCH($D316,$137:$137,0)-7),0),1),"","sed -i "&amp;IF($AK$310="MacOS","'' ","")&amp;"'s#"&amp;CC$312&amp;"="""&amp;VLOOKUP(CC$312,$AD$9:$AN$32,8,FALSE)&amp;""""&amp;"#"&amp;CC$312&amp;"="&amp;""""&amp;INDEX($E$235:$G$240,MATCH("●",INDEX($H$235:$AQ$240,,MATCH($D316,$137:$137,0)-7),0),1)&amp;""""&amp;"#g'"&amp;" ${CONFIG_DIR}"&amp;$K$7&amp;"; export "&amp;CC$312&amp;"="&amp;""""&amp;INDEX($E$235:$G$240,MATCH("●",INDEX($H$235:$AQ$240,,MATCH($D316,$137:$137,0)-7),0),1)&amp;""";"),",",""",""")</f>
        <v/>
      </c>
      <c r="CD316" s="71" t="str">
        <f>SUBSTITUTE(IF(INDEX($E$235:$G$240,MATCH("●",INDEX($H$235:$AQ$240,,MATCH($D316,$137:$137,0)-7),0),1)=VLOOKUP(CD$312,$AD$9:$AN$32,8,FALSE),"","sed -i "&amp;IF($AK$310="MacOS","'' ","")&amp;"'s#"&amp;CD$312&amp;"="""&amp;INDEX($E$235:$G$240,MATCH("●",INDEX($H$235:$AQ$240,,MATCH($D316,$137:$137,0)-7),0),1)&amp;""""&amp;"#"&amp;CD$312&amp;"="&amp;""""&amp;VLOOKUP(CD$312,$AD$9:$AN$32,8,FALSE)&amp;""""&amp;"#g'"&amp;"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6" s="71" t="str">
        <f>SUBSTITUTE(IF(VLOOKUP(CE$312,$AD$9:$AN$32,8,FALSE)=INDEX($E$242:$G$247,MATCH("●",INDEX($H$242:$AQ$247,,MATCH($D316,$137:$137,0)-7),0),1),"","sed -i "&amp;IF($AK$310="MacOS","'' ","")&amp;"'s#"&amp;CE$312&amp;"="""&amp;VLOOKUP(CE$312,$AD$9:$AN$32,8,FALSE)&amp;""""&amp;"#"&amp;CE$312&amp;"="&amp;""""&amp;INDEX($E$242:$G$247,MATCH("●",INDEX($H$242:$AQ$247,,MATCH($D316,$137:$137,0)-7),0),1)&amp;""""&amp;"#g'"&amp;" ${CONFIG_DIR}"&amp;$K$7&amp;"; export "&amp;CE$312&amp;"="&amp;""""&amp;INDEX($E$242:$G$247,MATCH("●",INDEX($H$242:$AQ$247,,MATCH($D316,$137:$137,0)-7),0),1)&amp;""";"),",",""",""")</f>
        <v/>
      </c>
      <c r="CF316" s="71" t="str">
        <f>SUBSTITUTE(IF(INDEX($E$242:$G$247,MATCH("●",INDEX($H$242:$AQ$247,,MATCH($D316,$137:$137,0)-7),0),1)=VLOOKUP(CF$312,$AD$9:$AN$32,8,FALSE),"","sed -i "&amp;IF($AK$310="MacOS","'' ","")&amp;"'s#"&amp;CF$312&amp;"="""&amp;INDEX($E$242:$G$247,MATCH("●",INDEX($H$242:$AQ$247,,MATCH($D316,$137:$137,0)-7),0),1)&amp;""""&amp;"#"&amp;CF$312&amp;"="&amp;""""&amp;VLOOKUP(CF$312,$AD$9:$AN$32,8,FALSE)&amp;""""&amp;"#g'"&amp;"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6" s="71" t="str">
        <f>SUBSTITUTE(IF(VLOOKUP(CG$312,$AD$9:$AN$32,8,FALSE)=INDEX($E$249:$G$253,MATCH("●",INDEX($H$249:$AQ$253,,MATCH($D316,$137:$137,0)-7),0),1),"","sed -i "&amp;IF($AK$310="MacOS","'' ","")&amp;"'s#"&amp;CG$312&amp;"="""&amp;VLOOKUP(CG$312,$AD$9:$AN$32,8,FALSE)&amp;""""&amp;"#"&amp;CG$312&amp;"="&amp;""""&amp;INDEX($E$249:$G$253,MATCH("●",INDEX($H$249:$AQ$253,,MATCH($D316,$137:$137,0)-7),0),1)&amp;""""&amp;"#g'"&amp;" ${CONFIG_DIR}"&amp;$K$7&amp;"; export "&amp;CG$312&amp;"="&amp;""""&amp;INDEX($E$249:$G$253,MATCH("●",INDEX($H$249:$AQ$253,,MATCH($D316,$137:$137,0)-7),0),1)&amp;""";"),",",""",""")</f>
        <v/>
      </c>
      <c r="CH316" s="71" t="str">
        <f>SUBSTITUTE(IF(INDEX($E$249:$G$253,MATCH("●",INDEX($H$249:$AQ$253,,MATCH($D316,$137:$137,0)-7),0),1)=VLOOKUP(CH$312,$AD$9:$AN$32,8,FALSE),"","sed -i "&amp;IF($AK$310="MacOS","'' ","")&amp;"'s#"&amp;CH$312&amp;"="""&amp;INDEX($E$249:$G$253,MATCH("●",INDEX($H$249:$AQ$253,,MATCH($D316,$137:$137,0)-7),0),1)&amp;""""&amp;"#"&amp;CH$312&amp;"="&amp;""""&amp;VLOOKUP(CH$312,$AD$9:$AN$32,8,FALSE)&amp;""""&amp;"#g'"&amp;"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6" s="71" t="str">
        <f>SUBSTITUTE(IF(VLOOKUP(CI$312,$AD$9:$AN$32,8,FALSE)=INDEX($E$255:$G$259,MATCH("●",INDEX($H$255:$AQ$259,,MATCH($D316,$137:$137,0)-7),0),1),"","sed -i "&amp;IF($AK$310="MacOS","'' ","")&amp;"'s#"&amp;CI$312&amp;"="""&amp;VLOOKUP(CI$312,$AD$9:$AN$32,8,FALSE)&amp;""""&amp;"#"&amp;CI$312&amp;"="&amp;""""&amp;INDEX($E$255:$G$259,MATCH("●",INDEX($H$255:$AQ$259,,MATCH($D316,$137:$137,0)-7),0),1)&amp;""""&amp;"#g'"&amp;" ${CONFIG_DIR}"&amp;$K$7&amp;"; export "&amp;CI$312&amp;"="&amp;""""&amp;INDEX($E$255:$G$259,MATCH("●",INDEX($H$255:$AQ$259,,MATCH($D316,$137:$137,0)-7),0),1)&amp;""";"),",",""",""")</f>
        <v/>
      </c>
      <c r="CJ316" s="71" t="str">
        <f>SUBSTITUTE(IF(INDEX($E$255:$G$259,MATCH("●",INDEX($H$255:$AQ$259,,MATCH($D316,$137:$137,0)-7),0),1)=VLOOKUP(CJ$312,$AD$9:$AN$32,8,FALSE),"","sed -i "&amp;IF($AK$310="MacOS","'' ","")&amp;"'s#"&amp;CJ$312&amp;"="""&amp;INDEX($E$255:$G$259,MATCH("●",INDEX($H$255:$AQ$259,,MATCH($D316,$137:$137,0)-7),0),1)&amp;""""&amp;"#"&amp;CJ$312&amp;"="&amp;""""&amp;VLOOKUP(CJ$312,$AD$9:$AN$32,8,FALSE)&amp;""""&amp;"#g'"&amp;"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6" s="71" t="str">
        <f>SUBSTITUTE(IF(VLOOKUP(CK$312,$AD$9:$AN$32,8,FALSE)=INDEX($E$261:$G$270,MATCH("●",INDEX($H$261:$AQ$270,,MATCH($D316,$137:$137,0)-7),0),1),"","sed -i "&amp;IF($AK$310="MacOS","'' ","")&amp;"'s#"&amp;CK$312&amp;"="""&amp;VLOOKUP(CK$312,$AD$9:$AN$32,8,FALSE)&amp;""""&amp;"#"&amp;CK$312&amp;"="&amp;""""&amp;INDEX($E$261:$G$270,MATCH("●",INDEX($H$261:$AQ$270,,MATCH($D316,$137:$137,0)-7),0),1)&amp;""""&amp;"#g'"&amp;" ${CONFIG_DIR}"&amp;$K$7&amp;"; export "&amp;CK$312&amp;"="&amp;""""&amp;INDEX($E$261:$G$270,MATCH("●",INDEX($H$261:$AQ$270,,MATCH($D316,$137:$137,0)-7),0),1)&amp;""";"),",",""",""")</f>
        <v>sed -i '' 's#SQL_SET_HOST="%"#SQL_SET_HOST="255.256.255.255"#g' ${CONFIG_DIR}db_sql_config.txt; export SQL_SET_HOST="255.256.255.255";</v>
      </c>
      <c r="CL316" s="71" t="str">
        <f>SUBSTITUTE(IF(INDEX($E$261:$G$270,MATCH("●",INDEX($H$261:$AQ$270,,MATCH($D316,$137:$137,0)-7),0),1)=VLOOKUP(CL$312,$AD$9:$AN$32,8,FALSE),"","sed -i "&amp;IF($AK$310="MacOS","'' ","")&amp;"'s#"&amp;CL$312&amp;"="""&amp;INDEX($E$261:$G$270,MATCH("●",INDEX($H$261:$AQ$270,,MATCH($D316,$137:$137,0)-7),0),1)&amp;""""&amp;"#"&amp;CL$312&amp;"="&amp;""""&amp;VLOOKUP(CL$312,$AD$9:$AN$32,8,FALSE)&amp;""""&amp;"#g'"&amp;"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>sed -i '' 's#SQL_SET_HOST="255.256.255.255"#SQL_SET_HOST="%"#g' ${CONFIG_DIR}db_sql_config.txt; export SQL_SET_HOST="%";</v>
      </c>
      <c r="CM316" s="71" t="str">
        <f t="shared" si="6"/>
        <v>sed -i '' 's#POSTGRESQL_TEMPLATE="template0"#POSTGRESQL_TEMPLATE="なし"#g' ${CONFIG_DIR}db_data_config.txt; export POSTGRESQL_TEMPLATE="なし";</v>
      </c>
      <c r="CN316" s="71" t="str">
        <f t="shared" si="7"/>
        <v>sed -i '' 's#POSTGRESQL_TEMPLATE="なし"#POSTGRESQL_TEMPLATE="template0"#g' ${CONFIG_DIR}db_data_config.txt; export POSTGRESQL_TEMPLATE="template0";</v>
      </c>
      <c r="CO316" s="71" t="str">
        <f t="shared" si="8"/>
        <v>sed -i '' 's#POSTGRESQL_CONNECTION_LIMIT="-1"#POSTGRESQL_CONNECTION_LIMIT="なし"#g' ${CONFIG_DIR}db_data_config.txt; export POSTGRESQL_CONNECTION_LIMIT="なし";</v>
      </c>
      <c r="CP316" s="71" t="str">
        <f t="shared" si="9"/>
        <v>sed -i '' 's#POSTGRESQL_CONNECTION_LIMIT="なし"#POSTGRESQL_CONNECTION_LIMIT="-1"#g' ${CONFIG_DIR}db_data_config.txt; export POSTGRESQL_CONNECTION_LIMIT="-1";</v>
      </c>
      <c r="CQ316" s="71" t="str">
        <f t="shared" si="10"/>
        <v>sed -i '' 's#POSTGRESQL_ALLOW_CONNECTIONS="true"#POSTGRESQL_ALLOW_CONNECTIONS="なし"#g' ${CONFIG_DIR}db_data_config.txt; export POSTGRESQL_ALLOW_CONNECTIONS="なし";</v>
      </c>
      <c r="CR316" s="71" t="str">
        <f t="shared" si="11"/>
        <v>sed -i '' 's#POSTGRESQL_ALLOW_CONNECTIONS="なし"#POSTGRESQL_ALLOW_CONNECTIONS="true"#g' ${CONFIG_DIR}db_data_config.txt; export POSTGRESQL_ALLOW_CONNECTIONS="true";</v>
      </c>
      <c r="CS316" s="5" t="s">
        <v>735</v>
      </c>
    </row>
    <row r="317" spans="3:97" ht="54" customHeight="1">
      <c r="D317" s="96">
        <f t="shared" ref="D317:D319" si="12">$D316+1</f>
        <v>76</v>
      </c>
      <c r="E317" s="97"/>
      <c r="F317" s="97"/>
      <c r="G317" s="98"/>
      <c r="H317" s="45" t="str">
        <f t="shared" ca="1" si="5"/>
        <v>clear; echo テストケース076; sed -i '' 's#SQL_SET_HOST="%"#SQL_SET_HOST="255.255.256.255"#g' ${CONFIG_DIR}db_sql_config.txt; export SQL_SET_HOST="255.255.256.255";sed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's#SQL_SET_HOST="255.255.256.255"#SQL_SET_HOST="%"#g' ${CONFIG_DIR}db_sql_config.txt; export SQL_SET_HOST="%";sed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7"/>
      <c r="AE317" s="99" t="str" cm="1">
        <f t="array" ref="AE317">SUBSTITUTE(INDEX($H$288:$AQ$288, , MATCH($D317, $137:$137, 0)-7),"-","")</f>
        <v>異常</v>
      </c>
      <c r="AF317" s="100"/>
      <c r="AG317" s="101"/>
      <c r="AH317" s="102" t="s">
        <v>1543</v>
      </c>
      <c r="AI317" s="103"/>
      <c r="AJ317" s="103"/>
      <c r="AK317" s="103"/>
      <c r="AL317" s="103"/>
      <c r="AM317" s="103"/>
      <c r="AN317" s="103"/>
      <c r="AO317" s="103"/>
      <c r="AP317" s="103"/>
      <c r="AQ317" s="104"/>
      <c r="AS317" s="68" t="str" cm="1">
        <f t="array" ref="AS317">SUBSTITUTE(TEXT(INDEX($H$291:$AQ$291,1,$D317-72),"000000"),"-","")</f>
        <v>240128</v>
      </c>
      <c r="AT317" s="69"/>
      <c r="AU317" s="70"/>
      <c r="AW317" s="71" t="str">
        <f>SUBSTITUTE(IF(VLOOKUP(AW$312,$AD$9:$AN$32,8,FALSE)=INDEX($E$143:$G$146,MATCH("●",INDEX($H$143:$AQ$146,,MATCH($D317,$137:$137,0)-7),0),1),"","sed -i "&amp;IF($AK$310="MacOS","'' ","")&amp;"'s#"&amp;AW$312&amp;"="""&amp;VLOOKUP(AW$312,$AD$9:$AN$32,8,FALSE)&amp;""""&amp;"#"&amp;AW$312&amp;"="&amp;""""&amp;INDEX($E$143:$G$146,MATCH("●",INDEX($H$143:$AQ$146,,MATCH($D317,$137:$137,0)-7),0),1)&amp;""""&amp;"#g'"&amp;" ${CONFIG_DIR}"&amp;$K$7&amp;"; export "&amp;AW$312&amp;"="&amp;""""&amp;INDEX($E$143:$G$146,MATCH("●",INDEX($H$143:$AQ$146,,MATCH($D317,$137:$137,0)-7),0),1)&amp;""";"),",",""",""")</f>
        <v/>
      </c>
      <c r="AX317" s="71" t="str">
        <f>SUBSTITUTE(IF(INDEX($E$143:$G$146,MATCH("●",INDEX($H$143:$AQ$146,,MATCH($D317,$137:$137,0)-7),0),1)=VLOOKUP(AX$312,$AD$9:$AN$32,8,FALSE),"","sed -i "&amp;IF($AK$310="MacOS","'' ","")&amp;"'s#"&amp;AX$312&amp;"="""&amp;INDEX($E$143:$G$146,MATCH("●",INDEX($H$143:$AQ$146,,MATCH($D317,$137:$137,0)-7),0),1)&amp;""""&amp;"#"&amp;AX$312&amp;"="&amp;""""&amp;VLOOKUP(AX$312,$AD$9:$AN$32,8,FALSE)&amp;""""&amp;"#g'"&amp;"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7" s="71" t="str">
        <f>SUBSTITUTE(IF(VLOOKUP(AY$312,$AD$9:$AN$32,8,FALSE)=INDEX($E$148:$G$149,MATCH("●",INDEX($H$148:$AQ$149,,MATCH($D317,$137:$137,0)-7),0),1),"","sed -i "&amp;IF($AK$310="MacOS","'' ","")&amp;"'s#"&amp;AY$312&amp;"="""&amp;VLOOKUP(AY$312,$AD$9:$AN$32,8,FALSE)&amp;""""&amp;"#"&amp;AY$312&amp;"="&amp;""""&amp;INDEX($E$148:$G$149,MATCH("●",INDEX($H$148:$AQ$149,,MATCH($D317,$137:$137,0)-7),0),1)&amp;""""&amp;"#g'"&amp;" ${CONFIG_DIR}"&amp;$K$7&amp;"; export "&amp;AY$312&amp;"="&amp;""""&amp;INDEX($E$148:$G$149,MATCH("●",INDEX($H$148:$AQ$149,,MATCH($D317,$137:$137,0)-7),0),1)&amp;""";"),",",""",""")</f>
        <v/>
      </c>
      <c r="AZ317" s="71" t="str">
        <f>SUBSTITUTE(IF(INDEX($E$148:$G$149,MATCH("●",INDEX($H$148:$AQ$149,,MATCH($D317,$137:$137,0)-7),0),1)=VLOOKUP(AZ$312,$AD$9:$AN$16,8,FALSE),"","sed -i "&amp;IF($AK$310="MacOS","'' ","")&amp;"'s#"&amp;AZ$312&amp;"="""&amp;INDEX($E$148:$G$149,MATCH("●",INDEX($H$148:$AQ$149,,MATCH($D317,$137:$137,0)-7),0),1)&amp;""""&amp;"#"&amp;AZ$312&amp;"="&amp;""""&amp;VLOOKUP(AZ$312,$AD$9:$AN$16,8,FALSE)&amp;""""&amp;"#g'"&amp;"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7" s="71" t="str">
        <f>SUBSTITUTE(IF(VLOOKUP(BA$312,$AD$9:$AN$32,8,FALSE)=INDEX($E$151:$G$156,MATCH("●",INDEX($H$151:$AQ$156,,MATCH($D317,$137:$137,0)-7),0),1),"","sed -i "&amp;IF($AK$310="MacOS","'' ","")&amp;"'s#"&amp;BA$312&amp;"="""&amp;VLOOKUP(BA$312,$AD$9:$AN$32,8,FALSE)&amp;""""&amp;"#"&amp;BA$312&amp;"="&amp;""""&amp;INDEX($E$151:$G$156,MATCH("●",INDEX($H$151:$AQ$156,,MATCH($D317,$137:$137,0)-7),0),1)&amp;""""&amp;"#g'"&amp;" ${CONFIG_DIR}"&amp;$K$7&amp;"; export "&amp;BA$312&amp;"="&amp;""""&amp;INDEX($E$151:$G$156,MATCH("●",INDEX($H$151:$AQ$156,,MATCH($D317,$137:$137,0)-7),0),1)&amp;""";"),",",""",""")</f>
        <v/>
      </c>
      <c r="BB317" s="71" t="str">
        <f>SUBSTITUTE(IF(INDEX($E$151:$G$156,MATCH("●",INDEX($H$151:$AQ$156,,MATCH($D317,$137:$137,0)-7),0),1)=VLOOKUP(BB$312,$AD$9:$AN$16,8,FALSE),"","sed -i "&amp;IF($AK$310="MacOS","'' ","")&amp;"'s#"&amp;BB$312&amp;"="""&amp;INDEX($E$151:$G$156,MATCH("●",INDEX($H$151:$AQ$156,,MATCH($D317,$137:$137,0)-7),0),1)&amp;""""&amp;"#"&amp;BB$312&amp;"="&amp;""""&amp;VLOOKUP(BB$312,$AD$9:$AN$16,8,FALSE)&amp;""""&amp;"#g'"&amp;"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7" s="71" t="str">
        <f>SUBSTITUTE(IF(VLOOKUP(BC$312,$AD$9:$AN$32,8,FALSE)=INDEX($E$158:$G$166,MATCH("●",INDEX($H$158:$AQ$166,,MATCH($D317,$137:$137,0)-7),0),1),"","sed -i "&amp;IF($AK$310="MacOS","'' ","")&amp;"'s#"&amp;BC$312&amp;"="""&amp;VLOOKUP(BC$312,$AD$9:$AN$32,8,FALSE)&amp;""""&amp;"#"&amp;BC$312&amp;"="&amp;""""&amp;INDEX($E$158:$G$166,MATCH("●",INDEX($H$158:$AQ$166,,MATCH($D317,$137:$137,0)-7),0),1)&amp;""""&amp;"#g'"&amp;" ${CONFIG_DIR}"&amp;$K$7&amp;"; export "&amp;BC$312&amp;"="&amp;""""&amp;INDEX($E$158:$G$166,MATCH("●",INDEX($H$158:$AQ$166,,MATCH($D317,$137:$137,0)-7),0),1)&amp;""";"),",",""",""")</f>
        <v/>
      </c>
      <c r="BD317" s="71" t="str">
        <f>SUBSTITUTE(IF(INDEX($E$158:$G$166,MATCH("●",INDEX($H$158:$AQ$166,,MATCH($D317,$137:$137,0)-7),0),1)=VLOOKUP(BD$312,$AD$9:$AN$16,8,FALSE),"","sed -i "&amp;IF($AK$310="MacOS","'' ","")&amp;"'s#"&amp;BD$312&amp;"="""&amp;INDEX($E$158:$G$166,MATCH("●",INDEX($H$158:$AQ$166,,MATCH($D317,$137:$137,0)-7),0),1)&amp;""""&amp;"#"&amp;BD$312&amp;"="&amp;""""&amp;VLOOKUP(BD$312,$AD$9:$AN$16,8,FALSE)&amp;""""&amp;"#g'"&amp;"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7" s="71" t="str">
        <f>SUBSTITUTE(IF(VLOOKUP(BE$312,$AD$9:$AN$32,8,FALSE)=INDEX($E$168:$G$169,MATCH("●",INDEX($H$168:$AQ$169,,MATCH($D317,$137:$137,0)-7),0),1),"","sed -i "&amp;IF($AK$310="MacOS","'' ","")&amp;"'s#"&amp;BE$312&amp;"="""&amp;VLOOKUP(BE$312,$AD$9:$AD$9:$AN$32,8,FALSE)&amp;""""&amp;"#"&amp;BE$312&amp;"="&amp;""""&amp;INDEX($E$168:$G$169,MATCH("●",INDEX($H$168:$AQ$169,,MATCH($D317,$137:$137,0)-7),0),1)&amp;""""&amp;"#g'"&amp;" ${CONFIG_DIR}"&amp;$K$7&amp;"; export "&amp;BE$312&amp;"="&amp;""""&amp;INDEX($E$168:$G$169,MATCH("●",INDEX($H$168:$AQ$169,,MATCH($D317,$137:$137,0)-7),0),1)&amp;""";"),",",""",""")</f>
        <v/>
      </c>
      <c r="BF317" s="71" t="str">
        <f>SUBSTITUTE(IF(INDEX($E$168:$G$169,MATCH("●",INDEX($H$168:$AQ$169,,MATCH($D317,$137:$137,0)-7),0),1)=VLOOKUP(BF$312,$AD$9:$AN$16,8,FALSE),"","sed -i "&amp;IF($AK$310="MacOS","'' ","")&amp;"'s#"&amp;BF$312&amp;"="""&amp;INDEX($E$168:$G$169,MATCH("●",INDEX($H$168:$AQ$169,,MATCH($D317,$137:$137,0)-7),0),1)&amp;""""&amp;"#"&amp;BF$312&amp;"="&amp;""""&amp;VLOOKUP(BF$312,$AD$9:$AN$16,8,FALSE)&amp;""""&amp;"#g'"&amp;"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7" s="71" t="str">
        <f>SUBSTITUTE(IF(VLOOKUP(BG$312,$AD$9:$AN$32,8,FALSE)=INDEX($E$171:$G$172,MATCH("●",INDEX($H$171:$AQ$172,,MATCH($D317,$137:$137,0)-7),0),1),"","sed -i "&amp;IF($AK$310="MacOS","'' ","")&amp;"'s#"&amp;BG$312&amp;"="""&amp;VLOOKUP(BG$312,$AD$9:$AN$32,8,FALSE)&amp;""""&amp;"#"&amp;BG$312&amp;"="&amp;""""&amp;INDEX($E$171:$G$172,MATCH("●",INDEX($H$171:$AQ$172,,MATCH($D317,$137:$137,0)-7),0),1)&amp;""""&amp;"#g'"&amp;" ${CONFIG_DIR}"&amp;$K$7&amp;"; export "&amp;BG$312&amp;"="&amp;""""&amp;INDEX($E$171:$G$172,MATCH("●",INDEX($H$171:$AQ$172,,MATCH($D317,$137:$137,0)-7),0),1)&amp;""";"),",",""",""")</f>
        <v/>
      </c>
      <c r="BH317" s="71" t="str">
        <f>SUBSTITUTE(IF(INDEX($E$171:$G$172,MATCH("●",INDEX($H$171:$AQ$172,,MATCH($D317,$137:$137,0)-7),0),1)=VLOOKUP(BH$312,$AD$9:$AN$16,8,FALSE),"","sed -i "&amp;IF($AK$310="MacOS","'' ","")&amp;"'s#"&amp;BH$312&amp;"="""&amp;INDEX($E$171:$G$172,MATCH("●",INDEX($H$171:$AQ$172,,MATCH($D317,$137:$137,0)-7),0),1)&amp;""""&amp;"#"&amp;BH$312&amp;"="&amp;""""&amp;VLOOKUP(BH$312,$AD$9:$AN$16,8,FALSE)&amp;""""&amp;"#g'"&amp;"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7" s="71" t="str">
        <f>SUBSTITUTE(IF(VLOOKUP(BI$312,$AD$9:$AN$32,8,FALSE)=INDEX($E$174:$G$186,MATCH("●",INDEX($H$174:$AQ$186,,MATCH($D317,$137:$137,0)-7),0),1),"","sed -i "&amp;IF($AK$310="MacOS","'' ","")&amp;"'s#"&amp;BI$312&amp;"="""&amp;VLOOKUP(BI$312,$AD$9:$AN$32,8,FALSE)&amp;""""&amp;"#"&amp;BI$312&amp;"="&amp;""""&amp;INDEX($E$174:$G$186,MATCH("●",INDEX($H$174:$AQ$186,,MATCH($D317,$137:$137,0)-7),0),1)&amp;""""&amp;"#g'"&amp;" ${CONFIG_DIR}"&amp;$K$7&amp;"; export "&amp;BI$312&amp;"="&amp;""""&amp;INDEX($E$174:$G$186,MATCH("●",INDEX($H$174:$AQ$186,,MATCH($D317,$137:$137,0)-7),0),1)&amp;""";"),",",""",""")</f>
        <v/>
      </c>
      <c r="BJ317" s="71" t="str">
        <f>SUBSTITUTE(IF(INDEX($E$174:$G$186,MATCH("●",INDEX($H$174:$AQ$186,,MATCH($D317,$137:$137,0)-7),0),1)=VLOOKUP(BJ$312,$AD$9:$AN$16,8,FALSE),"","sed -i "&amp;IF($AK$310="MacOS","'' ","")&amp;"'s#"&amp;BJ$312&amp;"="""&amp;INDEX($E$174:$G$186,MATCH("●",INDEX($H$174:$AQ$186,,MATCH($D317,$137:$137,0)-7),0),1)&amp;""""&amp;"#"&amp;BJ$312&amp;"="&amp;""""&amp;VLOOKUP(BJ$312,$AD$9:$AN$16,8,FALSE)&amp;""""&amp;"#g'"&amp;"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7" s="71" t="str">
        <f>SUBSTITUTE(IF(VLOOKUP(BK$312,$AD$9:$AN$32,8,FALSE)=INDEX($E$188:$G$191,MATCH("●",INDEX($H$188:$AQ$191,,MATCH($D317,$137:$137,0)-7),0),1),"","sed -i "&amp;IF($AK$310="MacOS","'' ","")&amp;"'s#"&amp;BK$312&amp;"="""&amp;VLOOKUP(BK$312,$AD$9:$AN$32,8,FALSE)&amp;""""&amp;"#"&amp;BK$312&amp;"="&amp;""""&amp;INDEX($E$188:$G$191,MATCH("●",INDEX($H$188:$AQ$191,,MATCH($D317,$137:$137,0)-7),0),1)&amp;""""&amp;"#g'"&amp;" ${CONFIG_DIR}"&amp;$K$7&amp;"; export "&amp;BK$312&amp;"="&amp;""""&amp;INDEX($E$188:$G$191,MATCH("●",INDEX($H$188:$AQ$191,,MATCH($D317,$137:$137,0)-7),0),1)&amp;""";"),",",""",""")</f>
        <v/>
      </c>
      <c r="BL317" s="71" t="str">
        <f>SUBSTITUTE(IF(INDEX($E$188:$G$191,MATCH("●",INDEX($H$188:$AQ$191,,MATCH($D317,$137:$137,0)-7),0),1)=VLOOKUP(BL$312,$AD$9:$AN$32,8,FALSE),"","sed -i "&amp;IF($AK$310="MacOS","'' ","")&amp;"'s#"&amp;BL$312&amp;"="""&amp;INDEX($E$188:$G$191,MATCH("●",INDEX($H$188:$AQ$191,,MATCH($D317,$137:$137,0)-7),0),1)&amp;""""&amp;"#"&amp;BL$312&amp;"="&amp;""""&amp;VLOOKUP(BL$312,$AD$9:$AN$32,8,FALSE)&amp;""""&amp;"#g'"&amp;"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7" s="71" t="str">
        <f>SUBSTITUTE(IF(VLOOKUP(BM$312,$AD$9:$AN$32,8,FALSE)=INDEX($E$193:$G$194,MATCH("●",INDEX($H$193:$AQ$194,,MATCH($D317,$137:$137,0)-7),0),1),"","sed -i "&amp;IF($AK$310="MacOS","'' ","")&amp;"'s#"&amp;BM$312&amp;"="""&amp;VLOOKUP(BM$312,$AD$9:$AN$32,8,FALSE)&amp;""""&amp;"#"&amp;BM$312&amp;"="&amp;""""&amp;INDEX($E$193:$G$194,MATCH("●",INDEX($H$193:$AQ$194,,MATCH($D317,$137:$137,0)-7),0),1)&amp;""""&amp;"#g'"&amp;" ${CONFIG_DIR}"&amp;$K$7&amp;"; export "&amp;BM$312&amp;"="&amp;""""&amp;INDEX($E$193:$G$194,MATCH("●",INDEX($H$193:$AQ$194,,MATCH($D317,$137:$137,0)-7),0),1)&amp;""";"),",",""",""")</f>
        <v/>
      </c>
      <c r="BN317" s="71" t="str">
        <f>SUBSTITUTE(IF(INDEX($E$193:$G$194,MATCH("●",INDEX($H$193:$AQ$194,,MATCH($D317,$137:$137,0)-7),0),1)=VLOOKUP(BN$312,$AD$9:$AN$32,8,FALSE),"","sed -i "&amp;IF($AK$310="MacOS","'' ","")&amp;"'s#"&amp;BN$312&amp;"="""&amp;INDEX($E$193:$G$194,MATCH("●",INDEX($H$193:$AQ$194,,MATCH($D317,$137:$137,0)-7),0),1)&amp;""""&amp;"#"&amp;BN$312&amp;"="&amp;""""&amp;VLOOKUP(BN$312,$AD$9:$AN$32,8,FALSE)&amp;""""&amp;"#g'"&amp;"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7" s="71" t="str">
        <f>SUBSTITUTE(IF(VLOOKUP(BO$312,$AD$9:$AN$32,8,FALSE)=INDEX($E$196:$G$197,MATCH("●",INDEX($H$196:$AQ$197,,MATCH($D317,$137:$137,0)-7),0),1),"","sed -i "&amp;IF($AK$310="MacOS","'' ","")&amp;"'s#"&amp;BO$312&amp;"="""&amp;VLOOKUP(BO$312,$AD$9:$AN$32,8,FALSE)&amp;""""&amp;"#"&amp;BO$312&amp;"="&amp;""""&amp;INDEX($E$196:$G$197,MATCH("●",INDEX($H$196:$AQ$197,,MATCH($D317,$137:$137,0)-7),0),1)&amp;""""&amp;"#g'"&amp;" ${CONFIG_DIR}"&amp;$K$7&amp;"; export "&amp;BO$312&amp;"="&amp;""""&amp;INDEX($E$196:$G$197,MATCH("●",INDEX($H$196:$AQ$197,,MATCH($D317,$137:$137,0)-7),0),1)&amp;""";"),",",""",""")</f>
        <v/>
      </c>
      <c r="BP317" s="71" t="str">
        <f>SUBSTITUTE(IF(INDEX($E$196:$G$197,MATCH("●",INDEX($H$196:$AQ$197,,MATCH($D317,$137:$137,0)-7),0),1)=VLOOKUP(BP$312,$AD$9:$AN$32,8,FALSE),"","sed -i "&amp;IF($AK$310="MacOS","'' ","")&amp;"'s#"&amp;BP$312&amp;"="""&amp;INDEX($E$196:$G$197,MATCH("●",INDEX($H$196:$AQ$197,,MATCH($D317,$137:$137,0)-7),0),1)&amp;""""&amp;"#"&amp;BP$312&amp;"="&amp;""""&amp;VLOOKUP(BP$312,$AD$9:$AN$32,8,FALSE)&amp;""""&amp;"#g'"&amp;"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7" s="71" t="str">
        <f>SUBSTITUTE(IF(VLOOKUP(BQ$312,$AD$9:$AN$32,8,FALSE)=INDEX($E$199:$G$200,MATCH("●",INDEX($H$199:$AQ$200,,MATCH($D317,$137:$137,0)-7),0),1),"","sed -i "&amp;IF($AK$310="MacOS","'' ","")&amp;"'s#"&amp;BQ$312&amp;"="""&amp;VLOOKUP(BQ$312,$AD$9:$AN$32,8,FALSE)&amp;""""&amp;"#"&amp;BQ$312&amp;"="&amp;""""&amp;INDEX($E$199:$G$200,MATCH("●",INDEX($H$199:$AQ$200,,MATCH($D317,$137:$137,0)-7),0),1)&amp;""""&amp;"#g'"&amp;" ${CONFIG_DIR}"&amp;$K$7&amp;"; export "&amp;BQ$312&amp;"="&amp;""""&amp;INDEX($E$199:$G$200,MATCH("●",INDEX($H$199:$AQ$200,,MATCH($D317,$137:$137,0)-7),0),1)&amp;""";"),",",""",""")</f>
        <v/>
      </c>
      <c r="BR317" s="71" t="str">
        <f>SUBSTITUTE(IF(INDEX($E$199:$G$200,MATCH("●",INDEX($H$199:$AQ$200,,MATCH($D317,$137:$137,0)-7),0),1)=VLOOKUP(BR$312,$AD$9:$AN$32,8,FALSE),"","sed -i "&amp;IF($AK$310="MacOS","'' ","")&amp;"'s#"&amp;BR$312&amp;"="""&amp;INDEX($E$199:$G$200,MATCH("●",INDEX($H$199:$AQ$200,,MATCH($D317,$137:$137,0)-7),0),1)&amp;""""&amp;"#"&amp;BR$312&amp;"="&amp;""""&amp;VLOOKUP(BR$312,$AD$9:$AN$32,8,FALSE)&amp;""""&amp;"#g'"&amp;"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7" s="71" t="str">
        <f>SUBSTITUTE(IF(VLOOKUP(BS$312,$AD$9:$AN$32,8,FALSE)=INDEX($E$202:$G$205,MATCH("●",INDEX($H$202:$AQ$205,,MATCH($D317,$137:$137,0)-7),0),1),"","sed -i "&amp;IF($AK$310="MacOS","'' ","")&amp;"'s#"&amp;BS$312&amp;"="""&amp;VLOOKUP(BS$312,$AD$9:$AN$32,8,FALSE)&amp;""""&amp;"#"&amp;BS$312&amp;"="&amp;""""&amp;INDEX($E$202:$G$205,MATCH("●",INDEX($H$202:$AQ$205,,MATCH($D317,$137:$137,0)-7),0),1)&amp;""""&amp;"#g'"&amp;" ${CONFIG_DIR}"&amp;$K$7&amp;"; export "&amp;BS$312&amp;"="&amp;""""&amp;INDEX($E$202:$G$205,MATCH("●",INDEX($H$202:$AQ$205,,MATCH($D317,$137:$137,0)-7),0),1)&amp;""";"),",",""",""")</f>
        <v/>
      </c>
      <c r="BT317" s="71" t="str">
        <f>SUBSTITUTE(IF(INDEX($E$202:$G$205,MATCH("●",INDEX($H$202:$AQ$205,,MATCH($D317,$137:$137,0)-7),0),1)=VLOOKUP(BT$312,$AD$9:$AN$32,8,FALSE),"","sed -i "&amp;IF($AK$310="MacOS","'' ","")&amp;"'s#"&amp;BT$312&amp;"="""&amp;INDEX($E$202:$G$205,MATCH("●",INDEX($H$202:$AQ$205,,MATCH($D317,$137:$137,0)-7),0),1)&amp;""""&amp;"#"&amp;BT$312&amp;"="&amp;""""&amp;VLOOKUP(BT$312,$AD$9:$AN$32,8,FALSE)&amp;""""&amp;"#g'"&amp;"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7" s="71" t="str">
        <f>SUBSTITUTE(IF(VLOOKUP(BU$312,$AD$9:$AN$32,8,FALSE)=INDEX($E$207:$G$212,MATCH("●",INDEX($H$207:$AQ$212,,MATCH($D317,$137:$137,0)-7),0),1),"","sed -i "&amp;IF($AK$310="MacOS","'' ","")&amp;"'s#"&amp;BU$312&amp;"="""&amp;VLOOKUP(BU$312,$AD$9:$AN$32,8,FALSE)&amp;""""&amp;"#"&amp;BU$312&amp;"="&amp;""""&amp;INDEX($E$207:$G$212,MATCH("●",INDEX($H$207:$AQ$212,,MATCH($D317,$137:$137,0)-7),0),1)&amp;""""&amp;"#g'"&amp;" ${CONFIG_DIR}"&amp;$K$7&amp;"; export "&amp;BU$312&amp;"="&amp;""""&amp;INDEX($E$207:$G$212,MATCH("●",INDEX($H$207:$AQ$212,,MATCH($D317,$137:$137,0)-7),0),1)&amp;""";"),",",""",""")</f>
        <v/>
      </c>
      <c r="BV317" s="71" t="str">
        <f>SUBSTITUTE(IF(INDEX($E$207:$G$212,MATCH("●",INDEX($H$207:$AQ$212,,MATCH($D317,$137:$137,0)-7),0),1)=VLOOKUP(BV$312,$AD$9:$AN$32,8,FALSE),"","sed -i "&amp;IF($AK$310="MacOS","'' ","")&amp;"'s#"&amp;BV$312&amp;"="""&amp;INDEX($E$207:$G$212,MATCH("●",INDEX($H$207:$AQ$212,,MATCH($D317,$137:$137,0)-7),0),1)&amp;""""&amp;"#"&amp;BV$312&amp;"="&amp;""""&amp;VLOOKUP(BV$312,$AD$9:$AN$32,8,FALSE)&amp;""""&amp;"#g'"&amp;"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7" s="71" t="str">
        <f>SUBSTITUTE(IF(VLOOKUP(BW$312,$AD$9:$AN$32,8,FALSE)=INDEX($E$214:$G$219,MATCH("●",INDEX($H$214:$AQ$219,,MATCH($D317,$137:$137,0)-7),0),1),"","sed -i "&amp;IF($AK$310="MacOS","'' ","")&amp;"'s#"&amp;BW$312&amp;"="""&amp;VLOOKUP(BW$312,$AD$9:$AN$32,8,FALSE)&amp;""""&amp;"#"&amp;BW$312&amp;"="&amp;""""&amp;INDEX($E$214:$G$219,MATCH("●",INDEX($H$214:$AQ$219,,MATCH($D317,$137:$137,0)-7),0),1)&amp;""""&amp;"#g'"&amp;" ${CONFIG_DIR}"&amp;$K$7&amp;"; export "&amp;BW$312&amp;"="&amp;""""&amp;INDEX($E$214:$G$219,MATCH("●",INDEX($H$214:$AQ$219,,MATCH($D317,$137:$137,0)-7),0),1)&amp;""";"),",",""",""")</f>
        <v/>
      </c>
      <c r="BX317" s="71" t="str">
        <f>SUBSTITUTE(IF(INDEX($E$214:$G$219,MATCH("●",INDEX($H$214:$AQ$219,,MATCH($D317,$137:$137,0)-7),0),1)=VLOOKUP(BX$312,$AD$9:$AN$32,8,FALSE),"","sed -i "&amp;IF($AK$310="MacOS","'' ","")&amp;"'s#"&amp;BX$312&amp;"="""&amp;INDEX($E$214:$G$219,MATCH("●",INDEX($H$214:$AQ$219,,MATCH($D317,$137:$137,0)-7),0),1)&amp;""""&amp;"#"&amp;BX$312&amp;"="&amp;""""&amp;VLOOKUP(BX$312,$AD$9:$AN$32,8,FALSE)&amp;""""&amp;"#g'"&amp;"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7" s="71" t="str">
        <f>SUBSTITUTE(IF(VLOOKUP(BY$312,$AD$9:$AN$32,8,FALSE)=INDEX($E$221:$G$226,MATCH("●",INDEX($H$221:$AQ$226,,MATCH($D317,$137:$137,0)-7),0),1),"","sed -i "&amp;IF($AK$310="MacOS","'' ","")&amp;"'s#"&amp;BY$312&amp;"="""&amp;VLOOKUP(BY$312,$AD$9:$AN$32,8,FALSE)&amp;""""&amp;"#"&amp;BY$312&amp;"="&amp;""""&amp;INDEX($E$221:$G$226,MATCH("●",INDEX($H$221:$AQ$226,,MATCH($D317,$137:$137,0)-7),0),1)&amp;""""&amp;"#g'"&amp;" ${CONFIG_DIR}"&amp;$K$7&amp;"; export "&amp;BY$312&amp;"="&amp;""""&amp;INDEX($E$221:$G$226,MATCH("●",INDEX($H$221:$AQ$226,,MATCH($D317,$137:$137,0)-7),0),1)&amp;""";"),",",""",""")</f>
        <v/>
      </c>
      <c r="BZ317" s="71" t="str">
        <f>SUBSTITUTE(IF(INDEX($E$221:$G$226,MATCH("●",INDEX($H$221:$AQ$226,,MATCH($D317,$137:$137,0)-7),0),1)=VLOOKUP(BZ$312,$AD$9:$AN$32,8,FALSE),"","sed -i "&amp;IF($AK$310="MacOS","'' ","")&amp;"'s#"&amp;BZ$312&amp;"="""&amp;INDEX($E$221:$G$226,MATCH("●",INDEX($H$221:$AQ$226,,MATCH($D317,$137:$137,0)-7),0),1)&amp;""""&amp;"#"&amp;BZ$312&amp;"="&amp;""""&amp;VLOOKUP(BZ$312,$AD$9:$AN$32,8,FALSE)&amp;""""&amp;"#g'"&amp;"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7" s="71" t="str">
        <f>SUBSTITUTE(IF(VLOOKUP(CA$312,$AD$9:$AN$32,8,FALSE)=INDEX($E$228:$G$233,MATCH("●",INDEX($H$228:$AQ$233,,MATCH($D317,$137:$137,0)-7),0),1),"","sed -i "&amp;IF($AK$310="MacOS","'' ","")&amp;"'s#"&amp;CA$312&amp;"="""&amp;VLOOKUP(CA$312,$AD$9:$AN$32,8,FALSE)&amp;""""&amp;"#"&amp;CA$312&amp;"="&amp;""""&amp;INDEX($E$228:$G$233,MATCH("●",INDEX($H$228:$AQ$233,,MATCH($D317,$137:$137,0)-7),0),1)&amp;""""&amp;"#g'"&amp;" ${CONFIG_DIR}"&amp;$K$7&amp;"; export "&amp;CA$312&amp;"="&amp;""""&amp;INDEX($E$228:$G$233,MATCH("●",INDEX($H$228:$AQ$233,,MATCH($D317,$137:$137,0)-7),0),1)&amp;""";"),",",""",""")</f>
        <v/>
      </c>
      <c r="CB317" s="71" t="str">
        <f>SUBSTITUTE(IF(INDEX($E$228:$G$233,MATCH("●",INDEX($H$228:$AQ$233,,MATCH($D317,$137:$137,0)-7),0),1)=VLOOKUP(CB$312,$AD$9:$AN$32,8,FALSE),"","sed -i "&amp;IF($AK$310="MacOS","'' ","")&amp;"'s#"&amp;CB$312&amp;"="""&amp;INDEX($E$228:$G$233,MATCH("●",INDEX($H$228:$AQ$233,,MATCH($D317,$137:$137,0)-7),0),1)&amp;""""&amp;"#"&amp;CB$312&amp;"="&amp;""""&amp;VLOOKUP(CB$312,$AD$9:$AN$32,8,FALSE)&amp;""""&amp;"#g'"&amp;"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7" s="71" t="str">
        <f>SUBSTITUTE(IF(VLOOKUP(CC$312,$AD$9:$AN$32,8,FALSE)=INDEX($E$235:$G$240,MATCH("●",INDEX($H$235:$AQ$240,,MATCH($D317,$137:$137,0)-7),0),1),"","sed -i "&amp;IF($AK$310="MacOS","'' ","")&amp;"'s#"&amp;CC$312&amp;"="""&amp;VLOOKUP(CC$312,$AD$9:$AN$32,8,FALSE)&amp;""""&amp;"#"&amp;CC$312&amp;"="&amp;""""&amp;INDEX($E$235:$G$240,MATCH("●",INDEX($H$235:$AQ$240,,MATCH($D317,$137:$137,0)-7),0),1)&amp;""""&amp;"#g'"&amp;" ${CONFIG_DIR}"&amp;$K$7&amp;"; export "&amp;CC$312&amp;"="&amp;""""&amp;INDEX($E$235:$G$240,MATCH("●",INDEX($H$235:$AQ$240,,MATCH($D317,$137:$137,0)-7),0),1)&amp;""";"),",",""",""")</f>
        <v/>
      </c>
      <c r="CD317" s="71" t="str">
        <f>SUBSTITUTE(IF(INDEX($E$235:$G$240,MATCH("●",INDEX($H$235:$AQ$240,,MATCH($D317,$137:$137,0)-7),0),1)=VLOOKUP(CD$312,$AD$9:$AN$32,8,FALSE),"","sed -i "&amp;IF($AK$310="MacOS","'' ","")&amp;"'s#"&amp;CD$312&amp;"="""&amp;INDEX($E$235:$G$240,MATCH("●",INDEX($H$235:$AQ$240,,MATCH($D317,$137:$137,0)-7),0),1)&amp;""""&amp;"#"&amp;CD$312&amp;"="&amp;""""&amp;VLOOKUP(CD$312,$AD$9:$AN$32,8,FALSE)&amp;""""&amp;"#g'"&amp;"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7" s="71" t="str">
        <f>SUBSTITUTE(IF(VLOOKUP(CE$312,$AD$9:$AN$32,8,FALSE)=INDEX($E$242:$G$247,MATCH("●",INDEX($H$242:$AQ$247,,MATCH($D317,$137:$137,0)-7),0),1),"","sed -i "&amp;IF($AK$310="MacOS","'' ","")&amp;"'s#"&amp;CE$312&amp;"="""&amp;VLOOKUP(CE$312,$AD$9:$AN$32,8,FALSE)&amp;""""&amp;"#"&amp;CE$312&amp;"="&amp;""""&amp;INDEX($E$242:$G$247,MATCH("●",INDEX($H$242:$AQ$247,,MATCH($D317,$137:$137,0)-7),0),1)&amp;""""&amp;"#g'"&amp;" ${CONFIG_DIR}"&amp;$K$7&amp;"; export "&amp;CE$312&amp;"="&amp;""""&amp;INDEX($E$242:$G$247,MATCH("●",INDEX($H$242:$AQ$247,,MATCH($D317,$137:$137,0)-7),0),1)&amp;""";"),",",""",""")</f>
        <v/>
      </c>
      <c r="CF317" s="71" t="str">
        <f>SUBSTITUTE(IF(INDEX($E$242:$G$247,MATCH("●",INDEX($H$242:$AQ$247,,MATCH($D317,$137:$137,0)-7),0),1)=VLOOKUP(CF$312,$AD$9:$AN$32,8,FALSE),"","sed -i "&amp;IF($AK$310="MacOS","'' ","")&amp;"'s#"&amp;CF$312&amp;"="""&amp;INDEX($E$242:$G$247,MATCH("●",INDEX($H$242:$AQ$247,,MATCH($D317,$137:$137,0)-7),0),1)&amp;""""&amp;"#"&amp;CF$312&amp;"="&amp;""""&amp;VLOOKUP(CF$312,$AD$9:$AN$32,8,FALSE)&amp;""""&amp;"#g'"&amp;"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7" s="71" t="str">
        <f>SUBSTITUTE(IF(VLOOKUP(CG$312,$AD$9:$AN$32,8,FALSE)=INDEX($E$249:$G$253,MATCH("●",INDEX($H$249:$AQ$253,,MATCH($D317,$137:$137,0)-7),0),1),"","sed -i "&amp;IF($AK$310="MacOS","'' ","")&amp;"'s#"&amp;CG$312&amp;"="""&amp;VLOOKUP(CG$312,$AD$9:$AN$32,8,FALSE)&amp;""""&amp;"#"&amp;CG$312&amp;"="&amp;""""&amp;INDEX($E$249:$G$253,MATCH("●",INDEX($H$249:$AQ$253,,MATCH($D317,$137:$137,0)-7),0),1)&amp;""""&amp;"#g'"&amp;" ${CONFIG_DIR}"&amp;$K$7&amp;"; export "&amp;CG$312&amp;"="&amp;""""&amp;INDEX($E$249:$G$253,MATCH("●",INDEX($H$249:$AQ$253,,MATCH($D317,$137:$137,0)-7),0),1)&amp;""";"),",",""",""")</f>
        <v/>
      </c>
      <c r="CH317" s="71" t="str">
        <f>SUBSTITUTE(IF(INDEX($E$249:$G$253,MATCH("●",INDEX($H$249:$AQ$253,,MATCH($D317,$137:$137,0)-7),0),1)=VLOOKUP(CH$312,$AD$9:$AN$32,8,FALSE),"","sed -i "&amp;IF($AK$310="MacOS","'' ","")&amp;"'s#"&amp;CH$312&amp;"="""&amp;INDEX($E$249:$G$253,MATCH("●",INDEX($H$249:$AQ$253,,MATCH($D317,$137:$137,0)-7),0),1)&amp;""""&amp;"#"&amp;CH$312&amp;"="&amp;""""&amp;VLOOKUP(CH$312,$AD$9:$AN$32,8,FALSE)&amp;""""&amp;"#g'"&amp;"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7" s="71" t="str">
        <f>SUBSTITUTE(IF(VLOOKUP(CI$312,$AD$9:$AN$32,8,FALSE)=INDEX($E$255:$G$259,MATCH("●",INDEX($H$255:$AQ$259,,MATCH($D317,$137:$137,0)-7),0),1),"","sed -i "&amp;IF($AK$310="MacOS","'' ","")&amp;"'s#"&amp;CI$312&amp;"="""&amp;VLOOKUP(CI$312,$AD$9:$AN$32,8,FALSE)&amp;""""&amp;"#"&amp;CI$312&amp;"="&amp;""""&amp;INDEX($E$255:$G$259,MATCH("●",INDEX($H$255:$AQ$259,,MATCH($D317,$137:$137,0)-7),0),1)&amp;""""&amp;"#g'"&amp;" ${CONFIG_DIR}"&amp;$K$7&amp;"; export "&amp;CI$312&amp;"="&amp;""""&amp;INDEX($E$255:$G$259,MATCH("●",INDEX($H$255:$AQ$259,,MATCH($D317,$137:$137,0)-7),0),1)&amp;""";"),",",""",""")</f>
        <v/>
      </c>
      <c r="CJ317" s="71" t="str">
        <f>SUBSTITUTE(IF(INDEX($E$255:$G$259,MATCH("●",INDEX($H$255:$AQ$259,,MATCH($D317,$137:$137,0)-7),0),1)=VLOOKUP(CJ$312,$AD$9:$AN$32,8,FALSE),"","sed -i "&amp;IF($AK$310="MacOS","'' ","")&amp;"'s#"&amp;CJ$312&amp;"="""&amp;INDEX($E$255:$G$259,MATCH("●",INDEX($H$255:$AQ$259,,MATCH($D317,$137:$137,0)-7),0),1)&amp;""""&amp;"#"&amp;CJ$312&amp;"="&amp;""""&amp;VLOOKUP(CJ$312,$AD$9:$AN$32,8,FALSE)&amp;""""&amp;"#g'"&amp;"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7" s="71" t="str">
        <f>SUBSTITUTE(IF(VLOOKUP(CK$312,$AD$9:$AN$32,8,FALSE)=INDEX($E$261:$G$270,MATCH("●",INDEX($H$261:$AQ$270,,MATCH($D317,$137:$137,0)-7),0),1),"","sed -i "&amp;IF($AK$310="MacOS","'' ","")&amp;"'s#"&amp;CK$312&amp;"="""&amp;VLOOKUP(CK$312,$AD$9:$AN$32,8,FALSE)&amp;""""&amp;"#"&amp;CK$312&amp;"="&amp;""""&amp;INDEX($E$261:$G$270,MATCH("●",INDEX($H$261:$AQ$270,,MATCH($D317,$137:$137,0)-7),0),1)&amp;""""&amp;"#g'"&amp;" ${CONFIG_DIR}"&amp;$K$7&amp;"; export "&amp;CK$312&amp;"="&amp;""""&amp;INDEX($E$261:$G$270,MATCH("●",INDEX($H$261:$AQ$270,,MATCH($D317,$137:$137,0)-7),0),1)&amp;""";"),",",""",""")</f>
        <v>sed -i '' 's#SQL_SET_HOST="%"#SQL_SET_HOST="255.255.256.255"#g' ${CONFIG_DIR}db_sql_config.txt; export SQL_SET_HOST="255.255.256.255";</v>
      </c>
      <c r="CL317" s="71" t="str">
        <f>SUBSTITUTE(IF(INDEX($E$261:$G$270,MATCH("●",INDEX($H$261:$AQ$270,,MATCH($D317,$137:$137,0)-7),0),1)=VLOOKUP(CL$312,$AD$9:$AN$32,8,FALSE),"","sed -i "&amp;IF($AK$310="MacOS","'' ","")&amp;"'s#"&amp;CL$312&amp;"="""&amp;INDEX($E$261:$G$270,MATCH("●",INDEX($H$261:$AQ$270,,MATCH($D317,$137:$137,0)-7),0),1)&amp;""""&amp;"#"&amp;CL$312&amp;"="&amp;""""&amp;VLOOKUP(CL$312,$AD$9:$AN$32,8,FALSE)&amp;""""&amp;"#g'"&amp;"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>sed -i '' 's#SQL_SET_HOST="255.255.256.255"#SQL_SET_HOST="%"#g' ${CONFIG_DIR}db_sql_config.txt; export SQL_SET_HOST="%";</v>
      </c>
      <c r="CM317" s="71" t="str">
        <f t="shared" si="6"/>
        <v>sed -i '' 's#POSTGRESQL_TEMPLATE="template0"#POSTGRESQL_TEMPLATE="なし"#g' ${CONFIG_DIR}db_data_config.txt; export POSTGRESQL_TEMPLATE="なし";</v>
      </c>
      <c r="CN317" s="71" t="str">
        <f t="shared" si="7"/>
        <v>sed -i '' 's#POSTGRESQL_TEMPLATE="なし"#POSTGRESQL_TEMPLATE="template0"#g' ${CONFIG_DIR}db_data_config.txt; export POSTGRESQL_TEMPLATE="template0";</v>
      </c>
      <c r="CO317" s="71" t="str">
        <f t="shared" si="8"/>
        <v>sed -i '' 's#POSTGRESQL_CONNECTION_LIMIT="-1"#POSTGRESQL_CONNECTION_LIMIT="なし"#g' ${CONFIG_DIR}db_data_config.txt; export POSTGRESQL_CONNECTION_LIMIT="なし";</v>
      </c>
      <c r="CP317" s="71" t="str">
        <f t="shared" si="9"/>
        <v>sed -i '' 's#POSTGRESQL_CONNECTION_LIMIT="なし"#POSTGRESQL_CONNECTION_LIMIT="-1"#g' ${CONFIG_DIR}db_data_config.txt; export POSTGRESQL_CONNECTION_LIMIT="-1";</v>
      </c>
      <c r="CQ317" s="71" t="str">
        <f t="shared" si="10"/>
        <v>sed -i '' 's#POSTGRESQL_ALLOW_CONNECTIONS="true"#POSTGRESQL_ALLOW_CONNECTIONS="なし"#g' ${CONFIG_DIR}db_data_config.txt; export POSTGRESQL_ALLOW_CONNECTIONS="なし";</v>
      </c>
      <c r="CR317" s="71" t="str">
        <f t="shared" si="11"/>
        <v>sed -i '' 's#POSTGRESQL_ALLOW_CONNECTIONS="なし"#POSTGRESQL_ALLOW_CONNECTIONS="true"#g' ${CONFIG_DIR}db_data_config.txt; export POSTGRESQL_ALLOW_CONNECTIONS="true";</v>
      </c>
      <c r="CS317" s="5" t="s">
        <v>735</v>
      </c>
    </row>
    <row r="318" spans="3:97" ht="54" customHeight="1">
      <c r="D318" s="96">
        <f t="shared" si="12"/>
        <v>77</v>
      </c>
      <c r="E318" s="97"/>
      <c r="F318" s="97"/>
      <c r="G318" s="98"/>
      <c r="H318" s="45" t="str">
        <f t="shared" ca="1" si="5"/>
        <v>clear; echo テストケース077; sed -i '' 's#SQL_SET_HOST="%"#SQL_SET_HOST="255.255.255.256"#g' ${CONFIG_DIR}db_sql_config.txt; export SQL_SET_HOST="255.255.255.256";sed -i '' 's#POSTGRESQL_TEMPLATE="template0"#POSTGRESQL_TEMPLATE=""#g' ${CONFIG_DIR}db_data_config.txt; export POSTGRESQL_TEMPLATE="";sed -i '' 's#POSTGRESQL_CONNECTION_LIMIT="-1"#POSTGRESQL_CONNECTION_LIMIT=""#g' ${CONFIG_DIR}db_data_config.txt; export POSTGRESQL_CONNECTION_LIMIT="";sed -i '' 's#POSTGRESQL_ALLOW_CONNECTIONS="true"#POSTGRESQL_ALLOW_CONNECTIONS=""#g' ${CONFIG_DIR}db_data_config.txt; export POSTGRESQL_ALLOW_CONNECTIONS="";sh ./script/db_check_sql_validate_config.sh; sed -i '' 's#SQL_SET_HOST="255.255.255.256"#SQL_SET_HOST="%"#g' ${CONFIG_DIR}db_sql_config.txt; export SQL_SET_HOST="%";sed -i '' 's#POSTGRESQL_TEMPLATE=""#POSTGRESQL_TEMPLATE="template0"#g' ${CONFIG_DIR}db_data_config.txt; export POSTGRESQL_TEMPLATE="template0";sed -i '' 's#POSTGRESQL_CONNECTION_LIMIT=""#POSTGRESQL_CONNECTION_LIMIT="-1"#g' ${CONFIG_DIR}db_data_config.txt; export POSTGRESQL_CONNECTION_LIMIT="-1";sed -i '' 's#POSTGRESQL_ALLOW_CONNECTIONS=""#POSTGRESQL_ALLOW_CONNECTIONS="true"#g' ${CONFIG_DIR}db_data_config.txt; export POSTGRESQL_ALLOW_CONNECTIONS="true";</v>
      </c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7"/>
      <c r="AE318" s="99" t="str" cm="1">
        <f t="array" ref="AE318">SUBSTITUTE(INDEX($H$288:$AQ$288, , MATCH($D318, $137:$137, 0)-7),"-","")</f>
        <v>異常</v>
      </c>
      <c r="AF318" s="100"/>
      <c r="AG318" s="101"/>
      <c r="AH318" s="102" t="s">
        <v>1544</v>
      </c>
      <c r="AI318" s="103"/>
      <c r="AJ318" s="103"/>
      <c r="AK318" s="103"/>
      <c r="AL318" s="103"/>
      <c r="AM318" s="103"/>
      <c r="AN318" s="103"/>
      <c r="AO318" s="103"/>
      <c r="AP318" s="103"/>
      <c r="AQ318" s="104"/>
      <c r="AS318" s="68" t="str" cm="1">
        <f t="array" ref="AS318">SUBSTITUTE(TEXT(INDEX($H$291:$AQ$291,1,$D318-72),"000000"),"-","")</f>
        <v>240128</v>
      </c>
      <c r="AT318" s="69"/>
      <c r="AU318" s="70"/>
      <c r="AW318" s="71" t="str">
        <f>SUBSTITUTE(IF(VLOOKUP(AW$312,$AD$9:$AN$32,8,FALSE)=INDEX($E$143:$G$146,MATCH("●",INDEX($H$143:$AQ$146,,MATCH($D318,$137:$137,0)-7),0),1),"","sed -i "&amp;IF($AK$310="MacOS","'' ","")&amp;"'s#"&amp;AW$312&amp;"="""&amp;VLOOKUP(AW$312,$AD$9:$AN$32,8,FALSE)&amp;""""&amp;"#"&amp;AW$312&amp;"="&amp;""""&amp;INDEX($E$143:$G$146,MATCH("●",INDEX($H$143:$AQ$146,,MATCH($D318,$137:$137,0)-7),0),1)&amp;""""&amp;"#g'"&amp;" ${CONFIG_DIR}"&amp;$K$7&amp;"; export "&amp;AW$312&amp;"="&amp;""""&amp;INDEX($E$143:$G$146,MATCH("●",INDEX($H$143:$AQ$146,,MATCH($D318,$137:$137,0)-7),0),1)&amp;""";"),",",""",""")</f>
        <v/>
      </c>
      <c r="AX318" s="71" t="str">
        <f>SUBSTITUTE(IF(INDEX($E$143:$G$146,MATCH("●",INDEX($H$143:$AQ$146,,MATCH($D318,$137:$137,0)-7),0),1)=VLOOKUP(AX$312,$AD$9:$AN$32,8,FALSE),"","sed -i "&amp;IF($AK$310="MacOS","'' ","")&amp;"'s#"&amp;AX$312&amp;"="""&amp;INDEX($E$143:$G$146,MATCH("●",INDEX($H$143:$AQ$146,,MATCH($D318,$137:$137,0)-7),0),1)&amp;""""&amp;"#"&amp;AX$312&amp;"="&amp;""""&amp;VLOOKUP(AX$312,$AD$9:$AN$32,8,FALSE)&amp;""""&amp;"#g'"&amp;"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/>
      </c>
      <c r="AY318" s="71" t="str">
        <f>SUBSTITUTE(IF(VLOOKUP(AY$312,$AD$9:$AN$32,8,FALSE)=INDEX($E$148:$G$149,MATCH("●",INDEX($H$148:$AQ$149,,MATCH($D318,$137:$137,0)-7),0),1),"","sed -i "&amp;IF($AK$310="MacOS","'' ","")&amp;"'s#"&amp;AY$312&amp;"="""&amp;VLOOKUP(AY$312,$AD$9:$AN$32,8,FALSE)&amp;""""&amp;"#"&amp;AY$312&amp;"="&amp;""""&amp;INDEX($E$148:$G$149,MATCH("●",INDEX($H$148:$AQ$149,,MATCH($D318,$137:$137,0)-7),0),1)&amp;""""&amp;"#g'"&amp;" ${CONFIG_DIR}"&amp;$K$7&amp;"; export "&amp;AY$312&amp;"="&amp;""""&amp;INDEX($E$148:$G$149,MATCH("●",INDEX($H$148:$AQ$149,,MATCH($D318,$137:$137,0)-7),0),1)&amp;""";"),",",""",""")</f>
        <v/>
      </c>
      <c r="AZ318" s="71" t="str">
        <f>SUBSTITUTE(IF(INDEX($E$148:$G$149,MATCH("●",INDEX($H$148:$AQ$149,,MATCH($D318,$137:$137,0)-7),0),1)=VLOOKUP(AZ$312,$AD$9:$AN$16,8,FALSE),"","sed -i "&amp;IF($AK$310="MacOS","'' ","")&amp;"'s#"&amp;AZ$312&amp;"="""&amp;INDEX($E$148:$G$149,MATCH("●",INDEX($H$148:$AQ$149,,MATCH($D318,$137:$137,0)-7),0),1)&amp;""""&amp;"#"&amp;AZ$312&amp;"="&amp;""""&amp;VLOOKUP(AZ$312,$AD$9:$AN$16,8,FALSE)&amp;""""&amp;"#g'"&amp;"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8" s="71" t="str">
        <f>SUBSTITUTE(IF(VLOOKUP(BA$312,$AD$9:$AN$32,8,FALSE)=INDEX($E$151:$G$156,MATCH("●",INDEX($H$151:$AQ$156,,MATCH($D318,$137:$137,0)-7),0),1),"","sed -i "&amp;IF($AK$310="MacOS","'' ","")&amp;"'s#"&amp;BA$312&amp;"="""&amp;VLOOKUP(BA$312,$AD$9:$AN$32,8,FALSE)&amp;""""&amp;"#"&amp;BA$312&amp;"="&amp;""""&amp;INDEX($E$151:$G$156,MATCH("●",INDEX($H$151:$AQ$156,,MATCH($D318,$137:$137,0)-7),0),1)&amp;""""&amp;"#g'"&amp;" ${CONFIG_DIR}"&amp;$K$7&amp;"; export "&amp;BA$312&amp;"="&amp;""""&amp;INDEX($E$151:$G$156,MATCH("●",INDEX($H$151:$AQ$156,,MATCH($D318,$137:$137,0)-7),0),1)&amp;""";"),",",""",""")</f>
        <v/>
      </c>
      <c r="BB318" s="71" t="str">
        <f>SUBSTITUTE(IF(INDEX($E$151:$G$156,MATCH("●",INDEX($H$151:$AQ$156,,MATCH($D318,$137:$137,0)-7),0),1)=VLOOKUP(BB$312,$AD$9:$AN$16,8,FALSE),"","sed -i "&amp;IF($AK$310="MacOS","'' ","")&amp;"'s#"&amp;BB$312&amp;"="""&amp;INDEX($E$151:$G$156,MATCH("●",INDEX($H$151:$AQ$156,,MATCH($D318,$137:$137,0)-7),0),1)&amp;""""&amp;"#"&amp;BB$312&amp;"="&amp;""""&amp;VLOOKUP(BB$312,$AD$9:$AN$16,8,FALSE)&amp;""""&amp;"#g'"&amp;"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/>
      </c>
      <c r="BC318" s="71" t="str">
        <f>SUBSTITUTE(IF(VLOOKUP(BC$312,$AD$9:$AN$32,8,FALSE)=INDEX($E$158:$G$166,MATCH("●",INDEX($H$158:$AQ$166,,MATCH($D318,$137:$137,0)-7),0),1),"","sed -i "&amp;IF($AK$310="MacOS","'' ","")&amp;"'s#"&amp;BC$312&amp;"="""&amp;VLOOKUP(BC$312,$AD$9:$AN$32,8,FALSE)&amp;""""&amp;"#"&amp;BC$312&amp;"="&amp;""""&amp;INDEX($E$158:$G$166,MATCH("●",INDEX($H$158:$AQ$166,,MATCH($D318,$137:$137,0)-7),0),1)&amp;""""&amp;"#g'"&amp;" ${CONFIG_DIR}"&amp;$K$7&amp;"; export "&amp;BC$312&amp;"="&amp;""""&amp;INDEX($E$158:$G$166,MATCH("●",INDEX($H$158:$AQ$166,,MATCH($D318,$137:$137,0)-7),0),1)&amp;""";"),",",""",""")</f>
        <v/>
      </c>
      <c r="BD318" s="71" t="str">
        <f>SUBSTITUTE(IF(INDEX($E$158:$G$166,MATCH("●",INDEX($H$158:$AQ$166,,MATCH($D318,$137:$137,0)-7),0),1)=VLOOKUP(BD$312,$AD$9:$AN$16,8,FALSE),"","sed -i "&amp;IF($AK$310="MacOS","'' ","")&amp;"'s#"&amp;BD$312&amp;"="""&amp;INDEX($E$158:$G$166,MATCH("●",INDEX($H$158:$AQ$166,,MATCH($D318,$137:$137,0)-7),0),1)&amp;""""&amp;"#"&amp;BD$312&amp;"="&amp;""""&amp;VLOOKUP(BD$312,$AD$9:$AN$16,8,FALSE)&amp;""""&amp;"#g'"&amp;"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/>
      </c>
      <c r="BE318" s="71" t="str">
        <f>SUBSTITUTE(IF(VLOOKUP(BE$312,$AD$9:$AN$32,8,FALSE)=INDEX($E$168:$G$169,MATCH("●",INDEX($H$168:$AQ$169,,MATCH($D318,$137:$137,0)-7),0),1),"","sed -i "&amp;IF($AK$310="MacOS","'' ","")&amp;"'s#"&amp;BE$312&amp;"="""&amp;VLOOKUP(BE$312,$AD$9:$AD$9:$AN$32,8,FALSE)&amp;""""&amp;"#"&amp;BE$312&amp;"="&amp;""""&amp;INDEX($E$168:$G$169,MATCH("●",INDEX($H$168:$AQ$169,,MATCH($D318,$137:$137,0)-7),0),1)&amp;""""&amp;"#g'"&amp;" ${CONFIG_DIR}"&amp;$K$7&amp;"; export "&amp;BE$312&amp;"="&amp;""""&amp;INDEX($E$168:$G$169,MATCH("●",INDEX($H$168:$AQ$169,,MATCH($D318,$137:$137,0)-7),0),1)&amp;""";"),",",""",""")</f>
        <v/>
      </c>
      <c r="BF318" s="71" t="str">
        <f>SUBSTITUTE(IF(INDEX($E$168:$G$169,MATCH("●",INDEX($H$168:$AQ$169,,MATCH($D318,$137:$137,0)-7),0),1)=VLOOKUP(BF$312,$AD$9:$AN$16,8,FALSE),"","sed -i "&amp;IF($AK$310="MacOS","'' ","")&amp;"'s#"&amp;BF$312&amp;"="""&amp;INDEX($E$168:$G$169,MATCH("●",INDEX($H$168:$AQ$169,,MATCH($D318,$137:$137,0)-7),0),1)&amp;""""&amp;"#"&amp;BF$312&amp;"="&amp;""""&amp;VLOOKUP(BF$312,$AD$9:$AN$16,8,FALSE)&amp;""""&amp;"#g'"&amp;"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8" s="71" t="str">
        <f>SUBSTITUTE(IF(VLOOKUP(BG$312,$AD$9:$AN$32,8,FALSE)=INDEX($E$171:$G$172,MATCH("●",INDEX($H$171:$AQ$172,,MATCH($D318,$137:$137,0)-7),0),1),"","sed -i "&amp;IF($AK$310="MacOS","'' ","")&amp;"'s#"&amp;BG$312&amp;"="""&amp;VLOOKUP(BG$312,$AD$9:$AN$32,8,FALSE)&amp;""""&amp;"#"&amp;BG$312&amp;"="&amp;""""&amp;INDEX($E$171:$G$172,MATCH("●",INDEX($H$171:$AQ$172,,MATCH($D318,$137:$137,0)-7),0),1)&amp;""""&amp;"#g'"&amp;" ${CONFIG_DIR}"&amp;$K$7&amp;"; export "&amp;BG$312&amp;"="&amp;""""&amp;INDEX($E$171:$G$172,MATCH("●",INDEX($H$171:$AQ$172,,MATCH($D318,$137:$137,0)-7),0),1)&amp;""";"),",",""",""")</f>
        <v/>
      </c>
      <c r="BH318" s="71" t="str">
        <f>SUBSTITUTE(IF(INDEX($E$171:$G$172,MATCH("●",INDEX($H$171:$AQ$172,,MATCH($D318,$137:$137,0)-7),0),1)=VLOOKUP(BH$312,$AD$9:$AN$16,8,FALSE),"","sed -i "&amp;IF($AK$310="MacOS","'' ","")&amp;"'s#"&amp;BH$312&amp;"="""&amp;INDEX($E$171:$G$172,MATCH("●",INDEX($H$171:$AQ$172,,MATCH($D318,$137:$137,0)-7),0),1)&amp;""""&amp;"#"&amp;BH$312&amp;"="&amp;""""&amp;VLOOKUP(BH$312,$AD$9:$AN$16,8,FALSE)&amp;""""&amp;"#g'"&amp;"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8" s="71" t="str">
        <f>SUBSTITUTE(IF(VLOOKUP(BI$312,$AD$9:$AN$32,8,FALSE)=INDEX($E$174:$G$186,MATCH("●",INDEX($H$174:$AQ$186,,MATCH($D318,$137:$137,0)-7),0),1),"","sed -i "&amp;IF($AK$310="MacOS","'' ","")&amp;"'s#"&amp;BI$312&amp;"="""&amp;VLOOKUP(BI$312,$AD$9:$AN$32,8,FALSE)&amp;""""&amp;"#"&amp;BI$312&amp;"="&amp;""""&amp;INDEX($E$174:$G$186,MATCH("●",INDEX($H$174:$AQ$186,,MATCH($D318,$137:$137,0)-7),0),1)&amp;""""&amp;"#g'"&amp;" ${CONFIG_DIR}"&amp;$K$7&amp;"; export "&amp;BI$312&amp;"="&amp;""""&amp;INDEX($E$174:$G$186,MATCH("●",INDEX($H$174:$AQ$186,,MATCH($D318,$137:$137,0)-7),0),1)&amp;""";"),",",""",""")</f>
        <v/>
      </c>
      <c r="BJ318" s="71" t="str">
        <f>SUBSTITUTE(IF(INDEX($E$174:$G$186,MATCH("●",INDEX($H$174:$AQ$186,,MATCH($D318,$137:$137,0)-7),0),1)=VLOOKUP(BJ$312,$AD$9:$AN$16,8,FALSE),"","sed -i "&amp;IF($AK$310="MacOS","'' ","")&amp;"'s#"&amp;BJ$312&amp;"="""&amp;INDEX($E$174:$G$186,MATCH("●",INDEX($H$174:$AQ$186,,MATCH($D318,$137:$137,0)-7),0),1)&amp;""""&amp;"#"&amp;BJ$312&amp;"="&amp;""""&amp;VLOOKUP(BJ$312,$AD$9:$AN$16,8,FALSE)&amp;""""&amp;"#g'"&amp;"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/>
      </c>
      <c r="BK318" s="71" t="str">
        <f>SUBSTITUTE(IF(VLOOKUP(BK$312,$AD$9:$AN$32,8,FALSE)=INDEX($E$188:$G$191,MATCH("●",INDEX($H$188:$AQ$191,,MATCH($D318,$137:$137,0)-7),0),1),"","sed -i "&amp;IF($AK$310="MacOS","'' ","")&amp;"'s#"&amp;BK$312&amp;"="""&amp;VLOOKUP(BK$312,$AD$9:$AN$32,8,FALSE)&amp;""""&amp;"#"&amp;BK$312&amp;"="&amp;""""&amp;INDEX($E$188:$G$191,MATCH("●",INDEX($H$188:$AQ$191,,MATCH($D318,$137:$137,0)-7),0),1)&amp;""""&amp;"#g'"&amp;" ${CONFIG_DIR}"&amp;$K$7&amp;"; export "&amp;BK$312&amp;"="&amp;""""&amp;INDEX($E$188:$G$191,MATCH("●",INDEX($H$188:$AQ$191,,MATCH($D318,$137:$137,0)-7),0),1)&amp;""";"),",",""",""")</f>
        <v/>
      </c>
      <c r="BL318" s="71" t="str">
        <f>SUBSTITUTE(IF(INDEX($E$188:$G$191,MATCH("●",INDEX($H$188:$AQ$191,,MATCH($D318,$137:$137,0)-7),0),1)=VLOOKUP(BL$312,$AD$9:$AN$32,8,FALSE),"","sed -i "&amp;IF($AK$310="MacOS","'' ","")&amp;"'s#"&amp;BL$312&amp;"="""&amp;INDEX($E$188:$G$191,MATCH("●",INDEX($H$188:$AQ$191,,MATCH($D318,$137:$137,0)-7),0),1)&amp;""""&amp;"#"&amp;BL$312&amp;"="&amp;""""&amp;VLOOKUP(BL$312,$AD$9:$AN$32,8,FALSE)&amp;""""&amp;"#g'"&amp;"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8" s="71" t="str">
        <f>SUBSTITUTE(IF(VLOOKUP(BM$312,$AD$9:$AN$32,8,FALSE)=INDEX($E$193:$G$194,MATCH("●",INDEX($H$193:$AQ$194,,MATCH($D318,$137:$137,0)-7),0),1),"","sed -i "&amp;IF($AK$310="MacOS","'' ","")&amp;"'s#"&amp;BM$312&amp;"="""&amp;VLOOKUP(BM$312,$AD$9:$AN$32,8,FALSE)&amp;""""&amp;"#"&amp;BM$312&amp;"="&amp;""""&amp;INDEX($E$193:$G$194,MATCH("●",INDEX($H$193:$AQ$194,,MATCH($D318,$137:$137,0)-7),0),1)&amp;""""&amp;"#g'"&amp;" ${CONFIG_DIR}"&amp;$K$7&amp;"; export "&amp;BM$312&amp;"="&amp;""""&amp;INDEX($E$193:$G$194,MATCH("●",INDEX($H$193:$AQ$194,,MATCH($D318,$137:$137,0)-7),0),1)&amp;""";"),",",""",""")</f>
        <v/>
      </c>
      <c r="BN318" s="71" t="str">
        <f>SUBSTITUTE(IF(INDEX($E$193:$G$194,MATCH("●",INDEX($H$193:$AQ$194,,MATCH($D318,$137:$137,0)-7),0),1)=VLOOKUP(BN$312,$AD$9:$AN$32,8,FALSE),"","sed -i "&amp;IF($AK$310="MacOS","'' ","")&amp;"'s#"&amp;BN$312&amp;"="""&amp;INDEX($E$193:$G$194,MATCH("●",INDEX($H$193:$AQ$194,,MATCH($D318,$137:$137,0)-7),0),1)&amp;""""&amp;"#"&amp;BN$312&amp;"="&amp;""""&amp;VLOOKUP(BN$312,$AD$9:$AN$32,8,FALSE)&amp;""""&amp;"#g'"&amp;"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8" s="71" t="str">
        <f>SUBSTITUTE(IF(VLOOKUP(BO$312,$AD$9:$AN$32,8,FALSE)=INDEX($E$196:$G$197,MATCH("●",INDEX($H$196:$AQ$197,,MATCH($D318,$137:$137,0)-7),0),1),"","sed -i "&amp;IF($AK$310="MacOS","'' ","")&amp;"'s#"&amp;BO$312&amp;"="""&amp;VLOOKUP(BO$312,$AD$9:$AN$32,8,FALSE)&amp;""""&amp;"#"&amp;BO$312&amp;"="&amp;""""&amp;INDEX($E$196:$G$197,MATCH("●",INDEX($H$196:$AQ$197,,MATCH($D318,$137:$137,0)-7),0),1)&amp;""""&amp;"#g'"&amp;" ${CONFIG_DIR}"&amp;$K$7&amp;"; export "&amp;BO$312&amp;"="&amp;""""&amp;INDEX($E$196:$G$197,MATCH("●",INDEX($H$196:$AQ$197,,MATCH($D318,$137:$137,0)-7),0),1)&amp;""";"),",",""",""")</f>
        <v/>
      </c>
      <c r="BP318" s="71" t="str">
        <f>SUBSTITUTE(IF(INDEX($E$196:$G$197,MATCH("●",INDEX($H$196:$AQ$197,,MATCH($D318,$137:$137,0)-7),0),1)=VLOOKUP(BP$312,$AD$9:$AN$32,8,FALSE),"","sed -i "&amp;IF($AK$310="MacOS","'' ","")&amp;"'s#"&amp;BP$312&amp;"="""&amp;INDEX($E$196:$G$197,MATCH("●",INDEX($H$196:$AQ$197,,MATCH($D318,$137:$137,0)-7),0),1)&amp;""""&amp;"#"&amp;BP$312&amp;"="&amp;""""&amp;VLOOKUP(BP$312,$AD$9:$AN$32,8,FALSE)&amp;""""&amp;"#g'"&amp;"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8" s="71" t="str">
        <f>SUBSTITUTE(IF(VLOOKUP(BQ$312,$AD$9:$AN$32,8,FALSE)=INDEX($E$199:$G$200,MATCH("●",INDEX($H$199:$AQ$200,,MATCH($D318,$137:$137,0)-7),0),1),"","sed -i "&amp;IF($AK$310="MacOS","'' ","")&amp;"'s#"&amp;BQ$312&amp;"="""&amp;VLOOKUP(BQ$312,$AD$9:$AN$32,8,FALSE)&amp;""""&amp;"#"&amp;BQ$312&amp;"="&amp;""""&amp;INDEX($E$199:$G$200,MATCH("●",INDEX($H$199:$AQ$200,,MATCH($D318,$137:$137,0)-7),0),1)&amp;""""&amp;"#g'"&amp;" ${CONFIG_DIR}"&amp;$K$7&amp;"; export "&amp;BQ$312&amp;"="&amp;""""&amp;INDEX($E$199:$G$200,MATCH("●",INDEX($H$199:$AQ$200,,MATCH($D318,$137:$137,0)-7),0),1)&amp;""";"),",",""",""")</f>
        <v/>
      </c>
      <c r="BR318" s="71" t="str">
        <f>SUBSTITUTE(IF(INDEX($E$199:$G$200,MATCH("●",INDEX($H$199:$AQ$200,,MATCH($D318,$137:$137,0)-7),0),1)=VLOOKUP(BR$312,$AD$9:$AN$32,8,FALSE),"","sed -i "&amp;IF($AK$310="MacOS","'' ","")&amp;"'s#"&amp;BR$312&amp;"="""&amp;INDEX($E$199:$G$200,MATCH("●",INDEX($H$199:$AQ$200,,MATCH($D318,$137:$137,0)-7),0),1)&amp;""""&amp;"#"&amp;BR$312&amp;"="&amp;""""&amp;VLOOKUP(BR$312,$AD$9:$AN$32,8,FALSE)&amp;""""&amp;"#g'"&amp;"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8" s="71" t="str">
        <f>SUBSTITUTE(IF(VLOOKUP(BS$312,$AD$9:$AN$32,8,FALSE)=INDEX($E$202:$G$205,MATCH("●",INDEX($H$202:$AQ$205,,MATCH($D318,$137:$137,0)-7),0),1),"","sed -i "&amp;IF($AK$310="MacOS","'' ","")&amp;"'s#"&amp;BS$312&amp;"="""&amp;VLOOKUP(BS$312,$AD$9:$AN$32,8,FALSE)&amp;""""&amp;"#"&amp;BS$312&amp;"="&amp;""""&amp;INDEX($E$202:$G$205,MATCH("●",INDEX($H$202:$AQ$205,,MATCH($D318,$137:$137,0)-7),0),1)&amp;""""&amp;"#g'"&amp;" ${CONFIG_DIR}"&amp;$K$7&amp;"; export "&amp;BS$312&amp;"="&amp;""""&amp;INDEX($E$202:$G$205,MATCH("●",INDEX($H$202:$AQ$205,,MATCH($D318,$137:$137,0)-7),0),1)&amp;""";"),",",""",""")</f>
        <v/>
      </c>
      <c r="BT318" s="71" t="str">
        <f>SUBSTITUTE(IF(INDEX($E$202:$G$205,MATCH("●",INDEX($H$202:$AQ$205,,MATCH($D318,$137:$137,0)-7),0),1)=VLOOKUP(BT$312,$AD$9:$AN$32,8,FALSE),"","sed -i "&amp;IF($AK$310="MacOS","'' ","")&amp;"'s#"&amp;BT$312&amp;"="""&amp;INDEX($E$202:$G$205,MATCH("●",INDEX($H$202:$AQ$205,,MATCH($D318,$137:$137,0)-7),0),1)&amp;""""&amp;"#"&amp;BT$312&amp;"="&amp;""""&amp;VLOOKUP(BT$312,$AD$9:$AN$32,8,FALSE)&amp;""""&amp;"#g'"&amp;"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8" s="71" t="str">
        <f>SUBSTITUTE(IF(VLOOKUP(BU$312,$AD$9:$AN$32,8,FALSE)=INDEX($E$207:$G$212,MATCH("●",INDEX($H$207:$AQ$212,,MATCH($D318,$137:$137,0)-7),0),1),"","sed -i "&amp;IF($AK$310="MacOS","'' ","")&amp;"'s#"&amp;BU$312&amp;"="""&amp;VLOOKUP(BU$312,$AD$9:$AN$32,8,FALSE)&amp;""""&amp;"#"&amp;BU$312&amp;"="&amp;""""&amp;INDEX($E$207:$G$212,MATCH("●",INDEX($H$207:$AQ$212,,MATCH($D318,$137:$137,0)-7),0),1)&amp;""""&amp;"#g'"&amp;" ${CONFIG_DIR}"&amp;$K$7&amp;"; export "&amp;BU$312&amp;"="&amp;""""&amp;INDEX($E$207:$G$212,MATCH("●",INDEX($H$207:$AQ$212,,MATCH($D318,$137:$137,0)-7),0),1)&amp;""";"),",",""",""")</f>
        <v/>
      </c>
      <c r="BV318" s="71" t="str">
        <f>SUBSTITUTE(IF(INDEX($E$207:$G$212,MATCH("●",INDEX($H$207:$AQ$212,,MATCH($D318,$137:$137,0)-7),0),1)=VLOOKUP(BV$312,$AD$9:$AN$32,8,FALSE),"","sed -i "&amp;IF($AK$310="MacOS","'' ","")&amp;"'s#"&amp;BV$312&amp;"="""&amp;INDEX($E$207:$G$212,MATCH("●",INDEX($H$207:$AQ$212,,MATCH($D318,$137:$137,0)-7),0),1)&amp;""""&amp;"#"&amp;BV$312&amp;"="&amp;""""&amp;VLOOKUP(BV$312,$AD$9:$AN$32,8,FALSE)&amp;""""&amp;"#g'"&amp;"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8" s="71" t="str">
        <f>SUBSTITUTE(IF(VLOOKUP(BW$312,$AD$9:$AN$32,8,FALSE)=INDEX($E$214:$G$219,MATCH("●",INDEX($H$214:$AQ$219,,MATCH($D318,$137:$137,0)-7),0),1),"","sed -i "&amp;IF($AK$310="MacOS","'' ","")&amp;"'s#"&amp;BW$312&amp;"="""&amp;VLOOKUP(BW$312,$AD$9:$AN$32,8,FALSE)&amp;""""&amp;"#"&amp;BW$312&amp;"="&amp;""""&amp;INDEX($E$214:$G$219,MATCH("●",INDEX($H$214:$AQ$219,,MATCH($D318,$137:$137,0)-7),0),1)&amp;""""&amp;"#g'"&amp;" ${CONFIG_DIR}"&amp;$K$7&amp;"; export "&amp;BW$312&amp;"="&amp;""""&amp;INDEX($E$214:$G$219,MATCH("●",INDEX($H$214:$AQ$219,,MATCH($D318,$137:$137,0)-7),0),1)&amp;""";"),",",""",""")</f>
        <v/>
      </c>
      <c r="BX318" s="71" t="str">
        <f>SUBSTITUTE(IF(INDEX($E$214:$G$219,MATCH("●",INDEX($H$214:$AQ$219,,MATCH($D318,$137:$137,0)-7),0),1)=VLOOKUP(BX$312,$AD$9:$AN$32,8,FALSE),"","sed -i "&amp;IF($AK$310="MacOS","'' ","")&amp;"'s#"&amp;BX$312&amp;"="""&amp;INDEX($E$214:$G$219,MATCH("●",INDEX($H$214:$AQ$219,,MATCH($D318,$137:$137,0)-7),0),1)&amp;""""&amp;"#"&amp;BX$312&amp;"="&amp;""""&amp;VLOOKUP(BX$312,$AD$9:$AN$32,8,FALSE)&amp;""""&amp;"#g'"&amp;"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8" s="71" t="str">
        <f>SUBSTITUTE(IF(VLOOKUP(BY$312,$AD$9:$AN$32,8,FALSE)=INDEX($E$221:$G$226,MATCH("●",INDEX($H$221:$AQ$226,,MATCH($D318,$137:$137,0)-7),0),1),"","sed -i "&amp;IF($AK$310="MacOS","'' ","")&amp;"'s#"&amp;BY$312&amp;"="""&amp;VLOOKUP(BY$312,$AD$9:$AN$32,8,FALSE)&amp;""""&amp;"#"&amp;BY$312&amp;"="&amp;""""&amp;INDEX($E$221:$G$226,MATCH("●",INDEX($H$221:$AQ$226,,MATCH($D318,$137:$137,0)-7),0),1)&amp;""""&amp;"#g'"&amp;" ${CONFIG_DIR}"&amp;$K$7&amp;"; export "&amp;BY$312&amp;"="&amp;""""&amp;INDEX($E$221:$G$226,MATCH("●",INDEX($H$221:$AQ$226,,MATCH($D318,$137:$137,0)-7),0),1)&amp;""";"),",",""",""")</f>
        <v/>
      </c>
      <c r="BZ318" s="71" t="str">
        <f>SUBSTITUTE(IF(INDEX($E$221:$G$226,MATCH("●",INDEX($H$221:$AQ$226,,MATCH($D318,$137:$137,0)-7),0),1)=VLOOKUP(BZ$312,$AD$9:$AN$32,8,FALSE),"","sed -i "&amp;IF($AK$310="MacOS","'' ","")&amp;"'s#"&amp;BZ$312&amp;"="""&amp;INDEX($E$221:$G$226,MATCH("●",INDEX($H$221:$AQ$226,,MATCH($D318,$137:$137,0)-7),0),1)&amp;""""&amp;"#"&amp;BZ$312&amp;"="&amp;""""&amp;VLOOKUP(BZ$312,$AD$9:$AN$32,8,FALSE)&amp;""""&amp;"#g'"&amp;"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8" s="71" t="str">
        <f>SUBSTITUTE(IF(VLOOKUP(CA$312,$AD$9:$AN$32,8,FALSE)=INDEX($E$228:$G$233,MATCH("●",INDEX($H$228:$AQ$233,,MATCH($D318,$137:$137,0)-7),0),1),"","sed -i "&amp;IF($AK$310="MacOS","'' ","")&amp;"'s#"&amp;CA$312&amp;"="""&amp;VLOOKUP(CA$312,$AD$9:$AN$32,8,FALSE)&amp;""""&amp;"#"&amp;CA$312&amp;"="&amp;""""&amp;INDEX($E$228:$G$233,MATCH("●",INDEX($H$228:$AQ$233,,MATCH($D318,$137:$137,0)-7),0),1)&amp;""""&amp;"#g'"&amp;" ${CONFIG_DIR}"&amp;$K$7&amp;"; export "&amp;CA$312&amp;"="&amp;""""&amp;INDEX($E$228:$G$233,MATCH("●",INDEX($H$228:$AQ$233,,MATCH($D318,$137:$137,0)-7),0),1)&amp;""";"),",",""",""")</f>
        <v/>
      </c>
      <c r="CB318" s="71" t="str">
        <f>SUBSTITUTE(IF(INDEX($E$228:$G$233,MATCH("●",INDEX($H$228:$AQ$233,,MATCH($D318,$137:$137,0)-7),0),1)=VLOOKUP(CB$312,$AD$9:$AN$32,8,FALSE),"","sed -i "&amp;IF($AK$310="MacOS","'' ","")&amp;"'s#"&amp;CB$312&amp;"="""&amp;INDEX($E$228:$G$233,MATCH("●",INDEX($H$228:$AQ$233,,MATCH($D318,$137:$137,0)-7),0),1)&amp;""""&amp;"#"&amp;CB$312&amp;"="&amp;""""&amp;VLOOKUP(CB$312,$AD$9:$AN$32,8,FALSE)&amp;""""&amp;"#g'"&amp;"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8" s="71" t="str">
        <f>SUBSTITUTE(IF(VLOOKUP(CC$312,$AD$9:$AN$32,8,FALSE)=INDEX($E$235:$G$240,MATCH("●",INDEX($H$235:$AQ$240,,MATCH($D318,$137:$137,0)-7),0),1),"","sed -i "&amp;IF($AK$310="MacOS","'' ","")&amp;"'s#"&amp;CC$312&amp;"="""&amp;VLOOKUP(CC$312,$AD$9:$AN$32,8,FALSE)&amp;""""&amp;"#"&amp;CC$312&amp;"="&amp;""""&amp;INDEX($E$235:$G$240,MATCH("●",INDEX($H$235:$AQ$240,,MATCH($D318,$137:$137,0)-7),0),1)&amp;""""&amp;"#g'"&amp;" ${CONFIG_DIR}"&amp;$K$7&amp;"; export "&amp;CC$312&amp;"="&amp;""""&amp;INDEX($E$235:$G$240,MATCH("●",INDEX($H$235:$AQ$240,,MATCH($D318,$137:$137,0)-7),0),1)&amp;""";"),",",""",""")</f>
        <v/>
      </c>
      <c r="CD318" s="71" t="str">
        <f>SUBSTITUTE(IF(INDEX($E$235:$G$240,MATCH("●",INDEX($H$235:$AQ$240,,MATCH($D318,$137:$137,0)-7),0),1)=VLOOKUP(CD$312,$AD$9:$AN$32,8,FALSE),"","sed -i "&amp;IF($AK$310="MacOS","'' ","")&amp;"'s#"&amp;CD$312&amp;"="""&amp;INDEX($E$235:$G$240,MATCH("●",INDEX($H$235:$AQ$240,,MATCH($D318,$137:$137,0)-7),0),1)&amp;""""&amp;"#"&amp;CD$312&amp;"="&amp;""""&amp;VLOOKUP(CD$312,$AD$9:$AN$32,8,FALSE)&amp;""""&amp;"#g'"&amp;"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8" s="71" t="str">
        <f>SUBSTITUTE(IF(VLOOKUP(CE$312,$AD$9:$AN$32,8,FALSE)=INDEX($E$242:$G$247,MATCH("●",INDEX($H$242:$AQ$247,,MATCH($D318,$137:$137,0)-7),0),1),"","sed -i "&amp;IF($AK$310="MacOS","'' ","")&amp;"'s#"&amp;CE$312&amp;"="""&amp;VLOOKUP(CE$312,$AD$9:$AN$32,8,FALSE)&amp;""""&amp;"#"&amp;CE$312&amp;"="&amp;""""&amp;INDEX($E$242:$G$247,MATCH("●",INDEX($H$242:$AQ$247,,MATCH($D318,$137:$137,0)-7),0),1)&amp;""""&amp;"#g'"&amp;" ${CONFIG_DIR}"&amp;$K$7&amp;"; export "&amp;CE$312&amp;"="&amp;""""&amp;INDEX($E$242:$G$247,MATCH("●",INDEX($H$242:$AQ$247,,MATCH($D318,$137:$137,0)-7),0),1)&amp;""";"),",",""",""")</f>
        <v/>
      </c>
      <c r="CF318" s="71" t="str">
        <f>SUBSTITUTE(IF(INDEX($E$242:$G$247,MATCH("●",INDEX($H$242:$AQ$247,,MATCH($D318,$137:$137,0)-7),0),1)=VLOOKUP(CF$312,$AD$9:$AN$32,8,FALSE),"","sed -i "&amp;IF($AK$310="MacOS","'' ","")&amp;"'s#"&amp;CF$312&amp;"="""&amp;INDEX($E$242:$G$247,MATCH("●",INDEX($H$242:$AQ$247,,MATCH($D318,$137:$137,0)-7),0),1)&amp;""""&amp;"#"&amp;CF$312&amp;"="&amp;""""&amp;VLOOKUP(CF$312,$AD$9:$AN$32,8,FALSE)&amp;""""&amp;"#g'"&amp;"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8" s="71" t="str">
        <f>SUBSTITUTE(IF(VLOOKUP(CG$312,$AD$9:$AN$32,8,FALSE)=INDEX($E$249:$G$253,MATCH("●",INDEX($H$249:$AQ$253,,MATCH($D318,$137:$137,0)-7),0),1),"","sed -i "&amp;IF($AK$310="MacOS","'' ","")&amp;"'s#"&amp;CG$312&amp;"="""&amp;VLOOKUP(CG$312,$AD$9:$AN$32,8,FALSE)&amp;""""&amp;"#"&amp;CG$312&amp;"="&amp;""""&amp;INDEX($E$249:$G$253,MATCH("●",INDEX($H$249:$AQ$253,,MATCH($D318,$137:$137,0)-7),0),1)&amp;""""&amp;"#g'"&amp;" ${CONFIG_DIR}"&amp;$K$7&amp;"; export "&amp;CG$312&amp;"="&amp;""""&amp;INDEX($E$249:$G$253,MATCH("●",INDEX($H$249:$AQ$253,,MATCH($D318,$137:$137,0)-7),0),1)&amp;""";"),",",""",""")</f>
        <v/>
      </c>
      <c r="CH318" s="71" t="str">
        <f>SUBSTITUTE(IF(INDEX($E$249:$G$253,MATCH("●",INDEX($H$249:$AQ$253,,MATCH($D318,$137:$137,0)-7),0),1)=VLOOKUP(CH$312,$AD$9:$AN$32,8,FALSE),"","sed -i "&amp;IF($AK$310="MacOS","'' ","")&amp;"'s#"&amp;CH$312&amp;"="""&amp;INDEX($E$249:$G$253,MATCH("●",INDEX($H$249:$AQ$253,,MATCH($D318,$137:$137,0)-7),0),1)&amp;""""&amp;"#"&amp;CH$312&amp;"="&amp;""""&amp;VLOOKUP(CH$312,$AD$9:$AN$32,8,FALSE)&amp;""""&amp;"#g'"&amp;"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8" s="71" t="str">
        <f>SUBSTITUTE(IF(VLOOKUP(CI$312,$AD$9:$AN$32,8,FALSE)=INDEX($E$255:$G$259,MATCH("●",INDEX($H$255:$AQ$259,,MATCH($D318,$137:$137,0)-7),0),1),"","sed -i "&amp;IF($AK$310="MacOS","'' ","")&amp;"'s#"&amp;CI$312&amp;"="""&amp;VLOOKUP(CI$312,$AD$9:$AN$32,8,FALSE)&amp;""""&amp;"#"&amp;CI$312&amp;"="&amp;""""&amp;INDEX($E$255:$G$259,MATCH("●",INDEX($H$255:$AQ$259,,MATCH($D318,$137:$137,0)-7),0),1)&amp;""""&amp;"#g'"&amp;" ${CONFIG_DIR}"&amp;$K$7&amp;"; export "&amp;CI$312&amp;"="&amp;""""&amp;INDEX($E$255:$G$259,MATCH("●",INDEX($H$255:$AQ$259,,MATCH($D318,$137:$137,0)-7),0),1)&amp;""";"),",",""",""")</f>
        <v/>
      </c>
      <c r="CJ318" s="71" t="str">
        <f>SUBSTITUTE(IF(INDEX($E$255:$G$259,MATCH("●",INDEX($H$255:$AQ$259,,MATCH($D318,$137:$137,0)-7),0),1)=VLOOKUP(CJ$312,$AD$9:$AN$32,8,FALSE),"","sed -i "&amp;IF($AK$310="MacOS","'' ","")&amp;"'s#"&amp;CJ$312&amp;"="""&amp;INDEX($E$255:$G$259,MATCH("●",INDEX($H$255:$AQ$259,,MATCH($D318,$137:$137,0)-7),0),1)&amp;""""&amp;"#"&amp;CJ$312&amp;"="&amp;""""&amp;VLOOKUP(CJ$312,$AD$9:$AN$32,8,FALSE)&amp;""""&amp;"#g'"&amp;"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8" s="71" t="str">
        <f>SUBSTITUTE(IF(VLOOKUP(CK$312,$AD$9:$AN$32,8,FALSE)=INDEX($E$261:$G$270,MATCH("●",INDEX($H$261:$AQ$270,,MATCH($D318,$137:$137,0)-7),0),1),"","sed -i "&amp;IF($AK$310="MacOS","'' ","")&amp;"'s#"&amp;CK$312&amp;"="""&amp;VLOOKUP(CK$312,$AD$9:$AN$32,8,FALSE)&amp;""""&amp;"#"&amp;CK$312&amp;"="&amp;""""&amp;INDEX($E$261:$G$270,MATCH("●",INDEX($H$261:$AQ$270,,MATCH($D318,$137:$137,0)-7),0),1)&amp;""""&amp;"#g'"&amp;" ${CONFIG_DIR}"&amp;$K$7&amp;"; export "&amp;CK$312&amp;"="&amp;""""&amp;INDEX($E$261:$G$270,MATCH("●",INDEX($H$261:$AQ$270,,MATCH($D318,$137:$137,0)-7),0),1)&amp;""";"),",",""",""")</f>
        <v>sed -i '' 's#SQL_SET_HOST="%"#SQL_SET_HOST="255.255.255.256"#g' ${CONFIG_DIR}db_sql_config.txt; export SQL_SET_HOST="255.255.255.256";</v>
      </c>
      <c r="CL318" s="71" t="str">
        <f>SUBSTITUTE(IF(INDEX($E$261:$G$270,MATCH("●",INDEX($H$261:$AQ$270,,MATCH($D318,$137:$137,0)-7),0),1)=VLOOKUP(CL$312,$AD$9:$AN$32,8,FALSE),"","sed -i "&amp;IF($AK$310="MacOS","'' ","")&amp;"'s#"&amp;CL$312&amp;"="""&amp;INDEX($E$261:$G$270,MATCH("●",INDEX($H$261:$AQ$270,,MATCH($D318,$137:$137,0)-7),0),1)&amp;""""&amp;"#"&amp;CL$312&amp;"="&amp;""""&amp;VLOOKUP(CL$312,$AD$9:$AN$32,8,FALSE)&amp;""""&amp;"#g'"&amp;"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>sed -i '' 's#SQL_SET_HOST="255.255.255.256"#SQL_SET_HOST="%"#g' ${CONFIG_DIR}db_sql_config.txt; export SQL_SET_HOST="%";</v>
      </c>
      <c r="CM318" s="71" t="str">
        <f t="shared" si="6"/>
        <v>sed -i '' 's#POSTGRESQL_TEMPLATE="template0"#POSTGRESQL_TEMPLATE="なし"#g' ${CONFIG_DIR}db_data_config.txt; export POSTGRESQL_TEMPLATE="なし";</v>
      </c>
      <c r="CN318" s="71" t="str">
        <f t="shared" si="7"/>
        <v>sed -i '' 's#POSTGRESQL_TEMPLATE="なし"#POSTGRESQL_TEMPLATE="template0"#g' ${CONFIG_DIR}db_data_config.txt; export POSTGRESQL_TEMPLATE="template0";</v>
      </c>
      <c r="CO318" s="71" t="str">
        <f t="shared" si="8"/>
        <v>sed -i '' 's#POSTGRESQL_CONNECTION_LIMIT="-1"#POSTGRESQL_CONNECTION_LIMIT="なし"#g' ${CONFIG_DIR}db_data_config.txt; export POSTGRESQL_CONNECTION_LIMIT="なし";</v>
      </c>
      <c r="CP318" s="71" t="str">
        <f t="shared" si="9"/>
        <v>sed -i '' 's#POSTGRESQL_CONNECTION_LIMIT="なし"#POSTGRESQL_CONNECTION_LIMIT="-1"#g' ${CONFIG_DIR}db_data_config.txt; export POSTGRESQL_CONNECTION_LIMIT="-1";</v>
      </c>
      <c r="CQ318" s="71" t="str">
        <f t="shared" si="10"/>
        <v>sed -i '' 's#POSTGRESQL_ALLOW_CONNECTIONS="true"#POSTGRESQL_ALLOW_CONNECTIONS="なし"#g' ${CONFIG_DIR}db_data_config.txt; export POSTGRESQL_ALLOW_CONNECTIONS="なし";</v>
      </c>
      <c r="CR318" s="71" t="str">
        <f t="shared" si="11"/>
        <v>sed -i '' 's#POSTGRESQL_ALLOW_CONNECTIONS="なし"#POSTGRESQL_ALLOW_CONNECTIONS="true"#g' ${CONFIG_DIR}db_data_config.txt; export POSTGRESQL_ALLOW_CONNECTIONS="true";</v>
      </c>
      <c r="CS318" s="5" t="s">
        <v>735</v>
      </c>
    </row>
    <row r="319" spans="3:97" ht="54" customHeight="1">
      <c r="D319" s="96">
        <f t="shared" si="12"/>
        <v>78</v>
      </c>
      <c r="E319" s="97"/>
      <c r="F319" s="97"/>
      <c r="G319" s="98"/>
      <c r="H319" s="45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7"/>
      <c r="AE319" s="99"/>
      <c r="AF319" s="100"/>
      <c r="AG319" s="101"/>
      <c r="AH319" s="102"/>
      <c r="AI319" s="103"/>
      <c r="AJ319" s="103"/>
      <c r="AK319" s="103"/>
      <c r="AL319" s="103"/>
      <c r="AM319" s="103"/>
      <c r="AN319" s="103"/>
      <c r="AO319" s="103"/>
      <c r="AP319" s="103"/>
      <c r="AQ319" s="104"/>
      <c r="AS319" s="68"/>
      <c r="AT319" s="69"/>
      <c r="AU319" s="70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71"/>
      <c r="CM319" s="71"/>
      <c r="CN319" s="71"/>
      <c r="CO319" s="71"/>
      <c r="CP319" s="71"/>
      <c r="CQ319" s="71"/>
      <c r="CR319" s="71"/>
    </row>
  </sheetData>
  <mergeCells count="372">
    <mergeCell ref="D319:G319"/>
    <mergeCell ref="AE319:AG319"/>
    <mergeCell ref="AH319:AQ319"/>
    <mergeCell ref="B2:F3"/>
    <mergeCell ref="G2:I3"/>
    <mergeCell ref="J2:AA3"/>
    <mergeCell ref="AB2:AC2"/>
    <mergeCell ref="AD2:AF2"/>
    <mergeCell ref="AG2:AJ2"/>
    <mergeCell ref="AO9:AQ9"/>
    <mergeCell ref="AO10:AQ10"/>
    <mergeCell ref="AO11:AQ11"/>
    <mergeCell ref="AO12:AQ12"/>
    <mergeCell ref="AO13:AQ13"/>
    <mergeCell ref="AO14:AQ14"/>
    <mergeCell ref="AK2:AM2"/>
    <mergeCell ref="AN2:AQ2"/>
    <mergeCell ref="AB3:AC3"/>
    <mergeCell ref="AD3:AF3"/>
    <mergeCell ref="AG3:AJ3"/>
    <mergeCell ref="AK3:AM3"/>
    <mergeCell ref="AN3:AQ3"/>
    <mergeCell ref="AO21:AQ21"/>
    <mergeCell ref="AO22:AQ22"/>
    <mergeCell ref="AO23:AQ23"/>
    <mergeCell ref="AO24:AQ24"/>
    <mergeCell ref="AO25:AQ25"/>
    <mergeCell ref="AO26:AQ26"/>
    <mergeCell ref="AO15:AQ15"/>
    <mergeCell ref="AO16:AQ16"/>
    <mergeCell ref="AO17:AQ17"/>
    <mergeCell ref="AO18:AQ18"/>
    <mergeCell ref="AO19:AQ19"/>
    <mergeCell ref="AO20:AQ20"/>
    <mergeCell ref="D137:G139"/>
    <mergeCell ref="H137:H139"/>
    <mergeCell ref="I137:I139"/>
    <mergeCell ref="J137:J139"/>
    <mergeCell ref="K137:K139"/>
    <mergeCell ref="L137:L139"/>
    <mergeCell ref="M137:M139"/>
    <mergeCell ref="AO27:AQ27"/>
    <mergeCell ref="AO28:AQ28"/>
    <mergeCell ref="AO29:AQ29"/>
    <mergeCell ref="AO30:AQ30"/>
    <mergeCell ref="AO31:AQ31"/>
    <mergeCell ref="AO32:AQ32"/>
    <mergeCell ref="N137:N139"/>
    <mergeCell ref="O137:O139"/>
    <mergeCell ref="P137:P139"/>
    <mergeCell ref="Q137:Q139"/>
    <mergeCell ref="R137:R139"/>
    <mergeCell ref="S137:S139"/>
    <mergeCell ref="AO36:AQ36"/>
    <mergeCell ref="AO37:AQ37"/>
    <mergeCell ref="AO38:AQ38"/>
    <mergeCell ref="Z137:Z139"/>
    <mergeCell ref="AA137:AA139"/>
    <mergeCell ref="AB137:AB139"/>
    <mergeCell ref="AC137:AC139"/>
    <mergeCell ref="AD137:AD139"/>
    <mergeCell ref="AE137:AE139"/>
    <mergeCell ref="T137:T139"/>
    <mergeCell ref="U137:U139"/>
    <mergeCell ref="V137:V139"/>
    <mergeCell ref="W137:W139"/>
    <mergeCell ref="X137:X139"/>
    <mergeCell ref="Y137:Y139"/>
    <mergeCell ref="AL137:AL139"/>
    <mergeCell ref="AM137:AM139"/>
    <mergeCell ref="AN137:AN139"/>
    <mergeCell ref="AO137:AO139"/>
    <mergeCell ref="AP137:AP139"/>
    <mergeCell ref="AQ137:AQ139"/>
    <mergeCell ref="AF137:AF139"/>
    <mergeCell ref="AG137:AG139"/>
    <mergeCell ref="AH137:AH139"/>
    <mergeCell ref="AI137:AI139"/>
    <mergeCell ref="AJ137:AJ139"/>
    <mergeCell ref="AK137:AK139"/>
    <mergeCell ref="E146:G146"/>
    <mergeCell ref="E148:G148"/>
    <mergeCell ref="E149:G149"/>
    <mergeCell ref="E151:G151"/>
    <mergeCell ref="E152:G152"/>
    <mergeCell ref="E153:G153"/>
    <mergeCell ref="E141:G141"/>
    <mergeCell ref="AW142:AX142"/>
    <mergeCell ref="AY142:AZ142"/>
    <mergeCell ref="E143:G143"/>
    <mergeCell ref="E144:G144"/>
    <mergeCell ref="E145:G145"/>
    <mergeCell ref="E161:G161"/>
    <mergeCell ref="E162:G162"/>
    <mergeCell ref="E163:G163"/>
    <mergeCell ref="E164:G164"/>
    <mergeCell ref="E165:G165"/>
    <mergeCell ref="E166:G166"/>
    <mergeCell ref="E154:G154"/>
    <mergeCell ref="E155:G155"/>
    <mergeCell ref="E156:G156"/>
    <mergeCell ref="E158:G158"/>
    <mergeCell ref="E159:G159"/>
    <mergeCell ref="E160:G160"/>
    <mergeCell ref="E176:G176"/>
    <mergeCell ref="E177:G177"/>
    <mergeCell ref="E178:G178"/>
    <mergeCell ref="E179:G179"/>
    <mergeCell ref="E180:G180"/>
    <mergeCell ref="E181:G181"/>
    <mergeCell ref="E168:G168"/>
    <mergeCell ref="E169:G169"/>
    <mergeCell ref="E171:G171"/>
    <mergeCell ref="E172:G172"/>
    <mergeCell ref="E174:G174"/>
    <mergeCell ref="E175:G175"/>
    <mergeCell ref="E189:G189"/>
    <mergeCell ref="E190:G190"/>
    <mergeCell ref="E191:G191"/>
    <mergeCell ref="E193:G193"/>
    <mergeCell ref="E194:G194"/>
    <mergeCell ref="E196:G196"/>
    <mergeCell ref="E182:G182"/>
    <mergeCell ref="E183:G183"/>
    <mergeCell ref="E184:G184"/>
    <mergeCell ref="E185:G185"/>
    <mergeCell ref="E186:G186"/>
    <mergeCell ref="E188:G188"/>
    <mergeCell ref="E205:G205"/>
    <mergeCell ref="E207:G207"/>
    <mergeCell ref="E208:G208"/>
    <mergeCell ref="E209:G209"/>
    <mergeCell ref="E210:G210"/>
    <mergeCell ref="E211:G211"/>
    <mergeCell ref="E197:G197"/>
    <mergeCell ref="E199:G199"/>
    <mergeCell ref="E200:G200"/>
    <mergeCell ref="E202:G202"/>
    <mergeCell ref="E203:G203"/>
    <mergeCell ref="E204:G204"/>
    <mergeCell ref="E219:G219"/>
    <mergeCell ref="E221:G221"/>
    <mergeCell ref="E222:G222"/>
    <mergeCell ref="E223:G223"/>
    <mergeCell ref="E224:G224"/>
    <mergeCell ref="E225:G225"/>
    <mergeCell ref="E212:G212"/>
    <mergeCell ref="E214:G214"/>
    <mergeCell ref="E215:G215"/>
    <mergeCell ref="E216:G216"/>
    <mergeCell ref="E217:G217"/>
    <mergeCell ref="E218:G218"/>
    <mergeCell ref="E233:G233"/>
    <mergeCell ref="E235:G235"/>
    <mergeCell ref="E236:G236"/>
    <mergeCell ref="E237:G237"/>
    <mergeCell ref="E238:G238"/>
    <mergeCell ref="E239:G239"/>
    <mergeCell ref="E226:G226"/>
    <mergeCell ref="E228:G228"/>
    <mergeCell ref="E229:G229"/>
    <mergeCell ref="E230:G230"/>
    <mergeCell ref="E231:G231"/>
    <mergeCell ref="E232:G232"/>
    <mergeCell ref="E247:G247"/>
    <mergeCell ref="E249:G249"/>
    <mergeCell ref="E250:G250"/>
    <mergeCell ref="E251:G251"/>
    <mergeCell ref="E252:G252"/>
    <mergeCell ref="E253:G253"/>
    <mergeCell ref="E240:G240"/>
    <mergeCell ref="E242:G242"/>
    <mergeCell ref="E243:G243"/>
    <mergeCell ref="E244:G244"/>
    <mergeCell ref="E245:G245"/>
    <mergeCell ref="E246:G246"/>
    <mergeCell ref="E262:G262"/>
    <mergeCell ref="E263:G263"/>
    <mergeCell ref="E264:G264"/>
    <mergeCell ref="E265:G265"/>
    <mergeCell ref="E266:G266"/>
    <mergeCell ref="E267:G267"/>
    <mergeCell ref="E255:G255"/>
    <mergeCell ref="E256:G256"/>
    <mergeCell ref="E257:G257"/>
    <mergeCell ref="E258:G258"/>
    <mergeCell ref="E259:G259"/>
    <mergeCell ref="E261:G261"/>
    <mergeCell ref="E275:G275"/>
    <mergeCell ref="E277:G277"/>
    <mergeCell ref="E278:G278"/>
    <mergeCell ref="E279:G279"/>
    <mergeCell ref="E280:G280"/>
    <mergeCell ref="E281:G281"/>
    <mergeCell ref="E268:G268"/>
    <mergeCell ref="E269:G269"/>
    <mergeCell ref="E270:G270"/>
    <mergeCell ref="E272:G272"/>
    <mergeCell ref="E273:G273"/>
    <mergeCell ref="E274:G274"/>
    <mergeCell ref="I288:I290"/>
    <mergeCell ref="J288:J290"/>
    <mergeCell ref="K288:K290"/>
    <mergeCell ref="L288:L290"/>
    <mergeCell ref="M288:M290"/>
    <mergeCell ref="N288:N290"/>
    <mergeCell ref="E283:G283"/>
    <mergeCell ref="E284:G284"/>
    <mergeCell ref="E285:G285"/>
    <mergeCell ref="E286:G286"/>
    <mergeCell ref="D288:G290"/>
    <mergeCell ref="H288:H290"/>
    <mergeCell ref="AP288:AP290"/>
    <mergeCell ref="AQ288:AQ290"/>
    <mergeCell ref="D291:G295"/>
    <mergeCell ref="H291:H295"/>
    <mergeCell ref="I291:I295"/>
    <mergeCell ref="J291:J295"/>
    <mergeCell ref="K291:K295"/>
    <mergeCell ref="AG288:AG290"/>
    <mergeCell ref="AH288:AH290"/>
    <mergeCell ref="AI288:AI290"/>
    <mergeCell ref="AJ288:AJ290"/>
    <mergeCell ref="AK288:AK290"/>
    <mergeCell ref="AL288:AL290"/>
    <mergeCell ref="AA288:AA290"/>
    <mergeCell ref="AB288:AB290"/>
    <mergeCell ref="AC288:AC290"/>
    <mergeCell ref="AD288:AD290"/>
    <mergeCell ref="AE288:AE290"/>
    <mergeCell ref="AF288:AF290"/>
    <mergeCell ref="U288:U290"/>
    <mergeCell ref="V288:V290"/>
    <mergeCell ref="W288:W290"/>
    <mergeCell ref="X288:X290"/>
    <mergeCell ref="Y288:Y290"/>
    <mergeCell ref="L291:L295"/>
    <mergeCell ref="M291:M295"/>
    <mergeCell ref="N291:N295"/>
    <mergeCell ref="O291:O295"/>
    <mergeCell ref="P291:P295"/>
    <mergeCell ref="Q291:Q295"/>
    <mergeCell ref="AM288:AM290"/>
    <mergeCell ref="AN288:AN290"/>
    <mergeCell ref="AO288:AO290"/>
    <mergeCell ref="Z288:Z290"/>
    <mergeCell ref="O288:O290"/>
    <mergeCell ref="P288:P290"/>
    <mergeCell ref="Q288:Q290"/>
    <mergeCell ref="R288:R290"/>
    <mergeCell ref="S288:S290"/>
    <mergeCell ref="T288:T290"/>
    <mergeCell ref="Z291:Z295"/>
    <mergeCell ref="AA291:AA295"/>
    <mergeCell ref="AB291:AB295"/>
    <mergeCell ref="AC291:AC295"/>
    <mergeCell ref="R291:R295"/>
    <mergeCell ref="S291:S295"/>
    <mergeCell ref="T291:T295"/>
    <mergeCell ref="U291:U295"/>
    <mergeCell ref="V291:V295"/>
    <mergeCell ref="W291:W295"/>
    <mergeCell ref="AP291:AP295"/>
    <mergeCell ref="AQ291:AQ295"/>
    <mergeCell ref="D297:G299"/>
    <mergeCell ref="H297:H299"/>
    <mergeCell ref="I297:I299"/>
    <mergeCell ref="J297:J299"/>
    <mergeCell ref="K297:K299"/>
    <mergeCell ref="L297:L299"/>
    <mergeCell ref="M297:M299"/>
    <mergeCell ref="N297:N299"/>
    <mergeCell ref="AJ291:AJ295"/>
    <mergeCell ref="AK291:AK295"/>
    <mergeCell ref="AL291:AL295"/>
    <mergeCell ref="AM291:AM295"/>
    <mergeCell ref="AN291:AN295"/>
    <mergeCell ref="AO291:AO295"/>
    <mergeCell ref="AD291:AD295"/>
    <mergeCell ref="AE291:AE295"/>
    <mergeCell ref="AF291:AF295"/>
    <mergeCell ref="AG291:AG295"/>
    <mergeCell ref="AH291:AH295"/>
    <mergeCell ref="AI291:AI295"/>
    <mergeCell ref="X291:X295"/>
    <mergeCell ref="Y291:Y295"/>
    <mergeCell ref="AP297:AP299"/>
    <mergeCell ref="AQ297:AQ299"/>
    <mergeCell ref="D300:G304"/>
    <mergeCell ref="H300:H304"/>
    <mergeCell ref="I300:I304"/>
    <mergeCell ref="J300:J304"/>
    <mergeCell ref="K300:K304"/>
    <mergeCell ref="AG297:AG299"/>
    <mergeCell ref="AH297:AH299"/>
    <mergeCell ref="AI297:AI299"/>
    <mergeCell ref="AJ297:AJ299"/>
    <mergeCell ref="AK297:AK299"/>
    <mergeCell ref="AL297:AL299"/>
    <mergeCell ref="AA297:AA299"/>
    <mergeCell ref="AB297:AB299"/>
    <mergeCell ref="AC297:AC299"/>
    <mergeCell ref="AD297:AD299"/>
    <mergeCell ref="AE297:AE299"/>
    <mergeCell ref="AF297:AF299"/>
    <mergeCell ref="U297:U299"/>
    <mergeCell ref="V297:V299"/>
    <mergeCell ref="W297:W299"/>
    <mergeCell ref="L300:L304"/>
    <mergeCell ref="M300:M304"/>
    <mergeCell ref="N300:N304"/>
    <mergeCell ref="O300:O304"/>
    <mergeCell ref="P300:P304"/>
    <mergeCell ref="Q300:Q304"/>
    <mergeCell ref="AM297:AM299"/>
    <mergeCell ref="AI300:AI304"/>
    <mergeCell ref="X300:X304"/>
    <mergeCell ref="Y300:Y304"/>
    <mergeCell ref="Z300:Z304"/>
    <mergeCell ref="AA300:AA304"/>
    <mergeCell ref="AB300:AB304"/>
    <mergeCell ref="AC300:AC304"/>
    <mergeCell ref="R300:R304"/>
    <mergeCell ref="S300:S304"/>
    <mergeCell ref="T300:T304"/>
    <mergeCell ref="U300:U304"/>
    <mergeCell ref="V300:V304"/>
    <mergeCell ref="W300:W304"/>
    <mergeCell ref="AN297:AN299"/>
    <mergeCell ref="AO297:AO299"/>
    <mergeCell ref="Z297:Z299"/>
    <mergeCell ref="O297:O299"/>
    <mergeCell ref="P297:P299"/>
    <mergeCell ref="Q297:Q299"/>
    <mergeCell ref="R297:R299"/>
    <mergeCell ref="S297:S299"/>
    <mergeCell ref="T297:T299"/>
    <mergeCell ref="X297:X299"/>
    <mergeCell ref="Y297:Y299"/>
    <mergeCell ref="D314:G314"/>
    <mergeCell ref="AE314:AG314"/>
    <mergeCell ref="AH314:AQ314"/>
    <mergeCell ref="D315:G315"/>
    <mergeCell ref="AE315:AG315"/>
    <mergeCell ref="AH315:AQ315"/>
    <mergeCell ref="AP300:AP304"/>
    <mergeCell ref="AQ300:AQ304"/>
    <mergeCell ref="AK310:AN310"/>
    <mergeCell ref="D312:G313"/>
    <mergeCell ref="H312:AD313"/>
    <mergeCell ref="AE312:AG313"/>
    <mergeCell ref="AH312:AQ313"/>
    <mergeCell ref="AJ300:AJ304"/>
    <mergeCell ref="AK300:AK304"/>
    <mergeCell ref="AL300:AL304"/>
    <mergeCell ref="AM300:AM304"/>
    <mergeCell ref="AN300:AN304"/>
    <mergeCell ref="AO300:AO304"/>
    <mergeCell ref="AD300:AD304"/>
    <mergeCell ref="AE300:AE304"/>
    <mergeCell ref="AF300:AF304"/>
    <mergeCell ref="AG300:AG304"/>
    <mergeCell ref="AH300:AH304"/>
    <mergeCell ref="D318:G318"/>
    <mergeCell ref="AE318:AG318"/>
    <mergeCell ref="AH318:AQ318"/>
    <mergeCell ref="D316:G316"/>
    <mergeCell ref="AE316:AG316"/>
    <mergeCell ref="AH316:AQ316"/>
    <mergeCell ref="D317:G317"/>
    <mergeCell ref="AE317:AG317"/>
    <mergeCell ref="AH317:AQ317"/>
  </mergeCells>
  <phoneticPr fontId="1" type="noConversion"/>
  <dataValidations count="3">
    <dataValidation type="list" allowBlank="1" showInputMessage="1" showErrorMessage="1" sqref="AO9:AQ32 AO36:AQ38" xr:uid="{23E8F302-D41A-384F-82B1-6AC178D162CE}">
      <formula1>"-,大文字,小文字"</formula1>
    </dataValidation>
    <dataValidation type="list" allowBlank="1" showInputMessage="1" showErrorMessage="1" sqref="AK310" xr:uid="{520BBB33-91A8-E74F-8E37-AB76D096E57D}">
      <formula1>"MacOS,GNU(Linux)"</formula1>
    </dataValidation>
    <dataValidation type="list" allowBlank="1" showInputMessage="1" showErrorMessage="1" sqref="H288:AQ290 H297:AQ299" xr:uid="{DBDA8CB0-D8C6-C545-B104-2940552D1390}">
      <formula1>"-,正常,異常,警告"</formula1>
    </dataValidation>
  </dataValidations>
  <hyperlinks>
    <hyperlink ref="AL5" location="詳細設計!A1" display="詳細設計" xr:uid="{0590D81A-5494-1C49-BF54-984A2AA848E7}"/>
  </hyperlinks>
  <pageMargins left="0.7" right="0.7" top="0.75" bottom="0.75" header="0.3" footer="0.3"/>
  <pageSetup paperSize="9" scale="51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CEA19-903D-794B-8ADC-AF6A8CC1E6C9}">
  <sheetPr>
    <tabColor theme="5" tint="0.79998168889431442"/>
  </sheetPr>
  <dimension ref="B2:CS347"/>
  <sheetViews>
    <sheetView showGridLines="0" view="pageBreakPreview" topLeftCell="A283" zoomScaleNormal="100" zoomScaleSheetLayoutView="100" workbookViewId="0">
      <selection activeCell="H297" sqref="H297:AN299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45" width="2.7109375" style="5" customWidth="1"/>
    <col min="46" max="46" width="2.7109375" style="5"/>
    <col min="47" max="50" width="2.7109375" style="5" customWidth="1"/>
    <col min="51" max="51" width="2.7109375" style="5"/>
    <col min="52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1" width="2.7109375" style="5" customWidth="1"/>
    <col min="62" max="62" width="2.7109375" style="5"/>
    <col min="63" max="63" width="2.7109375" style="5" customWidth="1"/>
    <col min="64" max="64" width="2.7109375" style="5"/>
    <col min="65" max="96" width="2.7109375" style="5" customWidth="1"/>
    <col min="97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db_check_sql_validate_config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G5" s="5" t="s">
        <v>1546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1170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'DBMS_NAME="MySQL"' &gt; `pwd`/config/db_sql_config.txt</v>
      </c>
      <c r="H9" s="24"/>
      <c r="M9" s="24"/>
      <c r="AC9" s="5" t="s">
        <v>230</v>
      </c>
      <c r="AD9" s="55" t="str" cm="1">
        <f t="array" ref="AD9">INDEX($E:$E,ROW($E$49)+3*(ROW()-ROW($AC$9)),1)</f>
        <v>DBMS_NAME</v>
      </c>
      <c r="AE9" s="56"/>
      <c r="AF9" s="56"/>
      <c r="AG9" s="56"/>
      <c r="AH9" s="56"/>
      <c r="AI9" s="56"/>
      <c r="AJ9" s="57"/>
      <c r="AK9" s="55" t="s">
        <v>251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16" si="0">"echo '"&amp;$AD10&amp;"="""&amp;$AK10&amp;"""' &gt;&gt; `pwd`/config/"&amp;$K$7</f>
        <v>echo 'DATABASE_NAME="testdatabase"' &gt;&gt; `pwd`/config/db_sql_config.txt</v>
      </c>
      <c r="H10" s="24"/>
      <c r="M10" s="24"/>
      <c r="AC10" s="5" t="s">
        <v>230</v>
      </c>
      <c r="AD10" s="55" t="str" cm="1">
        <f t="array" ref="AD10">INDEX($E:$E,ROW($E$49)+3*(ROW()-ROW($AC$9)),1)</f>
        <v>DATABASE_NAME</v>
      </c>
      <c r="AE10" s="56"/>
      <c r="AF10" s="56"/>
      <c r="AG10" s="56"/>
      <c r="AH10" s="56"/>
      <c r="AI10" s="56"/>
      <c r="AJ10" s="57"/>
      <c r="AK10" s="55" t="s">
        <v>1174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'DATABASE_CHARACTER_SET="utf8mb4"' &gt;&gt; `pwd`/config/db_sql_config.txt</v>
      </c>
      <c r="H11" s="24"/>
      <c r="M11" s="24"/>
      <c r="AC11" s="5" t="s">
        <v>230</v>
      </c>
      <c r="AD11" s="55" t="str" cm="1">
        <f t="array" ref="AD11">INDEX($E:$E,ROW($E$49)+3*(ROW()-ROW($AC$9)),1)</f>
        <v>DATABASE_CHARACTER_SET</v>
      </c>
      <c r="AE11" s="56"/>
      <c r="AF11" s="56"/>
      <c r="AG11" s="56"/>
      <c r="AH11" s="56"/>
      <c r="AI11" s="56"/>
      <c r="AJ11" s="57"/>
      <c r="AK11" s="55" t="s">
        <v>267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'DATABASE_COLLATE="utf8mb4_unicode_ci"' &gt;&gt; `pwd`/config/db_sql_config.txt</v>
      </c>
      <c r="H12" s="24"/>
      <c r="M12" s="24"/>
      <c r="AC12" s="5" t="s">
        <v>230</v>
      </c>
      <c r="AD12" s="55" t="str" cm="1">
        <f t="array" ref="AD12">INDEX($E:$E,ROW($E$49)+3*(ROW()-ROW($AC$9)),1)</f>
        <v>DATABASE_COLLATE</v>
      </c>
      <c r="AE12" s="56"/>
      <c r="AF12" s="56"/>
      <c r="AG12" s="56"/>
      <c r="AH12" s="56"/>
      <c r="AI12" s="56"/>
      <c r="AJ12" s="57"/>
      <c r="AK12" s="55" t="s">
        <v>273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'DATABASE_USERNAME="test_user"' &gt;&gt; `pwd`/config/db_sql_config.txt</v>
      </c>
      <c r="H13" s="24"/>
      <c r="M13" s="24"/>
      <c r="AC13" s="5" t="s">
        <v>230</v>
      </c>
      <c r="AD13" s="55" t="str" cm="1">
        <f t="array" ref="AD13">INDEX($E:$E,ROW($E$49)+3*(ROW()-ROW($AC$9)),1)</f>
        <v>DATABASE_USERNAME</v>
      </c>
      <c r="AE13" s="56"/>
      <c r="AF13" s="56"/>
      <c r="AG13" s="56"/>
      <c r="AH13" s="56"/>
      <c r="AI13" s="56"/>
      <c r="AJ13" s="57"/>
      <c r="AK13" s="55" t="s">
        <v>1175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'DATABASE_PASSWORD="TESTpw01#"' &gt;&gt; `pwd`/config/db_sql_config.txt</v>
      </c>
      <c r="H14" s="24"/>
      <c r="M14" s="24"/>
      <c r="AC14" s="5" t="s">
        <v>230</v>
      </c>
      <c r="AD14" s="55" t="str" cm="1">
        <f t="array" ref="AD14">INDEX($E:$E,ROW($E$49)+3*(ROW()-ROW($AC$9)),1)</f>
        <v>DATABASE_PASSWORD</v>
      </c>
      <c r="AE14" s="56"/>
      <c r="AF14" s="56"/>
      <c r="AG14" s="56"/>
      <c r="AH14" s="56"/>
      <c r="AI14" s="56"/>
      <c r="AJ14" s="57"/>
      <c r="AK14" s="55" t="s">
        <v>1176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'DATABASE_USERRIGHT="ALL PRIVILEGES"' &gt;&gt; `pwd`/config/db_sql_config.txt</v>
      </c>
      <c r="H15" s="24"/>
      <c r="M15" s="24"/>
      <c r="AC15" s="5" t="s">
        <v>230</v>
      </c>
      <c r="AD15" s="55" t="str" cm="1">
        <f t="array" ref="AD15">INDEX($E:$E,ROW($E$49)+3*(ROW()-ROW($AC$9)),1)</f>
        <v>DATABASE_USERRIGHT</v>
      </c>
      <c r="AE15" s="56"/>
      <c r="AF15" s="56"/>
      <c r="AG15" s="56"/>
      <c r="AH15" s="56"/>
      <c r="AI15" s="56"/>
      <c r="AJ15" s="57"/>
      <c r="AK15" s="55" t="s">
        <v>299</v>
      </c>
      <c r="AL15" s="56"/>
      <c r="AM15" s="56"/>
      <c r="AN15" s="57"/>
      <c r="AO15" s="99" t="s">
        <v>234</v>
      </c>
      <c r="AP15" s="100"/>
      <c r="AQ15" s="101"/>
    </row>
    <row r="16" spans="2:43" ht="18" customHeight="1">
      <c r="D16" s="5" t="s">
        <v>290</v>
      </c>
      <c r="E16" s="24" t="str">
        <f t="shared" si="0"/>
        <v>echo 'DATABASE_TABLERIGHT="*"' &gt;&gt; `pwd`/config/db_sql_config.txt</v>
      </c>
      <c r="H16" s="24"/>
      <c r="M16" s="24"/>
      <c r="AC16" s="5" t="s">
        <v>230</v>
      </c>
      <c r="AD16" s="55" t="str" cm="1">
        <f t="array" ref="AD16">INDEX($E:$E,ROW($E$49)+3*(ROW()-ROW($AC$9)),1)</f>
        <v>DATABASE_TABLERIGHT</v>
      </c>
      <c r="AE16" s="56"/>
      <c r="AF16" s="56"/>
      <c r="AG16" s="56"/>
      <c r="AH16" s="56"/>
      <c r="AI16" s="56"/>
      <c r="AJ16" s="57"/>
      <c r="AK16" s="55" t="s">
        <v>1177</v>
      </c>
      <c r="AL16" s="56"/>
      <c r="AM16" s="56"/>
      <c r="AN16" s="57"/>
      <c r="AO16" s="99" t="s">
        <v>234</v>
      </c>
      <c r="AP16" s="100"/>
      <c r="AQ16" s="101"/>
    </row>
    <row r="17" spans="4:43" ht="18" customHeight="1">
      <c r="D17" s="5" t="s">
        <v>290</v>
      </c>
      <c r="E17" s="24" t="str">
        <f>"echo '"&amp;$AD17&amp;"="""&amp;$AK17&amp;"""' &gt;&gt; `pwd`/config/"&amp;$K$7</f>
        <v>echo 'SET_SCHEMA="test_schema"' &gt;&gt; `pwd`/config/db_sql_config.txt</v>
      </c>
      <c r="H17" s="24"/>
      <c r="M17" s="24"/>
      <c r="AC17" s="5" t="s">
        <v>230</v>
      </c>
      <c r="AD17" s="55" t="str" cm="1">
        <f t="array" ref="AD17">INDEX($E:$E,ROW($E$49)+3*(ROW()-ROW($AC$9)),1)</f>
        <v>SET_SCHEMA</v>
      </c>
      <c r="AE17" s="56"/>
      <c r="AF17" s="56"/>
      <c r="AG17" s="56"/>
      <c r="AH17" s="56"/>
      <c r="AI17" s="56"/>
      <c r="AJ17" s="57"/>
      <c r="AK17" s="55" t="s">
        <v>1178</v>
      </c>
      <c r="AL17" s="56"/>
      <c r="AM17" s="56"/>
      <c r="AN17" s="57"/>
      <c r="AO17" s="99" t="s">
        <v>234</v>
      </c>
      <c r="AP17" s="100"/>
      <c r="AQ17" s="101"/>
    </row>
    <row r="18" spans="4:43" ht="18" customHeight="1">
      <c r="D18" s="5" t="s">
        <v>290</v>
      </c>
      <c r="E18" s="24" t="str">
        <f t="shared" ref="E18:E24" si="1">"echo '"&amp;$AD18&amp;"="""&amp;$AK18&amp;"""' &gt;&gt; `pwd`/config/"&amp;$K$7</f>
        <v>echo 'SET_TABLENAME="test_table"' &gt;&gt; `pwd`/config/db_sql_config.txt</v>
      </c>
      <c r="H18" s="24"/>
      <c r="M18" s="24"/>
      <c r="AC18" s="5" t="s">
        <v>230</v>
      </c>
      <c r="AD18" s="55" t="str" cm="1">
        <f t="array" ref="AD18">INDEX($E:$E,ROW($E$49)+3*(ROW()-ROW($AC$9)),1)</f>
        <v>SET_TABLENAME</v>
      </c>
      <c r="AE18" s="56"/>
      <c r="AF18" s="56"/>
      <c r="AG18" s="56"/>
      <c r="AH18" s="56"/>
      <c r="AI18" s="56"/>
      <c r="AJ18" s="57"/>
      <c r="AK18" s="55" t="s">
        <v>1180</v>
      </c>
      <c r="AL18" s="56"/>
      <c r="AM18" s="56"/>
      <c r="AN18" s="57"/>
      <c r="AO18" s="99" t="s">
        <v>234</v>
      </c>
      <c r="AP18" s="100"/>
      <c r="AQ18" s="101"/>
    </row>
    <row r="19" spans="4:43" ht="18" customHeight="1">
      <c r="D19" s="5" t="s">
        <v>290</v>
      </c>
      <c r="E19" s="24" t="str">
        <f t="shared" si="1"/>
        <v>echo 'FOREIGN_TABLENAME="foreign_table"' &gt;&gt; `pwd`/config/db_sql_config.txt</v>
      </c>
      <c r="H19" s="24"/>
      <c r="M19" s="24"/>
      <c r="AC19" s="5" t="s">
        <v>230</v>
      </c>
      <c r="AD19" s="55" t="str" cm="1">
        <f t="array" ref="AD19">INDEX($E:$E,ROW($E$49)+3*(ROW()-ROW($AC$9)),1)</f>
        <v>FOREIGN_TABLENAME</v>
      </c>
      <c r="AE19" s="56"/>
      <c r="AF19" s="56"/>
      <c r="AG19" s="56"/>
      <c r="AH19" s="56"/>
      <c r="AI19" s="56"/>
      <c r="AJ19" s="57"/>
      <c r="AK19" s="55" t="s">
        <v>1179</v>
      </c>
      <c r="AL19" s="56"/>
      <c r="AM19" s="56"/>
      <c r="AN19" s="57"/>
      <c r="AO19" s="99" t="s">
        <v>234</v>
      </c>
      <c r="AP19" s="100"/>
      <c r="AQ19" s="101"/>
    </row>
    <row r="20" spans="4:43" ht="18" customHeight="1">
      <c r="D20" s="5" t="s">
        <v>290</v>
      </c>
      <c r="E20" s="24" t="str">
        <f t="shared" si="1"/>
        <v>echo 'COLUMN_DATA_NAME="col1","col2","col3","col4","col5","col6","col7","col8","col9","col0"' &gt;&gt; `pwd`/config/db_sql_config.txt</v>
      </c>
      <c r="H20" s="24"/>
      <c r="M20" s="24"/>
      <c r="AC20" s="5" t="s">
        <v>230</v>
      </c>
      <c r="AD20" s="55" t="str" cm="1">
        <f t="array" ref="AD20">INDEX($E:$E,ROW($E$49)+3*(ROW()-ROW($AC$9)),1)</f>
        <v>COLUMN_DATA_NAME</v>
      </c>
      <c r="AE20" s="56"/>
      <c r="AF20" s="56"/>
      <c r="AG20" s="56"/>
      <c r="AH20" s="56"/>
      <c r="AI20" s="56"/>
      <c r="AJ20" s="57"/>
      <c r="AK20" s="55" t="s">
        <v>1181</v>
      </c>
      <c r="AL20" s="56"/>
      <c r="AM20" s="56"/>
      <c r="AN20" s="57"/>
      <c r="AO20" s="99" t="s">
        <v>234</v>
      </c>
      <c r="AP20" s="100"/>
      <c r="AQ20" s="101"/>
    </row>
    <row r="21" spans="4:43" ht="18" customHeight="1">
      <c r="D21" s="5" t="s">
        <v>290</v>
      </c>
      <c r="E21" s="24" t="str">
        <f t="shared" si="1"/>
        <v>echo 'COLUMN_PRIMARY_KEY="false","false","false","false","false","false","false","false","false","false"' &gt;&gt; `pwd`/config/db_sql_config.txt</v>
      </c>
      <c r="H21" s="24"/>
      <c r="M21" s="24"/>
      <c r="AC21" s="5" t="s">
        <v>230</v>
      </c>
      <c r="AD21" s="55" t="str" cm="1">
        <f t="array" ref="AD21">INDEX($E:$E,ROW($E$49)+3*(ROW()-ROW($AC$9)),1)</f>
        <v>COLUMN_PRIMARY_KEY</v>
      </c>
      <c r="AE21" s="56"/>
      <c r="AF21" s="56"/>
      <c r="AG21" s="56"/>
      <c r="AH21" s="56"/>
      <c r="AI21" s="56"/>
      <c r="AJ21" s="57"/>
      <c r="AK21" s="55" t="s">
        <v>1465</v>
      </c>
      <c r="AL21" s="56"/>
      <c r="AM21" s="56"/>
      <c r="AN21" s="57"/>
      <c r="AO21" s="99" t="s">
        <v>234</v>
      </c>
      <c r="AP21" s="100"/>
      <c r="AQ21" s="101"/>
    </row>
    <row r="22" spans="4:43" ht="18" customHeight="1">
      <c r="D22" s="5" t="s">
        <v>290</v>
      </c>
      <c r="E22" s="24" t="str">
        <f t="shared" si="1"/>
        <v>echo 'COLUMN_UNIQUE_KEY="false","false","false","false","false","false","false","false","false","false"' &gt;&gt; `pwd`/config/db_sql_config.txt</v>
      </c>
      <c r="H22" s="24"/>
      <c r="M22" s="24"/>
      <c r="AC22" s="5" t="s">
        <v>230</v>
      </c>
      <c r="AD22" s="55" t="str" cm="1">
        <f t="array" ref="AD22">INDEX($E:$E,ROW($E$49)+3*(ROW()-ROW($AC$9)),1)</f>
        <v>COLUMN_UNIQUE_KEY</v>
      </c>
      <c r="AE22" s="56"/>
      <c r="AF22" s="56"/>
      <c r="AG22" s="56"/>
      <c r="AH22" s="56"/>
      <c r="AI22" s="56"/>
      <c r="AJ22" s="57"/>
      <c r="AK22" s="55" t="s">
        <v>1465</v>
      </c>
      <c r="AL22" s="56"/>
      <c r="AM22" s="56"/>
      <c r="AN22" s="57"/>
      <c r="AO22" s="99" t="s">
        <v>234</v>
      </c>
      <c r="AP22" s="100"/>
      <c r="AQ22" s="101"/>
    </row>
    <row r="23" spans="4:43" ht="18" customHeight="1">
      <c r="D23" s="5" t="s">
        <v>290</v>
      </c>
      <c r="E23" s="24" t="str">
        <f t="shared" si="1"/>
        <v>echo 'COLUMN_FOREIGN_KEY="false","false","false","false","false","false","false","false","false","false"' &gt;&gt; `pwd`/config/db_sql_config.txt</v>
      </c>
      <c r="H23" s="24"/>
      <c r="M23" s="24"/>
      <c r="AC23" s="5" t="s">
        <v>230</v>
      </c>
      <c r="AD23" s="55" t="str" cm="1">
        <f t="array" ref="AD23">INDEX($E:$E,ROW($E$49)+3*(ROW()-ROW($AC$9)),1)</f>
        <v>COLUMN_FOREIGN_KEY</v>
      </c>
      <c r="AE23" s="56"/>
      <c r="AF23" s="56"/>
      <c r="AG23" s="56"/>
      <c r="AH23" s="56"/>
      <c r="AI23" s="56"/>
      <c r="AJ23" s="57"/>
      <c r="AK23" s="55" t="s">
        <v>1465</v>
      </c>
      <c r="AL23" s="56"/>
      <c r="AM23" s="56"/>
      <c r="AN23" s="57"/>
      <c r="AO23" s="99" t="s">
        <v>234</v>
      </c>
      <c r="AP23" s="100"/>
      <c r="AQ23" s="101"/>
    </row>
    <row r="24" spans="4:43" ht="18" customHeight="1">
      <c r="D24" s="5" t="s">
        <v>290</v>
      </c>
      <c r="E24" s="24" t="str">
        <f t="shared" si="1"/>
        <v>echo 'COLUMN_INDEX_KEY="false","false","false","false","false","false","false","false","false","false"' &gt;&gt; `pwd`/config/db_sql_config.txt</v>
      </c>
      <c r="H24" s="24"/>
      <c r="M24" s="24"/>
      <c r="AC24" s="5" t="s">
        <v>230</v>
      </c>
      <c r="AD24" s="55" t="str" cm="1">
        <f t="array" ref="AD24">INDEX($E:$E,ROW($E$49)+3*(ROW()-ROW($AC$9)),1)</f>
        <v>COLUMN_INDEX_KEY</v>
      </c>
      <c r="AE24" s="56"/>
      <c r="AF24" s="56"/>
      <c r="AG24" s="56"/>
      <c r="AH24" s="56"/>
      <c r="AI24" s="56"/>
      <c r="AJ24" s="57"/>
      <c r="AK24" s="55" t="s">
        <v>1465</v>
      </c>
      <c r="AL24" s="56"/>
      <c r="AM24" s="56"/>
      <c r="AN24" s="57"/>
      <c r="AO24" s="99" t="s">
        <v>234</v>
      </c>
      <c r="AP24" s="100"/>
      <c r="AQ24" s="101"/>
    </row>
    <row r="25" spans="4:43" ht="18" customHeight="1">
      <c r="D25" s="5" t="s">
        <v>290</v>
      </c>
      <c r="E25" s="24" t="str">
        <f>"echo '"&amp;$AD25&amp;"="""&amp;$AK25&amp;"""' &gt;&gt; `pwd`/config/"&amp;$K$7</f>
        <v>echo 'COLUMN_NOT_NULL="false","false","false","false","false","false","false","false","false","false"' &gt;&gt; `pwd`/config/db_sql_config.txt</v>
      </c>
      <c r="H25" s="24"/>
      <c r="M25" s="24"/>
      <c r="AC25" s="5" t="s">
        <v>230</v>
      </c>
      <c r="AD25" s="55" t="str" cm="1">
        <f t="array" ref="AD25">INDEX($E:$E,ROW($E$49)+3*(ROW()-ROW($AC$9)),1)</f>
        <v>COLUMN_NOT_NULL</v>
      </c>
      <c r="AE25" s="56"/>
      <c r="AF25" s="56"/>
      <c r="AG25" s="56"/>
      <c r="AH25" s="56"/>
      <c r="AI25" s="56"/>
      <c r="AJ25" s="57"/>
      <c r="AK25" s="55" t="s">
        <v>1465</v>
      </c>
      <c r="AL25" s="56"/>
      <c r="AM25" s="56"/>
      <c r="AN25" s="57"/>
      <c r="AO25" s="99" t="s">
        <v>234</v>
      </c>
      <c r="AP25" s="100"/>
      <c r="AQ25" s="101"/>
    </row>
    <row r="26" spans="4:43" ht="18" customHeight="1">
      <c r="D26" s="5" t="s">
        <v>290</v>
      </c>
      <c r="E26" s="24" t="str">
        <f t="shared" ref="E26:E32" si="2">"echo '"&amp;$AD26&amp;"="""&amp;$AK26&amp;"""' &gt;&gt; `pwd`/config/"&amp;$K$7</f>
        <v>echo 'COLUMN_AUTO_INCREMENT="false","false","false","false","false","false","false","false","false","false"' &gt;&gt; `pwd`/config/db_sql_config.txt</v>
      </c>
      <c r="H26" s="24"/>
      <c r="M26" s="24"/>
      <c r="AC26" s="5" t="s">
        <v>230</v>
      </c>
      <c r="AD26" s="55" t="str" cm="1">
        <f t="array" ref="AD26">INDEX($E:$E,ROW($E$49)+3*(ROW()-ROW($AC$9)),1)</f>
        <v>COLUMN_AUTO_INCREMENT</v>
      </c>
      <c r="AE26" s="56"/>
      <c r="AF26" s="56"/>
      <c r="AG26" s="56"/>
      <c r="AH26" s="56"/>
      <c r="AI26" s="56"/>
      <c r="AJ26" s="57"/>
      <c r="AK26" s="55" t="s">
        <v>1465</v>
      </c>
      <c r="AL26" s="56"/>
      <c r="AM26" s="56"/>
      <c r="AN26" s="57"/>
      <c r="AO26" s="99" t="s">
        <v>234</v>
      </c>
      <c r="AP26" s="100"/>
      <c r="AQ26" s="101"/>
    </row>
    <row r="27" spans="4:43" ht="18" customHeight="1">
      <c r="D27" s="5" t="s">
        <v>290</v>
      </c>
      <c r="E27" s="24" t="str">
        <f t="shared" si="2"/>
        <v>echo 'COLUMN_DEFAULT_VALUE="NONE","NONE","NONE","NONE","NONE","NONE","NONE","NONE","NONE","NONE"' &gt;&gt; `pwd`/config/db_sql_config.txt</v>
      </c>
      <c r="H27" s="24"/>
      <c r="M27" s="24"/>
      <c r="AC27" s="5" t="s">
        <v>230</v>
      </c>
      <c r="AD27" s="55" t="str" cm="1">
        <f t="array" ref="AD27">INDEX($E:$E,ROW($E$49)+3*(ROW()-ROW($AC$9)),1)</f>
        <v>COLUMN_DEFAULT_VALUE</v>
      </c>
      <c r="AE27" s="56"/>
      <c r="AF27" s="56"/>
      <c r="AG27" s="56"/>
      <c r="AH27" s="56"/>
      <c r="AI27" s="56"/>
      <c r="AJ27" s="57"/>
      <c r="AK27" s="55" t="s">
        <v>1473</v>
      </c>
      <c r="AL27" s="56"/>
      <c r="AM27" s="56"/>
      <c r="AN27" s="57"/>
      <c r="AO27" s="99" t="s">
        <v>234</v>
      </c>
      <c r="AP27" s="100"/>
      <c r="AQ27" s="101"/>
    </row>
    <row r="28" spans="4:43" ht="18" customHeight="1">
      <c r="D28" s="5" t="s">
        <v>290</v>
      </c>
      <c r="E28" s="24" t="str">
        <f t="shared" si="2"/>
        <v>echo 'COLUMN_COMMENT="NONE","NONE","NONE","NONE","NONE","NONE","NONE","NONE","NONE","NONE"' &gt;&gt; `pwd`/config/db_sql_config.txt</v>
      </c>
      <c r="H28" s="24"/>
      <c r="M28" s="24"/>
      <c r="AC28" s="5" t="s">
        <v>230</v>
      </c>
      <c r="AD28" s="55" t="str" cm="1">
        <f t="array" ref="AD28">INDEX($E:$E,ROW($E$49)+3*(ROW()-ROW($AC$9)),1)</f>
        <v>COLUMN_COMMENT</v>
      </c>
      <c r="AE28" s="56"/>
      <c r="AF28" s="56"/>
      <c r="AG28" s="56"/>
      <c r="AH28" s="56"/>
      <c r="AI28" s="56"/>
      <c r="AJ28" s="57"/>
      <c r="AK28" s="55" t="s">
        <v>1473</v>
      </c>
      <c r="AL28" s="56"/>
      <c r="AM28" s="56"/>
      <c r="AN28" s="57"/>
      <c r="AO28" s="99" t="s">
        <v>234</v>
      </c>
      <c r="AP28" s="100"/>
      <c r="AQ28" s="101"/>
    </row>
    <row r="29" spans="4:43" ht="18" customHeight="1">
      <c r="D29" s="5" t="s">
        <v>290</v>
      </c>
      <c r="E29" s="24" t="str">
        <f t="shared" si="2"/>
        <v>echo 'SQL_SET_HOST="%"' &gt;&gt; `pwd`/config/db_sql_config.txt</v>
      </c>
      <c r="H29" s="24"/>
      <c r="M29" s="24"/>
      <c r="AC29" s="5" t="s">
        <v>230</v>
      </c>
      <c r="AD29" s="55" t="str" cm="1">
        <f t="array" ref="AD29">INDEX($E:$E,ROW($E$49)+3*(ROW()-ROW($AC$9)),1)</f>
        <v>SQL_SET_HOST</v>
      </c>
      <c r="AE29" s="56"/>
      <c r="AF29" s="56"/>
      <c r="AG29" s="56"/>
      <c r="AH29" s="56"/>
      <c r="AI29" s="56"/>
      <c r="AJ29" s="57"/>
      <c r="AK29" s="55" t="s">
        <v>314</v>
      </c>
      <c r="AL29" s="56"/>
      <c r="AM29" s="56"/>
      <c r="AN29" s="57"/>
      <c r="AO29" s="99" t="s">
        <v>234</v>
      </c>
      <c r="AP29" s="100"/>
      <c r="AQ29" s="101"/>
    </row>
    <row r="30" spans="4:43" ht="18" customHeight="1">
      <c r="D30" s="5" t="s">
        <v>290</v>
      </c>
      <c r="E30" s="24" t="str">
        <f t="shared" si="2"/>
        <v>echo 'POSTGRESQL_TEMPLATE="template0"' &gt;&gt; `pwd`/config/db_sql_config.txt</v>
      </c>
      <c r="H30" s="24"/>
      <c r="M30" s="24"/>
      <c r="AC30" s="5" t="s">
        <v>230</v>
      </c>
      <c r="AD30" s="55" t="str" cm="1">
        <f t="array" ref="AD30">INDEX($E:$E,ROW($E$49)+3*(ROW()-ROW($AC$9)),1)</f>
        <v>POSTGRESQL_TEMPLATE</v>
      </c>
      <c r="AE30" s="56"/>
      <c r="AF30" s="56"/>
      <c r="AG30" s="56"/>
      <c r="AH30" s="56"/>
      <c r="AI30" s="56"/>
      <c r="AJ30" s="57"/>
      <c r="AK30" s="55" t="s">
        <v>321</v>
      </c>
      <c r="AL30" s="56"/>
      <c r="AM30" s="56"/>
      <c r="AN30" s="57"/>
      <c r="AO30" s="99" t="s">
        <v>234</v>
      </c>
      <c r="AP30" s="100"/>
      <c r="AQ30" s="101"/>
    </row>
    <row r="31" spans="4:43" ht="18" customHeight="1">
      <c r="D31" s="5" t="s">
        <v>290</v>
      </c>
      <c r="E31" s="24" t="str">
        <f t="shared" si="2"/>
        <v>echo 'POSTGRESQL_CONNECTION_LIMIT="-1"' &gt;&gt; `pwd`/config/db_sql_config.txt</v>
      </c>
      <c r="H31" s="24"/>
      <c r="M31" s="24"/>
      <c r="AC31" s="5" t="s">
        <v>230</v>
      </c>
      <c r="AD31" s="55" t="str" cm="1">
        <f t="array" ref="AD31">INDEX($E:$E,ROW($E$49)+3*(ROW()-ROW($AC$9)),1)</f>
        <v>POSTGRESQL_CONNECTION_LIMIT</v>
      </c>
      <c r="AE31" s="56"/>
      <c r="AF31" s="56"/>
      <c r="AG31" s="56"/>
      <c r="AH31" s="56"/>
      <c r="AI31" s="56"/>
      <c r="AJ31" s="57"/>
      <c r="AK31" s="55">
        <v>-1</v>
      </c>
      <c r="AL31" s="56"/>
      <c r="AM31" s="56"/>
      <c r="AN31" s="57"/>
      <c r="AO31" s="99" t="s">
        <v>234</v>
      </c>
      <c r="AP31" s="100"/>
      <c r="AQ31" s="101"/>
    </row>
    <row r="32" spans="4:43" ht="18" customHeight="1">
      <c r="D32" s="5" t="s">
        <v>290</v>
      </c>
      <c r="E32" s="24" t="str">
        <f t="shared" si="2"/>
        <v>echo 'POSTGRESQL_ALLOW_CONNECTIONS="true"' &gt;&gt; `pwd`/config/db_sql_config.txt</v>
      </c>
      <c r="H32" s="24"/>
      <c r="M32" s="24"/>
      <c r="AC32" s="5" t="s">
        <v>230</v>
      </c>
      <c r="AD32" s="55" t="str" cm="1">
        <f t="array" ref="AD32">INDEX($E:$E,ROW($E$49)+3*(ROW()-ROW($AC$9)),1)</f>
        <v>POSTGRESQL_ALLOW_CONNECTIONS</v>
      </c>
      <c r="AE32" s="56"/>
      <c r="AF32" s="56"/>
      <c r="AG32" s="56"/>
      <c r="AH32" s="56"/>
      <c r="AI32" s="56"/>
      <c r="AJ32" s="57"/>
      <c r="AK32" s="81" t="s">
        <v>1442</v>
      </c>
      <c r="AL32" s="56"/>
      <c r="AM32" s="56"/>
      <c r="AN32" s="57"/>
      <c r="AO32" s="99" t="s">
        <v>234</v>
      </c>
      <c r="AP32" s="100"/>
      <c r="AQ32" s="101"/>
    </row>
    <row r="34" spans="3:43" ht="18" customHeight="1">
      <c r="C34" s="5" t="s">
        <v>28</v>
      </c>
      <c r="D34" s="5" t="s">
        <v>707</v>
      </c>
      <c r="H34" s="24"/>
      <c r="J34" s="5" t="s">
        <v>230</v>
      </c>
      <c r="K34" s="5" t="s">
        <v>695</v>
      </c>
      <c r="L34" s="24"/>
    </row>
    <row r="35" spans="3:43" ht="18" customHeight="1">
      <c r="D35" s="5" t="s">
        <v>290</v>
      </c>
      <c r="E35" s="24" t="str">
        <f>"mkdir -pv ./config/;"</f>
        <v>mkdir -pv ./config/;</v>
      </c>
      <c r="H35" s="24"/>
      <c r="L35" s="24"/>
      <c r="AD35" s="59" t="s">
        <v>712</v>
      </c>
      <c r="AE35" s="30"/>
      <c r="AF35" s="30"/>
      <c r="AG35" s="30"/>
      <c r="AH35" s="30"/>
      <c r="AI35" s="30"/>
      <c r="AJ35" s="44"/>
      <c r="AK35" s="59" t="s">
        <v>713</v>
      </c>
      <c r="AL35" s="30"/>
      <c r="AM35" s="30"/>
      <c r="AN35" s="44"/>
      <c r="AO35" s="59" t="s">
        <v>737</v>
      </c>
      <c r="AP35" s="30"/>
      <c r="AQ35" s="44"/>
    </row>
    <row r="36" spans="3:43" ht="18" customHeight="1">
      <c r="D36" s="5" t="s">
        <v>290</v>
      </c>
      <c r="E36" s="24" t="str">
        <f>"echo '"&amp;$AD36&amp;"="""&amp;$AK36&amp;"""' &gt; `pwd`/config/"&amp;$K$7</f>
        <v>echo 'COLUMN_COUNTS="10"' &gt; `pwd`/config/db_sql_config.txt</v>
      </c>
      <c r="H36" s="24"/>
      <c r="M36" s="24"/>
      <c r="AC36" s="5" t="s">
        <v>230</v>
      </c>
      <c r="AD36" s="55" t="str">
        <f>db_check_data_validate_config1!$AD9</f>
        <v>COLUMN_COUNTS</v>
      </c>
      <c r="AE36" s="56"/>
      <c r="AF36" s="56"/>
      <c r="AG36" s="56"/>
      <c r="AH36" s="56"/>
      <c r="AI36" s="56"/>
      <c r="AJ36" s="57"/>
      <c r="AK36" s="55">
        <v>10</v>
      </c>
      <c r="AL36" s="56"/>
      <c r="AM36" s="56"/>
      <c r="AN36" s="57"/>
      <c r="AO36" s="99" t="s">
        <v>234</v>
      </c>
      <c r="AP36" s="100"/>
      <c r="AQ36" s="101"/>
    </row>
    <row r="37" spans="3:43" ht="18" customHeight="1">
      <c r="D37" s="5" t="s">
        <v>290</v>
      </c>
      <c r="E37" s="24" t="str">
        <f t="shared" ref="E37:E38" si="3">"echo '"&amp;$AD37&amp;"="""&amp;$AK37&amp;"""' &gt;&gt; `pwd`/config/"&amp;$K$7</f>
        <v>echo 'COLUMN_DATA_TYPE="char","string","byte","short","int","long","float","double","boolean","date"' &gt;&gt; `pwd`/config/db_sql_config.txt</v>
      </c>
      <c r="H37" s="24"/>
      <c r="M37" s="24"/>
      <c r="AC37" s="5" t="s">
        <v>230</v>
      </c>
      <c r="AD37" s="55" t="str">
        <f>db_check_data_validate_config1!$AD10</f>
        <v>COLUMN_DATA_TYPE</v>
      </c>
      <c r="AE37" s="56"/>
      <c r="AF37" s="56"/>
      <c r="AG37" s="56"/>
      <c r="AH37" s="56"/>
      <c r="AI37" s="56"/>
      <c r="AJ37" s="57"/>
      <c r="AK37" s="55" t="s">
        <v>1478</v>
      </c>
      <c r="AL37" s="56"/>
      <c r="AM37" s="56"/>
      <c r="AN37" s="57"/>
      <c r="AO37" s="99" t="s">
        <v>234</v>
      </c>
      <c r="AP37" s="100"/>
      <c r="AQ37" s="101"/>
    </row>
    <row r="38" spans="3:43" ht="18" customHeight="1">
      <c r="D38" s="5" t="s">
        <v>290</v>
      </c>
      <c r="E38" s="24" t="str">
        <f t="shared" si="3"/>
        <v>echo 'COLUMN_DATA_LENGTH="3","100","2","3","4","5","4.3","11.4","1","YYYYMMDDhhmmss"' &gt;&gt; `pwd`/config/db_sql_config.txt</v>
      </c>
      <c r="H38" s="24"/>
      <c r="M38" s="24"/>
      <c r="AC38" s="5" t="s">
        <v>230</v>
      </c>
      <c r="AD38" s="55" t="str">
        <f>db_check_data_validate_config1!$AD11</f>
        <v>COLUMN_DATA_LENGTH</v>
      </c>
      <c r="AE38" s="56"/>
      <c r="AF38" s="56"/>
      <c r="AG38" s="56"/>
      <c r="AH38" s="56"/>
      <c r="AI38" s="56"/>
      <c r="AJ38" s="57"/>
      <c r="AK38" s="55" t="s">
        <v>1479</v>
      </c>
      <c r="AL38" s="56"/>
      <c r="AM38" s="56"/>
      <c r="AN38" s="57"/>
      <c r="AO38" s="99" t="s">
        <v>234</v>
      </c>
      <c r="AP38" s="100"/>
      <c r="AQ38" s="101"/>
    </row>
    <row r="39" spans="3:43" ht="18" customHeight="1">
      <c r="H39" s="24"/>
      <c r="M39" s="24"/>
    </row>
    <row r="40" spans="3:43" ht="18" customHeight="1">
      <c r="C40" s="5" t="s">
        <v>30</v>
      </c>
      <c r="D40" s="5" t="s">
        <v>425</v>
      </c>
      <c r="J40" s="5" t="s">
        <v>230</v>
      </c>
      <c r="K40" s="5" t="str">
        <f>K7</f>
        <v>db_sql_config.txt</v>
      </c>
      <c r="L40" s="24"/>
    </row>
    <row r="42" spans="3:43" ht="18" customHeight="1">
      <c r="D42" s="5" t="s">
        <v>24</v>
      </c>
      <c r="E42" s="5" t="s">
        <v>426</v>
      </c>
      <c r="L42" s="5" t="s">
        <v>13</v>
      </c>
      <c r="M42" s="5" t="s">
        <v>400</v>
      </c>
    </row>
    <row r="43" spans="3:43" ht="18" customHeight="1">
      <c r="D43" s="5" t="s">
        <v>24</v>
      </c>
      <c r="E43" s="5" t="s">
        <v>399</v>
      </c>
      <c r="L43" s="5" t="s">
        <v>13</v>
      </c>
      <c r="M43" s="5" t="s">
        <v>401</v>
      </c>
    </row>
    <row r="44" spans="3:43" ht="18" customHeight="1">
      <c r="E44" s="5" t="s">
        <v>290</v>
      </c>
      <c r="F44" s="5" t="s">
        <v>402</v>
      </c>
      <c r="G44" s="5" t="s">
        <v>13</v>
      </c>
      <c r="H44" s="24" t="str">
        <f>IF($E40="","clear; ","")&amp;"mkdir -pv ./output/logs/; export "&amp;$E43&amp;"=""`pwd`/output/logs/"";"</f>
        <v>clear; mkdir -pv ./output/logs/; export LOG_DIR="`pwd`/output/logs/";</v>
      </c>
    </row>
    <row r="45" spans="3:43" ht="18" customHeight="1">
      <c r="H45" s="24" t="str">
        <f>"echo """&amp;$E43&amp;"=${"&amp;$E43&amp;"}""; echo;"</f>
        <v>echo "LOG_DIR=${LOG_DIR}"; echo;</v>
      </c>
    </row>
    <row r="46" spans="3:43" ht="18" customHeight="1">
      <c r="D46" s="5" t="s">
        <v>24</v>
      </c>
      <c r="E46" s="5" t="s">
        <v>502</v>
      </c>
      <c r="L46" s="5" t="s">
        <v>13</v>
      </c>
      <c r="M46" s="5" t="s">
        <v>504</v>
      </c>
    </row>
    <row r="47" spans="3:43" ht="18" customHeight="1">
      <c r="E47" s="5" t="s">
        <v>290</v>
      </c>
      <c r="F47" s="5" t="s">
        <v>402</v>
      </c>
      <c r="G47" s="5" t="s">
        <v>13</v>
      </c>
      <c r="H47" s="24" t="str">
        <f>IF($E43="","clear; ","")&amp;"mkdir -pv ./config/; export "&amp;$E46&amp;"=""`pwd`/config/"";"</f>
        <v>mkdir -pv ./config/; export CONFIG_DIR="`pwd`/config/";</v>
      </c>
    </row>
    <row r="48" spans="3:43" ht="18" customHeight="1">
      <c r="H48" s="24" t="str">
        <f>"echo """&amp;$E46&amp;"=${"&amp;$E46&amp;"}""; echo;"</f>
        <v>echo "CONFIG_DIR=${CONFIG_DIR}"; echo;</v>
      </c>
    </row>
    <row r="49" spans="4:13" ht="18" customHeight="1">
      <c r="D49" s="5" t="s">
        <v>24</v>
      </c>
      <c r="E49" s="5" t="s">
        <v>140</v>
      </c>
      <c r="L49" s="5" t="s">
        <v>13</v>
      </c>
      <c r="M49" s="5" t="s">
        <v>80</v>
      </c>
    </row>
    <row r="50" spans="4:13" ht="18" customHeight="1">
      <c r="E50" s="5" t="s">
        <v>290</v>
      </c>
      <c r="F50" s="5" t="s">
        <v>402</v>
      </c>
      <c r="G50" s="5" t="s">
        <v>13</v>
      </c>
      <c r="H50" s="24" t="str">
        <f>IF($E46="","clear; ","")&amp;"export "&amp;"$(cat ${CONFIG_DIR}"&amp;$K$7&amp;" | grep "&amp;$E49&amp;" | sed 's/""//g'"&amp;IF(VLOOKUP($E49,$AD$9:$AQ$42,12,FALSE)="大文字"," | tr '[:lower:]' '[:upper:]'",IF(VLOOKUP($E49,$AD$9:$AQ$42,12,FALSE)="小文字"," | tr '[:upper:]' '[:lower:]'",""))&amp;");"</f>
        <v>export $(cat ${CONFIG_DIR}db_sql_config.txt | grep DBMS_NAME | sed 's/"//g');</v>
      </c>
    </row>
    <row r="51" spans="4:13" ht="18" customHeight="1">
      <c r="H51" s="24" t="str">
        <f>"echo """&amp;$E49&amp;"=${"&amp;$E49&amp;"}""; echo;"</f>
        <v>echo "DBMS_NAME=${DBMS_NAME}"; echo;</v>
      </c>
    </row>
    <row r="52" spans="4:13" ht="18" customHeight="1">
      <c r="D52" s="5" t="s">
        <v>24</v>
      </c>
      <c r="E52" s="5" t="s">
        <v>141</v>
      </c>
      <c r="L52" s="5" t="s">
        <v>13</v>
      </c>
      <c r="M52" s="5" t="s">
        <v>590</v>
      </c>
    </row>
    <row r="53" spans="4:13" ht="18" customHeight="1">
      <c r="E53" s="5" t="s">
        <v>290</v>
      </c>
      <c r="F53" s="5" t="s">
        <v>402</v>
      </c>
      <c r="G53" s="5" t="s">
        <v>13</v>
      </c>
      <c r="H53" s="24" t="str">
        <f>IF($E49="","clear; ","")&amp;"export "&amp;"$(cat ${CONFIG_DIR}"&amp;$K$7&amp;" | grep "&amp;$E52&amp;" | sed 's/""//g'"&amp;IF(VLOOKUP($E52,$AD$9:$AQ$42,12,FALSE)="大文字"," | tr '[:lower:]' '[:upper:]'",IF(VLOOKUP($E52,$AD$9:$AQ$42,12,FALSE)="小文字"," | tr '[:upper:]' '[:lower:]'",""))&amp;");"</f>
        <v>export $(cat ${CONFIG_DIR}db_sql_config.txt | grep DATABASE_NAME | sed 's/"//g');</v>
      </c>
      <c r="M53" s="24"/>
    </row>
    <row r="54" spans="4:13" ht="18" customHeight="1">
      <c r="H54" s="24" t="str">
        <f>"echo """&amp;$E52&amp;"=${"&amp;$E52&amp;"}""; echo;"</f>
        <v>echo "DATABASE_NAME=${DATABASE_NAME}"; echo;</v>
      </c>
    </row>
    <row r="55" spans="4:13" ht="18" customHeight="1">
      <c r="D55" s="5" t="s">
        <v>24</v>
      </c>
      <c r="E55" s="5" t="s">
        <v>142</v>
      </c>
      <c r="L55" s="5" t="s">
        <v>13</v>
      </c>
      <c r="M55" s="5" t="s">
        <v>591</v>
      </c>
    </row>
    <row r="56" spans="4:13" ht="18" customHeight="1">
      <c r="E56" s="5" t="s">
        <v>290</v>
      </c>
      <c r="F56" s="5" t="s">
        <v>402</v>
      </c>
      <c r="G56" s="5" t="s">
        <v>13</v>
      </c>
      <c r="H56" s="24" t="str">
        <f>IF($E52="","clear; ","")&amp;"export "&amp;"$(cat ${CONFIG_DIR}"&amp;$K$7&amp;" | grep "&amp;$E55&amp;" | sed 's/""//g'"&amp;IF(VLOOKUP($E55,$AD$9:$AQ$42,12,FALSE)="大文字"," | tr '[:lower:]' '[:upper:]'",IF(VLOOKUP($E55,$AD$9:$AQ$42,12,FALSE)="小文字"," | tr '[:upper:]' '[:lower:]'",""))&amp;");"</f>
        <v>export $(cat ${CONFIG_DIR}db_sql_config.txt | grep DATABASE_CHARACTER_SET | sed 's/"//g');</v>
      </c>
      <c r="M56" s="24"/>
    </row>
    <row r="57" spans="4:13" ht="18" customHeight="1">
      <c r="H57" s="24" t="str">
        <f>"echo """&amp;$E55&amp;"=${"&amp;$E55&amp;"}""; echo;"</f>
        <v>echo "DATABASE_CHARACTER_SET=${DATABASE_CHARACTER_SET}"; echo;</v>
      </c>
      <c r="M57" s="24"/>
    </row>
    <row r="58" spans="4:13" ht="18" customHeight="1">
      <c r="D58" s="5" t="s">
        <v>24</v>
      </c>
      <c r="E58" s="5" t="s">
        <v>143</v>
      </c>
      <c r="L58" s="5" t="s">
        <v>13</v>
      </c>
      <c r="M58" s="5" t="s">
        <v>592</v>
      </c>
    </row>
    <row r="59" spans="4:1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${CONFIG_DIR}"&amp;$K$7&amp;" | grep "&amp;$E58&amp;" | sed 's/""//g'"&amp;IF(VLOOKUP($E58,$AD$9:$AQ$42,12,FALSE)="大文字"," | tr '[:lower:]' '[:upper:]'",IF(VLOOKUP($E58,$AD$9:$AQ$42,12,FALSE)="小文字"," | tr '[:upper:]' '[:lower:]'",""))&amp;");"</f>
        <v>export $(cat ${CONFIG_DIR}db_sql_config.txt | grep DATABASE_COLLATE | sed 's/"//g');</v>
      </c>
      <c r="M59" s="24"/>
    </row>
    <row r="60" spans="4:13" ht="18" customHeight="1">
      <c r="H60" s="24" t="str">
        <f>"echo """&amp;$E58&amp;"=${"&amp;$E58&amp;"}""; echo;"</f>
        <v>echo "DATABASE_COLLATE=${DATABASE_COLLATE}"; echo;</v>
      </c>
      <c r="M60" s="24"/>
    </row>
    <row r="61" spans="4:13" ht="18" customHeight="1">
      <c r="D61" s="5" t="s">
        <v>24</v>
      </c>
      <c r="E61" s="5" t="s">
        <v>144</v>
      </c>
      <c r="L61" s="5" t="s">
        <v>13</v>
      </c>
      <c r="M61" s="5" t="s">
        <v>593</v>
      </c>
    </row>
    <row r="62" spans="4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${CONFIG_DIR}"&amp;$K$7&amp;" | grep "&amp;$E61&amp;" | sed 's/""//g'"&amp;IF(VLOOKUP($E61,$AD$9:$AQ$42,12,FALSE)="大文字"," | tr '[:lower:]' '[:upper:]'",IF(VLOOKUP($E61,$AD$9:$AQ$42,12,FALSE)="小文字"," | tr '[:upper:]' '[:lower:]'",""))&amp;");"</f>
        <v>export $(cat ${CONFIG_DIR}db_sql_config.txt | grep DATABASE_USERNAME | sed 's/"//g');</v>
      </c>
      <c r="M62" s="24"/>
    </row>
    <row r="63" spans="4:13" ht="18" customHeight="1">
      <c r="H63" s="24" t="str">
        <f>"echo """&amp;$E61&amp;"=${"&amp;$E61&amp;"}""; echo;"</f>
        <v>echo "DATABASE_USERNAME=${DATABASE_USERNAME}"; echo;</v>
      </c>
      <c r="M63" s="24"/>
    </row>
    <row r="64" spans="4:13" ht="18" customHeight="1">
      <c r="D64" s="5" t="s">
        <v>24</v>
      </c>
      <c r="E64" s="5" t="s">
        <v>145</v>
      </c>
      <c r="L64" s="5" t="s">
        <v>13</v>
      </c>
      <c r="M64" s="5" t="s">
        <v>594</v>
      </c>
    </row>
    <row r="65" spans="4:13" ht="18" customHeight="1">
      <c r="E65" s="5" t="s">
        <v>290</v>
      </c>
      <c r="F65" s="5" t="s">
        <v>402</v>
      </c>
      <c r="G65" s="5" t="s">
        <v>13</v>
      </c>
      <c r="H65" s="24" t="str">
        <f>IF($E61="","clear; ","")&amp;"export "&amp;"$(cat ${CONFIG_DIR}"&amp;$K$7&amp;" | grep "&amp;$E64&amp;" | sed 's/""//g'"&amp;IF(VLOOKUP($E64,$AD$9:$AQ$42,12,FALSE)="大文字"," | tr '[:lower:]' '[:upper:]'",IF(VLOOKUP($E64,$AD$9:$AQ$42,12,FALSE)="小文字"," | tr '[:upper:]' '[:lower:]'",""))&amp;");"</f>
        <v>export $(cat ${CONFIG_DIR}db_sql_config.txt | grep DATABASE_PASSWORD | sed 's/"//g');</v>
      </c>
      <c r="M65" s="24"/>
    </row>
    <row r="66" spans="4:13" ht="18" customHeight="1">
      <c r="H66" s="24" t="str">
        <f>"echo """&amp;$E64&amp;"=${"&amp;$E64&amp;"}""; echo;"</f>
        <v>echo "DATABASE_PASSWORD=${DATABASE_PASSWORD}"; echo;</v>
      </c>
      <c r="M66" s="24"/>
    </row>
    <row r="67" spans="4:13" ht="18" customHeight="1">
      <c r="D67" s="5" t="s">
        <v>24</v>
      </c>
      <c r="E67" s="5" t="s">
        <v>146</v>
      </c>
      <c r="L67" s="5" t="s">
        <v>13</v>
      </c>
      <c r="M67" s="5" t="s">
        <v>595</v>
      </c>
    </row>
    <row r="68" spans="4:13" ht="18" customHeight="1">
      <c r="E68" s="5" t="s">
        <v>290</v>
      </c>
      <c r="F68" s="5" t="s">
        <v>402</v>
      </c>
      <c r="G68" s="5" t="s">
        <v>13</v>
      </c>
      <c r="H68" s="24" t="str">
        <f>IF($E64="","clear; ","")&amp;"export "&amp;"$(cat ${CONFIG_DIR}"&amp;$K$7&amp;" | grep "&amp;$E67&amp;" | sed 's/""//g'"&amp;IF(VLOOKUP($E67,$AD$9:$AQ$42,12,FALSE)="大文字"," | tr '[:lower:]' '[:upper:]'",IF(VLOOKUP($E67,$AD$9:$AQ$42,12,FALSE)="小文字"," | tr '[:upper:]' '[:lower:]'",""))&amp;");"</f>
        <v>export $(cat ${CONFIG_DIR}db_sql_config.txt | grep DATABASE_USERRIGHT | sed 's/"//g');</v>
      </c>
      <c r="M68" s="24"/>
    </row>
    <row r="69" spans="4:13" ht="18" customHeight="1">
      <c r="H69" s="24" t="str">
        <f>"echo """&amp;$E67&amp;"=${"&amp;$E67&amp;"}""; echo;"</f>
        <v>echo "DATABASE_USERRIGHT=${DATABASE_USERRIGHT}"; echo;</v>
      </c>
      <c r="M69" s="24"/>
    </row>
    <row r="70" spans="4:13" ht="18" customHeight="1">
      <c r="D70" s="5" t="s">
        <v>24</v>
      </c>
      <c r="E70" s="5" t="s">
        <v>1171</v>
      </c>
      <c r="L70" s="5" t="s">
        <v>13</v>
      </c>
      <c r="M70" s="5" t="s">
        <v>596</v>
      </c>
    </row>
    <row r="71" spans="4:13" ht="18" customHeight="1">
      <c r="E71" s="5" t="s">
        <v>290</v>
      </c>
      <c r="F71" s="5" t="s">
        <v>402</v>
      </c>
      <c r="G71" s="5" t="s">
        <v>13</v>
      </c>
      <c r="H71" s="24" t="str">
        <f>IF($E67="","clear; ","")&amp;"export "&amp;"$(cat ${CONFIG_DIR}"&amp;$K$7&amp;" | grep "&amp;$E70&amp;" | sed 's/""//g'"&amp;IF(VLOOKUP($E70,$AD$9:$AQ$42,12,FALSE)="大文字"," | tr '[:lower:]' '[:upper:]'",IF(VLOOKUP($E70,$AD$9:$AQ$42,12,FALSE)="小文字"," | tr '[:upper:]' '[:lower:]'",""))&amp;");"</f>
        <v>export $(cat ${CONFIG_DIR}db_sql_config.txt | grep DATABASE_TABLERIGHT | sed 's/"//g');</v>
      </c>
      <c r="M71" s="24"/>
    </row>
    <row r="72" spans="4:13" ht="18" customHeight="1">
      <c r="H72" s="24" t="str">
        <f>"echo """&amp;$E70&amp;"=${"&amp;$E70&amp;"}""; echo;"</f>
        <v>echo "DATABASE_TABLERIGHT=${DATABASE_TABLERIGHT}"; echo;</v>
      </c>
      <c r="M72" s="24"/>
    </row>
    <row r="73" spans="4:13" ht="18" customHeight="1">
      <c r="D73" s="5" t="s">
        <v>24</v>
      </c>
      <c r="E73" s="5" t="s">
        <v>147</v>
      </c>
      <c r="L73" s="5" t="s">
        <v>13</v>
      </c>
      <c r="M73" s="5" t="s">
        <v>80</v>
      </c>
    </row>
    <row r="74" spans="4:13" ht="18" customHeight="1">
      <c r="E74" s="5" t="s">
        <v>290</v>
      </c>
      <c r="F74" s="5" t="s">
        <v>402</v>
      </c>
      <c r="G74" s="5" t="s">
        <v>13</v>
      </c>
      <c r="H74" s="24" t="str">
        <f>IF($E70="","clear; ","")&amp;"export "&amp;"$(cat ${CONFIG_DIR}"&amp;$K$7&amp;" | grep "&amp;$E73&amp;" | sed 's/""//g'"&amp;IF(VLOOKUP($E73,$AD$9:$AQ$42,12,FALSE)="大文字"," | tr '[:lower:]' '[:upper:]'",IF(VLOOKUP($E73,$AD$9:$AQ$42,12,FALSE)="小文字"," | tr '[:upper:]' '[:lower:]'",""))&amp;");"</f>
        <v>export $(cat ${CONFIG_DIR}db_sql_config.txt | grep SET_SCHEMA | sed 's/"//g');</v>
      </c>
    </row>
    <row r="75" spans="4:13" ht="18" customHeight="1">
      <c r="H75" s="24" t="str">
        <f>"echo """&amp;$E73&amp;"=${"&amp;$E73&amp;"}""; echo;"</f>
        <v>echo "SET_SCHEMA=${SET_SCHEMA}"; echo;</v>
      </c>
    </row>
    <row r="76" spans="4:13" ht="18" customHeight="1">
      <c r="D76" s="5" t="s">
        <v>24</v>
      </c>
      <c r="E76" s="5" t="s">
        <v>148</v>
      </c>
      <c r="L76" s="5" t="s">
        <v>13</v>
      </c>
      <c r="M76" s="5" t="s">
        <v>590</v>
      </c>
    </row>
    <row r="77" spans="4:13" ht="18" customHeight="1">
      <c r="E77" s="5" t="s">
        <v>290</v>
      </c>
      <c r="F77" s="5" t="s">
        <v>402</v>
      </c>
      <c r="G77" s="5" t="s">
        <v>13</v>
      </c>
      <c r="H77" s="24" t="str">
        <f>IF($E73="","clear; ","")&amp;"export "&amp;"$(cat ${CONFIG_DIR}"&amp;$K$7&amp;" | grep "&amp;$E76&amp;" | sed 's/""//g'"&amp;IF(VLOOKUP($E76,$AD$9:$AQ$42,12,FALSE)="大文字"," | tr '[:lower:]' '[:upper:]'",IF(VLOOKUP($E76,$AD$9:$AQ$42,12,FALSE)="小文字"," | tr '[:upper:]' '[:lower:]'",""))&amp;");"</f>
        <v>export $(cat ${CONFIG_DIR}db_sql_config.txt | grep SET_TABLENAME | sed 's/"//g');</v>
      </c>
      <c r="M77" s="24"/>
    </row>
    <row r="78" spans="4:13" ht="18" customHeight="1">
      <c r="H78" s="24" t="str">
        <f>"echo """&amp;$E76&amp;"=${"&amp;$E76&amp;"}""; echo;"</f>
        <v>echo "SET_TABLENAME=${SET_TABLENAME}"; echo;</v>
      </c>
    </row>
    <row r="79" spans="4:13" ht="18" customHeight="1">
      <c r="D79" s="5" t="s">
        <v>24</v>
      </c>
      <c r="E79" s="5" t="s">
        <v>149</v>
      </c>
      <c r="L79" s="5" t="s">
        <v>13</v>
      </c>
      <c r="M79" s="5" t="s">
        <v>591</v>
      </c>
    </row>
    <row r="80" spans="4:13" ht="18" customHeight="1">
      <c r="E80" s="5" t="s">
        <v>290</v>
      </c>
      <c r="F80" s="5" t="s">
        <v>402</v>
      </c>
      <c r="G80" s="5" t="s">
        <v>13</v>
      </c>
      <c r="H80" s="24" t="str">
        <f>IF($E76="","clear; ","")&amp;"export "&amp;"$(cat ${CONFIG_DIR}"&amp;$K$7&amp;" | grep "&amp;$E79&amp;" | sed 's/""//g'"&amp;IF(VLOOKUP($E79,$AD$9:$AQ$42,12,FALSE)="大文字"," | tr '[:lower:]' '[:upper:]'",IF(VLOOKUP($E79,$AD$9:$AQ$42,12,FALSE)="小文字"," | tr '[:upper:]' '[:lower:]'",""))&amp;");"</f>
        <v>export $(cat ${CONFIG_DIR}db_sql_config.txt | grep FOREIGN_TABLENAME | sed 's/"//g');</v>
      </c>
      <c r="M80" s="24"/>
    </row>
    <row r="81" spans="4:13" ht="18" customHeight="1">
      <c r="H81" s="24" t="str">
        <f>"echo """&amp;$E79&amp;"=${"&amp;$E79&amp;"}""; echo;"</f>
        <v>echo "FOREIGN_TABLENAME=${FOREIGN_TABLENAME}"; echo;</v>
      </c>
      <c r="M81" s="24"/>
    </row>
    <row r="82" spans="4:13" ht="18" customHeight="1">
      <c r="D82" s="5" t="s">
        <v>24</v>
      </c>
      <c r="E82" s="5" t="s">
        <v>150</v>
      </c>
      <c r="L82" s="5" t="s">
        <v>13</v>
      </c>
      <c r="M82" s="5" t="s">
        <v>592</v>
      </c>
    </row>
    <row r="83" spans="4:13" ht="18" customHeight="1">
      <c r="E83" s="5" t="s">
        <v>290</v>
      </c>
      <c r="F83" s="5" t="s">
        <v>402</v>
      </c>
      <c r="G83" s="5" t="s">
        <v>13</v>
      </c>
      <c r="H83" s="24" t="str">
        <f>IF($E79="","clear; ","")&amp;"export "&amp;"$(cat ${CONFIG_DIR}"&amp;$K$7&amp;" | grep "&amp;$E82&amp;" | sed 's/""//g'"&amp;IF(VLOOKUP($E82,$AD$9:$AQ$42,12,FALSE)="大文字"," | tr '[:lower:]' '[:upper:]'",IF(VLOOKUP($E82,$AD$9:$AQ$42,12,FALSE)="小文字"," | tr '[:upper:]' '[:lower:]'",""))&amp;");"</f>
        <v>export $(cat ${CONFIG_DIR}db_sql_config.txt | grep COLUMN_DATA_NAME | sed 's/"//g');</v>
      </c>
      <c r="M83" s="24"/>
    </row>
    <row r="84" spans="4:13" ht="18" customHeight="1">
      <c r="H84" s="24" t="str">
        <f>"echo """&amp;$E82&amp;"=${"&amp;$E82&amp;"}""; echo;"</f>
        <v>echo "COLUMN_DATA_NAME=${COLUMN_DATA_NAME}"; echo;</v>
      </c>
      <c r="M84" s="24"/>
    </row>
    <row r="85" spans="4:13" ht="18" customHeight="1">
      <c r="D85" s="5" t="s">
        <v>24</v>
      </c>
      <c r="E85" s="5" t="s">
        <v>151</v>
      </c>
      <c r="L85" s="5" t="s">
        <v>13</v>
      </c>
      <c r="M85" s="5" t="s">
        <v>593</v>
      </c>
    </row>
    <row r="86" spans="4:13" ht="18" customHeight="1">
      <c r="E86" s="5" t="s">
        <v>290</v>
      </c>
      <c r="F86" s="5" t="s">
        <v>402</v>
      </c>
      <c r="G86" s="5" t="s">
        <v>13</v>
      </c>
      <c r="H86" s="24" t="str">
        <f>IF($E82="","clear; ","")&amp;"export "&amp;"$(cat ${CONFIG_DIR}"&amp;$K$7&amp;" | grep "&amp;$E85&amp;" | sed 's/""//g'"&amp;IF(VLOOKUP($E85,$AD$9:$AQ$42,12,FALSE)="大文字"," | tr '[:lower:]' '[:upper:]'",IF(VLOOKUP($E85,$AD$9:$AQ$42,12,FALSE)="小文字"," | tr '[:upper:]' '[:lower:]'",""))&amp;");"</f>
        <v>export $(cat ${CONFIG_DIR}db_sql_config.txt | grep COLUMN_PRIMARY_KEY | sed 's/"//g');</v>
      </c>
      <c r="M86" s="24"/>
    </row>
    <row r="87" spans="4:13" ht="18" customHeight="1">
      <c r="H87" s="24" t="str">
        <f>"echo """&amp;$E85&amp;"=${"&amp;$E85&amp;"}""; echo;"</f>
        <v>echo "COLUMN_PRIMARY_KEY=${COLUMN_PRIMARY_KEY}"; echo;</v>
      </c>
      <c r="M87" s="24"/>
    </row>
    <row r="88" spans="4:13" ht="18" customHeight="1">
      <c r="D88" s="5" t="s">
        <v>24</v>
      </c>
      <c r="E88" s="5" t="s">
        <v>152</v>
      </c>
      <c r="L88" s="5" t="s">
        <v>13</v>
      </c>
      <c r="M88" s="5" t="s">
        <v>594</v>
      </c>
    </row>
    <row r="89" spans="4:13" ht="18" customHeight="1">
      <c r="E89" s="5" t="s">
        <v>290</v>
      </c>
      <c r="F89" s="5" t="s">
        <v>402</v>
      </c>
      <c r="G89" s="5" t="s">
        <v>13</v>
      </c>
      <c r="H89" s="24" t="str">
        <f>IF($E85="","clear; ","")&amp;"export "&amp;"$(cat ${CONFIG_DIR}"&amp;$K$7&amp;" | grep "&amp;$E88&amp;" | sed 's/""//g'"&amp;IF(VLOOKUP($E88,$AD$9:$AQ$42,12,FALSE)="大文字"," | tr '[:lower:]' '[:upper:]'",IF(VLOOKUP($E88,$AD$9:$AQ$42,12,FALSE)="小文字"," | tr '[:upper:]' '[:lower:]'",""))&amp;");"</f>
        <v>export $(cat ${CONFIG_DIR}db_sql_config.txt | grep COLUMN_UNIQUE_KEY | sed 's/"//g');</v>
      </c>
      <c r="M89" s="24"/>
    </row>
    <row r="90" spans="4:13" ht="18" customHeight="1">
      <c r="H90" s="24" t="str">
        <f>"echo """&amp;$E88&amp;"=${"&amp;$E88&amp;"}""; echo;"</f>
        <v>echo "COLUMN_UNIQUE_KEY=${COLUMN_UNIQUE_KEY}"; echo;</v>
      </c>
      <c r="M90" s="24"/>
    </row>
    <row r="91" spans="4:13" ht="18" customHeight="1">
      <c r="D91" s="5" t="s">
        <v>24</v>
      </c>
      <c r="E91" s="5" t="s">
        <v>153</v>
      </c>
      <c r="L91" s="5" t="s">
        <v>13</v>
      </c>
      <c r="M91" s="5" t="s">
        <v>595</v>
      </c>
    </row>
    <row r="92" spans="4:13" ht="18" customHeight="1">
      <c r="E92" s="5" t="s">
        <v>290</v>
      </c>
      <c r="F92" s="5" t="s">
        <v>402</v>
      </c>
      <c r="G92" s="5" t="s">
        <v>13</v>
      </c>
      <c r="H92" s="24" t="str">
        <f>IF($E88="","clear; ","")&amp;"export "&amp;"$(cat ${CONFIG_DIR}"&amp;$K$7&amp;" | grep "&amp;$E91&amp;" | sed 's/""//g'"&amp;IF(VLOOKUP($E91,$AD$9:$AQ$42,12,FALSE)="大文字"," | tr '[:lower:]' '[:upper:]'",IF(VLOOKUP($E91,$AD$9:$AQ$42,12,FALSE)="小文字"," | tr '[:upper:]' '[:lower:]'",""))&amp;");"</f>
        <v>export $(cat ${CONFIG_DIR}db_sql_config.txt | grep COLUMN_FOREIGN_KEY | sed 's/"//g');</v>
      </c>
      <c r="M92" s="24"/>
    </row>
    <row r="93" spans="4:13" ht="18" customHeight="1">
      <c r="H93" s="24" t="str">
        <f>"echo """&amp;$E91&amp;"=${"&amp;$E91&amp;"}""; echo;"</f>
        <v>echo "COLUMN_FOREIGN_KEY=${COLUMN_FOREIGN_KEY}"; echo;</v>
      </c>
      <c r="M93" s="24"/>
    </row>
    <row r="94" spans="4:13" ht="18" customHeight="1">
      <c r="D94" s="5" t="s">
        <v>24</v>
      </c>
      <c r="E94" s="5" t="s">
        <v>154</v>
      </c>
      <c r="L94" s="5" t="s">
        <v>13</v>
      </c>
      <c r="M94" s="5" t="s">
        <v>596</v>
      </c>
    </row>
    <row r="95" spans="4:13" ht="18" customHeight="1">
      <c r="E95" s="5" t="s">
        <v>290</v>
      </c>
      <c r="F95" s="5" t="s">
        <v>402</v>
      </c>
      <c r="G95" s="5" t="s">
        <v>13</v>
      </c>
      <c r="H95" s="24" t="str">
        <f>IF($E91="","clear; ","")&amp;"export "&amp;"$(cat ${CONFIG_DIR}"&amp;$K$7&amp;" | grep "&amp;$E94&amp;" | sed 's/""//g'"&amp;IF(VLOOKUP($E94,$AD$9:$AQ$42,12,FALSE)="大文字"," | tr '[:lower:]' '[:upper:]'",IF(VLOOKUP($E94,$AD$9:$AQ$42,12,FALSE)="小文字"," | tr '[:upper:]' '[:lower:]'",""))&amp;");"</f>
        <v>export $(cat ${CONFIG_DIR}db_sql_config.txt | grep COLUMN_INDEX_KEY | sed 's/"//g');</v>
      </c>
      <c r="M95" s="24"/>
    </row>
    <row r="96" spans="4:13" ht="18" customHeight="1">
      <c r="H96" s="24" t="str">
        <f>"echo """&amp;$E94&amp;"=${"&amp;$E94&amp;"}""; echo;"</f>
        <v>echo "COLUMN_INDEX_KEY=${COLUMN_INDEX_KEY}"; echo;</v>
      </c>
      <c r="M96" s="24"/>
    </row>
    <row r="97" spans="4:13" ht="18" customHeight="1">
      <c r="D97" s="5" t="s">
        <v>24</v>
      </c>
      <c r="E97" s="5" t="s">
        <v>155</v>
      </c>
      <c r="L97" s="5" t="s">
        <v>13</v>
      </c>
      <c r="M97" s="5" t="s">
        <v>590</v>
      </c>
    </row>
    <row r="98" spans="4:13" ht="18" customHeight="1">
      <c r="E98" s="5" t="s">
        <v>290</v>
      </c>
      <c r="F98" s="5" t="s">
        <v>402</v>
      </c>
      <c r="G98" s="5" t="s">
        <v>13</v>
      </c>
      <c r="H98" s="24" t="str">
        <f>IF($E94="","clear; ","")&amp;"export "&amp;"$(cat ${CONFIG_DIR}"&amp;$K$7&amp;" | grep "&amp;$E97&amp;" | sed 's/""//g'"&amp;IF(VLOOKUP($E97,$AD$9:$AQ$42,12,FALSE)="大文字"," | tr '[:lower:]' '[:upper:]'",IF(VLOOKUP($E97,$AD$9:$AQ$42,12,FALSE)="小文字"," | tr '[:upper:]' '[:lower:]'",""))&amp;");"</f>
        <v>export $(cat ${CONFIG_DIR}db_sql_config.txt | grep COLUMN_NOT_NULL | sed 's/"//g');</v>
      </c>
      <c r="M98" s="24"/>
    </row>
    <row r="99" spans="4:13" ht="18" customHeight="1">
      <c r="H99" s="24" t="str">
        <f>"echo """&amp;$E97&amp;"=${"&amp;$E97&amp;"}""; echo;"</f>
        <v>echo "COLUMN_NOT_NULL=${COLUMN_NOT_NULL}"; echo;</v>
      </c>
    </row>
    <row r="100" spans="4:13" ht="18" customHeight="1">
      <c r="D100" s="5" t="s">
        <v>24</v>
      </c>
      <c r="E100" s="5" t="s">
        <v>156</v>
      </c>
      <c r="L100" s="5" t="s">
        <v>13</v>
      </c>
      <c r="M100" s="5" t="s">
        <v>591</v>
      </c>
    </row>
    <row r="101" spans="4:13" ht="18" customHeight="1">
      <c r="E101" s="5" t="s">
        <v>290</v>
      </c>
      <c r="F101" s="5" t="s">
        <v>402</v>
      </c>
      <c r="G101" s="5" t="s">
        <v>13</v>
      </c>
      <c r="H101" s="24" t="str">
        <f>IF($E97="","clear; ","")&amp;"export "&amp;"$(cat ${CONFIG_DIR}"&amp;$K$7&amp;" | grep "&amp;$E100&amp;" | sed 's/""//g'"&amp;IF(VLOOKUP($E100,$AD$9:$AQ$42,12,FALSE)="大文字"," | tr '[:lower:]' '[:upper:]'",IF(VLOOKUP($E100,$AD$9:$AQ$42,12,FALSE)="小文字"," | tr '[:upper:]' '[:lower:]'",""))&amp;");"</f>
        <v>export $(cat ${CONFIG_DIR}db_sql_config.txt | grep COLUMN_AUTO_INCREMENT | sed 's/"//g');</v>
      </c>
      <c r="M101" s="24"/>
    </row>
    <row r="102" spans="4:13" ht="18" customHeight="1">
      <c r="H102" s="24" t="str">
        <f>"echo """&amp;$E100&amp;"=${"&amp;$E100&amp;"}""; echo;"</f>
        <v>echo "COLUMN_AUTO_INCREMENT=${COLUMN_AUTO_INCREMENT}"; echo;</v>
      </c>
      <c r="M102" s="24"/>
    </row>
    <row r="103" spans="4:13" ht="18" customHeight="1">
      <c r="D103" s="5" t="s">
        <v>24</v>
      </c>
      <c r="E103" s="5" t="s">
        <v>157</v>
      </c>
      <c r="L103" s="5" t="s">
        <v>13</v>
      </c>
      <c r="M103" s="5" t="s">
        <v>592</v>
      </c>
    </row>
    <row r="104" spans="4:13" ht="18" customHeight="1">
      <c r="E104" s="5" t="s">
        <v>290</v>
      </c>
      <c r="F104" s="5" t="s">
        <v>402</v>
      </c>
      <c r="G104" s="5" t="s">
        <v>13</v>
      </c>
      <c r="H104" s="24" t="str">
        <f>IF($E100="","clear; ","")&amp;"export "&amp;"$(cat ${CONFIG_DIR}"&amp;$K$7&amp;" | grep "&amp;$E103&amp;" | sed 's/""//g'"&amp;IF(VLOOKUP($E103,$AD$9:$AQ$42,12,FALSE)="大文字"," | tr '[:lower:]' '[:upper:]'",IF(VLOOKUP($E103,$AD$9:$AQ$42,12,FALSE)="小文字"," | tr '[:upper:]' '[:lower:]'",""))&amp;");"</f>
        <v>export $(cat ${CONFIG_DIR}db_sql_config.txt | grep COLUMN_DEFAULT_VALUE | sed 's/"//g');</v>
      </c>
      <c r="M104" s="24"/>
    </row>
    <row r="105" spans="4:13" ht="18" customHeight="1">
      <c r="H105" s="24" t="str">
        <f>"echo """&amp;$E103&amp;"=${"&amp;$E103&amp;"}""; echo;"</f>
        <v>echo "COLUMN_DEFAULT_VALUE=${COLUMN_DEFAULT_VALUE}"; echo;</v>
      </c>
      <c r="M105" s="24"/>
    </row>
    <row r="106" spans="4:13" ht="18" customHeight="1">
      <c r="D106" s="5" t="s">
        <v>24</v>
      </c>
      <c r="E106" s="5" t="s">
        <v>158</v>
      </c>
      <c r="L106" s="5" t="s">
        <v>13</v>
      </c>
      <c r="M106" s="5" t="s">
        <v>593</v>
      </c>
    </row>
    <row r="107" spans="4:13" ht="18" customHeight="1">
      <c r="E107" s="5" t="s">
        <v>290</v>
      </c>
      <c r="F107" s="5" t="s">
        <v>402</v>
      </c>
      <c r="G107" s="5" t="s">
        <v>13</v>
      </c>
      <c r="H107" s="24" t="str">
        <f>IF($E103="","clear; ","")&amp;"export "&amp;"$(cat ${CONFIG_DIR}"&amp;$K$7&amp;" | grep "&amp;$E106&amp;" | sed 's/""//g'"&amp;IF(VLOOKUP($E106,$AD$9:$AQ$42,12,FALSE)="大文字"," | tr '[:lower:]' '[:upper:]'",IF(VLOOKUP($E106,$AD$9:$AQ$42,12,FALSE)="小文字"," | tr '[:upper:]' '[:lower:]'",""))&amp;");"</f>
        <v>export $(cat ${CONFIG_DIR}db_sql_config.txt | grep COLUMN_COMMENT | sed 's/"//g');</v>
      </c>
      <c r="M107" s="24"/>
    </row>
    <row r="108" spans="4:13" ht="18" customHeight="1">
      <c r="H108" s="24" t="str">
        <f>"echo """&amp;$E106&amp;"=${"&amp;$E106&amp;"}""; echo;"</f>
        <v>echo "COLUMN_COMMENT=${COLUMN_COMMENT}"; echo;</v>
      </c>
      <c r="M108" s="24"/>
    </row>
    <row r="109" spans="4:13" ht="18" customHeight="1">
      <c r="D109" s="5" t="s">
        <v>24</v>
      </c>
      <c r="E109" s="5" t="s">
        <v>159</v>
      </c>
      <c r="L109" s="5" t="s">
        <v>13</v>
      </c>
      <c r="M109" s="5" t="s">
        <v>594</v>
      </c>
    </row>
    <row r="110" spans="4:13" ht="18" customHeight="1">
      <c r="E110" s="5" t="s">
        <v>290</v>
      </c>
      <c r="F110" s="5" t="s">
        <v>402</v>
      </c>
      <c r="G110" s="5" t="s">
        <v>13</v>
      </c>
      <c r="H110" s="24" t="str">
        <f>IF($E106="","clear; ","")&amp;"export "&amp;"$(cat ${CONFIG_DIR}"&amp;$K$7&amp;" | grep "&amp;$E109&amp;" | sed 's/""//g'"&amp;IF(VLOOKUP($E109,$AD$9:$AQ$42,12,FALSE)="大文字"," | tr '[:lower:]' '[:upper:]'",IF(VLOOKUP($E109,$AD$9:$AQ$42,12,FALSE)="小文字"," | tr '[:upper:]' '[:lower:]'",""))&amp;");"</f>
        <v>export $(cat ${CONFIG_DIR}db_sql_config.txt | grep SQL_SET_HOST | sed 's/"//g');</v>
      </c>
      <c r="M110" s="24"/>
    </row>
    <row r="111" spans="4:13" ht="18" customHeight="1">
      <c r="H111" s="24" t="str">
        <f>"echo """&amp;$E109&amp;"=${"&amp;$E109&amp;"}""; echo;"</f>
        <v>echo "SQL_SET_HOST=${SQL_SET_HOST}"; echo;</v>
      </c>
      <c r="M111" s="24"/>
    </row>
    <row r="112" spans="4:13" ht="18" customHeight="1">
      <c r="D112" s="5" t="s">
        <v>24</v>
      </c>
      <c r="E112" s="5" t="s">
        <v>160</v>
      </c>
      <c r="L112" s="5" t="s">
        <v>13</v>
      </c>
      <c r="M112" s="5" t="s">
        <v>595</v>
      </c>
    </row>
    <row r="113" spans="3:13" ht="18" customHeight="1">
      <c r="E113" s="5" t="s">
        <v>290</v>
      </c>
      <c r="F113" s="5" t="s">
        <v>402</v>
      </c>
      <c r="G113" s="5" t="s">
        <v>13</v>
      </c>
      <c r="H113" s="24" t="str">
        <f>IF($E109="","clear; ","")&amp;"export "&amp;"$(cat ${CONFIG_DIR}"&amp;$K$7&amp;" | grep "&amp;$E112&amp;" | sed 's/""//g'"&amp;IF(VLOOKUP($E112,$AD$9:$AQ$42,12,FALSE)="大文字"," | tr '[:lower:]' '[:upper:]'",IF(VLOOKUP($E112,$AD$9:$AQ$42,12,FALSE)="小文字"," | tr '[:upper:]' '[:lower:]'",""))&amp;");"</f>
        <v>export $(cat ${CONFIG_DIR}db_sql_config.txt | grep POSTGRESQL_TEMPLATE | sed 's/"//g');</v>
      </c>
      <c r="M113" s="24"/>
    </row>
    <row r="114" spans="3:13" ht="18" customHeight="1">
      <c r="H114" s="24" t="str">
        <f>"echo """&amp;$E112&amp;"=${"&amp;$E112&amp;"}""; echo;"</f>
        <v>echo "POSTGRESQL_TEMPLATE=${POSTGRESQL_TEMPLATE}"; echo;</v>
      </c>
      <c r="M114" s="24"/>
    </row>
    <row r="115" spans="3:13" ht="18" customHeight="1">
      <c r="D115" s="5" t="s">
        <v>24</v>
      </c>
      <c r="E115" s="5" t="s">
        <v>161</v>
      </c>
      <c r="L115" s="5" t="s">
        <v>13</v>
      </c>
      <c r="M115" s="5" t="s">
        <v>596</v>
      </c>
    </row>
    <row r="116" spans="3:13" ht="18" customHeight="1">
      <c r="E116" s="5" t="s">
        <v>290</v>
      </c>
      <c r="F116" s="5" t="s">
        <v>402</v>
      </c>
      <c r="G116" s="5" t="s">
        <v>13</v>
      </c>
      <c r="H116" s="24" t="str">
        <f>IF($E112="","clear; ","")&amp;"export "&amp;"$(cat ${CONFIG_DIR}"&amp;$K$7&amp;" | grep "&amp;$E115&amp;" | sed 's/""//g'"&amp;IF(VLOOKUP($E115,$AD$9:$AQ$42,12,FALSE)="大文字"," | tr '[:lower:]' '[:upper:]'",IF(VLOOKUP($E115,$AD$9:$AQ$42,12,FALSE)="小文字"," | tr '[:upper:]' '[:lower:]'",""))&amp;");"</f>
        <v>export $(cat ${CONFIG_DIR}db_sql_config.txt | grep POSTGRESQL_CONNECTION_LIMIT | sed 's/"//g');</v>
      </c>
      <c r="M116" s="24"/>
    </row>
    <row r="117" spans="3:13" ht="18" customHeight="1">
      <c r="H117" s="24" t="str">
        <f>"echo """&amp;$E115&amp;"=${"&amp;$E115&amp;"}""; echo;"</f>
        <v>echo "POSTGRESQL_CONNECTION_LIMIT=${POSTGRESQL_CONNECTION_LIMIT}"; echo;</v>
      </c>
      <c r="M117" s="24"/>
    </row>
    <row r="118" spans="3:13" ht="18" customHeight="1">
      <c r="D118" s="5" t="s">
        <v>24</v>
      </c>
      <c r="E118" s="5" t="s">
        <v>162</v>
      </c>
      <c r="L118" s="5" t="s">
        <v>13</v>
      </c>
      <c r="M118" s="5" t="s">
        <v>80</v>
      </c>
    </row>
    <row r="119" spans="3:13" ht="18" customHeight="1">
      <c r="E119" s="5" t="s">
        <v>290</v>
      </c>
      <c r="F119" s="5" t="s">
        <v>402</v>
      </c>
      <c r="G119" s="5" t="s">
        <v>13</v>
      </c>
      <c r="H119" s="24" t="str">
        <f>IF($E115="","clear; ","")&amp;"export "&amp;"$(cat ${CONFIG_DIR}"&amp;$K$7&amp;" | grep "&amp;$E118&amp;" | sed 's/""//g'"&amp;IF(VLOOKUP($E118,$AD$9:$AQ$42,12,FALSE)="大文字"," | tr '[:lower:]' '[:upper:]'",IF(VLOOKUP($E118,$AD$9:$AQ$42,12,FALSE)="小文字"," | tr '[:upper:]' '[:lower:]'",""))&amp;");"</f>
        <v>export $(cat ${CONFIG_DIR}db_sql_config.txt | grep POSTGRESQL_ALLOW_CONNECTIONS | sed 's/"//g');</v>
      </c>
    </row>
    <row r="120" spans="3:13" ht="18" customHeight="1">
      <c r="H120" s="24" t="str">
        <f>"echo """&amp;$E118&amp;"=${"&amp;$E118&amp;"}""; echo;"</f>
        <v>echo "POSTGRESQL_ALLOW_CONNECTIONS=${POSTGRESQL_ALLOW_CONNECTIONS}"; echo;</v>
      </c>
    </row>
    <row r="121" spans="3:13" ht="18" customHeight="1">
      <c r="H121" s="24"/>
      <c r="M121" s="24"/>
    </row>
    <row r="122" spans="3:13" ht="18" customHeight="1">
      <c r="C122" s="5" t="s">
        <v>32</v>
      </c>
      <c r="D122" s="5" t="s">
        <v>425</v>
      </c>
      <c r="J122" s="5" t="s">
        <v>230</v>
      </c>
      <c r="K122" s="5" t="str">
        <f>K34</f>
        <v>db_data_config.txt</v>
      </c>
      <c r="L122" s="24"/>
    </row>
    <row r="124" spans="3:13" ht="18" customHeight="1">
      <c r="D124" s="5" t="s">
        <v>24</v>
      </c>
      <c r="E124" s="5" t="s">
        <v>426</v>
      </c>
      <c r="L124" s="5" t="s">
        <v>13</v>
      </c>
      <c r="M124" s="5" t="s">
        <v>400</v>
      </c>
    </row>
    <row r="125" spans="3:13" ht="18" customHeight="1">
      <c r="D125" s="5" t="s">
        <v>24</v>
      </c>
      <c r="E125" s="5" t="s">
        <v>99</v>
      </c>
      <c r="L125" s="5" t="s">
        <v>13</v>
      </c>
      <c r="M125" s="5" t="s">
        <v>518</v>
      </c>
    </row>
    <row r="126" spans="3:13" ht="18" customHeight="1">
      <c r="E126" s="5" t="s">
        <v>290</v>
      </c>
      <c r="F126" s="5" t="s">
        <v>402</v>
      </c>
      <c r="G126" s="5" t="s">
        <v>13</v>
      </c>
      <c r="H126" s="24" t="str">
        <f>IF($E122="","clear; ","")&amp;"export "&amp;"$(cat ${CONFIG_DIR}"&amp;$K$34&amp;" | grep "&amp;$E125&amp;" | sed 's/""//g'"&amp;IF(VLOOKUP($E125,$AD$36:$AQ$38,12,FALSE)="大文字"," | tr '[:lower:]' '[:upper:]'",IF(VLOOKUP($E125,$AD$36:$AQ$38,12,FALSE)="小文字"," | tr '[:upper:]' '[:lower:]'",""))&amp;");"</f>
        <v>clear; export $(cat ${CONFIG_DIR}db_data_config.txt | grep COLUMN_COUNTS | sed 's/"//g');</v>
      </c>
    </row>
    <row r="127" spans="3:13" ht="18" customHeight="1">
      <c r="H127" s="24" t="str">
        <f>"echo """&amp;$E125&amp;"=${"&amp;$E125&amp;"}""; echo;"</f>
        <v>echo "COLUMN_COUNTS=${COLUMN_COUNTS}"; echo;</v>
      </c>
    </row>
    <row r="128" spans="3:13" ht="18" customHeight="1">
      <c r="D128" s="5" t="s">
        <v>24</v>
      </c>
      <c r="E128" s="5" t="s">
        <v>100</v>
      </c>
      <c r="L128" s="5" t="s">
        <v>13</v>
      </c>
      <c r="M128" s="5" t="s">
        <v>520</v>
      </c>
    </row>
    <row r="129" spans="3:60" ht="18" customHeight="1">
      <c r="E129" s="5" t="s">
        <v>290</v>
      </c>
      <c r="F129" s="5" t="s">
        <v>402</v>
      </c>
      <c r="G129" s="5" t="s">
        <v>13</v>
      </c>
      <c r="H129" s="24" t="str">
        <f>IF($E125="","clear; ","")&amp;"export "&amp;"$(cat ${CONFIG_DIR}"&amp;$K$34&amp;" | grep "&amp;$E128&amp;" | sed 's/""//g'"&amp;IF(VLOOKUP($E128,$AD$36:$AQ$38,12,FALSE)="大文字"," | tr '[:lower:]' '[:upper:]'",IF(VLOOKUP($E128,$AD$36:$AQ$38,12,FALSE)="小文字"," | tr '[:upper:]' '[:lower:]'",""))&amp;");"</f>
        <v>export $(cat ${CONFIG_DIR}db_data_config.txt | grep COLUMN_DATA_TYPE | sed 's/"//g');</v>
      </c>
      <c r="M129" s="24"/>
    </row>
    <row r="130" spans="3:60" ht="18" customHeight="1">
      <c r="H130" s="24" t="str">
        <f>"echo """&amp;$E128&amp;"=${"&amp;$E128&amp;"}""; echo;"</f>
        <v>echo "COLUMN_DATA_TYPE=${COLUMN_DATA_TYPE}"; echo;</v>
      </c>
    </row>
    <row r="131" spans="3:60" ht="18" customHeight="1">
      <c r="D131" s="5" t="s">
        <v>24</v>
      </c>
      <c r="E131" s="5" t="s">
        <v>101</v>
      </c>
      <c r="L131" s="5" t="s">
        <v>13</v>
      </c>
      <c r="M131" s="5" t="s">
        <v>521</v>
      </c>
    </row>
    <row r="132" spans="3:60" ht="18" customHeight="1">
      <c r="E132" s="5" t="s">
        <v>290</v>
      </c>
      <c r="F132" s="5" t="s">
        <v>402</v>
      </c>
      <c r="G132" s="5" t="s">
        <v>13</v>
      </c>
      <c r="H132" s="24" t="str">
        <f>IF($E128="","clear; ","")&amp;"export "&amp;"$(cat ${CONFIG_DIR}"&amp;$K$34&amp;" | grep "&amp;$E131&amp;" | sed 's/""//g'"&amp;IF(VLOOKUP($E131,$AD$36:$AQ$38,12,FALSE)="大文字"," | tr '[:lower:]' '[:upper:]'",IF(VLOOKUP($E131,$AD$36:$AQ$38,12,FALSE)="小文字"," | tr '[:upper:]' '[:lower:]'",""))&amp;");"</f>
        <v>export $(cat ${CONFIG_DIR}db_data_config.txt | grep COLUMN_DATA_LENGTH | sed 's/"//g');</v>
      </c>
      <c r="M132" s="24"/>
    </row>
    <row r="133" spans="3:60" ht="18" customHeight="1">
      <c r="H133" s="24" t="str">
        <f>"echo """&amp;$E131&amp;"=${"&amp;$E131&amp;"}""; echo;"</f>
        <v>echo "COLUMN_DATA_LENGTH=${COLUMN_DATA_LENGTH}"; echo;</v>
      </c>
      <c r="M133" s="24"/>
    </row>
    <row r="134" spans="3:60" ht="18" customHeight="1">
      <c r="K134" s="24"/>
    </row>
    <row r="135" spans="3:60" ht="18" customHeight="1">
      <c r="C135" s="5" t="s">
        <v>33</v>
      </c>
      <c r="D135" s="5" t="s">
        <v>404</v>
      </c>
    </row>
    <row r="137" spans="3:60" ht="18" customHeight="1">
      <c r="D137" s="105" t="s">
        <v>404</v>
      </c>
      <c r="E137" s="106"/>
      <c r="F137" s="106"/>
      <c r="G137" s="107"/>
      <c r="H137" s="121">
        <f>db_check_sql_validate_config3!L137+1</f>
        <v>78</v>
      </c>
      <c r="I137" s="121">
        <f>H$137+1</f>
        <v>79</v>
      </c>
      <c r="J137" s="121">
        <f t="shared" ref="J137:AQ137" si="4">I$137+1</f>
        <v>80</v>
      </c>
      <c r="K137" s="121">
        <f t="shared" si="4"/>
        <v>81</v>
      </c>
      <c r="L137" s="121">
        <f t="shared" si="4"/>
        <v>82</v>
      </c>
      <c r="M137" s="121">
        <f t="shared" si="4"/>
        <v>83</v>
      </c>
      <c r="N137" s="121">
        <f t="shared" si="4"/>
        <v>84</v>
      </c>
      <c r="O137" s="121">
        <f t="shared" si="4"/>
        <v>85</v>
      </c>
      <c r="P137" s="121">
        <f t="shared" si="4"/>
        <v>86</v>
      </c>
      <c r="Q137" s="121">
        <f t="shared" si="4"/>
        <v>87</v>
      </c>
      <c r="R137" s="121">
        <f t="shared" si="4"/>
        <v>88</v>
      </c>
      <c r="S137" s="121">
        <f t="shared" si="4"/>
        <v>89</v>
      </c>
      <c r="T137" s="121">
        <f t="shared" si="4"/>
        <v>90</v>
      </c>
      <c r="U137" s="121">
        <f t="shared" si="4"/>
        <v>91</v>
      </c>
      <c r="V137" s="121">
        <f t="shared" si="4"/>
        <v>92</v>
      </c>
      <c r="W137" s="121">
        <f t="shared" si="4"/>
        <v>93</v>
      </c>
      <c r="X137" s="121">
        <f t="shared" si="4"/>
        <v>94</v>
      </c>
      <c r="Y137" s="121">
        <f t="shared" si="4"/>
        <v>95</v>
      </c>
      <c r="Z137" s="121">
        <f t="shared" si="4"/>
        <v>96</v>
      </c>
      <c r="AA137" s="121">
        <f t="shared" si="4"/>
        <v>97</v>
      </c>
      <c r="AB137" s="121">
        <f t="shared" si="4"/>
        <v>98</v>
      </c>
      <c r="AC137" s="121">
        <f t="shared" si="4"/>
        <v>99</v>
      </c>
      <c r="AD137" s="121">
        <f t="shared" si="4"/>
        <v>100</v>
      </c>
      <c r="AE137" s="121">
        <f t="shared" si="4"/>
        <v>101</v>
      </c>
      <c r="AF137" s="121">
        <f t="shared" si="4"/>
        <v>102</v>
      </c>
      <c r="AG137" s="121">
        <f t="shared" si="4"/>
        <v>103</v>
      </c>
      <c r="AH137" s="121">
        <f t="shared" si="4"/>
        <v>104</v>
      </c>
      <c r="AI137" s="121">
        <f t="shared" si="4"/>
        <v>105</v>
      </c>
      <c r="AJ137" s="121">
        <f t="shared" si="4"/>
        <v>106</v>
      </c>
      <c r="AK137" s="121">
        <f t="shared" si="4"/>
        <v>107</v>
      </c>
      <c r="AL137" s="121">
        <f t="shared" si="4"/>
        <v>108</v>
      </c>
      <c r="AM137" s="121">
        <f t="shared" si="4"/>
        <v>109</v>
      </c>
      <c r="AN137" s="121">
        <f t="shared" si="4"/>
        <v>110</v>
      </c>
      <c r="AO137" s="121">
        <f t="shared" si="4"/>
        <v>111</v>
      </c>
      <c r="AP137" s="121">
        <f t="shared" si="4"/>
        <v>112</v>
      </c>
      <c r="AQ137" s="121">
        <f t="shared" si="4"/>
        <v>113</v>
      </c>
    </row>
    <row r="138" spans="3:60" ht="18" customHeight="1">
      <c r="D138" s="118"/>
      <c r="E138" s="119"/>
      <c r="F138" s="119"/>
      <c r="G138" s="120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</row>
    <row r="139" spans="3:60" ht="18" customHeight="1">
      <c r="D139" s="108"/>
      <c r="E139" s="109"/>
      <c r="F139" s="109"/>
      <c r="G139" s="110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123"/>
      <c r="AP139" s="123"/>
      <c r="AQ139" s="123"/>
    </row>
    <row r="140" spans="3:60" ht="18" customHeight="1">
      <c r="D140" s="37" t="s">
        <v>694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43"/>
    </row>
    <row r="141" spans="3:60" ht="18" customHeight="1">
      <c r="D141" s="33"/>
      <c r="E141" s="140" t="s">
        <v>70</v>
      </c>
      <c r="F141" s="141"/>
      <c r="G141" s="142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U141" s="19"/>
      <c r="AV141" s="19"/>
    </row>
    <row r="142" spans="3:60" ht="18" customHeight="1">
      <c r="D142" s="37" t="str">
        <f>E49</f>
        <v>DBMS_NAME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43"/>
      <c r="AW142" s="148"/>
      <c r="AX142" s="148"/>
      <c r="AY142" s="148"/>
      <c r="AZ142" s="148"/>
      <c r="BA142" s="60"/>
      <c r="BB142" s="60"/>
      <c r="BC142" s="60"/>
      <c r="BD142" s="60"/>
      <c r="BE142" s="60"/>
      <c r="BF142" s="60"/>
      <c r="BG142" s="60"/>
      <c r="BH142" s="60"/>
    </row>
    <row r="143" spans="3:60" ht="18" customHeight="1">
      <c r="D143" s="33"/>
      <c r="E143" s="140" t="s">
        <v>70</v>
      </c>
      <c r="F143" s="141"/>
      <c r="G143" s="142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</row>
    <row r="144" spans="3:60" ht="18" customHeight="1">
      <c r="D144" s="33"/>
      <c r="E144" s="140" t="s">
        <v>251</v>
      </c>
      <c r="F144" s="141"/>
      <c r="G144" s="142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</row>
    <row r="145" spans="4:60" ht="18" customHeight="1">
      <c r="D145" s="33"/>
      <c r="E145" s="140" t="s">
        <v>253</v>
      </c>
      <c r="F145" s="141"/>
      <c r="G145" s="142"/>
      <c r="H145" s="33" t="s">
        <v>24</v>
      </c>
      <c r="I145" s="33" t="s">
        <v>24</v>
      </c>
      <c r="J145" s="33" t="s">
        <v>24</v>
      </c>
      <c r="K145" s="33" t="s">
        <v>24</v>
      </c>
      <c r="L145" s="33" t="s">
        <v>24</v>
      </c>
      <c r="M145" s="33" t="s">
        <v>24</v>
      </c>
      <c r="N145" s="33" t="s">
        <v>24</v>
      </c>
      <c r="O145" s="33" t="s">
        <v>24</v>
      </c>
      <c r="P145" s="33" t="s">
        <v>24</v>
      </c>
      <c r="Q145" s="33" t="s">
        <v>24</v>
      </c>
      <c r="R145" s="33" t="s">
        <v>24</v>
      </c>
      <c r="S145" s="33" t="s">
        <v>24</v>
      </c>
      <c r="T145" s="33" t="s">
        <v>24</v>
      </c>
      <c r="U145" s="33" t="s">
        <v>24</v>
      </c>
      <c r="V145" s="33" t="s">
        <v>24</v>
      </c>
      <c r="W145" s="33" t="s">
        <v>24</v>
      </c>
      <c r="X145" s="33" t="s">
        <v>24</v>
      </c>
      <c r="Y145" s="33" t="s">
        <v>24</v>
      </c>
      <c r="Z145" s="33" t="s">
        <v>24</v>
      </c>
      <c r="AA145" s="33" t="s">
        <v>24</v>
      </c>
      <c r="AB145" s="33" t="s">
        <v>24</v>
      </c>
      <c r="AC145" s="33" t="s">
        <v>24</v>
      </c>
      <c r="AD145" s="33" t="s">
        <v>24</v>
      </c>
      <c r="AE145" s="33" t="s">
        <v>24</v>
      </c>
      <c r="AF145" s="33" t="s">
        <v>24</v>
      </c>
      <c r="AG145" s="33" t="s">
        <v>24</v>
      </c>
      <c r="AH145" s="33" t="s">
        <v>24</v>
      </c>
      <c r="AI145" s="33" t="s">
        <v>24</v>
      </c>
      <c r="AJ145" s="33" t="s">
        <v>24</v>
      </c>
      <c r="AK145" s="33" t="s">
        <v>24</v>
      </c>
      <c r="AL145" s="33" t="s">
        <v>24</v>
      </c>
      <c r="AM145" s="33" t="s">
        <v>24</v>
      </c>
      <c r="AN145" s="33" t="s">
        <v>24</v>
      </c>
      <c r="AO145" s="33"/>
      <c r="AP145" s="33"/>
      <c r="AQ145" s="33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</row>
    <row r="146" spans="4:60" ht="18" customHeight="1">
      <c r="D146" s="33"/>
      <c r="E146" s="140" t="s">
        <v>828</v>
      </c>
      <c r="F146" s="141"/>
      <c r="G146" s="142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</row>
    <row r="147" spans="4:60" ht="18" customHeight="1">
      <c r="D147" s="37" t="str">
        <f>E52</f>
        <v>DATABASE_NAME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43"/>
    </row>
    <row r="148" spans="4:60" ht="18" customHeight="1">
      <c r="D148" s="33"/>
      <c r="E148" s="140" t="s">
        <v>70</v>
      </c>
      <c r="F148" s="141"/>
      <c r="G148" s="142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</row>
    <row r="149" spans="4:60" ht="18" customHeight="1">
      <c r="D149" s="33"/>
      <c r="E149" s="140" t="s">
        <v>1458</v>
      </c>
      <c r="F149" s="141"/>
      <c r="G149" s="142"/>
      <c r="H149" s="33" t="s">
        <v>24</v>
      </c>
      <c r="I149" s="33" t="s">
        <v>24</v>
      </c>
      <c r="J149" s="33" t="s">
        <v>24</v>
      </c>
      <c r="K149" s="33" t="s">
        <v>24</v>
      </c>
      <c r="L149" s="33" t="s">
        <v>24</v>
      </c>
      <c r="M149" s="33" t="s">
        <v>24</v>
      </c>
      <c r="N149" s="33" t="s">
        <v>24</v>
      </c>
      <c r="O149" s="33" t="s">
        <v>24</v>
      </c>
      <c r="P149" s="33" t="s">
        <v>24</v>
      </c>
      <c r="Q149" s="33" t="s">
        <v>24</v>
      </c>
      <c r="R149" s="33" t="s">
        <v>24</v>
      </c>
      <c r="S149" s="33" t="s">
        <v>24</v>
      </c>
      <c r="T149" s="33" t="s">
        <v>24</v>
      </c>
      <c r="U149" s="33" t="s">
        <v>24</v>
      </c>
      <c r="V149" s="33" t="s">
        <v>24</v>
      </c>
      <c r="W149" s="33" t="s">
        <v>24</v>
      </c>
      <c r="X149" s="33" t="s">
        <v>24</v>
      </c>
      <c r="Y149" s="33" t="s">
        <v>24</v>
      </c>
      <c r="Z149" s="33" t="s">
        <v>24</v>
      </c>
      <c r="AA149" s="33" t="s">
        <v>24</v>
      </c>
      <c r="AB149" s="33" t="s">
        <v>24</v>
      </c>
      <c r="AC149" s="33" t="s">
        <v>24</v>
      </c>
      <c r="AD149" s="33" t="s">
        <v>24</v>
      </c>
      <c r="AE149" s="33" t="s">
        <v>24</v>
      </c>
      <c r="AF149" s="33" t="s">
        <v>24</v>
      </c>
      <c r="AG149" s="33" t="s">
        <v>24</v>
      </c>
      <c r="AH149" s="33" t="s">
        <v>24</v>
      </c>
      <c r="AI149" s="33" t="s">
        <v>24</v>
      </c>
      <c r="AJ149" s="33" t="s">
        <v>24</v>
      </c>
      <c r="AK149" s="33" t="s">
        <v>24</v>
      </c>
      <c r="AL149" s="33" t="s">
        <v>24</v>
      </c>
      <c r="AM149" s="33" t="s">
        <v>24</v>
      </c>
      <c r="AN149" s="33" t="s">
        <v>24</v>
      </c>
      <c r="AO149" s="33"/>
      <c r="AP149" s="33"/>
      <c r="AQ149" s="33"/>
    </row>
    <row r="150" spans="4:60" ht="18" customHeight="1">
      <c r="D150" s="37" t="str">
        <f>E55</f>
        <v>DATABASE_CHARACTER_SET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43"/>
    </row>
    <row r="151" spans="4:60" ht="18" customHeight="1">
      <c r="D151" s="33"/>
      <c r="E151" s="140" t="s">
        <v>70</v>
      </c>
      <c r="F151" s="141"/>
      <c r="G151" s="142"/>
      <c r="H151" s="33" t="s">
        <v>24</v>
      </c>
      <c r="I151" s="33"/>
      <c r="J151" s="33"/>
      <c r="K151" s="33"/>
      <c r="L151" s="33" t="s">
        <v>24</v>
      </c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</row>
    <row r="152" spans="4:60" ht="18" customHeight="1">
      <c r="D152" s="33"/>
      <c r="E152" s="140" t="s">
        <v>267</v>
      </c>
      <c r="F152" s="141"/>
      <c r="G152" s="142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</row>
    <row r="153" spans="4:60" ht="18" customHeight="1">
      <c r="D153" s="33"/>
      <c r="E153" s="140" t="s">
        <v>268</v>
      </c>
      <c r="F153" s="141"/>
      <c r="G153" s="142"/>
      <c r="H153" s="33"/>
      <c r="I153" s="33" t="s">
        <v>24</v>
      </c>
      <c r="J153" s="33"/>
      <c r="K153" s="33"/>
      <c r="L153" s="33"/>
      <c r="M153" s="33" t="s">
        <v>24</v>
      </c>
      <c r="N153" s="33"/>
      <c r="O153" s="33" t="s">
        <v>24</v>
      </c>
      <c r="P153" s="33" t="s">
        <v>24</v>
      </c>
      <c r="Q153" s="33" t="s">
        <v>24</v>
      </c>
      <c r="R153" s="33" t="s">
        <v>24</v>
      </c>
      <c r="S153" s="33" t="s">
        <v>24</v>
      </c>
      <c r="T153" s="33" t="s">
        <v>24</v>
      </c>
      <c r="U153" s="33" t="s">
        <v>24</v>
      </c>
      <c r="V153" s="33" t="s">
        <v>24</v>
      </c>
      <c r="W153" s="33" t="s">
        <v>24</v>
      </c>
      <c r="X153" s="33" t="s">
        <v>24</v>
      </c>
      <c r="Y153" s="33" t="s">
        <v>24</v>
      </c>
      <c r="Z153" s="33" t="s">
        <v>24</v>
      </c>
      <c r="AA153" s="33" t="s">
        <v>24</v>
      </c>
      <c r="AB153" s="33" t="s">
        <v>24</v>
      </c>
      <c r="AC153" s="33" t="s">
        <v>24</v>
      </c>
      <c r="AD153" s="33" t="s">
        <v>24</v>
      </c>
      <c r="AE153" s="33" t="s">
        <v>24</v>
      </c>
      <c r="AF153" s="33" t="s">
        <v>24</v>
      </c>
      <c r="AG153" s="33" t="s">
        <v>24</v>
      </c>
      <c r="AH153" s="33" t="s">
        <v>24</v>
      </c>
      <c r="AI153" s="33" t="s">
        <v>24</v>
      </c>
      <c r="AJ153" s="33" t="s">
        <v>24</v>
      </c>
      <c r="AK153" s="33" t="s">
        <v>24</v>
      </c>
      <c r="AL153" s="33" t="s">
        <v>24</v>
      </c>
      <c r="AM153" s="33" t="s">
        <v>24</v>
      </c>
      <c r="AN153" s="33" t="s">
        <v>24</v>
      </c>
      <c r="AO153" s="33"/>
      <c r="AP153" s="33"/>
      <c r="AQ153" s="33"/>
    </row>
    <row r="154" spans="4:60" ht="18" customHeight="1">
      <c r="D154" s="33"/>
      <c r="E154" s="140" t="s">
        <v>269</v>
      </c>
      <c r="F154" s="141"/>
      <c r="G154" s="142"/>
      <c r="H154" s="33"/>
      <c r="I154" s="33"/>
      <c r="J154" s="33" t="s">
        <v>24</v>
      </c>
      <c r="K154" s="33"/>
      <c r="L154" s="33"/>
      <c r="M154" s="33"/>
      <c r="N154" s="33" t="s">
        <v>24</v>
      </c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</row>
    <row r="155" spans="4:60" ht="18" customHeight="1">
      <c r="D155" s="33"/>
      <c r="E155" s="140" t="s">
        <v>270</v>
      </c>
      <c r="F155" s="141"/>
      <c r="G155" s="142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</row>
    <row r="156" spans="4:60" ht="18" customHeight="1">
      <c r="D156" s="33"/>
      <c r="E156" s="140" t="s">
        <v>828</v>
      </c>
      <c r="F156" s="141"/>
      <c r="G156" s="142"/>
      <c r="H156" s="33"/>
      <c r="I156" s="33"/>
      <c r="J156" s="33"/>
      <c r="K156" s="33" t="s">
        <v>24</v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</row>
    <row r="157" spans="4:60" ht="18" customHeight="1">
      <c r="D157" s="37" t="str">
        <f>E58</f>
        <v>DATABASE_COLLATE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43"/>
    </row>
    <row r="158" spans="4:60" ht="18" customHeight="1">
      <c r="D158" s="33"/>
      <c r="E158" s="140" t="s">
        <v>70</v>
      </c>
      <c r="F158" s="141"/>
      <c r="G158" s="142"/>
      <c r="H158" s="33"/>
      <c r="I158" s="33"/>
      <c r="J158" s="33"/>
      <c r="K158" s="33"/>
      <c r="L158" s="33"/>
      <c r="M158" s="33"/>
      <c r="N158" s="33"/>
      <c r="O158" s="33" t="s">
        <v>24</v>
      </c>
      <c r="P158" s="33"/>
      <c r="Q158" s="33"/>
      <c r="R158" s="33"/>
      <c r="S158" s="33"/>
      <c r="T158" s="33"/>
      <c r="U158" s="33" t="s">
        <v>24</v>
      </c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</row>
    <row r="159" spans="4:60" ht="18" customHeight="1">
      <c r="D159" s="33"/>
      <c r="E159" s="140" t="s">
        <v>273</v>
      </c>
      <c r="F159" s="141"/>
      <c r="G159" s="142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</row>
    <row r="160" spans="4:60" ht="18" customHeight="1">
      <c r="D160" s="33"/>
      <c r="E160" s="140" t="s">
        <v>281</v>
      </c>
      <c r="F160" s="141"/>
      <c r="G160" s="142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</row>
    <row r="161" spans="4:43" ht="18" customHeight="1">
      <c r="D161" s="33"/>
      <c r="E161" s="140" t="s">
        <v>276</v>
      </c>
      <c r="F161" s="141"/>
      <c r="G161" s="142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</row>
    <row r="162" spans="4:43" ht="18" customHeight="1">
      <c r="D162" s="33"/>
      <c r="E162" s="140" t="s">
        <v>282</v>
      </c>
      <c r="F162" s="141"/>
      <c r="G162" s="142"/>
      <c r="H162" s="33" t="s">
        <v>24</v>
      </c>
      <c r="I162" s="33" t="s">
        <v>24</v>
      </c>
      <c r="J162" s="33" t="s">
        <v>24</v>
      </c>
      <c r="K162" s="33" t="s">
        <v>24</v>
      </c>
      <c r="L162" s="33" t="s">
        <v>24</v>
      </c>
      <c r="M162" s="33" t="s">
        <v>24</v>
      </c>
      <c r="N162" s="33" t="s">
        <v>24</v>
      </c>
      <c r="O162" s="33"/>
      <c r="P162" s="33" t="s">
        <v>24</v>
      </c>
      <c r="Q162" s="33"/>
      <c r="R162" s="33"/>
      <c r="S162" s="33"/>
      <c r="T162" s="33"/>
      <c r="U162" s="33"/>
      <c r="V162" s="33" t="s">
        <v>24</v>
      </c>
      <c r="W162" s="33"/>
      <c r="X162" s="33"/>
      <c r="Y162" s="33"/>
      <c r="Z162" s="33" t="s">
        <v>24</v>
      </c>
      <c r="AA162" s="33" t="s">
        <v>24</v>
      </c>
      <c r="AB162" s="33" t="s">
        <v>24</v>
      </c>
      <c r="AC162" s="33" t="s">
        <v>24</v>
      </c>
      <c r="AD162" s="33" t="s">
        <v>24</v>
      </c>
      <c r="AE162" s="33" t="s">
        <v>24</v>
      </c>
      <c r="AF162" s="33" t="s">
        <v>24</v>
      </c>
      <c r="AG162" s="33" t="s">
        <v>24</v>
      </c>
      <c r="AH162" s="33" t="s">
        <v>24</v>
      </c>
      <c r="AI162" s="33" t="s">
        <v>24</v>
      </c>
      <c r="AJ162" s="33" t="s">
        <v>24</v>
      </c>
      <c r="AK162" s="33" t="s">
        <v>24</v>
      </c>
      <c r="AL162" s="33" t="s">
        <v>24</v>
      </c>
      <c r="AM162" s="33" t="s">
        <v>24</v>
      </c>
      <c r="AN162" s="33" t="s">
        <v>24</v>
      </c>
      <c r="AO162" s="33"/>
      <c r="AP162" s="33"/>
      <c r="AQ162" s="33"/>
    </row>
    <row r="163" spans="4:43" ht="18" customHeight="1">
      <c r="D163" s="33"/>
      <c r="E163" s="140" t="s">
        <v>283</v>
      </c>
      <c r="F163" s="141"/>
      <c r="G163" s="142"/>
      <c r="H163" s="33"/>
      <c r="I163" s="33"/>
      <c r="J163" s="33"/>
      <c r="K163" s="33"/>
      <c r="L163" s="33"/>
      <c r="M163" s="33"/>
      <c r="N163" s="33"/>
      <c r="O163" s="33"/>
      <c r="P163" s="33"/>
      <c r="Q163" s="33" t="s">
        <v>24</v>
      </c>
      <c r="R163" s="33"/>
      <c r="S163" s="33"/>
      <c r="T163" s="33"/>
      <c r="U163" s="33"/>
      <c r="V163" s="33"/>
      <c r="W163" s="33" t="s">
        <v>24</v>
      </c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</row>
    <row r="164" spans="4:43" ht="18" customHeight="1">
      <c r="D164" s="33"/>
      <c r="E164" s="140" t="s">
        <v>284</v>
      </c>
      <c r="F164" s="141"/>
      <c r="G164" s="142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 t="s">
        <v>24</v>
      </c>
      <c r="S164" s="33"/>
      <c r="T164" s="33"/>
      <c r="U164" s="33"/>
      <c r="V164" s="33"/>
      <c r="W164" s="33"/>
      <c r="X164" s="33" t="s">
        <v>24</v>
      </c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</row>
    <row r="165" spans="4:43" ht="18" customHeight="1">
      <c r="D165" s="33"/>
      <c r="E165" s="140" t="s">
        <v>285</v>
      </c>
      <c r="F165" s="141"/>
      <c r="G165" s="142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 t="s">
        <v>24</v>
      </c>
      <c r="T165" s="33"/>
      <c r="U165" s="33"/>
      <c r="V165" s="33"/>
      <c r="W165" s="33"/>
      <c r="X165" s="33"/>
      <c r="Y165" s="33" t="s">
        <v>24</v>
      </c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</row>
    <row r="166" spans="4:43" ht="18" customHeight="1">
      <c r="D166" s="33"/>
      <c r="E166" s="140" t="s">
        <v>828</v>
      </c>
      <c r="F166" s="141"/>
      <c r="G166" s="142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 t="s">
        <v>24</v>
      </c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</row>
    <row r="167" spans="4:43" ht="18" customHeight="1">
      <c r="D167" s="37" t="str">
        <f>E61</f>
        <v>DATABASE_USERNAME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43"/>
    </row>
    <row r="168" spans="4:43" ht="18" customHeight="1">
      <c r="D168" s="33"/>
      <c r="E168" s="140" t="s">
        <v>70</v>
      </c>
      <c r="F168" s="141"/>
      <c r="G168" s="142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</row>
    <row r="169" spans="4:43" ht="18" customHeight="1">
      <c r="D169" s="33"/>
      <c r="E169" s="140" t="s">
        <v>1175</v>
      </c>
      <c r="F169" s="141"/>
      <c r="G169" s="142"/>
      <c r="H169" s="33" t="s">
        <v>24</v>
      </c>
      <c r="I169" s="33" t="s">
        <v>24</v>
      </c>
      <c r="J169" s="33" t="s">
        <v>24</v>
      </c>
      <c r="K169" s="33" t="s">
        <v>24</v>
      </c>
      <c r="L169" s="33" t="s">
        <v>24</v>
      </c>
      <c r="M169" s="33" t="s">
        <v>24</v>
      </c>
      <c r="N169" s="33" t="s">
        <v>24</v>
      </c>
      <c r="O169" s="33" t="s">
        <v>24</v>
      </c>
      <c r="P169" s="33" t="s">
        <v>24</v>
      </c>
      <c r="Q169" s="33" t="s">
        <v>24</v>
      </c>
      <c r="R169" s="33" t="s">
        <v>24</v>
      </c>
      <c r="S169" s="33" t="s">
        <v>24</v>
      </c>
      <c r="T169" s="33" t="s">
        <v>24</v>
      </c>
      <c r="U169" s="33" t="s">
        <v>24</v>
      </c>
      <c r="V169" s="33" t="s">
        <v>24</v>
      </c>
      <c r="W169" s="33" t="s">
        <v>24</v>
      </c>
      <c r="X169" s="33" t="s">
        <v>24</v>
      </c>
      <c r="Y169" s="33" t="s">
        <v>24</v>
      </c>
      <c r="Z169" s="33" t="s">
        <v>24</v>
      </c>
      <c r="AA169" s="33" t="s">
        <v>24</v>
      </c>
      <c r="AB169" s="33" t="s">
        <v>24</v>
      </c>
      <c r="AC169" s="33" t="s">
        <v>24</v>
      </c>
      <c r="AD169" s="33" t="s">
        <v>24</v>
      </c>
      <c r="AE169" s="33" t="s">
        <v>24</v>
      </c>
      <c r="AF169" s="33" t="s">
        <v>24</v>
      </c>
      <c r="AG169" s="33" t="s">
        <v>24</v>
      </c>
      <c r="AH169" s="33" t="s">
        <v>24</v>
      </c>
      <c r="AI169" s="33" t="s">
        <v>24</v>
      </c>
      <c r="AJ169" s="33" t="s">
        <v>24</v>
      </c>
      <c r="AK169" s="33" t="s">
        <v>24</v>
      </c>
      <c r="AL169" s="33" t="s">
        <v>24</v>
      </c>
      <c r="AM169" s="33" t="s">
        <v>24</v>
      </c>
      <c r="AN169" s="33" t="s">
        <v>24</v>
      </c>
      <c r="AO169" s="33"/>
      <c r="AP169" s="33"/>
      <c r="AQ169" s="33"/>
    </row>
    <row r="170" spans="4:43" ht="18" customHeight="1">
      <c r="D170" s="37" t="str">
        <f>E64</f>
        <v>DATABASE_PASSWORD</v>
      </c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43"/>
    </row>
    <row r="171" spans="4:43" ht="18" customHeight="1">
      <c r="D171" s="33"/>
      <c r="E171" s="140" t="s">
        <v>70</v>
      </c>
      <c r="F171" s="141"/>
      <c r="G171" s="142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</row>
    <row r="172" spans="4:43" ht="18" customHeight="1">
      <c r="D172" s="33"/>
      <c r="E172" s="140" t="s">
        <v>1176</v>
      </c>
      <c r="F172" s="141"/>
      <c r="G172" s="142"/>
      <c r="H172" s="33" t="s">
        <v>24</v>
      </c>
      <c r="I172" s="33" t="s">
        <v>24</v>
      </c>
      <c r="J172" s="33" t="s">
        <v>24</v>
      </c>
      <c r="K172" s="33" t="s">
        <v>24</v>
      </c>
      <c r="L172" s="33" t="s">
        <v>24</v>
      </c>
      <c r="M172" s="33" t="s">
        <v>24</v>
      </c>
      <c r="N172" s="33" t="s">
        <v>24</v>
      </c>
      <c r="O172" s="33" t="s">
        <v>24</v>
      </c>
      <c r="P172" s="33" t="s">
        <v>24</v>
      </c>
      <c r="Q172" s="33" t="s">
        <v>24</v>
      </c>
      <c r="R172" s="33" t="s">
        <v>24</v>
      </c>
      <c r="S172" s="33" t="s">
        <v>24</v>
      </c>
      <c r="T172" s="33" t="s">
        <v>24</v>
      </c>
      <c r="U172" s="33" t="s">
        <v>24</v>
      </c>
      <c r="V172" s="33" t="s">
        <v>24</v>
      </c>
      <c r="W172" s="33" t="s">
        <v>24</v>
      </c>
      <c r="X172" s="33" t="s">
        <v>24</v>
      </c>
      <c r="Y172" s="33" t="s">
        <v>24</v>
      </c>
      <c r="Z172" s="33" t="s">
        <v>24</v>
      </c>
      <c r="AA172" s="33" t="s">
        <v>24</v>
      </c>
      <c r="AB172" s="33" t="s">
        <v>24</v>
      </c>
      <c r="AC172" s="33" t="s">
        <v>24</v>
      </c>
      <c r="AD172" s="33" t="s">
        <v>24</v>
      </c>
      <c r="AE172" s="33" t="s">
        <v>24</v>
      </c>
      <c r="AF172" s="33" t="s">
        <v>24</v>
      </c>
      <c r="AG172" s="33" t="s">
        <v>24</v>
      </c>
      <c r="AH172" s="33" t="s">
        <v>24</v>
      </c>
      <c r="AI172" s="33" t="s">
        <v>24</v>
      </c>
      <c r="AJ172" s="33" t="s">
        <v>24</v>
      </c>
      <c r="AK172" s="33" t="s">
        <v>24</v>
      </c>
      <c r="AL172" s="33" t="s">
        <v>24</v>
      </c>
      <c r="AM172" s="33" t="s">
        <v>24</v>
      </c>
      <c r="AN172" s="33" t="s">
        <v>24</v>
      </c>
      <c r="AO172" s="33"/>
      <c r="AP172" s="33"/>
      <c r="AQ172" s="33"/>
    </row>
    <row r="173" spans="4:43" ht="18" customHeight="1">
      <c r="D173" s="37" t="str">
        <f>E67</f>
        <v>DATABASE_USERRIGHT</v>
      </c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43"/>
    </row>
    <row r="174" spans="4:43" ht="18" customHeight="1">
      <c r="D174" s="33"/>
      <c r="E174" s="140" t="s">
        <v>70</v>
      </c>
      <c r="F174" s="141"/>
      <c r="G174" s="142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 t="s">
        <v>24</v>
      </c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</row>
    <row r="175" spans="4:43" ht="18" customHeight="1">
      <c r="D175" s="33"/>
      <c r="E175" s="140" t="s">
        <v>299</v>
      </c>
      <c r="F175" s="141"/>
      <c r="G175" s="142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</row>
    <row r="176" spans="4:43" ht="18" customHeight="1">
      <c r="D176" s="33"/>
      <c r="E176" s="140" t="s">
        <v>1448</v>
      </c>
      <c r="F176" s="141"/>
      <c r="G176" s="142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</row>
    <row r="177" spans="4:43" ht="18" customHeight="1">
      <c r="D177" s="33"/>
      <c r="E177" s="140" t="s">
        <v>1449</v>
      </c>
      <c r="F177" s="141"/>
      <c r="G177" s="142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</row>
    <row r="178" spans="4:43" ht="18" customHeight="1">
      <c r="D178" s="33"/>
      <c r="E178" s="140" t="s">
        <v>1450</v>
      </c>
      <c r="F178" s="141"/>
      <c r="G178" s="142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</row>
    <row r="179" spans="4:43" ht="18" customHeight="1">
      <c r="D179" s="33"/>
      <c r="E179" s="140" t="s">
        <v>1451</v>
      </c>
      <c r="F179" s="141"/>
      <c r="G179" s="142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</row>
    <row r="180" spans="4:43" ht="18" customHeight="1">
      <c r="D180" s="33"/>
      <c r="E180" s="140" t="s">
        <v>1452</v>
      </c>
      <c r="F180" s="141"/>
      <c r="G180" s="142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</row>
    <row r="181" spans="4:43" ht="18" customHeight="1">
      <c r="D181" s="33"/>
      <c r="E181" s="140" t="s">
        <v>1453</v>
      </c>
      <c r="F181" s="141"/>
      <c r="G181" s="142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</row>
    <row r="182" spans="4:43" ht="18" customHeight="1">
      <c r="D182" s="33"/>
      <c r="E182" s="140" t="s">
        <v>300</v>
      </c>
      <c r="F182" s="141"/>
      <c r="G182" s="142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</row>
    <row r="183" spans="4:43" ht="18" customHeight="1">
      <c r="D183" s="33"/>
      <c r="E183" s="140" t="s">
        <v>1528</v>
      </c>
      <c r="F183" s="141"/>
      <c r="G183" s="142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</row>
    <row r="184" spans="4:43" ht="18" customHeight="1">
      <c r="D184" s="33"/>
      <c r="E184" s="140" t="s">
        <v>302</v>
      </c>
      <c r="F184" s="141"/>
      <c r="G184" s="142"/>
      <c r="H184" s="33" t="s">
        <v>24</v>
      </c>
      <c r="I184" s="33" t="s">
        <v>24</v>
      </c>
      <c r="J184" s="33" t="s">
        <v>24</v>
      </c>
      <c r="K184" s="33" t="s">
        <v>24</v>
      </c>
      <c r="L184" s="33" t="s">
        <v>24</v>
      </c>
      <c r="M184" s="33" t="s">
        <v>24</v>
      </c>
      <c r="N184" s="33" t="s">
        <v>24</v>
      </c>
      <c r="O184" s="33" t="s">
        <v>24</v>
      </c>
      <c r="P184" s="33" t="s">
        <v>24</v>
      </c>
      <c r="Q184" s="33" t="s">
        <v>24</v>
      </c>
      <c r="R184" s="33" t="s">
        <v>24</v>
      </c>
      <c r="S184" s="33" t="s">
        <v>24</v>
      </c>
      <c r="T184" s="33" t="s">
        <v>24</v>
      </c>
      <c r="U184" s="33" t="s">
        <v>24</v>
      </c>
      <c r="V184" s="33" t="s">
        <v>24</v>
      </c>
      <c r="W184" s="33" t="s">
        <v>24</v>
      </c>
      <c r="X184" s="33" t="s">
        <v>24</v>
      </c>
      <c r="Y184" s="33" t="s">
        <v>24</v>
      </c>
      <c r="Z184" s="33"/>
      <c r="AA184" s="33" t="s">
        <v>24</v>
      </c>
      <c r="AB184" s="33"/>
      <c r="AC184" s="33"/>
      <c r="AD184" s="33" t="s">
        <v>24</v>
      </c>
      <c r="AE184" s="33" t="s">
        <v>24</v>
      </c>
      <c r="AF184" s="33" t="s">
        <v>24</v>
      </c>
      <c r="AG184" s="33" t="s">
        <v>24</v>
      </c>
      <c r="AH184" s="33" t="s">
        <v>24</v>
      </c>
      <c r="AI184" s="33" t="s">
        <v>24</v>
      </c>
      <c r="AJ184" s="33" t="s">
        <v>24</v>
      </c>
      <c r="AK184" s="33" t="s">
        <v>24</v>
      </c>
      <c r="AL184" s="33" t="s">
        <v>24</v>
      </c>
      <c r="AM184" s="33" t="s">
        <v>24</v>
      </c>
      <c r="AN184" s="33" t="s">
        <v>24</v>
      </c>
      <c r="AO184" s="33"/>
      <c r="AP184" s="33"/>
      <c r="AQ184" s="33"/>
    </row>
    <row r="185" spans="4:43" ht="18" customHeight="1">
      <c r="D185" s="33"/>
      <c r="E185" s="140" t="s">
        <v>301</v>
      </c>
      <c r="F185" s="141"/>
      <c r="G185" s="142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 t="s">
        <v>24</v>
      </c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</row>
    <row r="186" spans="4:43" ht="18" customHeight="1">
      <c r="D186" s="33"/>
      <c r="E186" s="140" t="s">
        <v>828</v>
      </c>
      <c r="F186" s="141"/>
      <c r="G186" s="142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 t="s">
        <v>24</v>
      </c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</row>
    <row r="187" spans="4:43" ht="18" customHeight="1">
      <c r="D187" s="37" t="str">
        <f>E70</f>
        <v>DATABASE_TABLERIGHT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43"/>
    </row>
    <row r="188" spans="4:43" ht="18" customHeight="1">
      <c r="D188" s="33"/>
      <c r="E188" s="140" t="s">
        <v>70</v>
      </c>
      <c r="F188" s="141"/>
      <c r="G188" s="142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 t="s">
        <v>24</v>
      </c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</row>
    <row r="189" spans="4:43" ht="18" customHeight="1">
      <c r="D189" s="33"/>
      <c r="E189" s="140" t="s">
        <v>1177</v>
      </c>
      <c r="F189" s="141"/>
      <c r="G189" s="142"/>
      <c r="H189" s="33" t="s">
        <v>24</v>
      </c>
      <c r="I189" s="33" t="s">
        <v>24</v>
      </c>
      <c r="J189" s="33" t="s">
        <v>24</v>
      </c>
      <c r="K189" s="33" t="s">
        <v>24</v>
      </c>
      <c r="L189" s="33" t="s">
        <v>24</v>
      </c>
      <c r="M189" s="33" t="s">
        <v>24</v>
      </c>
      <c r="N189" s="33" t="s">
        <v>24</v>
      </c>
      <c r="O189" s="33" t="s">
        <v>24</v>
      </c>
      <c r="P189" s="33" t="s">
        <v>24</v>
      </c>
      <c r="Q189" s="33" t="s">
        <v>24</v>
      </c>
      <c r="R189" s="33" t="s">
        <v>24</v>
      </c>
      <c r="S189" s="33" t="s">
        <v>24</v>
      </c>
      <c r="T189" s="33" t="s">
        <v>24</v>
      </c>
      <c r="U189" s="33" t="s">
        <v>24</v>
      </c>
      <c r="V189" s="33" t="s">
        <v>24</v>
      </c>
      <c r="W189" s="33" t="s">
        <v>24</v>
      </c>
      <c r="X189" s="33" t="s">
        <v>24</v>
      </c>
      <c r="Y189" s="33" t="s">
        <v>24</v>
      </c>
      <c r="Z189" s="33" t="s">
        <v>24</v>
      </c>
      <c r="AA189" s="33" t="s">
        <v>24</v>
      </c>
      <c r="AB189" s="33" t="s">
        <v>24</v>
      </c>
      <c r="AC189" s="33" t="s">
        <v>24</v>
      </c>
      <c r="AD189" s="33"/>
      <c r="AE189" s="33" t="s">
        <v>24</v>
      </c>
      <c r="AF189" s="33" t="s">
        <v>24</v>
      </c>
      <c r="AG189" s="33" t="s">
        <v>24</v>
      </c>
      <c r="AH189" s="33" t="s">
        <v>24</v>
      </c>
      <c r="AI189" s="33" t="s">
        <v>24</v>
      </c>
      <c r="AJ189" s="33" t="s">
        <v>24</v>
      </c>
      <c r="AK189" s="33" t="s">
        <v>24</v>
      </c>
      <c r="AL189" s="33" t="s">
        <v>24</v>
      </c>
      <c r="AM189" s="33" t="s">
        <v>24</v>
      </c>
      <c r="AN189" s="33" t="s">
        <v>24</v>
      </c>
      <c r="AO189" s="33"/>
      <c r="AP189" s="33"/>
      <c r="AQ189" s="33"/>
    </row>
    <row r="190" spans="4:43" ht="18" customHeight="1">
      <c r="D190" s="33"/>
      <c r="E190" s="140" t="s">
        <v>1462</v>
      </c>
      <c r="F190" s="141"/>
      <c r="G190" s="142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</row>
    <row r="191" spans="4:43" ht="18" customHeight="1">
      <c r="D191" s="33"/>
      <c r="E191" s="140" t="s">
        <v>1529</v>
      </c>
      <c r="F191" s="141"/>
      <c r="G191" s="142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</row>
    <row r="192" spans="4:43" ht="18" customHeight="1">
      <c r="D192" s="37" t="str">
        <f>E73</f>
        <v>SET_SCHEMA</v>
      </c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43"/>
    </row>
    <row r="193" spans="4:43" ht="18" customHeight="1">
      <c r="D193" s="33"/>
      <c r="E193" s="140" t="s">
        <v>70</v>
      </c>
      <c r="F193" s="141"/>
      <c r="G193" s="142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 t="s">
        <v>24</v>
      </c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</row>
    <row r="194" spans="4:43" ht="18" customHeight="1">
      <c r="D194" s="33"/>
      <c r="E194" s="140" t="s">
        <v>1463</v>
      </c>
      <c r="F194" s="141"/>
      <c r="G194" s="142"/>
      <c r="H194" s="33" t="s">
        <v>24</v>
      </c>
      <c r="I194" s="33" t="s">
        <v>24</v>
      </c>
      <c r="J194" s="33" t="s">
        <v>24</v>
      </c>
      <c r="K194" s="33" t="s">
        <v>24</v>
      </c>
      <c r="L194" s="33" t="s">
        <v>24</v>
      </c>
      <c r="M194" s="33" t="s">
        <v>24</v>
      </c>
      <c r="N194" s="33" t="s">
        <v>24</v>
      </c>
      <c r="O194" s="33" t="s">
        <v>24</v>
      </c>
      <c r="P194" s="33" t="s">
        <v>24</v>
      </c>
      <c r="Q194" s="33" t="s">
        <v>24</v>
      </c>
      <c r="R194" s="33" t="s">
        <v>24</v>
      </c>
      <c r="S194" s="33" t="s">
        <v>24</v>
      </c>
      <c r="T194" s="33" t="s">
        <v>24</v>
      </c>
      <c r="U194" s="33" t="s">
        <v>24</v>
      </c>
      <c r="V194" s="33" t="s">
        <v>24</v>
      </c>
      <c r="W194" s="33" t="s">
        <v>24</v>
      </c>
      <c r="X194" s="33" t="s">
        <v>24</v>
      </c>
      <c r="Y194" s="33" t="s">
        <v>24</v>
      </c>
      <c r="Z194" s="33" t="s">
        <v>24</v>
      </c>
      <c r="AA194" s="33" t="s">
        <v>24</v>
      </c>
      <c r="AB194" s="33" t="s">
        <v>24</v>
      </c>
      <c r="AC194" s="33" t="s">
        <v>24</v>
      </c>
      <c r="AD194" s="33" t="s">
        <v>24</v>
      </c>
      <c r="AE194" s="33"/>
      <c r="AF194" s="33" t="s">
        <v>24</v>
      </c>
      <c r="AG194" s="33" t="s">
        <v>24</v>
      </c>
      <c r="AH194" s="33" t="s">
        <v>24</v>
      </c>
      <c r="AI194" s="33" t="s">
        <v>24</v>
      </c>
      <c r="AJ194" s="33" t="s">
        <v>24</v>
      </c>
      <c r="AK194" s="33" t="s">
        <v>24</v>
      </c>
      <c r="AL194" s="33" t="s">
        <v>24</v>
      </c>
      <c r="AM194" s="33" t="s">
        <v>24</v>
      </c>
      <c r="AN194" s="33" t="s">
        <v>24</v>
      </c>
      <c r="AO194" s="33"/>
      <c r="AP194" s="33"/>
      <c r="AQ194" s="33"/>
    </row>
    <row r="195" spans="4:43" ht="18" customHeight="1">
      <c r="D195" s="37" t="str">
        <f>E76</f>
        <v>SET_TABLENAME</v>
      </c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43"/>
    </row>
    <row r="196" spans="4:43" ht="18" customHeight="1">
      <c r="D196" s="33"/>
      <c r="E196" s="140" t="s">
        <v>70</v>
      </c>
      <c r="F196" s="141"/>
      <c r="G196" s="142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</row>
    <row r="197" spans="4:43" ht="18" customHeight="1">
      <c r="D197" s="33"/>
      <c r="E197" s="140" t="s">
        <v>1462</v>
      </c>
      <c r="F197" s="141"/>
      <c r="G197" s="142"/>
      <c r="H197" s="33" t="s">
        <v>24</v>
      </c>
      <c r="I197" s="33" t="s">
        <v>24</v>
      </c>
      <c r="J197" s="33" t="s">
        <v>24</v>
      </c>
      <c r="K197" s="33" t="s">
        <v>24</v>
      </c>
      <c r="L197" s="33" t="s">
        <v>24</v>
      </c>
      <c r="M197" s="33" t="s">
        <v>24</v>
      </c>
      <c r="N197" s="33" t="s">
        <v>24</v>
      </c>
      <c r="O197" s="33" t="s">
        <v>24</v>
      </c>
      <c r="P197" s="33" t="s">
        <v>24</v>
      </c>
      <c r="Q197" s="33" t="s">
        <v>24</v>
      </c>
      <c r="R197" s="33" t="s">
        <v>24</v>
      </c>
      <c r="S197" s="33" t="s">
        <v>24</v>
      </c>
      <c r="T197" s="33" t="s">
        <v>24</v>
      </c>
      <c r="U197" s="33" t="s">
        <v>24</v>
      </c>
      <c r="V197" s="33" t="s">
        <v>24</v>
      </c>
      <c r="W197" s="33" t="s">
        <v>24</v>
      </c>
      <c r="X197" s="33" t="s">
        <v>24</v>
      </c>
      <c r="Y197" s="33" t="s">
        <v>24</v>
      </c>
      <c r="Z197" s="33" t="s">
        <v>24</v>
      </c>
      <c r="AA197" s="33" t="s">
        <v>24</v>
      </c>
      <c r="AB197" s="33" t="s">
        <v>24</v>
      </c>
      <c r="AC197" s="33" t="s">
        <v>24</v>
      </c>
      <c r="AD197" s="33" t="s">
        <v>24</v>
      </c>
      <c r="AE197" s="33" t="s">
        <v>24</v>
      </c>
      <c r="AF197" s="33" t="s">
        <v>24</v>
      </c>
      <c r="AG197" s="33" t="s">
        <v>24</v>
      </c>
      <c r="AH197" s="33" t="s">
        <v>24</v>
      </c>
      <c r="AI197" s="33" t="s">
        <v>24</v>
      </c>
      <c r="AJ197" s="33" t="s">
        <v>24</v>
      </c>
      <c r="AK197" s="33" t="s">
        <v>24</v>
      </c>
      <c r="AL197" s="33" t="s">
        <v>24</v>
      </c>
      <c r="AM197" s="33" t="s">
        <v>24</v>
      </c>
      <c r="AN197" s="33" t="s">
        <v>24</v>
      </c>
      <c r="AO197" s="33"/>
      <c r="AP197" s="33"/>
      <c r="AQ197" s="33"/>
    </row>
    <row r="198" spans="4:43" ht="18" customHeight="1">
      <c r="D198" s="37" t="str">
        <f>E79</f>
        <v>FOREIGN_TABLENAME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43"/>
    </row>
    <row r="199" spans="4:43" ht="18" customHeight="1">
      <c r="D199" s="33"/>
      <c r="E199" s="140" t="s">
        <v>70</v>
      </c>
      <c r="F199" s="141"/>
      <c r="G199" s="142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</row>
    <row r="200" spans="4:43" ht="18" customHeight="1">
      <c r="D200" s="33"/>
      <c r="E200" s="140" t="s">
        <v>1179</v>
      </c>
      <c r="F200" s="141"/>
      <c r="G200" s="142"/>
      <c r="H200" s="33" t="s">
        <v>24</v>
      </c>
      <c r="I200" s="33" t="s">
        <v>24</v>
      </c>
      <c r="J200" s="33" t="s">
        <v>24</v>
      </c>
      <c r="K200" s="33" t="s">
        <v>24</v>
      </c>
      <c r="L200" s="33" t="s">
        <v>24</v>
      </c>
      <c r="M200" s="33" t="s">
        <v>24</v>
      </c>
      <c r="N200" s="33" t="s">
        <v>24</v>
      </c>
      <c r="O200" s="33" t="s">
        <v>24</v>
      </c>
      <c r="P200" s="33" t="s">
        <v>24</v>
      </c>
      <c r="Q200" s="33" t="s">
        <v>24</v>
      </c>
      <c r="R200" s="33" t="s">
        <v>24</v>
      </c>
      <c r="S200" s="33" t="s">
        <v>24</v>
      </c>
      <c r="T200" s="33" t="s">
        <v>24</v>
      </c>
      <c r="U200" s="33" t="s">
        <v>24</v>
      </c>
      <c r="V200" s="33" t="s">
        <v>24</v>
      </c>
      <c r="W200" s="33" t="s">
        <v>24</v>
      </c>
      <c r="X200" s="33" t="s">
        <v>24</v>
      </c>
      <c r="Y200" s="33" t="s">
        <v>24</v>
      </c>
      <c r="Z200" s="33" t="s">
        <v>24</v>
      </c>
      <c r="AA200" s="33" t="s">
        <v>24</v>
      </c>
      <c r="AB200" s="33" t="s">
        <v>24</v>
      </c>
      <c r="AC200" s="33" t="s">
        <v>24</v>
      </c>
      <c r="AD200" s="33" t="s">
        <v>24</v>
      </c>
      <c r="AE200" s="33" t="s">
        <v>24</v>
      </c>
      <c r="AF200" s="33" t="s">
        <v>24</v>
      </c>
      <c r="AG200" s="33" t="s">
        <v>24</v>
      </c>
      <c r="AH200" s="33" t="s">
        <v>24</v>
      </c>
      <c r="AI200" s="33" t="s">
        <v>24</v>
      </c>
      <c r="AJ200" s="33" t="s">
        <v>24</v>
      </c>
      <c r="AK200" s="33" t="s">
        <v>24</v>
      </c>
      <c r="AL200" s="33" t="s">
        <v>24</v>
      </c>
      <c r="AM200" s="33" t="s">
        <v>24</v>
      </c>
      <c r="AN200" s="33" t="s">
        <v>24</v>
      </c>
      <c r="AO200" s="33"/>
      <c r="AP200" s="33"/>
      <c r="AQ200" s="33"/>
    </row>
    <row r="201" spans="4:43" ht="18" customHeight="1">
      <c r="D201" s="37" t="str">
        <f>E82</f>
        <v>COLUMN_DATA_NAME</v>
      </c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43"/>
    </row>
    <row r="202" spans="4:43" ht="18" customHeight="1">
      <c r="D202" s="33"/>
      <c r="E202" s="140" t="s">
        <v>70</v>
      </c>
      <c r="F202" s="141"/>
      <c r="G202" s="142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</row>
    <row r="203" spans="4:43" ht="18" customHeight="1">
      <c r="D203" s="33"/>
      <c r="E203" s="140" t="s">
        <v>1471</v>
      </c>
      <c r="F203" s="141"/>
      <c r="G203" s="142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</row>
    <row r="204" spans="4:43" ht="18" customHeight="1">
      <c r="D204" s="33"/>
      <c r="E204" s="140" t="s">
        <v>1181</v>
      </c>
      <c r="F204" s="141"/>
      <c r="G204" s="142"/>
      <c r="H204" s="33" t="s">
        <v>24</v>
      </c>
      <c r="I204" s="33" t="s">
        <v>24</v>
      </c>
      <c r="J204" s="33" t="s">
        <v>24</v>
      </c>
      <c r="K204" s="33" t="s">
        <v>24</v>
      </c>
      <c r="L204" s="33" t="s">
        <v>24</v>
      </c>
      <c r="M204" s="33" t="s">
        <v>24</v>
      </c>
      <c r="N204" s="33" t="s">
        <v>24</v>
      </c>
      <c r="O204" s="33" t="s">
        <v>24</v>
      </c>
      <c r="P204" s="33" t="s">
        <v>24</v>
      </c>
      <c r="Q204" s="33" t="s">
        <v>24</v>
      </c>
      <c r="R204" s="33" t="s">
        <v>24</v>
      </c>
      <c r="S204" s="33" t="s">
        <v>24</v>
      </c>
      <c r="T204" s="33" t="s">
        <v>24</v>
      </c>
      <c r="U204" s="33" t="s">
        <v>24</v>
      </c>
      <c r="V204" s="33" t="s">
        <v>24</v>
      </c>
      <c r="W204" s="33" t="s">
        <v>24</v>
      </c>
      <c r="X204" s="33" t="s">
        <v>24</v>
      </c>
      <c r="Y204" s="33" t="s">
        <v>24</v>
      </c>
      <c r="Z204" s="33" t="s">
        <v>24</v>
      </c>
      <c r="AA204" s="33" t="s">
        <v>24</v>
      </c>
      <c r="AB204" s="33" t="s">
        <v>24</v>
      </c>
      <c r="AC204" s="33" t="s">
        <v>24</v>
      </c>
      <c r="AD204" s="33" t="s">
        <v>24</v>
      </c>
      <c r="AE204" s="33" t="s">
        <v>24</v>
      </c>
      <c r="AF204" s="33" t="s">
        <v>24</v>
      </c>
      <c r="AG204" s="33" t="s">
        <v>24</v>
      </c>
      <c r="AH204" s="33" t="s">
        <v>24</v>
      </c>
      <c r="AI204" s="33" t="s">
        <v>24</v>
      </c>
      <c r="AJ204" s="33" t="s">
        <v>24</v>
      </c>
      <c r="AK204" s="33" t="s">
        <v>24</v>
      </c>
      <c r="AL204" s="33" t="s">
        <v>24</v>
      </c>
      <c r="AM204" s="33" t="s">
        <v>24</v>
      </c>
      <c r="AN204" s="33" t="s">
        <v>24</v>
      </c>
      <c r="AO204" s="33"/>
      <c r="AP204" s="33"/>
      <c r="AQ204" s="33"/>
    </row>
    <row r="205" spans="4:43" ht="18" customHeight="1">
      <c r="D205" s="33"/>
      <c r="E205" s="140" t="s">
        <v>1464</v>
      </c>
      <c r="F205" s="141"/>
      <c r="G205" s="142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</row>
    <row r="206" spans="4:43" ht="18" customHeight="1">
      <c r="D206" s="37" t="str">
        <f>E85</f>
        <v>COLUMN_PRIMARY_KEY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43"/>
    </row>
    <row r="207" spans="4:43" ht="18" customHeight="1">
      <c r="D207" s="33"/>
      <c r="E207" s="140" t="s">
        <v>70</v>
      </c>
      <c r="F207" s="141"/>
      <c r="G207" s="142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</row>
    <row r="208" spans="4:43" ht="18" customHeight="1">
      <c r="D208" s="33"/>
      <c r="E208" s="140" t="s">
        <v>1467</v>
      </c>
      <c r="F208" s="141"/>
      <c r="G208" s="142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</row>
    <row r="209" spans="4:43" ht="18" customHeight="1">
      <c r="D209" s="33"/>
      <c r="E209" s="140" t="s">
        <v>1466</v>
      </c>
      <c r="F209" s="141"/>
      <c r="G209" s="142"/>
      <c r="H209" s="33" t="s">
        <v>24</v>
      </c>
      <c r="I209" s="33" t="s">
        <v>24</v>
      </c>
      <c r="J209" s="33" t="s">
        <v>24</v>
      </c>
      <c r="K209" s="33" t="s">
        <v>24</v>
      </c>
      <c r="L209" s="33" t="s">
        <v>24</v>
      </c>
      <c r="M209" s="33" t="s">
        <v>24</v>
      </c>
      <c r="N209" s="33" t="s">
        <v>24</v>
      </c>
      <c r="O209" s="33" t="s">
        <v>24</v>
      </c>
      <c r="P209" s="33" t="s">
        <v>24</v>
      </c>
      <c r="Q209" s="33" t="s">
        <v>24</v>
      </c>
      <c r="R209" s="33" t="s">
        <v>24</v>
      </c>
      <c r="S209" s="33" t="s">
        <v>24</v>
      </c>
      <c r="T209" s="33" t="s">
        <v>24</v>
      </c>
      <c r="U209" s="33" t="s">
        <v>24</v>
      </c>
      <c r="V209" s="33" t="s">
        <v>24</v>
      </c>
      <c r="W209" s="33" t="s">
        <v>24</v>
      </c>
      <c r="X209" s="33" t="s">
        <v>24</v>
      </c>
      <c r="Y209" s="33" t="s">
        <v>24</v>
      </c>
      <c r="Z209" s="33" t="s">
        <v>24</v>
      </c>
      <c r="AA209" s="33" t="s">
        <v>24</v>
      </c>
      <c r="AB209" s="33" t="s">
        <v>24</v>
      </c>
      <c r="AC209" s="33" t="s">
        <v>24</v>
      </c>
      <c r="AD209" s="33" t="s">
        <v>24</v>
      </c>
      <c r="AE209" s="33" t="s">
        <v>24</v>
      </c>
      <c r="AF209" s="33" t="s">
        <v>24</v>
      </c>
      <c r="AG209" s="33" t="s">
        <v>24</v>
      </c>
      <c r="AH209" s="33" t="s">
        <v>24</v>
      </c>
      <c r="AI209" s="33" t="s">
        <v>24</v>
      </c>
      <c r="AJ209" s="33" t="s">
        <v>24</v>
      </c>
      <c r="AK209" s="33" t="s">
        <v>24</v>
      </c>
      <c r="AL209" s="33" t="s">
        <v>24</v>
      </c>
      <c r="AM209" s="33" t="s">
        <v>24</v>
      </c>
      <c r="AN209" s="33" t="s">
        <v>24</v>
      </c>
      <c r="AO209" s="33"/>
      <c r="AP209" s="33"/>
      <c r="AQ209" s="33"/>
    </row>
    <row r="210" spans="4:43" ht="18" customHeight="1">
      <c r="D210" s="33"/>
      <c r="E210" s="140" t="s">
        <v>1468</v>
      </c>
      <c r="F210" s="141"/>
      <c r="G210" s="142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</row>
    <row r="211" spans="4:43" ht="18" customHeight="1">
      <c r="D211" s="33"/>
      <c r="E211" s="140" t="s">
        <v>1504</v>
      </c>
      <c r="F211" s="141"/>
      <c r="G211" s="142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</row>
    <row r="212" spans="4:43" ht="18" customHeight="1">
      <c r="D212" s="33"/>
      <c r="E212" s="140" t="s">
        <v>1505</v>
      </c>
      <c r="F212" s="141"/>
      <c r="G212" s="142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</row>
    <row r="213" spans="4:43" ht="18" customHeight="1">
      <c r="D213" s="37" t="str">
        <f>E88</f>
        <v>COLUMN_UNIQUE_KEY</v>
      </c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43"/>
    </row>
    <row r="214" spans="4:43" ht="18" customHeight="1">
      <c r="D214" s="33"/>
      <c r="E214" s="140" t="s">
        <v>70</v>
      </c>
      <c r="F214" s="141"/>
      <c r="G214" s="142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</row>
    <row r="215" spans="4:43" ht="18" customHeight="1">
      <c r="D215" s="33"/>
      <c r="E215" s="140" t="s">
        <v>1467</v>
      </c>
      <c r="F215" s="141"/>
      <c r="G215" s="142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</row>
    <row r="216" spans="4:43" ht="18" customHeight="1">
      <c r="D216" s="33"/>
      <c r="E216" s="140" t="s">
        <v>1466</v>
      </c>
      <c r="F216" s="141"/>
      <c r="G216" s="142"/>
      <c r="H216" s="33" t="s">
        <v>24</v>
      </c>
      <c r="I216" s="33" t="s">
        <v>24</v>
      </c>
      <c r="J216" s="33" t="s">
        <v>24</v>
      </c>
      <c r="K216" s="33" t="s">
        <v>24</v>
      </c>
      <c r="L216" s="33" t="s">
        <v>24</v>
      </c>
      <c r="M216" s="33" t="s">
        <v>24</v>
      </c>
      <c r="N216" s="33" t="s">
        <v>24</v>
      </c>
      <c r="O216" s="33" t="s">
        <v>24</v>
      </c>
      <c r="P216" s="33" t="s">
        <v>24</v>
      </c>
      <c r="Q216" s="33" t="s">
        <v>24</v>
      </c>
      <c r="R216" s="33" t="s">
        <v>24</v>
      </c>
      <c r="S216" s="33" t="s">
        <v>24</v>
      </c>
      <c r="T216" s="33" t="s">
        <v>24</v>
      </c>
      <c r="U216" s="33" t="s">
        <v>24</v>
      </c>
      <c r="V216" s="33" t="s">
        <v>24</v>
      </c>
      <c r="W216" s="33" t="s">
        <v>24</v>
      </c>
      <c r="X216" s="33" t="s">
        <v>24</v>
      </c>
      <c r="Y216" s="33" t="s">
        <v>24</v>
      </c>
      <c r="Z216" s="33" t="s">
        <v>24</v>
      </c>
      <c r="AA216" s="33" t="s">
        <v>24</v>
      </c>
      <c r="AB216" s="33" t="s">
        <v>24</v>
      </c>
      <c r="AC216" s="33" t="s">
        <v>24</v>
      </c>
      <c r="AD216" s="33" t="s">
        <v>24</v>
      </c>
      <c r="AE216" s="33" t="s">
        <v>24</v>
      </c>
      <c r="AF216" s="33" t="s">
        <v>24</v>
      </c>
      <c r="AG216" s="33" t="s">
        <v>24</v>
      </c>
      <c r="AH216" s="33" t="s">
        <v>24</v>
      </c>
      <c r="AI216" s="33" t="s">
        <v>24</v>
      </c>
      <c r="AJ216" s="33" t="s">
        <v>24</v>
      </c>
      <c r="AK216" s="33" t="s">
        <v>24</v>
      </c>
      <c r="AL216" s="33" t="s">
        <v>24</v>
      </c>
      <c r="AM216" s="33" t="s">
        <v>24</v>
      </c>
      <c r="AN216" s="33" t="s">
        <v>24</v>
      </c>
      <c r="AO216" s="33"/>
      <c r="AP216" s="33"/>
      <c r="AQ216" s="33"/>
    </row>
    <row r="217" spans="4:43" ht="18" customHeight="1">
      <c r="D217" s="33"/>
      <c r="E217" s="140" t="s">
        <v>1468</v>
      </c>
      <c r="F217" s="141"/>
      <c r="G217" s="142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</row>
    <row r="218" spans="4:43" ht="18" customHeight="1">
      <c r="D218" s="33"/>
      <c r="E218" s="140" t="s">
        <v>1504</v>
      </c>
      <c r="F218" s="141"/>
      <c r="G218" s="142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</row>
    <row r="219" spans="4:43" ht="18" customHeight="1">
      <c r="D219" s="33"/>
      <c r="E219" s="140" t="s">
        <v>1505</v>
      </c>
      <c r="F219" s="141"/>
      <c r="G219" s="142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</row>
    <row r="220" spans="4:43" ht="18" customHeight="1">
      <c r="D220" s="37" t="str">
        <f>E91</f>
        <v>COLUMN_FOREIGN_KEY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43"/>
    </row>
    <row r="221" spans="4:43" ht="18" customHeight="1">
      <c r="D221" s="33"/>
      <c r="E221" s="140" t="s">
        <v>70</v>
      </c>
      <c r="F221" s="141"/>
      <c r="G221" s="142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</row>
    <row r="222" spans="4:43" ht="18" customHeight="1">
      <c r="D222" s="33"/>
      <c r="E222" s="140" t="s">
        <v>1467</v>
      </c>
      <c r="F222" s="141"/>
      <c r="G222" s="142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</row>
    <row r="223" spans="4:43" ht="18" customHeight="1">
      <c r="D223" s="33"/>
      <c r="E223" s="140" t="s">
        <v>1466</v>
      </c>
      <c r="F223" s="141"/>
      <c r="G223" s="142"/>
      <c r="H223" s="33" t="s">
        <v>24</v>
      </c>
      <c r="I223" s="33" t="s">
        <v>24</v>
      </c>
      <c r="J223" s="33" t="s">
        <v>24</v>
      </c>
      <c r="K223" s="33" t="s">
        <v>24</v>
      </c>
      <c r="L223" s="33" t="s">
        <v>24</v>
      </c>
      <c r="M223" s="33" t="s">
        <v>24</v>
      </c>
      <c r="N223" s="33" t="s">
        <v>24</v>
      </c>
      <c r="O223" s="33" t="s">
        <v>24</v>
      </c>
      <c r="P223" s="33" t="s">
        <v>24</v>
      </c>
      <c r="Q223" s="33" t="s">
        <v>24</v>
      </c>
      <c r="R223" s="33" t="s">
        <v>24</v>
      </c>
      <c r="S223" s="33" t="s">
        <v>24</v>
      </c>
      <c r="T223" s="33" t="s">
        <v>24</v>
      </c>
      <c r="U223" s="33" t="s">
        <v>24</v>
      </c>
      <c r="V223" s="33" t="s">
        <v>24</v>
      </c>
      <c r="W223" s="33" t="s">
        <v>24</v>
      </c>
      <c r="X223" s="33" t="s">
        <v>24</v>
      </c>
      <c r="Y223" s="33" t="s">
        <v>24</v>
      </c>
      <c r="Z223" s="33" t="s">
        <v>24</v>
      </c>
      <c r="AA223" s="33" t="s">
        <v>24</v>
      </c>
      <c r="AB223" s="33" t="s">
        <v>24</v>
      </c>
      <c r="AC223" s="33" t="s">
        <v>24</v>
      </c>
      <c r="AD223" s="33" t="s">
        <v>24</v>
      </c>
      <c r="AE223" s="33" t="s">
        <v>24</v>
      </c>
      <c r="AF223" s="33" t="s">
        <v>24</v>
      </c>
      <c r="AG223" s="33" t="s">
        <v>24</v>
      </c>
      <c r="AH223" s="33" t="s">
        <v>24</v>
      </c>
      <c r="AI223" s="33" t="s">
        <v>24</v>
      </c>
      <c r="AJ223" s="33" t="s">
        <v>24</v>
      </c>
      <c r="AK223" s="33" t="s">
        <v>24</v>
      </c>
      <c r="AL223" s="33" t="s">
        <v>24</v>
      </c>
      <c r="AM223" s="33" t="s">
        <v>24</v>
      </c>
      <c r="AN223" s="33" t="s">
        <v>24</v>
      </c>
      <c r="AO223" s="33"/>
      <c r="AP223" s="33"/>
      <c r="AQ223" s="33"/>
    </row>
    <row r="224" spans="4:43" ht="18" customHeight="1">
      <c r="D224" s="33"/>
      <c r="E224" s="140" t="s">
        <v>1468</v>
      </c>
      <c r="F224" s="141"/>
      <c r="G224" s="142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</row>
    <row r="225" spans="4:43" ht="18" customHeight="1">
      <c r="D225" s="33"/>
      <c r="E225" s="140" t="s">
        <v>1504</v>
      </c>
      <c r="F225" s="141"/>
      <c r="G225" s="142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</row>
    <row r="226" spans="4:43" ht="18" customHeight="1">
      <c r="D226" s="33"/>
      <c r="E226" s="140" t="s">
        <v>1505</v>
      </c>
      <c r="F226" s="141"/>
      <c r="G226" s="142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</row>
    <row r="227" spans="4:43" ht="18" customHeight="1">
      <c r="D227" s="37" t="str">
        <f>E94</f>
        <v>COLUMN_INDEX_KEY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43"/>
    </row>
    <row r="228" spans="4:43" ht="18" customHeight="1">
      <c r="D228" s="33"/>
      <c r="E228" s="140" t="s">
        <v>70</v>
      </c>
      <c r="F228" s="141"/>
      <c r="G228" s="142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</row>
    <row r="229" spans="4:43" ht="18" customHeight="1">
      <c r="D229" s="33"/>
      <c r="E229" s="140" t="s">
        <v>1467</v>
      </c>
      <c r="F229" s="141"/>
      <c r="G229" s="142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</row>
    <row r="230" spans="4:43" ht="18" customHeight="1">
      <c r="D230" s="33"/>
      <c r="E230" s="140" t="s">
        <v>1466</v>
      </c>
      <c r="F230" s="141"/>
      <c r="G230" s="142"/>
      <c r="H230" s="33" t="s">
        <v>24</v>
      </c>
      <c r="I230" s="33" t="s">
        <v>24</v>
      </c>
      <c r="J230" s="33" t="s">
        <v>24</v>
      </c>
      <c r="K230" s="33" t="s">
        <v>24</v>
      </c>
      <c r="L230" s="33" t="s">
        <v>24</v>
      </c>
      <c r="M230" s="33" t="s">
        <v>24</v>
      </c>
      <c r="N230" s="33" t="s">
        <v>24</v>
      </c>
      <c r="O230" s="33" t="s">
        <v>24</v>
      </c>
      <c r="P230" s="33" t="s">
        <v>24</v>
      </c>
      <c r="Q230" s="33" t="s">
        <v>24</v>
      </c>
      <c r="R230" s="33" t="s">
        <v>24</v>
      </c>
      <c r="S230" s="33" t="s">
        <v>24</v>
      </c>
      <c r="T230" s="33" t="s">
        <v>24</v>
      </c>
      <c r="U230" s="33" t="s">
        <v>24</v>
      </c>
      <c r="V230" s="33" t="s">
        <v>24</v>
      </c>
      <c r="W230" s="33" t="s">
        <v>24</v>
      </c>
      <c r="X230" s="33" t="s">
        <v>24</v>
      </c>
      <c r="Y230" s="33" t="s">
        <v>24</v>
      </c>
      <c r="Z230" s="33" t="s">
        <v>24</v>
      </c>
      <c r="AA230" s="33" t="s">
        <v>24</v>
      </c>
      <c r="AB230" s="33" t="s">
        <v>24</v>
      </c>
      <c r="AC230" s="33" t="s">
        <v>24</v>
      </c>
      <c r="AD230" s="33" t="s">
        <v>24</v>
      </c>
      <c r="AE230" s="33" t="s">
        <v>24</v>
      </c>
      <c r="AF230" s="33" t="s">
        <v>24</v>
      </c>
      <c r="AG230" s="33" t="s">
        <v>24</v>
      </c>
      <c r="AH230" s="33" t="s">
        <v>24</v>
      </c>
      <c r="AI230" s="33" t="s">
        <v>24</v>
      </c>
      <c r="AJ230" s="33" t="s">
        <v>24</v>
      </c>
      <c r="AK230" s="33" t="s">
        <v>24</v>
      </c>
      <c r="AL230" s="33" t="s">
        <v>24</v>
      </c>
      <c r="AM230" s="33" t="s">
        <v>24</v>
      </c>
      <c r="AN230" s="33" t="s">
        <v>24</v>
      </c>
      <c r="AO230" s="33"/>
      <c r="AP230" s="33"/>
      <c r="AQ230" s="33"/>
    </row>
    <row r="231" spans="4:43" ht="18" customHeight="1">
      <c r="D231" s="33"/>
      <c r="E231" s="140" t="s">
        <v>1468</v>
      </c>
      <c r="F231" s="141"/>
      <c r="G231" s="142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</row>
    <row r="232" spans="4:43" ht="18" customHeight="1">
      <c r="D232" s="33"/>
      <c r="E232" s="140" t="s">
        <v>1504</v>
      </c>
      <c r="F232" s="141"/>
      <c r="G232" s="142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</row>
    <row r="233" spans="4:43" ht="18" customHeight="1">
      <c r="D233" s="33"/>
      <c r="E233" s="140" t="s">
        <v>1505</v>
      </c>
      <c r="F233" s="141"/>
      <c r="G233" s="142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</row>
    <row r="234" spans="4:43" ht="18" customHeight="1">
      <c r="D234" s="37" t="str">
        <f>E97</f>
        <v>COLUMN_NOT_NULL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43"/>
    </row>
    <row r="235" spans="4:43" ht="18" customHeight="1">
      <c r="D235" s="33"/>
      <c r="E235" s="140" t="s">
        <v>70</v>
      </c>
      <c r="F235" s="141"/>
      <c r="G235" s="142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</row>
    <row r="236" spans="4:43" ht="18" customHeight="1">
      <c r="D236" s="33"/>
      <c r="E236" s="140" t="s">
        <v>1467</v>
      </c>
      <c r="F236" s="141"/>
      <c r="G236" s="142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</row>
    <row r="237" spans="4:43" ht="18" customHeight="1">
      <c r="D237" s="33"/>
      <c r="E237" s="140" t="s">
        <v>1466</v>
      </c>
      <c r="F237" s="141"/>
      <c r="G237" s="142"/>
      <c r="H237" s="33" t="s">
        <v>24</v>
      </c>
      <c r="I237" s="33" t="s">
        <v>24</v>
      </c>
      <c r="J237" s="33" t="s">
        <v>24</v>
      </c>
      <c r="K237" s="33" t="s">
        <v>24</v>
      </c>
      <c r="L237" s="33" t="s">
        <v>24</v>
      </c>
      <c r="M237" s="33" t="s">
        <v>24</v>
      </c>
      <c r="N237" s="33" t="s">
        <v>24</v>
      </c>
      <c r="O237" s="33" t="s">
        <v>24</v>
      </c>
      <c r="P237" s="33" t="s">
        <v>24</v>
      </c>
      <c r="Q237" s="33" t="s">
        <v>24</v>
      </c>
      <c r="R237" s="33" t="s">
        <v>24</v>
      </c>
      <c r="S237" s="33" t="s">
        <v>24</v>
      </c>
      <c r="T237" s="33" t="s">
        <v>24</v>
      </c>
      <c r="U237" s="33" t="s">
        <v>24</v>
      </c>
      <c r="V237" s="33" t="s">
        <v>24</v>
      </c>
      <c r="W237" s="33" t="s">
        <v>24</v>
      </c>
      <c r="X237" s="33" t="s">
        <v>24</v>
      </c>
      <c r="Y237" s="33" t="s">
        <v>24</v>
      </c>
      <c r="Z237" s="33" t="s">
        <v>24</v>
      </c>
      <c r="AA237" s="33" t="s">
        <v>24</v>
      </c>
      <c r="AB237" s="33" t="s">
        <v>24</v>
      </c>
      <c r="AC237" s="33" t="s">
        <v>24</v>
      </c>
      <c r="AD237" s="33" t="s">
        <v>24</v>
      </c>
      <c r="AE237" s="33" t="s">
        <v>24</v>
      </c>
      <c r="AF237" s="33" t="s">
        <v>24</v>
      </c>
      <c r="AG237" s="33" t="s">
        <v>24</v>
      </c>
      <c r="AH237" s="33" t="s">
        <v>24</v>
      </c>
      <c r="AI237" s="33" t="s">
        <v>24</v>
      </c>
      <c r="AJ237" s="33" t="s">
        <v>24</v>
      </c>
      <c r="AK237" s="33" t="s">
        <v>24</v>
      </c>
      <c r="AL237" s="33" t="s">
        <v>24</v>
      </c>
      <c r="AM237" s="33" t="s">
        <v>24</v>
      </c>
      <c r="AN237" s="33" t="s">
        <v>24</v>
      </c>
      <c r="AO237" s="33"/>
      <c r="AP237" s="33"/>
      <c r="AQ237" s="33"/>
    </row>
    <row r="238" spans="4:43" ht="18" customHeight="1">
      <c r="D238" s="33"/>
      <c r="E238" s="140" t="s">
        <v>1468</v>
      </c>
      <c r="F238" s="141"/>
      <c r="G238" s="142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</row>
    <row r="239" spans="4:43" ht="18" customHeight="1">
      <c r="D239" s="33"/>
      <c r="E239" s="140" t="s">
        <v>1504</v>
      </c>
      <c r="F239" s="141"/>
      <c r="G239" s="142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</row>
    <row r="240" spans="4:43" ht="18" customHeight="1">
      <c r="D240" s="33"/>
      <c r="E240" s="140" t="s">
        <v>1505</v>
      </c>
      <c r="F240" s="141"/>
      <c r="G240" s="142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</row>
    <row r="241" spans="4:43" ht="18" customHeight="1">
      <c r="D241" s="37" t="str">
        <f>E100</f>
        <v>COLUMN_AUTO_INCREMENT</v>
      </c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43"/>
    </row>
    <row r="242" spans="4:43" ht="18" customHeight="1">
      <c r="D242" s="33"/>
      <c r="E242" s="140" t="s">
        <v>70</v>
      </c>
      <c r="F242" s="141"/>
      <c r="G242" s="142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</row>
    <row r="243" spans="4:43" ht="18" customHeight="1">
      <c r="D243" s="33"/>
      <c r="E243" s="140" t="s">
        <v>1467</v>
      </c>
      <c r="F243" s="141"/>
      <c r="G243" s="142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</row>
    <row r="244" spans="4:43" ht="18" customHeight="1">
      <c r="D244" s="33"/>
      <c r="E244" s="140" t="s">
        <v>1466</v>
      </c>
      <c r="F244" s="141"/>
      <c r="G244" s="142"/>
      <c r="H244" s="33" t="s">
        <v>24</v>
      </c>
      <c r="I244" s="33" t="s">
        <v>24</v>
      </c>
      <c r="J244" s="33" t="s">
        <v>24</v>
      </c>
      <c r="K244" s="33" t="s">
        <v>24</v>
      </c>
      <c r="L244" s="33" t="s">
        <v>24</v>
      </c>
      <c r="M244" s="33" t="s">
        <v>24</v>
      </c>
      <c r="N244" s="33" t="s">
        <v>24</v>
      </c>
      <c r="O244" s="33" t="s">
        <v>24</v>
      </c>
      <c r="P244" s="33" t="s">
        <v>24</v>
      </c>
      <c r="Q244" s="33" t="s">
        <v>24</v>
      </c>
      <c r="R244" s="33" t="s">
        <v>24</v>
      </c>
      <c r="S244" s="33" t="s">
        <v>24</v>
      </c>
      <c r="T244" s="33" t="s">
        <v>24</v>
      </c>
      <c r="U244" s="33" t="s">
        <v>24</v>
      </c>
      <c r="V244" s="33" t="s">
        <v>24</v>
      </c>
      <c r="W244" s="33" t="s">
        <v>24</v>
      </c>
      <c r="X244" s="33" t="s">
        <v>24</v>
      </c>
      <c r="Y244" s="33" t="s">
        <v>24</v>
      </c>
      <c r="Z244" s="33" t="s">
        <v>24</v>
      </c>
      <c r="AA244" s="33" t="s">
        <v>24</v>
      </c>
      <c r="AB244" s="33" t="s">
        <v>24</v>
      </c>
      <c r="AC244" s="33" t="s">
        <v>24</v>
      </c>
      <c r="AD244" s="33" t="s">
        <v>24</v>
      </c>
      <c r="AE244" s="33" t="s">
        <v>24</v>
      </c>
      <c r="AF244" s="33" t="s">
        <v>24</v>
      </c>
      <c r="AG244" s="33" t="s">
        <v>24</v>
      </c>
      <c r="AH244" s="33" t="s">
        <v>24</v>
      </c>
      <c r="AI244" s="33" t="s">
        <v>24</v>
      </c>
      <c r="AJ244" s="33" t="s">
        <v>24</v>
      </c>
      <c r="AK244" s="33" t="s">
        <v>24</v>
      </c>
      <c r="AL244" s="33" t="s">
        <v>24</v>
      </c>
      <c r="AM244" s="33" t="s">
        <v>24</v>
      </c>
      <c r="AN244" s="33" t="s">
        <v>24</v>
      </c>
      <c r="AO244" s="33"/>
      <c r="AP244" s="33"/>
      <c r="AQ244" s="33"/>
    </row>
    <row r="245" spans="4:43" ht="18" customHeight="1">
      <c r="D245" s="33"/>
      <c r="E245" s="140" t="s">
        <v>1468</v>
      </c>
      <c r="F245" s="141"/>
      <c r="G245" s="142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</row>
    <row r="246" spans="4:43" ht="18" customHeight="1">
      <c r="D246" s="33"/>
      <c r="E246" s="140" t="s">
        <v>1504</v>
      </c>
      <c r="F246" s="141"/>
      <c r="G246" s="142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</row>
    <row r="247" spans="4:43" ht="18" customHeight="1">
      <c r="D247" s="33"/>
      <c r="E247" s="140" t="s">
        <v>1505</v>
      </c>
      <c r="F247" s="141"/>
      <c r="G247" s="142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</row>
    <row r="248" spans="4:43" ht="18" customHeight="1">
      <c r="D248" s="37" t="str">
        <f>E103</f>
        <v>COLUMN_DEFAULT_VALUE</v>
      </c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43"/>
    </row>
    <row r="249" spans="4:43" ht="18" customHeight="1">
      <c r="D249" s="33"/>
      <c r="E249" s="140" t="s">
        <v>70</v>
      </c>
      <c r="F249" s="141"/>
      <c r="G249" s="142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</row>
    <row r="250" spans="4:43" ht="18" customHeight="1">
      <c r="D250" s="33"/>
      <c r="E250" s="140" t="s">
        <v>1474</v>
      </c>
      <c r="F250" s="141"/>
      <c r="G250" s="142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</row>
    <row r="251" spans="4:43" ht="18" customHeight="1">
      <c r="D251" s="33"/>
      <c r="E251" s="140" t="s">
        <v>1473</v>
      </c>
      <c r="F251" s="141"/>
      <c r="G251" s="142"/>
      <c r="H251" s="33" t="s">
        <v>24</v>
      </c>
      <c r="I251" s="33" t="s">
        <v>24</v>
      </c>
      <c r="J251" s="33" t="s">
        <v>24</v>
      </c>
      <c r="K251" s="33" t="s">
        <v>24</v>
      </c>
      <c r="L251" s="33" t="s">
        <v>24</v>
      </c>
      <c r="M251" s="33" t="s">
        <v>24</v>
      </c>
      <c r="N251" s="33" t="s">
        <v>24</v>
      </c>
      <c r="O251" s="33" t="s">
        <v>24</v>
      </c>
      <c r="P251" s="33" t="s">
        <v>24</v>
      </c>
      <c r="Q251" s="33" t="s">
        <v>24</v>
      </c>
      <c r="R251" s="33" t="s">
        <v>24</v>
      </c>
      <c r="S251" s="33" t="s">
        <v>24</v>
      </c>
      <c r="T251" s="33" t="s">
        <v>24</v>
      </c>
      <c r="U251" s="33" t="s">
        <v>24</v>
      </c>
      <c r="V251" s="33" t="s">
        <v>24</v>
      </c>
      <c r="W251" s="33" t="s">
        <v>24</v>
      </c>
      <c r="X251" s="33" t="s">
        <v>24</v>
      </c>
      <c r="Y251" s="33" t="s">
        <v>24</v>
      </c>
      <c r="Z251" s="33" t="s">
        <v>24</v>
      </c>
      <c r="AA251" s="33" t="s">
        <v>24</v>
      </c>
      <c r="AB251" s="33" t="s">
        <v>24</v>
      </c>
      <c r="AC251" s="33" t="s">
        <v>24</v>
      </c>
      <c r="AD251" s="33" t="s">
        <v>24</v>
      </c>
      <c r="AE251" s="33" t="s">
        <v>24</v>
      </c>
      <c r="AF251" s="33" t="s">
        <v>24</v>
      </c>
      <c r="AG251" s="33" t="s">
        <v>24</v>
      </c>
      <c r="AH251" s="33" t="s">
        <v>24</v>
      </c>
      <c r="AI251" s="33" t="s">
        <v>24</v>
      </c>
      <c r="AJ251" s="33" t="s">
        <v>24</v>
      </c>
      <c r="AK251" s="33" t="s">
        <v>24</v>
      </c>
      <c r="AL251" s="33" t="s">
        <v>24</v>
      </c>
      <c r="AM251" s="33" t="s">
        <v>24</v>
      </c>
      <c r="AN251" s="33" t="s">
        <v>24</v>
      </c>
      <c r="AO251" s="33"/>
      <c r="AP251" s="33"/>
      <c r="AQ251" s="33"/>
    </row>
    <row r="252" spans="4:43" ht="18" customHeight="1">
      <c r="D252" s="33"/>
      <c r="E252" s="140" t="s">
        <v>1475</v>
      </c>
      <c r="F252" s="141"/>
      <c r="G252" s="142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</row>
    <row r="253" spans="4:43" ht="18" customHeight="1">
      <c r="D253" s="33"/>
      <c r="E253" s="140" t="s">
        <v>1476</v>
      </c>
      <c r="F253" s="141"/>
      <c r="G253" s="142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</row>
    <row r="254" spans="4:43" ht="18" customHeight="1">
      <c r="D254" s="37" t="str">
        <f>E106</f>
        <v>COLUMN_COMMENT</v>
      </c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43"/>
    </row>
    <row r="255" spans="4:43" ht="18" customHeight="1">
      <c r="D255" s="33"/>
      <c r="E255" s="140" t="s">
        <v>70</v>
      </c>
      <c r="F255" s="141"/>
      <c r="G255" s="142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</row>
    <row r="256" spans="4:43" ht="18" customHeight="1">
      <c r="D256" s="33"/>
      <c r="E256" s="140" t="s">
        <v>1474</v>
      </c>
      <c r="F256" s="141"/>
      <c r="G256" s="142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</row>
    <row r="257" spans="4:43" ht="18" customHeight="1">
      <c r="D257" s="33"/>
      <c r="E257" s="140" t="s">
        <v>1473</v>
      </c>
      <c r="F257" s="141"/>
      <c r="G257" s="142"/>
      <c r="H257" s="33" t="s">
        <v>24</v>
      </c>
      <c r="I257" s="33" t="s">
        <v>24</v>
      </c>
      <c r="J257" s="33" t="s">
        <v>24</v>
      </c>
      <c r="K257" s="33" t="s">
        <v>24</v>
      </c>
      <c r="L257" s="33" t="s">
        <v>24</v>
      </c>
      <c r="M257" s="33" t="s">
        <v>24</v>
      </c>
      <c r="N257" s="33" t="s">
        <v>24</v>
      </c>
      <c r="O257" s="33" t="s">
        <v>24</v>
      </c>
      <c r="P257" s="33" t="s">
        <v>24</v>
      </c>
      <c r="Q257" s="33" t="s">
        <v>24</v>
      </c>
      <c r="R257" s="33" t="s">
        <v>24</v>
      </c>
      <c r="S257" s="33" t="s">
        <v>24</v>
      </c>
      <c r="T257" s="33" t="s">
        <v>24</v>
      </c>
      <c r="U257" s="33" t="s">
        <v>24</v>
      </c>
      <c r="V257" s="33" t="s">
        <v>24</v>
      </c>
      <c r="W257" s="33" t="s">
        <v>24</v>
      </c>
      <c r="X257" s="33" t="s">
        <v>24</v>
      </c>
      <c r="Y257" s="33" t="s">
        <v>24</v>
      </c>
      <c r="Z257" s="33" t="s">
        <v>24</v>
      </c>
      <c r="AA257" s="33" t="s">
        <v>24</v>
      </c>
      <c r="AB257" s="33" t="s">
        <v>24</v>
      </c>
      <c r="AC257" s="33" t="s">
        <v>24</v>
      </c>
      <c r="AD257" s="33" t="s">
        <v>24</v>
      </c>
      <c r="AE257" s="33" t="s">
        <v>24</v>
      </c>
      <c r="AF257" s="33" t="s">
        <v>24</v>
      </c>
      <c r="AG257" s="33" t="s">
        <v>24</v>
      </c>
      <c r="AH257" s="33" t="s">
        <v>24</v>
      </c>
      <c r="AI257" s="33" t="s">
        <v>24</v>
      </c>
      <c r="AJ257" s="33" t="s">
        <v>24</v>
      </c>
      <c r="AK257" s="33" t="s">
        <v>24</v>
      </c>
      <c r="AL257" s="33" t="s">
        <v>24</v>
      </c>
      <c r="AM257" s="33" t="s">
        <v>24</v>
      </c>
      <c r="AN257" s="33" t="s">
        <v>24</v>
      </c>
      <c r="AO257" s="33"/>
      <c r="AP257" s="33"/>
      <c r="AQ257" s="33"/>
    </row>
    <row r="258" spans="4:43" ht="18" customHeight="1">
      <c r="D258" s="33"/>
      <c r="E258" s="140" t="s">
        <v>1475</v>
      </c>
      <c r="F258" s="141"/>
      <c r="G258" s="142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</row>
    <row r="259" spans="4:43" ht="18" customHeight="1">
      <c r="D259" s="33"/>
      <c r="E259" s="140" t="s">
        <v>1182</v>
      </c>
      <c r="F259" s="141"/>
      <c r="G259" s="142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</row>
    <row r="260" spans="4:43" ht="18" customHeight="1">
      <c r="D260" s="37" t="str">
        <f>E109</f>
        <v>SQL_SET_HOST</v>
      </c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43"/>
    </row>
    <row r="261" spans="4:43" ht="18" customHeight="1">
      <c r="D261" s="33"/>
      <c r="E261" s="140" t="s">
        <v>70</v>
      </c>
      <c r="F261" s="141"/>
      <c r="G261" s="142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</row>
    <row r="262" spans="4:43" ht="18" customHeight="1">
      <c r="D262" s="33"/>
      <c r="E262" s="140" t="s">
        <v>315</v>
      </c>
      <c r="F262" s="141"/>
      <c r="G262" s="142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</row>
    <row r="263" spans="4:43" ht="18" customHeight="1">
      <c r="D263" s="33"/>
      <c r="E263" s="140" t="s">
        <v>316</v>
      </c>
      <c r="F263" s="141"/>
      <c r="G263" s="142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</row>
    <row r="264" spans="4:43" ht="18" customHeight="1">
      <c r="D264" s="33"/>
      <c r="E264" s="140" t="s">
        <v>1469</v>
      </c>
      <c r="F264" s="141"/>
      <c r="G264" s="142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</row>
    <row r="265" spans="4:43" ht="18" customHeight="1">
      <c r="D265" s="33"/>
      <c r="E265" s="140" t="s">
        <v>314</v>
      </c>
      <c r="F265" s="141"/>
      <c r="G265" s="142"/>
      <c r="H265" s="33" t="s">
        <v>24</v>
      </c>
      <c r="I265" s="33" t="s">
        <v>24</v>
      </c>
      <c r="J265" s="33" t="s">
        <v>24</v>
      </c>
      <c r="K265" s="33" t="s">
        <v>24</v>
      </c>
      <c r="L265" s="33" t="s">
        <v>24</v>
      </c>
      <c r="M265" s="33" t="s">
        <v>24</v>
      </c>
      <c r="N265" s="33" t="s">
        <v>24</v>
      </c>
      <c r="O265" s="33" t="s">
        <v>24</v>
      </c>
      <c r="P265" s="33" t="s">
        <v>24</v>
      </c>
      <c r="Q265" s="33" t="s">
        <v>24</v>
      </c>
      <c r="R265" s="33" t="s">
        <v>24</v>
      </c>
      <c r="S265" s="33" t="s">
        <v>24</v>
      </c>
      <c r="T265" s="33" t="s">
        <v>24</v>
      </c>
      <c r="U265" s="33" t="s">
        <v>24</v>
      </c>
      <c r="V265" s="33" t="s">
        <v>24</v>
      </c>
      <c r="W265" s="33" t="s">
        <v>24</v>
      </c>
      <c r="X265" s="33" t="s">
        <v>24</v>
      </c>
      <c r="Y265" s="33" t="s">
        <v>24</v>
      </c>
      <c r="Z265" s="33" t="s">
        <v>24</v>
      </c>
      <c r="AA265" s="33" t="s">
        <v>24</v>
      </c>
      <c r="AB265" s="33" t="s">
        <v>24</v>
      </c>
      <c r="AC265" s="33" t="s">
        <v>24</v>
      </c>
      <c r="AD265" s="33" t="s">
        <v>24</v>
      </c>
      <c r="AE265" s="33" t="s">
        <v>24</v>
      </c>
      <c r="AF265" s="33" t="s">
        <v>24</v>
      </c>
      <c r="AG265" s="33" t="s">
        <v>24</v>
      </c>
      <c r="AH265" s="33" t="s">
        <v>24</v>
      </c>
      <c r="AI265" s="33" t="s">
        <v>24</v>
      </c>
      <c r="AJ265" s="33" t="s">
        <v>24</v>
      </c>
      <c r="AK265" s="33" t="s">
        <v>24</v>
      </c>
      <c r="AL265" s="33" t="s">
        <v>24</v>
      </c>
      <c r="AM265" s="33" t="s">
        <v>24</v>
      </c>
      <c r="AN265" s="33" t="s">
        <v>24</v>
      </c>
      <c r="AO265" s="33"/>
      <c r="AP265" s="33"/>
      <c r="AQ265" s="33"/>
    </row>
    <row r="266" spans="4:43" ht="18" customHeight="1">
      <c r="D266" s="33"/>
      <c r="E266" s="140" t="s">
        <v>811</v>
      </c>
      <c r="F266" s="141"/>
      <c r="G266" s="142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</row>
    <row r="267" spans="4:43" ht="18" customHeight="1">
      <c r="D267" s="33"/>
      <c r="E267" s="140" t="s">
        <v>1470</v>
      </c>
      <c r="F267" s="141"/>
      <c r="G267" s="142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</row>
    <row r="268" spans="4:43" ht="18" customHeight="1">
      <c r="D268" s="33"/>
      <c r="E268" s="140" t="s">
        <v>1539</v>
      </c>
      <c r="F268" s="141"/>
      <c r="G268" s="142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</row>
    <row r="269" spans="4:43" ht="18" customHeight="1">
      <c r="D269" s="33"/>
      <c r="E269" s="140" t="s">
        <v>1540</v>
      </c>
      <c r="F269" s="141"/>
      <c r="G269" s="142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</row>
    <row r="270" spans="4:43" ht="18" customHeight="1">
      <c r="D270" s="33"/>
      <c r="E270" s="140" t="s">
        <v>1541</v>
      </c>
      <c r="F270" s="141"/>
      <c r="G270" s="142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</row>
    <row r="271" spans="4:43" ht="18" customHeight="1">
      <c r="D271" s="37" t="str">
        <f>E112</f>
        <v>POSTGRESQL_TEMPLATE</v>
      </c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43"/>
    </row>
    <row r="272" spans="4:43" ht="18" customHeight="1">
      <c r="D272" s="33"/>
      <c r="E272" s="140" t="s">
        <v>70</v>
      </c>
      <c r="F272" s="141"/>
      <c r="G272" s="142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</row>
    <row r="273" spans="4:43" ht="18" customHeight="1">
      <c r="D273" s="33"/>
      <c r="E273" s="140" t="s">
        <v>321</v>
      </c>
      <c r="F273" s="141"/>
      <c r="G273" s="142"/>
      <c r="H273" s="33" t="s">
        <v>24</v>
      </c>
      <c r="I273" s="33" t="s">
        <v>24</v>
      </c>
      <c r="J273" s="33" t="s">
        <v>24</v>
      </c>
      <c r="K273" s="33" t="s">
        <v>24</v>
      </c>
      <c r="L273" s="33" t="s">
        <v>24</v>
      </c>
      <c r="M273" s="33"/>
      <c r="N273" s="33"/>
      <c r="O273" s="33" t="s">
        <v>24</v>
      </c>
      <c r="P273" s="33" t="s">
        <v>24</v>
      </c>
      <c r="Q273" s="33" t="s">
        <v>24</v>
      </c>
      <c r="R273" s="33" t="s">
        <v>24</v>
      </c>
      <c r="S273" s="33" t="s">
        <v>24</v>
      </c>
      <c r="T273" s="33" t="s">
        <v>24</v>
      </c>
      <c r="U273" s="33"/>
      <c r="V273" s="33"/>
      <c r="W273" s="33"/>
      <c r="X273" s="33"/>
      <c r="Y273" s="33"/>
      <c r="Z273" s="33" t="s">
        <v>24</v>
      </c>
      <c r="AA273" s="33" t="s">
        <v>24</v>
      </c>
      <c r="AB273" s="33" t="s">
        <v>24</v>
      </c>
      <c r="AC273" s="33" t="s">
        <v>24</v>
      </c>
      <c r="AD273" s="33" t="s">
        <v>24</v>
      </c>
      <c r="AE273" s="33" t="s">
        <v>24</v>
      </c>
      <c r="AF273" s="33" t="s">
        <v>24</v>
      </c>
      <c r="AG273" s="33" t="s">
        <v>24</v>
      </c>
      <c r="AH273" s="33" t="s">
        <v>24</v>
      </c>
      <c r="AI273" s="33" t="s">
        <v>24</v>
      </c>
      <c r="AJ273" s="33" t="s">
        <v>24</v>
      </c>
      <c r="AK273" s="33" t="s">
        <v>24</v>
      </c>
      <c r="AL273" s="33" t="s">
        <v>24</v>
      </c>
      <c r="AM273" s="33" t="s">
        <v>24</v>
      </c>
      <c r="AN273" s="33" t="s">
        <v>24</v>
      </c>
      <c r="AO273" s="33"/>
      <c r="AP273" s="33"/>
      <c r="AQ273" s="33"/>
    </row>
    <row r="274" spans="4:43" ht="18" customHeight="1">
      <c r="D274" s="33"/>
      <c r="E274" s="140" t="s">
        <v>322</v>
      </c>
      <c r="F274" s="141"/>
      <c r="G274" s="142"/>
      <c r="H274" s="33"/>
      <c r="I274" s="33"/>
      <c r="J274" s="33"/>
      <c r="K274" s="33"/>
      <c r="L274" s="33"/>
      <c r="M274" s="33" t="s">
        <v>24</v>
      </c>
      <c r="N274" s="33" t="s">
        <v>24</v>
      </c>
      <c r="O274" s="33"/>
      <c r="P274" s="33"/>
      <c r="Q274" s="33"/>
      <c r="R274" s="33"/>
      <c r="S274" s="33"/>
      <c r="T274" s="33"/>
      <c r="U274" s="33" t="s">
        <v>24</v>
      </c>
      <c r="V274" s="33" t="s">
        <v>24</v>
      </c>
      <c r="W274" s="33" t="s">
        <v>24</v>
      </c>
      <c r="X274" s="33" t="s">
        <v>24</v>
      </c>
      <c r="Y274" s="33" t="s">
        <v>24</v>
      </c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</row>
    <row r="275" spans="4:43" ht="18" customHeight="1">
      <c r="D275" s="33"/>
      <c r="E275" s="140" t="s">
        <v>811</v>
      </c>
      <c r="F275" s="141"/>
      <c r="G275" s="142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</row>
    <row r="276" spans="4:43" ht="18" customHeight="1">
      <c r="D276" s="37" t="str">
        <f>E115</f>
        <v>POSTGRESQL_CONNECTION_LIMIT</v>
      </c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43"/>
    </row>
    <row r="277" spans="4:43" ht="18" customHeight="1">
      <c r="D277" s="33"/>
      <c r="E277" s="140" t="s">
        <v>70</v>
      </c>
      <c r="F277" s="141"/>
      <c r="G277" s="142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 t="s">
        <v>24</v>
      </c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</row>
    <row r="278" spans="4:43" ht="18" customHeight="1">
      <c r="D278" s="33"/>
      <c r="E278" s="140">
        <v>-1</v>
      </c>
      <c r="F278" s="141"/>
      <c r="G278" s="142"/>
      <c r="H278" s="33" t="s">
        <v>24</v>
      </c>
      <c r="I278" s="33" t="s">
        <v>24</v>
      </c>
      <c r="J278" s="33" t="s">
        <v>24</v>
      </c>
      <c r="K278" s="33" t="s">
        <v>24</v>
      </c>
      <c r="L278" s="33" t="s">
        <v>24</v>
      </c>
      <c r="M278" s="33" t="s">
        <v>24</v>
      </c>
      <c r="N278" s="33" t="s">
        <v>24</v>
      </c>
      <c r="O278" s="33" t="s">
        <v>24</v>
      </c>
      <c r="P278" s="33" t="s">
        <v>24</v>
      </c>
      <c r="Q278" s="33" t="s">
        <v>24</v>
      </c>
      <c r="R278" s="33" t="s">
        <v>24</v>
      </c>
      <c r="S278" s="33" t="s">
        <v>24</v>
      </c>
      <c r="T278" s="33" t="s">
        <v>24</v>
      </c>
      <c r="U278" s="33" t="s">
        <v>24</v>
      </c>
      <c r="V278" s="33" t="s">
        <v>24</v>
      </c>
      <c r="W278" s="33" t="s">
        <v>24</v>
      </c>
      <c r="X278" s="33" t="s">
        <v>24</v>
      </c>
      <c r="Y278" s="33" t="s">
        <v>24</v>
      </c>
      <c r="Z278" s="33" t="s">
        <v>24</v>
      </c>
      <c r="AA278" s="33" t="s">
        <v>24</v>
      </c>
      <c r="AB278" s="33" t="s">
        <v>24</v>
      </c>
      <c r="AC278" s="33" t="s">
        <v>24</v>
      </c>
      <c r="AD278" s="33" t="s">
        <v>24</v>
      </c>
      <c r="AE278" s="33" t="s">
        <v>24</v>
      </c>
      <c r="AF278" s="33"/>
      <c r="AG278" s="33" t="s">
        <v>24</v>
      </c>
      <c r="AH278" s="33"/>
      <c r="AI278" s="33"/>
      <c r="AJ278" s="33"/>
      <c r="AK278" s="33" t="s">
        <v>24</v>
      </c>
      <c r="AL278" s="33" t="s">
        <v>24</v>
      </c>
      <c r="AM278" s="33" t="s">
        <v>24</v>
      </c>
      <c r="AN278" s="33" t="s">
        <v>24</v>
      </c>
      <c r="AO278" s="33"/>
      <c r="AP278" s="33"/>
      <c r="AQ278" s="33"/>
    </row>
    <row r="279" spans="4:43" ht="18" customHeight="1">
      <c r="D279" s="33"/>
      <c r="E279" s="140">
        <v>0</v>
      </c>
      <c r="F279" s="141"/>
      <c r="G279" s="142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 t="s">
        <v>24</v>
      </c>
      <c r="AI279" s="33"/>
      <c r="AJ279" s="33"/>
      <c r="AK279" s="33"/>
      <c r="AL279" s="33"/>
      <c r="AM279" s="33"/>
      <c r="AN279" s="33"/>
      <c r="AO279" s="33"/>
      <c r="AP279" s="33"/>
      <c r="AQ279" s="33"/>
    </row>
    <row r="280" spans="4:43" ht="18" customHeight="1">
      <c r="D280" s="33"/>
      <c r="E280" s="140">
        <v>1</v>
      </c>
      <c r="F280" s="141"/>
      <c r="G280" s="142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 t="s">
        <v>24</v>
      </c>
      <c r="AJ280" s="33"/>
      <c r="AK280" s="33"/>
      <c r="AL280" s="33"/>
      <c r="AM280" s="33"/>
      <c r="AN280" s="33"/>
      <c r="AO280" s="33"/>
      <c r="AP280" s="33"/>
      <c r="AQ280" s="33"/>
    </row>
    <row r="281" spans="4:43" ht="18" customHeight="1">
      <c r="D281" s="33"/>
      <c r="E281" s="140" t="s">
        <v>811</v>
      </c>
      <c r="F281" s="141"/>
      <c r="G281" s="142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 t="s">
        <v>24</v>
      </c>
      <c r="AK281" s="33"/>
      <c r="AL281" s="33"/>
      <c r="AM281" s="33"/>
      <c r="AN281" s="33"/>
      <c r="AO281" s="33"/>
      <c r="AP281" s="33"/>
      <c r="AQ281" s="33"/>
    </row>
    <row r="282" spans="4:43" ht="18" customHeight="1">
      <c r="D282" s="37" t="str">
        <f>E118</f>
        <v>POSTGRESQL_ALLOW_CONNECTIONS</v>
      </c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43"/>
    </row>
    <row r="283" spans="4:43" ht="18" customHeight="1">
      <c r="D283" s="33"/>
      <c r="E283" s="140" t="s">
        <v>70</v>
      </c>
      <c r="F283" s="141"/>
      <c r="G283" s="142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 t="s">
        <v>24</v>
      </c>
      <c r="AL283" s="33"/>
      <c r="AM283" s="33"/>
      <c r="AN283" s="33"/>
      <c r="AO283" s="33"/>
      <c r="AP283" s="33"/>
      <c r="AQ283" s="33"/>
    </row>
    <row r="284" spans="4:43" ht="18" customHeight="1">
      <c r="D284" s="33"/>
      <c r="E284" s="147" t="s">
        <v>1442</v>
      </c>
      <c r="F284" s="141"/>
      <c r="G284" s="142"/>
      <c r="H284" s="33" t="s">
        <v>24</v>
      </c>
      <c r="I284" s="33" t="s">
        <v>24</v>
      </c>
      <c r="J284" s="33" t="s">
        <v>24</v>
      </c>
      <c r="K284" s="33" t="s">
        <v>24</v>
      </c>
      <c r="L284" s="33" t="s">
        <v>24</v>
      </c>
      <c r="M284" s="33" t="s">
        <v>24</v>
      </c>
      <c r="N284" s="33" t="s">
        <v>24</v>
      </c>
      <c r="O284" s="33" t="s">
        <v>24</v>
      </c>
      <c r="P284" s="33" t="s">
        <v>24</v>
      </c>
      <c r="Q284" s="33" t="s">
        <v>24</v>
      </c>
      <c r="R284" s="33" t="s">
        <v>24</v>
      </c>
      <c r="S284" s="33" t="s">
        <v>24</v>
      </c>
      <c r="T284" s="33" t="s">
        <v>24</v>
      </c>
      <c r="U284" s="33" t="s">
        <v>24</v>
      </c>
      <c r="V284" s="33" t="s">
        <v>24</v>
      </c>
      <c r="W284" s="33" t="s">
        <v>24</v>
      </c>
      <c r="X284" s="33" t="s">
        <v>24</v>
      </c>
      <c r="Y284" s="33" t="s">
        <v>24</v>
      </c>
      <c r="Z284" s="33" t="s">
        <v>24</v>
      </c>
      <c r="AA284" s="33" t="s">
        <v>24</v>
      </c>
      <c r="AB284" s="33" t="s">
        <v>24</v>
      </c>
      <c r="AC284" s="33" t="s">
        <v>24</v>
      </c>
      <c r="AD284" s="33" t="s">
        <v>24</v>
      </c>
      <c r="AE284" s="33" t="s">
        <v>24</v>
      </c>
      <c r="AF284" s="33" t="s">
        <v>24</v>
      </c>
      <c r="AG284" s="33" t="s">
        <v>24</v>
      </c>
      <c r="AH284" s="33" t="s">
        <v>24</v>
      </c>
      <c r="AI284" s="33" t="s">
        <v>24</v>
      </c>
      <c r="AJ284" s="33" t="s">
        <v>24</v>
      </c>
      <c r="AK284" s="33"/>
      <c r="AL284" s="33" t="s">
        <v>24</v>
      </c>
      <c r="AM284" s="33"/>
      <c r="AN284" s="33"/>
      <c r="AO284" s="33"/>
      <c r="AP284" s="33"/>
      <c r="AQ284" s="33"/>
    </row>
    <row r="285" spans="4:43" ht="18" customHeight="1">
      <c r="D285" s="33"/>
      <c r="E285" s="147" t="s">
        <v>1443</v>
      </c>
      <c r="F285" s="141"/>
      <c r="G285" s="142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 t="s">
        <v>24</v>
      </c>
      <c r="AN285" s="33"/>
      <c r="AO285" s="33"/>
      <c r="AP285" s="33"/>
      <c r="AQ285" s="33"/>
    </row>
    <row r="286" spans="4:43" ht="18" customHeight="1">
      <c r="D286" s="33"/>
      <c r="E286" s="140" t="s">
        <v>811</v>
      </c>
      <c r="F286" s="141"/>
      <c r="G286" s="142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 t="s">
        <v>24</v>
      </c>
      <c r="AO286" s="33"/>
      <c r="AP286" s="33"/>
      <c r="AQ286" s="33"/>
    </row>
    <row r="287" spans="4:43" ht="18" customHeight="1">
      <c r="D287" s="32" t="s">
        <v>417</v>
      </c>
      <c r="E287" s="29"/>
      <c r="F287" s="29"/>
      <c r="G287" s="29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44"/>
    </row>
    <row r="288" spans="4:43" ht="18" customHeight="1">
      <c r="D288" s="130" t="s">
        <v>406</v>
      </c>
      <c r="E288" s="106"/>
      <c r="F288" s="106"/>
      <c r="G288" s="107"/>
      <c r="H288" s="124" t="s">
        <v>410</v>
      </c>
      <c r="I288" s="124" t="s">
        <v>407</v>
      </c>
      <c r="J288" s="124" t="s">
        <v>407</v>
      </c>
      <c r="K288" s="124" t="s">
        <v>410</v>
      </c>
      <c r="L288" s="124" t="s">
        <v>410</v>
      </c>
      <c r="M288" s="124" t="s">
        <v>407</v>
      </c>
      <c r="N288" s="124" t="s">
        <v>410</v>
      </c>
      <c r="O288" s="124" t="s">
        <v>410</v>
      </c>
      <c r="P288" s="124" t="s">
        <v>407</v>
      </c>
      <c r="Q288" s="124" t="s">
        <v>407</v>
      </c>
      <c r="R288" s="124" t="s">
        <v>407</v>
      </c>
      <c r="S288" s="124" t="s">
        <v>407</v>
      </c>
      <c r="T288" s="124" t="s">
        <v>410</v>
      </c>
      <c r="U288" s="124" t="s">
        <v>410</v>
      </c>
      <c r="V288" s="124" t="s">
        <v>407</v>
      </c>
      <c r="W288" s="124" t="s">
        <v>410</v>
      </c>
      <c r="X288" s="124" t="s">
        <v>410</v>
      </c>
      <c r="Y288" s="124" t="s">
        <v>410</v>
      </c>
      <c r="Z288" s="124" t="s">
        <v>410</v>
      </c>
      <c r="AA288" s="124" t="s">
        <v>407</v>
      </c>
      <c r="AB288" s="124" t="s">
        <v>407</v>
      </c>
      <c r="AC288" s="124" t="s">
        <v>410</v>
      </c>
      <c r="AD288" s="124" t="s">
        <v>407</v>
      </c>
      <c r="AE288" s="124" t="s">
        <v>410</v>
      </c>
      <c r="AF288" s="124" t="s">
        <v>410</v>
      </c>
      <c r="AG288" s="124" t="s">
        <v>407</v>
      </c>
      <c r="AH288" s="124" t="s">
        <v>410</v>
      </c>
      <c r="AI288" s="124" t="s">
        <v>407</v>
      </c>
      <c r="AJ288" s="124" t="s">
        <v>410</v>
      </c>
      <c r="AK288" s="124" t="s">
        <v>410</v>
      </c>
      <c r="AL288" s="124" t="s">
        <v>407</v>
      </c>
      <c r="AM288" s="124" t="s">
        <v>407</v>
      </c>
      <c r="AN288" s="124" t="s">
        <v>410</v>
      </c>
      <c r="AO288" s="124"/>
      <c r="AP288" s="124"/>
      <c r="AQ288" s="124"/>
    </row>
    <row r="289" spans="4:43" ht="18" customHeight="1">
      <c r="D289" s="118"/>
      <c r="E289" s="119"/>
      <c r="F289" s="119"/>
      <c r="G289" s="120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</row>
    <row r="290" spans="4:43" ht="18" customHeight="1">
      <c r="D290" s="108"/>
      <c r="E290" s="109"/>
      <c r="F290" s="109"/>
      <c r="G290" s="110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</row>
    <row r="291" spans="4:43" ht="18" customHeight="1">
      <c r="D291" s="105" t="s">
        <v>408</v>
      </c>
      <c r="E291" s="106"/>
      <c r="F291" s="106"/>
      <c r="G291" s="107"/>
      <c r="H291" s="127">
        <v>240130</v>
      </c>
      <c r="I291" s="127">
        <v>240001</v>
      </c>
      <c r="J291" s="127">
        <v>240001</v>
      </c>
      <c r="K291" s="127">
        <v>240130</v>
      </c>
      <c r="L291" s="127">
        <v>240130</v>
      </c>
      <c r="M291" s="127">
        <v>240001</v>
      </c>
      <c r="N291" s="127">
        <v>240131</v>
      </c>
      <c r="O291" s="127">
        <v>240132</v>
      </c>
      <c r="P291" s="127">
        <v>240001</v>
      </c>
      <c r="Q291" s="127">
        <v>240001</v>
      </c>
      <c r="R291" s="127">
        <v>240001</v>
      </c>
      <c r="S291" s="127">
        <v>240001</v>
      </c>
      <c r="T291" s="127">
        <v>240132</v>
      </c>
      <c r="U291" s="127">
        <v>240132</v>
      </c>
      <c r="V291" s="127">
        <v>240001</v>
      </c>
      <c r="W291" s="127">
        <v>240133</v>
      </c>
      <c r="X291" s="127">
        <v>240133</v>
      </c>
      <c r="Y291" s="127">
        <v>240133</v>
      </c>
      <c r="Z291" s="127">
        <v>240134</v>
      </c>
      <c r="AA291" s="127">
        <v>240001</v>
      </c>
      <c r="AB291" s="127">
        <v>240001</v>
      </c>
      <c r="AC291" s="127">
        <v>240135</v>
      </c>
      <c r="AD291" s="127">
        <v>240001</v>
      </c>
      <c r="AE291" s="127">
        <v>240136</v>
      </c>
      <c r="AF291" s="127">
        <v>240137</v>
      </c>
      <c r="AG291" s="127">
        <v>240001</v>
      </c>
      <c r="AH291" s="127">
        <v>240137</v>
      </c>
      <c r="AI291" s="127">
        <v>240001</v>
      </c>
      <c r="AJ291" s="127">
        <v>240137</v>
      </c>
      <c r="AK291" s="127">
        <v>240138</v>
      </c>
      <c r="AL291" s="127">
        <v>240001</v>
      </c>
      <c r="AM291" s="127">
        <v>240001</v>
      </c>
      <c r="AN291" s="127">
        <v>240138</v>
      </c>
      <c r="AO291" s="127"/>
      <c r="AP291" s="127"/>
      <c r="AQ291" s="127"/>
    </row>
    <row r="292" spans="4:43" ht="18" customHeight="1">
      <c r="D292" s="118"/>
      <c r="E292" s="119"/>
      <c r="F292" s="119"/>
      <c r="G292" s="120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128"/>
    </row>
    <row r="293" spans="4:43" ht="18" customHeight="1">
      <c r="D293" s="118"/>
      <c r="E293" s="119"/>
      <c r="F293" s="119"/>
      <c r="G293" s="120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128"/>
    </row>
    <row r="294" spans="4:43" ht="18" customHeight="1">
      <c r="D294" s="118"/>
      <c r="E294" s="119"/>
      <c r="F294" s="119"/>
      <c r="G294" s="120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128"/>
    </row>
    <row r="295" spans="4:43" ht="18" customHeight="1">
      <c r="D295" s="108"/>
      <c r="E295" s="109"/>
      <c r="F295" s="109"/>
      <c r="G295" s="110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</row>
    <row r="296" spans="4:43" ht="18" customHeight="1">
      <c r="D296" s="32" t="s">
        <v>418</v>
      </c>
      <c r="E296" s="29"/>
      <c r="F296" s="29"/>
      <c r="G296" s="29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9"/>
      <c r="AJ296" s="30"/>
      <c r="AK296" s="30"/>
      <c r="AL296" s="30"/>
      <c r="AM296" s="30"/>
      <c r="AN296" s="30"/>
      <c r="AO296" s="30"/>
      <c r="AP296" s="30"/>
      <c r="AQ296" s="44"/>
    </row>
    <row r="297" spans="4:43" ht="18" customHeight="1">
      <c r="D297" s="130" t="s">
        <v>409</v>
      </c>
      <c r="E297" s="106"/>
      <c r="F297" s="106"/>
      <c r="G297" s="107"/>
      <c r="H297" s="124" t="s">
        <v>410</v>
      </c>
      <c r="I297" s="124" t="s">
        <v>407</v>
      </c>
      <c r="J297" s="124" t="s">
        <v>407</v>
      </c>
      <c r="K297" s="124" t="s">
        <v>410</v>
      </c>
      <c r="L297" s="124" t="s">
        <v>410</v>
      </c>
      <c r="M297" s="124" t="s">
        <v>407</v>
      </c>
      <c r="N297" s="124" t="s">
        <v>410</v>
      </c>
      <c r="O297" s="124" t="s">
        <v>410</v>
      </c>
      <c r="P297" s="124" t="s">
        <v>407</v>
      </c>
      <c r="Q297" s="124" t="s">
        <v>407</v>
      </c>
      <c r="R297" s="124" t="s">
        <v>407</v>
      </c>
      <c r="S297" s="124" t="s">
        <v>407</v>
      </c>
      <c r="T297" s="124" t="s">
        <v>410</v>
      </c>
      <c r="U297" s="124" t="s">
        <v>410</v>
      </c>
      <c r="V297" s="124" t="s">
        <v>407</v>
      </c>
      <c r="W297" s="124" t="s">
        <v>410</v>
      </c>
      <c r="X297" s="124" t="s">
        <v>410</v>
      </c>
      <c r="Y297" s="124" t="s">
        <v>410</v>
      </c>
      <c r="Z297" s="124" t="s">
        <v>410</v>
      </c>
      <c r="AA297" s="124" t="s">
        <v>407</v>
      </c>
      <c r="AB297" s="124" t="s">
        <v>407</v>
      </c>
      <c r="AC297" s="124" t="s">
        <v>410</v>
      </c>
      <c r="AD297" s="124" t="s">
        <v>407</v>
      </c>
      <c r="AE297" s="124" t="s">
        <v>410</v>
      </c>
      <c r="AF297" s="124" t="s">
        <v>410</v>
      </c>
      <c r="AG297" s="124" t="s">
        <v>407</v>
      </c>
      <c r="AH297" s="124" t="s">
        <v>410</v>
      </c>
      <c r="AI297" s="124" t="s">
        <v>407</v>
      </c>
      <c r="AJ297" s="124" t="s">
        <v>410</v>
      </c>
      <c r="AK297" s="124" t="s">
        <v>410</v>
      </c>
      <c r="AL297" s="124" t="s">
        <v>407</v>
      </c>
      <c r="AM297" s="124" t="s">
        <v>407</v>
      </c>
      <c r="AN297" s="124" t="s">
        <v>410</v>
      </c>
      <c r="AO297" s="124" t="s">
        <v>233</v>
      </c>
      <c r="AP297" s="124" t="s">
        <v>233</v>
      </c>
      <c r="AQ297" s="124" t="s">
        <v>233</v>
      </c>
    </row>
    <row r="298" spans="4:43" ht="18" customHeight="1">
      <c r="D298" s="118"/>
      <c r="E298" s="119"/>
      <c r="F298" s="119"/>
      <c r="G298" s="120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</row>
    <row r="299" spans="4:43" ht="18" customHeight="1">
      <c r="D299" s="108"/>
      <c r="E299" s="109"/>
      <c r="F299" s="109"/>
      <c r="G299" s="110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</row>
    <row r="300" spans="4:43" ht="18" customHeight="1">
      <c r="D300" s="130" t="s">
        <v>421</v>
      </c>
      <c r="E300" s="106"/>
      <c r="F300" s="106"/>
      <c r="G300" s="107"/>
      <c r="H300" s="131">
        <v>45753</v>
      </c>
      <c r="I300" s="131">
        <v>45753</v>
      </c>
      <c r="J300" s="131">
        <v>45753</v>
      </c>
      <c r="K300" s="131">
        <v>45753</v>
      </c>
      <c r="L300" s="131">
        <v>45753</v>
      </c>
      <c r="M300" s="131">
        <v>45753</v>
      </c>
      <c r="N300" s="131">
        <v>45753</v>
      </c>
      <c r="O300" s="131">
        <v>45753</v>
      </c>
      <c r="P300" s="131">
        <v>45753</v>
      </c>
      <c r="Q300" s="131">
        <v>45753</v>
      </c>
      <c r="R300" s="131">
        <v>45753</v>
      </c>
      <c r="S300" s="131">
        <v>45753</v>
      </c>
      <c r="T300" s="131">
        <v>45753</v>
      </c>
      <c r="U300" s="131">
        <v>45753</v>
      </c>
      <c r="V300" s="131">
        <v>45753</v>
      </c>
      <c r="W300" s="131">
        <v>45753</v>
      </c>
      <c r="X300" s="131">
        <v>45753</v>
      </c>
      <c r="Y300" s="131">
        <v>45753</v>
      </c>
      <c r="Z300" s="131">
        <v>45753</v>
      </c>
      <c r="AA300" s="131">
        <v>45753</v>
      </c>
      <c r="AB300" s="131">
        <v>45753</v>
      </c>
      <c r="AC300" s="131">
        <v>45753</v>
      </c>
      <c r="AD300" s="131">
        <v>45753</v>
      </c>
      <c r="AE300" s="131">
        <v>45753</v>
      </c>
      <c r="AF300" s="131">
        <v>45753</v>
      </c>
      <c r="AG300" s="131">
        <v>45753</v>
      </c>
      <c r="AH300" s="131">
        <v>45753</v>
      </c>
      <c r="AI300" s="131">
        <v>45753</v>
      </c>
      <c r="AJ300" s="131">
        <v>45753</v>
      </c>
      <c r="AK300" s="131">
        <v>45753</v>
      </c>
      <c r="AL300" s="131">
        <v>45753</v>
      </c>
      <c r="AM300" s="131">
        <v>45753</v>
      </c>
      <c r="AN300" s="131">
        <v>45753</v>
      </c>
      <c r="AO300" s="131"/>
      <c r="AP300" s="131"/>
      <c r="AQ300" s="131"/>
    </row>
    <row r="301" spans="4:43" ht="18" customHeight="1">
      <c r="D301" s="132"/>
      <c r="E301" s="119"/>
      <c r="F301" s="119"/>
      <c r="G301" s="120"/>
      <c r="H301" s="131"/>
      <c r="I301" s="131"/>
      <c r="J301" s="131"/>
      <c r="K301" s="131"/>
      <c r="L301" s="131"/>
      <c r="M301" s="131"/>
      <c r="N301" s="131"/>
      <c r="O301" s="131"/>
      <c r="P301" s="131"/>
      <c r="Q301" s="131"/>
      <c r="R301" s="131"/>
      <c r="S301" s="131"/>
      <c r="T301" s="131"/>
      <c r="U301" s="131"/>
      <c r="V301" s="131"/>
      <c r="W301" s="131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131"/>
      <c r="AH301" s="131"/>
      <c r="AI301" s="131"/>
      <c r="AJ301" s="131"/>
      <c r="AK301" s="131"/>
      <c r="AL301" s="131"/>
      <c r="AM301" s="131"/>
      <c r="AN301" s="131"/>
      <c r="AO301" s="131"/>
      <c r="AP301" s="131"/>
      <c r="AQ301" s="131"/>
    </row>
    <row r="302" spans="4:43" ht="18" customHeight="1">
      <c r="D302" s="132"/>
      <c r="E302" s="119"/>
      <c r="F302" s="119"/>
      <c r="G302" s="120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131"/>
      <c r="T302" s="131"/>
      <c r="U302" s="131"/>
      <c r="V302" s="131"/>
      <c r="W302" s="131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131"/>
      <c r="AQ302" s="131"/>
    </row>
    <row r="303" spans="4:43" ht="18" customHeight="1">
      <c r="D303" s="118"/>
      <c r="E303" s="119"/>
      <c r="F303" s="119"/>
      <c r="G303" s="120"/>
      <c r="H303" s="131"/>
      <c r="I303" s="131"/>
      <c r="J303" s="131"/>
      <c r="K303" s="131"/>
      <c r="L303" s="131"/>
      <c r="M303" s="131"/>
      <c r="N303" s="131"/>
      <c r="O303" s="131"/>
      <c r="P303" s="131"/>
      <c r="Q303" s="131"/>
      <c r="R303" s="131"/>
      <c r="S303" s="131"/>
      <c r="T303" s="131"/>
      <c r="U303" s="131"/>
      <c r="V303" s="131"/>
      <c r="W303" s="131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131"/>
      <c r="AH303" s="131"/>
      <c r="AI303" s="131"/>
      <c r="AJ303" s="131"/>
      <c r="AK303" s="131"/>
      <c r="AL303" s="131"/>
      <c r="AM303" s="131"/>
      <c r="AN303" s="131"/>
      <c r="AO303" s="131"/>
      <c r="AP303" s="131"/>
      <c r="AQ303" s="131"/>
    </row>
    <row r="304" spans="4:43" ht="18" customHeight="1">
      <c r="D304" s="108"/>
      <c r="E304" s="109"/>
      <c r="F304" s="109"/>
      <c r="G304" s="110"/>
      <c r="H304" s="131"/>
      <c r="I304" s="131"/>
      <c r="J304" s="131"/>
      <c r="K304" s="131"/>
      <c r="L304" s="131"/>
      <c r="M304" s="131"/>
      <c r="N304" s="131"/>
      <c r="O304" s="131"/>
      <c r="P304" s="131"/>
      <c r="Q304" s="131"/>
      <c r="R304" s="131"/>
      <c r="S304" s="131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  <c r="AN304" s="131"/>
      <c r="AO304" s="131"/>
      <c r="AP304" s="131"/>
      <c r="AQ304" s="131"/>
    </row>
    <row r="305" spans="3:97" ht="18" customHeight="1">
      <c r="O305" s="19"/>
      <c r="AJ305" s="36"/>
      <c r="AL305" s="19"/>
    </row>
    <row r="306" spans="3:97" ht="18" customHeight="1">
      <c r="D306" s="5" t="s">
        <v>230</v>
      </c>
      <c r="E306" s="5" t="s">
        <v>406</v>
      </c>
      <c r="I306" s="5" t="s">
        <v>13</v>
      </c>
      <c r="J306" s="5" t="s">
        <v>422</v>
      </c>
      <c r="O306" s="19"/>
      <c r="AJ306" s="36"/>
      <c r="AL306" s="19"/>
    </row>
    <row r="307" spans="3:97" ht="18" customHeight="1">
      <c r="J307" s="5" t="s">
        <v>423</v>
      </c>
      <c r="O307" s="19"/>
      <c r="AJ307" s="36"/>
      <c r="AL307" s="19"/>
    </row>
    <row r="308" spans="3:97" ht="18" customHeight="1">
      <c r="J308" s="5" t="s">
        <v>424</v>
      </c>
      <c r="O308" s="19"/>
      <c r="AJ308" s="36"/>
      <c r="AL308" s="19"/>
    </row>
    <row r="309" spans="3:97" ht="18" customHeight="1">
      <c r="O309" s="19"/>
      <c r="AJ309" s="36"/>
      <c r="AL309" s="19"/>
      <c r="BS309" s="5" t="str">
        <f>SUBSTITUTE(BS322,"""*""","")</f>
        <v/>
      </c>
    </row>
    <row r="310" spans="3:97" ht="18" customHeight="1">
      <c r="C310" s="5" t="s">
        <v>1166</v>
      </c>
      <c r="D310" s="5" t="s">
        <v>427</v>
      </c>
      <c r="AE310" s="5" t="s">
        <v>230</v>
      </c>
      <c r="AF310" s="5" t="s">
        <v>714</v>
      </c>
      <c r="AJ310" s="5" t="s">
        <v>307</v>
      </c>
      <c r="AK310" s="119" t="s">
        <v>715</v>
      </c>
      <c r="AL310" s="119"/>
      <c r="AM310" s="119"/>
      <c r="AN310" s="119"/>
    </row>
    <row r="312" spans="3:97" ht="18" customHeight="1">
      <c r="D312" s="105" t="s">
        <v>403</v>
      </c>
      <c r="E312" s="106"/>
      <c r="F312" s="106"/>
      <c r="G312" s="107"/>
      <c r="H312" s="111" t="s">
        <v>730</v>
      </c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3"/>
      <c r="AE312" s="117" t="s">
        <v>434</v>
      </c>
      <c r="AF312" s="112"/>
      <c r="AG312" s="113"/>
      <c r="AH312" s="111" t="s">
        <v>411</v>
      </c>
      <c r="AI312" s="112"/>
      <c r="AJ312" s="112"/>
      <c r="AK312" s="112"/>
      <c r="AL312" s="112"/>
      <c r="AM312" s="112"/>
      <c r="AN312" s="112"/>
      <c r="AO312" s="112"/>
      <c r="AP312" s="112"/>
      <c r="AQ312" s="113"/>
      <c r="AS312" s="62" t="s">
        <v>444</v>
      </c>
      <c r="AT312" s="63"/>
      <c r="AU312" s="64"/>
      <c r="AW312" s="71" t="str">
        <f>$D$142</f>
        <v>DBMS_NAME</v>
      </c>
      <c r="AX312" s="71" t="str">
        <f>$D$142</f>
        <v>DBMS_NAME</v>
      </c>
      <c r="AY312" s="71" t="str">
        <f>$D$147</f>
        <v>DATABASE_NAME</v>
      </c>
      <c r="AZ312" s="71" t="str">
        <f>$D$147</f>
        <v>DATABASE_NAME</v>
      </c>
      <c r="BA312" s="71" t="str">
        <f>$D$150</f>
        <v>DATABASE_CHARACTER_SET</v>
      </c>
      <c r="BB312" s="71" t="str">
        <f>$D$150</f>
        <v>DATABASE_CHARACTER_SET</v>
      </c>
      <c r="BC312" s="71" t="str">
        <f>$D$157</f>
        <v>DATABASE_COLLATE</v>
      </c>
      <c r="BD312" s="71" t="str">
        <f>$D$157</f>
        <v>DATABASE_COLLATE</v>
      </c>
      <c r="BE312" s="71" t="str">
        <f>$D$167</f>
        <v>DATABASE_USERNAME</v>
      </c>
      <c r="BF312" s="71" t="str">
        <f>$D$167</f>
        <v>DATABASE_USERNAME</v>
      </c>
      <c r="BG312" s="71" t="str">
        <f>$D$170</f>
        <v>DATABASE_PASSWORD</v>
      </c>
      <c r="BH312" s="71" t="str">
        <f>$D$170</f>
        <v>DATABASE_PASSWORD</v>
      </c>
      <c r="BI312" s="71" t="str">
        <f>$D$173</f>
        <v>DATABASE_USERRIGHT</v>
      </c>
      <c r="BJ312" s="71" t="str">
        <f>$D$173</f>
        <v>DATABASE_USERRIGHT</v>
      </c>
      <c r="BK312" s="71" t="str">
        <f>$D$187</f>
        <v>DATABASE_TABLERIGHT</v>
      </c>
      <c r="BL312" s="71" t="str">
        <f>$D$187</f>
        <v>DATABASE_TABLERIGHT</v>
      </c>
      <c r="BM312" s="71" t="str">
        <f>$D$192</f>
        <v>SET_SCHEMA</v>
      </c>
      <c r="BN312" s="71" t="str">
        <f>$D$192</f>
        <v>SET_SCHEMA</v>
      </c>
      <c r="BO312" s="71" t="str">
        <f>$D$195</f>
        <v>SET_TABLENAME</v>
      </c>
      <c r="BP312" s="71" t="str">
        <f>$D$195</f>
        <v>SET_TABLENAME</v>
      </c>
      <c r="BQ312" s="71" t="str">
        <f>$D$198</f>
        <v>FOREIGN_TABLENAME</v>
      </c>
      <c r="BR312" s="71" t="str">
        <f>$D$198</f>
        <v>FOREIGN_TABLENAME</v>
      </c>
      <c r="BS312" s="71" t="str">
        <f>$D$201</f>
        <v>COLUMN_DATA_NAME</v>
      </c>
      <c r="BT312" s="71" t="str">
        <f>$D$201</f>
        <v>COLUMN_DATA_NAME</v>
      </c>
      <c r="BU312" s="71" t="str">
        <f>$D$206</f>
        <v>COLUMN_PRIMARY_KEY</v>
      </c>
      <c r="BV312" s="71" t="str">
        <f>$D$206</f>
        <v>COLUMN_PRIMARY_KEY</v>
      </c>
      <c r="BW312" s="71" t="str">
        <f>$D$213</f>
        <v>COLUMN_UNIQUE_KEY</v>
      </c>
      <c r="BX312" s="71" t="str">
        <f>$D$213</f>
        <v>COLUMN_UNIQUE_KEY</v>
      </c>
      <c r="BY312" s="71" t="str">
        <f>$D$220</f>
        <v>COLUMN_FOREIGN_KEY</v>
      </c>
      <c r="BZ312" s="71" t="str">
        <f>$D$220</f>
        <v>COLUMN_FOREIGN_KEY</v>
      </c>
      <c r="CA312" s="71" t="str">
        <f>$D$227</f>
        <v>COLUMN_INDEX_KEY</v>
      </c>
      <c r="CB312" s="71" t="str">
        <f>$D$227</f>
        <v>COLUMN_INDEX_KEY</v>
      </c>
      <c r="CC312" s="71" t="str">
        <f>$D$234</f>
        <v>COLUMN_NOT_NULL</v>
      </c>
      <c r="CD312" s="71" t="str">
        <f>$D$234</f>
        <v>COLUMN_NOT_NULL</v>
      </c>
      <c r="CE312" s="71" t="str">
        <f>$D$241</f>
        <v>COLUMN_AUTO_INCREMENT</v>
      </c>
      <c r="CF312" s="71" t="str">
        <f>$D$241</f>
        <v>COLUMN_AUTO_INCREMENT</v>
      </c>
      <c r="CG312" s="71" t="str">
        <f>$D$248</f>
        <v>COLUMN_DEFAULT_VALUE</v>
      </c>
      <c r="CH312" s="71" t="str">
        <f>$D$248</f>
        <v>COLUMN_DEFAULT_VALUE</v>
      </c>
      <c r="CI312" s="71" t="str">
        <f>$D$254</f>
        <v>COLUMN_COMMENT</v>
      </c>
      <c r="CJ312" s="71" t="str">
        <f>$D$254</f>
        <v>COLUMN_COMMENT</v>
      </c>
      <c r="CK312" s="71" t="str">
        <f>$D$260</f>
        <v>SQL_SET_HOST</v>
      </c>
      <c r="CL312" s="71" t="str">
        <f>$D$260</f>
        <v>SQL_SET_HOST</v>
      </c>
      <c r="CM312" s="71" t="str">
        <f>$D$271</f>
        <v>POSTGRESQL_TEMPLATE</v>
      </c>
      <c r="CN312" s="71" t="str">
        <f>$D$271</f>
        <v>POSTGRESQL_TEMPLATE</v>
      </c>
      <c r="CO312" s="71" t="str">
        <f>$D$276</f>
        <v>POSTGRESQL_CONNECTION_LIMIT</v>
      </c>
      <c r="CP312" s="71" t="str">
        <f>$D$276</f>
        <v>POSTGRESQL_CONNECTION_LIMIT</v>
      </c>
      <c r="CQ312" s="71" t="str">
        <f>$D$282</f>
        <v>POSTGRESQL_ALLOW_CONNECTIONS</v>
      </c>
      <c r="CR312" s="71" t="str">
        <f>$D$282</f>
        <v>POSTGRESQL_ALLOW_CONNECTIONS</v>
      </c>
      <c r="CS312" s="5" t="s">
        <v>735</v>
      </c>
    </row>
    <row r="313" spans="3:97" ht="18" customHeight="1">
      <c r="D313" s="108"/>
      <c r="E313" s="109"/>
      <c r="F313" s="109"/>
      <c r="G313" s="110"/>
      <c r="H313" s="114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6"/>
      <c r="AE313" s="114"/>
      <c r="AF313" s="115"/>
      <c r="AG313" s="116"/>
      <c r="AH313" s="114"/>
      <c r="AI313" s="115"/>
      <c r="AJ313" s="115"/>
      <c r="AK313" s="115"/>
      <c r="AL313" s="115"/>
      <c r="AM313" s="115"/>
      <c r="AN313" s="115"/>
      <c r="AO313" s="115"/>
      <c r="AP313" s="115"/>
      <c r="AQ313" s="116"/>
      <c r="AS313" s="65" t="s">
        <v>445</v>
      </c>
      <c r="AT313" s="66"/>
      <c r="AU313" s="67"/>
      <c r="AW313" s="71" t="s">
        <v>732</v>
      </c>
      <c r="AX313" s="71" t="s">
        <v>733</v>
      </c>
      <c r="AY313" s="71" t="s">
        <v>732</v>
      </c>
      <c r="AZ313" s="71" t="s">
        <v>733</v>
      </c>
      <c r="BA313" s="71" t="s">
        <v>732</v>
      </c>
      <c r="BB313" s="71" t="s">
        <v>733</v>
      </c>
      <c r="BC313" s="71" t="s">
        <v>732</v>
      </c>
      <c r="BD313" s="71" t="s">
        <v>733</v>
      </c>
      <c r="BE313" s="71" t="s">
        <v>732</v>
      </c>
      <c r="BF313" s="71" t="s">
        <v>733</v>
      </c>
      <c r="BG313" s="71" t="s">
        <v>732</v>
      </c>
      <c r="BH313" s="71" t="s">
        <v>733</v>
      </c>
      <c r="BI313" s="71" t="s">
        <v>732</v>
      </c>
      <c r="BJ313" s="71" t="s">
        <v>733</v>
      </c>
      <c r="BK313" s="71" t="s">
        <v>732</v>
      </c>
      <c r="BL313" s="71" t="s">
        <v>733</v>
      </c>
      <c r="BM313" s="71" t="s">
        <v>732</v>
      </c>
      <c r="BN313" s="71" t="s">
        <v>733</v>
      </c>
      <c r="BO313" s="71" t="s">
        <v>732</v>
      </c>
      <c r="BP313" s="71" t="s">
        <v>733</v>
      </c>
      <c r="BQ313" s="71" t="s">
        <v>732</v>
      </c>
      <c r="BR313" s="71" t="s">
        <v>733</v>
      </c>
      <c r="BS313" s="71" t="s">
        <v>732</v>
      </c>
      <c r="BT313" s="71" t="s">
        <v>733</v>
      </c>
      <c r="BU313" s="71" t="s">
        <v>732</v>
      </c>
      <c r="BV313" s="71" t="s">
        <v>733</v>
      </c>
      <c r="BW313" s="71" t="s">
        <v>732</v>
      </c>
      <c r="BX313" s="71" t="s">
        <v>733</v>
      </c>
      <c r="BY313" s="71" t="s">
        <v>732</v>
      </c>
      <c r="BZ313" s="71" t="s">
        <v>733</v>
      </c>
      <c r="CA313" s="71" t="s">
        <v>732</v>
      </c>
      <c r="CB313" s="71" t="s">
        <v>733</v>
      </c>
      <c r="CC313" s="71" t="s">
        <v>732</v>
      </c>
      <c r="CD313" s="71" t="s">
        <v>733</v>
      </c>
      <c r="CE313" s="71" t="s">
        <v>732</v>
      </c>
      <c r="CF313" s="71" t="s">
        <v>733</v>
      </c>
      <c r="CG313" s="71" t="s">
        <v>732</v>
      </c>
      <c r="CH313" s="71" t="s">
        <v>733</v>
      </c>
      <c r="CI313" s="71" t="s">
        <v>732</v>
      </c>
      <c r="CJ313" s="71" t="s">
        <v>733</v>
      </c>
      <c r="CK313" s="71" t="s">
        <v>732</v>
      </c>
      <c r="CL313" s="71" t="s">
        <v>733</v>
      </c>
      <c r="CM313" s="71" t="s">
        <v>732</v>
      </c>
      <c r="CN313" s="71" t="s">
        <v>733</v>
      </c>
      <c r="CO313" s="71" t="s">
        <v>732</v>
      </c>
      <c r="CP313" s="71" t="s">
        <v>733</v>
      </c>
      <c r="CQ313" s="71" t="s">
        <v>732</v>
      </c>
      <c r="CR313" s="71" t="s">
        <v>733</v>
      </c>
      <c r="CS313" s="5" t="s">
        <v>735</v>
      </c>
    </row>
    <row r="314" spans="3:97" ht="72" customHeight="1">
      <c r="D314" s="96">
        <f>$H$137</f>
        <v>78</v>
      </c>
      <c r="E314" s="97"/>
      <c r="F314" s="97"/>
      <c r="G314" s="98"/>
      <c r="H314" s="45" t="str">
        <f ca="1">SUBSTITUTE(SUBSTITUTE("clear; echo "&amp;"テストケース"&amp;TEXT($D314,"000")&amp;"; "&amp;AW314&amp;AY314&amp;BA314&amp;BC314&amp;BE314&amp;BG314&amp;BI314&amp;BK314&amp;BM314&amp;BO314&amp;BQ314&amp;BS314&amp;BU314&amp;BW314&amp;BY314&amp;CA314&amp;CC314&amp;CE314&amp;CG314&amp;CI314&amp;CK314&amp;CM314&amp;CO314&amp;CQ314&amp;"sh ./script/"&amp;$B$2&amp;".sh; "&amp;AX314&amp;AZ314&amp;BB314&amp;BD314&amp;BF314&amp;BH314&amp;BJ314&amp;BL314&amp;BN314&amp;BP314&amp;BR314&amp;BT314&amp;BV314&amp;BX314&amp;BZ314&amp;CB314&amp;CD314&amp;CF314&amp;CH314&amp;CJ314&amp;CL314&amp;CN314&amp;CP314&amp;CR314,"なし",""),""",""",",")</f>
        <v>clear; echo テストケース078; sed -i '' 's#DBMS_NAME="MySQL"#DBMS_NAME="PostgreSQL"#g' ${CONFIG_DIR}db_sql_config.txt; export DBMS_NAME="PostgreSQL";sed -i '' 's#DATABASE_CHARACTER_SET="utf8mb4"#DATABASE_CHARACTER_SET=""#g' ${CONFIG_DIR}db_sql_config.txt; export DATABASE_CHARACTER_SET="";sed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7"/>
      <c r="AE314" s="99" t="str" cm="1">
        <f t="array" ref="AE314">SUBSTITUTE(INDEX($H$288:$AQ$288, , MATCH($D314, $137:$137, 0)-7),"-","")</f>
        <v>異常</v>
      </c>
      <c r="AF314" s="100"/>
      <c r="AG314" s="101"/>
      <c r="AH314" s="102" t="s">
        <v>1579</v>
      </c>
      <c r="AI314" s="103"/>
      <c r="AJ314" s="103"/>
      <c r="AK314" s="103"/>
      <c r="AL314" s="103"/>
      <c r="AM314" s="103"/>
      <c r="AN314" s="103"/>
      <c r="AO314" s="103"/>
      <c r="AP314" s="103"/>
      <c r="AQ314" s="104"/>
      <c r="AS314" s="68" t="str" cm="1">
        <f t="array" ref="AS314">SUBSTITUTE(TEXT(INDEX($H$291:$AQ$291,1,$D314-77),"000000"),"-","")</f>
        <v>240130</v>
      </c>
      <c r="AT314" s="69"/>
      <c r="AU314" s="70"/>
      <c r="AW314" s="71" t="str">
        <f>SUBSTITUTE(IF(VLOOKUP(AW$312,$AD$9:$AN$32,8,FALSE)=INDEX($E$143:$G$146,MATCH("●",INDEX($H$143:$AQ$146,,MATCH($D314,$137:$137,0)-7),0),1),"","sed -i "&amp;IF($AK$310="MacOS","'' ","")&amp;"'s#"&amp;AW$312&amp;"="""&amp;VLOOKUP(AW$312,$AD$9:$AN$32,8,FALSE)&amp;""""&amp;"#"&amp;AW$312&amp;"="&amp;""""&amp;INDEX($E$143:$G$146,MATCH("●",INDEX($H$143:$AQ$146,,MATCH($D314,$137:$137,0)-7),0),1)&amp;""""&amp;"#g'"&amp;" ${CONFIG_DIR}"&amp;$K$7&amp;"; export "&amp;AW$312&amp;"="&amp;""""&amp;INDEX($E$143:$G$146,MATCH("●",INDEX($H$143:$AQ$146,,MATCH($D314,$137:$137,0)-7),0),1)&amp;""";"),",",""",""")</f>
        <v>sed -i '' 's#DBMS_NAME="MySQL"#DBMS_NAME="PostgreSQL"#g' ${CONFIG_DIR}db_sql_config.txt; export DBMS_NAME="PostgreSQL";</v>
      </c>
      <c r="AX314" s="71" t="str">
        <f>SUBSTITUTE(IF(INDEX($E$143:$G$146,MATCH("●",INDEX($H$143:$AQ$146,,MATCH($D314,$137:$137,0)-7),0),1)=VLOOKUP(AX$312,$AD$9:$AN$32,8,FALSE),"","sed -i "&amp;IF($AK$310="MacOS","'' ","")&amp;"'s#"&amp;AX$312&amp;"="""&amp;INDEX($E$143:$G$146,MATCH("●",INDEX($H$143:$AQ$146,,MATCH($D314,$137:$137,0)-7),0),1)&amp;""""&amp;"#"&amp;AX$312&amp;"="&amp;""""&amp;VLOOKUP(AX$312,$AD$9:$AN$32,8,FALSE)&amp;""""&amp;"#g'"&amp;"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14" s="71" t="str">
        <f>SUBSTITUTE(IF(VLOOKUP(AY$312,$AD$9:$AN$32,8,FALSE)=INDEX($E$148:$G$149,MATCH("●",INDEX($H$148:$AQ$149,,MATCH($D314,$137:$137,0)-7),0),1),"","sed -i "&amp;IF($AK$310="MacOS","'' ","")&amp;"'s#"&amp;AY$312&amp;"="""&amp;VLOOKUP(AY$312,$AD$9:$AN$32,8,FALSE)&amp;""""&amp;"#"&amp;AY$312&amp;"="&amp;""""&amp;INDEX($E$148:$G$149,MATCH("●",INDEX($H$148:$AQ$149,,MATCH($D314,$137:$137,0)-7),0),1)&amp;""""&amp;"#g'"&amp;" ${CONFIG_DIR}"&amp;$K$7&amp;"; export "&amp;AY$312&amp;"="&amp;""""&amp;INDEX($E$148:$G$149,MATCH("●",INDEX($H$148:$AQ$149,,MATCH($D314,$137:$137,0)-7),0),1)&amp;""";"),",",""",""")</f>
        <v/>
      </c>
      <c r="AZ314" s="71" t="str">
        <f>SUBSTITUTE(IF(INDEX($E$148:$G$149,MATCH("●",INDEX($H$148:$AQ$149,,MATCH($D314,$137:$137,0)-7),0),1)=VLOOKUP(AZ$312,$AD$9:$AN$16,8,FALSE),"","sed -i "&amp;IF($AK$310="MacOS","'' ","")&amp;"'s#"&amp;AZ$312&amp;"="""&amp;INDEX($E$148:$G$149,MATCH("●",INDEX($H$148:$AQ$149,,MATCH($D314,$137:$137,0)-7),0),1)&amp;""""&amp;"#"&amp;AZ$312&amp;"="&amp;""""&amp;VLOOKUP(AZ$312,$AD$9:$AN$16,8,FALSE)&amp;""""&amp;"#g'"&amp;"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4" s="71" t="str">
        <f>SUBSTITUTE(IF(VLOOKUP(BA$312,$AD$9:$AN$32,8,FALSE)=INDEX($E$151:$G$156,MATCH("●",INDEX($H$151:$AQ$156,,MATCH($D314,$137:$137,0)-7),0),1),"","sed -i "&amp;IF($AK$310="MacOS","'' ","")&amp;"'s#"&amp;BA$312&amp;"="""&amp;VLOOKUP(BA$312,$AD$9:$AN$32,8,FALSE)&amp;""""&amp;"#"&amp;BA$312&amp;"="&amp;""""&amp;INDEX($E$151:$G$156,MATCH("●",INDEX($H$151:$AQ$156,,MATCH($D314,$137:$137,0)-7),0),1)&amp;""""&amp;"#g'"&amp;" ${CONFIG_DIR}"&amp;$K$7&amp;"; export "&amp;BA$312&amp;"="&amp;""""&amp;INDEX($E$151:$G$156,MATCH("●",INDEX($H$151:$AQ$156,,MATCH($D314,$137:$137,0)-7),0),1)&amp;""";"),",",""",""")</f>
        <v>sed -i '' 's#DATABASE_CHARACTER_SET="utf8mb4"#DATABASE_CHARACTER_SET="なし"#g' ${CONFIG_DIR}db_sql_config.txt; export DATABASE_CHARACTER_SET="なし";</v>
      </c>
      <c r="BB314" s="71" t="str">
        <f>SUBSTITUTE(IF(INDEX($E$151:$G$156,MATCH("●",INDEX($H$151:$AQ$156,,MATCH($D314,$137:$137,0)-7),0),1)=VLOOKUP(BB$312,$AD$9:$AN$16,8,FALSE),"","sed -i "&amp;IF($AK$310="MacOS","'' ","")&amp;"'s#"&amp;BB$312&amp;"="""&amp;INDEX($E$151:$G$156,MATCH("●",INDEX($H$151:$AQ$156,,MATCH($D314,$137:$137,0)-7),0),1)&amp;""""&amp;"#"&amp;BB$312&amp;"="&amp;""""&amp;VLOOKUP(BB$312,$AD$9:$AN$16,8,FALSE)&amp;""""&amp;"#g'"&amp;"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's#DATABASE_CHARACTER_SET="なし"#DATABASE_CHARACTER_SET="utf8mb4"#g' ${CONFIG_DIR}db_sql_config.txt; export DATABASE_CHARACTER_SET="utf8mb4";</v>
      </c>
      <c r="BC314" s="71" t="str">
        <f>SUBSTITUTE(IF(VLOOKUP(BC$312,$AD$9:$AN$32,8,FALSE)=INDEX($E$158:$G$166,MATCH("●",INDEX($H$158:$AQ$166,,MATCH($D314,$137:$137,0)-7),0),1),"","sed -i "&amp;IF($AK$310="MacOS","'' ","")&amp;"'s#"&amp;BC$312&amp;"="""&amp;VLOOKUP(BC$312,$AD$9:$AN$32,8,FALSE)&amp;""""&amp;"#"&amp;BC$312&amp;"="&amp;""""&amp;INDEX($E$158:$G$166,MATCH("●",INDEX($H$158:$AQ$166,,MATCH($D314,$137:$137,0)-7),0),1)&amp;""""&amp;"#g'"&amp;" ${CONFIG_DIR}"&amp;$K$7&amp;"; export "&amp;BC$312&amp;"="&amp;""""&amp;INDEX($E$158:$G$166,MATCH("●",INDEX($H$158:$AQ$166,,MATCH($D314,$137:$137,0)-7),0),1)&amp;""";"),",",""",""")</f>
        <v>sed -i '' 's#DATABASE_COLLATE="utf8mb4_unicode_ci"#DATABASE_COLLATE="C"#g' ${CONFIG_DIR}db_sql_config.txt; export DATABASE_COLLATE="C";</v>
      </c>
      <c r="BD314" s="71" t="str">
        <f>SUBSTITUTE(IF(INDEX($E$158:$G$166,MATCH("●",INDEX($H$158:$AQ$166,,MATCH($D314,$137:$137,0)-7),0),1)=VLOOKUP(BD$312,$AD$9:$AN$16,8,FALSE),"","sed -i "&amp;IF($AK$310="MacOS","'' ","")&amp;"'s#"&amp;BD$312&amp;"="""&amp;INDEX($E$158:$G$166,MATCH("●",INDEX($H$158:$AQ$166,,MATCH($D314,$137:$137,0)-7),0),1)&amp;""""&amp;"#"&amp;BD$312&amp;"="&amp;""""&amp;VLOOKUP(BD$312,$AD$9:$AN$16,8,FALSE)&amp;""""&amp;"#g'"&amp;"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14" s="71" t="str">
        <f>SUBSTITUTE(IF(VLOOKUP(BE$312,$AD$9:$AN$32,8,FALSE)=INDEX($E$168:$G$169,MATCH("●",INDEX($H$168:$AQ$169,,MATCH($D314,$137:$137,0)-7),0),1),"","sed -i "&amp;IF($AK$310="MacOS","'' ","")&amp;"'s#"&amp;BE$312&amp;"="""&amp;VLOOKUP(BE$312,$AD$9:$AD$9:$AN$32,8,FALSE)&amp;""""&amp;"#"&amp;BE$312&amp;"="&amp;""""&amp;INDEX($E$168:$G$169,MATCH("●",INDEX($H$168:$AQ$169,,MATCH($D314,$137:$137,0)-7),0),1)&amp;""""&amp;"#g'"&amp;" ${CONFIG_DIR}"&amp;$K$7&amp;"; export "&amp;BE$312&amp;"="&amp;""""&amp;INDEX($E$168:$G$169,MATCH("●",INDEX($H$168:$AQ$169,,MATCH($D314,$137:$137,0)-7),0),1)&amp;""";"),",",""",""")</f>
        <v/>
      </c>
      <c r="BF314" s="71" t="str">
        <f>SUBSTITUTE(IF(INDEX($E$168:$G$169,MATCH("●",INDEX($H$168:$AQ$169,,MATCH($D314,$137:$137,0)-7),0),1)=VLOOKUP(BF$312,$AD$9:$AN$16,8,FALSE),"","sed -i "&amp;IF($AK$310="MacOS","'' ","")&amp;"'s#"&amp;BF$312&amp;"="""&amp;INDEX($E$168:$G$169,MATCH("●",INDEX($H$168:$AQ$169,,MATCH($D314,$137:$137,0)-7),0),1)&amp;""""&amp;"#"&amp;BF$312&amp;"="&amp;""""&amp;VLOOKUP(BF$312,$AD$9:$AN$16,8,FALSE)&amp;""""&amp;"#g'"&amp;"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4" s="71" t="str">
        <f>SUBSTITUTE(IF(VLOOKUP(BG$312,$AD$9:$AN$32,8,FALSE)=INDEX($E$171:$G$172,MATCH("●",INDEX($H$171:$AQ$172,,MATCH($D314,$137:$137,0)-7),0),1),"","sed -i "&amp;IF($AK$310="MacOS","'' ","")&amp;"'s#"&amp;BG$312&amp;"="""&amp;VLOOKUP(BG$312,$AD$9:$AN$32,8,FALSE)&amp;""""&amp;"#"&amp;BG$312&amp;"="&amp;""""&amp;INDEX($E$171:$G$172,MATCH("●",INDEX($H$171:$AQ$172,,MATCH($D314,$137:$137,0)-7),0),1)&amp;""""&amp;"#g'"&amp;" ${CONFIG_DIR}"&amp;$K$7&amp;"; export "&amp;BG$312&amp;"="&amp;""""&amp;INDEX($E$171:$G$172,MATCH("●",INDEX($H$171:$AQ$172,,MATCH($D314,$137:$137,0)-7),0),1)&amp;""";"),",",""",""")</f>
        <v/>
      </c>
      <c r="BH314" s="71" t="str">
        <f>SUBSTITUTE(IF(INDEX($E$171:$G$172,MATCH("●",INDEX($H$171:$AQ$172,,MATCH($D314,$137:$137,0)-7),0),1)=VLOOKUP(BH$312,$AD$9:$AN$16,8,FALSE),"","sed -i "&amp;IF($AK$310="MacOS","'' ","")&amp;"'s#"&amp;BH$312&amp;"="""&amp;INDEX($E$171:$G$172,MATCH("●",INDEX($H$171:$AQ$172,,MATCH($D314,$137:$137,0)-7),0),1)&amp;""""&amp;"#"&amp;BH$312&amp;"="&amp;""""&amp;VLOOKUP(BH$312,$AD$9:$AN$16,8,FALSE)&amp;""""&amp;"#g'"&amp;"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4" s="71" t="str">
        <f>SUBSTITUTE(IF(VLOOKUP(BI$312,$AD$9:$AN$32,8,FALSE)=INDEX($E$174:$G$186,MATCH("●",INDEX($H$174:$AQ$186,,MATCH($D314,$137:$137,0)-7),0),1),"","sed -i "&amp;IF($AK$310="MacOS","'' ","")&amp;"'s#"&amp;BI$312&amp;"="""&amp;VLOOKUP(BI$312,$AD$9:$AN$32,8,FALSE)&amp;""""&amp;"#"&amp;BI$312&amp;"="&amp;""""&amp;INDEX($E$174:$G$186,MATCH("●",INDEX($H$174:$AQ$186,,MATCH($D314,$137:$137,0)-7),0),1)&amp;""""&amp;"#g'"&amp;" ${CONFIG_DIR}"&amp;$K$7&amp;"; export "&amp;BI$312&amp;"="&amp;""""&amp;INDEX($E$174:$G$186,MATCH("●",INDEX($H$174:$AQ$186,,MATCH($D314,$137:$137,0)-7),0),1)&amp;""";"),",",""",""")</f>
        <v>sed -i '' 's#DATABASE_USERRIGHT="ALL PRIVILEGES"#DATABASE_USERRIGHT="Superuser"#g' ${CONFIG_DIR}db_sql_config.txt; export DATABASE_USERRIGHT="Superuser";</v>
      </c>
      <c r="BJ314" s="71" t="str">
        <f>SUBSTITUTE(IF(INDEX($E$174:$G$186,MATCH("●",INDEX($H$174:$AQ$186,,MATCH($D314,$137:$137,0)-7),0),1)=VLOOKUP(BJ$312,$AD$9:$AN$16,8,FALSE),"","sed -i "&amp;IF($AK$310="MacOS","'' ","")&amp;"'s#"&amp;BJ$312&amp;"="""&amp;INDEX($E$174:$G$186,MATCH("●",INDEX($H$174:$AQ$186,,MATCH($D314,$137:$137,0)-7),0),1)&amp;""""&amp;"#"&amp;BJ$312&amp;"="&amp;""""&amp;VLOOKUP(BJ$312,$AD$9:$AN$16,8,FALSE)&amp;""""&amp;"#g'"&amp;"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14" s="71" t="str">
        <f>SUBSTITUTE(IF(VLOOKUP(BK$312,$AD$9:$AN$32,8,FALSE)=INDEX($E$188:$G$191,MATCH("●",INDEX($H$188:$AQ$191,,MATCH($D314,$137:$137,0)-7),0),1),"","sed -i "&amp;IF($AK$310="MacOS","'' ","")&amp;"'s#"&amp;BK$312&amp;"="""&amp;VLOOKUP(BK$312,$AD$9:$AN$32,8,FALSE)&amp;""""&amp;"#"&amp;BK$312&amp;"="&amp;""""&amp;INDEX($E$188:$G$191,MATCH("●",INDEX($H$188:$AQ$191,,MATCH($D314,$137:$137,0)-7),0),1)&amp;""""&amp;"#g'"&amp;" ${CONFIG_DIR}"&amp;$K$7&amp;"; export "&amp;BK$312&amp;"="&amp;""""&amp;INDEX($E$188:$G$191,MATCH("●",INDEX($H$188:$AQ$191,,MATCH($D314,$137:$137,0)-7),0),1)&amp;""";"),",",""",""")</f>
        <v/>
      </c>
      <c r="BL314" s="71" t="str">
        <f>SUBSTITUTE(IF(INDEX($E$188:$G$191,MATCH("●",INDEX($H$188:$AQ$191,,MATCH($D314,$137:$137,0)-7),0),1)=VLOOKUP(BL$312,$AD$9:$AN$32,8,FALSE),"","sed -i "&amp;IF($AK$310="MacOS","'' ","")&amp;"'s#"&amp;BL$312&amp;"="""&amp;INDEX($E$188:$G$191,MATCH("●",INDEX($H$188:$AQ$191,,MATCH($D314,$137:$137,0)-7),0),1)&amp;""""&amp;"#"&amp;BL$312&amp;"="&amp;""""&amp;VLOOKUP(BL$312,$AD$9:$AN$32,8,FALSE)&amp;""""&amp;"#g'"&amp;"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4" s="71" t="str">
        <f>SUBSTITUTE(IF(VLOOKUP(BM$312,$AD$9:$AN$32,8,FALSE)=INDEX($E$193:$G$194,MATCH("●",INDEX($H$193:$AQ$194,,MATCH($D314,$137:$137,0)-7),0),1),"","sed -i "&amp;IF($AK$310="MacOS","'' ","")&amp;"'s#"&amp;BM$312&amp;"="""&amp;VLOOKUP(BM$312,$AD$9:$AN$32,8,FALSE)&amp;""""&amp;"#"&amp;BM$312&amp;"="&amp;""""&amp;INDEX($E$193:$G$194,MATCH("●",INDEX($H$193:$AQ$194,,MATCH($D314,$137:$137,0)-7),0),1)&amp;""""&amp;"#g'"&amp;" ${CONFIG_DIR}"&amp;$K$7&amp;"; export "&amp;BM$312&amp;"="&amp;""""&amp;INDEX($E$193:$G$194,MATCH("●",INDEX($H$193:$AQ$194,,MATCH($D314,$137:$137,0)-7),0),1)&amp;""";"),",",""",""")</f>
        <v/>
      </c>
      <c r="BN314" s="71" t="str">
        <f>SUBSTITUTE(IF(INDEX($E$193:$G$194,MATCH("●",INDEX($H$193:$AQ$194,,MATCH($D314,$137:$137,0)-7),0),1)=VLOOKUP(BN$312,$AD$9:$AN$32,8,FALSE),"","sed -i "&amp;IF($AK$310="MacOS","'' ","")&amp;"'s#"&amp;BN$312&amp;"="""&amp;INDEX($E$193:$G$194,MATCH("●",INDEX($H$193:$AQ$194,,MATCH($D314,$137:$137,0)-7),0),1)&amp;""""&amp;"#"&amp;BN$312&amp;"="&amp;""""&amp;VLOOKUP(BN$312,$AD$9:$AN$32,8,FALSE)&amp;""""&amp;"#g'"&amp;"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4" s="71" t="str">
        <f>SUBSTITUTE(IF(VLOOKUP(BO$312,$AD$9:$AN$32,8,FALSE)=INDEX($E$196:$G$197,MATCH("●",INDEX($H$196:$AQ$197,,MATCH($D314,$137:$137,0)-7),0),1),"","sed -i "&amp;IF($AK$310="MacOS","'' ","")&amp;"'s#"&amp;BO$312&amp;"="""&amp;VLOOKUP(BO$312,$AD$9:$AN$32,8,FALSE)&amp;""""&amp;"#"&amp;BO$312&amp;"="&amp;""""&amp;INDEX($E$196:$G$197,MATCH("●",INDEX($H$196:$AQ$197,,MATCH($D314,$137:$137,0)-7),0),1)&amp;""""&amp;"#g'"&amp;" ${CONFIG_DIR}"&amp;$K$7&amp;"; export "&amp;BO$312&amp;"="&amp;""""&amp;INDEX($E$196:$G$197,MATCH("●",INDEX($H$196:$AQ$197,,MATCH($D314,$137:$137,0)-7),0),1)&amp;""";"),",",""",""")</f>
        <v/>
      </c>
      <c r="BP314" s="71" t="str">
        <f>SUBSTITUTE(IF(INDEX($E$196:$G$197,MATCH("●",INDEX($H$196:$AQ$197,,MATCH($D314,$137:$137,0)-7),0),1)=VLOOKUP(BP$312,$AD$9:$AN$32,8,FALSE),"","sed -i "&amp;IF($AK$310="MacOS","'' ","")&amp;"'s#"&amp;BP$312&amp;"="""&amp;INDEX($E$196:$G$197,MATCH("●",INDEX($H$196:$AQ$197,,MATCH($D314,$137:$137,0)-7),0),1)&amp;""""&amp;"#"&amp;BP$312&amp;"="&amp;""""&amp;VLOOKUP(BP$312,$AD$9:$AN$32,8,FALSE)&amp;""""&amp;"#g'"&amp;"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4" s="71" t="str">
        <f>SUBSTITUTE(IF(VLOOKUP(BQ$312,$AD$9:$AN$32,8,FALSE)=INDEX($E$199:$G$200,MATCH("●",INDEX($H$199:$AQ$200,,MATCH($D314,$137:$137,0)-7),0),1),"","sed -i "&amp;IF($AK$310="MacOS","'' ","")&amp;"'s#"&amp;BQ$312&amp;"="""&amp;VLOOKUP(BQ$312,$AD$9:$AN$32,8,FALSE)&amp;""""&amp;"#"&amp;BQ$312&amp;"="&amp;""""&amp;INDEX($E$199:$G$200,MATCH("●",INDEX($H$199:$AQ$200,,MATCH($D314,$137:$137,0)-7),0),1)&amp;""""&amp;"#g'"&amp;" ${CONFIG_DIR}"&amp;$K$7&amp;"; export "&amp;BQ$312&amp;"="&amp;""""&amp;INDEX($E$199:$G$200,MATCH("●",INDEX($H$199:$AQ$200,,MATCH($D314,$137:$137,0)-7),0),1)&amp;""";"),",",""",""")</f>
        <v/>
      </c>
      <c r="BR314" s="71" t="str">
        <f>SUBSTITUTE(IF(INDEX($E$199:$G$200,MATCH("●",INDEX($H$199:$AQ$200,,MATCH($D314,$137:$137,0)-7),0),1)=VLOOKUP(BR$312,$AD$9:$AN$32,8,FALSE),"","sed -i "&amp;IF($AK$310="MacOS","'' ","")&amp;"'s#"&amp;BR$312&amp;"="""&amp;INDEX($E$199:$G$200,MATCH("●",INDEX($H$199:$AQ$200,,MATCH($D314,$137:$137,0)-7),0),1)&amp;""""&amp;"#"&amp;BR$312&amp;"="&amp;""""&amp;VLOOKUP(BR$312,$AD$9:$AN$32,8,FALSE)&amp;""""&amp;"#g'"&amp;"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4" s="71" t="str">
        <f>SUBSTITUTE(IF(VLOOKUP(BS$312,$AD$9:$AN$32,8,FALSE)=INDEX($E$202:$G$205,MATCH("●",INDEX($H$202:$AQ$205,,MATCH($D314,$137:$137,0)-7),0),1),"","sed -i "&amp;IF($AK$310="MacOS","'' ","")&amp;"'s#"&amp;BS$312&amp;"="""&amp;VLOOKUP(BS$312,$AD$9:$AN$32,8,FALSE)&amp;""""&amp;"#"&amp;BS$312&amp;"="&amp;""""&amp;INDEX($E$202:$G$205,MATCH("●",INDEX($H$202:$AQ$205,,MATCH($D314,$137:$137,0)-7),0),1)&amp;""""&amp;"#g'"&amp;" ${CONFIG_DIR}"&amp;$K$7&amp;"; export "&amp;BS$312&amp;"="&amp;""""&amp;INDEX($E$202:$G$205,MATCH("●",INDEX($H$202:$AQ$205,,MATCH($D314,$137:$137,0)-7),0),1)&amp;""";"),",",""",""")</f>
        <v/>
      </c>
      <c r="BT314" s="71" t="str">
        <f>SUBSTITUTE(IF(INDEX($E$202:$G$205,MATCH("●",INDEX($H$202:$AQ$205,,MATCH($D314,$137:$137,0)-7),0),1)=VLOOKUP(BT$312,$AD$9:$AN$32,8,FALSE),"","sed -i "&amp;IF($AK$310="MacOS","'' ","")&amp;"'s#"&amp;BT$312&amp;"="""&amp;INDEX($E$202:$G$205,MATCH("●",INDEX($H$202:$AQ$205,,MATCH($D314,$137:$137,0)-7),0),1)&amp;""""&amp;"#"&amp;BT$312&amp;"="&amp;""""&amp;VLOOKUP(BT$312,$AD$9:$AN$32,8,FALSE)&amp;""""&amp;"#g'"&amp;"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4" s="71" t="str">
        <f>SUBSTITUTE(IF(VLOOKUP(BU$312,$AD$9:$AN$32,8,FALSE)=INDEX($E$207:$G$212,MATCH("●",INDEX($H$207:$AQ$212,,MATCH($D314,$137:$137,0)-7),0),1),"","sed -i "&amp;IF($AK$310="MacOS","'' ","")&amp;"'s#"&amp;BU$312&amp;"="""&amp;VLOOKUP(BU$312,$AD$9:$AN$32,8,FALSE)&amp;""""&amp;"#"&amp;BU$312&amp;"="&amp;""""&amp;INDEX($E$207:$G$212,MATCH("●",INDEX($H$207:$AQ$212,,MATCH($D314,$137:$137,0)-7),0),1)&amp;""""&amp;"#g'"&amp;" ${CONFIG_DIR}"&amp;$K$7&amp;"; export "&amp;BU$312&amp;"="&amp;""""&amp;INDEX($E$207:$G$212,MATCH("●",INDEX($H$207:$AQ$212,,MATCH($D314,$137:$137,0)-7),0),1)&amp;""";"),",",""",""")</f>
        <v/>
      </c>
      <c r="BV314" s="71" t="str">
        <f>SUBSTITUTE(IF(INDEX($E$207:$G$212,MATCH("●",INDEX($H$207:$AQ$212,,MATCH($D314,$137:$137,0)-7),0),1)=VLOOKUP(BV$312,$AD$9:$AN$32,8,FALSE),"","sed -i "&amp;IF($AK$310="MacOS","'' ","")&amp;"'s#"&amp;BV$312&amp;"="""&amp;INDEX($E$207:$G$212,MATCH("●",INDEX($H$207:$AQ$212,,MATCH($D314,$137:$137,0)-7),0),1)&amp;""""&amp;"#"&amp;BV$312&amp;"="&amp;""""&amp;VLOOKUP(BV$312,$AD$9:$AN$32,8,FALSE)&amp;""""&amp;"#g'"&amp;"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4" s="71" t="str">
        <f>SUBSTITUTE(IF(VLOOKUP(BW$312,$AD$9:$AN$32,8,FALSE)=INDEX($E$214:$G$219,MATCH("●",INDEX($H$214:$AQ$219,,MATCH($D314,$137:$137,0)-7),0),1),"","sed -i "&amp;IF($AK$310="MacOS","'' ","")&amp;"'s#"&amp;BW$312&amp;"="""&amp;VLOOKUP(BW$312,$AD$9:$AN$32,8,FALSE)&amp;""""&amp;"#"&amp;BW$312&amp;"="&amp;""""&amp;INDEX($E$214:$G$219,MATCH("●",INDEX($H$214:$AQ$219,,MATCH($D314,$137:$137,0)-7),0),1)&amp;""""&amp;"#g'"&amp;" ${CONFIG_DIR}"&amp;$K$7&amp;"; export "&amp;BW$312&amp;"="&amp;""""&amp;INDEX($E$214:$G$219,MATCH("●",INDEX($H$214:$AQ$219,,MATCH($D314,$137:$137,0)-7),0),1)&amp;""";"),",",""",""")</f>
        <v/>
      </c>
      <c r="BX314" s="71" t="str">
        <f>SUBSTITUTE(IF(INDEX($E$214:$G$219,MATCH("●",INDEX($H$214:$AQ$219,,MATCH($D314,$137:$137,0)-7),0),1)=VLOOKUP(BX$312,$AD$9:$AN$32,8,FALSE),"","sed -i "&amp;IF($AK$310="MacOS","'' ","")&amp;"'s#"&amp;BX$312&amp;"="""&amp;INDEX($E$214:$G$219,MATCH("●",INDEX($H$214:$AQ$219,,MATCH($D314,$137:$137,0)-7),0),1)&amp;""""&amp;"#"&amp;BX$312&amp;"="&amp;""""&amp;VLOOKUP(BX$312,$AD$9:$AN$32,8,FALSE)&amp;""""&amp;"#g'"&amp;"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4" s="71" t="str">
        <f>SUBSTITUTE(IF(VLOOKUP(BY$312,$AD$9:$AN$32,8,FALSE)=INDEX($E$221:$G$226,MATCH("●",INDEX($H$221:$AQ$226,,MATCH($D314,$137:$137,0)-7),0),1),"","sed -i "&amp;IF($AK$310="MacOS","'' ","")&amp;"'s#"&amp;BY$312&amp;"="""&amp;VLOOKUP(BY$312,$AD$9:$AN$32,8,FALSE)&amp;""""&amp;"#"&amp;BY$312&amp;"="&amp;""""&amp;INDEX($E$221:$G$226,MATCH("●",INDEX($H$221:$AQ$226,,MATCH($D314,$137:$137,0)-7),0),1)&amp;""""&amp;"#g'"&amp;" ${CONFIG_DIR}"&amp;$K$7&amp;"; export "&amp;BY$312&amp;"="&amp;""""&amp;INDEX($E$221:$G$226,MATCH("●",INDEX($H$221:$AQ$226,,MATCH($D314,$137:$137,0)-7),0),1)&amp;""";"),",",""",""")</f>
        <v/>
      </c>
      <c r="BZ314" s="71" t="str">
        <f>SUBSTITUTE(IF(INDEX($E$221:$G$226,MATCH("●",INDEX($H$221:$AQ$226,,MATCH($D314,$137:$137,0)-7),0),1)=VLOOKUP(BZ$312,$AD$9:$AN$32,8,FALSE),"","sed -i "&amp;IF($AK$310="MacOS","'' ","")&amp;"'s#"&amp;BZ$312&amp;"="""&amp;INDEX($E$221:$G$226,MATCH("●",INDEX($H$221:$AQ$226,,MATCH($D314,$137:$137,0)-7),0),1)&amp;""""&amp;"#"&amp;BZ$312&amp;"="&amp;""""&amp;VLOOKUP(BZ$312,$AD$9:$AN$32,8,FALSE)&amp;""""&amp;"#g'"&amp;"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4" s="71" t="str">
        <f>SUBSTITUTE(IF(VLOOKUP(CA$312,$AD$9:$AN$32,8,FALSE)=INDEX($E$228:$G$233,MATCH("●",INDEX($H$228:$AQ$233,,MATCH($D314,$137:$137,0)-7),0),1),"","sed -i "&amp;IF($AK$310="MacOS","'' ","")&amp;"'s#"&amp;CA$312&amp;"="""&amp;VLOOKUP(CA$312,$AD$9:$AN$32,8,FALSE)&amp;""""&amp;"#"&amp;CA$312&amp;"="&amp;""""&amp;INDEX($E$228:$G$233,MATCH("●",INDEX($H$228:$AQ$233,,MATCH($D314,$137:$137,0)-7),0),1)&amp;""""&amp;"#g'"&amp;" ${CONFIG_DIR}"&amp;$K$7&amp;"; export "&amp;CA$312&amp;"="&amp;""""&amp;INDEX($E$228:$G$233,MATCH("●",INDEX($H$228:$AQ$233,,MATCH($D314,$137:$137,0)-7),0),1)&amp;""";"),",",""",""")</f>
        <v/>
      </c>
      <c r="CB314" s="71" t="str">
        <f>SUBSTITUTE(IF(INDEX($E$228:$G$233,MATCH("●",INDEX($H$228:$AQ$233,,MATCH($D314,$137:$137,0)-7),0),1)=VLOOKUP(CB$312,$AD$9:$AN$32,8,FALSE),"","sed -i "&amp;IF($AK$310="MacOS","'' ","")&amp;"'s#"&amp;CB$312&amp;"="""&amp;INDEX($E$228:$G$233,MATCH("●",INDEX($H$228:$AQ$233,,MATCH($D314,$137:$137,0)-7),0),1)&amp;""""&amp;"#"&amp;CB$312&amp;"="&amp;""""&amp;VLOOKUP(CB$312,$AD$9:$AN$32,8,FALSE)&amp;""""&amp;"#g'"&amp;"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4" s="71" t="str">
        <f>SUBSTITUTE(IF(VLOOKUP(CC$312,$AD$9:$AN$32,8,FALSE)=INDEX($E$235:$G$240,MATCH("●",INDEX($H$235:$AQ$240,,MATCH($D314,$137:$137,0)-7),0),1),"","sed -i "&amp;IF($AK$310="MacOS","'' ","")&amp;"'s#"&amp;CC$312&amp;"="""&amp;VLOOKUP(CC$312,$AD$9:$AN$32,8,FALSE)&amp;""""&amp;"#"&amp;CC$312&amp;"="&amp;""""&amp;INDEX($E$235:$G$240,MATCH("●",INDEX($H$235:$AQ$240,,MATCH($D314,$137:$137,0)-7),0),1)&amp;""""&amp;"#g'"&amp;" ${CONFIG_DIR}"&amp;$K$7&amp;"; export "&amp;CC$312&amp;"="&amp;""""&amp;INDEX($E$235:$G$240,MATCH("●",INDEX($H$235:$AQ$240,,MATCH($D314,$137:$137,0)-7),0),1)&amp;""";"),",",""",""")</f>
        <v/>
      </c>
      <c r="CD314" s="71" t="str">
        <f>SUBSTITUTE(IF(INDEX($E$235:$G$240,MATCH("●",INDEX($H$235:$AQ$240,,MATCH($D314,$137:$137,0)-7),0),1)=VLOOKUP(CD$312,$AD$9:$AN$32,8,FALSE),"","sed -i "&amp;IF($AK$310="MacOS","'' ","")&amp;"'s#"&amp;CD$312&amp;"="""&amp;INDEX($E$235:$G$240,MATCH("●",INDEX($H$235:$AQ$240,,MATCH($D314,$137:$137,0)-7),0),1)&amp;""""&amp;"#"&amp;CD$312&amp;"="&amp;""""&amp;VLOOKUP(CD$312,$AD$9:$AN$32,8,FALSE)&amp;""""&amp;"#g'"&amp;"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4" s="71" t="str">
        <f>SUBSTITUTE(IF(VLOOKUP(CE$312,$AD$9:$AN$32,8,FALSE)=INDEX($E$242:$G$247,MATCH("●",INDEX($H$242:$AQ$247,,MATCH($D314,$137:$137,0)-7),0),1),"","sed -i "&amp;IF($AK$310="MacOS","'' ","")&amp;"'s#"&amp;CE$312&amp;"="""&amp;VLOOKUP(CE$312,$AD$9:$AN$32,8,FALSE)&amp;""""&amp;"#"&amp;CE$312&amp;"="&amp;""""&amp;INDEX($E$242:$G$247,MATCH("●",INDEX($H$242:$AQ$247,,MATCH($D314,$137:$137,0)-7),0),1)&amp;""""&amp;"#g'"&amp;" ${CONFIG_DIR}"&amp;$K$7&amp;"; export "&amp;CE$312&amp;"="&amp;""""&amp;INDEX($E$242:$G$247,MATCH("●",INDEX($H$242:$AQ$247,,MATCH($D314,$137:$137,0)-7),0),1)&amp;""";"),",",""",""")</f>
        <v/>
      </c>
      <c r="CF314" s="71" t="str">
        <f>SUBSTITUTE(IF(INDEX($E$242:$G$247,MATCH("●",INDEX($H$242:$AQ$247,,MATCH($D314,$137:$137,0)-7),0),1)=VLOOKUP(CF$312,$AD$9:$AN$32,8,FALSE),"","sed -i "&amp;IF($AK$310="MacOS","'' ","")&amp;"'s#"&amp;CF$312&amp;"="""&amp;INDEX($E$242:$G$247,MATCH("●",INDEX($H$242:$AQ$247,,MATCH($D314,$137:$137,0)-7),0),1)&amp;""""&amp;"#"&amp;CF$312&amp;"="&amp;""""&amp;VLOOKUP(CF$312,$AD$9:$AN$32,8,FALSE)&amp;""""&amp;"#g'"&amp;"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4" s="71" t="str">
        <f>SUBSTITUTE(IF(VLOOKUP(CG$312,$AD$9:$AN$32,8,FALSE)=INDEX($E$249:$G$253,MATCH("●",INDEX($H$249:$AQ$253,,MATCH($D314,$137:$137,0)-7),0),1),"","sed -i "&amp;IF($AK$310="MacOS","'' ","")&amp;"'s#"&amp;CG$312&amp;"="""&amp;VLOOKUP(CG$312,$AD$9:$AN$32,8,FALSE)&amp;""""&amp;"#"&amp;CG$312&amp;"="&amp;""""&amp;INDEX($E$249:$G$253,MATCH("●",INDEX($H$249:$AQ$253,,MATCH($D314,$137:$137,0)-7),0),1)&amp;""""&amp;"#g'"&amp;" ${CONFIG_DIR}"&amp;$K$7&amp;"; export "&amp;CG$312&amp;"="&amp;""""&amp;INDEX($E$249:$G$253,MATCH("●",INDEX($H$249:$AQ$253,,MATCH($D314,$137:$137,0)-7),0),1)&amp;""";"),",",""",""")</f>
        <v/>
      </c>
      <c r="CH314" s="71" t="str">
        <f>SUBSTITUTE(IF(INDEX($E$249:$G$253,MATCH("●",INDEX($H$249:$AQ$253,,MATCH($D314,$137:$137,0)-7),0),1)=VLOOKUP(CH$312,$AD$9:$AN$32,8,FALSE),"","sed -i "&amp;IF($AK$310="MacOS","'' ","")&amp;"'s#"&amp;CH$312&amp;"="""&amp;INDEX($E$249:$G$253,MATCH("●",INDEX($H$249:$AQ$253,,MATCH($D314,$137:$137,0)-7),0),1)&amp;""""&amp;"#"&amp;CH$312&amp;"="&amp;""""&amp;VLOOKUP(CH$312,$AD$9:$AN$32,8,FALSE)&amp;""""&amp;"#g'"&amp;"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4" s="71" t="str">
        <f>SUBSTITUTE(IF(VLOOKUP(CI$312,$AD$9:$AN$32,8,FALSE)=INDEX($E$255:$G$259,MATCH("●",INDEX($H$255:$AQ$259,,MATCH($D314,$137:$137,0)-7),0),1),"","sed -i "&amp;IF($AK$310="MacOS","'' ","")&amp;"'s#"&amp;CI$312&amp;"="""&amp;VLOOKUP(CI$312,$AD$9:$AN$32,8,FALSE)&amp;""""&amp;"#"&amp;CI$312&amp;"="&amp;""""&amp;INDEX($E$255:$G$259,MATCH("●",INDEX($H$255:$AQ$259,,MATCH($D314,$137:$137,0)-7),0),1)&amp;""""&amp;"#g'"&amp;" ${CONFIG_DIR}"&amp;$K$7&amp;"; export "&amp;CI$312&amp;"="&amp;""""&amp;INDEX($E$255:$G$259,MATCH("●",INDEX($H$255:$AQ$259,,MATCH($D314,$137:$137,0)-7),0),1)&amp;""";"),",",""",""")</f>
        <v/>
      </c>
      <c r="CJ314" s="71" t="str">
        <f>SUBSTITUTE(IF(INDEX($E$255:$G$259,MATCH("●",INDEX($H$255:$AQ$259,,MATCH($D314,$137:$137,0)-7),0),1)=VLOOKUP(CJ$312,$AD$9:$AN$32,8,FALSE),"","sed -i "&amp;IF($AK$310="MacOS","'' ","")&amp;"'s#"&amp;CJ$312&amp;"="""&amp;INDEX($E$255:$G$259,MATCH("●",INDEX($H$255:$AQ$259,,MATCH($D314,$137:$137,0)-7),0),1)&amp;""""&amp;"#"&amp;CJ$312&amp;"="&amp;""""&amp;VLOOKUP(CJ$312,$AD$9:$AN$32,8,FALSE)&amp;""""&amp;"#g'"&amp;"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4" s="71" t="str">
        <f>SUBSTITUTE(IF(VLOOKUP(CK$312,$AD$9:$AN$32,8,FALSE)=INDEX($E$261:$G$270,MATCH("●",INDEX($H$261:$AQ$270,,MATCH($D314,$137:$137,0)-7),0),1),"","sed -i "&amp;IF($AK$310="MacOS","'' ","")&amp;"'s#"&amp;CK$312&amp;"="""&amp;VLOOKUP(CK$312,$AD$9:$AN$32,8,FALSE)&amp;""""&amp;"#"&amp;CK$312&amp;"="&amp;""""&amp;INDEX($E$261:$G$270,MATCH("●",INDEX($H$261:$AQ$270,,MATCH($D314,$137:$137,0)-7),0),1)&amp;""""&amp;"#g'"&amp;" ${CONFIG_DIR}"&amp;$K$7&amp;"; export "&amp;CK$312&amp;"="&amp;""""&amp;INDEX($E$261:$G$270,MATCH("●",INDEX($H$261:$AQ$270,,MATCH($D314,$137:$137,0)-7),0),1)&amp;""";"),",",""",""")</f>
        <v/>
      </c>
      <c r="CL314" s="71" t="str">
        <f>SUBSTITUTE(IF(INDEX($E$261:$G$270,MATCH("●",INDEX($H$261:$AQ$270,,MATCH($D314,$137:$137,0)-7),0),1)=VLOOKUP(CL$312,$AD$9:$AN$32,8,FALSE),"","sed -i "&amp;IF($AK$310="MacOS","'' ","")&amp;"'s#"&amp;CL$312&amp;"="""&amp;INDEX($E$261:$G$270,MATCH("●",INDEX($H$261:$AQ$270,,MATCH($D314,$137:$137,0)-7),0),1)&amp;""""&amp;"#"&amp;CL$312&amp;"="&amp;""""&amp;VLOOKUP(CL$312,$AD$9:$AN$32,8,FALSE)&amp;""""&amp;"#g'"&amp;"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14" s="71" t="str">
        <f>SUBSTITUTE(IF(VLOOKUP(CM$312,$AD$9:$AN$32,8,FALSE)=INDEX($E$272:$G$275,MATCH("●",INDEX($H$272:$AQ$275,,MATCH($D314,$137:$137,0)-7),0),1),"","sed -i "&amp;IF($AK$310="MacOS","'' ","")&amp;"'s#"&amp;CM$312&amp;"="""&amp;VLOOKUP(CM$312,$AD$9:$AN$32,8,FALSE)&amp;""""&amp;"#"&amp;CM$312&amp;"="&amp;""""&amp;INDEX($E$272:$G$275,MATCH("●",INDEX($H$272:$AQ$275,,MATCH($D314,$137:$137,0)-7),0),1)&amp;""""&amp;"#g'"&amp;" ${CONFIG_DIR}"&amp;$K$34&amp;"; export "&amp;CM$312&amp;"="&amp;""""&amp;INDEX($E$272:$G$275,MATCH("●",INDEX($H$272:$AQ$275,,MATCH($D314,$137:$137,0)-7),0),1)&amp;""";"),",",""",""")</f>
        <v/>
      </c>
      <c r="CN314" s="71" t="str">
        <f>SUBSTITUTE(IF(INDEX($E$272:$G$275,MATCH("●",INDEX($H$272:$AQ$275,,MATCH($D314,$137:$137,0)-7),0),1)=VLOOKUP(CN$312,$AD$9:$AN$32,8,FALSE),"","sed -i "&amp;IF($AK$310="MacOS","'' ","")&amp;"'s#"&amp;CN$312&amp;"="""&amp;INDEX($E$272:$G$275,MATCH("●",INDEX($H$272:$AQ$275,,MATCH($D314,$137:$137,0)-7),0),1)&amp;""""&amp;"#"&amp;CN$312&amp;"="&amp;""""&amp;VLOOKUP(CN$312,$AD$9:$AN$32,8,FALSE)&amp;""""&amp;"#g'"&amp;" ${CONFIG_DIR}"&amp;$K$34&amp;"; export "&amp;CN$312&amp;"="&amp;""""&amp;VLOOKUP(CN$312,$AD$9:$AN$32,8,FALSE)&amp;""";"),",",""",""")</f>
        <v/>
      </c>
      <c r="CO314" s="71" t="str">
        <f>SUBSTITUTE(IF(VLOOKUP(CO$312,$AD$9:$AN$32,8,FALSE)=INDEX($E$277:$G$281,MATCH("●",INDEX($H$277:$AQ$281,,MATCH($D314,$137:$137,0)-7),0),1),"","sed -i "&amp;IF($AK$310="MacOS","'' ","")&amp;"'s#"&amp;CO$312&amp;"="""&amp;VLOOKUP(CO$312,$AD$9:$AN$32,8,FALSE)&amp;""""&amp;"#"&amp;CO$312&amp;"="&amp;""""&amp;INDEX($E$277:$G$281,MATCH("●",INDEX($H$277:$AQ$281,,MATCH($D314,$137:$137,0)-7),0),1)&amp;""""&amp;"#g'"&amp;" ${CONFIG_DIR}"&amp;$K$34&amp;"; export "&amp;CO$312&amp;"="&amp;""""&amp;INDEX($E$277:$G$281,MATCH("●",INDEX($H$277:$AQ$281,,MATCH($D314,$137:$137,0)-7),0),1)&amp;""";"),",",""",""")</f>
        <v/>
      </c>
      <c r="CP314" s="71" t="str">
        <f>SUBSTITUTE(IF(INDEX($E$277:$G$281,MATCH("●",INDEX($H$277:$AQ$281,,MATCH($D314,$137:$137,0)-7),0),1)=VLOOKUP(CP$312,$AD$9:$AN$32,8,FALSE),"","sed -i "&amp;IF($AK$310="MacOS","'' ","")&amp;"'s#"&amp;CP$312&amp;"="""&amp;INDEX($E$277:$G$281,MATCH("●",INDEX($H$277:$AQ$281,,MATCH($D314,$137:$137,0)-7),0),1)&amp;""""&amp;"#"&amp;CP$312&amp;"="&amp;""""&amp;VLOOKUP(CP$312,$AD$9:$AN$32,8,FALSE)&amp;""""&amp;"#g'"&amp;" ${CONFIG_DIR}"&amp;$K$34&amp;"; export "&amp;CP$312&amp;"="&amp;""""&amp;VLOOKUP(CP$312,$AD$9:$AN$32,8,FALSE)&amp;""";"),",",""",""")</f>
        <v/>
      </c>
      <c r="CQ314" s="71" t="str">
        <f>SUBSTITUTE(IF(VLOOKUP(CQ$312,$AD$9:$AN$32,8,FALSE)=INDEX($E$283:$G$286,MATCH("●",INDEX($H$283:$AQ$286,,MATCH($D314,$137:$137,0)-7),0),1),"","sed -i "&amp;IF($AK$310="MacOS","'' ","")&amp;"'s#"&amp;CQ$312&amp;"="""&amp;VLOOKUP(CQ$312,$AD$9:$AN$32,8,FALSE)&amp;""""&amp;"#"&amp;CQ$312&amp;"="&amp;""""&amp;INDEX($E$283:$G$286,MATCH("●",INDEX($H$283:$AQ$286,,MATCH($D314,$137:$137,0)-7),0),1)&amp;""""&amp;"#g'"&amp;" ${CONFIG_DIR}"&amp;$K$34&amp;"; export "&amp;CQ$312&amp;"="&amp;""""&amp;INDEX($E$283:$G$286,MATCH("●",INDEX($H$283:$AQ$286,,MATCH($D314,$137:$137,0)-7),0),1)&amp;""";"),",",""",""")</f>
        <v/>
      </c>
      <c r="CR314" s="71" t="str">
        <f>SUBSTITUTE(IF(INDEX($E$283:$G$286,MATCH("●",INDEX($H$283:$AQ$286,,MATCH($D314,$137:$137,0)-7),0),1)=VLOOKUP(CR$312,$AD$9:$AN$32,8,FALSE),"","sed -i "&amp;IF($AK$310="MacOS","'' ","")&amp;"'s#"&amp;CR$312&amp;"="""&amp;INDEX($E$283:$G$286,MATCH("●",INDEX($H$283:$AQ$286,,MATCH($D314,$137:$137,0)-7),0),1)&amp;""""&amp;"#"&amp;CR$312&amp;"="&amp;""""&amp;VLOOKUP(CR$312,$AD$9:$AN$32,8,FALSE)&amp;""""&amp;"#g'"&amp;" ${CONFIG_DIR}"&amp;$K$34&amp;"; export "&amp;CR$312&amp;"="&amp;""""&amp;VLOOKUP(CR$312,$AD$9:$AN$32,8,FALSE)&amp;""";"),",",""",""")</f>
        <v/>
      </c>
      <c r="CS314" s="5" t="s">
        <v>735</v>
      </c>
    </row>
    <row r="315" spans="3:97" ht="72" customHeight="1">
      <c r="D315" s="96">
        <f>$D314+1</f>
        <v>79</v>
      </c>
      <c r="E315" s="97"/>
      <c r="F315" s="97"/>
      <c r="G315" s="98"/>
      <c r="H315" s="45" t="str">
        <f t="shared" ref="H315:H346" ca="1" si="5">SUBSTITUTE(SUBSTITUTE("clear; echo "&amp;"テストケース"&amp;TEXT($D315,"000")&amp;"; "&amp;AW315&amp;AY315&amp;BA315&amp;BC315&amp;BE315&amp;BG315&amp;BI315&amp;BK315&amp;BM315&amp;BO315&amp;BQ315&amp;BS315&amp;BU315&amp;BW315&amp;BY315&amp;CA315&amp;CC315&amp;CE315&amp;CG315&amp;CI315&amp;CK315&amp;CM315&amp;CO315&amp;CQ315&amp;"sh ./script/"&amp;$B$2&amp;".sh; "&amp;AX315&amp;AZ315&amp;BB315&amp;BD315&amp;BF315&amp;BH315&amp;BJ315&amp;BL315&amp;BN315&amp;BP315&amp;BR315&amp;BT315&amp;BV315&amp;BX315&amp;BZ315&amp;CB315&amp;CD315&amp;CF315&amp;CH315&amp;CJ315&amp;CL315&amp;CN315&amp;CP315&amp;CR315,"なし",""),""",""",",")</f>
        <v>clear; echo テストケース079;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7"/>
      <c r="AE315" s="99" t="str" cm="1">
        <f t="array" ref="AE315">SUBSTITUTE(INDEX($H$288:$AQ$288, , MATCH($D315, $137:$137, 0)-7),"-","")</f>
        <v>正常</v>
      </c>
      <c r="AF315" s="100"/>
      <c r="AG315" s="101"/>
      <c r="AH315" s="102" t="s">
        <v>1554</v>
      </c>
      <c r="AI315" s="103"/>
      <c r="AJ315" s="103"/>
      <c r="AK315" s="103"/>
      <c r="AL315" s="103"/>
      <c r="AM315" s="103"/>
      <c r="AN315" s="103"/>
      <c r="AO315" s="103"/>
      <c r="AP315" s="103"/>
      <c r="AQ315" s="104"/>
      <c r="AS315" s="68" t="str" cm="1">
        <f t="array" ref="AS315">SUBSTITUTE(TEXT(INDEX($H$291:$AQ$291,1,$D315-77),"000000"),"-","")</f>
        <v>240001</v>
      </c>
      <c r="AT315" s="69"/>
      <c r="AU315" s="70"/>
      <c r="AW315" s="71" t="str">
        <f>SUBSTITUTE(IF(VLOOKUP(AW$312,$AD$9:$AN$32,8,FALSE)=INDEX($E$143:$G$146,MATCH("●",INDEX($H$143:$AQ$146,,MATCH($D315,$137:$137,0)-7),0),1),"","sed -i "&amp;IF($AK$310="MacOS","'' ","")&amp;"'s#"&amp;AW$312&amp;"="""&amp;VLOOKUP(AW$312,$AD$9:$AN$32,8,FALSE)&amp;""""&amp;"#"&amp;AW$312&amp;"="&amp;""""&amp;INDEX($E$143:$G$146,MATCH("●",INDEX($H$143:$AQ$146,,MATCH($D315,$137:$137,0)-7),0),1)&amp;""""&amp;"#g'"&amp;" ${CONFIG_DIR}"&amp;$K$7&amp;"; export "&amp;AW$312&amp;"="&amp;""""&amp;INDEX($E$143:$G$146,MATCH("●",INDEX($H$143:$AQ$146,,MATCH($D315,$137:$137,0)-7),0),1)&amp;""";"),",",""",""")</f>
        <v>sed -i '' 's#DBMS_NAME="MySQL"#DBMS_NAME="PostgreSQL"#g' ${CONFIG_DIR}db_sql_config.txt; export DBMS_NAME="PostgreSQL";</v>
      </c>
      <c r="AX315" s="71" t="str">
        <f>SUBSTITUTE(IF(INDEX($E$143:$G$146,MATCH("●",INDEX($H$143:$AQ$146,,MATCH($D315,$137:$137,0)-7),0),1)=VLOOKUP(AX$312,$AD$9:$AN$32,8,FALSE),"","sed -i "&amp;IF($AK$310="MacOS","'' ","")&amp;"'s#"&amp;AX$312&amp;"="""&amp;INDEX($E$143:$G$146,MATCH("●",INDEX($H$143:$AQ$146,,MATCH($D315,$137:$137,0)-7),0),1)&amp;""""&amp;"#"&amp;AX$312&amp;"="&amp;""""&amp;VLOOKUP(AX$312,$AD$9:$AN$32,8,FALSE)&amp;""""&amp;"#g'"&amp;"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15" s="71" t="str">
        <f>SUBSTITUTE(IF(VLOOKUP(AY$312,$AD$9:$AN$32,8,FALSE)=INDEX($E$148:$G$149,MATCH("●",INDEX($H$148:$AQ$149,,MATCH($D315,$137:$137,0)-7),0),1),"","sed -i "&amp;IF($AK$310="MacOS","'' ","")&amp;"'s#"&amp;AY$312&amp;"="""&amp;VLOOKUP(AY$312,$AD$9:$AN$32,8,FALSE)&amp;""""&amp;"#"&amp;AY$312&amp;"="&amp;""""&amp;INDEX($E$148:$G$149,MATCH("●",INDEX($H$148:$AQ$149,,MATCH($D315,$137:$137,0)-7),0),1)&amp;""""&amp;"#g'"&amp;" ${CONFIG_DIR}"&amp;$K$7&amp;"; export "&amp;AY$312&amp;"="&amp;""""&amp;INDEX($E$148:$G$149,MATCH("●",INDEX($H$148:$AQ$149,,MATCH($D315,$137:$137,0)-7),0),1)&amp;""";"),",",""",""")</f>
        <v/>
      </c>
      <c r="AZ315" s="71" t="str">
        <f>SUBSTITUTE(IF(INDEX($E$148:$G$149,MATCH("●",INDEX($H$148:$AQ$149,,MATCH($D315,$137:$137,0)-7),0),1)=VLOOKUP(AZ$312,$AD$9:$AN$16,8,FALSE),"","sed -i "&amp;IF($AK$310="MacOS","'' ","")&amp;"'s#"&amp;AZ$312&amp;"="""&amp;INDEX($E$148:$G$149,MATCH("●",INDEX($H$148:$AQ$149,,MATCH($D315,$137:$137,0)-7),0),1)&amp;""""&amp;"#"&amp;AZ$312&amp;"="&amp;""""&amp;VLOOKUP(AZ$312,$AD$9:$AN$16,8,FALSE)&amp;""""&amp;"#g'"&amp;"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5" s="71" t="str">
        <f>SUBSTITUTE(IF(VLOOKUP(BA$312,$AD$9:$AN$32,8,FALSE)=INDEX($E$151:$G$156,MATCH("●",INDEX($H$151:$AQ$156,,MATCH($D315,$137:$137,0)-7),0),1),"","sed -i "&amp;IF($AK$310="MacOS","'' ","")&amp;"'s#"&amp;BA$312&amp;"="""&amp;VLOOKUP(BA$312,$AD$9:$AN$32,8,FALSE)&amp;""""&amp;"#"&amp;BA$312&amp;"="&amp;""""&amp;INDEX($E$151:$G$156,MATCH("●",INDEX($H$151:$AQ$156,,MATCH($D315,$137:$137,0)-7),0),1)&amp;""""&amp;"#g'"&amp;" ${CONFIG_DIR}"&amp;$K$7&amp;"; export "&amp;BA$312&amp;"="&amp;""""&amp;INDEX($E$151:$G$156,MATCH("●",INDEX($H$151:$AQ$156,,MATCH($D315,$137:$137,0)-7),0),1)&amp;""";"),",",""",""")</f>
        <v>sed -i '' 's#DATABASE_CHARACTER_SET="utf8mb4"#DATABASE_CHARACTER_SET="utf8"#g' ${CONFIG_DIR}db_sql_config.txt; export DATABASE_CHARACTER_SET="utf8";</v>
      </c>
      <c r="BB315" s="71" t="str">
        <f>SUBSTITUTE(IF(INDEX($E$151:$G$156,MATCH("●",INDEX($H$151:$AQ$156,,MATCH($D315,$137:$137,0)-7),0),1)=VLOOKUP(BB$312,$AD$9:$AN$16,8,FALSE),"","sed -i "&amp;IF($AK$310="MacOS","'' ","")&amp;"'s#"&amp;BB$312&amp;"="""&amp;INDEX($E$151:$G$156,MATCH("●",INDEX($H$151:$AQ$156,,MATCH($D315,$137:$137,0)-7),0),1)&amp;""""&amp;"#"&amp;BB$312&amp;"="&amp;""""&amp;VLOOKUP(BB$312,$AD$9:$AN$16,8,FALSE)&amp;""""&amp;"#g'"&amp;"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15" s="71" t="str">
        <f>SUBSTITUTE(IF(VLOOKUP(BC$312,$AD$9:$AN$32,8,FALSE)=INDEX($E$158:$G$166,MATCH("●",INDEX($H$158:$AQ$166,,MATCH($D315,$137:$137,0)-7),0),1),"","sed -i "&amp;IF($AK$310="MacOS","'' ","")&amp;"'s#"&amp;BC$312&amp;"="""&amp;VLOOKUP(BC$312,$AD$9:$AN$32,8,FALSE)&amp;""""&amp;"#"&amp;BC$312&amp;"="&amp;""""&amp;INDEX($E$158:$G$166,MATCH("●",INDEX($H$158:$AQ$166,,MATCH($D315,$137:$137,0)-7),0),1)&amp;""""&amp;"#g'"&amp;" ${CONFIG_DIR}"&amp;$K$7&amp;"; export "&amp;BC$312&amp;"="&amp;""""&amp;INDEX($E$158:$G$166,MATCH("●",INDEX($H$158:$AQ$166,,MATCH($D315,$137:$137,0)-7),0),1)&amp;""";"),",",""",""")</f>
        <v>sed -i '' 's#DATABASE_COLLATE="utf8mb4_unicode_ci"#DATABASE_COLLATE="C"#g' ${CONFIG_DIR}db_sql_config.txt; export DATABASE_COLLATE="C";</v>
      </c>
      <c r="BD315" s="71" t="str">
        <f>SUBSTITUTE(IF(INDEX($E$158:$G$166,MATCH("●",INDEX($H$158:$AQ$166,,MATCH($D315,$137:$137,0)-7),0),1)=VLOOKUP(BD$312,$AD$9:$AN$16,8,FALSE),"","sed -i "&amp;IF($AK$310="MacOS","'' ","")&amp;"'s#"&amp;BD$312&amp;"="""&amp;INDEX($E$158:$G$166,MATCH("●",INDEX($H$158:$AQ$166,,MATCH($D315,$137:$137,0)-7),0),1)&amp;""""&amp;"#"&amp;BD$312&amp;"="&amp;""""&amp;VLOOKUP(BD$312,$AD$9:$AN$16,8,FALSE)&amp;""""&amp;"#g'"&amp;"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15" s="71" t="str">
        <f>SUBSTITUTE(IF(VLOOKUP(BE$312,$AD$9:$AN$32,8,FALSE)=INDEX($E$168:$G$169,MATCH("●",INDEX($H$168:$AQ$169,,MATCH($D315,$137:$137,0)-7),0),1),"","sed -i "&amp;IF($AK$310="MacOS","'' ","")&amp;"'s#"&amp;BE$312&amp;"="""&amp;VLOOKUP(BE$312,$AD$9:$AD$9:$AN$32,8,FALSE)&amp;""""&amp;"#"&amp;BE$312&amp;"="&amp;""""&amp;INDEX($E$168:$G$169,MATCH("●",INDEX($H$168:$AQ$169,,MATCH($D315,$137:$137,0)-7),0),1)&amp;""""&amp;"#g'"&amp;" ${CONFIG_DIR}"&amp;$K$7&amp;"; export "&amp;BE$312&amp;"="&amp;""""&amp;INDEX($E$168:$G$169,MATCH("●",INDEX($H$168:$AQ$169,,MATCH($D315,$137:$137,0)-7),0),1)&amp;""";"),",",""",""")</f>
        <v/>
      </c>
      <c r="BF315" s="71" t="str">
        <f>SUBSTITUTE(IF(INDEX($E$168:$G$169,MATCH("●",INDEX($H$168:$AQ$169,,MATCH($D315,$137:$137,0)-7),0),1)=VLOOKUP(BF$312,$AD$9:$AN$16,8,FALSE),"","sed -i "&amp;IF($AK$310="MacOS","'' ","")&amp;"'s#"&amp;BF$312&amp;"="""&amp;INDEX($E$168:$G$169,MATCH("●",INDEX($H$168:$AQ$169,,MATCH($D315,$137:$137,0)-7),0),1)&amp;""""&amp;"#"&amp;BF$312&amp;"="&amp;""""&amp;VLOOKUP(BF$312,$AD$9:$AN$16,8,FALSE)&amp;""""&amp;"#g'"&amp;"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5" s="71" t="str">
        <f>SUBSTITUTE(IF(VLOOKUP(BG$312,$AD$9:$AN$32,8,FALSE)=INDEX($E$171:$G$172,MATCH("●",INDEX($H$171:$AQ$172,,MATCH($D315,$137:$137,0)-7),0),1),"","sed -i "&amp;IF($AK$310="MacOS","'' ","")&amp;"'s#"&amp;BG$312&amp;"="""&amp;VLOOKUP(BG$312,$AD$9:$AN$32,8,FALSE)&amp;""""&amp;"#"&amp;BG$312&amp;"="&amp;""""&amp;INDEX($E$171:$G$172,MATCH("●",INDEX($H$171:$AQ$172,,MATCH($D315,$137:$137,0)-7),0),1)&amp;""""&amp;"#g'"&amp;" ${CONFIG_DIR}"&amp;$K$7&amp;"; export "&amp;BG$312&amp;"="&amp;""""&amp;INDEX($E$171:$G$172,MATCH("●",INDEX($H$171:$AQ$172,,MATCH($D315,$137:$137,0)-7),0),1)&amp;""";"),",",""",""")</f>
        <v/>
      </c>
      <c r="BH315" s="71" t="str">
        <f>SUBSTITUTE(IF(INDEX($E$171:$G$172,MATCH("●",INDEX($H$171:$AQ$172,,MATCH($D315,$137:$137,0)-7),0),1)=VLOOKUP(BH$312,$AD$9:$AN$16,8,FALSE),"","sed -i "&amp;IF($AK$310="MacOS","'' ","")&amp;"'s#"&amp;BH$312&amp;"="""&amp;INDEX($E$171:$G$172,MATCH("●",INDEX($H$171:$AQ$172,,MATCH($D315,$137:$137,0)-7),0),1)&amp;""""&amp;"#"&amp;BH$312&amp;"="&amp;""""&amp;VLOOKUP(BH$312,$AD$9:$AN$16,8,FALSE)&amp;""""&amp;"#g'"&amp;"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5" s="71" t="str">
        <f>SUBSTITUTE(IF(VLOOKUP(BI$312,$AD$9:$AN$32,8,FALSE)=INDEX($E$174:$G$186,MATCH("●",INDEX($H$174:$AQ$186,,MATCH($D315,$137:$137,0)-7),0),1),"","sed -i "&amp;IF($AK$310="MacOS","'' ","")&amp;"'s#"&amp;BI$312&amp;"="""&amp;VLOOKUP(BI$312,$AD$9:$AN$32,8,FALSE)&amp;""""&amp;"#"&amp;BI$312&amp;"="&amp;""""&amp;INDEX($E$174:$G$186,MATCH("●",INDEX($H$174:$AQ$186,,MATCH($D315,$137:$137,0)-7),0),1)&amp;""""&amp;"#g'"&amp;" ${CONFIG_DIR}"&amp;$K$7&amp;"; export "&amp;BI$312&amp;"="&amp;""""&amp;INDEX($E$174:$G$186,MATCH("●",INDEX($H$174:$AQ$186,,MATCH($D315,$137:$137,0)-7),0),1)&amp;""";"),",",""",""")</f>
        <v>sed -i '' 's#DATABASE_USERRIGHT="ALL PRIVILEGES"#DATABASE_USERRIGHT="Superuser"#g' ${CONFIG_DIR}db_sql_config.txt; export DATABASE_USERRIGHT="Superuser";</v>
      </c>
      <c r="BJ315" s="71" t="str">
        <f>SUBSTITUTE(IF(INDEX($E$174:$G$186,MATCH("●",INDEX($H$174:$AQ$186,,MATCH($D315,$137:$137,0)-7),0),1)=VLOOKUP(BJ$312,$AD$9:$AN$16,8,FALSE),"","sed -i "&amp;IF($AK$310="MacOS","'' ","")&amp;"'s#"&amp;BJ$312&amp;"="""&amp;INDEX($E$174:$G$186,MATCH("●",INDEX($H$174:$AQ$186,,MATCH($D315,$137:$137,0)-7),0),1)&amp;""""&amp;"#"&amp;BJ$312&amp;"="&amp;""""&amp;VLOOKUP(BJ$312,$AD$9:$AN$16,8,FALSE)&amp;""""&amp;"#g'"&amp;"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15" s="71" t="str">
        <f>SUBSTITUTE(IF(VLOOKUP(BK$312,$AD$9:$AN$32,8,FALSE)=INDEX($E$188:$G$191,MATCH("●",INDEX($H$188:$AQ$191,,MATCH($D315,$137:$137,0)-7),0),1),"","sed -i "&amp;IF($AK$310="MacOS","'' ","")&amp;"'s#"&amp;BK$312&amp;"="""&amp;VLOOKUP(BK$312,$AD$9:$AN$32,8,FALSE)&amp;""""&amp;"#"&amp;BK$312&amp;"="&amp;""""&amp;INDEX($E$188:$G$191,MATCH("●",INDEX($H$188:$AQ$191,,MATCH($D315,$137:$137,0)-7),0),1)&amp;""""&amp;"#g'"&amp;" ${CONFIG_DIR}"&amp;$K$7&amp;"; export "&amp;BK$312&amp;"="&amp;""""&amp;INDEX($E$188:$G$191,MATCH("●",INDEX($H$188:$AQ$191,,MATCH($D315,$137:$137,0)-7),0),1)&amp;""";"),",",""",""")</f>
        <v/>
      </c>
      <c r="BL315" s="71" t="str">
        <f>SUBSTITUTE(IF(INDEX($E$188:$G$191,MATCH("●",INDEX($H$188:$AQ$191,,MATCH($D315,$137:$137,0)-7),0),1)=VLOOKUP(BL$312,$AD$9:$AN$32,8,FALSE),"","sed -i "&amp;IF($AK$310="MacOS","'' ","")&amp;"'s#"&amp;BL$312&amp;"="""&amp;INDEX($E$188:$G$191,MATCH("●",INDEX($H$188:$AQ$191,,MATCH($D315,$137:$137,0)-7),0),1)&amp;""""&amp;"#"&amp;BL$312&amp;"="&amp;""""&amp;VLOOKUP(BL$312,$AD$9:$AN$32,8,FALSE)&amp;""""&amp;"#g'"&amp;"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5" s="71" t="str">
        <f>SUBSTITUTE(IF(VLOOKUP(BM$312,$AD$9:$AN$32,8,FALSE)=INDEX($E$193:$G$194,MATCH("●",INDEX($H$193:$AQ$194,,MATCH($D315,$137:$137,0)-7),0),1),"","sed -i "&amp;IF($AK$310="MacOS","'' ","")&amp;"'s#"&amp;BM$312&amp;"="""&amp;VLOOKUP(BM$312,$AD$9:$AN$32,8,FALSE)&amp;""""&amp;"#"&amp;BM$312&amp;"="&amp;""""&amp;INDEX($E$193:$G$194,MATCH("●",INDEX($H$193:$AQ$194,,MATCH($D315,$137:$137,0)-7),0),1)&amp;""""&amp;"#g'"&amp;" ${CONFIG_DIR}"&amp;$K$7&amp;"; export "&amp;BM$312&amp;"="&amp;""""&amp;INDEX($E$193:$G$194,MATCH("●",INDEX($H$193:$AQ$194,,MATCH($D315,$137:$137,0)-7),0),1)&amp;""";"),",",""",""")</f>
        <v/>
      </c>
      <c r="BN315" s="71" t="str">
        <f>SUBSTITUTE(IF(INDEX($E$193:$G$194,MATCH("●",INDEX($H$193:$AQ$194,,MATCH($D315,$137:$137,0)-7),0),1)=VLOOKUP(BN$312,$AD$9:$AN$32,8,FALSE),"","sed -i "&amp;IF($AK$310="MacOS","'' ","")&amp;"'s#"&amp;BN$312&amp;"="""&amp;INDEX($E$193:$G$194,MATCH("●",INDEX($H$193:$AQ$194,,MATCH($D315,$137:$137,0)-7),0),1)&amp;""""&amp;"#"&amp;BN$312&amp;"="&amp;""""&amp;VLOOKUP(BN$312,$AD$9:$AN$32,8,FALSE)&amp;""""&amp;"#g'"&amp;"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5" s="71" t="str">
        <f>SUBSTITUTE(IF(VLOOKUP(BO$312,$AD$9:$AN$32,8,FALSE)=INDEX($E$196:$G$197,MATCH("●",INDEX($H$196:$AQ$197,,MATCH($D315,$137:$137,0)-7),0),1),"","sed -i "&amp;IF($AK$310="MacOS","'' ","")&amp;"'s#"&amp;BO$312&amp;"="""&amp;VLOOKUP(BO$312,$AD$9:$AN$32,8,FALSE)&amp;""""&amp;"#"&amp;BO$312&amp;"="&amp;""""&amp;INDEX($E$196:$G$197,MATCH("●",INDEX($H$196:$AQ$197,,MATCH($D315,$137:$137,0)-7),0),1)&amp;""""&amp;"#g'"&amp;" ${CONFIG_DIR}"&amp;$K$7&amp;"; export "&amp;BO$312&amp;"="&amp;""""&amp;INDEX($E$196:$G$197,MATCH("●",INDEX($H$196:$AQ$197,,MATCH($D315,$137:$137,0)-7),0),1)&amp;""";"),",",""",""")</f>
        <v/>
      </c>
      <c r="BP315" s="71" t="str">
        <f>SUBSTITUTE(IF(INDEX($E$196:$G$197,MATCH("●",INDEX($H$196:$AQ$197,,MATCH($D315,$137:$137,0)-7),0),1)=VLOOKUP(BP$312,$AD$9:$AN$32,8,FALSE),"","sed -i "&amp;IF($AK$310="MacOS","'' ","")&amp;"'s#"&amp;BP$312&amp;"="""&amp;INDEX($E$196:$G$197,MATCH("●",INDEX($H$196:$AQ$197,,MATCH($D315,$137:$137,0)-7),0),1)&amp;""""&amp;"#"&amp;BP$312&amp;"="&amp;""""&amp;VLOOKUP(BP$312,$AD$9:$AN$32,8,FALSE)&amp;""""&amp;"#g'"&amp;"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5" s="71" t="str">
        <f>SUBSTITUTE(IF(VLOOKUP(BQ$312,$AD$9:$AN$32,8,FALSE)=INDEX($E$199:$G$200,MATCH("●",INDEX($H$199:$AQ$200,,MATCH($D315,$137:$137,0)-7),0),1),"","sed -i "&amp;IF($AK$310="MacOS","'' ","")&amp;"'s#"&amp;BQ$312&amp;"="""&amp;VLOOKUP(BQ$312,$AD$9:$AN$32,8,FALSE)&amp;""""&amp;"#"&amp;BQ$312&amp;"="&amp;""""&amp;INDEX($E$199:$G$200,MATCH("●",INDEX($H$199:$AQ$200,,MATCH($D315,$137:$137,0)-7),0),1)&amp;""""&amp;"#g'"&amp;" ${CONFIG_DIR}"&amp;$K$7&amp;"; export "&amp;BQ$312&amp;"="&amp;""""&amp;INDEX($E$199:$G$200,MATCH("●",INDEX($H$199:$AQ$200,,MATCH($D315,$137:$137,0)-7),0),1)&amp;""";"),",",""",""")</f>
        <v/>
      </c>
      <c r="BR315" s="71" t="str">
        <f>SUBSTITUTE(IF(INDEX($E$199:$G$200,MATCH("●",INDEX($H$199:$AQ$200,,MATCH($D315,$137:$137,0)-7),0),1)=VLOOKUP(BR$312,$AD$9:$AN$32,8,FALSE),"","sed -i "&amp;IF($AK$310="MacOS","'' ","")&amp;"'s#"&amp;BR$312&amp;"="""&amp;INDEX($E$199:$G$200,MATCH("●",INDEX($H$199:$AQ$200,,MATCH($D315,$137:$137,0)-7),0),1)&amp;""""&amp;"#"&amp;BR$312&amp;"="&amp;""""&amp;VLOOKUP(BR$312,$AD$9:$AN$32,8,FALSE)&amp;""""&amp;"#g'"&amp;"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5" s="71" t="str">
        <f>SUBSTITUTE(IF(VLOOKUP(BS$312,$AD$9:$AN$32,8,FALSE)=INDEX($E$202:$G$205,MATCH("●",INDEX($H$202:$AQ$205,,MATCH($D315,$137:$137,0)-7),0),1),"","sed -i "&amp;IF($AK$310="MacOS","'' ","")&amp;"'s#"&amp;BS$312&amp;"="""&amp;VLOOKUP(BS$312,$AD$9:$AN$32,8,FALSE)&amp;""""&amp;"#"&amp;BS$312&amp;"="&amp;""""&amp;INDEX($E$202:$G$205,MATCH("●",INDEX($H$202:$AQ$205,,MATCH($D315,$137:$137,0)-7),0),1)&amp;""""&amp;"#g'"&amp;" ${CONFIG_DIR}"&amp;$K$7&amp;"; export "&amp;BS$312&amp;"="&amp;""""&amp;INDEX($E$202:$G$205,MATCH("●",INDEX($H$202:$AQ$205,,MATCH($D315,$137:$137,0)-7),0),1)&amp;""";"),",",""",""")</f>
        <v/>
      </c>
      <c r="BT315" s="71" t="str">
        <f>SUBSTITUTE(IF(INDEX($E$202:$G$205,MATCH("●",INDEX($H$202:$AQ$205,,MATCH($D315,$137:$137,0)-7),0),1)=VLOOKUP(BT$312,$AD$9:$AN$32,8,FALSE),"","sed -i "&amp;IF($AK$310="MacOS","'' ","")&amp;"'s#"&amp;BT$312&amp;"="""&amp;INDEX($E$202:$G$205,MATCH("●",INDEX($H$202:$AQ$205,,MATCH($D315,$137:$137,0)-7),0),1)&amp;""""&amp;"#"&amp;BT$312&amp;"="&amp;""""&amp;VLOOKUP(BT$312,$AD$9:$AN$32,8,FALSE)&amp;""""&amp;"#g'"&amp;"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5" s="71" t="str">
        <f>SUBSTITUTE(IF(VLOOKUP(BU$312,$AD$9:$AN$32,8,FALSE)=INDEX($E$207:$G$212,MATCH("●",INDEX($H$207:$AQ$212,,MATCH($D315,$137:$137,0)-7),0),1),"","sed -i "&amp;IF($AK$310="MacOS","'' ","")&amp;"'s#"&amp;BU$312&amp;"="""&amp;VLOOKUP(BU$312,$AD$9:$AN$32,8,FALSE)&amp;""""&amp;"#"&amp;BU$312&amp;"="&amp;""""&amp;INDEX($E$207:$G$212,MATCH("●",INDEX($H$207:$AQ$212,,MATCH($D315,$137:$137,0)-7),0),1)&amp;""""&amp;"#g'"&amp;" ${CONFIG_DIR}"&amp;$K$7&amp;"; export "&amp;BU$312&amp;"="&amp;""""&amp;INDEX($E$207:$G$212,MATCH("●",INDEX($H$207:$AQ$212,,MATCH($D315,$137:$137,0)-7),0),1)&amp;""";"),",",""",""")</f>
        <v/>
      </c>
      <c r="BV315" s="71" t="str">
        <f>SUBSTITUTE(IF(INDEX($E$207:$G$212,MATCH("●",INDEX($H$207:$AQ$212,,MATCH($D315,$137:$137,0)-7),0),1)=VLOOKUP(BV$312,$AD$9:$AN$32,8,FALSE),"","sed -i "&amp;IF($AK$310="MacOS","'' ","")&amp;"'s#"&amp;BV$312&amp;"="""&amp;INDEX($E$207:$G$212,MATCH("●",INDEX($H$207:$AQ$212,,MATCH($D315,$137:$137,0)-7),0),1)&amp;""""&amp;"#"&amp;BV$312&amp;"="&amp;""""&amp;VLOOKUP(BV$312,$AD$9:$AN$32,8,FALSE)&amp;""""&amp;"#g'"&amp;"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5" s="71" t="str">
        <f>SUBSTITUTE(IF(VLOOKUP(BW$312,$AD$9:$AN$32,8,FALSE)=INDEX($E$214:$G$219,MATCH("●",INDEX($H$214:$AQ$219,,MATCH($D315,$137:$137,0)-7),0),1),"","sed -i "&amp;IF($AK$310="MacOS","'' ","")&amp;"'s#"&amp;BW$312&amp;"="""&amp;VLOOKUP(BW$312,$AD$9:$AN$32,8,FALSE)&amp;""""&amp;"#"&amp;BW$312&amp;"="&amp;""""&amp;INDEX($E$214:$G$219,MATCH("●",INDEX($H$214:$AQ$219,,MATCH($D315,$137:$137,0)-7),0),1)&amp;""""&amp;"#g'"&amp;" ${CONFIG_DIR}"&amp;$K$7&amp;"; export "&amp;BW$312&amp;"="&amp;""""&amp;INDEX($E$214:$G$219,MATCH("●",INDEX($H$214:$AQ$219,,MATCH($D315,$137:$137,0)-7),0),1)&amp;""";"),",",""",""")</f>
        <v/>
      </c>
      <c r="BX315" s="71" t="str">
        <f>SUBSTITUTE(IF(INDEX($E$214:$G$219,MATCH("●",INDEX($H$214:$AQ$219,,MATCH($D315,$137:$137,0)-7),0),1)=VLOOKUP(BX$312,$AD$9:$AN$32,8,FALSE),"","sed -i "&amp;IF($AK$310="MacOS","'' ","")&amp;"'s#"&amp;BX$312&amp;"="""&amp;INDEX($E$214:$G$219,MATCH("●",INDEX($H$214:$AQ$219,,MATCH($D315,$137:$137,0)-7),0),1)&amp;""""&amp;"#"&amp;BX$312&amp;"="&amp;""""&amp;VLOOKUP(BX$312,$AD$9:$AN$32,8,FALSE)&amp;""""&amp;"#g'"&amp;"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5" s="71" t="str">
        <f>SUBSTITUTE(IF(VLOOKUP(BY$312,$AD$9:$AN$32,8,FALSE)=INDEX($E$221:$G$226,MATCH("●",INDEX($H$221:$AQ$226,,MATCH($D315,$137:$137,0)-7),0),1),"","sed -i "&amp;IF($AK$310="MacOS","'' ","")&amp;"'s#"&amp;BY$312&amp;"="""&amp;VLOOKUP(BY$312,$AD$9:$AN$32,8,FALSE)&amp;""""&amp;"#"&amp;BY$312&amp;"="&amp;""""&amp;INDEX($E$221:$G$226,MATCH("●",INDEX($H$221:$AQ$226,,MATCH($D315,$137:$137,0)-7),0),1)&amp;""""&amp;"#g'"&amp;" ${CONFIG_DIR}"&amp;$K$7&amp;"; export "&amp;BY$312&amp;"="&amp;""""&amp;INDEX($E$221:$G$226,MATCH("●",INDEX($H$221:$AQ$226,,MATCH($D315,$137:$137,0)-7),0),1)&amp;""";"),",",""",""")</f>
        <v/>
      </c>
      <c r="BZ315" s="71" t="str">
        <f>SUBSTITUTE(IF(INDEX($E$221:$G$226,MATCH("●",INDEX($H$221:$AQ$226,,MATCH($D315,$137:$137,0)-7),0),1)=VLOOKUP(BZ$312,$AD$9:$AN$32,8,FALSE),"","sed -i "&amp;IF($AK$310="MacOS","'' ","")&amp;"'s#"&amp;BZ$312&amp;"="""&amp;INDEX($E$221:$G$226,MATCH("●",INDEX($H$221:$AQ$226,,MATCH($D315,$137:$137,0)-7),0),1)&amp;""""&amp;"#"&amp;BZ$312&amp;"="&amp;""""&amp;VLOOKUP(BZ$312,$AD$9:$AN$32,8,FALSE)&amp;""""&amp;"#g'"&amp;"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5" s="71" t="str">
        <f>SUBSTITUTE(IF(VLOOKUP(CA$312,$AD$9:$AN$32,8,FALSE)=INDEX($E$228:$G$233,MATCH("●",INDEX($H$228:$AQ$233,,MATCH($D315,$137:$137,0)-7),0),1),"","sed -i "&amp;IF($AK$310="MacOS","'' ","")&amp;"'s#"&amp;CA$312&amp;"="""&amp;VLOOKUP(CA$312,$AD$9:$AN$32,8,FALSE)&amp;""""&amp;"#"&amp;CA$312&amp;"="&amp;""""&amp;INDEX($E$228:$G$233,MATCH("●",INDEX($H$228:$AQ$233,,MATCH($D315,$137:$137,0)-7),0),1)&amp;""""&amp;"#g'"&amp;" ${CONFIG_DIR}"&amp;$K$7&amp;"; export "&amp;CA$312&amp;"="&amp;""""&amp;INDEX($E$228:$G$233,MATCH("●",INDEX($H$228:$AQ$233,,MATCH($D315,$137:$137,0)-7),0),1)&amp;""";"),",",""",""")</f>
        <v/>
      </c>
      <c r="CB315" s="71" t="str">
        <f>SUBSTITUTE(IF(INDEX($E$228:$G$233,MATCH("●",INDEX($H$228:$AQ$233,,MATCH($D315,$137:$137,0)-7),0),1)=VLOOKUP(CB$312,$AD$9:$AN$32,8,FALSE),"","sed -i "&amp;IF($AK$310="MacOS","'' ","")&amp;"'s#"&amp;CB$312&amp;"="""&amp;INDEX($E$228:$G$233,MATCH("●",INDEX($H$228:$AQ$233,,MATCH($D315,$137:$137,0)-7),0),1)&amp;""""&amp;"#"&amp;CB$312&amp;"="&amp;""""&amp;VLOOKUP(CB$312,$AD$9:$AN$32,8,FALSE)&amp;""""&amp;"#g'"&amp;"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5" s="71" t="str">
        <f>SUBSTITUTE(IF(VLOOKUP(CC$312,$AD$9:$AN$32,8,FALSE)=INDEX($E$235:$G$240,MATCH("●",INDEX($H$235:$AQ$240,,MATCH($D315,$137:$137,0)-7),0),1),"","sed -i "&amp;IF($AK$310="MacOS","'' ","")&amp;"'s#"&amp;CC$312&amp;"="""&amp;VLOOKUP(CC$312,$AD$9:$AN$32,8,FALSE)&amp;""""&amp;"#"&amp;CC$312&amp;"="&amp;""""&amp;INDEX($E$235:$G$240,MATCH("●",INDEX($H$235:$AQ$240,,MATCH($D315,$137:$137,0)-7),0),1)&amp;""""&amp;"#g'"&amp;" ${CONFIG_DIR}"&amp;$K$7&amp;"; export "&amp;CC$312&amp;"="&amp;""""&amp;INDEX($E$235:$G$240,MATCH("●",INDEX($H$235:$AQ$240,,MATCH($D315,$137:$137,0)-7),0),1)&amp;""";"),",",""",""")</f>
        <v/>
      </c>
      <c r="CD315" s="71" t="str">
        <f>SUBSTITUTE(IF(INDEX($E$235:$G$240,MATCH("●",INDEX($H$235:$AQ$240,,MATCH($D315,$137:$137,0)-7),0),1)=VLOOKUP(CD$312,$AD$9:$AN$32,8,FALSE),"","sed -i "&amp;IF($AK$310="MacOS","'' ","")&amp;"'s#"&amp;CD$312&amp;"="""&amp;INDEX($E$235:$G$240,MATCH("●",INDEX($H$235:$AQ$240,,MATCH($D315,$137:$137,0)-7),0),1)&amp;""""&amp;"#"&amp;CD$312&amp;"="&amp;""""&amp;VLOOKUP(CD$312,$AD$9:$AN$32,8,FALSE)&amp;""""&amp;"#g'"&amp;"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5" s="71" t="str">
        <f>SUBSTITUTE(IF(VLOOKUP(CE$312,$AD$9:$AN$32,8,FALSE)=INDEX($E$242:$G$247,MATCH("●",INDEX($H$242:$AQ$247,,MATCH($D315,$137:$137,0)-7),0),1),"","sed -i "&amp;IF($AK$310="MacOS","'' ","")&amp;"'s#"&amp;CE$312&amp;"="""&amp;VLOOKUP(CE$312,$AD$9:$AN$32,8,FALSE)&amp;""""&amp;"#"&amp;CE$312&amp;"="&amp;""""&amp;INDEX($E$242:$G$247,MATCH("●",INDEX($H$242:$AQ$247,,MATCH($D315,$137:$137,0)-7),0),1)&amp;""""&amp;"#g'"&amp;" ${CONFIG_DIR}"&amp;$K$7&amp;"; export "&amp;CE$312&amp;"="&amp;""""&amp;INDEX($E$242:$G$247,MATCH("●",INDEX($H$242:$AQ$247,,MATCH($D315,$137:$137,0)-7),0),1)&amp;""";"),",",""",""")</f>
        <v/>
      </c>
      <c r="CF315" s="71" t="str">
        <f>SUBSTITUTE(IF(INDEX($E$242:$G$247,MATCH("●",INDEX($H$242:$AQ$247,,MATCH($D315,$137:$137,0)-7),0),1)=VLOOKUP(CF$312,$AD$9:$AN$32,8,FALSE),"","sed -i "&amp;IF($AK$310="MacOS","'' ","")&amp;"'s#"&amp;CF$312&amp;"="""&amp;INDEX($E$242:$G$247,MATCH("●",INDEX($H$242:$AQ$247,,MATCH($D315,$137:$137,0)-7),0),1)&amp;""""&amp;"#"&amp;CF$312&amp;"="&amp;""""&amp;VLOOKUP(CF$312,$AD$9:$AN$32,8,FALSE)&amp;""""&amp;"#g'"&amp;"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5" s="71" t="str">
        <f>SUBSTITUTE(IF(VLOOKUP(CG$312,$AD$9:$AN$32,8,FALSE)=INDEX($E$249:$G$253,MATCH("●",INDEX($H$249:$AQ$253,,MATCH($D315,$137:$137,0)-7),0),1),"","sed -i "&amp;IF($AK$310="MacOS","'' ","")&amp;"'s#"&amp;CG$312&amp;"="""&amp;VLOOKUP(CG$312,$AD$9:$AN$32,8,FALSE)&amp;""""&amp;"#"&amp;CG$312&amp;"="&amp;""""&amp;INDEX($E$249:$G$253,MATCH("●",INDEX($H$249:$AQ$253,,MATCH($D315,$137:$137,0)-7),0),1)&amp;""""&amp;"#g'"&amp;" ${CONFIG_DIR}"&amp;$K$7&amp;"; export "&amp;CG$312&amp;"="&amp;""""&amp;INDEX($E$249:$G$253,MATCH("●",INDEX($H$249:$AQ$253,,MATCH($D315,$137:$137,0)-7),0),1)&amp;""";"),",",""",""")</f>
        <v/>
      </c>
      <c r="CH315" s="71" t="str">
        <f>SUBSTITUTE(IF(INDEX($E$249:$G$253,MATCH("●",INDEX($H$249:$AQ$253,,MATCH($D315,$137:$137,0)-7),0),1)=VLOOKUP(CH$312,$AD$9:$AN$32,8,FALSE),"","sed -i "&amp;IF($AK$310="MacOS","'' ","")&amp;"'s#"&amp;CH$312&amp;"="""&amp;INDEX($E$249:$G$253,MATCH("●",INDEX($H$249:$AQ$253,,MATCH($D315,$137:$137,0)-7),0),1)&amp;""""&amp;"#"&amp;CH$312&amp;"="&amp;""""&amp;VLOOKUP(CH$312,$AD$9:$AN$32,8,FALSE)&amp;""""&amp;"#g'"&amp;"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5" s="71" t="str">
        <f>SUBSTITUTE(IF(VLOOKUP(CI$312,$AD$9:$AN$32,8,FALSE)=INDEX($E$255:$G$259,MATCH("●",INDEX($H$255:$AQ$259,,MATCH($D315,$137:$137,0)-7),0),1),"","sed -i "&amp;IF($AK$310="MacOS","'' ","")&amp;"'s#"&amp;CI$312&amp;"="""&amp;VLOOKUP(CI$312,$AD$9:$AN$32,8,FALSE)&amp;""""&amp;"#"&amp;CI$312&amp;"="&amp;""""&amp;INDEX($E$255:$G$259,MATCH("●",INDEX($H$255:$AQ$259,,MATCH($D315,$137:$137,0)-7),0),1)&amp;""""&amp;"#g'"&amp;" ${CONFIG_DIR}"&amp;$K$7&amp;"; export "&amp;CI$312&amp;"="&amp;""""&amp;INDEX($E$255:$G$259,MATCH("●",INDEX($H$255:$AQ$259,,MATCH($D315,$137:$137,0)-7),0),1)&amp;""";"),",",""",""")</f>
        <v/>
      </c>
      <c r="CJ315" s="71" t="str">
        <f>SUBSTITUTE(IF(INDEX($E$255:$G$259,MATCH("●",INDEX($H$255:$AQ$259,,MATCH($D315,$137:$137,0)-7),0),1)=VLOOKUP(CJ$312,$AD$9:$AN$32,8,FALSE),"","sed -i "&amp;IF($AK$310="MacOS","'' ","")&amp;"'s#"&amp;CJ$312&amp;"="""&amp;INDEX($E$255:$G$259,MATCH("●",INDEX($H$255:$AQ$259,,MATCH($D315,$137:$137,0)-7),0),1)&amp;""""&amp;"#"&amp;CJ$312&amp;"="&amp;""""&amp;VLOOKUP(CJ$312,$AD$9:$AN$32,8,FALSE)&amp;""""&amp;"#g'"&amp;"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5" s="71" t="str">
        <f>SUBSTITUTE(IF(VLOOKUP(CK$312,$AD$9:$AN$32,8,FALSE)=INDEX($E$261:$G$270,MATCH("●",INDEX($H$261:$AQ$270,,MATCH($D315,$137:$137,0)-7),0),1),"","sed -i "&amp;IF($AK$310="MacOS","'' ","")&amp;"'s#"&amp;CK$312&amp;"="""&amp;VLOOKUP(CK$312,$AD$9:$AN$32,8,FALSE)&amp;""""&amp;"#"&amp;CK$312&amp;"="&amp;""""&amp;INDEX($E$261:$G$270,MATCH("●",INDEX($H$261:$AQ$270,,MATCH($D315,$137:$137,0)-7),0),1)&amp;""""&amp;"#g'"&amp;" ${CONFIG_DIR}"&amp;$K$7&amp;"; export "&amp;CK$312&amp;"="&amp;""""&amp;INDEX($E$261:$G$270,MATCH("●",INDEX($H$261:$AQ$270,,MATCH($D315,$137:$137,0)-7),0),1)&amp;""";"),",",""",""")</f>
        <v/>
      </c>
      <c r="CL315" s="71" t="str">
        <f t="shared" ref="CL315:CL346" si="6">SUBSTITUTE(IF(INDEX($E$261:$G$270,MATCH("●",INDEX($H$261:$AQ$270,,MATCH($D315,$137:$137,0)-7),0),1)=VLOOKUP(CL$312,$AD$9:$AN$32,8,FALSE),"","sed -i "&amp;IF($AK$310="MacOS","'' ","")&amp;"'s#"&amp;CL$312&amp;"="""&amp;INDEX($E$261:$G$270,MATCH("●",INDEX($H$261:$AQ$270,,MATCH($D315,$137:$137,0)-7),0),1)&amp;""""&amp;"#"&amp;CL$312&amp;"="&amp;""""&amp;VLOOKUP(CL$312,$AD$9:$AN$32,8,FALSE)&amp;""""&amp;"#g'"&amp;" ${CONFIG_DIR}"&amp;$K$7&amp;"; export "&amp;CL$312&amp;"="&amp;""""&amp;VLOOKUP(CL$312,$AD$9:$AN$32,8,FALSE)&amp;""";"),",",""",""")</f>
        <v/>
      </c>
      <c r="CM315" s="71" t="str">
        <f t="shared" ref="CM315:CM346" si="7">SUBSTITUTE(IF(VLOOKUP(CM$312,$AD$9:$AN$32,8,FALSE)=INDEX($E$272:$G$275,MATCH("●",INDEX($H$272:$AQ$275,,MATCH($D315,$137:$137,0)-7),0),1),"","sed -i "&amp;IF($AK$310="MacOS","'' ","")&amp;"'s#"&amp;CM$312&amp;"="""&amp;VLOOKUP(CM$312,$AD$9:$AN$32,8,FALSE)&amp;""""&amp;"#"&amp;CM$312&amp;"="&amp;""""&amp;INDEX($E$272:$G$275,MATCH("●",INDEX($H$272:$AQ$275,,MATCH($D315,$137:$137,0)-7),0),1)&amp;""""&amp;"#g'"&amp;" ${CONFIG_DIR}"&amp;$K$34&amp;"; export "&amp;CM$312&amp;"="&amp;""""&amp;INDEX($E$272:$G$275,MATCH("●",INDEX($H$272:$AQ$275,,MATCH($D315,$137:$137,0)-7),0),1)&amp;""";"),",",""",""")</f>
        <v/>
      </c>
      <c r="CN315" s="71" t="str">
        <f t="shared" ref="CN315:CN346" si="8">SUBSTITUTE(IF(INDEX($E$272:$G$275,MATCH("●",INDEX($H$272:$AQ$275,,MATCH($D315,$137:$137,0)-7),0),1)=VLOOKUP(CN$312,$AD$9:$AN$32,8,FALSE),"","sed -i "&amp;IF($AK$310="MacOS","'' ","")&amp;"'s#"&amp;CN$312&amp;"="""&amp;INDEX($E$272:$G$275,MATCH("●",INDEX($H$272:$AQ$275,,MATCH($D315,$137:$137,0)-7),0),1)&amp;""""&amp;"#"&amp;CN$312&amp;"="&amp;""""&amp;VLOOKUP(CN$312,$AD$9:$AN$32,8,FALSE)&amp;""""&amp;"#g'"&amp;" ${CONFIG_DIR}"&amp;$K$34&amp;"; export "&amp;CN$312&amp;"="&amp;""""&amp;VLOOKUP(CN$312,$AD$9:$AN$32,8,FALSE)&amp;""";"),",",""",""")</f>
        <v/>
      </c>
      <c r="CO315" s="71" t="str">
        <f t="shared" ref="CO315:CO346" si="9">SUBSTITUTE(IF(VLOOKUP(CO$312,$AD$9:$AN$32,8,FALSE)=INDEX($E$277:$G$281,MATCH("●",INDEX($H$277:$AQ$281,,MATCH($D315,$137:$137,0)-7),0),1),"","sed -i "&amp;IF($AK$310="MacOS","'' ","")&amp;"'s#"&amp;CO$312&amp;"="""&amp;VLOOKUP(CO$312,$AD$9:$AN$32,8,FALSE)&amp;""""&amp;"#"&amp;CO$312&amp;"="&amp;""""&amp;INDEX($E$277:$G$281,MATCH("●",INDEX($H$277:$AQ$281,,MATCH($D315,$137:$137,0)-7),0),1)&amp;""""&amp;"#g'"&amp;" ${CONFIG_DIR}"&amp;$K$34&amp;"; export "&amp;CO$312&amp;"="&amp;""""&amp;INDEX($E$277:$G$281,MATCH("●",INDEX($H$277:$AQ$281,,MATCH($D315,$137:$137,0)-7),0),1)&amp;""";"),",",""",""")</f>
        <v/>
      </c>
      <c r="CP315" s="71" t="str">
        <f t="shared" ref="CP315:CP346" si="10">SUBSTITUTE(IF(INDEX($E$277:$G$281,MATCH("●",INDEX($H$277:$AQ$281,,MATCH($D315,$137:$137,0)-7),0),1)=VLOOKUP(CP$312,$AD$9:$AN$32,8,FALSE),"","sed -i "&amp;IF($AK$310="MacOS","'' ","")&amp;"'s#"&amp;CP$312&amp;"="""&amp;INDEX($E$277:$G$281,MATCH("●",INDEX($H$277:$AQ$281,,MATCH($D315,$137:$137,0)-7),0),1)&amp;""""&amp;"#"&amp;CP$312&amp;"="&amp;""""&amp;VLOOKUP(CP$312,$AD$9:$AN$32,8,FALSE)&amp;""""&amp;"#g'"&amp;" ${CONFIG_DIR}"&amp;$K$34&amp;"; export "&amp;CP$312&amp;"="&amp;""""&amp;VLOOKUP(CP$312,$AD$9:$AN$32,8,FALSE)&amp;""";"),",",""",""")</f>
        <v/>
      </c>
      <c r="CQ315" s="71" t="str">
        <f t="shared" ref="CQ315:CQ346" si="11">SUBSTITUTE(IF(VLOOKUP(CQ$312,$AD$9:$AN$32,8,FALSE)=INDEX($E$283:$G$286,MATCH("●",INDEX($H$283:$AQ$286,,MATCH($D315,$137:$137,0)-7),0),1),"","sed -i "&amp;IF($AK$310="MacOS","'' ","")&amp;"'s#"&amp;CQ$312&amp;"="""&amp;VLOOKUP(CQ$312,$AD$9:$AN$32,8,FALSE)&amp;""""&amp;"#"&amp;CQ$312&amp;"="&amp;""""&amp;INDEX($E$283:$G$286,MATCH("●",INDEX($H$283:$AQ$286,,MATCH($D315,$137:$137,0)-7),0),1)&amp;""""&amp;"#g'"&amp;" ${CONFIG_DIR}"&amp;$K$34&amp;"; export "&amp;CQ$312&amp;"="&amp;""""&amp;INDEX($E$283:$G$286,MATCH("●",INDEX($H$283:$AQ$286,,MATCH($D315,$137:$137,0)-7),0),1)&amp;""";"),",",""",""")</f>
        <v/>
      </c>
      <c r="CR315" s="71" t="str">
        <f t="shared" ref="CR315:CR346" si="12">SUBSTITUTE(IF(INDEX($E$283:$G$286,MATCH("●",INDEX($H$283:$AQ$286,,MATCH($D315,$137:$137,0)-7),0),1)=VLOOKUP(CR$312,$AD$9:$AN$32,8,FALSE),"","sed -i "&amp;IF($AK$310="MacOS","'' ","")&amp;"'s#"&amp;CR$312&amp;"="""&amp;INDEX($E$283:$G$286,MATCH("●",INDEX($H$283:$AQ$286,,MATCH($D315,$137:$137,0)-7),0),1)&amp;""""&amp;"#"&amp;CR$312&amp;"="&amp;""""&amp;VLOOKUP(CR$312,$AD$9:$AN$32,8,FALSE)&amp;""""&amp;"#g'"&amp;" ${CONFIG_DIR}"&amp;$K$34&amp;"; export "&amp;CR$312&amp;"="&amp;""""&amp;VLOOKUP(CR$312,$AD$9:$AN$32,8,FALSE)&amp;""";"),",",""",""")</f>
        <v/>
      </c>
      <c r="CS315" s="5" t="s">
        <v>735</v>
      </c>
    </row>
    <row r="316" spans="3:97" ht="72" customHeight="1">
      <c r="D316" s="96">
        <f>$D315+1</f>
        <v>80</v>
      </c>
      <c r="E316" s="97"/>
      <c r="F316" s="97"/>
      <c r="G316" s="98"/>
      <c r="H316" s="45" t="str">
        <f t="shared" ca="1" si="5"/>
        <v>clear; echo テストケース080; sed -i '' 's#DBMS_NAME="MySQL"#DBMS_NAME="PostgreSQL"#g' ${CONFIG_DIR}db_sql_config.txt; export DBMS_NAME="PostgreSQL";sed -i '' 's#DATABASE_CHARACTER_SET="utf8mb4"#DATABASE_CHARACTER_SET="sjis"#g' ${CONFIG_DIR}db_sql_config.txt; export DATABASE_CHARACTER_SET="sjis";sed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's#DATABASE_CHARACTER_SET="sjis"#DATABASE_CHARACTER_SET="utf8mb4"#g'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7"/>
      <c r="AE316" s="99" t="str" cm="1">
        <f t="array" ref="AE316">SUBSTITUTE(INDEX($H$288:$AQ$288, , MATCH($D316, $137:$137, 0)-7),"-","")</f>
        <v>正常</v>
      </c>
      <c r="AF316" s="100"/>
      <c r="AG316" s="101"/>
      <c r="AH316" s="102" t="s">
        <v>1555</v>
      </c>
      <c r="AI316" s="103"/>
      <c r="AJ316" s="103"/>
      <c r="AK316" s="103"/>
      <c r="AL316" s="103"/>
      <c r="AM316" s="103"/>
      <c r="AN316" s="103"/>
      <c r="AO316" s="103"/>
      <c r="AP316" s="103"/>
      <c r="AQ316" s="104"/>
      <c r="AS316" s="68" t="str" cm="1">
        <f t="array" ref="AS316">SUBSTITUTE(TEXT(INDEX($H$291:$AQ$291,1,$D316-77),"000000"),"-","")</f>
        <v>240001</v>
      </c>
      <c r="AT316" s="69"/>
      <c r="AU316" s="70"/>
      <c r="AW316" s="71" t="str">
        <f>SUBSTITUTE(IF(VLOOKUP(AW$312,$AD$9:$AN$32,8,FALSE)=INDEX($E$143:$G$146,MATCH("●",INDEX($H$143:$AQ$146,,MATCH($D316,$137:$137,0)-7),0),1),"","sed -i "&amp;IF($AK$310="MacOS","'' ","")&amp;"'s#"&amp;AW$312&amp;"="""&amp;VLOOKUP(AW$312,$AD$9:$AN$32,8,FALSE)&amp;""""&amp;"#"&amp;AW$312&amp;"="&amp;""""&amp;INDEX($E$143:$G$146,MATCH("●",INDEX($H$143:$AQ$146,,MATCH($D316,$137:$137,0)-7),0),1)&amp;""""&amp;"#g'"&amp;" ${CONFIG_DIR}"&amp;$K$7&amp;"; export "&amp;AW$312&amp;"="&amp;""""&amp;INDEX($E$143:$G$146,MATCH("●",INDEX($H$143:$AQ$146,,MATCH($D316,$137:$137,0)-7),0),1)&amp;""";"),",",""",""")</f>
        <v>sed -i '' 's#DBMS_NAME="MySQL"#DBMS_NAME="PostgreSQL"#g' ${CONFIG_DIR}db_sql_config.txt; export DBMS_NAME="PostgreSQL";</v>
      </c>
      <c r="AX316" s="71" t="str">
        <f>SUBSTITUTE(IF(INDEX($E$143:$G$146,MATCH("●",INDEX($H$143:$AQ$146,,MATCH($D316,$137:$137,0)-7),0),1)=VLOOKUP(AX$312,$AD$9:$AN$32,8,FALSE),"","sed -i "&amp;IF($AK$310="MacOS","'' ","")&amp;"'s#"&amp;AX$312&amp;"="""&amp;INDEX($E$143:$G$146,MATCH("●",INDEX($H$143:$AQ$146,,MATCH($D316,$137:$137,0)-7),0),1)&amp;""""&amp;"#"&amp;AX$312&amp;"="&amp;""""&amp;VLOOKUP(AX$312,$AD$9:$AN$32,8,FALSE)&amp;""""&amp;"#g'"&amp;"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16" s="71" t="str">
        <f>SUBSTITUTE(IF(VLOOKUP(AY$312,$AD$9:$AN$32,8,FALSE)=INDEX($E$148:$G$149,MATCH("●",INDEX($H$148:$AQ$149,,MATCH($D316,$137:$137,0)-7),0),1),"","sed -i "&amp;IF($AK$310="MacOS","'' ","")&amp;"'s#"&amp;AY$312&amp;"="""&amp;VLOOKUP(AY$312,$AD$9:$AN$32,8,FALSE)&amp;""""&amp;"#"&amp;AY$312&amp;"="&amp;""""&amp;INDEX($E$148:$G$149,MATCH("●",INDEX($H$148:$AQ$149,,MATCH($D316,$137:$137,0)-7),0),1)&amp;""""&amp;"#g'"&amp;" ${CONFIG_DIR}"&amp;$K$7&amp;"; export "&amp;AY$312&amp;"="&amp;""""&amp;INDEX($E$148:$G$149,MATCH("●",INDEX($H$148:$AQ$149,,MATCH($D316,$137:$137,0)-7),0),1)&amp;""";"),",",""",""")</f>
        <v/>
      </c>
      <c r="AZ316" s="71" t="str">
        <f>SUBSTITUTE(IF(INDEX($E$148:$G$149,MATCH("●",INDEX($H$148:$AQ$149,,MATCH($D316,$137:$137,0)-7),0),1)=VLOOKUP(AZ$312,$AD$9:$AN$16,8,FALSE),"","sed -i "&amp;IF($AK$310="MacOS","'' ","")&amp;"'s#"&amp;AZ$312&amp;"="""&amp;INDEX($E$148:$G$149,MATCH("●",INDEX($H$148:$AQ$149,,MATCH($D316,$137:$137,0)-7),0),1)&amp;""""&amp;"#"&amp;AZ$312&amp;"="&amp;""""&amp;VLOOKUP(AZ$312,$AD$9:$AN$16,8,FALSE)&amp;""""&amp;"#g'"&amp;"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6" s="71" t="str">
        <f>SUBSTITUTE(IF(VLOOKUP(BA$312,$AD$9:$AN$32,8,FALSE)=INDEX($E$151:$G$156,MATCH("●",INDEX($H$151:$AQ$156,,MATCH($D316,$137:$137,0)-7),0),1),"","sed -i "&amp;IF($AK$310="MacOS","'' ","")&amp;"'s#"&amp;BA$312&amp;"="""&amp;VLOOKUP(BA$312,$AD$9:$AN$32,8,FALSE)&amp;""""&amp;"#"&amp;BA$312&amp;"="&amp;""""&amp;INDEX($E$151:$G$156,MATCH("●",INDEX($H$151:$AQ$156,,MATCH($D316,$137:$137,0)-7),0),1)&amp;""""&amp;"#g'"&amp;" ${CONFIG_DIR}"&amp;$K$7&amp;"; export "&amp;BA$312&amp;"="&amp;""""&amp;INDEX($E$151:$G$156,MATCH("●",INDEX($H$151:$AQ$156,,MATCH($D316,$137:$137,0)-7),0),1)&amp;""";"),",",""",""")</f>
        <v>sed -i '' 's#DATABASE_CHARACTER_SET="utf8mb4"#DATABASE_CHARACTER_SET="sjis"#g' ${CONFIG_DIR}db_sql_config.txt; export DATABASE_CHARACTER_SET="sjis";</v>
      </c>
      <c r="BB316" s="71" t="str">
        <f>SUBSTITUTE(IF(INDEX($E$151:$G$156,MATCH("●",INDEX($H$151:$AQ$156,,MATCH($D316,$137:$137,0)-7),0),1)=VLOOKUP(BB$312,$AD$9:$AN$16,8,FALSE),"","sed -i "&amp;IF($AK$310="MacOS","'' ","")&amp;"'s#"&amp;BB$312&amp;"="""&amp;INDEX($E$151:$G$156,MATCH("●",INDEX($H$151:$AQ$156,,MATCH($D316,$137:$137,0)-7),0),1)&amp;""""&amp;"#"&amp;BB$312&amp;"="&amp;""""&amp;VLOOKUP(BB$312,$AD$9:$AN$16,8,FALSE)&amp;""""&amp;"#g'"&amp;"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's#DATABASE_CHARACTER_SET="sjis"#DATABASE_CHARACTER_SET="utf8mb4"#g' ${CONFIG_DIR}db_sql_config.txt; export DATABASE_CHARACTER_SET="utf8mb4";</v>
      </c>
      <c r="BC316" s="71" t="str">
        <f>SUBSTITUTE(IF(VLOOKUP(BC$312,$AD$9:$AN$32,8,FALSE)=INDEX($E$158:$G$166,MATCH("●",INDEX($H$158:$AQ$166,,MATCH($D316,$137:$137,0)-7),0),1),"","sed -i "&amp;IF($AK$310="MacOS","'' ","")&amp;"'s#"&amp;BC$312&amp;"="""&amp;VLOOKUP(BC$312,$AD$9:$AN$32,8,FALSE)&amp;""""&amp;"#"&amp;BC$312&amp;"="&amp;""""&amp;INDEX($E$158:$G$166,MATCH("●",INDEX($H$158:$AQ$166,,MATCH($D316,$137:$137,0)-7),0),1)&amp;""""&amp;"#g'"&amp;" ${CONFIG_DIR}"&amp;$K$7&amp;"; export "&amp;BC$312&amp;"="&amp;""""&amp;INDEX($E$158:$G$166,MATCH("●",INDEX($H$158:$AQ$166,,MATCH($D316,$137:$137,0)-7),0),1)&amp;""";"),",",""",""")</f>
        <v>sed -i '' 's#DATABASE_COLLATE="utf8mb4_unicode_ci"#DATABASE_COLLATE="C"#g' ${CONFIG_DIR}db_sql_config.txt; export DATABASE_COLLATE="C";</v>
      </c>
      <c r="BD316" s="71" t="str">
        <f>SUBSTITUTE(IF(INDEX($E$158:$G$166,MATCH("●",INDEX($H$158:$AQ$166,,MATCH($D316,$137:$137,0)-7),0),1)=VLOOKUP(BD$312,$AD$9:$AN$16,8,FALSE),"","sed -i "&amp;IF($AK$310="MacOS","'' ","")&amp;"'s#"&amp;BD$312&amp;"="""&amp;INDEX($E$158:$G$166,MATCH("●",INDEX($H$158:$AQ$166,,MATCH($D316,$137:$137,0)-7),0),1)&amp;""""&amp;"#"&amp;BD$312&amp;"="&amp;""""&amp;VLOOKUP(BD$312,$AD$9:$AN$16,8,FALSE)&amp;""""&amp;"#g'"&amp;"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16" s="71" t="str">
        <f>SUBSTITUTE(IF(VLOOKUP(BE$312,$AD$9:$AN$32,8,FALSE)=INDEX($E$168:$G$169,MATCH("●",INDEX($H$168:$AQ$169,,MATCH($D316,$137:$137,0)-7),0),1),"","sed -i "&amp;IF($AK$310="MacOS","'' ","")&amp;"'s#"&amp;BE$312&amp;"="""&amp;VLOOKUP(BE$312,$AD$9:$AD$9:$AN$32,8,FALSE)&amp;""""&amp;"#"&amp;BE$312&amp;"="&amp;""""&amp;INDEX($E$168:$G$169,MATCH("●",INDEX($H$168:$AQ$169,,MATCH($D316,$137:$137,0)-7),0),1)&amp;""""&amp;"#g'"&amp;" ${CONFIG_DIR}"&amp;$K$7&amp;"; export "&amp;BE$312&amp;"="&amp;""""&amp;INDEX($E$168:$G$169,MATCH("●",INDEX($H$168:$AQ$169,,MATCH($D316,$137:$137,0)-7),0),1)&amp;""";"),",",""",""")</f>
        <v/>
      </c>
      <c r="BF316" s="71" t="str">
        <f>SUBSTITUTE(IF(INDEX($E$168:$G$169,MATCH("●",INDEX($H$168:$AQ$169,,MATCH($D316,$137:$137,0)-7),0),1)=VLOOKUP(BF$312,$AD$9:$AN$16,8,FALSE),"","sed -i "&amp;IF($AK$310="MacOS","'' ","")&amp;"'s#"&amp;BF$312&amp;"="""&amp;INDEX($E$168:$G$169,MATCH("●",INDEX($H$168:$AQ$169,,MATCH($D316,$137:$137,0)-7),0),1)&amp;""""&amp;"#"&amp;BF$312&amp;"="&amp;""""&amp;VLOOKUP(BF$312,$AD$9:$AN$16,8,FALSE)&amp;""""&amp;"#g'"&amp;"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6" s="71" t="str">
        <f>SUBSTITUTE(IF(VLOOKUP(BG$312,$AD$9:$AN$32,8,FALSE)=INDEX($E$171:$G$172,MATCH("●",INDEX($H$171:$AQ$172,,MATCH($D316,$137:$137,0)-7),0),1),"","sed -i "&amp;IF($AK$310="MacOS","'' ","")&amp;"'s#"&amp;BG$312&amp;"="""&amp;VLOOKUP(BG$312,$AD$9:$AN$32,8,FALSE)&amp;""""&amp;"#"&amp;BG$312&amp;"="&amp;""""&amp;INDEX($E$171:$G$172,MATCH("●",INDEX($H$171:$AQ$172,,MATCH($D316,$137:$137,0)-7),0),1)&amp;""""&amp;"#g'"&amp;" ${CONFIG_DIR}"&amp;$K$7&amp;"; export "&amp;BG$312&amp;"="&amp;""""&amp;INDEX($E$171:$G$172,MATCH("●",INDEX($H$171:$AQ$172,,MATCH($D316,$137:$137,0)-7),0),1)&amp;""";"),",",""",""")</f>
        <v/>
      </c>
      <c r="BH316" s="71" t="str">
        <f>SUBSTITUTE(IF(INDEX($E$171:$G$172,MATCH("●",INDEX($H$171:$AQ$172,,MATCH($D316,$137:$137,0)-7),0),1)=VLOOKUP(BH$312,$AD$9:$AN$16,8,FALSE),"","sed -i "&amp;IF($AK$310="MacOS","'' ","")&amp;"'s#"&amp;BH$312&amp;"="""&amp;INDEX($E$171:$G$172,MATCH("●",INDEX($H$171:$AQ$172,,MATCH($D316,$137:$137,0)-7),0),1)&amp;""""&amp;"#"&amp;BH$312&amp;"="&amp;""""&amp;VLOOKUP(BH$312,$AD$9:$AN$16,8,FALSE)&amp;""""&amp;"#g'"&amp;"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6" s="71" t="str">
        <f>SUBSTITUTE(IF(VLOOKUP(BI$312,$AD$9:$AN$32,8,FALSE)=INDEX($E$174:$G$186,MATCH("●",INDEX($H$174:$AQ$186,,MATCH($D316,$137:$137,0)-7),0),1),"","sed -i "&amp;IF($AK$310="MacOS","'' ","")&amp;"'s#"&amp;BI$312&amp;"="""&amp;VLOOKUP(BI$312,$AD$9:$AN$32,8,FALSE)&amp;""""&amp;"#"&amp;BI$312&amp;"="&amp;""""&amp;INDEX($E$174:$G$186,MATCH("●",INDEX($H$174:$AQ$186,,MATCH($D316,$137:$137,0)-7),0),1)&amp;""""&amp;"#g'"&amp;" ${CONFIG_DIR}"&amp;$K$7&amp;"; export "&amp;BI$312&amp;"="&amp;""""&amp;INDEX($E$174:$G$186,MATCH("●",INDEX($H$174:$AQ$186,,MATCH($D316,$137:$137,0)-7),0),1)&amp;""";"),",",""",""")</f>
        <v>sed -i '' 's#DATABASE_USERRIGHT="ALL PRIVILEGES"#DATABASE_USERRIGHT="Superuser"#g' ${CONFIG_DIR}db_sql_config.txt; export DATABASE_USERRIGHT="Superuser";</v>
      </c>
      <c r="BJ316" s="71" t="str">
        <f>SUBSTITUTE(IF(INDEX($E$174:$G$186,MATCH("●",INDEX($H$174:$AQ$186,,MATCH($D316,$137:$137,0)-7),0),1)=VLOOKUP(BJ$312,$AD$9:$AN$16,8,FALSE),"","sed -i "&amp;IF($AK$310="MacOS","'' ","")&amp;"'s#"&amp;BJ$312&amp;"="""&amp;INDEX($E$174:$G$186,MATCH("●",INDEX($H$174:$AQ$186,,MATCH($D316,$137:$137,0)-7),0),1)&amp;""""&amp;"#"&amp;BJ$312&amp;"="&amp;""""&amp;VLOOKUP(BJ$312,$AD$9:$AN$16,8,FALSE)&amp;""""&amp;"#g'"&amp;"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16" s="71" t="str">
        <f>SUBSTITUTE(IF(VLOOKUP(BK$312,$AD$9:$AN$32,8,FALSE)=INDEX($E$188:$G$191,MATCH("●",INDEX($H$188:$AQ$191,,MATCH($D316,$137:$137,0)-7),0),1),"","sed -i "&amp;IF($AK$310="MacOS","'' ","")&amp;"'s#"&amp;BK$312&amp;"="""&amp;VLOOKUP(BK$312,$AD$9:$AN$32,8,FALSE)&amp;""""&amp;"#"&amp;BK$312&amp;"="&amp;""""&amp;INDEX($E$188:$G$191,MATCH("●",INDEX($H$188:$AQ$191,,MATCH($D316,$137:$137,0)-7),0),1)&amp;""""&amp;"#g'"&amp;" ${CONFIG_DIR}"&amp;$K$7&amp;"; export "&amp;BK$312&amp;"="&amp;""""&amp;INDEX($E$188:$G$191,MATCH("●",INDEX($H$188:$AQ$191,,MATCH($D316,$137:$137,0)-7),0),1)&amp;""";"),",",""",""")</f>
        <v/>
      </c>
      <c r="BL316" s="71" t="str">
        <f>SUBSTITUTE(IF(INDEX($E$188:$G$191,MATCH("●",INDEX($H$188:$AQ$191,,MATCH($D316,$137:$137,0)-7),0),1)=VLOOKUP(BL$312,$AD$9:$AN$32,8,FALSE),"","sed -i "&amp;IF($AK$310="MacOS","'' ","")&amp;"'s#"&amp;BL$312&amp;"="""&amp;INDEX($E$188:$G$191,MATCH("●",INDEX($H$188:$AQ$191,,MATCH($D316,$137:$137,0)-7),0),1)&amp;""""&amp;"#"&amp;BL$312&amp;"="&amp;""""&amp;VLOOKUP(BL$312,$AD$9:$AN$32,8,FALSE)&amp;""""&amp;"#g'"&amp;"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6" s="71" t="str">
        <f>SUBSTITUTE(IF(VLOOKUP(BM$312,$AD$9:$AN$32,8,FALSE)=INDEX($E$193:$G$194,MATCH("●",INDEX($H$193:$AQ$194,,MATCH($D316,$137:$137,0)-7),0),1),"","sed -i "&amp;IF($AK$310="MacOS","'' ","")&amp;"'s#"&amp;BM$312&amp;"="""&amp;VLOOKUP(BM$312,$AD$9:$AN$32,8,FALSE)&amp;""""&amp;"#"&amp;BM$312&amp;"="&amp;""""&amp;INDEX($E$193:$G$194,MATCH("●",INDEX($H$193:$AQ$194,,MATCH($D316,$137:$137,0)-7),0),1)&amp;""""&amp;"#g'"&amp;" ${CONFIG_DIR}"&amp;$K$7&amp;"; export "&amp;BM$312&amp;"="&amp;""""&amp;INDEX($E$193:$G$194,MATCH("●",INDEX($H$193:$AQ$194,,MATCH($D316,$137:$137,0)-7),0),1)&amp;""";"),",",""",""")</f>
        <v/>
      </c>
      <c r="BN316" s="71" t="str">
        <f>SUBSTITUTE(IF(INDEX($E$193:$G$194,MATCH("●",INDEX($H$193:$AQ$194,,MATCH($D316,$137:$137,0)-7),0),1)=VLOOKUP(BN$312,$AD$9:$AN$32,8,FALSE),"","sed -i "&amp;IF($AK$310="MacOS","'' ","")&amp;"'s#"&amp;BN$312&amp;"="""&amp;INDEX($E$193:$G$194,MATCH("●",INDEX($H$193:$AQ$194,,MATCH($D316,$137:$137,0)-7),0),1)&amp;""""&amp;"#"&amp;BN$312&amp;"="&amp;""""&amp;VLOOKUP(BN$312,$AD$9:$AN$32,8,FALSE)&amp;""""&amp;"#g'"&amp;"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6" s="71" t="str">
        <f>SUBSTITUTE(IF(VLOOKUP(BO$312,$AD$9:$AN$32,8,FALSE)=INDEX($E$196:$G$197,MATCH("●",INDEX($H$196:$AQ$197,,MATCH($D316,$137:$137,0)-7),0),1),"","sed -i "&amp;IF($AK$310="MacOS","'' ","")&amp;"'s#"&amp;BO$312&amp;"="""&amp;VLOOKUP(BO$312,$AD$9:$AN$32,8,FALSE)&amp;""""&amp;"#"&amp;BO$312&amp;"="&amp;""""&amp;INDEX($E$196:$G$197,MATCH("●",INDEX($H$196:$AQ$197,,MATCH($D316,$137:$137,0)-7),0),1)&amp;""""&amp;"#g'"&amp;" ${CONFIG_DIR}"&amp;$K$7&amp;"; export "&amp;BO$312&amp;"="&amp;""""&amp;INDEX($E$196:$G$197,MATCH("●",INDEX($H$196:$AQ$197,,MATCH($D316,$137:$137,0)-7),0),1)&amp;""";"),",",""",""")</f>
        <v/>
      </c>
      <c r="BP316" s="71" t="str">
        <f>SUBSTITUTE(IF(INDEX($E$196:$G$197,MATCH("●",INDEX($H$196:$AQ$197,,MATCH($D316,$137:$137,0)-7),0),1)=VLOOKUP(BP$312,$AD$9:$AN$32,8,FALSE),"","sed -i "&amp;IF($AK$310="MacOS","'' ","")&amp;"'s#"&amp;BP$312&amp;"="""&amp;INDEX($E$196:$G$197,MATCH("●",INDEX($H$196:$AQ$197,,MATCH($D316,$137:$137,0)-7),0),1)&amp;""""&amp;"#"&amp;BP$312&amp;"="&amp;""""&amp;VLOOKUP(BP$312,$AD$9:$AN$32,8,FALSE)&amp;""""&amp;"#g'"&amp;"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6" s="71" t="str">
        <f>SUBSTITUTE(IF(VLOOKUP(BQ$312,$AD$9:$AN$32,8,FALSE)=INDEX($E$199:$G$200,MATCH("●",INDEX($H$199:$AQ$200,,MATCH($D316,$137:$137,0)-7),0),1),"","sed -i "&amp;IF($AK$310="MacOS","'' ","")&amp;"'s#"&amp;BQ$312&amp;"="""&amp;VLOOKUP(BQ$312,$AD$9:$AN$32,8,FALSE)&amp;""""&amp;"#"&amp;BQ$312&amp;"="&amp;""""&amp;INDEX($E$199:$G$200,MATCH("●",INDEX($H$199:$AQ$200,,MATCH($D316,$137:$137,0)-7),0),1)&amp;""""&amp;"#g'"&amp;" ${CONFIG_DIR}"&amp;$K$7&amp;"; export "&amp;BQ$312&amp;"="&amp;""""&amp;INDEX($E$199:$G$200,MATCH("●",INDEX($H$199:$AQ$200,,MATCH($D316,$137:$137,0)-7),0),1)&amp;""";"),",",""",""")</f>
        <v/>
      </c>
      <c r="BR316" s="71" t="str">
        <f>SUBSTITUTE(IF(INDEX($E$199:$G$200,MATCH("●",INDEX($H$199:$AQ$200,,MATCH($D316,$137:$137,0)-7),0),1)=VLOOKUP(BR$312,$AD$9:$AN$32,8,FALSE),"","sed -i "&amp;IF($AK$310="MacOS","'' ","")&amp;"'s#"&amp;BR$312&amp;"="""&amp;INDEX($E$199:$G$200,MATCH("●",INDEX($H$199:$AQ$200,,MATCH($D316,$137:$137,0)-7),0),1)&amp;""""&amp;"#"&amp;BR$312&amp;"="&amp;""""&amp;VLOOKUP(BR$312,$AD$9:$AN$32,8,FALSE)&amp;""""&amp;"#g'"&amp;"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6" s="71" t="str">
        <f>SUBSTITUTE(IF(VLOOKUP(BS$312,$AD$9:$AN$32,8,FALSE)=INDEX($E$202:$G$205,MATCH("●",INDEX($H$202:$AQ$205,,MATCH($D316,$137:$137,0)-7),0),1),"","sed -i "&amp;IF($AK$310="MacOS","'' ","")&amp;"'s#"&amp;BS$312&amp;"="""&amp;VLOOKUP(BS$312,$AD$9:$AN$32,8,FALSE)&amp;""""&amp;"#"&amp;BS$312&amp;"="&amp;""""&amp;INDEX($E$202:$G$205,MATCH("●",INDEX($H$202:$AQ$205,,MATCH($D316,$137:$137,0)-7),0),1)&amp;""""&amp;"#g'"&amp;" ${CONFIG_DIR}"&amp;$K$7&amp;"; export "&amp;BS$312&amp;"="&amp;""""&amp;INDEX($E$202:$G$205,MATCH("●",INDEX($H$202:$AQ$205,,MATCH($D316,$137:$137,0)-7),0),1)&amp;""";"),",",""",""")</f>
        <v/>
      </c>
      <c r="BT316" s="71" t="str">
        <f>SUBSTITUTE(IF(INDEX($E$202:$G$205,MATCH("●",INDEX($H$202:$AQ$205,,MATCH($D316,$137:$137,0)-7),0),1)=VLOOKUP(BT$312,$AD$9:$AN$32,8,FALSE),"","sed -i "&amp;IF($AK$310="MacOS","'' ","")&amp;"'s#"&amp;BT$312&amp;"="""&amp;INDEX($E$202:$G$205,MATCH("●",INDEX($H$202:$AQ$205,,MATCH($D316,$137:$137,0)-7),0),1)&amp;""""&amp;"#"&amp;BT$312&amp;"="&amp;""""&amp;VLOOKUP(BT$312,$AD$9:$AN$32,8,FALSE)&amp;""""&amp;"#g'"&amp;"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6" s="71" t="str">
        <f>SUBSTITUTE(IF(VLOOKUP(BU$312,$AD$9:$AN$32,8,FALSE)=INDEX($E$207:$G$212,MATCH("●",INDEX($H$207:$AQ$212,,MATCH($D316,$137:$137,0)-7),0),1),"","sed -i "&amp;IF($AK$310="MacOS","'' ","")&amp;"'s#"&amp;BU$312&amp;"="""&amp;VLOOKUP(BU$312,$AD$9:$AN$32,8,FALSE)&amp;""""&amp;"#"&amp;BU$312&amp;"="&amp;""""&amp;INDEX($E$207:$G$212,MATCH("●",INDEX($H$207:$AQ$212,,MATCH($D316,$137:$137,0)-7),0),1)&amp;""""&amp;"#g'"&amp;" ${CONFIG_DIR}"&amp;$K$7&amp;"; export "&amp;BU$312&amp;"="&amp;""""&amp;INDEX($E$207:$G$212,MATCH("●",INDEX($H$207:$AQ$212,,MATCH($D316,$137:$137,0)-7),0),1)&amp;""";"),",",""",""")</f>
        <v/>
      </c>
      <c r="BV316" s="71" t="str">
        <f>SUBSTITUTE(IF(INDEX($E$207:$G$212,MATCH("●",INDEX($H$207:$AQ$212,,MATCH($D316,$137:$137,0)-7),0),1)=VLOOKUP(BV$312,$AD$9:$AN$32,8,FALSE),"","sed -i "&amp;IF($AK$310="MacOS","'' ","")&amp;"'s#"&amp;BV$312&amp;"="""&amp;INDEX($E$207:$G$212,MATCH("●",INDEX($H$207:$AQ$212,,MATCH($D316,$137:$137,0)-7),0),1)&amp;""""&amp;"#"&amp;BV$312&amp;"="&amp;""""&amp;VLOOKUP(BV$312,$AD$9:$AN$32,8,FALSE)&amp;""""&amp;"#g'"&amp;"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6" s="71" t="str">
        <f>SUBSTITUTE(IF(VLOOKUP(BW$312,$AD$9:$AN$32,8,FALSE)=INDEX($E$214:$G$219,MATCH("●",INDEX($H$214:$AQ$219,,MATCH($D316,$137:$137,0)-7),0),1),"","sed -i "&amp;IF($AK$310="MacOS","'' ","")&amp;"'s#"&amp;BW$312&amp;"="""&amp;VLOOKUP(BW$312,$AD$9:$AN$32,8,FALSE)&amp;""""&amp;"#"&amp;BW$312&amp;"="&amp;""""&amp;INDEX($E$214:$G$219,MATCH("●",INDEX($H$214:$AQ$219,,MATCH($D316,$137:$137,0)-7),0),1)&amp;""""&amp;"#g'"&amp;" ${CONFIG_DIR}"&amp;$K$7&amp;"; export "&amp;BW$312&amp;"="&amp;""""&amp;INDEX($E$214:$G$219,MATCH("●",INDEX($H$214:$AQ$219,,MATCH($D316,$137:$137,0)-7),0),1)&amp;""";"),",",""",""")</f>
        <v/>
      </c>
      <c r="BX316" s="71" t="str">
        <f>SUBSTITUTE(IF(INDEX($E$214:$G$219,MATCH("●",INDEX($H$214:$AQ$219,,MATCH($D316,$137:$137,0)-7),0),1)=VLOOKUP(BX$312,$AD$9:$AN$32,8,FALSE),"","sed -i "&amp;IF($AK$310="MacOS","'' ","")&amp;"'s#"&amp;BX$312&amp;"="""&amp;INDEX($E$214:$G$219,MATCH("●",INDEX($H$214:$AQ$219,,MATCH($D316,$137:$137,0)-7),0),1)&amp;""""&amp;"#"&amp;BX$312&amp;"="&amp;""""&amp;VLOOKUP(BX$312,$AD$9:$AN$32,8,FALSE)&amp;""""&amp;"#g'"&amp;"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6" s="71" t="str">
        <f>SUBSTITUTE(IF(VLOOKUP(BY$312,$AD$9:$AN$32,8,FALSE)=INDEX($E$221:$G$226,MATCH("●",INDEX($H$221:$AQ$226,,MATCH($D316,$137:$137,0)-7),0),1),"","sed -i "&amp;IF($AK$310="MacOS","'' ","")&amp;"'s#"&amp;BY$312&amp;"="""&amp;VLOOKUP(BY$312,$AD$9:$AN$32,8,FALSE)&amp;""""&amp;"#"&amp;BY$312&amp;"="&amp;""""&amp;INDEX($E$221:$G$226,MATCH("●",INDEX($H$221:$AQ$226,,MATCH($D316,$137:$137,0)-7),0),1)&amp;""""&amp;"#g'"&amp;" ${CONFIG_DIR}"&amp;$K$7&amp;"; export "&amp;BY$312&amp;"="&amp;""""&amp;INDEX($E$221:$G$226,MATCH("●",INDEX($H$221:$AQ$226,,MATCH($D316,$137:$137,0)-7),0),1)&amp;""";"),",",""",""")</f>
        <v/>
      </c>
      <c r="BZ316" s="71" t="str">
        <f>SUBSTITUTE(IF(INDEX($E$221:$G$226,MATCH("●",INDEX($H$221:$AQ$226,,MATCH($D316,$137:$137,0)-7),0),1)=VLOOKUP(BZ$312,$AD$9:$AN$32,8,FALSE),"","sed -i "&amp;IF($AK$310="MacOS","'' ","")&amp;"'s#"&amp;BZ$312&amp;"="""&amp;INDEX($E$221:$G$226,MATCH("●",INDEX($H$221:$AQ$226,,MATCH($D316,$137:$137,0)-7),0),1)&amp;""""&amp;"#"&amp;BZ$312&amp;"="&amp;""""&amp;VLOOKUP(BZ$312,$AD$9:$AN$32,8,FALSE)&amp;""""&amp;"#g'"&amp;"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6" s="71" t="str">
        <f>SUBSTITUTE(IF(VLOOKUP(CA$312,$AD$9:$AN$32,8,FALSE)=INDEX($E$228:$G$233,MATCH("●",INDEX($H$228:$AQ$233,,MATCH($D316,$137:$137,0)-7),0),1),"","sed -i "&amp;IF($AK$310="MacOS","'' ","")&amp;"'s#"&amp;CA$312&amp;"="""&amp;VLOOKUP(CA$312,$AD$9:$AN$32,8,FALSE)&amp;""""&amp;"#"&amp;CA$312&amp;"="&amp;""""&amp;INDEX($E$228:$G$233,MATCH("●",INDEX($H$228:$AQ$233,,MATCH($D316,$137:$137,0)-7),0),1)&amp;""""&amp;"#g'"&amp;" ${CONFIG_DIR}"&amp;$K$7&amp;"; export "&amp;CA$312&amp;"="&amp;""""&amp;INDEX($E$228:$G$233,MATCH("●",INDEX($H$228:$AQ$233,,MATCH($D316,$137:$137,0)-7),0),1)&amp;""";"),",",""",""")</f>
        <v/>
      </c>
      <c r="CB316" s="71" t="str">
        <f>SUBSTITUTE(IF(INDEX($E$228:$G$233,MATCH("●",INDEX($H$228:$AQ$233,,MATCH($D316,$137:$137,0)-7),0),1)=VLOOKUP(CB$312,$AD$9:$AN$32,8,FALSE),"","sed -i "&amp;IF($AK$310="MacOS","'' ","")&amp;"'s#"&amp;CB$312&amp;"="""&amp;INDEX($E$228:$G$233,MATCH("●",INDEX($H$228:$AQ$233,,MATCH($D316,$137:$137,0)-7),0),1)&amp;""""&amp;"#"&amp;CB$312&amp;"="&amp;""""&amp;VLOOKUP(CB$312,$AD$9:$AN$32,8,FALSE)&amp;""""&amp;"#g'"&amp;"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6" s="71" t="str">
        <f>SUBSTITUTE(IF(VLOOKUP(CC$312,$AD$9:$AN$32,8,FALSE)=INDEX($E$235:$G$240,MATCH("●",INDEX($H$235:$AQ$240,,MATCH($D316,$137:$137,0)-7),0),1),"","sed -i "&amp;IF($AK$310="MacOS","'' ","")&amp;"'s#"&amp;CC$312&amp;"="""&amp;VLOOKUP(CC$312,$AD$9:$AN$32,8,FALSE)&amp;""""&amp;"#"&amp;CC$312&amp;"="&amp;""""&amp;INDEX($E$235:$G$240,MATCH("●",INDEX($H$235:$AQ$240,,MATCH($D316,$137:$137,0)-7),0),1)&amp;""""&amp;"#g'"&amp;" ${CONFIG_DIR}"&amp;$K$7&amp;"; export "&amp;CC$312&amp;"="&amp;""""&amp;INDEX($E$235:$G$240,MATCH("●",INDEX($H$235:$AQ$240,,MATCH($D316,$137:$137,0)-7),0),1)&amp;""";"),",",""",""")</f>
        <v/>
      </c>
      <c r="CD316" s="71" t="str">
        <f>SUBSTITUTE(IF(INDEX($E$235:$G$240,MATCH("●",INDEX($H$235:$AQ$240,,MATCH($D316,$137:$137,0)-7),0),1)=VLOOKUP(CD$312,$AD$9:$AN$32,8,FALSE),"","sed -i "&amp;IF($AK$310="MacOS","'' ","")&amp;"'s#"&amp;CD$312&amp;"="""&amp;INDEX($E$235:$G$240,MATCH("●",INDEX($H$235:$AQ$240,,MATCH($D316,$137:$137,0)-7),0),1)&amp;""""&amp;"#"&amp;CD$312&amp;"="&amp;""""&amp;VLOOKUP(CD$312,$AD$9:$AN$32,8,FALSE)&amp;""""&amp;"#g'"&amp;"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6" s="71" t="str">
        <f>SUBSTITUTE(IF(VLOOKUP(CE$312,$AD$9:$AN$32,8,FALSE)=INDEX($E$242:$G$247,MATCH("●",INDEX($H$242:$AQ$247,,MATCH($D316,$137:$137,0)-7),0),1),"","sed -i "&amp;IF($AK$310="MacOS","'' ","")&amp;"'s#"&amp;CE$312&amp;"="""&amp;VLOOKUP(CE$312,$AD$9:$AN$32,8,FALSE)&amp;""""&amp;"#"&amp;CE$312&amp;"="&amp;""""&amp;INDEX($E$242:$G$247,MATCH("●",INDEX($H$242:$AQ$247,,MATCH($D316,$137:$137,0)-7),0),1)&amp;""""&amp;"#g'"&amp;" ${CONFIG_DIR}"&amp;$K$7&amp;"; export "&amp;CE$312&amp;"="&amp;""""&amp;INDEX($E$242:$G$247,MATCH("●",INDEX($H$242:$AQ$247,,MATCH($D316,$137:$137,0)-7),0),1)&amp;""";"),",",""",""")</f>
        <v/>
      </c>
      <c r="CF316" s="71" t="str">
        <f>SUBSTITUTE(IF(INDEX($E$242:$G$247,MATCH("●",INDEX($H$242:$AQ$247,,MATCH($D316,$137:$137,0)-7),0),1)=VLOOKUP(CF$312,$AD$9:$AN$32,8,FALSE),"","sed -i "&amp;IF($AK$310="MacOS","'' ","")&amp;"'s#"&amp;CF$312&amp;"="""&amp;INDEX($E$242:$G$247,MATCH("●",INDEX($H$242:$AQ$247,,MATCH($D316,$137:$137,0)-7),0),1)&amp;""""&amp;"#"&amp;CF$312&amp;"="&amp;""""&amp;VLOOKUP(CF$312,$AD$9:$AN$32,8,FALSE)&amp;""""&amp;"#g'"&amp;"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6" s="71" t="str">
        <f>SUBSTITUTE(IF(VLOOKUP(CG$312,$AD$9:$AN$32,8,FALSE)=INDEX($E$249:$G$253,MATCH("●",INDEX($H$249:$AQ$253,,MATCH($D316,$137:$137,0)-7),0),1),"","sed -i "&amp;IF($AK$310="MacOS","'' ","")&amp;"'s#"&amp;CG$312&amp;"="""&amp;VLOOKUP(CG$312,$AD$9:$AN$32,8,FALSE)&amp;""""&amp;"#"&amp;CG$312&amp;"="&amp;""""&amp;INDEX($E$249:$G$253,MATCH("●",INDEX($H$249:$AQ$253,,MATCH($D316,$137:$137,0)-7),0),1)&amp;""""&amp;"#g'"&amp;" ${CONFIG_DIR}"&amp;$K$7&amp;"; export "&amp;CG$312&amp;"="&amp;""""&amp;INDEX($E$249:$G$253,MATCH("●",INDEX($H$249:$AQ$253,,MATCH($D316,$137:$137,0)-7),0),1)&amp;""";"),",",""",""")</f>
        <v/>
      </c>
      <c r="CH316" s="71" t="str">
        <f>SUBSTITUTE(IF(INDEX($E$249:$G$253,MATCH("●",INDEX($H$249:$AQ$253,,MATCH($D316,$137:$137,0)-7),0),1)=VLOOKUP(CH$312,$AD$9:$AN$32,8,FALSE),"","sed -i "&amp;IF($AK$310="MacOS","'' ","")&amp;"'s#"&amp;CH$312&amp;"="""&amp;INDEX($E$249:$G$253,MATCH("●",INDEX($H$249:$AQ$253,,MATCH($D316,$137:$137,0)-7),0),1)&amp;""""&amp;"#"&amp;CH$312&amp;"="&amp;""""&amp;VLOOKUP(CH$312,$AD$9:$AN$32,8,FALSE)&amp;""""&amp;"#g'"&amp;"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6" s="71" t="str">
        <f>SUBSTITUTE(IF(VLOOKUP(CI$312,$AD$9:$AN$32,8,FALSE)=INDEX($E$255:$G$259,MATCH("●",INDEX($H$255:$AQ$259,,MATCH($D316,$137:$137,0)-7),0),1),"","sed -i "&amp;IF($AK$310="MacOS","'' ","")&amp;"'s#"&amp;CI$312&amp;"="""&amp;VLOOKUP(CI$312,$AD$9:$AN$32,8,FALSE)&amp;""""&amp;"#"&amp;CI$312&amp;"="&amp;""""&amp;INDEX($E$255:$G$259,MATCH("●",INDEX($H$255:$AQ$259,,MATCH($D316,$137:$137,0)-7),0),1)&amp;""""&amp;"#g'"&amp;" ${CONFIG_DIR}"&amp;$K$7&amp;"; export "&amp;CI$312&amp;"="&amp;""""&amp;INDEX($E$255:$G$259,MATCH("●",INDEX($H$255:$AQ$259,,MATCH($D316,$137:$137,0)-7),0),1)&amp;""";"),",",""",""")</f>
        <v/>
      </c>
      <c r="CJ316" s="71" t="str">
        <f>SUBSTITUTE(IF(INDEX($E$255:$G$259,MATCH("●",INDEX($H$255:$AQ$259,,MATCH($D316,$137:$137,0)-7),0),1)=VLOOKUP(CJ$312,$AD$9:$AN$32,8,FALSE),"","sed -i "&amp;IF($AK$310="MacOS","'' ","")&amp;"'s#"&amp;CJ$312&amp;"="""&amp;INDEX($E$255:$G$259,MATCH("●",INDEX($H$255:$AQ$259,,MATCH($D316,$137:$137,0)-7),0),1)&amp;""""&amp;"#"&amp;CJ$312&amp;"="&amp;""""&amp;VLOOKUP(CJ$312,$AD$9:$AN$32,8,FALSE)&amp;""""&amp;"#g'"&amp;"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6" s="71" t="str">
        <f>SUBSTITUTE(IF(VLOOKUP(CK$312,$AD$9:$AN$32,8,FALSE)=INDEX($E$261:$G$270,MATCH("●",INDEX($H$261:$AQ$270,,MATCH($D316,$137:$137,0)-7),0),1),"","sed -i "&amp;IF($AK$310="MacOS","'' ","")&amp;"'s#"&amp;CK$312&amp;"="""&amp;VLOOKUP(CK$312,$AD$9:$AN$32,8,FALSE)&amp;""""&amp;"#"&amp;CK$312&amp;"="&amp;""""&amp;INDEX($E$261:$G$270,MATCH("●",INDEX($H$261:$AQ$270,,MATCH($D316,$137:$137,0)-7),0),1)&amp;""""&amp;"#g'"&amp;" ${CONFIG_DIR}"&amp;$K$7&amp;"; export "&amp;CK$312&amp;"="&amp;""""&amp;INDEX($E$261:$G$270,MATCH("●",INDEX($H$261:$AQ$270,,MATCH($D316,$137:$137,0)-7),0),1)&amp;""";"),",",""",""")</f>
        <v/>
      </c>
      <c r="CL316" s="71" t="str">
        <f t="shared" si="6"/>
        <v/>
      </c>
      <c r="CM316" s="71" t="str">
        <f t="shared" si="7"/>
        <v/>
      </c>
      <c r="CN316" s="71" t="str">
        <f t="shared" si="8"/>
        <v/>
      </c>
      <c r="CO316" s="71" t="str">
        <f t="shared" si="9"/>
        <v/>
      </c>
      <c r="CP316" s="71" t="str">
        <f t="shared" si="10"/>
        <v/>
      </c>
      <c r="CQ316" s="71" t="str">
        <f t="shared" si="11"/>
        <v/>
      </c>
      <c r="CR316" s="71" t="str">
        <f t="shared" si="12"/>
        <v/>
      </c>
      <c r="CS316" s="5" t="s">
        <v>735</v>
      </c>
    </row>
    <row r="317" spans="3:97" ht="72" customHeight="1">
      <c r="D317" s="96">
        <f t="shared" ref="D317:D347" si="13">$D316+1</f>
        <v>81</v>
      </c>
      <c r="E317" s="97"/>
      <c r="F317" s="97"/>
      <c r="G317" s="98"/>
      <c r="H317" s="45" t="str">
        <f t="shared" ca="1" si="5"/>
        <v>clear; echo テストケース081; sed -i '' 's#DBMS_NAME="MySQL"#DBMS_NAME="PostgreSQL"#g' ${CONFIG_DIR}db_sql_config.txt; export DBMS_NAME="PostgreSQL";sed -i '' 's#DATABASE_CHARACTER_SET="utf8mb4"#DATABASE_CHARACTER_SET="NONE"#g' ${CONFIG_DIR}db_sql_config.txt; export DATABASE_CHARACTER_SET="NONE";sed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's#DATABASE_CHARACTER_SET="NONE"#DATABASE_CHARACTER_SET="utf8mb4"#g'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7"/>
      <c r="AE317" s="99" t="str" cm="1">
        <f t="array" ref="AE317">SUBSTITUTE(INDEX($H$288:$AQ$288, , MATCH($D317, $137:$137, 0)-7),"-","")</f>
        <v>異常</v>
      </c>
      <c r="AF317" s="100"/>
      <c r="AG317" s="101"/>
      <c r="AH317" s="102" t="s">
        <v>1556</v>
      </c>
      <c r="AI317" s="103"/>
      <c r="AJ317" s="103"/>
      <c r="AK317" s="103"/>
      <c r="AL317" s="103"/>
      <c r="AM317" s="103"/>
      <c r="AN317" s="103"/>
      <c r="AO317" s="103"/>
      <c r="AP317" s="103"/>
      <c r="AQ317" s="104"/>
      <c r="AS317" s="68" t="str" cm="1">
        <f t="array" ref="AS317">SUBSTITUTE(TEXT(INDEX($H$291:$AQ$291,1,$D317-77),"000000"),"-","")</f>
        <v>240130</v>
      </c>
      <c r="AT317" s="69"/>
      <c r="AU317" s="70"/>
      <c r="AW317" s="71" t="str">
        <f>SUBSTITUTE(IF(VLOOKUP(AW$312,$AD$9:$AN$32,8,FALSE)=INDEX($E$143:$G$146,MATCH("●",INDEX($H$143:$AQ$146,,MATCH($D317,$137:$137,0)-7),0),1),"","sed -i "&amp;IF($AK$310="MacOS","'' ","")&amp;"'s#"&amp;AW$312&amp;"="""&amp;VLOOKUP(AW$312,$AD$9:$AN$32,8,FALSE)&amp;""""&amp;"#"&amp;AW$312&amp;"="&amp;""""&amp;INDEX($E$143:$G$146,MATCH("●",INDEX($H$143:$AQ$146,,MATCH($D317,$137:$137,0)-7),0),1)&amp;""""&amp;"#g'"&amp;" ${CONFIG_DIR}"&amp;$K$7&amp;"; export "&amp;AW$312&amp;"="&amp;""""&amp;INDEX($E$143:$G$146,MATCH("●",INDEX($H$143:$AQ$146,,MATCH($D317,$137:$137,0)-7),0),1)&amp;""";"),",",""",""")</f>
        <v>sed -i '' 's#DBMS_NAME="MySQL"#DBMS_NAME="PostgreSQL"#g' ${CONFIG_DIR}db_sql_config.txt; export DBMS_NAME="PostgreSQL";</v>
      </c>
      <c r="AX317" s="71" t="str">
        <f>SUBSTITUTE(IF(INDEX($E$143:$G$146,MATCH("●",INDEX($H$143:$AQ$146,,MATCH($D317,$137:$137,0)-7),0),1)=VLOOKUP(AX$312,$AD$9:$AN$32,8,FALSE),"","sed -i "&amp;IF($AK$310="MacOS","'' ","")&amp;"'s#"&amp;AX$312&amp;"="""&amp;INDEX($E$143:$G$146,MATCH("●",INDEX($H$143:$AQ$146,,MATCH($D317,$137:$137,0)-7),0),1)&amp;""""&amp;"#"&amp;AX$312&amp;"="&amp;""""&amp;VLOOKUP(AX$312,$AD$9:$AN$32,8,FALSE)&amp;""""&amp;"#g'"&amp;"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17" s="71" t="str">
        <f>SUBSTITUTE(IF(VLOOKUP(AY$312,$AD$9:$AN$32,8,FALSE)=INDEX($E$148:$G$149,MATCH("●",INDEX($H$148:$AQ$149,,MATCH($D317,$137:$137,0)-7),0),1),"","sed -i "&amp;IF($AK$310="MacOS","'' ","")&amp;"'s#"&amp;AY$312&amp;"="""&amp;VLOOKUP(AY$312,$AD$9:$AN$32,8,FALSE)&amp;""""&amp;"#"&amp;AY$312&amp;"="&amp;""""&amp;INDEX($E$148:$G$149,MATCH("●",INDEX($H$148:$AQ$149,,MATCH($D317,$137:$137,0)-7),0),1)&amp;""""&amp;"#g'"&amp;" ${CONFIG_DIR}"&amp;$K$7&amp;"; export "&amp;AY$312&amp;"="&amp;""""&amp;INDEX($E$148:$G$149,MATCH("●",INDEX($H$148:$AQ$149,,MATCH($D317,$137:$137,0)-7),0),1)&amp;""";"),",",""",""")</f>
        <v/>
      </c>
      <c r="AZ317" s="71" t="str">
        <f>SUBSTITUTE(IF(INDEX($E$148:$G$149,MATCH("●",INDEX($H$148:$AQ$149,,MATCH($D317,$137:$137,0)-7),0),1)=VLOOKUP(AZ$312,$AD$9:$AN$16,8,FALSE),"","sed -i "&amp;IF($AK$310="MacOS","'' ","")&amp;"'s#"&amp;AZ$312&amp;"="""&amp;INDEX($E$148:$G$149,MATCH("●",INDEX($H$148:$AQ$149,,MATCH($D317,$137:$137,0)-7),0),1)&amp;""""&amp;"#"&amp;AZ$312&amp;"="&amp;""""&amp;VLOOKUP(AZ$312,$AD$9:$AN$16,8,FALSE)&amp;""""&amp;"#g'"&amp;"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7" s="71" t="str">
        <f>SUBSTITUTE(IF(VLOOKUP(BA$312,$AD$9:$AN$32,8,FALSE)=INDEX($E$151:$G$156,MATCH("●",INDEX($H$151:$AQ$156,,MATCH($D317,$137:$137,0)-7),0),1),"","sed -i "&amp;IF($AK$310="MacOS","'' ","")&amp;"'s#"&amp;BA$312&amp;"="""&amp;VLOOKUP(BA$312,$AD$9:$AN$32,8,FALSE)&amp;""""&amp;"#"&amp;BA$312&amp;"="&amp;""""&amp;INDEX($E$151:$G$156,MATCH("●",INDEX($H$151:$AQ$156,,MATCH($D317,$137:$137,0)-7),0),1)&amp;""""&amp;"#g'"&amp;" ${CONFIG_DIR}"&amp;$K$7&amp;"; export "&amp;BA$312&amp;"="&amp;""""&amp;INDEX($E$151:$G$156,MATCH("●",INDEX($H$151:$AQ$156,,MATCH($D317,$137:$137,0)-7),0),1)&amp;""";"),",",""",""")</f>
        <v>sed -i '' 's#DATABASE_CHARACTER_SET="utf8mb4"#DATABASE_CHARACTER_SET="NONE"#g' ${CONFIG_DIR}db_sql_config.txt; export DATABASE_CHARACTER_SET="NONE";</v>
      </c>
      <c r="BB317" s="71" t="str">
        <f>SUBSTITUTE(IF(INDEX($E$151:$G$156,MATCH("●",INDEX($H$151:$AQ$156,,MATCH($D317,$137:$137,0)-7),0),1)=VLOOKUP(BB$312,$AD$9:$AN$16,8,FALSE),"","sed -i "&amp;IF($AK$310="MacOS","'' ","")&amp;"'s#"&amp;BB$312&amp;"="""&amp;INDEX($E$151:$G$156,MATCH("●",INDEX($H$151:$AQ$156,,MATCH($D317,$137:$137,0)-7),0),1)&amp;""""&amp;"#"&amp;BB$312&amp;"="&amp;""""&amp;VLOOKUP(BB$312,$AD$9:$AN$16,8,FALSE)&amp;""""&amp;"#g'"&amp;"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's#DATABASE_CHARACTER_SET="NONE"#DATABASE_CHARACTER_SET="utf8mb4"#g' ${CONFIG_DIR}db_sql_config.txt; export DATABASE_CHARACTER_SET="utf8mb4";</v>
      </c>
      <c r="BC317" s="71" t="str">
        <f>SUBSTITUTE(IF(VLOOKUP(BC$312,$AD$9:$AN$32,8,FALSE)=INDEX($E$158:$G$166,MATCH("●",INDEX($H$158:$AQ$166,,MATCH($D317,$137:$137,0)-7),0),1),"","sed -i "&amp;IF($AK$310="MacOS","'' ","")&amp;"'s#"&amp;BC$312&amp;"="""&amp;VLOOKUP(BC$312,$AD$9:$AN$32,8,FALSE)&amp;""""&amp;"#"&amp;BC$312&amp;"="&amp;""""&amp;INDEX($E$158:$G$166,MATCH("●",INDEX($H$158:$AQ$166,,MATCH($D317,$137:$137,0)-7),0),1)&amp;""""&amp;"#g'"&amp;" ${CONFIG_DIR}"&amp;$K$7&amp;"; export "&amp;BC$312&amp;"="&amp;""""&amp;INDEX($E$158:$G$166,MATCH("●",INDEX($H$158:$AQ$166,,MATCH($D317,$137:$137,0)-7),0),1)&amp;""";"),",",""",""")</f>
        <v>sed -i '' 's#DATABASE_COLLATE="utf8mb4_unicode_ci"#DATABASE_COLLATE="C"#g' ${CONFIG_DIR}db_sql_config.txt; export DATABASE_COLLATE="C";</v>
      </c>
      <c r="BD317" s="71" t="str">
        <f>SUBSTITUTE(IF(INDEX($E$158:$G$166,MATCH("●",INDEX($H$158:$AQ$166,,MATCH($D317,$137:$137,0)-7),0),1)=VLOOKUP(BD$312,$AD$9:$AN$16,8,FALSE),"","sed -i "&amp;IF($AK$310="MacOS","'' ","")&amp;"'s#"&amp;BD$312&amp;"="""&amp;INDEX($E$158:$G$166,MATCH("●",INDEX($H$158:$AQ$166,,MATCH($D317,$137:$137,0)-7),0),1)&amp;""""&amp;"#"&amp;BD$312&amp;"="&amp;""""&amp;VLOOKUP(BD$312,$AD$9:$AN$16,8,FALSE)&amp;""""&amp;"#g'"&amp;"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17" s="71" t="str">
        <f>SUBSTITUTE(IF(VLOOKUP(BE$312,$AD$9:$AN$32,8,FALSE)=INDEX($E$168:$G$169,MATCH("●",INDEX($H$168:$AQ$169,,MATCH($D317,$137:$137,0)-7),0),1),"","sed -i "&amp;IF($AK$310="MacOS","'' ","")&amp;"'s#"&amp;BE$312&amp;"="""&amp;VLOOKUP(BE$312,$AD$9:$AD$9:$AN$32,8,FALSE)&amp;""""&amp;"#"&amp;BE$312&amp;"="&amp;""""&amp;INDEX($E$168:$G$169,MATCH("●",INDEX($H$168:$AQ$169,,MATCH($D317,$137:$137,0)-7),0),1)&amp;""""&amp;"#g'"&amp;" ${CONFIG_DIR}"&amp;$K$7&amp;"; export "&amp;BE$312&amp;"="&amp;""""&amp;INDEX($E$168:$G$169,MATCH("●",INDEX($H$168:$AQ$169,,MATCH($D317,$137:$137,0)-7),0),1)&amp;""";"),",",""",""")</f>
        <v/>
      </c>
      <c r="BF317" s="71" t="str">
        <f>SUBSTITUTE(IF(INDEX($E$168:$G$169,MATCH("●",INDEX($H$168:$AQ$169,,MATCH($D317,$137:$137,0)-7),0),1)=VLOOKUP(BF$312,$AD$9:$AN$16,8,FALSE),"","sed -i "&amp;IF($AK$310="MacOS","'' ","")&amp;"'s#"&amp;BF$312&amp;"="""&amp;INDEX($E$168:$G$169,MATCH("●",INDEX($H$168:$AQ$169,,MATCH($D317,$137:$137,0)-7),0),1)&amp;""""&amp;"#"&amp;BF$312&amp;"="&amp;""""&amp;VLOOKUP(BF$312,$AD$9:$AN$16,8,FALSE)&amp;""""&amp;"#g'"&amp;"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7" s="71" t="str">
        <f>SUBSTITUTE(IF(VLOOKUP(BG$312,$AD$9:$AN$32,8,FALSE)=INDEX($E$171:$G$172,MATCH("●",INDEX($H$171:$AQ$172,,MATCH($D317,$137:$137,0)-7),0),1),"","sed -i "&amp;IF($AK$310="MacOS","'' ","")&amp;"'s#"&amp;BG$312&amp;"="""&amp;VLOOKUP(BG$312,$AD$9:$AN$32,8,FALSE)&amp;""""&amp;"#"&amp;BG$312&amp;"="&amp;""""&amp;INDEX($E$171:$G$172,MATCH("●",INDEX($H$171:$AQ$172,,MATCH($D317,$137:$137,0)-7),0),1)&amp;""""&amp;"#g'"&amp;" ${CONFIG_DIR}"&amp;$K$7&amp;"; export "&amp;BG$312&amp;"="&amp;""""&amp;INDEX($E$171:$G$172,MATCH("●",INDEX($H$171:$AQ$172,,MATCH($D317,$137:$137,0)-7),0),1)&amp;""";"),",",""",""")</f>
        <v/>
      </c>
      <c r="BH317" s="71" t="str">
        <f>SUBSTITUTE(IF(INDEX($E$171:$G$172,MATCH("●",INDEX($H$171:$AQ$172,,MATCH($D317,$137:$137,0)-7),0),1)=VLOOKUP(BH$312,$AD$9:$AN$16,8,FALSE),"","sed -i "&amp;IF($AK$310="MacOS","'' ","")&amp;"'s#"&amp;BH$312&amp;"="""&amp;INDEX($E$171:$G$172,MATCH("●",INDEX($H$171:$AQ$172,,MATCH($D317,$137:$137,0)-7),0),1)&amp;""""&amp;"#"&amp;BH$312&amp;"="&amp;""""&amp;VLOOKUP(BH$312,$AD$9:$AN$16,8,FALSE)&amp;""""&amp;"#g'"&amp;"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7" s="71" t="str">
        <f>SUBSTITUTE(IF(VLOOKUP(BI$312,$AD$9:$AN$32,8,FALSE)=INDEX($E$174:$G$186,MATCH("●",INDEX($H$174:$AQ$186,,MATCH($D317,$137:$137,0)-7),0),1),"","sed -i "&amp;IF($AK$310="MacOS","'' ","")&amp;"'s#"&amp;BI$312&amp;"="""&amp;VLOOKUP(BI$312,$AD$9:$AN$32,8,FALSE)&amp;""""&amp;"#"&amp;BI$312&amp;"="&amp;""""&amp;INDEX($E$174:$G$186,MATCH("●",INDEX($H$174:$AQ$186,,MATCH($D317,$137:$137,0)-7),0),1)&amp;""""&amp;"#g'"&amp;" ${CONFIG_DIR}"&amp;$K$7&amp;"; export "&amp;BI$312&amp;"="&amp;""""&amp;INDEX($E$174:$G$186,MATCH("●",INDEX($H$174:$AQ$186,,MATCH($D317,$137:$137,0)-7),0),1)&amp;""";"),",",""",""")</f>
        <v>sed -i '' 's#DATABASE_USERRIGHT="ALL PRIVILEGES"#DATABASE_USERRIGHT="Superuser"#g' ${CONFIG_DIR}db_sql_config.txt; export DATABASE_USERRIGHT="Superuser";</v>
      </c>
      <c r="BJ317" s="71" t="str">
        <f>SUBSTITUTE(IF(INDEX($E$174:$G$186,MATCH("●",INDEX($H$174:$AQ$186,,MATCH($D317,$137:$137,0)-7),0),1)=VLOOKUP(BJ$312,$AD$9:$AN$16,8,FALSE),"","sed -i "&amp;IF($AK$310="MacOS","'' ","")&amp;"'s#"&amp;BJ$312&amp;"="""&amp;INDEX($E$174:$G$186,MATCH("●",INDEX($H$174:$AQ$186,,MATCH($D317,$137:$137,0)-7),0),1)&amp;""""&amp;"#"&amp;BJ$312&amp;"="&amp;""""&amp;VLOOKUP(BJ$312,$AD$9:$AN$16,8,FALSE)&amp;""""&amp;"#g'"&amp;"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17" s="71" t="str">
        <f>SUBSTITUTE(IF(VLOOKUP(BK$312,$AD$9:$AN$32,8,FALSE)=INDEX($E$188:$G$191,MATCH("●",INDEX($H$188:$AQ$191,,MATCH($D317,$137:$137,0)-7),0),1),"","sed -i "&amp;IF($AK$310="MacOS","'' ","")&amp;"'s#"&amp;BK$312&amp;"="""&amp;VLOOKUP(BK$312,$AD$9:$AN$32,8,FALSE)&amp;""""&amp;"#"&amp;BK$312&amp;"="&amp;""""&amp;INDEX($E$188:$G$191,MATCH("●",INDEX($H$188:$AQ$191,,MATCH($D317,$137:$137,0)-7),0),1)&amp;""""&amp;"#g'"&amp;" ${CONFIG_DIR}"&amp;$K$7&amp;"; export "&amp;BK$312&amp;"="&amp;""""&amp;INDEX($E$188:$G$191,MATCH("●",INDEX($H$188:$AQ$191,,MATCH($D317,$137:$137,0)-7),0),1)&amp;""";"),",",""",""")</f>
        <v/>
      </c>
      <c r="BL317" s="71" t="str">
        <f>SUBSTITUTE(IF(INDEX($E$188:$G$191,MATCH("●",INDEX($H$188:$AQ$191,,MATCH($D317,$137:$137,0)-7),0),1)=VLOOKUP(BL$312,$AD$9:$AN$32,8,FALSE),"","sed -i "&amp;IF($AK$310="MacOS","'' ","")&amp;"'s#"&amp;BL$312&amp;"="""&amp;INDEX($E$188:$G$191,MATCH("●",INDEX($H$188:$AQ$191,,MATCH($D317,$137:$137,0)-7),0),1)&amp;""""&amp;"#"&amp;BL$312&amp;"="&amp;""""&amp;VLOOKUP(BL$312,$AD$9:$AN$32,8,FALSE)&amp;""""&amp;"#g'"&amp;"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7" s="71" t="str">
        <f>SUBSTITUTE(IF(VLOOKUP(BM$312,$AD$9:$AN$32,8,FALSE)=INDEX($E$193:$G$194,MATCH("●",INDEX($H$193:$AQ$194,,MATCH($D317,$137:$137,0)-7),0),1),"","sed -i "&amp;IF($AK$310="MacOS","'' ","")&amp;"'s#"&amp;BM$312&amp;"="""&amp;VLOOKUP(BM$312,$AD$9:$AN$32,8,FALSE)&amp;""""&amp;"#"&amp;BM$312&amp;"="&amp;""""&amp;INDEX($E$193:$G$194,MATCH("●",INDEX($H$193:$AQ$194,,MATCH($D317,$137:$137,0)-7),0),1)&amp;""""&amp;"#g'"&amp;" ${CONFIG_DIR}"&amp;$K$7&amp;"; export "&amp;BM$312&amp;"="&amp;""""&amp;INDEX($E$193:$G$194,MATCH("●",INDEX($H$193:$AQ$194,,MATCH($D317,$137:$137,0)-7),0),1)&amp;""";"),",",""",""")</f>
        <v/>
      </c>
      <c r="BN317" s="71" t="str">
        <f>SUBSTITUTE(IF(INDEX($E$193:$G$194,MATCH("●",INDEX($H$193:$AQ$194,,MATCH($D317,$137:$137,0)-7),0),1)=VLOOKUP(BN$312,$AD$9:$AN$32,8,FALSE),"","sed -i "&amp;IF($AK$310="MacOS","'' ","")&amp;"'s#"&amp;BN$312&amp;"="""&amp;INDEX($E$193:$G$194,MATCH("●",INDEX($H$193:$AQ$194,,MATCH($D317,$137:$137,0)-7),0),1)&amp;""""&amp;"#"&amp;BN$312&amp;"="&amp;""""&amp;VLOOKUP(BN$312,$AD$9:$AN$32,8,FALSE)&amp;""""&amp;"#g'"&amp;"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7" s="71" t="str">
        <f>SUBSTITUTE(IF(VLOOKUP(BO$312,$AD$9:$AN$32,8,FALSE)=INDEX($E$196:$G$197,MATCH("●",INDEX($H$196:$AQ$197,,MATCH($D317,$137:$137,0)-7),0),1),"","sed -i "&amp;IF($AK$310="MacOS","'' ","")&amp;"'s#"&amp;BO$312&amp;"="""&amp;VLOOKUP(BO$312,$AD$9:$AN$32,8,FALSE)&amp;""""&amp;"#"&amp;BO$312&amp;"="&amp;""""&amp;INDEX($E$196:$G$197,MATCH("●",INDEX($H$196:$AQ$197,,MATCH($D317,$137:$137,0)-7),0),1)&amp;""""&amp;"#g'"&amp;" ${CONFIG_DIR}"&amp;$K$7&amp;"; export "&amp;BO$312&amp;"="&amp;""""&amp;INDEX($E$196:$G$197,MATCH("●",INDEX($H$196:$AQ$197,,MATCH($D317,$137:$137,0)-7),0),1)&amp;""";"),",",""",""")</f>
        <v/>
      </c>
      <c r="BP317" s="71" t="str">
        <f>SUBSTITUTE(IF(INDEX($E$196:$G$197,MATCH("●",INDEX($H$196:$AQ$197,,MATCH($D317,$137:$137,0)-7),0),1)=VLOOKUP(BP$312,$AD$9:$AN$32,8,FALSE),"","sed -i "&amp;IF($AK$310="MacOS","'' ","")&amp;"'s#"&amp;BP$312&amp;"="""&amp;INDEX($E$196:$G$197,MATCH("●",INDEX($H$196:$AQ$197,,MATCH($D317,$137:$137,0)-7),0),1)&amp;""""&amp;"#"&amp;BP$312&amp;"="&amp;""""&amp;VLOOKUP(BP$312,$AD$9:$AN$32,8,FALSE)&amp;""""&amp;"#g'"&amp;"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7" s="71" t="str">
        <f>SUBSTITUTE(IF(VLOOKUP(BQ$312,$AD$9:$AN$32,8,FALSE)=INDEX($E$199:$G$200,MATCH("●",INDEX($H$199:$AQ$200,,MATCH($D317,$137:$137,0)-7),0),1),"","sed -i "&amp;IF($AK$310="MacOS","'' ","")&amp;"'s#"&amp;BQ$312&amp;"="""&amp;VLOOKUP(BQ$312,$AD$9:$AN$32,8,FALSE)&amp;""""&amp;"#"&amp;BQ$312&amp;"="&amp;""""&amp;INDEX($E$199:$G$200,MATCH("●",INDEX($H$199:$AQ$200,,MATCH($D317,$137:$137,0)-7),0),1)&amp;""""&amp;"#g'"&amp;" ${CONFIG_DIR}"&amp;$K$7&amp;"; export "&amp;BQ$312&amp;"="&amp;""""&amp;INDEX($E$199:$G$200,MATCH("●",INDEX($H$199:$AQ$200,,MATCH($D317,$137:$137,0)-7),0),1)&amp;""";"),",",""",""")</f>
        <v/>
      </c>
      <c r="BR317" s="71" t="str">
        <f>SUBSTITUTE(IF(INDEX($E$199:$G$200,MATCH("●",INDEX($H$199:$AQ$200,,MATCH($D317,$137:$137,0)-7),0),1)=VLOOKUP(BR$312,$AD$9:$AN$32,8,FALSE),"","sed -i "&amp;IF($AK$310="MacOS","'' ","")&amp;"'s#"&amp;BR$312&amp;"="""&amp;INDEX($E$199:$G$200,MATCH("●",INDEX($H$199:$AQ$200,,MATCH($D317,$137:$137,0)-7),0),1)&amp;""""&amp;"#"&amp;BR$312&amp;"="&amp;""""&amp;VLOOKUP(BR$312,$AD$9:$AN$32,8,FALSE)&amp;""""&amp;"#g'"&amp;"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7" s="71" t="str">
        <f>SUBSTITUTE(IF(VLOOKUP(BS$312,$AD$9:$AN$32,8,FALSE)=INDEX($E$202:$G$205,MATCH("●",INDEX($H$202:$AQ$205,,MATCH($D317,$137:$137,0)-7),0),1),"","sed -i "&amp;IF($AK$310="MacOS","'' ","")&amp;"'s#"&amp;BS$312&amp;"="""&amp;VLOOKUP(BS$312,$AD$9:$AN$32,8,FALSE)&amp;""""&amp;"#"&amp;BS$312&amp;"="&amp;""""&amp;INDEX($E$202:$G$205,MATCH("●",INDEX($H$202:$AQ$205,,MATCH($D317,$137:$137,0)-7),0),1)&amp;""""&amp;"#g'"&amp;" ${CONFIG_DIR}"&amp;$K$7&amp;"; export "&amp;BS$312&amp;"="&amp;""""&amp;INDEX($E$202:$G$205,MATCH("●",INDEX($H$202:$AQ$205,,MATCH($D317,$137:$137,0)-7),0),1)&amp;""";"),",",""",""")</f>
        <v/>
      </c>
      <c r="BT317" s="71" t="str">
        <f>SUBSTITUTE(IF(INDEX($E$202:$G$205,MATCH("●",INDEX($H$202:$AQ$205,,MATCH($D317,$137:$137,0)-7),0),1)=VLOOKUP(BT$312,$AD$9:$AN$32,8,FALSE),"","sed -i "&amp;IF($AK$310="MacOS","'' ","")&amp;"'s#"&amp;BT$312&amp;"="""&amp;INDEX($E$202:$G$205,MATCH("●",INDEX($H$202:$AQ$205,,MATCH($D317,$137:$137,0)-7),0),1)&amp;""""&amp;"#"&amp;BT$312&amp;"="&amp;""""&amp;VLOOKUP(BT$312,$AD$9:$AN$32,8,FALSE)&amp;""""&amp;"#g'"&amp;"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7" s="71" t="str">
        <f>SUBSTITUTE(IF(VLOOKUP(BU$312,$AD$9:$AN$32,8,FALSE)=INDEX($E$207:$G$212,MATCH("●",INDEX($H$207:$AQ$212,,MATCH($D317,$137:$137,0)-7),0),1),"","sed -i "&amp;IF($AK$310="MacOS","'' ","")&amp;"'s#"&amp;BU$312&amp;"="""&amp;VLOOKUP(BU$312,$AD$9:$AN$32,8,FALSE)&amp;""""&amp;"#"&amp;BU$312&amp;"="&amp;""""&amp;INDEX($E$207:$G$212,MATCH("●",INDEX($H$207:$AQ$212,,MATCH($D317,$137:$137,0)-7),0),1)&amp;""""&amp;"#g'"&amp;" ${CONFIG_DIR}"&amp;$K$7&amp;"; export "&amp;BU$312&amp;"="&amp;""""&amp;INDEX($E$207:$G$212,MATCH("●",INDEX($H$207:$AQ$212,,MATCH($D317,$137:$137,0)-7),0),1)&amp;""";"),",",""",""")</f>
        <v/>
      </c>
      <c r="BV317" s="71" t="str">
        <f>SUBSTITUTE(IF(INDEX($E$207:$G$212,MATCH("●",INDEX($H$207:$AQ$212,,MATCH($D317,$137:$137,0)-7),0),1)=VLOOKUP(BV$312,$AD$9:$AN$32,8,FALSE),"","sed -i "&amp;IF($AK$310="MacOS","'' ","")&amp;"'s#"&amp;BV$312&amp;"="""&amp;INDEX($E$207:$G$212,MATCH("●",INDEX($H$207:$AQ$212,,MATCH($D317,$137:$137,0)-7),0),1)&amp;""""&amp;"#"&amp;BV$312&amp;"="&amp;""""&amp;VLOOKUP(BV$312,$AD$9:$AN$32,8,FALSE)&amp;""""&amp;"#g'"&amp;"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7" s="71" t="str">
        <f>SUBSTITUTE(IF(VLOOKUP(BW$312,$AD$9:$AN$32,8,FALSE)=INDEX($E$214:$G$219,MATCH("●",INDEX($H$214:$AQ$219,,MATCH($D317,$137:$137,0)-7),0),1),"","sed -i "&amp;IF($AK$310="MacOS","'' ","")&amp;"'s#"&amp;BW$312&amp;"="""&amp;VLOOKUP(BW$312,$AD$9:$AN$32,8,FALSE)&amp;""""&amp;"#"&amp;BW$312&amp;"="&amp;""""&amp;INDEX($E$214:$G$219,MATCH("●",INDEX($H$214:$AQ$219,,MATCH($D317,$137:$137,0)-7),0),1)&amp;""""&amp;"#g'"&amp;" ${CONFIG_DIR}"&amp;$K$7&amp;"; export "&amp;BW$312&amp;"="&amp;""""&amp;INDEX($E$214:$G$219,MATCH("●",INDEX($H$214:$AQ$219,,MATCH($D317,$137:$137,0)-7),0),1)&amp;""";"),",",""",""")</f>
        <v/>
      </c>
      <c r="BX317" s="71" t="str">
        <f>SUBSTITUTE(IF(INDEX($E$214:$G$219,MATCH("●",INDEX($H$214:$AQ$219,,MATCH($D317,$137:$137,0)-7),0),1)=VLOOKUP(BX$312,$AD$9:$AN$32,8,FALSE),"","sed -i "&amp;IF($AK$310="MacOS","'' ","")&amp;"'s#"&amp;BX$312&amp;"="""&amp;INDEX($E$214:$G$219,MATCH("●",INDEX($H$214:$AQ$219,,MATCH($D317,$137:$137,0)-7),0),1)&amp;""""&amp;"#"&amp;BX$312&amp;"="&amp;""""&amp;VLOOKUP(BX$312,$AD$9:$AN$32,8,FALSE)&amp;""""&amp;"#g'"&amp;"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7" s="71" t="str">
        <f>SUBSTITUTE(IF(VLOOKUP(BY$312,$AD$9:$AN$32,8,FALSE)=INDEX($E$221:$G$226,MATCH("●",INDEX($H$221:$AQ$226,,MATCH($D317,$137:$137,0)-7),0),1),"","sed -i "&amp;IF($AK$310="MacOS","'' ","")&amp;"'s#"&amp;BY$312&amp;"="""&amp;VLOOKUP(BY$312,$AD$9:$AN$32,8,FALSE)&amp;""""&amp;"#"&amp;BY$312&amp;"="&amp;""""&amp;INDEX($E$221:$G$226,MATCH("●",INDEX($H$221:$AQ$226,,MATCH($D317,$137:$137,0)-7),0),1)&amp;""""&amp;"#g'"&amp;" ${CONFIG_DIR}"&amp;$K$7&amp;"; export "&amp;BY$312&amp;"="&amp;""""&amp;INDEX($E$221:$G$226,MATCH("●",INDEX($H$221:$AQ$226,,MATCH($D317,$137:$137,0)-7),0),1)&amp;""";"),",",""",""")</f>
        <v/>
      </c>
      <c r="BZ317" s="71" t="str">
        <f>SUBSTITUTE(IF(INDEX($E$221:$G$226,MATCH("●",INDEX($H$221:$AQ$226,,MATCH($D317,$137:$137,0)-7),0),1)=VLOOKUP(BZ$312,$AD$9:$AN$32,8,FALSE),"","sed -i "&amp;IF($AK$310="MacOS","'' ","")&amp;"'s#"&amp;BZ$312&amp;"="""&amp;INDEX($E$221:$G$226,MATCH("●",INDEX($H$221:$AQ$226,,MATCH($D317,$137:$137,0)-7),0),1)&amp;""""&amp;"#"&amp;BZ$312&amp;"="&amp;""""&amp;VLOOKUP(BZ$312,$AD$9:$AN$32,8,FALSE)&amp;""""&amp;"#g'"&amp;"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7" s="71" t="str">
        <f>SUBSTITUTE(IF(VLOOKUP(CA$312,$AD$9:$AN$32,8,FALSE)=INDEX($E$228:$G$233,MATCH("●",INDEX($H$228:$AQ$233,,MATCH($D317,$137:$137,0)-7),0),1),"","sed -i "&amp;IF($AK$310="MacOS","'' ","")&amp;"'s#"&amp;CA$312&amp;"="""&amp;VLOOKUP(CA$312,$AD$9:$AN$32,8,FALSE)&amp;""""&amp;"#"&amp;CA$312&amp;"="&amp;""""&amp;INDEX($E$228:$G$233,MATCH("●",INDEX($H$228:$AQ$233,,MATCH($D317,$137:$137,0)-7),0),1)&amp;""""&amp;"#g'"&amp;" ${CONFIG_DIR}"&amp;$K$7&amp;"; export "&amp;CA$312&amp;"="&amp;""""&amp;INDEX($E$228:$G$233,MATCH("●",INDEX($H$228:$AQ$233,,MATCH($D317,$137:$137,0)-7),0),1)&amp;""";"),",",""",""")</f>
        <v/>
      </c>
      <c r="CB317" s="71" t="str">
        <f>SUBSTITUTE(IF(INDEX($E$228:$G$233,MATCH("●",INDEX($H$228:$AQ$233,,MATCH($D317,$137:$137,0)-7),0),1)=VLOOKUP(CB$312,$AD$9:$AN$32,8,FALSE),"","sed -i "&amp;IF($AK$310="MacOS","'' ","")&amp;"'s#"&amp;CB$312&amp;"="""&amp;INDEX($E$228:$G$233,MATCH("●",INDEX($H$228:$AQ$233,,MATCH($D317,$137:$137,0)-7),0),1)&amp;""""&amp;"#"&amp;CB$312&amp;"="&amp;""""&amp;VLOOKUP(CB$312,$AD$9:$AN$32,8,FALSE)&amp;""""&amp;"#g'"&amp;"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7" s="71" t="str">
        <f>SUBSTITUTE(IF(VLOOKUP(CC$312,$AD$9:$AN$32,8,FALSE)=INDEX($E$235:$G$240,MATCH("●",INDEX($H$235:$AQ$240,,MATCH($D317,$137:$137,0)-7),0),1),"","sed -i "&amp;IF($AK$310="MacOS","'' ","")&amp;"'s#"&amp;CC$312&amp;"="""&amp;VLOOKUP(CC$312,$AD$9:$AN$32,8,FALSE)&amp;""""&amp;"#"&amp;CC$312&amp;"="&amp;""""&amp;INDEX($E$235:$G$240,MATCH("●",INDEX($H$235:$AQ$240,,MATCH($D317,$137:$137,0)-7),0),1)&amp;""""&amp;"#g'"&amp;" ${CONFIG_DIR}"&amp;$K$7&amp;"; export "&amp;CC$312&amp;"="&amp;""""&amp;INDEX($E$235:$G$240,MATCH("●",INDEX($H$235:$AQ$240,,MATCH($D317,$137:$137,0)-7),0),1)&amp;""";"),",",""",""")</f>
        <v/>
      </c>
      <c r="CD317" s="71" t="str">
        <f>SUBSTITUTE(IF(INDEX($E$235:$G$240,MATCH("●",INDEX($H$235:$AQ$240,,MATCH($D317,$137:$137,0)-7),0),1)=VLOOKUP(CD$312,$AD$9:$AN$32,8,FALSE),"","sed -i "&amp;IF($AK$310="MacOS","'' ","")&amp;"'s#"&amp;CD$312&amp;"="""&amp;INDEX($E$235:$G$240,MATCH("●",INDEX($H$235:$AQ$240,,MATCH($D317,$137:$137,0)-7),0),1)&amp;""""&amp;"#"&amp;CD$312&amp;"="&amp;""""&amp;VLOOKUP(CD$312,$AD$9:$AN$32,8,FALSE)&amp;""""&amp;"#g'"&amp;"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7" s="71" t="str">
        <f>SUBSTITUTE(IF(VLOOKUP(CE$312,$AD$9:$AN$32,8,FALSE)=INDEX($E$242:$G$247,MATCH("●",INDEX($H$242:$AQ$247,,MATCH($D317,$137:$137,0)-7),0),1),"","sed -i "&amp;IF($AK$310="MacOS","'' ","")&amp;"'s#"&amp;CE$312&amp;"="""&amp;VLOOKUP(CE$312,$AD$9:$AN$32,8,FALSE)&amp;""""&amp;"#"&amp;CE$312&amp;"="&amp;""""&amp;INDEX($E$242:$G$247,MATCH("●",INDEX($H$242:$AQ$247,,MATCH($D317,$137:$137,0)-7),0),1)&amp;""""&amp;"#g'"&amp;" ${CONFIG_DIR}"&amp;$K$7&amp;"; export "&amp;CE$312&amp;"="&amp;""""&amp;INDEX($E$242:$G$247,MATCH("●",INDEX($H$242:$AQ$247,,MATCH($D317,$137:$137,0)-7),0),1)&amp;""";"),",",""",""")</f>
        <v/>
      </c>
      <c r="CF317" s="71" t="str">
        <f>SUBSTITUTE(IF(INDEX($E$242:$G$247,MATCH("●",INDEX($H$242:$AQ$247,,MATCH($D317,$137:$137,0)-7),0),1)=VLOOKUP(CF$312,$AD$9:$AN$32,8,FALSE),"","sed -i "&amp;IF($AK$310="MacOS","'' ","")&amp;"'s#"&amp;CF$312&amp;"="""&amp;INDEX($E$242:$G$247,MATCH("●",INDEX($H$242:$AQ$247,,MATCH($D317,$137:$137,0)-7),0),1)&amp;""""&amp;"#"&amp;CF$312&amp;"="&amp;""""&amp;VLOOKUP(CF$312,$AD$9:$AN$32,8,FALSE)&amp;""""&amp;"#g'"&amp;"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7" s="71" t="str">
        <f>SUBSTITUTE(IF(VLOOKUP(CG$312,$AD$9:$AN$32,8,FALSE)=INDEX($E$249:$G$253,MATCH("●",INDEX($H$249:$AQ$253,,MATCH($D317,$137:$137,0)-7),0),1),"","sed -i "&amp;IF($AK$310="MacOS","'' ","")&amp;"'s#"&amp;CG$312&amp;"="""&amp;VLOOKUP(CG$312,$AD$9:$AN$32,8,FALSE)&amp;""""&amp;"#"&amp;CG$312&amp;"="&amp;""""&amp;INDEX($E$249:$G$253,MATCH("●",INDEX($H$249:$AQ$253,,MATCH($D317,$137:$137,0)-7),0),1)&amp;""""&amp;"#g'"&amp;" ${CONFIG_DIR}"&amp;$K$7&amp;"; export "&amp;CG$312&amp;"="&amp;""""&amp;INDEX($E$249:$G$253,MATCH("●",INDEX($H$249:$AQ$253,,MATCH($D317,$137:$137,0)-7),0),1)&amp;""";"),",",""",""")</f>
        <v/>
      </c>
      <c r="CH317" s="71" t="str">
        <f>SUBSTITUTE(IF(INDEX($E$249:$G$253,MATCH("●",INDEX($H$249:$AQ$253,,MATCH($D317,$137:$137,0)-7),0),1)=VLOOKUP(CH$312,$AD$9:$AN$32,8,FALSE),"","sed -i "&amp;IF($AK$310="MacOS","'' ","")&amp;"'s#"&amp;CH$312&amp;"="""&amp;INDEX($E$249:$G$253,MATCH("●",INDEX($H$249:$AQ$253,,MATCH($D317,$137:$137,0)-7),0),1)&amp;""""&amp;"#"&amp;CH$312&amp;"="&amp;""""&amp;VLOOKUP(CH$312,$AD$9:$AN$32,8,FALSE)&amp;""""&amp;"#g'"&amp;"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7" s="71" t="str">
        <f>SUBSTITUTE(IF(VLOOKUP(CI$312,$AD$9:$AN$32,8,FALSE)=INDEX($E$255:$G$259,MATCH("●",INDEX($H$255:$AQ$259,,MATCH($D317,$137:$137,0)-7),0),1),"","sed -i "&amp;IF($AK$310="MacOS","'' ","")&amp;"'s#"&amp;CI$312&amp;"="""&amp;VLOOKUP(CI$312,$AD$9:$AN$32,8,FALSE)&amp;""""&amp;"#"&amp;CI$312&amp;"="&amp;""""&amp;INDEX($E$255:$G$259,MATCH("●",INDEX($H$255:$AQ$259,,MATCH($D317,$137:$137,0)-7),0),1)&amp;""""&amp;"#g'"&amp;" ${CONFIG_DIR}"&amp;$K$7&amp;"; export "&amp;CI$312&amp;"="&amp;""""&amp;INDEX($E$255:$G$259,MATCH("●",INDEX($H$255:$AQ$259,,MATCH($D317,$137:$137,0)-7),0),1)&amp;""";"),",",""",""")</f>
        <v/>
      </c>
      <c r="CJ317" s="71" t="str">
        <f>SUBSTITUTE(IF(INDEX($E$255:$G$259,MATCH("●",INDEX($H$255:$AQ$259,,MATCH($D317,$137:$137,0)-7),0),1)=VLOOKUP(CJ$312,$AD$9:$AN$32,8,FALSE),"","sed -i "&amp;IF($AK$310="MacOS","'' ","")&amp;"'s#"&amp;CJ$312&amp;"="""&amp;INDEX($E$255:$G$259,MATCH("●",INDEX($H$255:$AQ$259,,MATCH($D317,$137:$137,0)-7),0),1)&amp;""""&amp;"#"&amp;CJ$312&amp;"="&amp;""""&amp;VLOOKUP(CJ$312,$AD$9:$AN$32,8,FALSE)&amp;""""&amp;"#g'"&amp;"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7" s="71" t="str">
        <f>SUBSTITUTE(IF(VLOOKUP(CK$312,$AD$9:$AN$32,8,FALSE)=INDEX($E$261:$G$270,MATCH("●",INDEX($H$261:$AQ$270,,MATCH($D317,$137:$137,0)-7),0),1),"","sed -i "&amp;IF($AK$310="MacOS","'' ","")&amp;"'s#"&amp;CK$312&amp;"="""&amp;VLOOKUP(CK$312,$AD$9:$AN$32,8,FALSE)&amp;""""&amp;"#"&amp;CK$312&amp;"="&amp;""""&amp;INDEX($E$261:$G$270,MATCH("●",INDEX($H$261:$AQ$270,,MATCH($D317,$137:$137,0)-7),0),1)&amp;""""&amp;"#g'"&amp;" ${CONFIG_DIR}"&amp;$K$7&amp;"; export "&amp;CK$312&amp;"="&amp;""""&amp;INDEX($E$261:$G$270,MATCH("●",INDEX($H$261:$AQ$270,,MATCH($D317,$137:$137,0)-7),0),1)&amp;""";"),",",""",""")</f>
        <v/>
      </c>
      <c r="CL317" s="71" t="str">
        <f t="shared" si="6"/>
        <v/>
      </c>
      <c r="CM317" s="71" t="str">
        <f t="shared" si="7"/>
        <v/>
      </c>
      <c r="CN317" s="71" t="str">
        <f t="shared" si="8"/>
        <v/>
      </c>
      <c r="CO317" s="71" t="str">
        <f t="shared" si="9"/>
        <v/>
      </c>
      <c r="CP317" s="71" t="str">
        <f t="shared" si="10"/>
        <v/>
      </c>
      <c r="CQ317" s="71" t="str">
        <f t="shared" si="11"/>
        <v/>
      </c>
      <c r="CR317" s="71" t="str">
        <f t="shared" si="12"/>
        <v/>
      </c>
      <c r="CS317" s="5" t="s">
        <v>735</v>
      </c>
    </row>
    <row r="318" spans="3:97" ht="72" customHeight="1">
      <c r="D318" s="96">
        <f t="shared" si="13"/>
        <v>82</v>
      </c>
      <c r="E318" s="97"/>
      <c r="F318" s="97"/>
      <c r="G318" s="98"/>
      <c r="H318" s="45" t="str">
        <f t="shared" ca="1" si="5"/>
        <v>clear; echo テストケース082; sed -i '' 's#DBMS_NAME="MySQL"#DBMS_NAME="PostgreSQL"#g' ${CONFIG_DIR}db_sql_config.txt; export DBMS_NAME="PostgreSQL";sed -i '' 's#DATABASE_CHARACTER_SET="utf8mb4"#DATABASE_CHARACTER_SET=""#g' ${CONFIG_DIR}db_sql_config.txt; export DATABASE_CHARACTER_SET="";sed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7"/>
      <c r="AE318" s="99" t="str" cm="1">
        <f t="array" ref="AE318">SUBSTITUTE(INDEX($H$288:$AQ$288, , MATCH($D318, $137:$137, 0)-7),"-","")</f>
        <v>異常</v>
      </c>
      <c r="AF318" s="100"/>
      <c r="AG318" s="101"/>
      <c r="AH318" s="102" t="s">
        <v>1580</v>
      </c>
      <c r="AI318" s="103"/>
      <c r="AJ318" s="103"/>
      <c r="AK318" s="103"/>
      <c r="AL318" s="103"/>
      <c r="AM318" s="103"/>
      <c r="AN318" s="103"/>
      <c r="AO318" s="103"/>
      <c r="AP318" s="103"/>
      <c r="AQ318" s="104"/>
      <c r="AS318" s="68" t="str" cm="1">
        <f t="array" ref="AS318">SUBSTITUTE(TEXT(INDEX($H$291:$AQ$291,1,$D318-77),"000000"),"-","")</f>
        <v>240130</v>
      </c>
      <c r="AT318" s="69"/>
      <c r="AU318" s="70"/>
      <c r="AW318" s="71" t="str">
        <f>SUBSTITUTE(IF(VLOOKUP(AW$312,$AD$9:$AN$32,8,FALSE)=INDEX($E$143:$G$146,MATCH("●",INDEX($H$143:$AQ$146,,MATCH($D318,$137:$137,0)-7),0),1),"","sed -i "&amp;IF($AK$310="MacOS","'' ","")&amp;"'s#"&amp;AW$312&amp;"="""&amp;VLOOKUP(AW$312,$AD$9:$AN$32,8,FALSE)&amp;""""&amp;"#"&amp;AW$312&amp;"="&amp;""""&amp;INDEX($E$143:$G$146,MATCH("●",INDEX($H$143:$AQ$146,,MATCH($D318,$137:$137,0)-7),0),1)&amp;""""&amp;"#g'"&amp;" ${CONFIG_DIR}"&amp;$K$7&amp;"; export "&amp;AW$312&amp;"="&amp;""""&amp;INDEX($E$143:$G$146,MATCH("●",INDEX($H$143:$AQ$146,,MATCH($D318,$137:$137,0)-7),0),1)&amp;""";"),",",""",""")</f>
        <v>sed -i '' 's#DBMS_NAME="MySQL"#DBMS_NAME="PostgreSQL"#g' ${CONFIG_DIR}db_sql_config.txt; export DBMS_NAME="PostgreSQL";</v>
      </c>
      <c r="AX318" s="71" t="str">
        <f>SUBSTITUTE(IF(INDEX($E$143:$G$146,MATCH("●",INDEX($H$143:$AQ$146,,MATCH($D318,$137:$137,0)-7),0),1)=VLOOKUP(AX$312,$AD$9:$AN$32,8,FALSE),"","sed -i "&amp;IF($AK$310="MacOS","'' ","")&amp;"'s#"&amp;AX$312&amp;"="""&amp;INDEX($E$143:$G$146,MATCH("●",INDEX($H$143:$AQ$146,,MATCH($D318,$137:$137,0)-7),0),1)&amp;""""&amp;"#"&amp;AX$312&amp;"="&amp;""""&amp;VLOOKUP(AX$312,$AD$9:$AN$32,8,FALSE)&amp;""""&amp;"#g'"&amp;"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18" s="71" t="str">
        <f>SUBSTITUTE(IF(VLOOKUP(AY$312,$AD$9:$AN$32,8,FALSE)=INDEX($E$148:$G$149,MATCH("●",INDEX($H$148:$AQ$149,,MATCH($D318,$137:$137,0)-7),0),1),"","sed -i "&amp;IF($AK$310="MacOS","'' ","")&amp;"'s#"&amp;AY$312&amp;"="""&amp;VLOOKUP(AY$312,$AD$9:$AN$32,8,FALSE)&amp;""""&amp;"#"&amp;AY$312&amp;"="&amp;""""&amp;INDEX($E$148:$G$149,MATCH("●",INDEX($H$148:$AQ$149,,MATCH($D318,$137:$137,0)-7),0),1)&amp;""""&amp;"#g'"&amp;" ${CONFIG_DIR}"&amp;$K$7&amp;"; export "&amp;AY$312&amp;"="&amp;""""&amp;INDEX($E$148:$G$149,MATCH("●",INDEX($H$148:$AQ$149,,MATCH($D318,$137:$137,0)-7),0),1)&amp;""";"),",",""",""")</f>
        <v/>
      </c>
      <c r="AZ318" s="71" t="str">
        <f>SUBSTITUTE(IF(INDEX($E$148:$G$149,MATCH("●",INDEX($H$148:$AQ$149,,MATCH($D318,$137:$137,0)-7),0),1)=VLOOKUP(AZ$312,$AD$9:$AN$16,8,FALSE),"","sed -i "&amp;IF($AK$310="MacOS","'' ","")&amp;"'s#"&amp;AZ$312&amp;"="""&amp;INDEX($E$148:$G$149,MATCH("●",INDEX($H$148:$AQ$149,,MATCH($D318,$137:$137,0)-7),0),1)&amp;""""&amp;"#"&amp;AZ$312&amp;"="&amp;""""&amp;VLOOKUP(AZ$312,$AD$9:$AN$16,8,FALSE)&amp;""""&amp;"#g'"&amp;"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8" s="71" t="str">
        <f>SUBSTITUTE(IF(VLOOKUP(BA$312,$AD$9:$AN$32,8,FALSE)=INDEX($E$151:$G$156,MATCH("●",INDEX($H$151:$AQ$156,,MATCH($D318,$137:$137,0)-7),0),1),"","sed -i "&amp;IF($AK$310="MacOS","'' ","")&amp;"'s#"&amp;BA$312&amp;"="""&amp;VLOOKUP(BA$312,$AD$9:$AN$32,8,FALSE)&amp;""""&amp;"#"&amp;BA$312&amp;"="&amp;""""&amp;INDEX($E$151:$G$156,MATCH("●",INDEX($H$151:$AQ$156,,MATCH($D318,$137:$137,0)-7),0),1)&amp;""""&amp;"#g'"&amp;" ${CONFIG_DIR}"&amp;$K$7&amp;"; export "&amp;BA$312&amp;"="&amp;""""&amp;INDEX($E$151:$G$156,MATCH("●",INDEX($H$151:$AQ$156,,MATCH($D318,$137:$137,0)-7),0),1)&amp;""";"),",",""",""")</f>
        <v>sed -i '' 's#DATABASE_CHARACTER_SET="utf8mb4"#DATABASE_CHARACTER_SET="なし"#g' ${CONFIG_DIR}db_sql_config.txt; export DATABASE_CHARACTER_SET="なし";</v>
      </c>
      <c r="BB318" s="71" t="str">
        <f>SUBSTITUTE(IF(INDEX($E$151:$G$156,MATCH("●",INDEX($H$151:$AQ$156,,MATCH($D318,$137:$137,0)-7),0),1)=VLOOKUP(BB$312,$AD$9:$AN$16,8,FALSE),"","sed -i "&amp;IF($AK$310="MacOS","'' ","")&amp;"'s#"&amp;BB$312&amp;"="""&amp;INDEX($E$151:$G$156,MATCH("●",INDEX($H$151:$AQ$156,,MATCH($D318,$137:$137,0)-7),0),1)&amp;""""&amp;"#"&amp;BB$312&amp;"="&amp;""""&amp;VLOOKUP(BB$312,$AD$9:$AN$16,8,FALSE)&amp;""""&amp;"#g'"&amp;"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's#DATABASE_CHARACTER_SET="なし"#DATABASE_CHARACTER_SET="utf8mb4"#g' ${CONFIG_DIR}db_sql_config.txt; export DATABASE_CHARACTER_SET="utf8mb4";</v>
      </c>
      <c r="BC318" s="71" t="str">
        <f>SUBSTITUTE(IF(VLOOKUP(BC$312,$AD$9:$AN$32,8,FALSE)=INDEX($E$158:$G$166,MATCH("●",INDEX($H$158:$AQ$166,,MATCH($D318,$137:$137,0)-7),0),1),"","sed -i "&amp;IF($AK$310="MacOS","'' ","")&amp;"'s#"&amp;BC$312&amp;"="""&amp;VLOOKUP(BC$312,$AD$9:$AN$32,8,FALSE)&amp;""""&amp;"#"&amp;BC$312&amp;"="&amp;""""&amp;INDEX($E$158:$G$166,MATCH("●",INDEX($H$158:$AQ$166,,MATCH($D318,$137:$137,0)-7),0),1)&amp;""""&amp;"#g'"&amp;" ${CONFIG_DIR}"&amp;$K$7&amp;"; export "&amp;BC$312&amp;"="&amp;""""&amp;INDEX($E$158:$G$166,MATCH("●",INDEX($H$158:$AQ$166,,MATCH($D318,$137:$137,0)-7),0),1)&amp;""";"),",",""",""")</f>
        <v>sed -i '' 's#DATABASE_COLLATE="utf8mb4_unicode_ci"#DATABASE_COLLATE="C"#g' ${CONFIG_DIR}db_sql_config.txt; export DATABASE_COLLATE="C";</v>
      </c>
      <c r="BD318" s="71" t="str">
        <f>SUBSTITUTE(IF(INDEX($E$158:$G$166,MATCH("●",INDEX($H$158:$AQ$166,,MATCH($D318,$137:$137,0)-7),0),1)=VLOOKUP(BD$312,$AD$9:$AN$16,8,FALSE),"","sed -i "&amp;IF($AK$310="MacOS","'' ","")&amp;"'s#"&amp;BD$312&amp;"="""&amp;INDEX($E$158:$G$166,MATCH("●",INDEX($H$158:$AQ$166,,MATCH($D318,$137:$137,0)-7),0),1)&amp;""""&amp;"#"&amp;BD$312&amp;"="&amp;""""&amp;VLOOKUP(BD$312,$AD$9:$AN$16,8,FALSE)&amp;""""&amp;"#g'"&amp;"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18" s="71" t="str">
        <f>SUBSTITUTE(IF(VLOOKUP(BE$312,$AD$9:$AN$32,8,FALSE)=INDEX($E$168:$G$169,MATCH("●",INDEX($H$168:$AQ$169,,MATCH($D318,$137:$137,0)-7),0),1),"","sed -i "&amp;IF($AK$310="MacOS","'' ","")&amp;"'s#"&amp;BE$312&amp;"="""&amp;VLOOKUP(BE$312,$AD$9:$AD$9:$AN$32,8,FALSE)&amp;""""&amp;"#"&amp;BE$312&amp;"="&amp;""""&amp;INDEX($E$168:$G$169,MATCH("●",INDEX($H$168:$AQ$169,,MATCH($D318,$137:$137,0)-7),0),1)&amp;""""&amp;"#g'"&amp;" ${CONFIG_DIR}"&amp;$K$7&amp;"; export "&amp;BE$312&amp;"="&amp;""""&amp;INDEX($E$168:$G$169,MATCH("●",INDEX($H$168:$AQ$169,,MATCH($D318,$137:$137,0)-7),0),1)&amp;""";"),",",""",""")</f>
        <v/>
      </c>
      <c r="BF318" s="71" t="str">
        <f>SUBSTITUTE(IF(INDEX($E$168:$G$169,MATCH("●",INDEX($H$168:$AQ$169,,MATCH($D318,$137:$137,0)-7),0),1)=VLOOKUP(BF$312,$AD$9:$AN$16,8,FALSE),"","sed -i "&amp;IF($AK$310="MacOS","'' ","")&amp;"'s#"&amp;BF$312&amp;"="""&amp;INDEX($E$168:$G$169,MATCH("●",INDEX($H$168:$AQ$169,,MATCH($D318,$137:$137,0)-7),0),1)&amp;""""&amp;"#"&amp;BF$312&amp;"="&amp;""""&amp;VLOOKUP(BF$312,$AD$9:$AN$16,8,FALSE)&amp;""""&amp;"#g'"&amp;"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8" s="71" t="str">
        <f>SUBSTITUTE(IF(VLOOKUP(BG$312,$AD$9:$AN$32,8,FALSE)=INDEX($E$171:$G$172,MATCH("●",INDEX($H$171:$AQ$172,,MATCH($D318,$137:$137,0)-7),0),1),"","sed -i "&amp;IF($AK$310="MacOS","'' ","")&amp;"'s#"&amp;BG$312&amp;"="""&amp;VLOOKUP(BG$312,$AD$9:$AN$32,8,FALSE)&amp;""""&amp;"#"&amp;BG$312&amp;"="&amp;""""&amp;INDEX($E$171:$G$172,MATCH("●",INDEX($H$171:$AQ$172,,MATCH($D318,$137:$137,0)-7),0),1)&amp;""""&amp;"#g'"&amp;" ${CONFIG_DIR}"&amp;$K$7&amp;"; export "&amp;BG$312&amp;"="&amp;""""&amp;INDEX($E$171:$G$172,MATCH("●",INDEX($H$171:$AQ$172,,MATCH($D318,$137:$137,0)-7),0),1)&amp;""";"),",",""",""")</f>
        <v/>
      </c>
      <c r="BH318" s="71" t="str">
        <f>SUBSTITUTE(IF(INDEX($E$171:$G$172,MATCH("●",INDEX($H$171:$AQ$172,,MATCH($D318,$137:$137,0)-7),0),1)=VLOOKUP(BH$312,$AD$9:$AN$16,8,FALSE),"","sed -i "&amp;IF($AK$310="MacOS","'' ","")&amp;"'s#"&amp;BH$312&amp;"="""&amp;INDEX($E$171:$G$172,MATCH("●",INDEX($H$171:$AQ$172,,MATCH($D318,$137:$137,0)-7),0),1)&amp;""""&amp;"#"&amp;BH$312&amp;"="&amp;""""&amp;VLOOKUP(BH$312,$AD$9:$AN$16,8,FALSE)&amp;""""&amp;"#g'"&amp;"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8" s="71" t="str">
        <f>SUBSTITUTE(IF(VLOOKUP(BI$312,$AD$9:$AN$32,8,FALSE)=INDEX($E$174:$G$186,MATCH("●",INDEX($H$174:$AQ$186,,MATCH($D318,$137:$137,0)-7),0),1),"","sed -i "&amp;IF($AK$310="MacOS","'' ","")&amp;"'s#"&amp;BI$312&amp;"="""&amp;VLOOKUP(BI$312,$AD$9:$AN$32,8,FALSE)&amp;""""&amp;"#"&amp;BI$312&amp;"="&amp;""""&amp;INDEX($E$174:$G$186,MATCH("●",INDEX($H$174:$AQ$186,,MATCH($D318,$137:$137,0)-7),0),1)&amp;""""&amp;"#g'"&amp;" ${CONFIG_DIR}"&amp;$K$7&amp;"; export "&amp;BI$312&amp;"="&amp;""""&amp;INDEX($E$174:$G$186,MATCH("●",INDEX($H$174:$AQ$186,,MATCH($D318,$137:$137,0)-7),0),1)&amp;""";"),",",""",""")</f>
        <v>sed -i '' 's#DATABASE_USERRIGHT="ALL PRIVILEGES"#DATABASE_USERRIGHT="Superuser"#g' ${CONFIG_DIR}db_sql_config.txt; export DATABASE_USERRIGHT="Superuser";</v>
      </c>
      <c r="BJ318" s="71" t="str">
        <f>SUBSTITUTE(IF(INDEX($E$174:$G$186,MATCH("●",INDEX($H$174:$AQ$186,,MATCH($D318,$137:$137,0)-7),0),1)=VLOOKUP(BJ$312,$AD$9:$AN$16,8,FALSE),"","sed -i "&amp;IF($AK$310="MacOS","'' ","")&amp;"'s#"&amp;BJ$312&amp;"="""&amp;INDEX($E$174:$G$186,MATCH("●",INDEX($H$174:$AQ$186,,MATCH($D318,$137:$137,0)-7),0),1)&amp;""""&amp;"#"&amp;BJ$312&amp;"="&amp;""""&amp;VLOOKUP(BJ$312,$AD$9:$AN$16,8,FALSE)&amp;""""&amp;"#g'"&amp;"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18" s="71" t="str">
        <f>SUBSTITUTE(IF(VLOOKUP(BK$312,$AD$9:$AN$32,8,FALSE)=INDEX($E$188:$G$191,MATCH("●",INDEX($H$188:$AQ$191,,MATCH($D318,$137:$137,0)-7),0),1),"","sed -i "&amp;IF($AK$310="MacOS","'' ","")&amp;"'s#"&amp;BK$312&amp;"="""&amp;VLOOKUP(BK$312,$AD$9:$AN$32,8,FALSE)&amp;""""&amp;"#"&amp;BK$312&amp;"="&amp;""""&amp;INDEX($E$188:$G$191,MATCH("●",INDEX($H$188:$AQ$191,,MATCH($D318,$137:$137,0)-7),0),1)&amp;""""&amp;"#g'"&amp;" ${CONFIG_DIR}"&amp;$K$7&amp;"; export "&amp;BK$312&amp;"="&amp;""""&amp;INDEX($E$188:$G$191,MATCH("●",INDEX($H$188:$AQ$191,,MATCH($D318,$137:$137,0)-7),0),1)&amp;""";"),",",""",""")</f>
        <v/>
      </c>
      <c r="BL318" s="71" t="str">
        <f>SUBSTITUTE(IF(INDEX($E$188:$G$191,MATCH("●",INDEX($H$188:$AQ$191,,MATCH($D318,$137:$137,0)-7),0),1)=VLOOKUP(BL$312,$AD$9:$AN$32,8,FALSE),"","sed -i "&amp;IF($AK$310="MacOS","'' ","")&amp;"'s#"&amp;BL$312&amp;"="""&amp;INDEX($E$188:$G$191,MATCH("●",INDEX($H$188:$AQ$191,,MATCH($D318,$137:$137,0)-7),0),1)&amp;""""&amp;"#"&amp;BL$312&amp;"="&amp;""""&amp;VLOOKUP(BL$312,$AD$9:$AN$32,8,FALSE)&amp;""""&amp;"#g'"&amp;"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8" s="71" t="str">
        <f>SUBSTITUTE(IF(VLOOKUP(BM$312,$AD$9:$AN$32,8,FALSE)=INDEX($E$193:$G$194,MATCH("●",INDEX($H$193:$AQ$194,,MATCH($D318,$137:$137,0)-7),0),1),"","sed -i "&amp;IF($AK$310="MacOS","'' ","")&amp;"'s#"&amp;BM$312&amp;"="""&amp;VLOOKUP(BM$312,$AD$9:$AN$32,8,FALSE)&amp;""""&amp;"#"&amp;BM$312&amp;"="&amp;""""&amp;INDEX($E$193:$G$194,MATCH("●",INDEX($H$193:$AQ$194,,MATCH($D318,$137:$137,0)-7),0),1)&amp;""""&amp;"#g'"&amp;" ${CONFIG_DIR}"&amp;$K$7&amp;"; export "&amp;BM$312&amp;"="&amp;""""&amp;INDEX($E$193:$G$194,MATCH("●",INDEX($H$193:$AQ$194,,MATCH($D318,$137:$137,0)-7),0),1)&amp;""";"),",",""",""")</f>
        <v/>
      </c>
      <c r="BN318" s="71" t="str">
        <f>SUBSTITUTE(IF(INDEX($E$193:$G$194,MATCH("●",INDEX($H$193:$AQ$194,,MATCH($D318,$137:$137,0)-7),0),1)=VLOOKUP(BN$312,$AD$9:$AN$32,8,FALSE),"","sed -i "&amp;IF($AK$310="MacOS","'' ","")&amp;"'s#"&amp;BN$312&amp;"="""&amp;INDEX($E$193:$G$194,MATCH("●",INDEX($H$193:$AQ$194,,MATCH($D318,$137:$137,0)-7),0),1)&amp;""""&amp;"#"&amp;BN$312&amp;"="&amp;""""&amp;VLOOKUP(BN$312,$AD$9:$AN$32,8,FALSE)&amp;""""&amp;"#g'"&amp;"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8" s="71" t="str">
        <f>SUBSTITUTE(IF(VLOOKUP(BO$312,$AD$9:$AN$32,8,FALSE)=INDEX($E$196:$G$197,MATCH("●",INDEX($H$196:$AQ$197,,MATCH($D318,$137:$137,0)-7),0),1),"","sed -i "&amp;IF($AK$310="MacOS","'' ","")&amp;"'s#"&amp;BO$312&amp;"="""&amp;VLOOKUP(BO$312,$AD$9:$AN$32,8,FALSE)&amp;""""&amp;"#"&amp;BO$312&amp;"="&amp;""""&amp;INDEX($E$196:$G$197,MATCH("●",INDEX($H$196:$AQ$197,,MATCH($D318,$137:$137,0)-7),0),1)&amp;""""&amp;"#g'"&amp;" ${CONFIG_DIR}"&amp;$K$7&amp;"; export "&amp;BO$312&amp;"="&amp;""""&amp;INDEX($E$196:$G$197,MATCH("●",INDEX($H$196:$AQ$197,,MATCH($D318,$137:$137,0)-7),0),1)&amp;""";"),",",""",""")</f>
        <v/>
      </c>
      <c r="BP318" s="71" t="str">
        <f>SUBSTITUTE(IF(INDEX($E$196:$G$197,MATCH("●",INDEX($H$196:$AQ$197,,MATCH($D318,$137:$137,0)-7),0),1)=VLOOKUP(BP$312,$AD$9:$AN$32,8,FALSE),"","sed -i "&amp;IF($AK$310="MacOS","'' ","")&amp;"'s#"&amp;BP$312&amp;"="""&amp;INDEX($E$196:$G$197,MATCH("●",INDEX($H$196:$AQ$197,,MATCH($D318,$137:$137,0)-7),0),1)&amp;""""&amp;"#"&amp;BP$312&amp;"="&amp;""""&amp;VLOOKUP(BP$312,$AD$9:$AN$32,8,FALSE)&amp;""""&amp;"#g'"&amp;"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8" s="71" t="str">
        <f>SUBSTITUTE(IF(VLOOKUP(BQ$312,$AD$9:$AN$32,8,FALSE)=INDEX($E$199:$G$200,MATCH("●",INDEX($H$199:$AQ$200,,MATCH($D318,$137:$137,0)-7),0),1),"","sed -i "&amp;IF($AK$310="MacOS","'' ","")&amp;"'s#"&amp;BQ$312&amp;"="""&amp;VLOOKUP(BQ$312,$AD$9:$AN$32,8,FALSE)&amp;""""&amp;"#"&amp;BQ$312&amp;"="&amp;""""&amp;INDEX($E$199:$G$200,MATCH("●",INDEX($H$199:$AQ$200,,MATCH($D318,$137:$137,0)-7),0),1)&amp;""""&amp;"#g'"&amp;" ${CONFIG_DIR}"&amp;$K$7&amp;"; export "&amp;BQ$312&amp;"="&amp;""""&amp;INDEX($E$199:$G$200,MATCH("●",INDEX($H$199:$AQ$200,,MATCH($D318,$137:$137,0)-7),0),1)&amp;""";"),",",""",""")</f>
        <v/>
      </c>
      <c r="BR318" s="71" t="str">
        <f>SUBSTITUTE(IF(INDEX($E$199:$G$200,MATCH("●",INDEX($H$199:$AQ$200,,MATCH($D318,$137:$137,0)-7),0),1)=VLOOKUP(BR$312,$AD$9:$AN$32,8,FALSE),"","sed -i "&amp;IF($AK$310="MacOS","'' ","")&amp;"'s#"&amp;BR$312&amp;"="""&amp;INDEX($E$199:$G$200,MATCH("●",INDEX($H$199:$AQ$200,,MATCH($D318,$137:$137,0)-7),0),1)&amp;""""&amp;"#"&amp;BR$312&amp;"="&amp;""""&amp;VLOOKUP(BR$312,$AD$9:$AN$32,8,FALSE)&amp;""""&amp;"#g'"&amp;"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8" s="71" t="str">
        <f>SUBSTITUTE(IF(VLOOKUP(BS$312,$AD$9:$AN$32,8,FALSE)=INDEX($E$202:$G$205,MATCH("●",INDEX($H$202:$AQ$205,,MATCH($D318,$137:$137,0)-7),0),1),"","sed -i "&amp;IF($AK$310="MacOS","'' ","")&amp;"'s#"&amp;BS$312&amp;"="""&amp;VLOOKUP(BS$312,$AD$9:$AN$32,8,FALSE)&amp;""""&amp;"#"&amp;BS$312&amp;"="&amp;""""&amp;INDEX($E$202:$G$205,MATCH("●",INDEX($H$202:$AQ$205,,MATCH($D318,$137:$137,0)-7),0),1)&amp;""""&amp;"#g'"&amp;" ${CONFIG_DIR}"&amp;$K$7&amp;"; export "&amp;BS$312&amp;"="&amp;""""&amp;INDEX($E$202:$G$205,MATCH("●",INDEX($H$202:$AQ$205,,MATCH($D318,$137:$137,0)-7),0),1)&amp;""";"),",",""",""")</f>
        <v/>
      </c>
      <c r="BT318" s="71" t="str">
        <f>SUBSTITUTE(IF(INDEX($E$202:$G$205,MATCH("●",INDEX($H$202:$AQ$205,,MATCH($D318,$137:$137,0)-7),0),1)=VLOOKUP(BT$312,$AD$9:$AN$32,8,FALSE),"","sed -i "&amp;IF($AK$310="MacOS","'' ","")&amp;"'s#"&amp;BT$312&amp;"="""&amp;INDEX($E$202:$G$205,MATCH("●",INDEX($H$202:$AQ$205,,MATCH($D318,$137:$137,0)-7),0),1)&amp;""""&amp;"#"&amp;BT$312&amp;"="&amp;""""&amp;VLOOKUP(BT$312,$AD$9:$AN$32,8,FALSE)&amp;""""&amp;"#g'"&amp;"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8" s="71" t="str">
        <f>SUBSTITUTE(IF(VLOOKUP(BU$312,$AD$9:$AN$32,8,FALSE)=INDEX($E$207:$G$212,MATCH("●",INDEX($H$207:$AQ$212,,MATCH($D318,$137:$137,0)-7),0),1),"","sed -i "&amp;IF($AK$310="MacOS","'' ","")&amp;"'s#"&amp;BU$312&amp;"="""&amp;VLOOKUP(BU$312,$AD$9:$AN$32,8,FALSE)&amp;""""&amp;"#"&amp;BU$312&amp;"="&amp;""""&amp;INDEX($E$207:$G$212,MATCH("●",INDEX($H$207:$AQ$212,,MATCH($D318,$137:$137,0)-7),0),1)&amp;""""&amp;"#g'"&amp;" ${CONFIG_DIR}"&amp;$K$7&amp;"; export "&amp;BU$312&amp;"="&amp;""""&amp;INDEX($E$207:$G$212,MATCH("●",INDEX($H$207:$AQ$212,,MATCH($D318,$137:$137,0)-7),0),1)&amp;""";"),",",""",""")</f>
        <v/>
      </c>
      <c r="BV318" s="71" t="str">
        <f>SUBSTITUTE(IF(INDEX($E$207:$G$212,MATCH("●",INDEX($H$207:$AQ$212,,MATCH($D318,$137:$137,0)-7),0),1)=VLOOKUP(BV$312,$AD$9:$AN$32,8,FALSE),"","sed -i "&amp;IF($AK$310="MacOS","'' ","")&amp;"'s#"&amp;BV$312&amp;"="""&amp;INDEX($E$207:$G$212,MATCH("●",INDEX($H$207:$AQ$212,,MATCH($D318,$137:$137,0)-7),0),1)&amp;""""&amp;"#"&amp;BV$312&amp;"="&amp;""""&amp;VLOOKUP(BV$312,$AD$9:$AN$32,8,FALSE)&amp;""""&amp;"#g'"&amp;"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8" s="71" t="str">
        <f>SUBSTITUTE(IF(VLOOKUP(BW$312,$AD$9:$AN$32,8,FALSE)=INDEX($E$214:$G$219,MATCH("●",INDEX($H$214:$AQ$219,,MATCH($D318,$137:$137,0)-7),0),1),"","sed -i "&amp;IF($AK$310="MacOS","'' ","")&amp;"'s#"&amp;BW$312&amp;"="""&amp;VLOOKUP(BW$312,$AD$9:$AN$32,8,FALSE)&amp;""""&amp;"#"&amp;BW$312&amp;"="&amp;""""&amp;INDEX($E$214:$G$219,MATCH("●",INDEX($H$214:$AQ$219,,MATCH($D318,$137:$137,0)-7),0),1)&amp;""""&amp;"#g'"&amp;" ${CONFIG_DIR}"&amp;$K$7&amp;"; export "&amp;BW$312&amp;"="&amp;""""&amp;INDEX($E$214:$G$219,MATCH("●",INDEX($H$214:$AQ$219,,MATCH($D318,$137:$137,0)-7),0),1)&amp;""";"),",",""",""")</f>
        <v/>
      </c>
      <c r="BX318" s="71" t="str">
        <f>SUBSTITUTE(IF(INDEX($E$214:$G$219,MATCH("●",INDEX($H$214:$AQ$219,,MATCH($D318,$137:$137,0)-7),0),1)=VLOOKUP(BX$312,$AD$9:$AN$32,8,FALSE),"","sed -i "&amp;IF($AK$310="MacOS","'' ","")&amp;"'s#"&amp;BX$312&amp;"="""&amp;INDEX($E$214:$G$219,MATCH("●",INDEX($H$214:$AQ$219,,MATCH($D318,$137:$137,0)-7),0),1)&amp;""""&amp;"#"&amp;BX$312&amp;"="&amp;""""&amp;VLOOKUP(BX$312,$AD$9:$AN$32,8,FALSE)&amp;""""&amp;"#g'"&amp;"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8" s="71" t="str">
        <f>SUBSTITUTE(IF(VLOOKUP(BY$312,$AD$9:$AN$32,8,FALSE)=INDEX($E$221:$G$226,MATCH("●",INDEX($H$221:$AQ$226,,MATCH($D318,$137:$137,0)-7),0),1),"","sed -i "&amp;IF($AK$310="MacOS","'' ","")&amp;"'s#"&amp;BY$312&amp;"="""&amp;VLOOKUP(BY$312,$AD$9:$AN$32,8,FALSE)&amp;""""&amp;"#"&amp;BY$312&amp;"="&amp;""""&amp;INDEX($E$221:$G$226,MATCH("●",INDEX($H$221:$AQ$226,,MATCH($D318,$137:$137,0)-7),0),1)&amp;""""&amp;"#g'"&amp;" ${CONFIG_DIR}"&amp;$K$7&amp;"; export "&amp;BY$312&amp;"="&amp;""""&amp;INDEX($E$221:$G$226,MATCH("●",INDEX($H$221:$AQ$226,,MATCH($D318,$137:$137,0)-7),0),1)&amp;""";"),",",""",""")</f>
        <v/>
      </c>
      <c r="BZ318" s="71" t="str">
        <f>SUBSTITUTE(IF(INDEX($E$221:$G$226,MATCH("●",INDEX($H$221:$AQ$226,,MATCH($D318,$137:$137,0)-7),0),1)=VLOOKUP(BZ$312,$AD$9:$AN$32,8,FALSE),"","sed -i "&amp;IF($AK$310="MacOS","'' ","")&amp;"'s#"&amp;BZ$312&amp;"="""&amp;INDEX($E$221:$G$226,MATCH("●",INDEX($H$221:$AQ$226,,MATCH($D318,$137:$137,0)-7),0),1)&amp;""""&amp;"#"&amp;BZ$312&amp;"="&amp;""""&amp;VLOOKUP(BZ$312,$AD$9:$AN$32,8,FALSE)&amp;""""&amp;"#g'"&amp;"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8" s="71" t="str">
        <f>SUBSTITUTE(IF(VLOOKUP(CA$312,$AD$9:$AN$32,8,FALSE)=INDEX($E$228:$G$233,MATCH("●",INDEX($H$228:$AQ$233,,MATCH($D318,$137:$137,0)-7),0),1),"","sed -i "&amp;IF($AK$310="MacOS","'' ","")&amp;"'s#"&amp;CA$312&amp;"="""&amp;VLOOKUP(CA$312,$AD$9:$AN$32,8,FALSE)&amp;""""&amp;"#"&amp;CA$312&amp;"="&amp;""""&amp;INDEX($E$228:$G$233,MATCH("●",INDEX($H$228:$AQ$233,,MATCH($D318,$137:$137,0)-7),0),1)&amp;""""&amp;"#g'"&amp;" ${CONFIG_DIR}"&amp;$K$7&amp;"; export "&amp;CA$312&amp;"="&amp;""""&amp;INDEX($E$228:$G$233,MATCH("●",INDEX($H$228:$AQ$233,,MATCH($D318,$137:$137,0)-7),0),1)&amp;""";"),",",""",""")</f>
        <v/>
      </c>
      <c r="CB318" s="71" t="str">
        <f>SUBSTITUTE(IF(INDEX($E$228:$G$233,MATCH("●",INDEX($H$228:$AQ$233,,MATCH($D318,$137:$137,0)-7),0),1)=VLOOKUP(CB$312,$AD$9:$AN$32,8,FALSE),"","sed -i "&amp;IF($AK$310="MacOS","'' ","")&amp;"'s#"&amp;CB$312&amp;"="""&amp;INDEX($E$228:$G$233,MATCH("●",INDEX($H$228:$AQ$233,,MATCH($D318,$137:$137,0)-7),0),1)&amp;""""&amp;"#"&amp;CB$312&amp;"="&amp;""""&amp;VLOOKUP(CB$312,$AD$9:$AN$32,8,FALSE)&amp;""""&amp;"#g'"&amp;"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8" s="71" t="str">
        <f>SUBSTITUTE(IF(VLOOKUP(CC$312,$AD$9:$AN$32,8,FALSE)=INDEX($E$235:$G$240,MATCH("●",INDEX($H$235:$AQ$240,,MATCH($D318,$137:$137,0)-7),0),1),"","sed -i "&amp;IF($AK$310="MacOS","'' ","")&amp;"'s#"&amp;CC$312&amp;"="""&amp;VLOOKUP(CC$312,$AD$9:$AN$32,8,FALSE)&amp;""""&amp;"#"&amp;CC$312&amp;"="&amp;""""&amp;INDEX($E$235:$G$240,MATCH("●",INDEX($H$235:$AQ$240,,MATCH($D318,$137:$137,0)-7),0),1)&amp;""""&amp;"#g'"&amp;" ${CONFIG_DIR}"&amp;$K$7&amp;"; export "&amp;CC$312&amp;"="&amp;""""&amp;INDEX($E$235:$G$240,MATCH("●",INDEX($H$235:$AQ$240,,MATCH($D318,$137:$137,0)-7),0),1)&amp;""";"),",",""",""")</f>
        <v/>
      </c>
      <c r="CD318" s="71" t="str">
        <f>SUBSTITUTE(IF(INDEX($E$235:$G$240,MATCH("●",INDEX($H$235:$AQ$240,,MATCH($D318,$137:$137,0)-7),0),1)=VLOOKUP(CD$312,$AD$9:$AN$32,8,FALSE),"","sed -i "&amp;IF($AK$310="MacOS","'' ","")&amp;"'s#"&amp;CD$312&amp;"="""&amp;INDEX($E$235:$G$240,MATCH("●",INDEX($H$235:$AQ$240,,MATCH($D318,$137:$137,0)-7),0),1)&amp;""""&amp;"#"&amp;CD$312&amp;"="&amp;""""&amp;VLOOKUP(CD$312,$AD$9:$AN$32,8,FALSE)&amp;""""&amp;"#g'"&amp;"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8" s="71" t="str">
        <f>SUBSTITUTE(IF(VLOOKUP(CE$312,$AD$9:$AN$32,8,FALSE)=INDEX($E$242:$G$247,MATCH("●",INDEX($H$242:$AQ$247,,MATCH($D318,$137:$137,0)-7),0),1),"","sed -i "&amp;IF($AK$310="MacOS","'' ","")&amp;"'s#"&amp;CE$312&amp;"="""&amp;VLOOKUP(CE$312,$AD$9:$AN$32,8,FALSE)&amp;""""&amp;"#"&amp;CE$312&amp;"="&amp;""""&amp;INDEX($E$242:$G$247,MATCH("●",INDEX($H$242:$AQ$247,,MATCH($D318,$137:$137,0)-7),0),1)&amp;""""&amp;"#g'"&amp;" ${CONFIG_DIR}"&amp;$K$7&amp;"; export "&amp;CE$312&amp;"="&amp;""""&amp;INDEX($E$242:$G$247,MATCH("●",INDEX($H$242:$AQ$247,,MATCH($D318,$137:$137,0)-7),0),1)&amp;""";"),",",""",""")</f>
        <v/>
      </c>
      <c r="CF318" s="71" t="str">
        <f>SUBSTITUTE(IF(INDEX($E$242:$G$247,MATCH("●",INDEX($H$242:$AQ$247,,MATCH($D318,$137:$137,0)-7),0),1)=VLOOKUP(CF$312,$AD$9:$AN$32,8,FALSE),"","sed -i "&amp;IF($AK$310="MacOS","'' ","")&amp;"'s#"&amp;CF$312&amp;"="""&amp;INDEX($E$242:$G$247,MATCH("●",INDEX($H$242:$AQ$247,,MATCH($D318,$137:$137,0)-7),0),1)&amp;""""&amp;"#"&amp;CF$312&amp;"="&amp;""""&amp;VLOOKUP(CF$312,$AD$9:$AN$32,8,FALSE)&amp;""""&amp;"#g'"&amp;"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8" s="71" t="str">
        <f>SUBSTITUTE(IF(VLOOKUP(CG$312,$AD$9:$AN$32,8,FALSE)=INDEX($E$249:$G$253,MATCH("●",INDEX($H$249:$AQ$253,,MATCH($D318,$137:$137,0)-7),0),1),"","sed -i "&amp;IF($AK$310="MacOS","'' ","")&amp;"'s#"&amp;CG$312&amp;"="""&amp;VLOOKUP(CG$312,$AD$9:$AN$32,8,FALSE)&amp;""""&amp;"#"&amp;CG$312&amp;"="&amp;""""&amp;INDEX($E$249:$G$253,MATCH("●",INDEX($H$249:$AQ$253,,MATCH($D318,$137:$137,0)-7),0),1)&amp;""""&amp;"#g'"&amp;" ${CONFIG_DIR}"&amp;$K$7&amp;"; export "&amp;CG$312&amp;"="&amp;""""&amp;INDEX($E$249:$G$253,MATCH("●",INDEX($H$249:$AQ$253,,MATCH($D318,$137:$137,0)-7),0),1)&amp;""";"),",",""",""")</f>
        <v/>
      </c>
      <c r="CH318" s="71" t="str">
        <f>SUBSTITUTE(IF(INDEX($E$249:$G$253,MATCH("●",INDEX($H$249:$AQ$253,,MATCH($D318,$137:$137,0)-7),0),1)=VLOOKUP(CH$312,$AD$9:$AN$32,8,FALSE),"","sed -i "&amp;IF($AK$310="MacOS","'' ","")&amp;"'s#"&amp;CH$312&amp;"="""&amp;INDEX($E$249:$G$253,MATCH("●",INDEX($H$249:$AQ$253,,MATCH($D318,$137:$137,0)-7),0),1)&amp;""""&amp;"#"&amp;CH$312&amp;"="&amp;""""&amp;VLOOKUP(CH$312,$AD$9:$AN$32,8,FALSE)&amp;""""&amp;"#g'"&amp;"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8" s="71" t="str">
        <f>SUBSTITUTE(IF(VLOOKUP(CI$312,$AD$9:$AN$32,8,FALSE)=INDEX($E$255:$G$259,MATCH("●",INDEX($H$255:$AQ$259,,MATCH($D318,$137:$137,0)-7),0),1),"","sed -i "&amp;IF($AK$310="MacOS","'' ","")&amp;"'s#"&amp;CI$312&amp;"="""&amp;VLOOKUP(CI$312,$AD$9:$AN$32,8,FALSE)&amp;""""&amp;"#"&amp;CI$312&amp;"="&amp;""""&amp;INDEX($E$255:$G$259,MATCH("●",INDEX($H$255:$AQ$259,,MATCH($D318,$137:$137,0)-7),0),1)&amp;""""&amp;"#g'"&amp;" ${CONFIG_DIR}"&amp;$K$7&amp;"; export "&amp;CI$312&amp;"="&amp;""""&amp;INDEX($E$255:$G$259,MATCH("●",INDEX($H$255:$AQ$259,,MATCH($D318,$137:$137,0)-7),0),1)&amp;""";"),",",""",""")</f>
        <v/>
      </c>
      <c r="CJ318" s="71" t="str">
        <f>SUBSTITUTE(IF(INDEX($E$255:$G$259,MATCH("●",INDEX($H$255:$AQ$259,,MATCH($D318,$137:$137,0)-7),0),1)=VLOOKUP(CJ$312,$AD$9:$AN$32,8,FALSE),"","sed -i "&amp;IF($AK$310="MacOS","'' ","")&amp;"'s#"&amp;CJ$312&amp;"="""&amp;INDEX($E$255:$G$259,MATCH("●",INDEX($H$255:$AQ$259,,MATCH($D318,$137:$137,0)-7),0),1)&amp;""""&amp;"#"&amp;CJ$312&amp;"="&amp;""""&amp;VLOOKUP(CJ$312,$AD$9:$AN$32,8,FALSE)&amp;""""&amp;"#g'"&amp;"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8" s="71" t="str">
        <f>SUBSTITUTE(IF(VLOOKUP(CK$312,$AD$9:$AN$32,8,FALSE)=INDEX($E$261:$G$270,MATCH("●",INDEX($H$261:$AQ$270,,MATCH($D318,$137:$137,0)-7),0),1),"","sed -i "&amp;IF($AK$310="MacOS","'' ","")&amp;"'s#"&amp;CK$312&amp;"="""&amp;VLOOKUP(CK$312,$AD$9:$AN$32,8,FALSE)&amp;""""&amp;"#"&amp;CK$312&amp;"="&amp;""""&amp;INDEX($E$261:$G$270,MATCH("●",INDEX($H$261:$AQ$270,,MATCH($D318,$137:$137,0)-7),0),1)&amp;""""&amp;"#g'"&amp;" ${CONFIG_DIR}"&amp;$K$7&amp;"; export "&amp;CK$312&amp;"="&amp;""""&amp;INDEX($E$261:$G$270,MATCH("●",INDEX($H$261:$AQ$270,,MATCH($D318,$137:$137,0)-7),0),1)&amp;""";"),",",""",""")</f>
        <v/>
      </c>
      <c r="CL318" s="71" t="str">
        <f t="shared" si="6"/>
        <v/>
      </c>
      <c r="CM318" s="71" t="str">
        <f t="shared" si="7"/>
        <v/>
      </c>
      <c r="CN318" s="71" t="str">
        <f t="shared" si="8"/>
        <v/>
      </c>
      <c r="CO318" s="71" t="str">
        <f t="shared" si="9"/>
        <v/>
      </c>
      <c r="CP318" s="71" t="str">
        <f t="shared" si="10"/>
        <v/>
      </c>
      <c r="CQ318" s="71" t="str">
        <f t="shared" si="11"/>
        <v/>
      </c>
      <c r="CR318" s="71" t="str">
        <f t="shared" si="12"/>
        <v/>
      </c>
      <c r="CS318" s="5" t="s">
        <v>735</v>
      </c>
    </row>
    <row r="319" spans="3:97" ht="72" customHeight="1">
      <c r="D319" s="96">
        <f t="shared" si="13"/>
        <v>83</v>
      </c>
      <c r="E319" s="97"/>
      <c r="F319" s="97"/>
      <c r="G319" s="98"/>
      <c r="H319" s="45" t="str">
        <f t="shared" ca="1" si="5"/>
        <v>clear; echo テストケース083;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's#POSTGRESQL_TEMPLATE="template0"#POSTGRESQL_TEMPLATE="template1"#g' ${CONFIG_DIR}db_data_config.txt; export POSTGRESQL_TEMPLATE="template1";sh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's#POSTGRESQL_TEMPLATE="template1"#POSTGRESQL_TEMPLATE="template0"#g' ${CONFIG_DIR}db_data_config.txt; export POSTGRESQL_TEMPLATE="template0";</v>
      </c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7"/>
      <c r="AE319" s="99" t="str" cm="1">
        <f t="array" ref="AE319">SUBSTITUTE(INDEX($H$288:$AQ$288, , MATCH($D319, $137:$137, 0)-7),"-","")</f>
        <v>正常</v>
      </c>
      <c r="AF319" s="100"/>
      <c r="AG319" s="101"/>
      <c r="AH319" s="102" t="s">
        <v>1548</v>
      </c>
      <c r="AI319" s="103"/>
      <c r="AJ319" s="103"/>
      <c r="AK319" s="103"/>
      <c r="AL319" s="103"/>
      <c r="AM319" s="103"/>
      <c r="AN319" s="103"/>
      <c r="AO319" s="103"/>
      <c r="AP319" s="103"/>
      <c r="AQ319" s="104"/>
      <c r="AS319" s="68" t="str" cm="1">
        <f t="array" ref="AS319">SUBSTITUTE(TEXT(INDEX($H$291:$AQ$291,1,$D319-77),"000000"),"-","")</f>
        <v>240001</v>
      </c>
      <c r="AT319" s="69"/>
      <c r="AU319" s="70"/>
      <c r="AW319" s="71" t="str">
        <f>SUBSTITUTE(IF(VLOOKUP(AW$312,$AD$9:$AN$32,8,FALSE)=INDEX($E$143:$G$146,MATCH("●",INDEX($H$143:$AQ$146,,MATCH($D319,$137:$137,0)-7),0),1),"","sed -i "&amp;IF($AK$310="MacOS","'' ","")&amp;"'s#"&amp;AW$312&amp;"="""&amp;VLOOKUP(AW$312,$AD$9:$AN$32,8,FALSE)&amp;""""&amp;"#"&amp;AW$312&amp;"="&amp;""""&amp;INDEX($E$143:$G$146,MATCH("●",INDEX($H$143:$AQ$146,,MATCH($D319,$137:$137,0)-7),0),1)&amp;""""&amp;"#g'"&amp;" ${CONFIG_DIR}"&amp;$K$7&amp;"; export "&amp;AW$312&amp;"="&amp;""""&amp;INDEX($E$143:$G$146,MATCH("●",INDEX($H$143:$AQ$146,,MATCH($D319,$137:$137,0)-7),0),1)&amp;""";"),",",""",""")</f>
        <v>sed -i '' 's#DBMS_NAME="MySQL"#DBMS_NAME="PostgreSQL"#g' ${CONFIG_DIR}db_sql_config.txt; export DBMS_NAME="PostgreSQL";</v>
      </c>
      <c r="AX319" s="71" t="str">
        <f>SUBSTITUTE(IF(INDEX($E$143:$G$146,MATCH("●",INDEX($H$143:$AQ$146,,MATCH($D319,$137:$137,0)-7),0),1)=VLOOKUP(AX$312,$AD$9:$AN$32,8,FALSE),"","sed -i "&amp;IF($AK$310="MacOS","'' ","")&amp;"'s#"&amp;AX$312&amp;"="""&amp;INDEX($E$143:$G$146,MATCH("●",INDEX($H$143:$AQ$146,,MATCH($D319,$137:$137,0)-7),0),1)&amp;""""&amp;"#"&amp;AX$312&amp;"="&amp;""""&amp;VLOOKUP(AX$312,$AD$9:$AN$32,8,FALSE)&amp;""""&amp;"#g'"&amp;"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19" s="71" t="str">
        <f>SUBSTITUTE(IF(VLOOKUP(AY$312,$AD$9:$AN$32,8,FALSE)=INDEX($E$148:$G$149,MATCH("●",INDEX($H$148:$AQ$149,,MATCH($D319,$137:$137,0)-7),0),1),"","sed -i "&amp;IF($AK$310="MacOS","'' ","")&amp;"'s#"&amp;AY$312&amp;"="""&amp;VLOOKUP(AY$312,$AD$9:$AN$32,8,FALSE)&amp;""""&amp;"#"&amp;AY$312&amp;"="&amp;""""&amp;INDEX($E$148:$G$149,MATCH("●",INDEX($H$148:$AQ$149,,MATCH($D319,$137:$137,0)-7),0),1)&amp;""""&amp;"#g'"&amp;" ${CONFIG_DIR}"&amp;$K$7&amp;"; export "&amp;AY$312&amp;"="&amp;""""&amp;INDEX($E$148:$G$149,MATCH("●",INDEX($H$148:$AQ$149,,MATCH($D319,$137:$137,0)-7),0),1)&amp;""";"),",",""",""")</f>
        <v/>
      </c>
      <c r="AZ319" s="71" t="str">
        <f>SUBSTITUTE(IF(INDEX($E$148:$G$149,MATCH("●",INDEX($H$148:$AQ$149,,MATCH($D319,$137:$137,0)-7),0),1)=VLOOKUP(AZ$312,$AD$9:$AN$16,8,FALSE),"","sed -i "&amp;IF($AK$310="MacOS","'' ","")&amp;"'s#"&amp;AZ$312&amp;"="""&amp;INDEX($E$148:$G$149,MATCH("●",INDEX($H$148:$AQ$149,,MATCH($D319,$137:$137,0)-7),0),1)&amp;""""&amp;"#"&amp;AZ$312&amp;"="&amp;""""&amp;VLOOKUP(AZ$312,$AD$9:$AN$16,8,FALSE)&amp;""""&amp;"#g'"&amp;"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19" s="71" t="str">
        <f>SUBSTITUTE(IF(VLOOKUP(BA$312,$AD$9:$AN$32,8,FALSE)=INDEX($E$151:$G$156,MATCH("●",INDEX($H$151:$AQ$156,,MATCH($D319,$137:$137,0)-7),0),1),"","sed -i "&amp;IF($AK$310="MacOS","'' ","")&amp;"'s#"&amp;BA$312&amp;"="""&amp;VLOOKUP(BA$312,$AD$9:$AN$32,8,FALSE)&amp;""""&amp;"#"&amp;BA$312&amp;"="&amp;""""&amp;INDEX($E$151:$G$156,MATCH("●",INDEX($H$151:$AQ$156,,MATCH($D319,$137:$137,0)-7),0),1)&amp;""""&amp;"#g'"&amp;" ${CONFIG_DIR}"&amp;$K$7&amp;"; export "&amp;BA$312&amp;"="&amp;""""&amp;INDEX($E$151:$G$156,MATCH("●",INDEX($H$151:$AQ$156,,MATCH($D319,$137:$137,0)-7),0),1)&amp;""";"),",",""",""")</f>
        <v>sed -i '' 's#DATABASE_CHARACTER_SET="utf8mb4"#DATABASE_CHARACTER_SET="utf8"#g' ${CONFIG_DIR}db_sql_config.txt; export DATABASE_CHARACTER_SET="utf8";</v>
      </c>
      <c r="BB319" s="71" t="str">
        <f>SUBSTITUTE(IF(INDEX($E$151:$G$156,MATCH("●",INDEX($H$151:$AQ$156,,MATCH($D319,$137:$137,0)-7),0),1)=VLOOKUP(BB$312,$AD$9:$AN$16,8,FALSE),"","sed -i "&amp;IF($AK$310="MacOS","'' ","")&amp;"'s#"&amp;BB$312&amp;"="""&amp;INDEX($E$151:$G$156,MATCH("●",INDEX($H$151:$AQ$156,,MATCH($D319,$137:$137,0)-7),0),1)&amp;""""&amp;"#"&amp;BB$312&amp;"="&amp;""""&amp;VLOOKUP(BB$312,$AD$9:$AN$16,8,FALSE)&amp;""""&amp;"#g'"&amp;"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19" s="71" t="str">
        <f>SUBSTITUTE(IF(VLOOKUP(BC$312,$AD$9:$AN$32,8,FALSE)=INDEX($E$158:$G$166,MATCH("●",INDEX($H$158:$AQ$166,,MATCH($D319,$137:$137,0)-7),0),1),"","sed -i "&amp;IF($AK$310="MacOS","'' ","")&amp;"'s#"&amp;BC$312&amp;"="""&amp;VLOOKUP(BC$312,$AD$9:$AN$32,8,FALSE)&amp;""""&amp;"#"&amp;BC$312&amp;"="&amp;""""&amp;INDEX($E$158:$G$166,MATCH("●",INDEX($H$158:$AQ$166,,MATCH($D319,$137:$137,0)-7),0),1)&amp;""""&amp;"#g'"&amp;" ${CONFIG_DIR}"&amp;$K$7&amp;"; export "&amp;BC$312&amp;"="&amp;""""&amp;INDEX($E$158:$G$166,MATCH("●",INDEX($H$158:$AQ$166,,MATCH($D319,$137:$137,0)-7),0),1)&amp;""";"),",",""",""")</f>
        <v>sed -i '' 's#DATABASE_COLLATE="utf8mb4_unicode_ci"#DATABASE_COLLATE="C"#g' ${CONFIG_DIR}db_sql_config.txt; export DATABASE_COLLATE="C";</v>
      </c>
      <c r="BD319" s="71" t="str">
        <f>SUBSTITUTE(IF(INDEX($E$158:$G$166,MATCH("●",INDEX($H$158:$AQ$166,,MATCH($D319,$137:$137,0)-7),0),1)=VLOOKUP(BD$312,$AD$9:$AN$16,8,FALSE),"","sed -i "&amp;IF($AK$310="MacOS","'' ","")&amp;"'s#"&amp;BD$312&amp;"="""&amp;INDEX($E$158:$G$166,MATCH("●",INDEX($H$158:$AQ$166,,MATCH($D319,$137:$137,0)-7),0),1)&amp;""""&amp;"#"&amp;BD$312&amp;"="&amp;""""&amp;VLOOKUP(BD$312,$AD$9:$AN$16,8,FALSE)&amp;""""&amp;"#g'"&amp;"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19" s="71" t="str">
        <f>SUBSTITUTE(IF(VLOOKUP(BE$312,$AD$9:$AN$32,8,FALSE)=INDEX($E$168:$G$169,MATCH("●",INDEX($H$168:$AQ$169,,MATCH($D319,$137:$137,0)-7),0),1),"","sed -i "&amp;IF($AK$310="MacOS","'' ","")&amp;"'s#"&amp;BE$312&amp;"="""&amp;VLOOKUP(BE$312,$AD$9:$AD$9:$AN$32,8,FALSE)&amp;""""&amp;"#"&amp;BE$312&amp;"="&amp;""""&amp;INDEX($E$168:$G$169,MATCH("●",INDEX($H$168:$AQ$169,,MATCH($D319,$137:$137,0)-7),0),1)&amp;""""&amp;"#g'"&amp;" ${CONFIG_DIR}"&amp;$K$7&amp;"; export "&amp;BE$312&amp;"="&amp;""""&amp;INDEX($E$168:$G$169,MATCH("●",INDEX($H$168:$AQ$169,,MATCH($D319,$137:$137,0)-7),0),1)&amp;""";"),",",""",""")</f>
        <v/>
      </c>
      <c r="BF319" s="71" t="str">
        <f>SUBSTITUTE(IF(INDEX($E$168:$G$169,MATCH("●",INDEX($H$168:$AQ$169,,MATCH($D319,$137:$137,0)-7),0),1)=VLOOKUP(BF$312,$AD$9:$AN$16,8,FALSE),"","sed -i "&amp;IF($AK$310="MacOS","'' ","")&amp;"'s#"&amp;BF$312&amp;"="""&amp;INDEX($E$168:$G$169,MATCH("●",INDEX($H$168:$AQ$169,,MATCH($D319,$137:$137,0)-7),0),1)&amp;""""&amp;"#"&amp;BF$312&amp;"="&amp;""""&amp;VLOOKUP(BF$312,$AD$9:$AN$16,8,FALSE)&amp;""""&amp;"#g'"&amp;"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19" s="71" t="str">
        <f>SUBSTITUTE(IF(VLOOKUP(BG$312,$AD$9:$AN$32,8,FALSE)=INDEX($E$171:$G$172,MATCH("●",INDEX($H$171:$AQ$172,,MATCH($D319,$137:$137,0)-7),0),1),"","sed -i "&amp;IF($AK$310="MacOS","'' ","")&amp;"'s#"&amp;BG$312&amp;"="""&amp;VLOOKUP(BG$312,$AD$9:$AN$32,8,FALSE)&amp;""""&amp;"#"&amp;BG$312&amp;"="&amp;""""&amp;INDEX($E$171:$G$172,MATCH("●",INDEX($H$171:$AQ$172,,MATCH($D319,$137:$137,0)-7),0),1)&amp;""""&amp;"#g'"&amp;" ${CONFIG_DIR}"&amp;$K$7&amp;"; export "&amp;BG$312&amp;"="&amp;""""&amp;INDEX($E$171:$G$172,MATCH("●",INDEX($H$171:$AQ$172,,MATCH($D319,$137:$137,0)-7),0),1)&amp;""";"),",",""",""")</f>
        <v/>
      </c>
      <c r="BH319" s="71" t="str">
        <f>SUBSTITUTE(IF(INDEX($E$171:$G$172,MATCH("●",INDEX($H$171:$AQ$172,,MATCH($D319,$137:$137,0)-7),0),1)=VLOOKUP(BH$312,$AD$9:$AN$16,8,FALSE),"","sed -i "&amp;IF($AK$310="MacOS","'' ","")&amp;"'s#"&amp;BH$312&amp;"="""&amp;INDEX($E$171:$G$172,MATCH("●",INDEX($H$171:$AQ$172,,MATCH($D319,$137:$137,0)-7),0),1)&amp;""""&amp;"#"&amp;BH$312&amp;"="&amp;""""&amp;VLOOKUP(BH$312,$AD$9:$AN$16,8,FALSE)&amp;""""&amp;"#g'"&amp;"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19" s="71" t="str">
        <f>SUBSTITUTE(IF(VLOOKUP(BI$312,$AD$9:$AN$32,8,FALSE)=INDEX($E$174:$G$186,MATCH("●",INDEX($H$174:$AQ$186,,MATCH($D319,$137:$137,0)-7),0),1),"","sed -i "&amp;IF($AK$310="MacOS","'' ","")&amp;"'s#"&amp;BI$312&amp;"="""&amp;VLOOKUP(BI$312,$AD$9:$AN$32,8,FALSE)&amp;""""&amp;"#"&amp;BI$312&amp;"="&amp;""""&amp;INDEX($E$174:$G$186,MATCH("●",INDEX($H$174:$AQ$186,,MATCH($D319,$137:$137,0)-7),0),1)&amp;""""&amp;"#g'"&amp;" ${CONFIG_DIR}"&amp;$K$7&amp;"; export "&amp;BI$312&amp;"="&amp;""""&amp;INDEX($E$174:$G$186,MATCH("●",INDEX($H$174:$AQ$186,,MATCH($D319,$137:$137,0)-7),0),1)&amp;""";"),",",""",""")</f>
        <v>sed -i '' 's#DATABASE_USERRIGHT="ALL PRIVILEGES"#DATABASE_USERRIGHT="Superuser"#g' ${CONFIG_DIR}db_sql_config.txt; export DATABASE_USERRIGHT="Superuser";</v>
      </c>
      <c r="BJ319" s="71" t="str">
        <f>SUBSTITUTE(IF(INDEX($E$174:$G$186,MATCH("●",INDEX($H$174:$AQ$186,,MATCH($D319,$137:$137,0)-7),0),1)=VLOOKUP(BJ$312,$AD$9:$AN$16,8,FALSE),"","sed -i "&amp;IF($AK$310="MacOS","'' ","")&amp;"'s#"&amp;BJ$312&amp;"="""&amp;INDEX($E$174:$G$186,MATCH("●",INDEX($H$174:$AQ$186,,MATCH($D319,$137:$137,0)-7),0),1)&amp;""""&amp;"#"&amp;BJ$312&amp;"="&amp;""""&amp;VLOOKUP(BJ$312,$AD$9:$AN$16,8,FALSE)&amp;""""&amp;"#g'"&amp;"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19" s="71" t="str">
        <f>SUBSTITUTE(IF(VLOOKUP(BK$312,$AD$9:$AN$32,8,FALSE)=INDEX($E$188:$G$191,MATCH("●",INDEX($H$188:$AQ$191,,MATCH($D319,$137:$137,0)-7),0),1),"","sed -i "&amp;IF($AK$310="MacOS","'' ","")&amp;"'s#"&amp;BK$312&amp;"="""&amp;VLOOKUP(BK$312,$AD$9:$AN$32,8,FALSE)&amp;""""&amp;"#"&amp;BK$312&amp;"="&amp;""""&amp;INDEX($E$188:$G$191,MATCH("●",INDEX($H$188:$AQ$191,,MATCH($D319,$137:$137,0)-7),0),1)&amp;""""&amp;"#g'"&amp;" ${CONFIG_DIR}"&amp;$K$7&amp;"; export "&amp;BK$312&amp;"="&amp;""""&amp;INDEX($E$188:$G$191,MATCH("●",INDEX($H$188:$AQ$191,,MATCH($D319,$137:$137,0)-7),0),1)&amp;""";"),",",""",""")</f>
        <v/>
      </c>
      <c r="BL319" s="71" t="str">
        <f>SUBSTITUTE(IF(INDEX($E$188:$G$191,MATCH("●",INDEX($H$188:$AQ$191,,MATCH($D319,$137:$137,0)-7),0),1)=VLOOKUP(BL$312,$AD$9:$AN$32,8,FALSE),"","sed -i "&amp;IF($AK$310="MacOS","'' ","")&amp;"'s#"&amp;BL$312&amp;"="""&amp;INDEX($E$188:$G$191,MATCH("●",INDEX($H$188:$AQ$191,,MATCH($D319,$137:$137,0)-7),0),1)&amp;""""&amp;"#"&amp;BL$312&amp;"="&amp;""""&amp;VLOOKUP(BL$312,$AD$9:$AN$32,8,FALSE)&amp;""""&amp;"#g'"&amp;"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19" s="71" t="str">
        <f>SUBSTITUTE(IF(VLOOKUP(BM$312,$AD$9:$AN$32,8,FALSE)=INDEX($E$193:$G$194,MATCH("●",INDEX($H$193:$AQ$194,,MATCH($D319,$137:$137,0)-7),0),1),"","sed -i "&amp;IF($AK$310="MacOS","'' ","")&amp;"'s#"&amp;BM$312&amp;"="""&amp;VLOOKUP(BM$312,$AD$9:$AN$32,8,FALSE)&amp;""""&amp;"#"&amp;BM$312&amp;"="&amp;""""&amp;INDEX($E$193:$G$194,MATCH("●",INDEX($H$193:$AQ$194,,MATCH($D319,$137:$137,0)-7),0),1)&amp;""""&amp;"#g'"&amp;" ${CONFIG_DIR}"&amp;$K$7&amp;"; export "&amp;BM$312&amp;"="&amp;""""&amp;INDEX($E$193:$G$194,MATCH("●",INDEX($H$193:$AQ$194,,MATCH($D319,$137:$137,0)-7),0),1)&amp;""";"),",",""",""")</f>
        <v/>
      </c>
      <c r="BN319" s="71" t="str">
        <f>SUBSTITUTE(IF(INDEX($E$193:$G$194,MATCH("●",INDEX($H$193:$AQ$194,,MATCH($D319,$137:$137,0)-7),0),1)=VLOOKUP(BN$312,$AD$9:$AN$32,8,FALSE),"","sed -i "&amp;IF($AK$310="MacOS","'' ","")&amp;"'s#"&amp;BN$312&amp;"="""&amp;INDEX($E$193:$G$194,MATCH("●",INDEX($H$193:$AQ$194,,MATCH($D319,$137:$137,0)-7),0),1)&amp;""""&amp;"#"&amp;BN$312&amp;"="&amp;""""&amp;VLOOKUP(BN$312,$AD$9:$AN$32,8,FALSE)&amp;""""&amp;"#g'"&amp;"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19" s="71" t="str">
        <f>SUBSTITUTE(IF(VLOOKUP(BO$312,$AD$9:$AN$32,8,FALSE)=INDEX($E$196:$G$197,MATCH("●",INDEX($H$196:$AQ$197,,MATCH($D319,$137:$137,0)-7),0),1),"","sed -i "&amp;IF($AK$310="MacOS","'' ","")&amp;"'s#"&amp;BO$312&amp;"="""&amp;VLOOKUP(BO$312,$AD$9:$AN$32,8,FALSE)&amp;""""&amp;"#"&amp;BO$312&amp;"="&amp;""""&amp;INDEX($E$196:$G$197,MATCH("●",INDEX($H$196:$AQ$197,,MATCH($D319,$137:$137,0)-7),0),1)&amp;""""&amp;"#g'"&amp;" ${CONFIG_DIR}"&amp;$K$7&amp;"; export "&amp;BO$312&amp;"="&amp;""""&amp;INDEX($E$196:$G$197,MATCH("●",INDEX($H$196:$AQ$197,,MATCH($D319,$137:$137,0)-7),0),1)&amp;""";"),",",""",""")</f>
        <v/>
      </c>
      <c r="BP319" s="71" t="str">
        <f>SUBSTITUTE(IF(INDEX($E$196:$G$197,MATCH("●",INDEX($H$196:$AQ$197,,MATCH($D319,$137:$137,0)-7),0),1)=VLOOKUP(BP$312,$AD$9:$AN$32,8,FALSE),"","sed -i "&amp;IF($AK$310="MacOS","'' ","")&amp;"'s#"&amp;BP$312&amp;"="""&amp;INDEX($E$196:$G$197,MATCH("●",INDEX($H$196:$AQ$197,,MATCH($D319,$137:$137,0)-7),0),1)&amp;""""&amp;"#"&amp;BP$312&amp;"="&amp;""""&amp;VLOOKUP(BP$312,$AD$9:$AN$32,8,FALSE)&amp;""""&amp;"#g'"&amp;"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19" s="71" t="str">
        <f>SUBSTITUTE(IF(VLOOKUP(BQ$312,$AD$9:$AN$32,8,FALSE)=INDEX($E$199:$G$200,MATCH("●",INDEX($H$199:$AQ$200,,MATCH($D319,$137:$137,0)-7),0),1),"","sed -i "&amp;IF($AK$310="MacOS","'' ","")&amp;"'s#"&amp;BQ$312&amp;"="""&amp;VLOOKUP(BQ$312,$AD$9:$AN$32,8,FALSE)&amp;""""&amp;"#"&amp;BQ$312&amp;"="&amp;""""&amp;INDEX($E$199:$G$200,MATCH("●",INDEX($H$199:$AQ$200,,MATCH($D319,$137:$137,0)-7),0),1)&amp;""""&amp;"#g'"&amp;" ${CONFIG_DIR}"&amp;$K$7&amp;"; export "&amp;BQ$312&amp;"="&amp;""""&amp;INDEX($E$199:$G$200,MATCH("●",INDEX($H$199:$AQ$200,,MATCH($D319,$137:$137,0)-7),0),1)&amp;""";"),",",""",""")</f>
        <v/>
      </c>
      <c r="BR319" s="71" t="str">
        <f>SUBSTITUTE(IF(INDEX($E$199:$G$200,MATCH("●",INDEX($H$199:$AQ$200,,MATCH($D319,$137:$137,0)-7),0),1)=VLOOKUP(BR$312,$AD$9:$AN$32,8,FALSE),"","sed -i "&amp;IF($AK$310="MacOS","'' ","")&amp;"'s#"&amp;BR$312&amp;"="""&amp;INDEX($E$199:$G$200,MATCH("●",INDEX($H$199:$AQ$200,,MATCH($D319,$137:$137,0)-7),0),1)&amp;""""&amp;"#"&amp;BR$312&amp;"="&amp;""""&amp;VLOOKUP(BR$312,$AD$9:$AN$32,8,FALSE)&amp;""""&amp;"#g'"&amp;"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19" s="71" t="str">
        <f>SUBSTITUTE(IF(VLOOKUP(BS$312,$AD$9:$AN$32,8,FALSE)=INDEX($E$202:$G$205,MATCH("●",INDEX($H$202:$AQ$205,,MATCH($D319,$137:$137,0)-7),0),1),"","sed -i "&amp;IF($AK$310="MacOS","'' ","")&amp;"'s#"&amp;BS$312&amp;"="""&amp;VLOOKUP(BS$312,$AD$9:$AN$32,8,FALSE)&amp;""""&amp;"#"&amp;BS$312&amp;"="&amp;""""&amp;INDEX($E$202:$G$205,MATCH("●",INDEX($H$202:$AQ$205,,MATCH($D319,$137:$137,0)-7),0),1)&amp;""""&amp;"#g'"&amp;" ${CONFIG_DIR}"&amp;$K$7&amp;"; export "&amp;BS$312&amp;"="&amp;""""&amp;INDEX($E$202:$G$205,MATCH("●",INDEX($H$202:$AQ$205,,MATCH($D319,$137:$137,0)-7),0),1)&amp;""";"),",",""",""")</f>
        <v/>
      </c>
      <c r="BT319" s="71" t="str">
        <f>SUBSTITUTE(IF(INDEX($E$202:$G$205,MATCH("●",INDEX($H$202:$AQ$205,,MATCH($D319,$137:$137,0)-7),0),1)=VLOOKUP(BT$312,$AD$9:$AN$32,8,FALSE),"","sed -i "&amp;IF($AK$310="MacOS","'' ","")&amp;"'s#"&amp;BT$312&amp;"="""&amp;INDEX($E$202:$G$205,MATCH("●",INDEX($H$202:$AQ$205,,MATCH($D319,$137:$137,0)-7),0),1)&amp;""""&amp;"#"&amp;BT$312&amp;"="&amp;""""&amp;VLOOKUP(BT$312,$AD$9:$AN$32,8,FALSE)&amp;""""&amp;"#g'"&amp;"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19" s="71" t="str">
        <f>SUBSTITUTE(IF(VLOOKUP(BU$312,$AD$9:$AN$32,8,FALSE)=INDEX($E$207:$G$212,MATCH("●",INDEX($H$207:$AQ$212,,MATCH($D319,$137:$137,0)-7),0),1),"","sed -i "&amp;IF($AK$310="MacOS","'' ","")&amp;"'s#"&amp;BU$312&amp;"="""&amp;VLOOKUP(BU$312,$AD$9:$AN$32,8,FALSE)&amp;""""&amp;"#"&amp;BU$312&amp;"="&amp;""""&amp;INDEX($E$207:$G$212,MATCH("●",INDEX($H$207:$AQ$212,,MATCH($D319,$137:$137,0)-7),0),1)&amp;""""&amp;"#g'"&amp;" ${CONFIG_DIR}"&amp;$K$7&amp;"; export "&amp;BU$312&amp;"="&amp;""""&amp;INDEX($E$207:$G$212,MATCH("●",INDEX($H$207:$AQ$212,,MATCH($D319,$137:$137,0)-7),0),1)&amp;""";"),",",""",""")</f>
        <v/>
      </c>
      <c r="BV319" s="71" t="str">
        <f>SUBSTITUTE(IF(INDEX($E$207:$G$212,MATCH("●",INDEX($H$207:$AQ$212,,MATCH($D319,$137:$137,0)-7),0),1)=VLOOKUP(BV$312,$AD$9:$AN$32,8,FALSE),"","sed -i "&amp;IF($AK$310="MacOS","'' ","")&amp;"'s#"&amp;BV$312&amp;"="""&amp;INDEX($E$207:$G$212,MATCH("●",INDEX($H$207:$AQ$212,,MATCH($D319,$137:$137,0)-7),0),1)&amp;""""&amp;"#"&amp;BV$312&amp;"="&amp;""""&amp;VLOOKUP(BV$312,$AD$9:$AN$32,8,FALSE)&amp;""""&amp;"#g'"&amp;"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19" s="71" t="str">
        <f>SUBSTITUTE(IF(VLOOKUP(BW$312,$AD$9:$AN$32,8,FALSE)=INDEX($E$214:$G$219,MATCH("●",INDEX($H$214:$AQ$219,,MATCH($D319,$137:$137,0)-7),0),1),"","sed -i "&amp;IF($AK$310="MacOS","'' ","")&amp;"'s#"&amp;BW$312&amp;"="""&amp;VLOOKUP(BW$312,$AD$9:$AN$32,8,FALSE)&amp;""""&amp;"#"&amp;BW$312&amp;"="&amp;""""&amp;INDEX($E$214:$G$219,MATCH("●",INDEX($H$214:$AQ$219,,MATCH($D319,$137:$137,0)-7),0),1)&amp;""""&amp;"#g'"&amp;" ${CONFIG_DIR}"&amp;$K$7&amp;"; export "&amp;BW$312&amp;"="&amp;""""&amp;INDEX($E$214:$G$219,MATCH("●",INDEX($H$214:$AQ$219,,MATCH($D319,$137:$137,0)-7),0),1)&amp;""";"),",",""",""")</f>
        <v/>
      </c>
      <c r="BX319" s="71" t="str">
        <f>SUBSTITUTE(IF(INDEX($E$214:$G$219,MATCH("●",INDEX($H$214:$AQ$219,,MATCH($D319,$137:$137,0)-7),0),1)=VLOOKUP(BX$312,$AD$9:$AN$32,8,FALSE),"","sed -i "&amp;IF($AK$310="MacOS","'' ","")&amp;"'s#"&amp;BX$312&amp;"="""&amp;INDEX($E$214:$G$219,MATCH("●",INDEX($H$214:$AQ$219,,MATCH($D319,$137:$137,0)-7),0),1)&amp;""""&amp;"#"&amp;BX$312&amp;"="&amp;""""&amp;VLOOKUP(BX$312,$AD$9:$AN$32,8,FALSE)&amp;""""&amp;"#g'"&amp;"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19" s="71" t="str">
        <f>SUBSTITUTE(IF(VLOOKUP(BY$312,$AD$9:$AN$32,8,FALSE)=INDEX($E$221:$G$226,MATCH("●",INDEX($H$221:$AQ$226,,MATCH($D319,$137:$137,0)-7),0),1),"","sed -i "&amp;IF($AK$310="MacOS","'' ","")&amp;"'s#"&amp;BY$312&amp;"="""&amp;VLOOKUP(BY$312,$AD$9:$AN$32,8,FALSE)&amp;""""&amp;"#"&amp;BY$312&amp;"="&amp;""""&amp;INDEX($E$221:$G$226,MATCH("●",INDEX($H$221:$AQ$226,,MATCH($D319,$137:$137,0)-7),0),1)&amp;""""&amp;"#g'"&amp;" ${CONFIG_DIR}"&amp;$K$7&amp;"; export "&amp;BY$312&amp;"="&amp;""""&amp;INDEX($E$221:$G$226,MATCH("●",INDEX($H$221:$AQ$226,,MATCH($D319,$137:$137,0)-7),0),1)&amp;""";"),",",""",""")</f>
        <v/>
      </c>
      <c r="BZ319" s="71" t="str">
        <f>SUBSTITUTE(IF(INDEX($E$221:$G$226,MATCH("●",INDEX($H$221:$AQ$226,,MATCH($D319,$137:$137,0)-7),0),1)=VLOOKUP(BZ$312,$AD$9:$AN$32,8,FALSE),"","sed -i "&amp;IF($AK$310="MacOS","'' ","")&amp;"'s#"&amp;BZ$312&amp;"="""&amp;INDEX($E$221:$G$226,MATCH("●",INDEX($H$221:$AQ$226,,MATCH($D319,$137:$137,0)-7),0),1)&amp;""""&amp;"#"&amp;BZ$312&amp;"="&amp;""""&amp;VLOOKUP(BZ$312,$AD$9:$AN$32,8,FALSE)&amp;""""&amp;"#g'"&amp;"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19" s="71" t="str">
        <f>SUBSTITUTE(IF(VLOOKUP(CA$312,$AD$9:$AN$32,8,FALSE)=INDEX($E$228:$G$233,MATCH("●",INDEX($H$228:$AQ$233,,MATCH($D319,$137:$137,0)-7),0),1),"","sed -i "&amp;IF($AK$310="MacOS","'' ","")&amp;"'s#"&amp;CA$312&amp;"="""&amp;VLOOKUP(CA$312,$AD$9:$AN$32,8,FALSE)&amp;""""&amp;"#"&amp;CA$312&amp;"="&amp;""""&amp;INDEX($E$228:$G$233,MATCH("●",INDEX($H$228:$AQ$233,,MATCH($D319,$137:$137,0)-7),0),1)&amp;""""&amp;"#g'"&amp;" ${CONFIG_DIR}"&amp;$K$7&amp;"; export "&amp;CA$312&amp;"="&amp;""""&amp;INDEX($E$228:$G$233,MATCH("●",INDEX($H$228:$AQ$233,,MATCH($D319,$137:$137,0)-7),0),1)&amp;""";"),",",""",""")</f>
        <v/>
      </c>
      <c r="CB319" s="71" t="str">
        <f>SUBSTITUTE(IF(INDEX($E$228:$G$233,MATCH("●",INDEX($H$228:$AQ$233,,MATCH($D319,$137:$137,0)-7),0),1)=VLOOKUP(CB$312,$AD$9:$AN$32,8,FALSE),"","sed -i "&amp;IF($AK$310="MacOS","'' ","")&amp;"'s#"&amp;CB$312&amp;"="""&amp;INDEX($E$228:$G$233,MATCH("●",INDEX($H$228:$AQ$233,,MATCH($D319,$137:$137,0)-7),0),1)&amp;""""&amp;"#"&amp;CB$312&amp;"="&amp;""""&amp;VLOOKUP(CB$312,$AD$9:$AN$32,8,FALSE)&amp;""""&amp;"#g'"&amp;"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19" s="71" t="str">
        <f>SUBSTITUTE(IF(VLOOKUP(CC$312,$AD$9:$AN$32,8,FALSE)=INDEX($E$235:$G$240,MATCH("●",INDEX($H$235:$AQ$240,,MATCH($D319,$137:$137,0)-7),0),1),"","sed -i "&amp;IF($AK$310="MacOS","'' ","")&amp;"'s#"&amp;CC$312&amp;"="""&amp;VLOOKUP(CC$312,$AD$9:$AN$32,8,FALSE)&amp;""""&amp;"#"&amp;CC$312&amp;"="&amp;""""&amp;INDEX($E$235:$G$240,MATCH("●",INDEX($H$235:$AQ$240,,MATCH($D319,$137:$137,0)-7),0),1)&amp;""""&amp;"#g'"&amp;" ${CONFIG_DIR}"&amp;$K$7&amp;"; export "&amp;CC$312&amp;"="&amp;""""&amp;INDEX($E$235:$G$240,MATCH("●",INDEX($H$235:$AQ$240,,MATCH($D319,$137:$137,0)-7),0),1)&amp;""";"),",",""",""")</f>
        <v/>
      </c>
      <c r="CD319" s="71" t="str">
        <f>SUBSTITUTE(IF(INDEX($E$235:$G$240,MATCH("●",INDEX($H$235:$AQ$240,,MATCH($D319,$137:$137,0)-7),0),1)=VLOOKUP(CD$312,$AD$9:$AN$32,8,FALSE),"","sed -i "&amp;IF($AK$310="MacOS","'' ","")&amp;"'s#"&amp;CD$312&amp;"="""&amp;INDEX($E$235:$G$240,MATCH("●",INDEX($H$235:$AQ$240,,MATCH($D319,$137:$137,0)-7),0),1)&amp;""""&amp;"#"&amp;CD$312&amp;"="&amp;""""&amp;VLOOKUP(CD$312,$AD$9:$AN$32,8,FALSE)&amp;""""&amp;"#g'"&amp;"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19" s="71" t="str">
        <f>SUBSTITUTE(IF(VLOOKUP(CE$312,$AD$9:$AN$32,8,FALSE)=INDEX($E$242:$G$247,MATCH("●",INDEX($H$242:$AQ$247,,MATCH($D319,$137:$137,0)-7),0),1),"","sed -i "&amp;IF($AK$310="MacOS","'' ","")&amp;"'s#"&amp;CE$312&amp;"="""&amp;VLOOKUP(CE$312,$AD$9:$AN$32,8,FALSE)&amp;""""&amp;"#"&amp;CE$312&amp;"="&amp;""""&amp;INDEX($E$242:$G$247,MATCH("●",INDEX($H$242:$AQ$247,,MATCH($D319,$137:$137,0)-7),0),1)&amp;""""&amp;"#g'"&amp;" ${CONFIG_DIR}"&amp;$K$7&amp;"; export "&amp;CE$312&amp;"="&amp;""""&amp;INDEX($E$242:$G$247,MATCH("●",INDEX($H$242:$AQ$247,,MATCH($D319,$137:$137,0)-7),0),1)&amp;""";"),",",""",""")</f>
        <v/>
      </c>
      <c r="CF319" s="71" t="str">
        <f>SUBSTITUTE(IF(INDEX($E$242:$G$247,MATCH("●",INDEX($H$242:$AQ$247,,MATCH($D319,$137:$137,0)-7),0),1)=VLOOKUP(CF$312,$AD$9:$AN$32,8,FALSE),"","sed -i "&amp;IF($AK$310="MacOS","'' ","")&amp;"'s#"&amp;CF$312&amp;"="""&amp;INDEX($E$242:$G$247,MATCH("●",INDEX($H$242:$AQ$247,,MATCH($D319,$137:$137,0)-7),0),1)&amp;""""&amp;"#"&amp;CF$312&amp;"="&amp;""""&amp;VLOOKUP(CF$312,$AD$9:$AN$32,8,FALSE)&amp;""""&amp;"#g'"&amp;"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19" s="71" t="str">
        <f>SUBSTITUTE(IF(VLOOKUP(CG$312,$AD$9:$AN$32,8,FALSE)=INDEX($E$249:$G$253,MATCH("●",INDEX($H$249:$AQ$253,,MATCH($D319,$137:$137,0)-7),0),1),"","sed -i "&amp;IF($AK$310="MacOS","'' ","")&amp;"'s#"&amp;CG$312&amp;"="""&amp;VLOOKUP(CG$312,$AD$9:$AN$32,8,FALSE)&amp;""""&amp;"#"&amp;CG$312&amp;"="&amp;""""&amp;INDEX($E$249:$G$253,MATCH("●",INDEX($H$249:$AQ$253,,MATCH($D319,$137:$137,0)-7),0),1)&amp;""""&amp;"#g'"&amp;" ${CONFIG_DIR}"&amp;$K$7&amp;"; export "&amp;CG$312&amp;"="&amp;""""&amp;INDEX($E$249:$G$253,MATCH("●",INDEX($H$249:$AQ$253,,MATCH($D319,$137:$137,0)-7),0),1)&amp;""";"),",",""",""")</f>
        <v/>
      </c>
      <c r="CH319" s="71" t="str">
        <f>SUBSTITUTE(IF(INDEX($E$249:$G$253,MATCH("●",INDEX($H$249:$AQ$253,,MATCH($D319,$137:$137,0)-7),0),1)=VLOOKUP(CH$312,$AD$9:$AN$32,8,FALSE),"","sed -i "&amp;IF($AK$310="MacOS","'' ","")&amp;"'s#"&amp;CH$312&amp;"="""&amp;INDEX($E$249:$G$253,MATCH("●",INDEX($H$249:$AQ$253,,MATCH($D319,$137:$137,0)-7),0),1)&amp;""""&amp;"#"&amp;CH$312&amp;"="&amp;""""&amp;VLOOKUP(CH$312,$AD$9:$AN$32,8,FALSE)&amp;""""&amp;"#g'"&amp;"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19" s="71" t="str">
        <f>SUBSTITUTE(IF(VLOOKUP(CI$312,$AD$9:$AN$32,8,FALSE)=INDEX($E$255:$G$259,MATCH("●",INDEX($H$255:$AQ$259,,MATCH($D319,$137:$137,0)-7),0),1),"","sed -i "&amp;IF($AK$310="MacOS","'' ","")&amp;"'s#"&amp;CI$312&amp;"="""&amp;VLOOKUP(CI$312,$AD$9:$AN$32,8,FALSE)&amp;""""&amp;"#"&amp;CI$312&amp;"="&amp;""""&amp;INDEX($E$255:$G$259,MATCH("●",INDEX($H$255:$AQ$259,,MATCH($D319,$137:$137,0)-7),0),1)&amp;""""&amp;"#g'"&amp;" ${CONFIG_DIR}"&amp;$K$7&amp;"; export "&amp;CI$312&amp;"="&amp;""""&amp;INDEX($E$255:$G$259,MATCH("●",INDEX($H$255:$AQ$259,,MATCH($D319,$137:$137,0)-7),0),1)&amp;""";"),",",""",""")</f>
        <v/>
      </c>
      <c r="CJ319" s="71" t="str">
        <f>SUBSTITUTE(IF(INDEX($E$255:$G$259,MATCH("●",INDEX($H$255:$AQ$259,,MATCH($D319,$137:$137,0)-7),0),1)=VLOOKUP(CJ$312,$AD$9:$AN$32,8,FALSE),"","sed -i "&amp;IF($AK$310="MacOS","'' ","")&amp;"'s#"&amp;CJ$312&amp;"="""&amp;INDEX($E$255:$G$259,MATCH("●",INDEX($H$255:$AQ$259,,MATCH($D319,$137:$137,0)-7),0),1)&amp;""""&amp;"#"&amp;CJ$312&amp;"="&amp;""""&amp;VLOOKUP(CJ$312,$AD$9:$AN$32,8,FALSE)&amp;""""&amp;"#g'"&amp;"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19" s="71" t="str">
        <f>SUBSTITUTE(IF(VLOOKUP(CK$312,$AD$9:$AN$32,8,FALSE)=INDEX($E$261:$G$270,MATCH("●",INDEX($H$261:$AQ$270,,MATCH($D319,$137:$137,0)-7),0),1),"","sed -i "&amp;IF($AK$310="MacOS","'' ","")&amp;"'s#"&amp;CK$312&amp;"="""&amp;VLOOKUP(CK$312,$AD$9:$AN$32,8,FALSE)&amp;""""&amp;"#"&amp;CK$312&amp;"="&amp;""""&amp;INDEX($E$261:$G$270,MATCH("●",INDEX($H$261:$AQ$270,,MATCH($D319,$137:$137,0)-7),0),1)&amp;""""&amp;"#g'"&amp;" ${CONFIG_DIR}"&amp;$K$7&amp;"; export "&amp;CK$312&amp;"="&amp;""""&amp;INDEX($E$261:$G$270,MATCH("●",INDEX($H$261:$AQ$270,,MATCH($D319,$137:$137,0)-7),0),1)&amp;""";"),",",""",""")</f>
        <v/>
      </c>
      <c r="CL319" s="71" t="str">
        <f t="shared" si="6"/>
        <v/>
      </c>
      <c r="CM319" s="71" t="str">
        <f t="shared" si="7"/>
        <v>sed -i '' 's#POSTGRESQL_TEMPLATE="template0"#POSTGRESQL_TEMPLATE="template1"#g' ${CONFIG_DIR}db_data_config.txt; export POSTGRESQL_TEMPLATE="template1";</v>
      </c>
      <c r="CN319" s="71" t="str">
        <f t="shared" si="8"/>
        <v>sed -i '' 's#POSTGRESQL_TEMPLATE="template1"#POSTGRESQL_TEMPLATE="template0"#g' ${CONFIG_DIR}db_data_config.txt; export POSTGRESQL_TEMPLATE="template0";</v>
      </c>
      <c r="CO319" s="71" t="str">
        <f t="shared" si="9"/>
        <v/>
      </c>
      <c r="CP319" s="71" t="str">
        <f t="shared" si="10"/>
        <v/>
      </c>
      <c r="CQ319" s="71" t="str">
        <f t="shared" si="11"/>
        <v/>
      </c>
      <c r="CR319" s="71" t="str">
        <f t="shared" si="12"/>
        <v/>
      </c>
      <c r="CS319" s="5" t="s">
        <v>735</v>
      </c>
    </row>
    <row r="320" spans="3:97" ht="72" customHeight="1">
      <c r="D320" s="96">
        <f t="shared" si="13"/>
        <v>84</v>
      </c>
      <c r="E320" s="97"/>
      <c r="F320" s="97"/>
      <c r="G320" s="98"/>
      <c r="H320" s="45" t="str">
        <f t="shared" ca="1" si="5"/>
        <v>clear; echo テストケース084; sed -i '' 's#DBMS_NAME="MySQL"#DBMS_NAME="PostgreSQL"#g' ${CONFIG_DIR}db_sql_config.txt; export DBMS_NAME="PostgreSQL";sed -i '' 's#DATABASE_CHARACTER_SET="utf8mb4"#DATABASE_CHARACTER_SET="sjis"#g' ${CONFIG_DIR}db_sql_config.txt; export DATABASE_CHARACTER_SET="sjis";sed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's#POSTGRESQL_TEMPLATE="template0"#POSTGRESQL_TEMPLATE="template1"#g' ${CONFIG_DIR}db_data_config.txt; export POSTGRESQL_TEMPLATE="template1";sh ./script/db_check_sql_validate_config.sh; sed -i '' 's#DBMS_NAME="PostgreSQL"#DBMS_NAME="MySQL"#g' ${CONFIG_DIR}db_sql_config.txt; export DBMS_NAME="MySQL";sed -i '' 's#DATABASE_CHARACTER_SET="sjis"#DATABASE_CHARACTER_SET="utf8mb4"#g'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's#POSTGRESQL_TEMPLATE="template1"#POSTGRESQL_TEMPLATE="template0"#g' ${CONFIG_DIR}db_data_config.txt; export POSTGRESQL_TEMPLATE="template0";</v>
      </c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7"/>
      <c r="AE320" s="99" t="str" cm="1">
        <f t="array" ref="AE320">SUBSTITUTE(INDEX($H$288:$AQ$288, , MATCH($D320, $137:$137, 0)-7),"-","")</f>
        <v>異常</v>
      </c>
      <c r="AF320" s="100"/>
      <c r="AG320" s="101"/>
      <c r="AH320" s="102" t="s">
        <v>1549</v>
      </c>
      <c r="AI320" s="103"/>
      <c r="AJ320" s="103"/>
      <c r="AK320" s="103"/>
      <c r="AL320" s="103"/>
      <c r="AM320" s="103"/>
      <c r="AN320" s="103"/>
      <c r="AO320" s="103"/>
      <c r="AP320" s="103"/>
      <c r="AQ320" s="104"/>
      <c r="AS320" s="68" t="str" cm="1">
        <f t="array" ref="AS320">SUBSTITUTE(TEXT(INDEX($H$291:$AQ$291,1,$D320-77),"000000"),"-","")</f>
        <v>240131</v>
      </c>
      <c r="AT320" s="69"/>
      <c r="AU320" s="70"/>
      <c r="AW320" s="71" t="str">
        <f>SUBSTITUTE(IF(VLOOKUP(AW$312,$AD$9:$AN$32,8,FALSE)=INDEX($E$143:$G$146,MATCH("●",INDEX($H$143:$AQ$146,,MATCH($D320,$137:$137,0)-7),0),1),"","sed -i "&amp;IF($AK$310="MacOS","'' ","")&amp;"'s#"&amp;AW$312&amp;"="""&amp;VLOOKUP(AW$312,$AD$9:$AN$32,8,FALSE)&amp;""""&amp;"#"&amp;AW$312&amp;"="&amp;""""&amp;INDEX($E$143:$G$146,MATCH("●",INDEX($H$143:$AQ$146,,MATCH($D320,$137:$137,0)-7),0),1)&amp;""""&amp;"#g'"&amp;" ${CONFIG_DIR}"&amp;$K$7&amp;"; export "&amp;AW$312&amp;"="&amp;""""&amp;INDEX($E$143:$G$146,MATCH("●",INDEX($H$143:$AQ$146,,MATCH($D320,$137:$137,0)-7),0),1)&amp;""";"),",",""",""")</f>
        <v>sed -i '' 's#DBMS_NAME="MySQL"#DBMS_NAME="PostgreSQL"#g' ${CONFIG_DIR}db_sql_config.txt; export DBMS_NAME="PostgreSQL";</v>
      </c>
      <c r="AX320" s="71" t="str">
        <f>SUBSTITUTE(IF(INDEX($E$143:$G$146,MATCH("●",INDEX($H$143:$AQ$146,,MATCH($D320,$137:$137,0)-7),0),1)=VLOOKUP(AX$312,$AD$9:$AN$32,8,FALSE),"","sed -i "&amp;IF($AK$310="MacOS","'' ","")&amp;"'s#"&amp;AX$312&amp;"="""&amp;INDEX($E$143:$G$146,MATCH("●",INDEX($H$143:$AQ$146,,MATCH($D320,$137:$137,0)-7),0),1)&amp;""""&amp;"#"&amp;AX$312&amp;"="&amp;""""&amp;VLOOKUP(AX$312,$AD$9:$AN$32,8,FALSE)&amp;""""&amp;"#g'"&amp;"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0" s="71" t="str">
        <f>SUBSTITUTE(IF(VLOOKUP(AY$312,$AD$9:$AN$32,8,FALSE)=INDEX($E$148:$G$149,MATCH("●",INDEX($H$148:$AQ$149,,MATCH($D320,$137:$137,0)-7),0),1),"","sed -i "&amp;IF($AK$310="MacOS","'' ","")&amp;"'s#"&amp;AY$312&amp;"="""&amp;VLOOKUP(AY$312,$AD$9:$AN$32,8,FALSE)&amp;""""&amp;"#"&amp;AY$312&amp;"="&amp;""""&amp;INDEX($E$148:$G$149,MATCH("●",INDEX($H$148:$AQ$149,,MATCH($D320,$137:$137,0)-7),0),1)&amp;""""&amp;"#g'"&amp;" ${CONFIG_DIR}"&amp;$K$7&amp;"; export "&amp;AY$312&amp;"="&amp;""""&amp;INDEX($E$148:$G$149,MATCH("●",INDEX($H$148:$AQ$149,,MATCH($D320,$137:$137,0)-7),0),1)&amp;""";"),",",""",""")</f>
        <v/>
      </c>
      <c r="AZ320" s="71" t="str">
        <f>SUBSTITUTE(IF(INDEX($E$148:$G$149,MATCH("●",INDEX($H$148:$AQ$149,,MATCH($D320,$137:$137,0)-7),0),1)=VLOOKUP(AZ$312,$AD$9:$AN$16,8,FALSE),"","sed -i "&amp;IF($AK$310="MacOS","'' ","")&amp;"'s#"&amp;AZ$312&amp;"="""&amp;INDEX($E$148:$G$149,MATCH("●",INDEX($H$148:$AQ$149,,MATCH($D320,$137:$137,0)-7),0),1)&amp;""""&amp;"#"&amp;AZ$312&amp;"="&amp;""""&amp;VLOOKUP(AZ$312,$AD$9:$AN$16,8,FALSE)&amp;""""&amp;"#g'"&amp;"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0" s="71" t="str">
        <f>SUBSTITUTE(IF(VLOOKUP(BA$312,$AD$9:$AN$32,8,FALSE)=INDEX($E$151:$G$156,MATCH("●",INDEX($H$151:$AQ$156,,MATCH($D320,$137:$137,0)-7),0),1),"","sed -i "&amp;IF($AK$310="MacOS","'' ","")&amp;"'s#"&amp;BA$312&amp;"="""&amp;VLOOKUP(BA$312,$AD$9:$AN$32,8,FALSE)&amp;""""&amp;"#"&amp;BA$312&amp;"="&amp;""""&amp;INDEX($E$151:$G$156,MATCH("●",INDEX($H$151:$AQ$156,,MATCH($D320,$137:$137,0)-7),0),1)&amp;""""&amp;"#g'"&amp;" ${CONFIG_DIR}"&amp;$K$7&amp;"; export "&amp;BA$312&amp;"="&amp;""""&amp;INDEX($E$151:$G$156,MATCH("●",INDEX($H$151:$AQ$156,,MATCH($D320,$137:$137,0)-7),0),1)&amp;""";"),",",""",""")</f>
        <v>sed -i '' 's#DATABASE_CHARACTER_SET="utf8mb4"#DATABASE_CHARACTER_SET="sjis"#g' ${CONFIG_DIR}db_sql_config.txt; export DATABASE_CHARACTER_SET="sjis";</v>
      </c>
      <c r="BB320" s="71" t="str">
        <f>SUBSTITUTE(IF(INDEX($E$151:$G$156,MATCH("●",INDEX($H$151:$AQ$156,,MATCH($D320,$137:$137,0)-7),0),1)=VLOOKUP(BB$312,$AD$9:$AN$16,8,FALSE),"","sed -i "&amp;IF($AK$310="MacOS","'' ","")&amp;"'s#"&amp;BB$312&amp;"="""&amp;INDEX($E$151:$G$156,MATCH("●",INDEX($H$151:$AQ$156,,MATCH($D320,$137:$137,0)-7),0),1)&amp;""""&amp;"#"&amp;BB$312&amp;"="&amp;""""&amp;VLOOKUP(BB$312,$AD$9:$AN$16,8,FALSE)&amp;""""&amp;"#g'"&amp;"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's#DATABASE_CHARACTER_SET="sjis"#DATABASE_CHARACTER_SET="utf8mb4"#g' ${CONFIG_DIR}db_sql_config.txt; export DATABASE_CHARACTER_SET="utf8mb4";</v>
      </c>
      <c r="BC320" s="71" t="str">
        <f>SUBSTITUTE(IF(VLOOKUP(BC$312,$AD$9:$AN$32,8,FALSE)=INDEX($E$158:$G$166,MATCH("●",INDEX($H$158:$AQ$166,,MATCH($D320,$137:$137,0)-7),0),1),"","sed -i "&amp;IF($AK$310="MacOS","'' ","")&amp;"'s#"&amp;BC$312&amp;"="""&amp;VLOOKUP(BC$312,$AD$9:$AN$32,8,FALSE)&amp;""""&amp;"#"&amp;BC$312&amp;"="&amp;""""&amp;INDEX($E$158:$G$166,MATCH("●",INDEX($H$158:$AQ$166,,MATCH($D320,$137:$137,0)-7),0),1)&amp;""""&amp;"#g'"&amp;" ${CONFIG_DIR}"&amp;$K$7&amp;"; export "&amp;BC$312&amp;"="&amp;""""&amp;INDEX($E$158:$G$166,MATCH("●",INDEX($H$158:$AQ$166,,MATCH($D320,$137:$137,0)-7),0),1)&amp;""";"),",",""",""")</f>
        <v>sed -i '' 's#DATABASE_COLLATE="utf8mb4_unicode_ci"#DATABASE_COLLATE="C"#g' ${CONFIG_DIR}db_sql_config.txt; export DATABASE_COLLATE="C";</v>
      </c>
      <c r="BD320" s="71" t="str">
        <f>SUBSTITUTE(IF(INDEX($E$158:$G$166,MATCH("●",INDEX($H$158:$AQ$166,,MATCH($D320,$137:$137,0)-7),0),1)=VLOOKUP(BD$312,$AD$9:$AN$16,8,FALSE),"","sed -i "&amp;IF($AK$310="MacOS","'' ","")&amp;"'s#"&amp;BD$312&amp;"="""&amp;INDEX($E$158:$G$166,MATCH("●",INDEX($H$158:$AQ$166,,MATCH($D320,$137:$137,0)-7),0),1)&amp;""""&amp;"#"&amp;BD$312&amp;"="&amp;""""&amp;VLOOKUP(BD$312,$AD$9:$AN$16,8,FALSE)&amp;""""&amp;"#g'"&amp;"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20" s="71" t="str">
        <f>SUBSTITUTE(IF(VLOOKUP(BE$312,$AD$9:$AN$32,8,FALSE)=INDEX($E$168:$G$169,MATCH("●",INDEX($H$168:$AQ$169,,MATCH($D320,$137:$137,0)-7),0),1),"","sed -i "&amp;IF($AK$310="MacOS","'' ","")&amp;"'s#"&amp;BE$312&amp;"="""&amp;VLOOKUP(BE$312,$AD$9:$AD$9:$AN$32,8,FALSE)&amp;""""&amp;"#"&amp;BE$312&amp;"="&amp;""""&amp;INDEX($E$168:$G$169,MATCH("●",INDEX($H$168:$AQ$169,,MATCH($D320,$137:$137,0)-7),0),1)&amp;""""&amp;"#g'"&amp;" ${CONFIG_DIR}"&amp;$K$7&amp;"; export "&amp;BE$312&amp;"="&amp;""""&amp;INDEX($E$168:$G$169,MATCH("●",INDEX($H$168:$AQ$169,,MATCH($D320,$137:$137,0)-7),0),1)&amp;""";"),",",""",""")</f>
        <v/>
      </c>
      <c r="BF320" s="71" t="str">
        <f>SUBSTITUTE(IF(INDEX($E$168:$G$169,MATCH("●",INDEX($H$168:$AQ$169,,MATCH($D320,$137:$137,0)-7),0),1)=VLOOKUP(BF$312,$AD$9:$AN$16,8,FALSE),"","sed -i "&amp;IF($AK$310="MacOS","'' ","")&amp;"'s#"&amp;BF$312&amp;"="""&amp;INDEX($E$168:$G$169,MATCH("●",INDEX($H$168:$AQ$169,,MATCH($D320,$137:$137,0)-7),0),1)&amp;""""&amp;"#"&amp;BF$312&amp;"="&amp;""""&amp;VLOOKUP(BF$312,$AD$9:$AN$16,8,FALSE)&amp;""""&amp;"#g'"&amp;"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0" s="71" t="str">
        <f>SUBSTITUTE(IF(VLOOKUP(BG$312,$AD$9:$AN$32,8,FALSE)=INDEX($E$171:$G$172,MATCH("●",INDEX($H$171:$AQ$172,,MATCH($D320,$137:$137,0)-7),0),1),"","sed -i "&amp;IF($AK$310="MacOS","'' ","")&amp;"'s#"&amp;BG$312&amp;"="""&amp;VLOOKUP(BG$312,$AD$9:$AN$32,8,FALSE)&amp;""""&amp;"#"&amp;BG$312&amp;"="&amp;""""&amp;INDEX($E$171:$G$172,MATCH("●",INDEX($H$171:$AQ$172,,MATCH($D320,$137:$137,0)-7),0),1)&amp;""""&amp;"#g'"&amp;" ${CONFIG_DIR}"&amp;$K$7&amp;"; export "&amp;BG$312&amp;"="&amp;""""&amp;INDEX($E$171:$G$172,MATCH("●",INDEX($H$171:$AQ$172,,MATCH($D320,$137:$137,0)-7),0),1)&amp;""";"),",",""",""")</f>
        <v/>
      </c>
      <c r="BH320" s="71" t="str">
        <f>SUBSTITUTE(IF(INDEX($E$171:$G$172,MATCH("●",INDEX($H$171:$AQ$172,,MATCH($D320,$137:$137,0)-7),0),1)=VLOOKUP(BH$312,$AD$9:$AN$16,8,FALSE),"","sed -i "&amp;IF($AK$310="MacOS","'' ","")&amp;"'s#"&amp;BH$312&amp;"="""&amp;INDEX($E$171:$G$172,MATCH("●",INDEX($H$171:$AQ$172,,MATCH($D320,$137:$137,0)-7),0),1)&amp;""""&amp;"#"&amp;BH$312&amp;"="&amp;""""&amp;VLOOKUP(BH$312,$AD$9:$AN$16,8,FALSE)&amp;""""&amp;"#g'"&amp;"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0" s="71" t="str">
        <f>SUBSTITUTE(IF(VLOOKUP(BI$312,$AD$9:$AN$32,8,FALSE)=INDEX($E$174:$G$186,MATCH("●",INDEX($H$174:$AQ$186,,MATCH($D320,$137:$137,0)-7),0),1),"","sed -i "&amp;IF($AK$310="MacOS","'' ","")&amp;"'s#"&amp;BI$312&amp;"="""&amp;VLOOKUP(BI$312,$AD$9:$AN$32,8,FALSE)&amp;""""&amp;"#"&amp;BI$312&amp;"="&amp;""""&amp;INDEX($E$174:$G$186,MATCH("●",INDEX($H$174:$AQ$186,,MATCH($D320,$137:$137,0)-7),0),1)&amp;""""&amp;"#g'"&amp;" ${CONFIG_DIR}"&amp;$K$7&amp;"; export "&amp;BI$312&amp;"="&amp;""""&amp;INDEX($E$174:$G$186,MATCH("●",INDEX($H$174:$AQ$186,,MATCH($D320,$137:$137,0)-7),0),1)&amp;""";"),",",""",""")</f>
        <v>sed -i '' 's#DATABASE_USERRIGHT="ALL PRIVILEGES"#DATABASE_USERRIGHT="Superuser"#g' ${CONFIG_DIR}db_sql_config.txt; export DATABASE_USERRIGHT="Superuser";</v>
      </c>
      <c r="BJ320" s="71" t="str">
        <f>SUBSTITUTE(IF(INDEX($E$174:$G$186,MATCH("●",INDEX($H$174:$AQ$186,,MATCH($D320,$137:$137,0)-7),0),1)=VLOOKUP(BJ$312,$AD$9:$AN$16,8,FALSE),"","sed -i "&amp;IF($AK$310="MacOS","'' ","")&amp;"'s#"&amp;BJ$312&amp;"="""&amp;INDEX($E$174:$G$186,MATCH("●",INDEX($H$174:$AQ$186,,MATCH($D320,$137:$137,0)-7),0),1)&amp;""""&amp;"#"&amp;BJ$312&amp;"="&amp;""""&amp;VLOOKUP(BJ$312,$AD$9:$AN$16,8,FALSE)&amp;""""&amp;"#g'"&amp;"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0" s="71" t="str">
        <f>SUBSTITUTE(IF(VLOOKUP(BK$312,$AD$9:$AN$32,8,FALSE)=INDEX($E$188:$G$191,MATCH("●",INDEX($H$188:$AQ$191,,MATCH($D320,$137:$137,0)-7),0),1),"","sed -i "&amp;IF($AK$310="MacOS","'' ","")&amp;"'s#"&amp;BK$312&amp;"="""&amp;VLOOKUP(BK$312,$AD$9:$AN$32,8,FALSE)&amp;""""&amp;"#"&amp;BK$312&amp;"="&amp;""""&amp;INDEX($E$188:$G$191,MATCH("●",INDEX($H$188:$AQ$191,,MATCH($D320,$137:$137,0)-7),0),1)&amp;""""&amp;"#g'"&amp;" ${CONFIG_DIR}"&amp;$K$7&amp;"; export "&amp;BK$312&amp;"="&amp;""""&amp;INDEX($E$188:$G$191,MATCH("●",INDEX($H$188:$AQ$191,,MATCH($D320,$137:$137,0)-7),0),1)&amp;""";"),",",""",""")</f>
        <v/>
      </c>
      <c r="BL320" s="71" t="str">
        <f>SUBSTITUTE(IF(INDEX($E$188:$G$191,MATCH("●",INDEX($H$188:$AQ$191,,MATCH($D320,$137:$137,0)-7),0),1)=VLOOKUP(BL$312,$AD$9:$AN$32,8,FALSE),"","sed -i "&amp;IF($AK$310="MacOS","'' ","")&amp;"'s#"&amp;BL$312&amp;"="""&amp;INDEX($E$188:$G$191,MATCH("●",INDEX($H$188:$AQ$191,,MATCH($D320,$137:$137,0)-7),0),1)&amp;""""&amp;"#"&amp;BL$312&amp;"="&amp;""""&amp;VLOOKUP(BL$312,$AD$9:$AN$32,8,FALSE)&amp;""""&amp;"#g'"&amp;"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0" s="71" t="str">
        <f>SUBSTITUTE(IF(VLOOKUP(BM$312,$AD$9:$AN$32,8,FALSE)=INDEX($E$193:$G$194,MATCH("●",INDEX($H$193:$AQ$194,,MATCH($D320,$137:$137,0)-7),0),1),"","sed -i "&amp;IF($AK$310="MacOS","'' ","")&amp;"'s#"&amp;BM$312&amp;"="""&amp;VLOOKUP(BM$312,$AD$9:$AN$32,8,FALSE)&amp;""""&amp;"#"&amp;BM$312&amp;"="&amp;""""&amp;INDEX($E$193:$G$194,MATCH("●",INDEX($H$193:$AQ$194,,MATCH($D320,$137:$137,0)-7),0),1)&amp;""""&amp;"#g'"&amp;" ${CONFIG_DIR}"&amp;$K$7&amp;"; export "&amp;BM$312&amp;"="&amp;""""&amp;INDEX($E$193:$G$194,MATCH("●",INDEX($H$193:$AQ$194,,MATCH($D320,$137:$137,0)-7),0),1)&amp;""";"),",",""",""")</f>
        <v/>
      </c>
      <c r="BN320" s="71" t="str">
        <f>SUBSTITUTE(IF(INDEX($E$193:$G$194,MATCH("●",INDEX($H$193:$AQ$194,,MATCH($D320,$137:$137,0)-7),0),1)=VLOOKUP(BN$312,$AD$9:$AN$32,8,FALSE),"","sed -i "&amp;IF($AK$310="MacOS","'' ","")&amp;"'s#"&amp;BN$312&amp;"="""&amp;INDEX($E$193:$G$194,MATCH("●",INDEX($H$193:$AQ$194,,MATCH($D320,$137:$137,0)-7),0),1)&amp;""""&amp;"#"&amp;BN$312&amp;"="&amp;""""&amp;VLOOKUP(BN$312,$AD$9:$AN$32,8,FALSE)&amp;""""&amp;"#g'"&amp;"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0" s="71" t="str">
        <f>SUBSTITUTE(IF(VLOOKUP(BO$312,$AD$9:$AN$32,8,FALSE)=INDEX($E$196:$G$197,MATCH("●",INDEX($H$196:$AQ$197,,MATCH($D320,$137:$137,0)-7),0),1),"","sed -i "&amp;IF($AK$310="MacOS","'' ","")&amp;"'s#"&amp;BO$312&amp;"="""&amp;VLOOKUP(BO$312,$AD$9:$AN$32,8,FALSE)&amp;""""&amp;"#"&amp;BO$312&amp;"="&amp;""""&amp;INDEX($E$196:$G$197,MATCH("●",INDEX($H$196:$AQ$197,,MATCH($D320,$137:$137,0)-7),0),1)&amp;""""&amp;"#g'"&amp;" ${CONFIG_DIR}"&amp;$K$7&amp;"; export "&amp;BO$312&amp;"="&amp;""""&amp;INDEX($E$196:$G$197,MATCH("●",INDEX($H$196:$AQ$197,,MATCH($D320,$137:$137,0)-7),0),1)&amp;""";"),",",""",""")</f>
        <v/>
      </c>
      <c r="BP320" s="71" t="str">
        <f>SUBSTITUTE(IF(INDEX($E$196:$G$197,MATCH("●",INDEX($H$196:$AQ$197,,MATCH($D320,$137:$137,0)-7),0),1)=VLOOKUP(BP$312,$AD$9:$AN$32,8,FALSE),"","sed -i "&amp;IF($AK$310="MacOS","'' ","")&amp;"'s#"&amp;BP$312&amp;"="""&amp;INDEX($E$196:$G$197,MATCH("●",INDEX($H$196:$AQ$197,,MATCH($D320,$137:$137,0)-7),0),1)&amp;""""&amp;"#"&amp;BP$312&amp;"="&amp;""""&amp;VLOOKUP(BP$312,$AD$9:$AN$32,8,FALSE)&amp;""""&amp;"#g'"&amp;"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0" s="71" t="str">
        <f>SUBSTITUTE(IF(VLOOKUP(BQ$312,$AD$9:$AN$32,8,FALSE)=INDEX($E$199:$G$200,MATCH("●",INDEX($H$199:$AQ$200,,MATCH($D320,$137:$137,0)-7),0),1),"","sed -i "&amp;IF($AK$310="MacOS","'' ","")&amp;"'s#"&amp;BQ$312&amp;"="""&amp;VLOOKUP(BQ$312,$AD$9:$AN$32,8,FALSE)&amp;""""&amp;"#"&amp;BQ$312&amp;"="&amp;""""&amp;INDEX($E$199:$G$200,MATCH("●",INDEX($H$199:$AQ$200,,MATCH($D320,$137:$137,0)-7),0),1)&amp;""""&amp;"#g'"&amp;" ${CONFIG_DIR}"&amp;$K$7&amp;"; export "&amp;BQ$312&amp;"="&amp;""""&amp;INDEX($E$199:$G$200,MATCH("●",INDEX($H$199:$AQ$200,,MATCH($D320,$137:$137,0)-7),0),1)&amp;""";"),",",""",""")</f>
        <v/>
      </c>
      <c r="BR320" s="71" t="str">
        <f>SUBSTITUTE(IF(INDEX($E$199:$G$200,MATCH("●",INDEX($H$199:$AQ$200,,MATCH($D320,$137:$137,0)-7),0),1)=VLOOKUP(BR$312,$AD$9:$AN$32,8,FALSE),"","sed -i "&amp;IF($AK$310="MacOS","'' ","")&amp;"'s#"&amp;BR$312&amp;"="""&amp;INDEX($E$199:$G$200,MATCH("●",INDEX($H$199:$AQ$200,,MATCH($D320,$137:$137,0)-7),0),1)&amp;""""&amp;"#"&amp;BR$312&amp;"="&amp;""""&amp;VLOOKUP(BR$312,$AD$9:$AN$32,8,FALSE)&amp;""""&amp;"#g'"&amp;"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0" s="71" t="str">
        <f>SUBSTITUTE(IF(VLOOKUP(BS$312,$AD$9:$AN$32,8,FALSE)=INDEX($E$202:$G$205,MATCH("●",INDEX($H$202:$AQ$205,,MATCH($D320,$137:$137,0)-7),0),1),"","sed -i "&amp;IF($AK$310="MacOS","'' ","")&amp;"'s#"&amp;BS$312&amp;"="""&amp;VLOOKUP(BS$312,$AD$9:$AN$32,8,FALSE)&amp;""""&amp;"#"&amp;BS$312&amp;"="&amp;""""&amp;INDEX($E$202:$G$205,MATCH("●",INDEX($H$202:$AQ$205,,MATCH($D320,$137:$137,0)-7),0),1)&amp;""""&amp;"#g'"&amp;" ${CONFIG_DIR}"&amp;$K$7&amp;"; export "&amp;BS$312&amp;"="&amp;""""&amp;INDEX($E$202:$G$205,MATCH("●",INDEX($H$202:$AQ$205,,MATCH($D320,$137:$137,0)-7),0),1)&amp;""";"),",",""",""")</f>
        <v/>
      </c>
      <c r="BT320" s="71" t="str">
        <f>SUBSTITUTE(IF(INDEX($E$202:$G$205,MATCH("●",INDEX($H$202:$AQ$205,,MATCH($D320,$137:$137,0)-7),0),1)=VLOOKUP(BT$312,$AD$9:$AN$32,8,FALSE),"","sed -i "&amp;IF($AK$310="MacOS","'' ","")&amp;"'s#"&amp;BT$312&amp;"="""&amp;INDEX($E$202:$G$205,MATCH("●",INDEX($H$202:$AQ$205,,MATCH($D320,$137:$137,0)-7),0),1)&amp;""""&amp;"#"&amp;BT$312&amp;"="&amp;""""&amp;VLOOKUP(BT$312,$AD$9:$AN$32,8,FALSE)&amp;""""&amp;"#g'"&amp;"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0" s="71" t="str">
        <f>SUBSTITUTE(IF(VLOOKUP(BU$312,$AD$9:$AN$32,8,FALSE)=INDEX($E$207:$G$212,MATCH("●",INDEX($H$207:$AQ$212,,MATCH($D320,$137:$137,0)-7),0),1),"","sed -i "&amp;IF($AK$310="MacOS","'' ","")&amp;"'s#"&amp;BU$312&amp;"="""&amp;VLOOKUP(BU$312,$AD$9:$AN$32,8,FALSE)&amp;""""&amp;"#"&amp;BU$312&amp;"="&amp;""""&amp;INDEX($E$207:$G$212,MATCH("●",INDEX($H$207:$AQ$212,,MATCH($D320,$137:$137,0)-7),0),1)&amp;""""&amp;"#g'"&amp;" ${CONFIG_DIR}"&amp;$K$7&amp;"; export "&amp;BU$312&amp;"="&amp;""""&amp;INDEX($E$207:$G$212,MATCH("●",INDEX($H$207:$AQ$212,,MATCH($D320,$137:$137,0)-7),0),1)&amp;""";"),",",""",""")</f>
        <v/>
      </c>
      <c r="BV320" s="71" t="str">
        <f>SUBSTITUTE(IF(INDEX($E$207:$G$212,MATCH("●",INDEX($H$207:$AQ$212,,MATCH($D320,$137:$137,0)-7),0),1)=VLOOKUP(BV$312,$AD$9:$AN$32,8,FALSE),"","sed -i "&amp;IF($AK$310="MacOS","'' ","")&amp;"'s#"&amp;BV$312&amp;"="""&amp;INDEX($E$207:$G$212,MATCH("●",INDEX($H$207:$AQ$212,,MATCH($D320,$137:$137,0)-7),0),1)&amp;""""&amp;"#"&amp;BV$312&amp;"="&amp;""""&amp;VLOOKUP(BV$312,$AD$9:$AN$32,8,FALSE)&amp;""""&amp;"#g'"&amp;"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0" s="71" t="str">
        <f>SUBSTITUTE(IF(VLOOKUP(BW$312,$AD$9:$AN$32,8,FALSE)=INDEX($E$214:$G$219,MATCH("●",INDEX($H$214:$AQ$219,,MATCH($D320,$137:$137,0)-7),0),1),"","sed -i "&amp;IF($AK$310="MacOS","'' ","")&amp;"'s#"&amp;BW$312&amp;"="""&amp;VLOOKUP(BW$312,$AD$9:$AN$32,8,FALSE)&amp;""""&amp;"#"&amp;BW$312&amp;"="&amp;""""&amp;INDEX($E$214:$G$219,MATCH("●",INDEX($H$214:$AQ$219,,MATCH($D320,$137:$137,0)-7),0),1)&amp;""""&amp;"#g'"&amp;" ${CONFIG_DIR}"&amp;$K$7&amp;"; export "&amp;BW$312&amp;"="&amp;""""&amp;INDEX($E$214:$G$219,MATCH("●",INDEX($H$214:$AQ$219,,MATCH($D320,$137:$137,0)-7),0),1)&amp;""";"),",",""",""")</f>
        <v/>
      </c>
      <c r="BX320" s="71" t="str">
        <f>SUBSTITUTE(IF(INDEX($E$214:$G$219,MATCH("●",INDEX($H$214:$AQ$219,,MATCH($D320,$137:$137,0)-7),0),1)=VLOOKUP(BX$312,$AD$9:$AN$32,8,FALSE),"","sed -i "&amp;IF($AK$310="MacOS","'' ","")&amp;"'s#"&amp;BX$312&amp;"="""&amp;INDEX($E$214:$G$219,MATCH("●",INDEX($H$214:$AQ$219,,MATCH($D320,$137:$137,0)-7),0),1)&amp;""""&amp;"#"&amp;BX$312&amp;"="&amp;""""&amp;VLOOKUP(BX$312,$AD$9:$AN$32,8,FALSE)&amp;""""&amp;"#g'"&amp;"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0" s="71" t="str">
        <f>SUBSTITUTE(IF(VLOOKUP(BY$312,$AD$9:$AN$32,8,FALSE)=INDEX($E$221:$G$226,MATCH("●",INDEX($H$221:$AQ$226,,MATCH($D320,$137:$137,0)-7),0),1),"","sed -i "&amp;IF($AK$310="MacOS","'' ","")&amp;"'s#"&amp;BY$312&amp;"="""&amp;VLOOKUP(BY$312,$AD$9:$AN$32,8,FALSE)&amp;""""&amp;"#"&amp;BY$312&amp;"="&amp;""""&amp;INDEX($E$221:$G$226,MATCH("●",INDEX($H$221:$AQ$226,,MATCH($D320,$137:$137,0)-7),0),1)&amp;""""&amp;"#g'"&amp;" ${CONFIG_DIR}"&amp;$K$7&amp;"; export "&amp;BY$312&amp;"="&amp;""""&amp;INDEX($E$221:$G$226,MATCH("●",INDEX($H$221:$AQ$226,,MATCH($D320,$137:$137,0)-7),0),1)&amp;""";"),",",""",""")</f>
        <v/>
      </c>
      <c r="BZ320" s="71" t="str">
        <f>SUBSTITUTE(IF(INDEX($E$221:$G$226,MATCH("●",INDEX($H$221:$AQ$226,,MATCH($D320,$137:$137,0)-7),0),1)=VLOOKUP(BZ$312,$AD$9:$AN$32,8,FALSE),"","sed -i "&amp;IF($AK$310="MacOS","'' ","")&amp;"'s#"&amp;BZ$312&amp;"="""&amp;INDEX($E$221:$G$226,MATCH("●",INDEX($H$221:$AQ$226,,MATCH($D320,$137:$137,0)-7),0),1)&amp;""""&amp;"#"&amp;BZ$312&amp;"="&amp;""""&amp;VLOOKUP(BZ$312,$AD$9:$AN$32,8,FALSE)&amp;""""&amp;"#g'"&amp;"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0" s="71" t="str">
        <f>SUBSTITUTE(IF(VLOOKUP(CA$312,$AD$9:$AN$32,8,FALSE)=INDEX($E$228:$G$233,MATCH("●",INDEX($H$228:$AQ$233,,MATCH($D320,$137:$137,0)-7),0),1),"","sed -i "&amp;IF($AK$310="MacOS","'' ","")&amp;"'s#"&amp;CA$312&amp;"="""&amp;VLOOKUP(CA$312,$AD$9:$AN$32,8,FALSE)&amp;""""&amp;"#"&amp;CA$312&amp;"="&amp;""""&amp;INDEX($E$228:$G$233,MATCH("●",INDEX($H$228:$AQ$233,,MATCH($D320,$137:$137,0)-7),0),1)&amp;""""&amp;"#g'"&amp;" ${CONFIG_DIR}"&amp;$K$7&amp;"; export "&amp;CA$312&amp;"="&amp;""""&amp;INDEX($E$228:$G$233,MATCH("●",INDEX($H$228:$AQ$233,,MATCH($D320,$137:$137,0)-7),0),1)&amp;""";"),",",""",""")</f>
        <v/>
      </c>
      <c r="CB320" s="71" t="str">
        <f>SUBSTITUTE(IF(INDEX($E$228:$G$233,MATCH("●",INDEX($H$228:$AQ$233,,MATCH($D320,$137:$137,0)-7),0),1)=VLOOKUP(CB$312,$AD$9:$AN$32,8,FALSE),"","sed -i "&amp;IF($AK$310="MacOS","'' ","")&amp;"'s#"&amp;CB$312&amp;"="""&amp;INDEX($E$228:$G$233,MATCH("●",INDEX($H$228:$AQ$233,,MATCH($D320,$137:$137,0)-7),0),1)&amp;""""&amp;"#"&amp;CB$312&amp;"="&amp;""""&amp;VLOOKUP(CB$312,$AD$9:$AN$32,8,FALSE)&amp;""""&amp;"#g'"&amp;"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0" s="71" t="str">
        <f>SUBSTITUTE(IF(VLOOKUP(CC$312,$AD$9:$AN$32,8,FALSE)=INDEX($E$235:$G$240,MATCH("●",INDEX($H$235:$AQ$240,,MATCH($D320,$137:$137,0)-7),0),1),"","sed -i "&amp;IF($AK$310="MacOS","'' ","")&amp;"'s#"&amp;CC$312&amp;"="""&amp;VLOOKUP(CC$312,$AD$9:$AN$32,8,FALSE)&amp;""""&amp;"#"&amp;CC$312&amp;"="&amp;""""&amp;INDEX($E$235:$G$240,MATCH("●",INDEX($H$235:$AQ$240,,MATCH($D320,$137:$137,0)-7),0),1)&amp;""""&amp;"#g'"&amp;" ${CONFIG_DIR}"&amp;$K$7&amp;"; export "&amp;CC$312&amp;"="&amp;""""&amp;INDEX($E$235:$G$240,MATCH("●",INDEX($H$235:$AQ$240,,MATCH($D320,$137:$137,0)-7),0),1)&amp;""";"),",",""",""")</f>
        <v/>
      </c>
      <c r="CD320" s="71" t="str">
        <f>SUBSTITUTE(IF(INDEX($E$235:$G$240,MATCH("●",INDEX($H$235:$AQ$240,,MATCH($D320,$137:$137,0)-7),0),1)=VLOOKUP(CD$312,$AD$9:$AN$32,8,FALSE),"","sed -i "&amp;IF($AK$310="MacOS","'' ","")&amp;"'s#"&amp;CD$312&amp;"="""&amp;INDEX($E$235:$G$240,MATCH("●",INDEX($H$235:$AQ$240,,MATCH($D320,$137:$137,0)-7),0),1)&amp;""""&amp;"#"&amp;CD$312&amp;"="&amp;""""&amp;VLOOKUP(CD$312,$AD$9:$AN$32,8,FALSE)&amp;""""&amp;"#g'"&amp;"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0" s="71" t="str">
        <f>SUBSTITUTE(IF(VLOOKUP(CE$312,$AD$9:$AN$32,8,FALSE)=INDEX($E$242:$G$247,MATCH("●",INDEX($H$242:$AQ$247,,MATCH($D320,$137:$137,0)-7),0),1),"","sed -i "&amp;IF($AK$310="MacOS","'' ","")&amp;"'s#"&amp;CE$312&amp;"="""&amp;VLOOKUP(CE$312,$AD$9:$AN$32,8,FALSE)&amp;""""&amp;"#"&amp;CE$312&amp;"="&amp;""""&amp;INDEX($E$242:$G$247,MATCH("●",INDEX($H$242:$AQ$247,,MATCH($D320,$137:$137,0)-7),0),1)&amp;""""&amp;"#g'"&amp;" ${CONFIG_DIR}"&amp;$K$7&amp;"; export "&amp;CE$312&amp;"="&amp;""""&amp;INDEX($E$242:$G$247,MATCH("●",INDEX($H$242:$AQ$247,,MATCH($D320,$137:$137,0)-7),0),1)&amp;""";"),",",""",""")</f>
        <v/>
      </c>
      <c r="CF320" s="71" t="str">
        <f>SUBSTITUTE(IF(INDEX($E$242:$G$247,MATCH("●",INDEX($H$242:$AQ$247,,MATCH($D320,$137:$137,0)-7),0),1)=VLOOKUP(CF$312,$AD$9:$AN$32,8,FALSE),"","sed -i "&amp;IF($AK$310="MacOS","'' ","")&amp;"'s#"&amp;CF$312&amp;"="""&amp;INDEX($E$242:$G$247,MATCH("●",INDEX($H$242:$AQ$247,,MATCH($D320,$137:$137,0)-7),0),1)&amp;""""&amp;"#"&amp;CF$312&amp;"="&amp;""""&amp;VLOOKUP(CF$312,$AD$9:$AN$32,8,FALSE)&amp;""""&amp;"#g'"&amp;"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0" s="71" t="str">
        <f>SUBSTITUTE(IF(VLOOKUP(CG$312,$AD$9:$AN$32,8,FALSE)=INDEX($E$249:$G$253,MATCH("●",INDEX($H$249:$AQ$253,,MATCH($D320,$137:$137,0)-7),0),1),"","sed -i "&amp;IF($AK$310="MacOS","'' ","")&amp;"'s#"&amp;CG$312&amp;"="""&amp;VLOOKUP(CG$312,$AD$9:$AN$32,8,FALSE)&amp;""""&amp;"#"&amp;CG$312&amp;"="&amp;""""&amp;INDEX($E$249:$G$253,MATCH("●",INDEX($H$249:$AQ$253,,MATCH($D320,$137:$137,0)-7),0),1)&amp;""""&amp;"#g'"&amp;" ${CONFIG_DIR}"&amp;$K$7&amp;"; export "&amp;CG$312&amp;"="&amp;""""&amp;INDEX($E$249:$G$253,MATCH("●",INDEX($H$249:$AQ$253,,MATCH($D320,$137:$137,0)-7),0),1)&amp;""";"),",",""",""")</f>
        <v/>
      </c>
      <c r="CH320" s="71" t="str">
        <f>SUBSTITUTE(IF(INDEX($E$249:$G$253,MATCH("●",INDEX($H$249:$AQ$253,,MATCH($D320,$137:$137,0)-7),0),1)=VLOOKUP(CH$312,$AD$9:$AN$32,8,FALSE),"","sed -i "&amp;IF($AK$310="MacOS","'' ","")&amp;"'s#"&amp;CH$312&amp;"="""&amp;INDEX($E$249:$G$253,MATCH("●",INDEX($H$249:$AQ$253,,MATCH($D320,$137:$137,0)-7),0),1)&amp;""""&amp;"#"&amp;CH$312&amp;"="&amp;""""&amp;VLOOKUP(CH$312,$AD$9:$AN$32,8,FALSE)&amp;""""&amp;"#g'"&amp;"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0" s="71" t="str">
        <f>SUBSTITUTE(IF(VLOOKUP(CI$312,$AD$9:$AN$32,8,FALSE)=INDEX($E$255:$G$259,MATCH("●",INDEX($H$255:$AQ$259,,MATCH($D320,$137:$137,0)-7),0),1),"","sed -i "&amp;IF($AK$310="MacOS","'' ","")&amp;"'s#"&amp;CI$312&amp;"="""&amp;VLOOKUP(CI$312,$AD$9:$AN$32,8,FALSE)&amp;""""&amp;"#"&amp;CI$312&amp;"="&amp;""""&amp;INDEX($E$255:$G$259,MATCH("●",INDEX($H$255:$AQ$259,,MATCH($D320,$137:$137,0)-7),0),1)&amp;""""&amp;"#g'"&amp;" ${CONFIG_DIR}"&amp;$K$7&amp;"; export "&amp;CI$312&amp;"="&amp;""""&amp;INDEX($E$255:$G$259,MATCH("●",INDEX($H$255:$AQ$259,,MATCH($D320,$137:$137,0)-7),0),1)&amp;""";"),",",""",""")</f>
        <v/>
      </c>
      <c r="CJ320" s="71" t="str">
        <f>SUBSTITUTE(IF(INDEX($E$255:$G$259,MATCH("●",INDEX($H$255:$AQ$259,,MATCH($D320,$137:$137,0)-7),0),1)=VLOOKUP(CJ$312,$AD$9:$AN$32,8,FALSE),"","sed -i "&amp;IF($AK$310="MacOS","'' ","")&amp;"'s#"&amp;CJ$312&amp;"="""&amp;INDEX($E$255:$G$259,MATCH("●",INDEX($H$255:$AQ$259,,MATCH($D320,$137:$137,0)-7),0),1)&amp;""""&amp;"#"&amp;CJ$312&amp;"="&amp;""""&amp;VLOOKUP(CJ$312,$AD$9:$AN$32,8,FALSE)&amp;""""&amp;"#g'"&amp;"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0" s="71" t="str">
        <f>SUBSTITUTE(IF(VLOOKUP(CK$312,$AD$9:$AN$32,8,FALSE)=INDEX($E$261:$G$270,MATCH("●",INDEX($H$261:$AQ$270,,MATCH($D320,$137:$137,0)-7),0),1),"","sed -i "&amp;IF($AK$310="MacOS","'' ","")&amp;"'s#"&amp;CK$312&amp;"="""&amp;VLOOKUP(CK$312,$AD$9:$AN$32,8,FALSE)&amp;""""&amp;"#"&amp;CK$312&amp;"="&amp;""""&amp;INDEX($E$261:$G$270,MATCH("●",INDEX($H$261:$AQ$270,,MATCH($D320,$137:$137,0)-7),0),1)&amp;""""&amp;"#g'"&amp;" ${CONFIG_DIR}"&amp;$K$7&amp;"; export "&amp;CK$312&amp;"="&amp;""""&amp;INDEX($E$261:$G$270,MATCH("●",INDEX($H$261:$AQ$270,,MATCH($D320,$137:$137,0)-7),0),1)&amp;""";"),",",""",""")</f>
        <v/>
      </c>
      <c r="CL320" s="71" t="str">
        <f t="shared" si="6"/>
        <v/>
      </c>
      <c r="CM320" s="71" t="str">
        <f t="shared" si="7"/>
        <v>sed -i '' 's#POSTGRESQL_TEMPLATE="template0"#POSTGRESQL_TEMPLATE="template1"#g' ${CONFIG_DIR}db_data_config.txt; export POSTGRESQL_TEMPLATE="template1";</v>
      </c>
      <c r="CN320" s="71" t="str">
        <f t="shared" si="8"/>
        <v>sed -i '' 's#POSTGRESQL_TEMPLATE="template1"#POSTGRESQL_TEMPLATE="template0"#g' ${CONFIG_DIR}db_data_config.txt; export POSTGRESQL_TEMPLATE="template0";</v>
      </c>
      <c r="CO320" s="71" t="str">
        <f t="shared" si="9"/>
        <v/>
      </c>
      <c r="CP320" s="71" t="str">
        <f t="shared" si="10"/>
        <v/>
      </c>
      <c r="CQ320" s="71" t="str">
        <f t="shared" si="11"/>
        <v/>
      </c>
      <c r="CR320" s="71" t="str">
        <f t="shared" si="12"/>
        <v/>
      </c>
      <c r="CS320" s="5" t="s">
        <v>735</v>
      </c>
    </row>
    <row r="321" spans="4:97" ht="72" customHeight="1">
      <c r="D321" s="96">
        <f t="shared" si="13"/>
        <v>85</v>
      </c>
      <c r="E321" s="97"/>
      <c r="F321" s="97"/>
      <c r="G321" s="98"/>
      <c r="H321" s="45" t="str">
        <f t="shared" ca="1" si="5"/>
        <v>clear; echo テストケース085;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's#DATABASE_COLLATE="utf8mb4_unicode_ci"#DATABASE_COLLATE=""#g' ${CONFIG_DIR}db_sql_config.txt; export DATABASE_COLLATE="";sed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7"/>
      <c r="AE321" s="99" t="str" cm="1">
        <f t="array" ref="AE321">SUBSTITUTE(INDEX($H$288:$AQ$288, , MATCH($D321, $137:$137, 0)-7),"-","")</f>
        <v>異常</v>
      </c>
      <c r="AF321" s="100"/>
      <c r="AG321" s="101"/>
      <c r="AH321" s="102" t="s">
        <v>1581</v>
      </c>
      <c r="AI321" s="103"/>
      <c r="AJ321" s="103"/>
      <c r="AK321" s="103"/>
      <c r="AL321" s="103"/>
      <c r="AM321" s="103"/>
      <c r="AN321" s="103"/>
      <c r="AO321" s="103"/>
      <c r="AP321" s="103"/>
      <c r="AQ321" s="104"/>
      <c r="AS321" s="68" t="str" cm="1">
        <f t="array" ref="AS321">SUBSTITUTE(TEXT(INDEX($H$291:$AQ$291,1,$D321-77),"000000"),"-","")</f>
        <v>240132</v>
      </c>
      <c r="AT321" s="69"/>
      <c r="AU321" s="70"/>
      <c r="AW321" s="71" t="str">
        <f>SUBSTITUTE(IF(VLOOKUP(AW$312,$AD$9:$AN$32,8,FALSE)=INDEX($E$143:$G$146,MATCH("●",INDEX($H$143:$AQ$146,,MATCH($D321,$137:$137,0)-7),0),1),"","sed -i "&amp;IF($AK$310="MacOS","'' ","")&amp;"'s#"&amp;AW$312&amp;"="""&amp;VLOOKUP(AW$312,$AD$9:$AN$32,8,FALSE)&amp;""""&amp;"#"&amp;AW$312&amp;"="&amp;""""&amp;INDEX($E$143:$G$146,MATCH("●",INDEX($H$143:$AQ$146,,MATCH($D321,$137:$137,0)-7),0),1)&amp;""""&amp;"#g'"&amp;" ${CONFIG_DIR}"&amp;$K$7&amp;"; export "&amp;AW$312&amp;"="&amp;""""&amp;INDEX($E$143:$G$146,MATCH("●",INDEX($H$143:$AQ$146,,MATCH($D321,$137:$137,0)-7),0),1)&amp;""";"),",",""",""")</f>
        <v>sed -i '' 's#DBMS_NAME="MySQL"#DBMS_NAME="PostgreSQL"#g' ${CONFIG_DIR}db_sql_config.txt; export DBMS_NAME="PostgreSQL";</v>
      </c>
      <c r="AX321" s="71" t="str">
        <f>SUBSTITUTE(IF(INDEX($E$143:$G$146,MATCH("●",INDEX($H$143:$AQ$146,,MATCH($D321,$137:$137,0)-7),0),1)=VLOOKUP(AX$312,$AD$9:$AN$32,8,FALSE),"","sed -i "&amp;IF($AK$310="MacOS","'' ","")&amp;"'s#"&amp;AX$312&amp;"="""&amp;INDEX($E$143:$G$146,MATCH("●",INDEX($H$143:$AQ$146,,MATCH($D321,$137:$137,0)-7),0),1)&amp;""""&amp;"#"&amp;AX$312&amp;"="&amp;""""&amp;VLOOKUP(AX$312,$AD$9:$AN$32,8,FALSE)&amp;""""&amp;"#g'"&amp;"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1" s="71" t="str">
        <f>SUBSTITUTE(IF(VLOOKUP(AY$312,$AD$9:$AN$32,8,FALSE)=INDEX($E$148:$G$149,MATCH("●",INDEX($H$148:$AQ$149,,MATCH($D321,$137:$137,0)-7),0),1),"","sed -i "&amp;IF($AK$310="MacOS","'' ","")&amp;"'s#"&amp;AY$312&amp;"="""&amp;VLOOKUP(AY$312,$AD$9:$AN$32,8,FALSE)&amp;""""&amp;"#"&amp;AY$312&amp;"="&amp;""""&amp;INDEX($E$148:$G$149,MATCH("●",INDEX($H$148:$AQ$149,,MATCH($D321,$137:$137,0)-7),0),1)&amp;""""&amp;"#g'"&amp;" ${CONFIG_DIR}"&amp;$K$7&amp;"; export "&amp;AY$312&amp;"="&amp;""""&amp;INDEX($E$148:$G$149,MATCH("●",INDEX($H$148:$AQ$149,,MATCH($D321,$137:$137,0)-7),0),1)&amp;""";"),",",""",""")</f>
        <v/>
      </c>
      <c r="AZ321" s="71" t="str">
        <f>SUBSTITUTE(IF(INDEX($E$148:$G$149,MATCH("●",INDEX($H$148:$AQ$149,,MATCH($D321,$137:$137,0)-7),0),1)=VLOOKUP(AZ$312,$AD$9:$AN$16,8,FALSE),"","sed -i "&amp;IF($AK$310="MacOS","'' ","")&amp;"'s#"&amp;AZ$312&amp;"="""&amp;INDEX($E$148:$G$149,MATCH("●",INDEX($H$148:$AQ$149,,MATCH($D321,$137:$137,0)-7),0),1)&amp;""""&amp;"#"&amp;AZ$312&amp;"="&amp;""""&amp;VLOOKUP(AZ$312,$AD$9:$AN$16,8,FALSE)&amp;""""&amp;"#g'"&amp;"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1" s="71" t="str">
        <f>SUBSTITUTE(IF(VLOOKUP(BA$312,$AD$9:$AN$32,8,FALSE)=INDEX($E$151:$G$156,MATCH("●",INDEX($H$151:$AQ$156,,MATCH($D321,$137:$137,0)-7),0),1),"","sed -i "&amp;IF($AK$310="MacOS","'' ","")&amp;"'s#"&amp;BA$312&amp;"="""&amp;VLOOKUP(BA$312,$AD$9:$AN$32,8,FALSE)&amp;""""&amp;"#"&amp;BA$312&amp;"="&amp;""""&amp;INDEX($E$151:$G$156,MATCH("●",INDEX($H$151:$AQ$156,,MATCH($D321,$137:$137,0)-7),0),1)&amp;""""&amp;"#g'"&amp;" ${CONFIG_DIR}"&amp;$K$7&amp;"; export "&amp;BA$312&amp;"="&amp;""""&amp;INDEX($E$151:$G$156,MATCH("●",INDEX($H$151:$AQ$156,,MATCH($D321,$137:$137,0)-7),0),1)&amp;""";"),",",""",""")</f>
        <v>sed -i '' 's#DATABASE_CHARACTER_SET="utf8mb4"#DATABASE_CHARACTER_SET="utf8"#g' ${CONFIG_DIR}db_sql_config.txt; export DATABASE_CHARACTER_SET="utf8";</v>
      </c>
      <c r="BB321" s="71" t="str">
        <f>SUBSTITUTE(IF(INDEX($E$151:$G$156,MATCH("●",INDEX($H$151:$AQ$156,,MATCH($D321,$137:$137,0)-7),0),1)=VLOOKUP(BB$312,$AD$9:$AN$16,8,FALSE),"","sed -i "&amp;IF($AK$310="MacOS","'' ","")&amp;"'s#"&amp;BB$312&amp;"="""&amp;INDEX($E$151:$G$156,MATCH("●",INDEX($H$151:$AQ$156,,MATCH($D321,$137:$137,0)-7),0),1)&amp;""""&amp;"#"&amp;BB$312&amp;"="&amp;""""&amp;VLOOKUP(BB$312,$AD$9:$AN$16,8,FALSE)&amp;""""&amp;"#g'"&amp;"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1" s="71" t="str">
        <f>SUBSTITUTE(IF(VLOOKUP(BC$312,$AD$9:$AN$32,8,FALSE)=INDEX($E$158:$G$166,MATCH("●",INDEX($H$158:$AQ$166,,MATCH($D321,$137:$137,0)-7),0),1),"","sed -i "&amp;IF($AK$310="MacOS","'' ","")&amp;"'s#"&amp;BC$312&amp;"="""&amp;VLOOKUP(BC$312,$AD$9:$AN$32,8,FALSE)&amp;""""&amp;"#"&amp;BC$312&amp;"="&amp;""""&amp;INDEX($E$158:$G$166,MATCH("●",INDEX($H$158:$AQ$166,,MATCH($D321,$137:$137,0)-7),0),1)&amp;""""&amp;"#g'"&amp;" ${CONFIG_DIR}"&amp;$K$7&amp;"; export "&amp;BC$312&amp;"="&amp;""""&amp;INDEX($E$158:$G$166,MATCH("●",INDEX($H$158:$AQ$166,,MATCH($D321,$137:$137,0)-7),0),1)&amp;""";"),",",""",""")</f>
        <v>sed -i '' 's#DATABASE_COLLATE="utf8mb4_unicode_ci"#DATABASE_COLLATE="なし"#g' ${CONFIG_DIR}db_sql_config.txt; export DATABASE_COLLATE="なし";</v>
      </c>
      <c r="BD321" s="71" t="str">
        <f>SUBSTITUTE(IF(INDEX($E$158:$G$166,MATCH("●",INDEX($H$158:$AQ$166,,MATCH($D321,$137:$137,0)-7),0),1)=VLOOKUP(BD$312,$AD$9:$AN$16,8,FALSE),"","sed -i "&amp;IF($AK$310="MacOS","'' ","")&amp;"'s#"&amp;BD$312&amp;"="""&amp;INDEX($E$158:$G$166,MATCH("●",INDEX($H$158:$AQ$166,,MATCH($D321,$137:$137,0)-7),0),1)&amp;""""&amp;"#"&amp;BD$312&amp;"="&amp;""""&amp;VLOOKUP(BD$312,$AD$9:$AN$16,8,FALSE)&amp;""""&amp;"#g'"&amp;"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's#DATABASE_COLLATE="なし"#DATABASE_COLLATE="utf8mb4_unicode_ci"#g' ${CONFIG_DIR}db_sql_config.txt; export DATABASE_COLLATE="utf8mb4_unicode_ci";</v>
      </c>
      <c r="BE321" s="71" t="str">
        <f>SUBSTITUTE(IF(VLOOKUP(BE$312,$AD$9:$AN$32,8,FALSE)=INDEX($E$168:$G$169,MATCH("●",INDEX($H$168:$AQ$169,,MATCH($D321,$137:$137,0)-7),0),1),"","sed -i "&amp;IF($AK$310="MacOS","'' ","")&amp;"'s#"&amp;BE$312&amp;"="""&amp;VLOOKUP(BE$312,$AD$9:$AD$9:$AN$32,8,FALSE)&amp;""""&amp;"#"&amp;BE$312&amp;"="&amp;""""&amp;INDEX($E$168:$G$169,MATCH("●",INDEX($H$168:$AQ$169,,MATCH($D321,$137:$137,0)-7),0),1)&amp;""""&amp;"#g'"&amp;" ${CONFIG_DIR}"&amp;$K$7&amp;"; export "&amp;BE$312&amp;"="&amp;""""&amp;INDEX($E$168:$G$169,MATCH("●",INDEX($H$168:$AQ$169,,MATCH($D321,$137:$137,0)-7),0),1)&amp;""";"),",",""",""")</f>
        <v/>
      </c>
      <c r="BF321" s="71" t="str">
        <f>SUBSTITUTE(IF(INDEX($E$168:$G$169,MATCH("●",INDEX($H$168:$AQ$169,,MATCH($D321,$137:$137,0)-7),0),1)=VLOOKUP(BF$312,$AD$9:$AN$16,8,FALSE),"","sed -i "&amp;IF($AK$310="MacOS","'' ","")&amp;"'s#"&amp;BF$312&amp;"="""&amp;INDEX($E$168:$G$169,MATCH("●",INDEX($H$168:$AQ$169,,MATCH($D321,$137:$137,0)-7),0),1)&amp;""""&amp;"#"&amp;BF$312&amp;"="&amp;""""&amp;VLOOKUP(BF$312,$AD$9:$AN$16,8,FALSE)&amp;""""&amp;"#g'"&amp;"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1" s="71" t="str">
        <f>SUBSTITUTE(IF(VLOOKUP(BG$312,$AD$9:$AN$32,8,FALSE)=INDEX($E$171:$G$172,MATCH("●",INDEX($H$171:$AQ$172,,MATCH($D321,$137:$137,0)-7),0),1),"","sed -i "&amp;IF($AK$310="MacOS","'' ","")&amp;"'s#"&amp;BG$312&amp;"="""&amp;VLOOKUP(BG$312,$AD$9:$AN$32,8,FALSE)&amp;""""&amp;"#"&amp;BG$312&amp;"="&amp;""""&amp;INDEX($E$171:$G$172,MATCH("●",INDEX($H$171:$AQ$172,,MATCH($D321,$137:$137,0)-7),0),1)&amp;""""&amp;"#g'"&amp;" ${CONFIG_DIR}"&amp;$K$7&amp;"; export "&amp;BG$312&amp;"="&amp;""""&amp;INDEX($E$171:$G$172,MATCH("●",INDEX($H$171:$AQ$172,,MATCH($D321,$137:$137,0)-7),0),1)&amp;""";"),",",""",""")</f>
        <v/>
      </c>
      <c r="BH321" s="71" t="str">
        <f>SUBSTITUTE(IF(INDEX($E$171:$G$172,MATCH("●",INDEX($H$171:$AQ$172,,MATCH($D321,$137:$137,0)-7),0),1)=VLOOKUP(BH$312,$AD$9:$AN$16,8,FALSE),"","sed -i "&amp;IF($AK$310="MacOS","'' ","")&amp;"'s#"&amp;BH$312&amp;"="""&amp;INDEX($E$171:$G$172,MATCH("●",INDEX($H$171:$AQ$172,,MATCH($D321,$137:$137,0)-7),0),1)&amp;""""&amp;"#"&amp;BH$312&amp;"="&amp;""""&amp;VLOOKUP(BH$312,$AD$9:$AN$16,8,FALSE)&amp;""""&amp;"#g'"&amp;"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1" s="71" t="str">
        <f>SUBSTITUTE(IF(VLOOKUP(BI$312,$AD$9:$AN$32,8,FALSE)=INDEX($E$174:$G$186,MATCH("●",INDEX($H$174:$AQ$186,,MATCH($D321,$137:$137,0)-7),0),1),"","sed -i "&amp;IF($AK$310="MacOS","'' ","")&amp;"'s#"&amp;BI$312&amp;"="""&amp;VLOOKUP(BI$312,$AD$9:$AN$32,8,FALSE)&amp;""""&amp;"#"&amp;BI$312&amp;"="&amp;""""&amp;INDEX($E$174:$G$186,MATCH("●",INDEX($H$174:$AQ$186,,MATCH($D321,$137:$137,0)-7),0),1)&amp;""""&amp;"#g'"&amp;" ${CONFIG_DIR}"&amp;$K$7&amp;"; export "&amp;BI$312&amp;"="&amp;""""&amp;INDEX($E$174:$G$186,MATCH("●",INDEX($H$174:$AQ$186,,MATCH($D321,$137:$137,0)-7),0),1)&amp;""";"),",",""",""")</f>
        <v>sed -i '' 's#DATABASE_USERRIGHT="ALL PRIVILEGES"#DATABASE_USERRIGHT="Superuser"#g' ${CONFIG_DIR}db_sql_config.txt; export DATABASE_USERRIGHT="Superuser";</v>
      </c>
      <c r="BJ321" s="71" t="str">
        <f>SUBSTITUTE(IF(INDEX($E$174:$G$186,MATCH("●",INDEX($H$174:$AQ$186,,MATCH($D321,$137:$137,0)-7),0),1)=VLOOKUP(BJ$312,$AD$9:$AN$16,8,FALSE),"","sed -i "&amp;IF($AK$310="MacOS","'' ","")&amp;"'s#"&amp;BJ$312&amp;"="""&amp;INDEX($E$174:$G$186,MATCH("●",INDEX($H$174:$AQ$186,,MATCH($D321,$137:$137,0)-7),0),1)&amp;""""&amp;"#"&amp;BJ$312&amp;"="&amp;""""&amp;VLOOKUP(BJ$312,$AD$9:$AN$16,8,FALSE)&amp;""""&amp;"#g'"&amp;"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1" s="71" t="str">
        <f>SUBSTITUTE(IF(VLOOKUP(BK$312,$AD$9:$AN$32,8,FALSE)=INDEX($E$188:$G$191,MATCH("●",INDEX($H$188:$AQ$191,,MATCH($D321,$137:$137,0)-7),0),1),"","sed -i "&amp;IF($AK$310="MacOS","'' ","")&amp;"'s#"&amp;BK$312&amp;"="""&amp;VLOOKUP(BK$312,$AD$9:$AN$32,8,FALSE)&amp;""""&amp;"#"&amp;BK$312&amp;"="&amp;""""&amp;INDEX($E$188:$G$191,MATCH("●",INDEX($H$188:$AQ$191,,MATCH($D321,$137:$137,0)-7),0),1)&amp;""""&amp;"#g'"&amp;" ${CONFIG_DIR}"&amp;$K$7&amp;"; export "&amp;BK$312&amp;"="&amp;""""&amp;INDEX($E$188:$G$191,MATCH("●",INDEX($H$188:$AQ$191,,MATCH($D321,$137:$137,0)-7),0),1)&amp;""";"),",",""",""")</f>
        <v/>
      </c>
      <c r="BL321" s="71" t="str">
        <f>SUBSTITUTE(IF(INDEX($E$188:$G$191,MATCH("●",INDEX($H$188:$AQ$191,,MATCH($D321,$137:$137,0)-7),0),1)=VLOOKUP(BL$312,$AD$9:$AN$32,8,FALSE),"","sed -i "&amp;IF($AK$310="MacOS","'' ","")&amp;"'s#"&amp;BL$312&amp;"="""&amp;INDEX($E$188:$G$191,MATCH("●",INDEX($H$188:$AQ$191,,MATCH($D321,$137:$137,0)-7),0),1)&amp;""""&amp;"#"&amp;BL$312&amp;"="&amp;""""&amp;VLOOKUP(BL$312,$AD$9:$AN$32,8,FALSE)&amp;""""&amp;"#g'"&amp;"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1" s="71" t="str">
        <f>SUBSTITUTE(IF(VLOOKUP(BM$312,$AD$9:$AN$32,8,FALSE)=INDEX($E$193:$G$194,MATCH("●",INDEX($H$193:$AQ$194,,MATCH($D321,$137:$137,0)-7),0),1),"","sed -i "&amp;IF($AK$310="MacOS","'' ","")&amp;"'s#"&amp;BM$312&amp;"="""&amp;VLOOKUP(BM$312,$AD$9:$AN$32,8,FALSE)&amp;""""&amp;"#"&amp;BM$312&amp;"="&amp;""""&amp;INDEX($E$193:$G$194,MATCH("●",INDEX($H$193:$AQ$194,,MATCH($D321,$137:$137,0)-7),0),1)&amp;""""&amp;"#g'"&amp;" ${CONFIG_DIR}"&amp;$K$7&amp;"; export "&amp;BM$312&amp;"="&amp;""""&amp;INDEX($E$193:$G$194,MATCH("●",INDEX($H$193:$AQ$194,,MATCH($D321,$137:$137,0)-7),0),1)&amp;""";"),",",""",""")</f>
        <v/>
      </c>
      <c r="BN321" s="71" t="str">
        <f>SUBSTITUTE(IF(INDEX($E$193:$G$194,MATCH("●",INDEX($H$193:$AQ$194,,MATCH($D321,$137:$137,0)-7),0),1)=VLOOKUP(BN$312,$AD$9:$AN$32,8,FALSE),"","sed -i "&amp;IF($AK$310="MacOS","'' ","")&amp;"'s#"&amp;BN$312&amp;"="""&amp;INDEX($E$193:$G$194,MATCH("●",INDEX($H$193:$AQ$194,,MATCH($D321,$137:$137,0)-7),0),1)&amp;""""&amp;"#"&amp;BN$312&amp;"="&amp;""""&amp;VLOOKUP(BN$312,$AD$9:$AN$32,8,FALSE)&amp;""""&amp;"#g'"&amp;"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1" s="71" t="str">
        <f>SUBSTITUTE(IF(VLOOKUP(BO$312,$AD$9:$AN$32,8,FALSE)=INDEX($E$196:$G$197,MATCH("●",INDEX($H$196:$AQ$197,,MATCH($D321,$137:$137,0)-7),0),1),"","sed -i "&amp;IF($AK$310="MacOS","'' ","")&amp;"'s#"&amp;BO$312&amp;"="""&amp;VLOOKUP(BO$312,$AD$9:$AN$32,8,FALSE)&amp;""""&amp;"#"&amp;BO$312&amp;"="&amp;""""&amp;INDEX($E$196:$G$197,MATCH("●",INDEX($H$196:$AQ$197,,MATCH($D321,$137:$137,0)-7),0),1)&amp;""""&amp;"#g'"&amp;" ${CONFIG_DIR}"&amp;$K$7&amp;"; export "&amp;BO$312&amp;"="&amp;""""&amp;INDEX($E$196:$G$197,MATCH("●",INDEX($H$196:$AQ$197,,MATCH($D321,$137:$137,0)-7),0),1)&amp;""";"),",",""",""")</f>
        <v/>
      </c>
      <c r="BP321" s="71" t="str">
        <f>SUBSTITUTE(IF(INDEX($E$196:$G$197,MATCH("●",INDEX($H$196:$AQ$197,,MATCH($D321,$137:$137,0)-7),0),1)=VLOOKUP(BP$312,$AD$9:$AN$32,8,FALSE),"","sed -i "&amp;IF($AK$310="MacOS","'' ","")&amp;"'s#"&amp;BP$312&amp;"="""&amp;INDEX($E$196:$G$197,MATCH("●",INDEX($H$196:$AQ$197,,MATCH($D321,$137:$137,0)-7),0),1)&amp;""""&amp;"#"&amp;BP$312&amp;"="&amp;""""&amp;VLOOKUP(BP$312,$AD$9:$AN$32,8,FALSE)&amp;""""&amp;"#g'"&amp;"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1" s="71" t="str">
        <f>SUBSTITUTE(IF(VLOOKUP(BQ$312,$AD$9:$AN$32,8,FALSE)=INDEX($E$199:$G$200,MATCH("●",INDEX($H$199:$AQ$200,,MATCH($D321,$137:$137,0)-7),0),1),"","sed -i "&amp;IF($AK$310="MacOS","'' ","")&amp;"'s#"&amp;BQ$312&amp;"="""&amp;VLOOKUP(BQ$312,$AD$9:$AN$32,8,FALSE)&amp;""""&amp;"#"&amp;BQ$312&amp;"="&amp;""""&amp;INDEX($E$199:$G$200,MATCH("●",INDEX($H$199:$AQ$200,,MATCH($D321,$137:$137,0)-7),0),1)&amp;""""&amp;"#g'"&amp;" ${CONFIG_DIR}"&amp;$K$7&amp;"; export "&amp;BQ$312&amp;"="&amp;""""&amp;INDEX($E$199:$G$200,MATCH("●",INDEX($H$199:$AQ$200,,MATCH($D321,$137:$137,0)-7),0),1)&amp;""";"),",",""",""")</f>
        <v/>
      </c>
      <c r="BR321" s="71" t="str">
        <f>SUBSTITUTE(IF(INDEX($E$199:$G$200,MATCH("●",INDEX($H$199:$AQ$200,,MATCH($D321,$137:$137,0)-7),0),1)=VLOOKUP(BR$312,$AD$9:$AN$32,8,FALSE),"","sed -i "&amp;IF($AK$310="MacOS","'' ","")&amp;"'s#"&amp;BR$312&amp;"="""&amp;INDEX($E$199:$G$200,MATCH("●",INDEX($H$199:$AQ$200,,MATCH($D321,$137:$137,0)-7),0),1)&amp;""""&amp;"#"&amp;BR$312&amp;"="&amp;""""&amp;VLOOKUP(BR$312,$AD$9:$AN$32,8,FALSE)&amp;""""&amp;"#g'"&amp;"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1" s="71" t="str">
        <f>SUBSTITUTE(IF(VLOOKUP(BS$312,$AD$9:$AN$32,8,FALSE)=INDEX($E$202:$G$205,MATCH("●",INDEX($H$202:$AQ$205,,MATCH($D321,$137:$137,0)-7),0),1),"","sed -i "&amp;IF($AK$310="MacOS","'' ","")&amp;"'s#"&amp;BS$312&amp;"="""&amp;VLOOKUP(BS$312,$AD$9:$AN$32,8,FALSE)&amp;""""&amp;"#"&amp;BS$312&amp;"="&amp;""""&amp;INDEX($E$202:$G$205,MATCH("●",INDEX($H$202:$AQ$205,,MATCH($D321,$137:$137,0)-7),0),1)&amp;""""&amp;"#g'"&amp;" ${CONFIG_DIR}"&amp;$K$7&amp;"; export "&amp;BS$312&amp;"="&amp;""""&amp;INDEX($E$202:$G$205,MATCH("●",INDEX($H$202:$AQ$205,,MATCH($D321,$137:$137,0)-7),0),1)&amp;""";"),",",""",""")</f>
        <v/>
      </c>
      <c r="BT321" s="71" t="str">
        <f>SUBSTITUTE(IF(INDEX($E$202:$G$205,MATCH("●",INDEX($H$202:$AQ$205,,MATCH($D321,$137:$137,0)-7),0),1)=VLOOKUP(BT$312,$AD$9:$AN$32,8,FALSE),"","sed -i "&amp;IF($AK$310="MacOS","'' ","")&amp;"'s#"&amp;BT$312&amp;"="""&amp;INDEX($E$202:$G$205,MATCH("●",INDEX($H$202:$AQ$205,,MATCH($D321,$137:$137,0)-7),0),1)&amp;""""&amp;"#"&amp;BT$312&amp;"="&amp;""""&amp;VLOOKUP(BT$312,$AD$9:$AN$32,8,FALSE)&amp;""""&amp;"#g'"&amp;"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1" s="71" t="str">
        <f>SUBSTITUTE(IF(VLOOKUP(BU$312,$AD$9:$AN$32,8,FALSE)=INDEX($E$207:$G$212,MATCH("●",INDEX($H$207:$AQ$212,,MATCH($D321,$137:$137,0)-7),0),1),"","sed -i "&amp;IF($AK$310="MacOS","'' ","")&amp;"'s#"&amp;BU$312&amp;"="""&amp;VLOOKUP(BU$312,$AD$9:$AN$32,8,FALSE)&amp;""""&amp;"#"&amp;BU$312&amp;"="&amp;""""&amp;INDEX($E$207:$G$212,MATCH("●",INDEX($H$207:$AQ$212,,MATCH($D321,$137:$137,0)-7),0),1)&amp;""""&amp;"#g'"&amp;" ${CONFIG_DIR}"&amp;$K$7&amp;"; export "&amp;BU$312&amp;"="&amp;""""&amp;INDEX($E$207:$G$212,MATCH("●",INDEX($H$207:$AQ$212,,MATCH($D321,$137:$137,0)-7),0),1)&amp;""";"),",",""",""")</f>
        <v/>
      </c>
      <c r="BV321" s="71" t="str">
        <f>SUBSTITUTE(IF(INDEX($E$207:$G$212,MATCH("●",INDEX($H$207:$AQ$212,,MATCH($D321,$137:$137,0)-7),0),1)=VLOOKUP(BV$312,$AD$9:$AN$32,8,FALSE),"","sed -i "&amp;IF($AK$310="MacOS","'' ","")&amp;"'s#"&amp;BV$312&amp;"="""&amp;INDEX($E$207:$G$212,MATCH("●",INDEX($H$207:$AQ$212,,MATCH($D321,$137:$137,0)-7),0),1)&amp;""""&amp;"#"&amp;BV$312&amp;"="&amp;""""&amp;VLOOKUP(BV$312,$AD$9:$AN$32,8,FALSE)&amp;""""&amp;"#g'"&amp;"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1" s="71" t="str">
        <f>SUBSTITUTE(IF(VLOOKUP(BW$312,$AD$9:$AN$32,8,FALSE)=INDEX($E$214:$G$219,MATCH("●",INDEX($H$214:$AQ$219,,MATCH($D321,$137:$137,0)-7),0),1),"","sed -i "&amp;IF($AK$310="MacOS","'' ","")&amp;"'s#"&amp;BW$312&amp;"="""&amp;VLOOKUP(BW$312,$AD$9:$AN$32,8,FALSE)&amp;""""&amp;"#"&amp;BW$312&amp;"="&amp;""""&amp;INDEX($E$214:$G$219,MATCH("●",INDEX($H$214:$AQ$219,,MATCH($D321,$137:$137,0)-7),0),1)&amp;""""&amp;"#g'"&amp;" ${CONFIG_DIR}"&amp;$K$7&amp;"; export "&amp;BW$312&amp;"="&amp;""""&amp;INDEX($E$214:$G$219,MATCH("●",INDEX($H$214:$AQ$219,,MATCH($D321,$137:$137,0)-7),0),1)&amp;""";"),",",""",""")</f>
        <v/>
      </c>
      <c r="BX321" s="71" t="str">
        <f>SUBSTITUTE(IF(INDEX($E$214:$G$219,MATCH("●",INDEX($H$214:$AQ$219,,MATCH($D321,$137:$137,0)-7),0),1)=VLOOKUP(BX$312,$AD$9:$AN$32,8,FALSE),"","sed -i "&amp;IF($AK$310="MacOS","'' ","")&amp;"'s#"&amp;BX$312&amp;"="""&amp;INDEX($E$214:$G$219,MATCH("●",INDEX($H$214:$AQ$219,,MATCH($D321,$137:$137,0)-7),0),1)&amp;""""&amp;"#"&amp;BX$312&amp;"="&amp;""""&amp;VLOOKUP(BX$312,$AD$9:$AN$32,8,FALSE)&amp;""""&amp;"#g'"&amp;"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1" s="71" t="str">
        <f>SUBSTITUTE(IF(VLOOKUP(BY$312,$AD$9:$AN$32,8,FALSE)=INDEX($E$221:$G$226,MATCH("●",INDEX($H$221:$AQ$226,,MATCH($D321,$137:$137,0)-7),0),1),"","sed -i "&amp;IF($AK$310="MacOS","'' ","")&amp;"'s#"&amp;BY$312&amp;"="""&amp;VLOOKUP(BY$312,$AD$9:$AN$32,8,FALSE)&amp;""""&amp;"#"&amp;BY$312&amp;"="&amp;""""&amp;INDEX($E$221:$G$226,MATCH("●",INDEX($H$221:$AQ$226,,MATCH($D321,$137:$137,0)-7),0),1)&amp;""""&amp;"#g'"&amp;" ${CONFIG_DIR}"&amp;$K$7&amp;"; export "&amp;BY$312&amp;"="&amp;""""&amp;INDEX($E$221:$G$226,MATCH("●",INDEX($H$221:$AQ$226,,MATCH($D321,$137:$137,0)-7),0),1)&amp;""";"),",",""",""")</f>
        <v/>
      </c>
      <c r="BZ321" s="71" t="str">
        <f>SUBSTITUTE(IF(INDEX($E$221:$G$226,MATCH("●",INDEX($H$221:$AQ$226,,MATCH($D321,$137:$137,0)-7),0),1)=VLOOKUP(BZ$312,$AD$9:$AN$32,8,FALSE),"","sed -i "&amp;IF($AK$310="MacOS","'' ","")&amp;"'s#"&amp;BZ$312&amp;"="""&amp;INDEX($E$221:$G$226,MATCH("●",INDEX($H$221:$AQ$226,,MATCH($D321,$137:$137,0)-7),0),1)&amp;""""&amp;"#"&amp;BZ$312&amp;"="&amp;""""&amp;VLOOKUP(BZ$312,$AD$9:$AN$32,8,FALSE)&amp;""""&amp;"#g'"&amp;"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1" s="71" t="str">
        <f>SUBSTITUTE(IF(VLOOKUP(CA$312,$AD$9:$AN$32,8,FALSE)=INDEX($E$228:$G$233,MATCH("●",INDEX($H$228:$AQ$233,,MATCH($D321,$137:$137,0)-7),0),1),"","sed -i "&amp;IF($AK$310="MacOS","'' ","")&amp;"'s#"&amp;CA$312&amp;"="""&amp;VLOOKUP(CA$312,$AD$9:$AN$32,8,FALSE)&amp;""""&amp;"#"&amp;CA$312&amp;"="&amp;""""&amp;INDEX($E$228:$G$233,MATCH("●",INDEX($H$228:$AQ$233,,MATCH($D321,$137:$137,0)-7),0),1)&amp;""""&amp;"#g'"&amp;" ${CONFIG_DIR}"&amp;$K$7&amp;"; export "&amp;CA$312&amp;"="&amp;""""&amp;INDEX($E$228:$G$233,MATCH("●",INDEX($H$228:$AQ$233,,MATCH($D321,$137:$137,0)-7),0),1)&amp;""";"),",",""",""")</f>
        <v/>
      </c>
      <c r="CB321" s="71" t="str">
        <f>SUBSTITUTE(IF(INDEX($E$228:$G$233,MATCH("●",INDEX($H$228:$AQ$233,,MATCH($D321,$137:$137,0)-7),0),1)=VLOOKUP(CB$312,$AD$9:$AN$32,8,FALSE),"","sed -i "&amp;IF($AK$310="MacOS","'' ","")&amp;"'s#"&amp;CB$312&amp;"="""&amp;INDEX($E$228:$G$233,MATCH("●",INDEX($H$228:$AQ$233,,MATCH($D321,$137:$137,0)-7),0),1)&amp;""""&amp;"#"&amp;CB$312&amp;"="&amp;""""&amp;VLOOKUP(CB$312,$AD$9:$AN$32,8,FALSE)&amp;""""&amp;"#g'"&amp;"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1" s="71" t="str">
        <f>SUBSTITUTE(IF(VLOOKUP(CC$312,$AD$9:$AN$32,8,FALSE)=INDEX($E$235:$G$240,MATCH("●",INDEX($H$235:$AQ$240,,MATCH($D321,$137:$137,0)-7),0),1),"","sed -i "&amp;IF($AK$310="MacOS","'' ","")&amp;"'s#"&amp;CC$312&amp;"="""&amp;VLOOKUP(CC$312,$AD$9:$AN$32,8,FALSE)&amp;""""&amp;"#"&amp;CC$312&amp;"="&amp;""""&amp;INDEX($E$235:$G$240,MATCH("●",INDEX($H$235:$AQ$240,,MATCH($D321,$137:$137,0)-7),0),1)&amp;""""&amp;"#g'"&amp;" ${CONFIG_DIR}"&amp;$K$7&amp;"; export "&amp;CC$312&amp;"="&amp;""""&amp;INDEX($E$235:$G$240,MATCH("●",INDEX($H$235:$AQ$240,,MATCH($D321,$137:$137,0)-7),0),1)&amp;""";"),",",""",""")</f>
        <v/>
      </c>
      <c r="CD321" s="71" t="str">
        <f>SUBSTITUTE(IF(INDEX($E$235:$G$240,MATCH("●",INDEX($H$235:$AQ$240,,MATCH($D321,$137:$137,0)-7),0),1)=VLOOKUP(CD$312,$AD$9:$AN$32,8,FALSE),"","sed -i "&amp;IF($AK$310="MacOS","'' ","")&amp;"'s#"&amp;CD$312&amp;"="""&amp;INDEX($E$235:$G$240,MATCH("●",INDEX($H$235:$AQ$240,,MATCH($D321,$137:$137,0)-7),0),1)&amp;""""&amp;"#"&amp;CD$312&amp;"="&amp;""""&amp;VLOOKUP(CD$312,$AD$9:$AN$32,8,FALSE)&amp;""""&amp;"#g'"&amp;"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1" s="71" t="str">
        <f>SUBSTITUTE(IF(VLOOKUP(CE$312,$AD$9:$AN$32,8,FALSE)=INDEX($E$242:$G$247,MATCH("●",INDEX($H$242:$AQ$247,,MATCH($D321,$137:$137,0)-7),0),1),"","sed -i "&amp;IF($AK$310="MacOS","'' ","")&amp;"'s#"&amp;CE$312&amp;"="""&amp;VLOOKUP(CE$312,$AD$9:$AN$32,8,FALSE)&amp;""""&amp;"#"&amp;CE$312&amp;"="&amp;""""&amp;INDEX($E$242:$G$247,MATCH("●",INDEX($H$242:$AQ$247,,MATCH($D321,$137:$137,0)-7),0),1)&amp;""""&amp;"#g'"&amp;" ${CONFIG_DIR}"&amp;$K$7&amp;"; export "&amp;CE$312&amp;"="&amp;""""&amp;INDEX($E$242:$G$247,MATCH("●",INDEX($H$242:$AQ$247,,MATCH($D321,$137:$137,0)-7),0),1)&amp;""";"),",",""",""")</f>
        <v/>
      </c>
      <c r="CF321" s="71" t="str">
        <f>SUBSTITUTE(IF(INDEX($E$242:$G$247,MATCH("●",INDEX($H$242:$AQ$247,,MATCH($D321,$137:$137,0)-7),0),1)=VLOOKUP(CF$312,$AD$9:$AN$32,8,FALSE),"","sed -i "&amp;IF($AK$310="MacOS","'' ","")&amp;"'s#"&amp;CF$312&amp;"="""&amp;INDEX($E$242:$G$247,MATCH("●",INDEX($H$242:$AQ$247,,MATCH($D321,$137:$137,0)-7),0),1)&amp;""""&amp;"#"&amp;CF$312&amp;"="&amp;""""&amp;VLOOKUP(CF$312,$AD$9:$AN$32,8,FALSE)&amp;""""&amp;"#g'"&amp;"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1" s="71" t="str">
        <f>SUBSTITUTE(IF(VLOOKUP(CG$312,$AD$9:$AN$32,8,FALSE)=INDEX($E$249:$G$253,MATCH("●",INDEX($H$249:$AQ$253,,MATCH($D321,$137:$137,0)-7),0),1),"","sed -i "&amp;IF($AK$310="MacOS","'' ","")&amp;"'s#"&amp;CG$312&amp;"="""&amp;VLOOKUP(CG$312,$AD$9:$AN$32,8,FALSE)&amp;""""&amp;"#"&amp;CG$312&amp;"="&amp;""""&amp;INDEX($E$249:$G$253,MATCH("●",INDEX($H$249:$AQ$253,,MATCH($D321,$137:$137,0)-7),0),1)&amp;""""&amp;"#g'"&amp;" ${CONFIG_DIR}"&amp;$K$7&amp;"; export "&amp;CG$312&amp;"="&amp;""""&amp;INDEX($E$249:$G$253,MATCH("●",INDEX($H$249:$AQ$253,,MATCH($D321,$137:$137,0)-7),0),1)&amp;""";"),",",""",""")</f>
        <v/>
      </c>
      <c r="CH321" s="71" t="str">
        <f>SUBSTITUTE(IF(INDEX($E$249:$G$253,MATCH("●",INDEX($H$249:$AQ$253,,MATCH($D321,$137:$137,0)-7),0),1)=VLOOKUP(CH$312,$AD$9:$AN$32,8,FALSE),"","sed -i "&amp;IF($AK$310="MacOS","'' ","")&amp;"'s#"&amp;CH$312&amp;"="""&amp;INDEX($E$249:$G$253,MATCH("●",INDEX($H$249:$AQ$253,,MATCH($D321,$137:$137,0)-7),0),1)&amp;""""&amp;"#"&amp;CH$312&amp;"="&amp;""""&amp;VLOOKUP(CH$312,$AD$9:$AN$32,8,FALSE)&amp;""""&amp;"#g'"&amp;"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1" s="71" t="str">
        <f>SUBSTITUTE(IF(VLOOKUP(CI$312,$AD$9:$AN$32,8,FALSE)=INDEX($E$255:$G$259,MATCH("●",INDEX($H$255:$AQ$259,,MATCH($D321,$137:$137,0)-7),0),1),"","sed -i "&amp;IF($AK$310="MacOS","'' ","")&amp;"'s#"&amp;CI$312&amp;"="""&amp;VLOOKUP(CI$312,$AD$9:$AN$32,8,FALSE)&amp;""""&amp;"#"&amp;CI$312&amp;"="&amp;""""&amp;INDEX($E$255:$G$259,MATCH("●",INDEX($H$255:$AQ$259,,MATCH($D321,$137:$137,0)-7),0),1)&amp;""""&amp;"#g'"&amp;" ${CONFIG_DIR}"&amp;$K$7&amp;"; export "&amp;CI$312&amp;"="&amp;""""&amp;INDEX($E$255:$G$259,MATCH("●",INDEX($H$255:$AQ$259,,MATCH($D321,$137:$137,0)-7),0),1)&amp;""";"),",",""",""")</f>
        <v/>
      </c>
      <c r="CJ321" s="71" t="str">
        <f>SUBSTITUTE(IF(INDEX($E$255:$G$259,MATCH("●",INDEX($H$255:$AQ$259,,MATCH($D321,$137:$137,0)-7),0),1)=VLOOKUP(CJ$312,$AD$9:$AN$32,8,FALSE),"","sed -i "&amp;IF($AK$310="MacOS","'' ","")&amp;"'s#"&amp;CJ$312&amp;"="""&amp;INDEX($E$255:$G$259,MATCH("●",INDEX($H$255:$AQ$259,,MATCH($D321,$137:$137,0)-7),0),1)&amp;""""&amp;"#"&amp;CJ$312&amp;"="&amp;""""&amp;VLOOKUP(CJ$312,$AD$9:$AN$32,8,FALSE)&amp;""""&amp;"#g'"&amp;"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1" s="71" t="str">
        <f>SUBSTITUTE(IF(VLOOKUP(CK$312,$AD$9:$AN$32,8,FALSE)=INDEX($E$261:$G$270,MATCH("●",INDEX($H$261:$AQ$270,,MATCH($D321,$137:$137,0)-7),0),1),"","sed -i "&amp;IF($AK$310="MacOS","'' ","")&amp;"'s#"&amp;CK$312&amp;"="""&amp;VLOOKUP(CK$312,$AD$9:$AN$32,8,FALSE)&amp;""""&amp;"#"&amp;CK$312&amp;"="&amp;""""&amp;INDEX($E$261:$G$270,MATCH("●",INDEX($H$261:$AQ$270,,MATCH($D321,$137:$137,0)-7),0),1)&amp;""""&amp;"#g'"&amp;" ${CONFIG_DIR}"&amp;$K$7&amp;"; export "&amp;CK$312&amp;"="&amp;""""&amp;INDEX($E$261:$G$270,MATCH("●",INDEX($H$261:$AQ$270,,MATCH($D321,$137:$137,0)-7),0),1)&amp;""";"),",",""",""")</f>
        <v/>
      </c>
      <c r="CL321" s="71" t="str">
        <f t="shared" si="6"/>
        <v/>
      </c>
      <c r="CM321" s="71" t="str">
        <f t="shared" si="7"/>
        <v/>
      </c>
      <c r="CN321" s="71" t="str">
        <f t="shared" si="8"/>
        <v/>
      </c>
      <c r="CO321" s="71" t="str">
        <f t="shared" si="9"/>
        <v/>
      </c>
      <c r="CP321" s="71" t="str">
        <f t="shared" si="10"/>
        <v/>
      </c>
      <c r="CQ321" s="71" t="str">
        <f t="shared" si="11"/>
        <v/>
      </c>
      <c r="CR321" s="71" t="str">
        <f t="shared" si="12"/>
        <v/>
      </c>
      <c r="CS321" s="5" t="s">
        <v>735</v>
      </c>
    </row>
    <row r="322" spans="4:97" ht="72" customHeight="1">
      <c r="D322" s="96">
        <f t="shared" si="13"/>
        <v>86</v>
      </c>
      <c r="E322" s="97"/>
      <c r="F322" s="97"/>
      <c r="G322" s="98"/>
      <c r="H322" s="45" t="str">
        <f t="shared" ca="1" si="5"/>
        <v>clear; echo テストケース086;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7"/>
      <c r="AE322" s="99" t="str" cm="1">
        <f t="array" ref="AE322">SUBSTITUTE(INDEX($H$288:$AQ$288, , MATCH($D322, $137:$137, 0)-7),"-","")</f>
        <v>正常</v>
      </c>
      <c r="AF322" s="100"/>
      <c r="AG322" s="101"/>
      <c r="AH322" s="102" t="s">
        <v>1557</v>
      </c>
      <c r="AI322" s="103"/>
      <c r="AJ322" s="103"/>
      <c r="AK322" s="103"/>
      <c r="AL322" s="103"/>
      <c r="AM322" s="103"/>
      <c r="AN322" s="103"/>
      <c r="AO322" s="103"/>
      <c r="AP322" s="103"/>
      <c r="AQ322" s="104"/>
      <c r="AS322" s="68" t="str" cm="1">
        <f t="array" ref="AS322">SUBSTITUTE(TEXT(INDEX($H$291:$AQ$291,1,$D322-77),"000000"),"-","")</f>
        <v>240001</v>
      </c>
      <c r="AT322" s="69"/>
      <c r="AU322" s="70"/>
      <c r="AW322" s="71" t="str">
        <f>SUBSTITUTE(IF(VLOOKUP(AW$312,$AD$9:$AN$32,8,FALSE)=INDEX($E$143:$G$146,MATCH("●",INDEX($H$143:$AQ$146,,MATCH($D322,$137:$137,0)-7),0),1),"","sed -i "&amp;IF($AK$310="MacOS","'' ","")&amp;"'s#"&amp;AW$312&amp;"="""&amp;VLOOKUP(AW$312,$AD$9:$AN$32,8,FALSE)&amp;""""&amp;"#"&amp;AW$312&amp;"="&amp;""""&amp;INDEX($E$143:$G$146,MATCH("●",INDEX($H$143:$AQ$146,,MATCH($D322,$137:$137,0)-7),0),1)&amp;""""&amp;"#g'"&amp;" ${CONFIG_DIR}"&amp;$K$7&amp;"; export "&amp;AW$312&amp;"="&amp;""""&amp;INDEX($E$143:$G$146,MATCH("●",INDEX($H$143:$AQ$146,,MATCH($D322,$137:$137,0)-7),0),1)&amp;""";"),",",""",""")</f>
        <v>sed -i '' 's#DBMS_NAME="MySQL"#DBMS_NAME="PostgreSQL"#g' ${CONFIG_DIR}db_sql_config.txt; export DBMS_NAME="PostgreSQL";</v>
      </c>
      <c r="AX322" s="71" t="str">
        <f>SUBSTITUTE(IF(INDEX($E$143:$G$146,MATCH("●",INDEX($H$143:$AQ$146,,MATCH($D322,$137:$137,0)-7),0),1)=VLOOKUP(AX$312,$AD$9:$AN$32,8,FALSE),"","sed -i "&amp;IF($AK$310="MacOS","'' ","")&amp;"'s#"&amp;AX$312&amp;"="""&amp;INDEX($E$143:$G$146,MATCH("●",INDEX($H$143:$AQ$146,,MATCH($D322,$137:$137,0)-7),0),1)&amp;""""&amp;"#"&amp;AX$312&amp;"="&amp;""""&amp;VLOOKUP(AX$312,$AD$9:$AN$32,8,FALSE)&amp;""""&amp;"#g'"&amp;"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2" s="71" t="str">
        <f>SUBSTITUTE(IF(VLOOKUP(AY$312,$AD$9:$AN$32,8,FALSE)=INDEX($E$148:$G$149,MATCH("●",INDEX($H$148:$AQ$149,,MATCH($D322,$137:$137,0)-7),0),1),"","sed -i "&amp;IF($AK$310="MacOS","'' ","")&amp;"'s#"&amp;AY$312&amp;"="""&amp;VLOOKUP(AY$312,$AD$9:$AN$32,8,FALSE)&amp;""""&amp;"#"&amp;AY$312&amp;"="&amp;""""&amp;INDEX($E$148:$G$149,MATCH("●",INDEX($H$148:$AQ$149,,MATCH($D322,$137:$137,0)-7),0),1)&amp;""""&amp;"#g'"&amp;" ${CONFIG_DIR}"&amp;$K$7&amp;"; export "&amp;AY$312&amp;"="&amp;""""&amp;INDEX($E$148:$G$149,MATCH("●",INDEX($H$148:$AQ$149,,MATCH($D322,$137:$137,0)-7),0),1)&amp;""";"),",",""",""")</f>
        <v/>
      </c>
      <c r="AZ322" s="71" t="str">
        <f>SUBSTITUTE(IF(INDEX($E$148:$G$149,MATCH("●",INDEX($H$148:$AQ$149,,MATCH($D322,$137:$137,0)-7),0),1)=VLOOKUP(AZ$312,$AD$9:$AN$16,8,FALSE),"","sed -i "&amp;IF($AK$310="MacOS","'' ","")&amp;"'s#"&amp;AZ$312&amp;"="""&amp;INDEX($E$148:$G$149,MATCH("●",INDEX($H$148:$AQ$149,,MATCH($D322,$137:$137,0)-7),0),1)&amp;""""&amp;"#"&amp;AZ$312&amp;"="&amp;""""&amp;VLOOKUP(AZ$312,$AD$9:$AN$16,8,FALSE)&amp;""""&amp;"#g'"&amp;"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2" s="71" t="str">
        <f>SUBSTITUTE(IF(VLOOKUP(BA$312,$AD$9:$AN$32,8,FALSE)=INDEX($E$151:$G$156,MATCH("●",INDEX($H$151:$AQ$156,,MATCH($D322,$137:$137,0)-7),0),1),"","sed -i "&amp;IF($AK$310="MacOS","'' ","")&amp;"'s#"&amp;BA$312&amp;"="""&amp;VLOOKUP(BA$312,$AD$9:$AN$32,8,FALSE)&amp;""""&amp;"#"&amp;BA$312&amp;"="&amp;""""&amp;INDEX($E$151:$G$156,MATCH("●",INDEX($H$151:$AQ$156,,MATCH($D322,$137:$137,0)-7),0),1)&amp;""""&amp;"#g'"&amp;" ${CONFIG_DIR}"&amp;$K$7&amp;"; export "&amp;BA$312&amp;"="&amp;""""&amp;INDEX($E$151:$G$156,MATCH("●",INDEX($H$151:$AQ$156,,MATCH($D322,$137:$137,0)-7),0),1)&amp;""";"),",",""",""")</f>
        <v>sed -i '' 's#DATABASE_CHARACTER_SET="utf8mb4"#DATABASE_CHARACTER_SET="utf8"#g' ${CONFIG_DIR}db_sql_config.txt; export DATABASE_CHARACTER_SET="utf8";</v>
      </c>
      <c r="BB322" s="71" t="str">
        <f>SUBSTITUTE(IF(INDEX($E$151:$G$156,MATCH("●",INDEX($H$151:$AQ$156,,MATCH($D322,$137:$137,0)-7),0),1)=VLOOKUP(BB$312,$AD$9:$AN$16,8,FALSE),"","sed -i "&amp;IF($AK$310="MacOS","'' ","")&amp;"'s#"&amp;BB$312&amp;"="""&amp;INDEX($E$151:$G$156,MATCH("●",INDEX($H$151:$AQ$156,,MATCH($D322,$137:$137,0)-7),0),1)&amp;""""&amp;"#"&amp;BB$312&amp;"="&amp;""""&amp;VLOOKUP(BB$312,$AD$9:$AN$16,8,FALSE)&amp;""""&amp;"#g'"&amp;"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2" s="71" t="str">
        <f>SUBSTITUTE(IF(VLOOKUP(BC$312,$AD$9:$AN$32,8,FALSE)=INDEX($E$158:$G$166,MATCH("●",INDEX($H$158:$AQ$166,,MATCH($D322,$137:$137,0)-7),0),1),"","sed -i "&amp;IF($AK$310="MacOS","'' ","")&amp;"'s#"&amp;BC$312&amp;"="""&amp;VLOOKUP(BC$312,$AD$9:$AN$32,8,FALSE)&amp;""""&amp;"#"&amp;BC$312&amp;"="&amp;""""&amp;INDEX($E$158:$G$166,MATCH("●",INDEX($H$158:$AQ$166,,MATCH($D322,$137:$137,0)-7),0),1)&amp;""""&amp;"#g'"&amp;" ${CONFIG_DIR}"&amp;$K$7&amp;"; export "&amp;BC$312&amp;"="&amp;""""&amp;INDEX($E$158:$G$166,MATCH("●",INDEX($H$158:$AQ$166,,MATCH($D322,$137:$137,0)-7),0),1)&amp;""";"),",",""",""")</f>
        <v>sed -i '' 's#DATABASE_COLLATE="utf8mb4_unicode_ci"#DATABASE_COLLATE="C"#g' ${CONFIG_DIR}db_sql_config.txt; export DATABASE_COLLATE="C";</v>
      </c>
      <c r="BD322" s="71" t="str">
        <f>SUBSTITUTE(IF(INDEX($E$158:$G$166,MATCH("●",INDEX($H$158:$AQ$166,,MATCH($D322,$137:$137,0)-7),0),1)=VLOOKUP(BD$312,$AD$9:$AN$16,8,FALSE),"","sed -i "&amp;IF($AK$310="MacOS","'' ","")&amp;"'s#"&amp;BD$312&amp;"="""&amp;INDEX($E$158:$G$166,MATCH("●",INDEX($H$158:$AQ$166,,MATCH($D322,$137:$137,0)-7),0),1)&amp;""""&amp;"#"&amp;BD$312&amp;"="&amp;""""&amp;VLOOKUP(BD$312,$AD$9:$AN$16,8,FALSE)&amp;""""&amp;"#g'"&amp;"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22" s="71" t="str">
        <f>SUBSTITUTE(IF(VLOOKUP(BE$312,$AD$9:$AN$32,8,FALSE)=INDEX($E$168:$G$169,MATCH("●",INDEX($H$168:$AQ$169,,MATCH($D322,$137:$137,0)-7),0),1),"","sed -i "&amp;IF($AK$310="MacOS","'' ","")&amp;"'s#"&amp;BE$312&amp;"="""&amp;VLOOKUP(BE$312,$AD$9:$AD$9:$AN$32,8,FALSE)&amp;""""&amp;"#"&amp;BE$312&amp;"="&amp;""""&amp;INDEX($E$168:$G$169,MATCH("●",INDEX($H$168:$AQ$169,,MATCH($D322,$137:$137,0)-7),0),1)&amp;""""&amp;"#g'"&amp;" ${CONFIG_DIR}"&amp;$K$7&amp;"; export "&amp;BE$312&amp;"="&amp;""""&amp;INDEX($E$168:$G$169,MATCH("●",INDEX($H$168:$AQ$169,,MATCH($D322,$137:$137,0)-7),0),1)&amp;""";"),",",""",""")</f>
        <v/>
      </c>
      <c r="BF322" s="71" t="str">
        <f>SUBSTITUTE(IF(INDEX($E$168:$G$169,MATCH("●",INDEX($H$168:$AQ$169,,MATCH($D322,$137:$137,0)-7),0),1)=VLOOKUP(BF$312,$AD$9:$AN$16,8,FALSE),"","sed -i "&amp;IF($AK$310="MacOS","'' ","")&amp;"'s#"&amp;BF$312&amp;"="""&amp;INDEX($E$168:$G$169,MATCH("●",INDEX($H$168:$AQ$169,,MATCH($D322,$137:$137,0)-7),0),1)&amp;""""&amp;"#"&amp;BF$312&amp;"="&amp;""""&amp;VLOOKUP(BF$312,$AD$9:$AN$16,8,FALSE)&amp;""""&amp;"#g'"&amp;"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2" s="71" t="str">
        <f>SUBSTITUTE(IF(VLOOKUP(BG$312,$AD$9:$AN$32,8,FALSE)=INDEX($E$171:$G$172,MATCH("●",INDEX($H$171:$AQ$172,,MATCH($D322,$137:$137,0)-7),0),1),"","sed -i "&amp;IF($AK$310="MacOS","'' ","")&amp;"'s#"&amp;BG$312&amp;"="""&amp;VLOOKUP(BG$312,$AD$9:$AN$32,8,FALSE)&amp;""""&amp;"#"&amp;BG$312&amp;"="&amp;""""&amp;INDEX($E$171:$G$172,MATCH("●",INDEX($H$171:$AQ$172,,MATCH($D322,$137:$137,0)-7),0),1)&amp;""""&amp;"#g'"&amp;" ${CONFIG_DIR}"&amp;$K$7&amp;"; export "&amp;BG$312&amp;"="&amp;""""&amp;INDEX($E$171:$G$172,MATCH("●",INDEX($H$171:$AQ$172,,MATCH($D322,$137:$137,0)-7),0),1)&amp;""";"),",",""",""")</f>
        <v/>
      </c>
      <c r="BH322" s="71" t="str">
        <f>SUBSTITUTE(IF(INDEX($E$171:$G$172,MATCH("●",INDEX($H$171:$AQ$172,,MATCH($D322,$137:$137,0)-7),0),1)=VLOOKUP(BH$312,$AD$9:$AN$16,8,FALSE),"","sed -i "&amp;IF($AK$310="MacOS","'' ","")&amp;"'s#"&amp;BH$312&amp;"="""&amp;INDEX($E$171:$G$172,MATCH("●",INDEX($H$171:$AQ$172,,MATCH($D322,$137:$137,0)-7),0),1)&amp;""""&amp;"#"&amp;BH$312&amp;"="&amp;""""&amp;VLOOKUP(BH$312,$AD$9:$AN$16,8,FALSE)&amp;""""&amp;"#g'"&amp;"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2" s="71" t="str">
        <f>SUBSTITUTE(IF(VLOOKUP(BI$312,$AD$9:$AN$32,8,FALSE)=INDEX($E$174:$G$186,MATCH("●",INDEX($H$174:$AQ$186,,MATCH($D322,$137:$137,0)-7),0),1),"","sed -i "&amp;IF($AK$310="MacOS","'' ","")&amp;"'s#"&amp;BI$312&amp;"="""&amp;VLOOKUP(BI$312,$AD$9:$AN$32,8,FALSE)&amp;""""&amp;"#"&amp;BI$312&amp;"="&amp;""""&amp;INDEX($E$174:$G$186,MATCH("●",INDEX($H$174:$AQ$186,,MATCH($D322,$137:$137,0)-7),0),1)&amp;""""&amp;"#g'"&amp;" ${CONFIG_DIR}"&amp;$K$7&amp;"; export "&amp;BI$312&amp;"="&amp;""""&amp;INDEX($E$174:$G$186,MATCH("●",INDEX($H$174:$AQ$186,,MATCH($D322,$137:$137,0)-7),0),1)&amp;""";"),",",""",""")</f>
        <v>sed -i '' 's#DATABASE_USERRIGHT="ALL PRIVILEGES"#DATABASE_USERRIGHT="Superuser"#g' ${CONFIG_DIR}db_sql_config.txt; export DATABASE_USERRIGHT="Superuser";</v>
      </c>
      <c r="BJ322" s="71" t="str">
        <f>SUBSTITUTE(IF(INDEX($E$174:$G$186,MATCH("●",INDEX($H$174:$AQ$186,,MATCH($D322,$137:$137,0)-7),0),1)=VLOOKUP(BJ$312,$AD$9:$AN$16,8,FALSE),"","sed -i "&amp;IF($AK$310="MacOS","'' ","")&amp;"'s#"&amp;BJ$312&amp;"="""&amp;INDEX($E$174:$G$186,MATCH("●",INDEX($H$174:$AQ$186,,MATCH($D322,$137:$137,0)-7),0),1)&amp;""""&amp;"#"&amp;BJ$312&amp;"="&amp;""""&amp;VLOOKUP(BJ$312,$AD$9:$AN$16,8,FALSE)&amp;""""&amp;"#g'"&amp;"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2" s="71" t="str">
        <f>SUBSTITUTE(IF(VLOOKUP(BK$312,$AD$9:$AN$32,8,FALSE)=INDEX($E$188:$G$191,MATCH("●",INDEX($H$188:$AQ$191,,MATCH($D322,$137:$137,0)-7),0),1),"","sed -i "&amp;IF($AK$310="MacOS","'' ","")&amp;"'s#"&amp;BK$312&amp;"="""&amp;VLOOKUP(BK$312,$AD$9:$AN$32,8,FALSE)&amp;""""&amp;"#"&amp;BK$312&amp;"="&amp;""""&amp;INDEX($E$188:$G$191,MATCH("●",INDEX($H$188:$AQ$191,,MATCH($D322,$137:$137,0)-7),0),1)&amp;""""&amp;"#g'"&amp;" ${CONFIG_DIR}"&amp;$K$7&amp;"; export "&amp;BK$312&amp;"="&amp;""""&amp;INDEX($E$188:$G$191,MATCH("●",INDEX($H$188:$AQ$191,,MATCH($D322,$137:$137,0)-7),0),1)&amp;""";"),",",""",""")</f>
        <v/>
      </c>
      <c r="BL322" s="71" t="str">
        <f>SUBSTITUTE(IF(INDEX($E$188:$G$191,MATCH("●",INDEX($H$188:$AQ$191,,MATCH($D322,$137:$137,0)-7),0),1)=VLOOKUP(BL$312,$AD$9:$AN$32,8,FALSE),"","sed -i "&amp;IF($AK$310="MacOS","'' ","")&amp;"'s#"&amp;BL$312&amp;"="""&amp;INDEX($E$188:$G$191,MATCH("●",INDEX($H$188:$AQ$191,,MATCH($D322,$137:$137,0)-7),0),1)&amp;""""&amp;"#"&amp;BL$312&amp;"="&amp;""""&amp;VLOOKUP(BL$312,$AD$9:$AN$32,8,FALSE)&amp;""""&amp;"#g'"&amp;"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2" s="71" t="str">
        <f>SUBSTITUTE(IF(VLOOKUP(BM$312,$AD$9:$AN$32,8,FALSE)=INDEX($E$193:$G$194,MATCH("●",INDEX($H$193:$AQ$194,,MATCH($D322,$137:$137,0)-7),0),1),"","sed -i "&amp;IF($AK$310="MacOS","'' ","")&amp;"'s#"&amp;BM$312&amp;"="""&amp;VLOOKUP(BM$312,$AD$9:$AN$32,8,FALSE)&amp;""""&amp;"#"&amp;BM$312&amp;"="&amp;""""&amp;INDEX($E$193:$G$194,MATCH("●",INDEX($H$193:$AQ$194,,MATCH($D322,$137:$137,0)-7),0),1)&amp;""""&amp;"#g'"&amp;" ${CONFIG_DIR}"&amp;$K$7&amp;"; export "&amp;BM$312&amp;"="&amp;""""&amp;INDEX($E$193:$G$194,MATCH("●",INDEX($H$193:$AQ$194,,MATCH($D322,$137:$137,0)-7),0),1)&amp;""";"),",",""",""")</f>
        <v/>
      </c>
      <c r="BN322" s="71" t="str">
        <f>SUBSTITUTE(IF(INDEX($E$193:$G$194,MATCH("●",INDEX($H$193:$AQ$194,,MATCH($D322,$137:$137,0)-7),0),1)=VLOOKUP(BN$312,$AD$9:$AN$32,8,FALSE),"","sed -i "&amp;IF($AK$310="MacOS","'' ","")&amp;"'s#"&amp;BN$312&amp;"="""&amp;INDEX($E$193:$G$194,MATCH("●",INDEX($H$193:$AQ$194,,MATCH($D322,$137:$137,0)-7),0),1)&amp;""""&amp;"#"&amp;BN$312&amp;"="&amp;""""&amp;VLOOKUP(BN$312,$AD$9:$AN$32,8,FALSE)&amp;""""&amp;"#g'"&amp;"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2" s="71" t="str">
        <f>SUBSTITUTE(IF(VLOOKUP(BO$312,$AD$9:$AN$32,8,FALSE)=INDEX($E$196:$G$197,MATCH("●",INDEX($H$196:$AQ$197,,MATCH($D322,$137:$137,0)-7),0),1),"","sed -i "&amp;IF($AK$310="MacOS","'' ","")&amp;"'s#"&amp;BO$312&amp;"="""&amp;VLOOKUP(BO$312,$AD$9:$AN$32,8,FALSE)&amp;""""&amp;"#"&amp;BO$312&amp;"="&amp;""""&amp;INDEX($E$196:$G$197,MATCH("●",INDEX($H$196:$AQ$197,,MATCH($D322,$137:$137,0)-7),0),1)&amp;""""&amp;"#g'"&amp;" ${CONFIG_DIR}"&amp;$K$7&amp;"; export "&amp;BO$312&amp;"="&amp;""""&amp;INDEX($E$196:$G$197,MATCH("●",INDEX($H$196:$AQ$197,,MATCH($D322,$137:$137,0)-7),0),1)&amp;""";"),",",""",""")</f>
        <v/>
      </c>
      <c r="BP322" s="71" t="str">
        <f>SUBSTITUTE(IF(INDEX($E$196:$G$197,MATCH("●",INDEX($H$196:$AQ$197,,MATCH($D322,$137:$137,0)-7),0),1)=VLOOKUP(BP$312,$AD$9:$AN$32,8,FALSE),"","sed -i "&amp;IF($AK$310="MacOS","'' ","")&amp;"'s#"&amp;BP$312&amp;"="""&amp;INDEX($E$196:$G$197,MATCH("●",INDEX($H$196:$AQ$197,,MATCH($D322,$137:$137,0)-7),0),1)&amp;""""&amp;"#"&amp;BP$312&amp;"="&amp;""""&amp;VLOOKUP(BP$312,$AD$9:$AN$32,8,FALSE)&amp;""""&amp;"#g'"&amp;"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2" s="71" t="str">
        <f>SUBSTITUTE(IF(VLOOKUP(BQ$312,$AD$9:$AN$32,8,FALSE)=INDEX($E$199:$G$200,MATCH("●",INDEX($H$199:$AQ$200,,MATCH($D322,$137:$137,0)-7),0),1),"","sed -i "&amp;IF($AK$310="MacOS","'' ","")&amp;"'s#"&amp;BQ$312&amp;"="""&amp;VLOOKUP(BQ$312,$AD$9:$AN$32,8,FALSE)&amp;""""&amp;"#"&amp;BQ$312&amp;"="&amp;""""&amp;INDEX($E$199:$G$200,MATCH("●",INDEX($H$199:$AQ$200,,MATCH($D322,$137:$137,0)-7),0),1)&amp;""""&amp;"#g'"&amp;" ${CONFIG_DIR}"&amp;$K$7&amp;"; export "&amp;BQ$312&amp;"="&amp;""""&amp;INDEX($E$199:$G$200,MATCH("●",INDEX($H$199:$AQ$200,,MATCH($D322,$137:$137,0)-7),0),1)&amp;""";"),",",""",""")</f>
        <v/>
      </c>
      <c r="BR322" s="71" t="str">
        <f>SUBSTITUTE(IF(INDEX($E$199:$G$200,MATCH("●",INDEX($H$199:$AQ$200,,MATCH($D322,$137:$137,0)-7),0),1)=VLOOKUP(BR$312,$AD$9:$AN$32,8,FALSE),"","sed -i "&amp;IF($AK$310="MacOS","'' ","")&amp;"'s#"&amp;BR$312&amp;"="""&amp;INDEX($E$199:$G$200,MATCH("●",INDEX($H$199:$AQ$200,,MATCH($D322,$137:$137,0)-7),0),1)&amp;""""&amp;"#"&amp;BR$312&amp;"="&amp;""""&amp;VLOOKUP(BR$312,$AD$9:$AN$32,8,FALSE)&amp;""""&amp;"#g'"&amp;"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2" s="71" t="str">
        <f>SUBSTITUTE(IF(VLOOKUP(BS$312,$AD$9:$AN$32,8,FALSE)=INDEX($E$202:$G$205,MATCH("●",INDEX($H$202:$AQ$205,,MATCH($D322,$137:$137,0)-7),0),1),"","sed -i "&amp;IF($AK$310="MacOS","'' ","")&amp;"'s#"&amp;BS$312&amp;"="""&amp;VLOOKUP(BS$312,$AD$9:$AN$32,8,FALSE)&amp;""""&amp;"#"&amp;BS$312&amp;"="&amp;""""&amp;INDEX($E$202:$G$205,MATCH("●",INDEX($H$202:$AQ$205,,MATCH($D322,$137:$137,0)-7),0),1)&amp;""""&amp;"#g'"&amp;" ${CONFIG_DIR}"&amp;$K$7&amp;"; export "&amp;BS$312&amp;"="&amp;""""&amp;INDEX($E$202:$G$205,MATCH("●",INDEX($H$202:$AQ$205,,MATCH($D322,$137:$137,0)-7),0),1)&amp;""";"),",",""",""")</f>
        <v/>
      </c>
      <c r="BT322" s="71" t="str">
        <f>SUBSTITUTE(IF(INDEX($E$202:$G$205,MATCH("●",INDEX($H$202:$AQ$205,,MATCH($D322,$137:$137,0)-7),0),1)=VLOOKUP(BT$312,$AD$9:$AN$32,8,FALSE),"","sed -i "&amp;IF($AK$310="MacOS","'' ","")&amp;"'s#"&amp;BT$312&amp;"="""&amp;INDEX($E$202:$G$205,MATCH("●",INDEX($H$202:$AQ$205,,MATCH($D322,$137:$137,0)-7),0),1)&amp;""""&amp;"#"&amp;BT$312&amp;"="&amp;""""&amp;VLOOKUP(BT$312,$AD$9:$AN$32,8,FALSE)&amp;""""&amp;"#g'"&amp;"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2" s="71" t="str">
        <f>SUBSTITUTE(IF(VLOOKUP(BU$312,$AD$9:$AN$32,8,FALSE)=INDEX($E$207:$G$212,MATCH("●",INDEX($H$207:$AQ$212,,MATCH($D322,$137:$137,0)-7),0),1),"","sed -i "&amp;IF($AK$310="MacOS","'' ","")&amp;"'s#"&amp;BU$312&amp;"="""&amp;VLOOKUP(BU$312,$AD$9:$AN$32,8,FALSE)&amp;""""&amp;"#"&amp;BU$312&amp;"="&amp;""""&amp;INDEX($E$207:$G$212,MATCH("●",INDEX($H$207:$AQ$212,,MATCH($D322,$137:$137,0)-7),0),1)&amp;""""&amp;"#g'"&amp;" ${CONFIG_DIR}"&amp;$K$7&amp;"; export "&amp;BU$312&amp;"="&amp;""""&amp;INDEX($E$207:$G$212,MATCH("●",INDEX($H$207:$AQ$212,,MATCH($D322,$137:$137,0)-7),0),1)&amp;""";"),",",""",""")</f>
        <v/>
      </c>
      <c r="BV322" s="71" t="str">
        <f>SUBSTITUTE(IF(INDEX($E$207:$G$212,MATCH("●",INDEX($H$207:$AQ$212,,MATCH($D322,$137:$137,0)-7),0),1)=VLOOKUP(BV$312,$AD$9:$AN$32,8,FALSE),"","sed -i "&amp;IF($AK$310="MacOS","'' ","")&amp;"'s#"&amp;BV$312&amp;"="""&amp;INDEX($E$207:$G$212,MATCH("●",INDEX($H$207:$AQ$212,,MATCH($D322,$137:$137,0)-7),0),1)&amp;""""&amp;"#"&amp;BV$312&amp;"="&amp;""""&amp;VLOOKUP(BV$312,$AD$9:$AN$32,8,FALSE)&amp;""""&amp;"#g'"&amp;"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2" s="71" t="str">
        <f>SUBSTITUTE(IF(VLOOKUP(BW$312,$AD$9:$AN$32,8,FALSE)=INDEX($E$214:$G$219,MATCH("●",INDEX($H$214:$AQ$219,,MATCH($D322,$137:$137,0)-7),0),1),"","sed -i "&amp;IF($AK$310="MacOS","'' ","")&amp;"'s#"&amp;BW$312&amp;"="""&amp;VLOOKUP(BW$312,$AD$9:$AN$32,8,FALSE)&amp;""""&amp;"#"&amp;BW$312&amp;"="&amp;""""&amp;INDEX($E$214:$G$219,MATCH("●",INDEX($H$214:$AQ$219,,MATCH($D322,$137:$137,0)-7),0),1)&amp;""""&amp;"#g'"&amp;" ${CONFIG_DIR}"&amp;$K$7&amp;"; export "&amp;BW$312&amp;"="&amp;""""&amp;INDEX($E$214:$G$219,MATCH("●",INDEX($H$214:$AQ$219,,MATCH($D322,$137:$137,0)-7),0),1)&amp;""";"),",",""",""")</f>
        <v/>
      </c>
      <c r="BX322" s="71" t="str">
        <f>SUBSTITUTE(IF(INDEX($E$214:$G$219,MATCH("●",INDEX($H$214:$AQ$219,,MATCH($D322,$137:$137,0)-7),0),1)=VLOOKUP(BX$312,$AD$9:$AN$32,8,FALSE),"","sed -i "&amp;IF($AK$310="MacOS","'' ","")&amp;"'s#"&amp;BX$312&amp;"="""&amp;INDEX($E$214:$G$219,MATCH("●",INDEX($H$214:$AQ$219,,MATCH($D322,$137:$137,0)-7),0),1)&amp;""""&amp;"#"&amp;BX$312&amp;"="&amp;""""&amp;VLOOKUP(BX$312,$AD$9:$AN$32,8,FALSE)&amp;""""&amp;"#g'"&amp;"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2" s="71" t="str">
        <f>SUBSTITUTE(IF(VLOOKUP(BY$312,$AD$9:$AN$32,8,FALSE)=INDEX($E$221:$G$226,MATCH("●",INDEX($H$221:$AQ$226,,MATCH($D322,$137:$137,0)-7),0),1),"","sed -i "&amp;IF($AK$310="MacOS","'' ","")&amp;"'s#"&amp;BY$312&amp;"="""&amp;VLOOKUP(BY$312,$AD$9:$AN$32,8,FALSE)&amp;""""&amp;"#"&amp;BY$312&amp;"="&amp;""""&amp;INDEX($E$221:$G$226,MATCH("●",INDEX($H$221:$AQ$226,,MATCH($D322,$137:$137,0)-7),0),1)&amp;""""&amp;"#g'"&amp;" ${CONFIG_DIR}"&amp;$K$7&amp;"; export "&amp;BY$312&amp;"="&amp;""""&amp;INDEX($E$221:$G$226,MATCH("●",INDEX($H$221:$AQ$226,,MATCH($D322,$137:$137,0)-7),0),1)&amp;""";"),",",""",""")</f>
        <v/>
      </c>
      <c r="BZ322" s="71" t="str">
        <f>SUBSTITUTE(IF(INDEX($E$221:$G$226,MATCH("●",INDEX($H$221:$AQ$226,,MATCH($D322,$137:$137,0)-7),0),1)=VLOOKUP(BZ$312,$AD$9:$AN$32,8,FALSE),"","sed -i "&amp;IF($AK$310="MacOS","'' ","")&amp;"'s#"&amp;BZ$312&amp;"="""&amp;INDEX($E$221:$G$226,MATCH("●",INDEX($H$221:$AQ$226,,MATCH($D322,$137:$137,0)-7),0),1)&amp;""""&amp;"#"&amp;BZ$312&amp;"="&amp;""""&amp;VLOOKUP(BZ$312,$AD$9:$AN$32,8,FALSE)&amp;""""&amp;"#g'"&amp;"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2" s="71" t="str">
        <f>SUBSTITUTE(IF(VLOOKUP(CA$312,$AD$9:$AN$32,8,FALSE)=INDEX($E$228:$G$233,MATCH("●",INDEX($H$228:$AQ$233,,MATCH($D322,$137:$137,0)-7),0),1),"","sed -i "&amp;IF($AK$310="MacOS","'' ","")&amp;"'s#"&amp;CA$312&amp;"="""&amp;VLOOKUP(CA$312,$AD$9:$AN$32,8,FALSE)&amp;""""&amp;"#"&amp;CA$312&amp;"="&amp;""""&amp;INDEX($E$228:$G$233,MATCH("●",INDEX($H$228:$AQ$233,,MATCH($D322,$137:$137,0)-7),0),1)&amp;""""&amp;"#g'"&amp;" ${CONFIG_DIR}"&amp;$K$7&amp;"; export "&amp;CA$312&amp;"="&amp;""""&amp;INDEX($E$228:$G$233,MATCH("●",INDEX($H$228:$AQ$233,,MATCH($D322,$137:$137,0)-7),0),1)&amp;""";"),",",""",""")</f>
        <v/>
      </c>
      <c r="CB322" s="71" t="str">
        <f>SUBSTITUTE(IF(INDEX($E$228:$G$233,MATCH("●",INDEX($H$228:$AQ$233,,MATCH($D322,$137:$137,0)-7),0),1)=VLOOKUP(CB$312,$AD$9:$AN$32,8,FALSE),"","sed -i "&amp;IF($AK$310="MacOS","'' ","")&amp;"'s#"&amp;CB$312&amp;"="""&amp;INDEX($E$228:$G$233,MATCH("●",INDEX($H$228:$AQ$233,,MATCH($D322,$137:$137,0)-7),0),1)&amp;""""&amp;"#"&amp;CB$312&amp;"="&amp;""""&amp;VLOOKUP(CB$312,$AD$9:$AN$32,8,FALSE)&amp;""""&amp;"#g'"&amp;"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2" s="71" t="str">
        <f>SUBSTITUTE(IF(VLOOKUP(CC$312,$AD$9:$AN$32,8,FALSE)=INDEX($E$235:$G$240,MATCH("●",INDEX($H$235:$AQ$240,,MATCH($D322,$137:$137,0)-7),0),1),"","sed -i "&amp;IF($AK$310="MacOS","'' ","")&amp;"'s#"&amp;CC$312&amp;"="""&amp;VLOOKUP(CC$312,$AD$9:$AN$32,8,FALSE)&amp;""""&amp;"#"&amp;CC$312&amp;"="&amp;""""&amp;INDEX($E$235:$G$240,MATCH("●",INDEX($H$235:$AQ$240,,MATCH($D322,$137:$137,0)-7),0),1)&amp;""""&amp;"#g'"&amp;" ${CONFIG_DIR}"&amp;$K$7&amp;"; export "&amp;CC$312&amp;"="&amp;""""&amp;INDEX($E$235:$G$240,MATCH("●",INDEX($H$235:$AQ$240,,MATCH($D322,$137:$137,0)-7),0),1)&amp;""";"),",",""",""")</f>
        <v/>
      </c>
      <c r="CD322" s="71" t="str">
        <f>SUBSTITUTE(IF(INDEX($E$235:$G$240,MATCH("●",INDEX($H$235:$AQ$240,,MATCH($D322,$137:$137,0)-7),0),1)=VLOOKUP(CD$312,$AD$9:$AN$32,8,FALSE),"","sed -i "&amp;IF($AK$310="MacOS","'' ","")&amp;"'s#"&amp;CD$312&amp;"="""&amp;INDEX($E$235:$G$240,MATCH("●",INDEX($H$235:$AQ$240,,MATCH($D322,$137:$137,0)-7),0),1)&amp;""""&amp;"#"&amp;CD$312&amp;"="&amp;""""&amp;VLOOKUP(CD$312,$AD$9:$AN$32,8,FALSE)&amp;""""&amp;"#g'"&amp;"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2" s="71" t="str">
        <f>SUBSTITUTE(IF(VLOOKUP(CE$312,$AD$9:$AN$32,8,FALSE)=INDEX($E$242:$G$247,MATCH("●",INDEX($H$242:$AQ$247,,MATCH($D322,$137:$137,0)-7),0),1),"","sed -i "&amp;IF($AK$310="MacOS","'' ","")&amp;"'s#"&amp;CE$312&amp;"="""&amp;VLOOKUP(CE$312,$AD$9:$AN$32,8,FALSE)&amp;""""&amp;"#"&amp;CE$312&amp;"="&amp;""""&amp;INDEX($E$242:$G$247,MATCH("●",INDEX($H$242:$AQ$247,,MATCH($D322,$137:$137,0)-7),0),1)&amp;""""&amp;"#g'"&amp;" ${CONFIG_DIR}"&amp;$K$7&amp;"; export "&amp;CE$312&amp;"="&amp;""""&amp;INDEX($E$242:$G$247,MATCH("●",INDEX($H$242:$AQ$247,,MATCH($D322,$137:$137,0)-7),0),1)&amp;""";"),",",""",""")</f>
        <v/>
      </c>
      <c r="CF322" s="71" t="str">
        <f>SUBSTITUTE(IF(INDEX($E$242:$G$247,MATCH("●",INDEX($H$242:$AQ$247,,MATCH($D322,$137:$137,0)-7),0),1)=VLOOKUP(CF$312,$AD$9:$AN$32,8,FALSE),"","sed -i "&amp;IF($AK$310="MacOS","'' ","")&amp;"'s#"&amp;CF$312&amp;"="""&amp;INDEX($E$242:$G$247,MATCH("●",INDEX($H$242:$AQ$247,,MATCH($D322,$137:$137,0)-7),0),1)&amp;""""&amp;"#"&amp;CF$312&amp;"="&amp;""""&amp;VLOOKUP(CF$312,$AD$9:$AN$32,8,FALSE)&amp;""""&amp;"#g'"&amp;"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2" s="71" t="str">
        <f>SUBSTITUTE(IF(VLOOKUP(CG$312,$AD$9:$AN$32,8,FALSE)=INDEX($E$249:$G$253,MATCH("●",INDEX($H$249:$AQ$253,,MATCH($D322,$137:$137,0)-7),0),1),"","sed -i "&amp;IF($AK$310="MacOS","'' ","")&amp;"'s#"&amp;CG$312&amp;"="""&amp;VLOOKUP(CG$312,$AD$9:$AN$32,8,FALSE)&amp;""""&amp;"#"&amp;CG$312&amp;"="&amp;""""&amp;INDEX($E$249:$G$253,MATCH("●",INDEX($H$249:$AQ$253,,MATCH($D322,$137:$137,0)-7),0),1)&amp;""""&amp;"#g'"&amp;" ${CONFIG_DIR}"&amp;$K$7&amp;"; export "&amp;CG$312&amp;"="&amp;""""&amp;INDEX($E$249:$G$253,MATCH("●",INDEX($H$249:$AQ$253,,MATCH($D322,$137:$137,0)-7),0),1)&amp;""";"),",",""",""")</f>
        <v/>
      </c>
      <c r="CH322" s="71" t="str">
        <f>SUBSTITUTE(IF(INDEX($E$249:$G$253,MATCH("●",INDEX($H$249:$AQ$253,,MATCH($D322,$137:$137,0)-7),0),1)=VLOOKUP(CH$312,$AD$9:$AN$32,8,FALSE),"","sed -i "&amp;IF($AK$310="MacOS","'' ","")&amp;"'s#"&amp;CH$312&amp;"="""&amp;INDEX($E$249:$G$253,MATCH("●",INDEX($H$249:$AQ$253,,MATCH($D322,$137:$137,0)-7),0),1)&amp;""""&amp;"#"&amp;CH$312&amp;"="&amp;""""&amp;VLOOKUP(CH$312,$AD$9:$AN$32,8,FALSE)&amp;""""&amp;"#g'"&amp;"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2" s="71" t="str">
        <f>SUBSTITUTE(IF(VLOOKUP(CI$312,$AD$9:$AN$32,8,FALSE)=INDEX($E$255:$G$259,MATCH("●",INDEX($H$255:$AQ$259,,MATCH($D322,$137:$137,0)-7),0),1),"","sed -i "&amp;IF($AK$310="MacOS","'' ","")&amp;"'s#"&amp;CI$312&amp;"="""&amp;VLOOKUP(CI$312,$AD$9:$AN$32,8,FALSE)&amp;""""&amp;"#"&amp;CI$312&amp;"="&amp;""""&amp;INDEX($E$255:$G$259,MATCH("●",INDEX($H$255:$AQ$259,,MATCH($D322,$137:$137,0)-7),0),1)&amp;""""&amp;"#g'"&amp;" ${CONFIG_DIR}"&amp;$K$7&amp;"; export "&amp;CI$312&amp;"="&amp;""""&amp;INDEX($E$255:$G$259,MATCH("●",INDEX($H$255:$AQ$259,,MATCH($D322,$137:$137,0)-7),0),1)&amp;""";"),",",""",""")</f>
        <v/>
      </c>
      <c r="CJ322" s="71" t="str">
        <f>SUBSTITUTE(IF(INDEX($E$255:$G$259,MATCH("●",INDEX($H$255:$AQ$259,,MATCH($D322,$137:$137,0)-7),0),1)=VLOOKUP(CJ$312,$AD$9:$AN$32,8,FALSE),"","sed -i "&amp;IF($AK$310="MacOS","'' ","")&amp;"'s#"&amp;CJ$312&amp;"="""&amp;INDEX($E$255:$G$259,MATCH("●",INDEX($H$255:$AQ$259,,MATCH($D322,$137:$137,0)-7),0),1)&amp;""""&amp;"#"&amp;CJ$312&amp;"="&amp;""""&amp;VLOOKUP(CJ$312,$AD$9:$AN$32,8,FALSE)&amp;""""&amp;"#g'"&amp;"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2" s="71" t="str">
        <f>SUBSTITUTE(IF(VLOOKUP(CK$312,$AD$9:$AN$32,8,FALSE)=INDEX($E$261:$G$270,MATCH("●",INDEX($H$261:$AQ$270,,MATCH($D322,$137:$137,0)-7),0),1),"","sed -i "&amp;IF($AK$310="MacOS","'' ","")&amp;"'s#"&amp;CK$312&amp;"="""&amp;VLOOKUP(CK$312,$AD$9:$AN$32,8,FALSE)&amp;""""&amp;"#"&amp;CK$312&amp;"="&amp;""""&amp;INDEX($E$261:$G$270,MATCH("●",INDEX($H$261:$AQ$270,,MATCH($D322,$137:$137,0)-7),0),1)&amp;""""&amp;"#g'"&amp;" ${CONFIG_DIR}"&amp;$K$7&amp;"; export "&amp;CK$312&amp;"="&amp;""""&amp;INDEX($E$261:$G$270,MATCH("●",INDEX($H$261:$AQ$270,,MATCH($D322,$137:$137,0)-7),0),1)&amp;""";"),",",""",""")</f>
        <v/>
      </c>
      <c r="CL322" s="71" t="str">
        <f t="shared" si="6"/>
        <v/>
      </c>
      <c r="CM322" s="71" t="str">
        <f t="shared" si="7"/>
        <v/>
      </c>
      <c r="CN322" s="71" t="str">
        <f t="shared" si="8"/>
        <v/>
      </c>
      <c r="CO322" s="71" t="str">
        <f t="shared" si="9"/>
        <v/>
      </c>
      <c r="CP322" s="71" t="str">
        <f t="shared" si="10"/>
        <v/>
      </c>
      <c r="CQ322" s="71" t="str">
        <f t="shared" si="11"/>
        <v/>
      </c>
      <c r="CR322" s="71" t="str">
        <f t="shared" si="12"/>
        <v/>
      </c>
      <c r="CS322" s="5" t="s">
        <v>735</v>
      </c>
    </row>
    <row r="323" spans="4:97" ht="72" customHeight="1">
      <c r="D323" s="96">
        <f t="shared" si="13"/>
        <v>87</v>
      </c>
      <c r="E323" s="97"/>
      <c r="F323" s="97"/>
      <c r="G323" s="98"/>
      <c r="H323" s="45" t="str">
        <f t="shared" ca="1" si="5"/>
        <v>clear; echo テストケース087;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's#DATABASE_COLLATE="utf8mb4_unicode_ci"#DATABASE_COLLATE="en_US.UTF-8"#g' ${CONFIG_DIR}db_sql_config.txt; export DATABASE_COLLATE="en_US.UTF-8";sed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's#DATABASE_COLLATE="en_US.UTF-8"#DATABASE_COLLATE="utf8mb4_unicode_ci"#g'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7"/>
      <c r="AE323" s="99" t="str" cm="1">
        <f t="array" ref="AE323">SUBSTITUTE(INDEX($H$288:$AQ$288, , MATCH($D323, $137:$137, 0)-7),"-","")</f>
        <v>正常</v>
      </c>
      <c r="AF323" s="100"/>
      <c r="AG323" s="101"/>
      <c r="AH323" s="102" t="s">
        <v>1558</v>
      </c>
      <c r="AI323" s="103"/>
      <c r="AJ323" s="103"/>
      <c r="AK323" s="103"/>
      <c r="AL323" s="103"/>
      <c r="AM323" s="103"/>
      <c r="AN323" s="103"/>
      <c r="AO323" s="103"/>
      <c r="AP323" s="103"/>
      <c r="AQ323" s="104"/>
      <c r="AS323" s="68" t="str" cm="1">
        <f t="array" ref="AS323">SUBSTITUTE(TEXT(INDEX($H$291:$AQ$291,1,$D323-77),"000000"),"-","")</f>
        <v>240001</v>
      </c>
      <c r="AT323" s="69"/>
      <c r="AU323" s="70"/>
      <c r="AW323" s="71" t="str">
        <f>SUBSTITUTE(IF(VLOOKUP(AW$312,$AD$9:$AN$32,8,FALSE)=INDEX($E$143:$G$146,MATCH("●",INDEX($H$143:$AQ$146,,MATCH($D323,$137:$137,0)-7),0),1),"","sed -i "&amp;IF($AK$310="MacOS","'' ","")&amp;"'s#"&amp;AW$312&amp;"="""&amp;VLOOKUP(AW$312,$AD$9:$AN$32,8,FALSE)&amp;""""&amp;"#"&amp;AW$312&amp;"="&amp;""""&amp;INDEX($E$143:$G$146,MATCH("●",INDEX($H$143:$AQ$146,,MATCH($D323,$137:$137,0)-7),0),1)&amp;""""&amp;"#g'"&amp;" ${CONFIG_DIR}"&amp;$K$7&amp;"; export "&amp;AW$312&amp;"="&amp;""""&amp;INDEX($E$143:$G$146,MATCH("●",INDEX($H$143:$AQ$146,,MATCH($D323,$137:$137,0)-7),0),1)&amp;""";"),",",""",""")</f>
        <v>sed -i '' 's#DBMS_NAME="MySQL"#DBMS_NAME="PostgreSQL"#g' ${CONFIG_DIR}db_sql_config.txt; export DBMS_NAME="PostgreSQL";</v>
      </c>
      <c r="AX323" s="71" t="str">
        <f>SUBSTITUTE(IF(INDEX($E$143:$G$146,MATCH("●",INDEX($H$143:$AQ$146,,MATCH($D323,$137:$137,0)-7),0),1)=VLOOKUP(AX$312,$AD$9:$AN$32,8,FALSE),"","sed -i "&amp;IF($AK$310="MacOS","'' ","")&amp;"'s#"&amp;AX$312&amp;"="""&amp;INDEX($E$143:$G$146,MATCH("●",INDEX($H$143:$AQ$146,,MATCH($D323,$137:$137,0)-7),0),1)&amp;""""&amp;"#"&amp;AX$312&amp;"="&amp;""""&amp;VLOOKUP(AX$312,$AD$9:$AN$32,8,FALSE)&amp;""""&amp;"#g'"&amp;"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3" s="71" t="str">
        <f>SUBSTITUTE(IF(VLOOKUP(AY$312,$AD$9:$AN$32,8,FALSE)=INDEX($E$148:$G$149,MATCH("●",INDEX($H$148:$AQ$149,,MATCH($D323,$137:$137,0)-7),0),1),"","sed -i "&amp;IF($AK$310="MacOS","'' ","")&amp;"'s#"&amp;AY$312&amp;"="""&amp;VLOOKUP(AY$312,$AD$9:$AN$32,8,FALSE)&amp;""""&amp;"#"&amp;AY$312&amp;"="&amp;""""&amp;INDEX($E$148:$G$149,MATCH("●",INDEX($H$148:$AQ$149,,MATCH($D323,$137:$137,0)-7),0),1)&amp;""""&amp;"#g'"&amp;" ${CONFIG_DIR}"&amp;$K$7&amp;"; export "&amp;AY$312&amp;"="&amp;""""&amp;INDEX($E$148:$G$149,MATCH("●",INDEX($H$148:$AQ$149,,MATCH($D323,$137:$137,0)-7),0),1)&amp;""";"),",",""",""")</f>
        <v/>
      </c>
      <c r="AZ323" s="71" t="str">
        <f>SUBSTITUTE(IF(INDEX($E$148:$G$149,MATCH("●",INDEX($H$148:$AQ$149,,MATCH($D323,$137:$137,0)-7),0),1)=VLOOKUP(AZ$312,$AD$9:$AN$16,8,FALSE),"","sed -i "&amp;IF($AK$310="MacOS","'' ","")&amp;"'s#"&amp;AZ$312&amp;"="""&amp;INDEX($E$148:$G$149,MATCH("●",INDEX($H$148:$AQ$149,,MATCH($D323,$137:$137,0)-7),0),1)&amp;""""&amp;"#"&amp;AZ$312&amp;"="&amp;""""&amp;VLOOKUP(AZ$312,$AD$9:$AN$16,8,FALSE)&amp;""""&amp;"#g'"&amp;"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3" s="71" t="str">
        <f>SUBSTITUTE(IF(VLOOKUP(BA$312,$AD$9:$AN$32,8,FALSE)=INDEX($E$151:$G$156,MATCH("●",INDEX($H$151:$AQ$156,,MATCH($D323,$137:$137,0)-7),0),1),"","sed -i "&amp;IF($AK$310="MacOS","'' ","")&amp;"'s#"&amp;BA$312&amp;"="""&amp;VLOOKUP(BA$312,$AD$9:$AN$32,8,FALSE)&amp;""""&amp;"#"&amp;BA$312&amp;"="&amp;""""&amp;INDEX($E$151:$G$156,MATCH("●",INDEX($H$151:$AQ$156,,MATCH($D323,$137:$137,0)-7),0),1)&amp;""""&amp;"#g'"&amp;" ${CONFIG_DIR}"&amp;$K$7&amp;"; export "&amp;BA$312&amp;"="&amp;""""&amp;INDEX($E$151:$G$156,MATCH("●",INDEX($H$151:$AQ$156,,MATCH($D323,$137:$137,0)-7),0),1)&amp;""";"),",",""",""")</f>
        <v>sed -i '' 's#DATABASE_CHARACTER_SET="utf8mb4"#DATABASE_CHARACTER_SET="utf8"#g' ${CONFIG_DIR}db_sql_config.txt; export DATABASE_CHARACTER_SET="utf8";</v>
      </c>
      <c r="BB323" s="71" t="str">
        <f>SUBSTITUTE(IF(INDEX($E$151:$G$156,MATCH("●",INDEX($H$151:$AQ$156,,MATCH($D323,$137:$137,0)-7),0),1)=VLOOKUP(BB$312,$AD$9:$AN$16,8,FALSE),"","sed -i "&amp;IF($AK$310="MacOS","'' ","")&amp;"'s#"&amp;BB$312&amp;"="""&amp;INDEX($E$151:$G$156,MATCH("●",INDEX($H$151:$AQ$156,,MATCH($D323,$137:$137,0)-7),0),1)&amp;""""&amp;"#"&amp;BB$312&amp;"="&amp;""""&amp;VLOOKUP(BB$312,$AD$9:$AN$16,8,FALSE)&amp;""""&amp;"#g'"&amp;"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3" s="71" t="str">
        <f>SUBSTITUTE(IF(VLOOKUP(BC$312,$AD$9:$AN$32,8,FALSE)=INDEX($E$158:$G$166,MATCH("●",INDEX($H$158:$AQ$166,,MATCH($D323,$137:$137,0)-7),0),1),"","sed -i "&amp;IF($AK$310="MacOS","'' ","")&amp;"'s#"&amp;BC$312&amp;"="""&amp;VLOOKUP(BC$312,$AD$9:$AN$32,8,FALSE)&amp;""""&amp;"#"&amp;BC$312&amp;"="&amp;""""&amp;INDEX($E$158:$G$166,MATCH("●",INDEX($H$158:$AQ$166,,MATCH($D323,$137:$137,0)-7),0),1)&amp;""""&amp;"#g'"&amp;" ${CONFIG_DIR}"&amp;$K$7&amp;"; export "&amp;BC$312&amp;"="&amp;""""&amp;INDEX($E$158:$G$166,MATCH("●",INDEX($H$158:$AQ$166,,MATCH($D323,$137:$137,0)-7),0),1)&amp;""";"),",",""",""")</f>
        <v>sed -i '' 's#DATABASE_COLLATE="utf8mb4_unicode_ci"#DATABASE_COLLATE="en_US.UTF-8"#g' ${CONFIG_DIR}db_sql_config.txt; export DATABASE_COLLATE="en_US.UTF-8";</v>
      </c>
      <c r="BD323" s="71" t="str">
        <f>SUBSTITUTE(IF(INDEX($E$158:$G$166,MATCH("●",INDEX($H$158:$AQ$166,,MATCH($D323,$137:$137,0)-7),0),1)=VLOOKUP(BD$312,$AD$9:$AN$16,8,FALSE),"","sed -i "&amp;IF($AK$310="MacOS","'' ","")&amp;"'s#"&amp;BD$312&amp;"="""&amp;INDEX($E$158:$G$166,MATCH("●",INDEX($H$158:$AQ$166,,MATCH($D323,$137:$137,0)-7),0),1)&amp;""""&amp;"#"&amp;BD$312&amp;"="&amp;""""&amp;VLOOKUP(BD$312,$AD$9:$AN$16,8,FALSE)&amp;""""&amp;"#g'"&amp;"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's#DATABASE_COLLATE="en_US.UTF-8"#DATABASE_COLLATE="utf8mb4_unicode_ci"#g' ${CONFIG_DIR}db_sql_config.txt; export DATABASE_COLLATE="utf8mb4_unicode_ci";</v>
      </c>
      <c r="BE323" s="71" t="str">
        <f>SUBSTITUTE(IF(VLOOKUP(BE$312,$AD$9:$AN$32,8,FALSE)=INDEX($E$168:$G$169,MATCH("●",INDEX($H$168:$AQ$169,,MATCH($D323,$137:$137,0)-7),0),1),"","sed -i "&amp;IF($AK$310="MacOS","'' ","")&amp;"'s#"&amp;BE$312&amp;"="""&amp;VLOOKUP(BE$312,$AD$9:$AD$9:$AN$32,8,FALSE)&amp;""""&amp;"#"&amp;BE$312&amp;"="&amp;""""&amp;INDEX($E$168:$G$169,MATCH("●",INDEX($H$168:$AQ$169,,MATCH($D323,$137:$137,0)-7),0),1)&amp;""""&amp;"#g'"&amp;" ${CONFIG_DIR}"&amp;$K$7&amp;"; export "&amp;BE$312&amp;"="&amp;""""&amp;INDEX($E$168:$G$169,MATCH("●",INDEX($H$168:$AQ$169,,MATCH($D323,$137:$137,0)-7),0),1)&amp;""";"),",",""",""")</f>
        <v/>
      </c>
      <c r="BF323" s="71" t="str">
        <f>SUBSTITUTE(IF(INDEX($E$168:$G$169,MATCH("●",INDEX($H$168:$AQ$169,,MATCH($D323,$137:$137,0)-7),0),1)=VLOOKUP(BF$312,$AD$9:$AN$16,8,FALSE),"","sed -i "&amp;IF($AK$310="MacOS","'' ","")&amp;"'s#"&amp;BF$312&amp;"="""&amp;INDEX($E$168:$G$169,MATCH("●",INDEX($H$168:$AQ$169,,MATCH($D323,$137:$137,0)-7),0),1)&amp;""""&amp;"#"&amp;BF$312&amp;"="&amp;""""&amp;VLOOKUP(BF$312,$AD$9:$AN$16,8,FALSE)&amp;""""&amp;"#g'"&amp;"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3" s="71" t="str">
        <f>SUBSTITUTE(IF(VLOOKUP(BG$312,$AD$9:$AN$32,8,FALSE)=INDEX($E$171:$G$172,MATCH("●",INDEX($H$171:$AQ$172,,MATCH($D323,$137:$137,0)-7),0),1),"","sed -i "&amp;IF($AK$310="MacOS","'' ","")&amp;"'s#"&amp;BG$312&amp;"="""&amp;VLOOKUP(BG$312,$AD$9:$AN$32,8,FALSE)&amp;""""&amp;"#"&amp;BG$312&amp;"="&amp;""""&amp;INDEX($E$171:$G$172,MATCH("●",INDEX($H$171:$AQ$172,,MATCH($D323,$137:$137,0)-7),0),1)&amp;""""&amp;"#g'"&amp;" ${CONFIG_DIR}"&amp;$K$7&amp;"; export "&amp;BG$312&amp;"="&amp;""""&amp;INDEX($E$171:$G$172,MATCH("●",INDEX($H$171:$AQ$172,,MATCH($D323,$137:$137,0)-7),0),1)&amp;""";"),",",""",""")</f>
        <v/>
      </c>
      <c r="BH323" s="71" t="str">
        <f>SUBSTITUTE(IF(INDEX($E$171:$G$172,MATCH("●",INDEX($H$171:$AQ$172,,MATCH($D323,$137:$137,0)-7),0),1)=VLOOKUP(BH$312,$AD$9:$AN$16,8,FALSE),"","sed -i "&amp;IF($AK$310="MacOS","'' ","")&amp;"'s#"&amp;BH$312&amp;"="""&amp;INDEX($E$171:$G$172,MATCH("●",INDEX($H$171:$AQ$172,,MATCH($D323,$137:$137,0)-7),0),1)&amp;""""&amp;"#"&amp;BH$312&amp;"="&amp;""""&amp;VLOOKUP(BH$312,$AD$9:$AN$16,8,FALSE)&amp;""""&amp;"#g'"&amp;"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3" s="71" t="str">
        <f>SUBSTITUTE(IF(VLOOKUP(BI$312,$AD$9:$AN$32,8,FALSE)=INDEX($E$174:$G$186,MATCH("●",INDEX($H$174:$AQ$186,,MATCH($D323,$137:$137,0)-7),0),1),"","sed -i "&amp;IF($AK$310="MacOS","'' ","")&amp;"'s#"&amp;BI$312&amp;"="""&amp;VLOOKUP(BI$312,$AD$9:$AN$32,8,FALSE)&amp;""""&amp;"#"&amp;BI$312&amp;"="&amp;""""&amp;INDEX($E$174:$G$186,MATCH("●",INDEX($H$174:$AQ$186,,MATCH($D323,$137:$137,0)-7),0),1)&amp;""""&amp;"#g'"&amp;" ${CONFIG_DIR}"&amp;$K$7&amp;"; export "&amp;BI$312&amp;"="&amp;""""&amp;INDEX($E$174:$G$186,MATCH("●",INDEX($H$174:$AQ$186,,MATCH($D323,$137:$137,0)-7),0),1)&amp;""";"),",",""",""")</f>
        <v>sed -i '' 's#DATABASE_USERRIGHT="ALL PRIVILEGES"#DATABASE_USERRIGHT="Superuser"#g' ${CONFIG_DIR}db_sql_config.txt; export DATABASE_USERRIGHT="Superuser";</v>
      </c>
      <c r="BJ323" s="71" t="str">
        <f>SUBSTITUTE(IF(INDEX($E$174:$G$186,MATCH("●",INDEX($H$174:$AQ$186,,MATCH($D323,$137:$137,0)-7),0),1)=VLOOKUP(BJ$312,$AD$9:$AN$16,8,FALSE),"","sed -i "&amp;IF($AK$310="MacOS","'' ","")&amp;"'s#"&amp;BJ$312&amp;"="""&amp;INDEX($E$174:$G$186,MATCH("●",INDEX($H$174:$AQ$186,,MATCH($D323,$137:$137,0)-7),0),1)&amp;""""&amp;"#"&amp;BJ$312&amp;"="&amp;""""&amp;VLOOKUP(BJ$312,$AD$9:$AN$16,8,FALSE)&amp;""""&amp;"#g'"&amp;"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3" s="71" t="str">
        <f>SUBSTITUTE(IF(VLOOKUP(BK$312,$AD$9:$AN$32,8,FALSE)=INDEX($E$188:$G$191,MATCH("●",INDEX($H$188:$AQ$191,,MATCH($D323,$137:$137,0)-7),0),1),"","sed -i "&amp;IF($AK$310="MacOS","'' ","")&amp;"'s#"&amp;BK$312&amp;"="""&amp;VLOOKUP(BK$312,$AD$9:$AN$32,8,FALSE)&amp;""""&amp;"#"&amp;BK$312&amp;"="&amp;""""&amp;INDEX($E$188:$G$191,MATCH("●",INDEX($H$188:$AQ$191,,MATCH($D323,$137:$137,0)-7),0),1)&amp;""""&amp;"#g'"&amp;" ${CONFIG_DIR}"&amp;$K$7&amp;"; export "&amp;BK$312&amp;"="&amp;""""&amp;INDEX($E$188:$G$191,MATCH("●",INDEX($H$188:$AQ$191,,MATCH($D323,$137:$137,0)-7),0),1)&amp;""";"),",",""",""")</f>
        <v/>
      </c>
      <c r="BL323" s="71" t="str">
        <f>SUBSTITUTE(IF(INDEX($E$188:$G$191,MATCH("●",INDEX($H$188:$AQ$191,,MATCH($D323,$137:$137,0)-7),0),1)=VLOOKUP(BL$312,$AD$9:$AN$32,8,FALSE),"","sed -i "&amp;IF($AK$310="MacOS","'' ","")&amp;"'s#"&amp;BL$312&amp;"="""&amp;INDEX($E$188:$G$191,MATCH("●",INDEX($H$188:$AQ$191,,MATCH($D323,$137:$137,0)-7),0),1)&amp;""""&amp;"#"&amp;BL$312&amp;"="&amp;""""&amp;VLOOKUP(BL$312,$AD$9:$AN$32,8,FALSE)&amp;""""&amp;"#g'"&amp;"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3" s="71" t="str">
        <f>SUBSTITUTE(IF(VLOOKUP(BM$312,$AD$9:$AN$32,8,FALSE)=INDEX($E$193:$G$194,MATCH("●",INDEX($H$193:$AQ$194,,MATCH($D323,$137:$137,0)-7),0),1),"","sed -i "&amp;IF($AK$310="MacOS","'' ","")&amp;"'s#"&amp;BM$312&amp;"="""&amp;VLOOKUP(BM$312,$AD$9:$AN$32,8,FALSE)&amp;""""&amp;"#"&amp;BM$312&amp;"="&amp;""""&amp;INDEX($E$193:$G$194,MATCH("●",INDEX($H$193:$AQ$194,,MATCH($D323,$137:$137,0)-7),0),1)&amp;""""&amp;"#g'"&amp;" ${CONFIG_DIR}"&amp;$K$7&amp;"; export "&amp;BM$312&amp;"="&amp;""""&amp;INDEX($E$193:$G$194,MATCH("●",INDEX($H$193:$AQ$194,,MATCH($D323,$137:$137,0)-7),0),1)&amp;""";"),",",""",""")</f>
        <v/>
      </c>
      <c r="BN323" s="71" t="str">
        <f>SUBSTITUTE(IF(INDEX($E$193:$G$194,MATCH("●",INDEX($H$193:$AQ$194,,MATCH($D323,$137:$137,0)-7),0),1)=VLOOKUP(BN$312,$AD$9:$AN$32,8,FALSE),"","sed -i "&amp;IF($AK$310="MacOS","'' ","")&amp;"'s#"&amp;BN$312&amp;"="""&amp;INDEX($E$193:$G$194,MATCH("●",INDEX($H$193:$AQ$194,,MATCH($D323,$137:$137,0)-7),0),1)&amp;""""&amp;"#"&amp;BN$312&amp;"="&amp;""""&amp;VLOOKUP(BN$312,$AD$9:$AN$32,8,FALSE)&amp;""""&amp;"#g'"&amp;"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3" s="71" t="str">
        <f>SUBSTITUTE(IF(VLOOKUP(BO$312,$AD$9:$AN$32,8,FALSE)=INDEX($E$196:$G$197,MATCH("●",INDEX($H$196:$AQ$197,,MATCH($D323,$137:$137,0)-7),0),1),"","sed -i "&amp;IF($AK$310="MacOS","'' ","")&amp;"'s#"&amp;BO$312&amp;"="""&amp;VLOOKUP(BO$312,$AD$9:$AN$32,8,FALSE)&amp;""""&amp;"#"&amp;BO$312&amp;"="&amp;""""&amp;INDEX($E$196:$G$197,MATCH("●",INDEX($H$196:$AQ$197,,MATCH($D323,$137:$137,0)-7),0),1)&amp;""""&amp;"#g'"&amp;" ${CONFIG_DIR}"&amp;$K$7&amp;"; export "&amp;BO$312&amp;"="&amp;""""&amp;INDEX($E$196:$G$197,MATCH("●",INDEX($H$196:$AQ$197,,MATCH($D323,$137:$137,0)-7),0),1)&amp;""";"),",",""",""")</f>
        <v/>
      </c>
      <c r="BP323" s="71" t="str">
        <f>SUBSTITUTE(IF(INDEX($E$196:$G$197,MATCH("●",INDEX($H$196:$AQ$197,,MATCH($D323,$137:$137,0)-7),0),1)=VLOOKUP(BP$312,$AD$9:$AN$32,8,FALSE),"","sed -i "&amp;IF($AK$310="MacOS","'' ","")&amp;"'s#"&amp;BP$312&amp;"="""&amp;INDEX($E$196:$G$197,MATCH("●",INDEX($H$196:$AQ$197,,MATCH($D323,$137:$137,0)-7),0),1)&amp;""""&amp;"#"&amp;BP$312&amp;"="&amp;""""&amp;VLOOKUP(BP$312,$AD$9:$AN$32,8,FALSE)&amp;""""&amp;"#g'"&amp;"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3" s="71" t="str">
        <f>SUBSTITUTE(IF(VLOOKUP(BQ$312,$AD$9:$AN$32,8,FALSE)=INDEX($E$199:$G$200,MATCH("●",INDEX($H$199:$AQ$200,,MATCH($D323,$137:$137,0)-7),0),1),"","sed -i "&amp;IF($AK$310="MacOS","'' ","")&amp;"'s#"&amp;BQ$312&amp;"="""&amp;VLOOKUP(BQ$312,$AD$9:$AN$32,8,FALSE)&amp;""""&amp;"#"&amp;BQ$312&amp;"="&amp;""""&amp;INDEX($E$199:$G$200,MATCH("●",INDEX($H$199:$AQ$200,,MATCH($D323,$137:$137,0)-7),0),1)&amp;""""&amp;"#g'"&amp;" ${CONFIG_DIR}"&amp;$K$7&amp;"; export "&amp;BQ$312&amp;"="&amp;""""&amp;INDEX($E$199:$G$200,MATCH("●",INDEX($H$199:$AQ$200,,MATCH($D323,$137:$137,0)-7),0),1)&amp;""";"),",",""",""")</f>
        <v/>
      </c>
      <c r="BR323" s="71" t="str">
        <f>SUBSTITUTE(IF(INDEX($E$199:$G$200,MATCH("●",INDEX($H$199:$AQ$200,,MATCH($D323,$137:$137,0)-7),0),1)=VLOOKUP(BR$312,$AD$9:$AN$32,8,FALSE),"","sed -i "&amp;IF($AK$310="MacOS","'' ","")&amp;"'s#"&amp;BR$312&amp;"="""&amp;INDEX($E$199:$G$200,MATCH("●",INDEX($H$199:$AQ$200,,MATCH($D323,$137:$137,0)-7),0),1)&amp;""""&amp;"#"&amp;BR$312&amp;"="&amp;""""&amp;VLOOKUP(BR$312,$AD$9:$AN$32,8,FALSE)&amp;""""&amp;"#g'"&amp;"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3" s="71" t="str">
        <f>SUBSTITUTE(IF(VLOOKUP(BS$312,$AD$9:$AN$32,8,FALSE)=INDEX($E$202:$G$205,MATCH("●",INDEX($H$202:$AQ$205,,MATCH($D323,$137:$137,0)-7),0),1),"","sed -i "&amp;IF($AK$310="MacOS","'' ","")&amp;"'s#"&amp;BS$312&amp;"="""&amp;VLOOKUP(BS$312,$AD$9:$AN$32,8,FALSE)&amp;""""&amp;"#"&amp;BS$312&amp;"="&amp;""""&amp;INDEX($E$202:$G$205,MATCH("●",INDEX($H$202:$AQ$205,,MATCH($D323,$137:$137,0)-7),0),1)&amp;""""&amp;"#g'"&amp;" ${CONFIG_DIR}"&amp;$K$7&amp;"; export "&amp;BS$312&amp;"="&amp;""""&amp;INDEX($E$202:$G$205,MATCH("●",INDEX($H$202:$AQ$205,,MATCH($D323,$137:$137,0)-7),0),1)&amp;""";"),",",""",""")</f>
        <v/>
      </c>
      <c r="BT323" s="71" t="str">
        <f>SUBSTITUTE(IF(INDEX($E$202:$G$205,MATCH("●",INDEX($H$202:$AQ$205,,MATCH($D323,$137:$137,0)-7),0),1)=VLOOKUP(BT$312,$AD$9:$AN$32,8,FALSE),"","sed -i "&amp;IF($AK$310="MacOS","'' ","")&amp;"'s#"&amp;BT$312&amp;"="""&amp;INDEX($E$202:$G$205,MATCH("●",INDEX($H$202:$AQ$205,,MATCH($D323,$137:$137,0)-7),0),1)&amp;""""&amp;"#"&amp;BT$312&amp;"="&amp;""""&amp;VLOOKUP(BT$312,$AD$9:$AN$32,8,FALSE)&amp;""""&amp;"#g'"&amp;"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3" s="71" t="str">
        <f>SUBSTITUTE(IF(VLOOKUP(BU$312,$AD$9:$AN$32,8,FALSE)=INDEX($E$207:$G$212,MATCH("●",INDEX($H$207:$AQ$212,,MATCH($D323,$137:$137,0)-7),0),1),"","sed -i "&amp;IF($AK$310="MacOS","'' ","")&amp;"'s#"&amp;BU$312&amp;"="""&amp;VLOOKUP(BU$312,$AD$9:$AN$32,8,FALSE)&amp;""""&amp;"#"&amp;BU$312&amp;"="&amp;""""&amp;INDEX($E$207:$G$212,MATCH("●",INDEX($H$207:$AQ$212,,MATCH($D323,$137:$137,0)-7),0),1)&amp;""""&amp;"#g'"&amp;" ${CONFIG_DIR}"&amp;$K$7&amp;"; export "&amp;BU$312&amp;"="&amp;""""&amp;INDEX($E$207:$G$212,MATCH("●",INDEX($H$207:$AQ$212,,MATCH($D323,$137:$137,0)-7),0),1)&amp;""";"),",",""",""")</f>
        <v/>
      </c>
      <c r="BV323" s="71" t="str">
        <f>SUBSTITUTE(IF(INDEX($E$207:$G$212,MATCH("●",INDEX($H$207:$AQ$212,,MATCH($D323,$137:$137,0)-7),0),1)=VLOOKUP(BV$312,$AD$9:$AN$32,8,FALSE),"","sed -i "&amp;IF($AK$310="MacOS","'' ","")&amp;"'s#"&amp;BV$312&amp;"="""&amp;INDEX($E$207:$G$212,MATCH("●",INDEX($H$207:$AQ$212,,MATCH($D323,$137:$137,0)-7),0),1)&amp;""""&amp;"#"&amp;BV$312&amp;"="&amp;""""&amp;VLOOKUP(BV$312,$AD$9:$AN$32,8,FALSE)&amp;""""&amp;"#g'"&amp;"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3" s="71" t="str">
        <f>SUBSTITUTE(IF(VLOOKUP(BW$312,$AD$9:$AN$32,8,FALSE)=INDEX($E$214:$G$219,MATCH("●",INDEX($H$214:$AQ$219,,MATCH($D323,$137:$137,0)-7),0),1),"","sed -i "&amp;IF($AK$310="MacOS","'' ","")&amp;"'s#"&amp;BW$312&amp;"="""&amp;VLOOKUP(BW$312,$AD$9:$AN$32,8,FALSE)&amp;""""&amp;"#"&amp;BW$312&amp;"="&amp;""""&amp;INDEX($E$214:$G$219,MATCH("●",INDEX($H$214:$AQ$219,,MATCH($D323,$137:$137,0)-7),0),1)&amp;""""&amp;"#g'"&amp;" ${CONFIG_DIR}"&amp;$K$7&amp;"; export "&amp;BW$312&amp;"="&amp;""""&amp;INDEX($E$214:$G$219,MATCH("●",INDEX($H$214:$AQ$219,,MATCH($D323,$137:$137,0)-7),0),1)&amp;""";"),",",""",""")</f>
        <v/>
      </c>
      <c r="BX323" s="71" t="str">
        <f>SUBSTITUTE(IF(INDEX($E$214:$G$219,MATCH("●",INDEX($H$214:$AQ$219,,MATCH($D323,$137:$137,0)-7),0),1)=VLOOKUP(BX$312,$AD$9:$AN$32,8,FALSE),"","sed -i "&amp;IF($AK$310="MacOS","'' ","")&amp;"'s#"&amp;BX$312&amp;"="""&amp;INDEX($E$214:$G$219,MATCH("●",INDEX($H$214:$AQ$219,,MATCH($D323,$137:$137,0)-7),0),1)&amp;""""&amp;"#"&amp;BX$312&amp;"="&amp;""""&amp;VLOOKUP(BX$312,$AD$9:$AN$32,8,FALSE)&amp;""""&amp;"#g'"&amp;"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3" s="71" t="str">
        <f>SUBSTITUTE(IF(VLOOKUP(BY$312,$AD$9:$AN$32,8,FALSE)=INDEX($E$221:$G$226,MATCH("●",INDEX($H$221:$AQ$226,,MATCH($D323,$137:$137,0)-7),0),1),"","sed -i "&amp;IF($AK$310="MacOS","'' ","")&amp;"'s#"&amp;BY$312&amp;"="""&amp;VLOOKUP(BY$312,$AD$9:$AN$32,8,FALSE)&amp;""""&amp;"#"&amp;BY$312&amp;"="&amp;""""&amp;INDEX($E$221:$G$226,MATCH("●",INDEX($H$221:$AQ$226,,MATCH($D323,$137:$137,0)-7),0),1)&amp;""""&amp;"#g'"&amp;" ${CONFIG_DIR}"&amp;$K$7&amp;"; export "&amp;BY$312&amp;"="&amp;""""&amp;INDEX($E$221:$G$226,MATCH("●",INDEX($H$221:$AQ$226,,MATCH($D323,$137:$137,0)-7),0),1)&amp;""";"),",",""",""")</f>
        <v/>
      </c>
      <c r="BZ323" s="71" t="str">
        <f>SUBSTITUTE(IF(INDEX($E$221:$G$226,MATCH("●",INDEX($H$221:$AQ$226,,MATCH($D323,$137:$137,0)-7),0),1)=VLOOKUP(BZ$312,$AD$9:$AN$32,8,FALSE),"","sed -i "&amp;IF($AK$310="MacOS","'' ","")&amp;"'s#"&amp;BZ$312&amp;"="""&amp;INDEX($E$221:$G$226,MATCH("●",INDEX($H$221:$AQ$226,,MATCH($D323,$137:$137,0)-7),0),1)&amp;""""&amp;"#"&amp;BZ$312&amp;"="&amp;""""&amp;VLOOKUP(BZ$312,$AD$9:$AN$32,8,FALSE)&amp;""""&amp;"#g'"&amp;"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3" s="71" t="str">
        <f>SUBSTITUTE(IF(VLOOKUP(CA$312,$AD$9:$AN$32,8,FALSE)=INDEX($E$228:$G$233,MATCH("●",INDEX($H$228:$AQ$233,,MATCH($D323,$137:$137,0)-7),0),1),"","sed -i "&amp;IF($AK$310="MacOS","'' ","")&amp;"'s#"&amp;CA$312&amp;"="""&amp;VLOOKUP(CA$312,$AD$9:$AN$32,8,FALSE)&amp;""""&amp;"#"&amp;CA$312&amp;"="&amp;""""&amp;INDEX($E$228:$G$233,MATCH("●",INDEX($H$228:$AQ$233,,MATCH($D323,$137:$137,0)-7),0),1)&amp;""""&amp;"#g'"&amp;" ${CONFIG_DIR}"&amp;$K$7&amp;"; export "&amp;CA$312&amp;"="&amp;""""&amp;INDEX($E$228:$G$233,MATCH("●",INDEX($H$228:$AQ$233,,MATCH($D323,$137:$137,0)-7),0),1)&amp;""";"),",",""",""")</f>
        <v/>
      </c>
      <c r="CB323" s="71" t="str">
        <f>SUBSTITUTE(IF(INDEX($E$228:$G$233,MATCH("●",INDEX($H$228:$AQ$233,,MATCH($D323,$137:$137,0)-7),0),1)=VLOOKUP(CB$312,$AD$9:$AN$32,8,FALSE),"","sed -i "&amp;IF($AK$310="MacOS","'' ","")&amp;"'s#"&amp;CB$312&amp;"="""&amp;INDEX($E$228:$G$233,MATCH("●",INDEX($H$228:$AQ$233,,MATCH($D323,$137:$137,0)-7),0),1)&amp;""""&amp;"#"&amp;CB$312&amp;"="&amp;""""&amp;VLOOKUP(CB$312,$AD$9:$AN$32,8,FALSE)&amp;""""&amp;"#g'"&amp;"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3" s="71" t="str">
        <f>SUBSTITUTE(IF(VLOOKUP(CC$312,$AD$9:$AN$32,8,FALSE)=INDEX($E$235:$G$240,MATCH("●",INDEX($H$235:$AQ$240,,MATCH($D323,$137:$137,0)-7),0),1),"","sed -i "&amp;IF($AK$310="MacOS","'' ","")&amp;"'s#"&amp;CC$312&amp;"="""&amp;VLOOKUP(CC$312,$AD$9:$AN$32,8,FALSE)&amp;""""&amp;"#"&amp;CC$312&amp;"="&amp;""""&amp;INDEX($E$235:$G$240,MATCH("●",INDEX($H$235:$AQ$240,,MATCH($D323,$137:$137,0)-7),0),1)&amp;""""&amp;"#g'"&amp;" ${CONFIG_DIR}"&amp;$K$7&amp;"; export "&amp;CC$312&amp;"="&amp;""""&amp;INDEX($E$235:$G$240,MATCH("●",INDEX($H$235:$AQ$240,,MATCH($D323,$137:$137,0)-7),0),1)&amp;""";"),",",""",""")</f>
        <v/>
      </c>
      <c r="CD323" s="71" t="str">
        <f>SUBSTITUTE(IF(INDEX($E$235:$G$240,MATCH("●",INDEX($H$235:$AQ$240,,MATCH($D323,$137:$137,0)-7),0),1)=VLOOKUP(CD$312,$AD$9:$AN$32,8,FALSE),"","sed -i "&amp;IF($AK$310="MacOS","'' ","")&amp;"'s#"&amp;CD$312&amp;"="""&amp;INDEX($E$235:$G$240,MATCH("●",INDEX($H$235:$AQ$240,,MATCH($D323,$137:$137,0)-7),0),1)&amp;""""&amp;"#"&amp;CD$312&amp;"="&amp;""""&amp;VLOOKUP(CD$312,$AD$9:$AN$32,8,FALSE)&amp;""""&amp;"#g'"&amp;"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3" s="71" t="str">
        <f>SUBSTITUTE(IF(VLOOKUP(CE$312,$AD$9:$AN$32,8,FALSE)=INDEX($E$242:$G$247,MATCH("●",INDEX($H$242:$AQ$247,,MATCH($D323,$137:$137,0)-7),0),1),"","sed -i "&amp;IF($AK$310="MacOS","'' ","")&amp;"'s#"&amp;CE$312&amp;"="""&amp;VLOOKUP(CE$312,$AD$9:$AN$32,8,FALSE)&amp;""""&amp;"#"&amp;CE$312&amp;"="&amp;""""&amp;INDEX($E$242:$G$247,MATCH("●",INDEX($H$242:$AQ$247,,MATCH($D323,$137:$137,0)-7),0),1)&amp;""""&amp;"#g'"&amp;" ${CONFIG_DIR}"&amp;$K$7&amp;"; export "&amp;CE$312&amp;"="&amp;""""&amp;INDEX($E$242:$G$247,MATCH("●",INDEX($H$242:$AQ$247,,MATCH($D323,$137:$137,0)-7),0),1)&amp;""";"),",",""",""")</f>
        <v/>
      </c>
      <c r="CF323" s="71" t="str">
        <f>SUBSTITUTE(IF(INDEX($E$242:$G$247,MATCH("●",INDEX($H$242:$AQ$247,,MATCH($D323,$137:$137,0)-7),0),1)=VLOOKUP(CF$312,$AD$9:$AN$32,8,FALSE),"","sed -i "&amp;IF($AK$310="MacOS","'' ","")&amp;"'s#"&amp;CF$312&amp;"="""&amp;INDEX($E$242:$G$247,MATCH("●",INDEX($H$242:$AQ$247,,MATCH($D323,$137:$137,0)-7),0),1)&amp;""""&amp;"#"&amp;CF$312&amp;"="&amp;""""&amp;VLOOKUP(CF$312,$AD$9:$AN$32,8,FALSE)&amp;""""&amp;"#g'"&amp;"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3" s="71" t="str">
        <f>SUBSTITUTE(IF(VLOOKUP(CG$312,$AD$9:$AN$32,8,FALSE)=INDEX($E$249:$G$253,MATCH("●",INDEX($H$249:$AQ$253,,MATCH($D323,$137:$137,0)-7),0),1),"","sed -i "&amp;IF($AK$310="MacOS","'' ","")&amp;"'s#"&amp;CG$312&amp;"="""&amp;VLOOKUP(CG$312,$AD$9:$AN$32,8,FALSE)&amp;""""&amp;"#"&amp;CG$312&amp;"="&amp;""""&amp;INDEX($E$249:$G$253,MATCH("●",INDEX($H$249:$AQ$253,,MATCH($D323,$137:$137,0)-7),0),1)&amp;""""&amp;"#g'"&amp;" ${CONFIG_DIR}"&amp;$K$7&amp;"; export "&amp;CG$312&amp;"="&amp;""""&amp;INDEX($E$249:$G$253,MATCH("●",INDEX($H$249:$AQ$253,,MATCH($D323,$137:$137,0)-7),0),1)&amp;""";"),",",""",""")</f>
        <v/>
      </c>
      <c r="CH323" s="71" t="str">
        <f>SUBSTITUTE(IF(INDEX($E$249:$G$253,MATCH("●",INDEX($H$249:$AQ$253,,MATCH($D323,$137:$137,0)-7),0),1)=VLOOKUP(CH$312,$AD$9:$AN$32,8,FALSE),"","sed -i "&amp;IF($AK$310="MacOS","'' ","")&amp;"'s#"&amp;CH$312&amp;"="""&amp;INDEX($E$249:$G$253,MATCH("●",INDEX($H$249:$AQ$253,,MATCH($D323,$137:$137,0)-7),0),1)&amp;""""&amp;"#"&amp;CH$312&amp;"="&amp;""""&amp;VLOOKUP(CH$312,$AD$9:$AN$32,8,FALSE)&amp;""""&amp;"#g'"&amp;"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3" s="71" t="str">
        <f>SUBSTITUTE(IF(VLOOKUP(CI$312,$AD$9:$AN$32,8,FALSE)=INDEX($E$255:$G$259,MATCH("●",INDEX($H$255:$AQ$259,,MATCH($D323,$137:$137,0)-7),0),1),"","sed -i "&amp;IF($AK$310="MacOS","'' ","")&amp;"'s#"&amp;CI$312&amp;"="""&amp;VLOOKUP(CI$312,$AD$9:$AN$32,8,FALSE)&amp;""""&amp;"#"&amp;CI$312&amp;"="&amp;""""&amp;INDEX($E$255:$G$259,MATCH("●",INDEX($H$255:$AQ$259,,MATCH($D323,$137:$137,0)-7),0),1)&amp;""""&amp;"#g'"&amp;" ${CONFIG_DIR}"&amp;$K$7&amp;"; export "&amp;CI$312&amp;"="&amp;""""&amp;INDEX($E$255:$G$259,MATCH("●",INDEX($H$255:$AQ$259,,MATCH($D323,$137:$137,0)-7),0),1)&amp;""";"),",",""",""")</f>
        <v/>
      </c>
      <c r="CJ323" s="71" t="str">
        <f>SUBSTITUTE(IF(INDEX($E$255:$G$259,MATCH("●",INDEX($H$255:$AQ$259,,MATCH($D323,$137:$137,0)-7),0),1)=VLOOKUP(CJ$312,$AD$9:$AN$32,8,FALSE),"","sed -i "&amp;IF($AK$310="MacOS","'' ","")&amp;"'s#"&amp;CJ$312&amp;"="""&amp;INDEX($E$255:$G$259,MATCH("●",INDEX($H$255:$AQ$259,,MATCH($D323,$137:$137,0)-7),0),1)&amp;""""&amp;"#"&amp;CJ$312&amp;"="&amp;""""&amp;VLOOKUP(CJ$312,$AD$9:$AN$32,8,FALSE)&amp;""""&amp;"#g'"&amp;"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3" s="71" t="str">
        <f>SUBSTITUTE(IF(VLOOKUP(CK$312,$AD$9:$AN$32,8,FALSE)=INDEX($E$261:$G$270,MATCH("●",INDEX($H$261:$AQ$270,,MATCH($D323,$137:$137,0)-7),0),1),"","sed -i "&amp;IF($AK$310="MacOS","'' ","")&amp;"'s#"&amp;CK$312&amp;"="""&amp;VLOOKUP(CK$312,$AD$9:$AN$32,8,FALSE)&amp;""""&amp;"#"&amp;CK$312&amp;"="&amp;""""&amp;INDEX($E$261:$G$270,MATCH("●",INDEX($H$261:$AQ$270,,MATCH($D323,$137:$137,0)-7),0),1)&amp;""""&amp;"#g'"&amp;" ${CONFIG_DIR}"&amp;$K$7&amp;"; export "&amp;CK$312&amp;"="&amp;""""&amp;INDEX($E$261:$G$270,MATCH("●",INDEX($H$261:$AQ$270,,MATCH($D323,$137:$137,0)-7),0),1)&amp;""";"),",",""",""")</f>
        <v/>
      </c>
      <c r="CL323" s="71" t="str">
        <f t="shared" si="6"/>
        <v/>
      </c>
      <c r="CM323" s="71" t="str">
        <f t="shared" si="7"/>
        <v/>
      </c>
      <c r="CN323" s="71" t="str">
        <f t="shared" si="8"/>
        <v/>
      </c>
      <c r="CO323" s="71" t="str">
        <f t="shared" si="9"/>
        <v/>
      </c>
      <c r="CP323" s="71" t="str">
        <f t="shared" si="10"/>
        <v/>
      </c>
      <c r="CQ323" s="71" t="str">
        <f t="shared" si="11"/>
        <v/>
      </c>
      <c r="CR323" s="71" t="str">
        <f t="shared" si="12"/>
        <v/>
      </c>
      <c r="CS323" s="5" t="s">
        <v>735</v>
      </c>
    </row>
    <row r="324" spans="4:97" ht="72" customHeight="1">
      <c r="D324" s="96">
        <f t="shared" si="13"/>
        <v>88</v>
      </c>
      <c r="E324" s="97"/>
      <c r="F324" s="97"/>
      <c r="G324" s="98"/>
      <c r="H324" s="45" t="str">
        <f t="shared" ca="1" si="5"/>
        <v>clear; echo テストケース088;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's#DATABASE_COLLATE="utf8mb4_unicode_ci"#DATABASE_COLLATE="ko_KR.UTF-8"#g' ${CONFIG_DIR}db_sql_config.txt; export DATABASE_COLLATE="ko_KR.UTF-8";sed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's#DATABASE_COLLATE="ko_KR.UTF-8"#DATABASE_COLLATE="utf8mb4_unicode_ci"#g'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7"/>
      <c r="AE324" s="99" t="str" cm="1">
        <f t="array" ref="AE324">SUBSTITUTE(INDEX($H$288:$AQ$288, , MATCH($D324, $137:$137, 0)-7),"-","")</f>
        <v>正常</v>
      </c>
      <c r="AF324" s="100"/>
      <c r="AG324" s="101"/>
      <c r="AH324" s="102" t="s">
        <v>1559</v>
      </c>
      <c r="AI324" s="103"/>
      <c r="AJ324" s="103"/>
      <c r="AK324" s="103"/>
      <c r="AL324" s="103"/>
      <c r="AM324" s="103"/>
      <c r="AN324" s="103"/>
      <c r="AO324" s="103"/>
      <c r="AP324" s="103"/>
      <c r="AQ324" s="104"/>
      <c r="AS324" s="68" t="str" cm="1">
        <f t="array" ref="AS324">SUBSTITUTE(TEXT(INDEX($H$291:$AQ$291,1,$D324-77),"000000"),"-","")</f>
        <v>240001</v>
      </c>
      <c r="AT324" s="69"/>
      <c r="AU324" s="70"/>
      <c r="AW324" s="71" t="str">
        <f>SUBSTITUTE(IF(VLOOKUP(AW$312,$AD$9:$AN$32,8,FALSE)=INDEX($E$143:$G$146,MATCH("●",INDEX($H$143:$AQ$146,,MATCH($D324,$137:$137,0)-7),0),1),"","sed -i "&amp;IF($AK$310="MacOS","'' ","")&amp;"'s#"&amp;AW$312&amp;"="""&amp;VLOOKUP(AW$312,$AD$9:$AN$32,8,FALSE)&amp;""""&amp;"#"&amp;AW$312&amp;"="&amp;""""&amp;INDEX($E$143:$G$146,MATCH("●",INDEX($H$143:$AQ$146,,MATCH($D324,$137:$137,0)-7),0),1)&amp;""""&amp;"#g'"&amp;" ${CONFIG_DIR}"&amp;$K$7&amp;"; export "&amp;AW$312&amp;"="&amp;""""&amp;INDEX($E$143:$G$146,MATCH("●",INDEX($H$143:$AQ$146,,MATCH($D324,$137:$137,0)-7),0),1)&amp;""";"),",",""",""")</f>
        <v>sed -i '' 's#DBMS_NAME="MySQL"#DBMS_NAME="PostgreSQL"#g' ${CONFIG_DIR}db_sql_config.txt; export DBMS_NAME="PostgreSQL";</v>
      </c>
      <c r="AX324" s="71" t="str">
        <f>SUBSTITUTE(IF(INDEX($E$143:$G$146,MATCH("●",INDEX($H$143:$AQ$146,,MATCH($D324,$137:$137,0)-7),0),1)=VLOOKUP(AX$312,$AD$9:$AN$32,8,FALSE),"","sed -i "&amp;IF($AK$310="MacOS","'' ","")&amp;"'s#"&amp;AX$312&amp;"="""&amp;INDEX($E$143:$G$146,MATCH("●",INDEX($H$143:$AQ$146,,MATCH($D324,$137:$137,0)-7),0),1)&amp;""""&amp;"#"&amp;AX$312&amp;"="&amp;""""&amp;VLOOKUP(AX$312,$AD$9:$AN$32,8,FALSE)&amp;""""&amp;"#g'"&amp;"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4" s="71" t="str">
        <f>SUBSTITUTE(IF(VLOOKUP(AY$312,$AD$9:$AN$32,8,FALSE)=INDEX($E$148:$G$149,MATCH("●",INDEX($H$148:$AQ$149,,MATCH($D324,$137:$137,0)-7),0),1),"","sed -i "&amp;IF($AK$310="MacOS","'' ","")&amp;"'s#"&amp;AY$312&amp;"="""&amp;VLOOKUP(AY$312,$AD$9:$AN$32,8,FALSE)&amp;""""&amp;"#"&amp;AY$312&amp;"="&amp;""""&amp;INDEX($E$148:$G$149,MATCH("●",INDEX($H$148:$AQ$149,,MATCH($D324,$137:$137,0)-7),0),1)&amp;""""&amp;"#g'"&amp;" ${CONFIG_DIR}"&amp;$K$7&amp;"; export "&amp;AY$312&amp;"="&amp;""""&amp;INDEX($E$148:$G$149,MATCH("●",INDEX($H$148:$AQ$149,,MATCH($D324,$137:$137,0)-7),0),1)&amp;""";"),",",""",""")</f>
        <v/>
      </c>
      <c r="AZ324" s="71" t="str">
        <f>SUBSTITUTE(IF(INDEX($E$148:$G$149,MATCH("●",INDEX($H$148:$AQ$149,,MATCH($D324,$137:$137,0)-7),0),1)=VLOOKUP(AZ$312,$AD$9:$AN$16,8,FALSE),"","sed -i "&amp;IF($AK$310="MacOS","'' ","")&amp;"'s#"&amp;AZ$312&amp;"="""&amp;INDEX($E$148:$G$149,MATCH("●",INDEX($H$148:$AQ$149,,MATCH($D324,$137:$137,0)-7),0),1)&amp;""""&amp;"#"&amp;AZ$312&amp;"="&amp;""""&amp;VLOOKUP(AZ$312,$AD$9:$AN$16,8,FALSE)&amp;""""&amp;"#g'"&amp;"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4" s="71" t="str">
        <f>SUBSTITUTE(IF(VLOOKUP(BA$312,$AD$9:$AN$32,8,FALSE)=INDEX($E$151:$G$156,MATCH("●",INDEX($H$151:$AQ$156,,MATCH($D324,$137:$137,0)-7),0),1),"","sed -i "&amp;IF($AK$310="MacOS","'' ","")&amp;"'s#"&amp;BA$312&amp;"="""&amp;VLOOKUP(BA$312,$AD$9:$AN$32,8,FALSE)&amp;""""&amp;"#"&amp;BA$312&amp;"="&amp;""""&amp;INDEX($E$151:$G$156,MATCH("●",INDEX($H$151:$AQ$156,,MATCH($D324,$137:$137,0)-7),0),1)&amp;""""&amp;"#g'"&amp;" ${CONFIG_DIR}"&amp;$K$7&amp;"; export "&amp;BA$312&amp;"="&amp;""""&amp;INDEX($E$151:$G$156,MATCH("●",INDEX($H$151:$AQ$156,,MATCH($D324,$137:$137,0)-7),0),1)&amp;""";"),",",""",""")</f>
        <v>sed -i '' 's#DATABASE_CHARACTER_SET="utf8mb4"#DATABASE_CHARACTER_SET="utf8"#g' ${CONFIG_DIR}db_sql_config.txt; export DATABASE_CHARACTER_SET="utf8";</v>
      </c>
      <c r="BB324" s="71" t="str">
        <f>SUBSTITUTE(IF(INDEX($E$151:$G$156,MATCH("●",INDEX($H$151:$AQ$156,,MATCH($D324,$137:$137,0)-7),0),1)=VLOOKUP(BB$312,$AD$9:$AN$16,8,FALSE),"","sed -i "&amp;IF($AK$310="MacOS","'' ","")&amp;"'s#"&amp;BB$312&amp;"="""&amp;INDEX($E$151:$G$156,MATCH("●",INDEX($H$151:$AQ$156,,MATCH($D324,$137:$137,0)-7),0),1)&amp;""""&amp;"#"&amp;BB$312&amp;"="&amp;""""&amp;VLOOKUP(BB$312,$AD$9:$AN$16,8,FALSE)&amp;""""&amp;"#g'"&amp;"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4" s="71" t="str">
        <f>SUBSTITUTE(IF(VLOOKUP(BC$312,$AD$9:$AN$32,8,FALSE)=INDEX($E$158:$G$166,MATCH("●",INDEX($H$158:$AQ$166,,MATCH($D324,$137:$137,0)-7),0),1),"","sed -i "&amp;IF($AK$310="MacOS","'' ","")&amp;"'s#"&amp;BC$312&amp;"="""&amp;VLOOKUP(BC$312,$AD$9:$AN$32,8,FALSE)&amp;""""&amp;"#"&amp;BC$312&amp;"="&amp;""""&amp;INDEX($E$158:$G$166,MATCH("●",INDEX($H$158:$AQ$166,,MATCH($D324,$137:$137,0)-7),0),1)&amp;""""&amp;"#g'"&amp;" ${CONFIG_DIR}"&amp;$K$7&amp;"; export "&amp;BC$312&amp;"="&amp;""""&amp;INDEX($E$158:$G$166,MATCH("●",INDEX($H$158:$AQ$166,,MATCH($D324,$137:$137,0)-7),0),1)&amp;""";"),",",""",""")</f>
        <v>sed -i '' 's#DATABASE_COLLATE="utf8mb4_unicode_ci"#DATABASE_COLLATE="ko_KR.UTF-8"#g' ${CONFIG_DIR}db_sql_config.txt; export DATABASE_COLLATE="ko_KR.UTF-8";</v>
      </c>
      <c r="BD324" s="71" t="str">
        <f>SUBSTITUTE(IF(INDEX($E$158:$G$166,MATCH("●",INDEX($H$158:$AQ$166,,MATCH($D324,$137:$137,0)-7),0),1)=VLOOKUP(BD$312,$AD$9:$AN$16,8,FALSE),"","sed -i "&amp;IF($AK$310="MacOS","'' ","")&amp;"'s#"&amp;BD$312&amp;"="""&amp;INDEX($E$158:$G$166,MATCH("●",INDEX($H$158:$AQ$166,,MATCH($D324,$137:$137,0)-7),0),1)&amp;""""&amp;"#"&amp;BD$312&amp;"="&amp;""""&amp;VLOOKUP(BD$312,$AD$9:$AN$16,8,FALSE)&amp;""""&amp;"#g'"&amp;"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's#DATABASE_COLLATE="ko_KR.UTF-8"#DATABASE_COLLATE="utf8mb4_unicode_ci"#g' ${CONFIG_DIR}db_sql_config.txt; export DATABASE_COLLATE="utf8mb4_unicode_ci";</v>
      </c>
      <c r="BE324" s="71" t="str">
        <f>SUBSTITUTE(IF(VLOOKUP(BE$312,$AD$9:$AN$32,8,FALSE)=INDEX($E$168:$G$169,MATCH("●",INDEX($H$168:$AQ$169,,MATCH($D324,$137:$137,0)-7),0),1),"","sed -i "&amp;IF($AK$310="MacOS","'' ","")&amp;"'s#"&amp;BE$312&amp;"="""&amp;VLOOKUP(BE$312,$AD$9:$AD$9:$AN$32,8,FALSE)&amp;""""&amp;"#"&amp;BE$312&amp;"="&amp;""""&amp;INDEX($E$168:$G$169,MATCH("●",INDEX($H$168:$AQ$169,,MATCH($D324,$137:$137,0)-7),0),1)&amp;""""&amp;"#g'"&amp;" ${CONFIG_DIR}"&amp;$K$7&amp;"; export "&amp;BE$312&amp;"="&amp;""""&amp;INDEX($E$168:$G$169,MATCH("●",INDEX($H$168:$AQ$169,,MATCH($D324,$137:$137,0)-7),0),1)&amp;""";"),",",""",""")</f>
        <v/>
      </c>
      <c r="BF324" s="71" t="str">
        <f>SUBSTITUTE(IF(INDEX($E$168:$G$169,MATCH("●",INDEX($H$168:$AQ$169,,MATCH($D324,$137:$137,0)-7),0),1)=VLOOKUP(BF$312,$AD$9:$AN$16,8,FALSE),"","sed -i "&amp;IF($AK$310="MacOS","'' ","")&amp;"'s#"&amp;BF$312&amp;"="""&amp;INDEX($E$168:$G$169,MATCH("●",INDEX($H$168:$AQ$169,,MATCH($D324,$137:$137,0)-7),0),1)&amp;""""&amp;"#"&amp;BF$312&amp;"="&amp;""""&amp;VLOOKUP(BF$312,$AD$9:$AN$16,8,FALSE)&amp;""""&amp;"#g'"&amp;"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4" s="71" t="str">
        <f>SUBSTITUTE(IF(VLOOKUP(BG$312,$AD$9:$AN$32,8,FALSE)=INDEX($E$171:$G$172,MATCH("●",INDEX($H$171:$AQ$172,,MATCH($D324,$137:$137,0)-7),0),1),"","sed -i "&amp;IF($AK$310="MacOS","'' ","")&amp;"'s#"&amp;BG$312&amp;"="""&amp;VLOOKUP(BG$312,$AD$9:$AN$32,8,FALSE)&amp;""""&amp;"#"&amp;BG$312&amp;"="&amp;""""&amp;INDEX($E$171:$G$172,MATCH("●",INDEX($H$171:$AQ$172,,MATCH($D324,$137:$137,0)-7),0),1)&amp;""""&amp;"#g'"&amp;" ${CONFIG_DIR}"&amp;$K$7&amp;"; export "&amp;BG$312&amp;"="&amp;""""&amp;INDEX($E$171:$G$172,MATCH("●",INDEX($H$171:$AQ$172,,MATCH($D324,$137:$137,0)-7),0),1)&amp;""";"),",",""",""")</f>
        <v/>
      </c>
      <c r="BH324" s="71" t="str">
        <f>SUBSTITUTE(IF(INDEX($E$171:$G$172,MATCH("●",INDEX($H$171:$AQ$172,,MATCH($D324,$137:$137,0)-7),0),1)=VLOOKUP(BH$312,$AD$9:$AN$16,8,FALSE),"","sed -i "&amp;IF($AK$310="MacOS","'' ","")&amp;"'s#"&amp;BH$312&amp;"="""&amp;INDEX($E$171:$G$172,MATCH("●",INDEX($H$171:$AQ$172,,MATCH($D324,$137:$137,0)-7),0),1)&amp;""""&amp;"#"&amp;BH$312&amp;"="&amp;""""&amp;VLOOKUP(BH$312,$AD$9:$AN$16,8,FALSE)&amp;""""&amp;"#g'"&amp;"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4" s="71" t="str">
        <f>SUBSTITUTE(IF(VLOOKUP(BI$312,$AD$9:$AN$32,8,FALSE)=INDEX($E$174:$G$186,MATCH("●",INDEX($H$174:$AQ$186,,MATCH($D324,$137:$137,0)-7),0),1),"","sed -i "&amp;IF($AK$310="MacOS","'' ","")&amp;"'s#"&amp;BI$312&amp;"="""&amp;VLOOKUP(BI$312,$AD$9:$AN$32,8,FALSE)&amp;""""&amp;"#"&amp;BI$312&amp;"="&amp;""""&amp;INDEX($E$174:$G$186,MATCH("●",INDEX($H$174:$AQ$186,,MATCH($D324,$137:$137,0)-7),0),1)&amp;""""&amp;"#g'"&amp;" ${CONFIG_DIR}"&amp;$K$7&amp;"; export "&amp;BI$312&amp;"="&amp;""""&amp;INDEX($E$174:$G$186,MATCH("●",INDEX($H$174:$AQ$186,,MATCH($D324,$137:$137,0)-7),0),1)&amp;""";"),",",""",""")</f>
        <v>sed -i '' 's#DATABASE_USERRIGHT="ALL PRIVILEGES"#DATABASE_USERRIGHT="Superuser"#g' ${CONFIG_DIR}db_sql_config.txt; export DATABASE_USERRIGHT="Superuser";</v>
      </c>
      <c r="BJ324" s="71" t="str">
        <f>SUBSTITUTE(IF(INDEX($E$174:$G$186,MATCH("●",INDEX($H$174:$AQ$186,,MATCH($D324,$137:$137,0)-7),0),1)=VLOOKUP(BJ$312,$AD$9:$AN$16,8,FALSE),"","sed -i "&amp;IF($AK$310="MacOS","'' ","")&amp;"'s#"&amp;BJ$312&amp;"="""&amp;INDEX($E$174:$G$186,MATCH("●",INDEX($H$174:$AQ$186,,MATCH($D324,$137:$137,0)-7),0),1)&amp;""""&amp;"#"&amp;BJ$312&amp;"="&amp;""""&amp;VLOOKUP(BJ$312,$AD$9:$AN$16,8,FALSE)&amp;""""&amp;"#g'"&amp;"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4" s="71" t="str">
        <f>SUBSTITUTE(IF(VLOOKUP(BK$312,$AD$9:$AN$32,8,FALSE)=INDEX($E$188:$G$191,MATCH("●",INDEX($H$188:$AQ$191,,MATCH($D324,$137:$137,0)-7),0),1),"","sed -i "&amp;IF($AK$310="MacOS","'' ","")&amp;"'s#"&amp;BK$312&amp;"="""&amp;VLOOKUP(BK$312,$AD$9:$AN$32,8,FALSE)&amp;""""&amp;"#"&amp;BK$312&amp;"="&amp;""""&amp;INDEX($E$188:$G$191,MATCH("●",INDEX($H$188:$AQ$191,,MATCH($D324,$137:$137,0)-7),0),1)&amp;""""&amp;"#g'"&amp;" ${CONFIG_DIR}"&amp;$K$7&amp;"; export "&amp;BK$312&amp;"="&amp;""""&amp;INDEX($E$188:$G$191,MATCH("●",INDEX($H$188:$AQ$191,,MATCH($D324,$137:$137,0)-7),0),1)&amp;""";"),",",""",""")</f>
        <v/>
      </c>
      <c r="BL324" s="71" t="str">
        <f>SUBSTITUTE(IF(INDEX($E$188:$G$191,MATCH("●",INDEX($H$188:$AQ$191,,MATCH($D324,$137:$137,0)-7),0),1)=VLOOKUP(BL$312,$AD$9:$AN$32,8,FALSE),"","sed -i "&amp;IF($AK$310="MacOS","'' ","")&amp;"'s#"&amp;BL$312&amp;"="""&amp;INDEX($E$188:$G$191,MATCH("●",INDEX($H$188:$AQ$191,,MATCH($D324,$137:$137,0)-7),0),1)&amp;""""&amp;"#"&amp;BL$312&amp;"="&amp;""""&amp;VLOOKUP(BL$312,$AD$9:$AN$32,8,FALSE)&amp;""""&amp;"#g'"&amp;"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4" s="71" t="str">
        <f>SUBSTITUTE(IF(VLOOKUP(BM$312,$AD$9:$AN$32,8,FALSE)=INDEX($E$193:$G$194,MATCH("●",INDEX($H$193:$AQ$194,,MATCH($D324,$137:$137,0)-7),0),1),"","sed -i "&amp;IF($AK$310="MacOS","'' ","")&amp;"'s#"&amp;BM$312&amp;"="""&amp;VLOOKUP(BM$312,$AD$9:$AN$32,8,FALSE)&amp;""""&amp;"#"&amp;BM$312&amp;"="&amp;""""&amp;INDEX($E$193:$G$194,MATCH("●",INDEX($H$193:$AQ$194,,MATCH($D324,$137:$137,0)-7),0),1)&amp;""""&amp;"#g'"&amp;" ${CONFIG_DIR}"&amp;$K$7&amp;"; export "&amp;BM$312&amp;"="&amp;""""&amp;INDEX($E$193:$G$194,MATCH("●",INDEX($H$193:$AQ$194,,MATCH($D324,$137:$137,0)-7),0),1)&amp;""";"),",",""",""")</f>
        <v/>
      </c>
      <c r="BN324" s="71" t="str">
        <f>SUBSTITUTE(IF(INDEX($E$193:$G$194,MATCH("●",INDEX($H$193:$AQ$194,,MATCH($D324,$137:$137,0)-7),0),1)=VLOOKUP(BN$312,$AD$9:$AN$32,8,FALSE),"","sed -i "&amp;IF($AK$310="MacOS","'' ","")&amp;"'s#"&amp;BN$312&amp;"="""&amp;INDEX($E$193:$G$194,MATCH("●",INDEX($H$193:$AQ$194,,MATCH($D324,$137:$137,0)-7),0),1)&amp;""""&amp;"#"&amp;BN$312&amp;"="&amp;""""&amp;VLOOKUP(BN$312,$AD$9:$AN$32,8,FALSE)&amp;""""&amp;"#g'"&amp;"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4" s="71" t="str">
        <f>SUBSTITUTE(IF(VLOOKUP(BO$312,$AD$9:$AN$32,8,FALSE)=INDEX($E$196:$G$197,MATCH("●",INDEX($H$196:$AQ$197,,MATCH($D324,$137:$137,0)-7),0),1),"","sed -i "&amp;IF($AK$310="MacOS","'' ","")&amp;"'s#"&amp;BO$312&amp;"="""&amp;VLOOKUP(BO$312,$AD$9:$AN$32,8,FALSE)&amp;""""&amp;"#"&amp;BO$312&amp;"="&amp;""""&amp;INDEX($E$196:$G$197,MATCH("●",INDEX($H$196:$AQ$197,,MATCH($D324,$137:$137,0)-7),0),1)&amp;""""&amp;"#g'"&amp;" ${CONFIG_DIR}"&amp;$K$7&amp;"; export "&amp;BO$312&amp;"="&amp;""""&amp;INDEX($E$196:$G$197,MATCH("●",INDEX($H$196:$AQ$197,,MATCH($D324,$137:$137,0)-7),0),1)&amp;""";"),",",""",""")</f>
        <v/>
      </c>
      <c r="BP324" s="71" t="str">
        <f>SUBSTITUTE(IF(INDEX($E$196:$G$197,MATCH("●",INDEX($H$196:$AQ$197,,MATCH($D324,$137:$137,0)-7),0),1)=VLOOKUP(BP$312,$AD$9:$AN$32,8,FALSE),"","sed -i "&amp;IF($AK$310="MacOS","'' ","")&amp;"'s#"&amp;BP$312&amp;"="""&amp;INDEX($E$196:$G$197,MATCH("●",INDEX($H$196:$AQ$197,,MATCH($D324,$137:$137,0)-7),0),1)&amp;""""&amp;"#"&amp;BP$312&amp;"="&amp;""""&amp;VLOOKUP(BP$312,$AD$9:$AN$32,8,FALSE)&amp;""""&amp;"#g'"&amp;"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4" s="71" t="str">
        <f>SUBSTITUTE(IF(VLOOKUP(BQ$312,$AD$9:$AN$32,8,FALSE)=INDEX($E$199:$G$200,MATCH("●",INDEX($H$199:$AQ$200,,MATCH($D324,$137:$137,0)-7),0),1),"","sed -i "&amp;IF($AK$310="MacOS","'' ","")&amp;"'s#"&amp;BQ$312&amp;"="""&amp;VLOOKUP(BQ$312,$AD$9:$AN$32,8,FALSE)&amp;""""&amp;"#"&amp;BQ$312&amp;"="&amp;""""&amp;INDEX($E$199:$G$200,MATCH("●",INDEX($H$199:$AQ$200,,MATCH($D324,$137:$137,0)-7),0),1)&amp;""""&amp;"#g'"&amp;" ${CONFIG_DIR}"&amp;$K$7&amp;"; export "&amp;BQ$312&amp;"="&amp;""""&amp;INDEX($E$199:$G$200,MATCH("●",INDEX($H$199:$AQ$200,,MATCH($D324,$137:$137,0)-7),0),1)&amp;""";"),",",""",""")</f>
        <v/>
      </c>
      <c r="BR324" s="71" t="str">
        <f>SUBSTITUTE(IF(INDEX($E$199:$G$200,MATCH("●",INDEX($H$199:$AQ$200,,MATCH($D324,$137:$137,0)-7),0),1)=VLOOKUP(BR$312,$AD$9:$AN$32,8,FALSE),"","sed -i "&amp;IF($AK$310="MacOS","'' ","")&amp;"'s#"&amp;BR$312&amp;"="""&amp;INDEX($E$199:$G$200,MATCH("●",INDEX($H$199:$AQ$200,,MATCH($D324,$137:$137,0)-7),0),1)&amp;""""&amp;"#"&amp;BR$312&amp;"="&amp;""""&amp;VLOOKUP(BR$312,$AD$9:$AN$32,8,FALSE)&amp;""""&amp;"#g'"&amp;"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4" s="71" t="str">
        <f>SUBSTITUTE(IF(VLOOKUP(BS$312,$AD$9:$AN$32,8,FALSE)=INDEX($E$202:$G$205,MATCH("●",INDEX($H$202:$AQ$205,,MATCH($D324,$137:$137,0)-7),0),1),"","sed -i "&amp;IF($AK$310="MacOS","'' ","")&amp;"'s#"&amp;BS$312&amp;"="""&amp;VLOOKUP(BS$312,$AD$9:$AN$32,8,FALSE)&amp;""""&amp;"#"&amp;BS$312&amp;"="&amp;""""&amp;INDEX($E$202:$G$205,MATCH("●",INDEX($H$202:$AQ$205,,MATCH($D324,$137:$137,0)-7),0),1)&amp;""""&amp;"#g'"&amp;" ${CONFIG_DIR}"&amp;$K$7&amp;"; export "&amp;BS$312&amp;"="&amp;""""&amp;INDEX($E$202:$G$205,MATCH("●",INDEX($H$202:$AQ$205,,MATCH($D324,$137:$137,0)-7),0),1)&amp;""";"),",",""",""")</f>
        <v/>
      </c>
      <c r="BT324" s="71" t="str">
        <f>SUBSTITUTE(IF(INDEX($E$202:$G$205,MATCH("●",INDEX($H$202:$AQ$205,,MATCH($D324,$137:$137,0)-7),0),1)=VLOOKUP(BT$312,$AD$9:$AN$32,8,FALSE),"","sed -i "&amp;IF($AK$310="MacOS","'' ","")&amp;"'s#"&amp;BT$312&amp;"="""&amp;INDEX($E$202:$G$205,MATCH("●",INDEX($H$202:$AQ$205,,MATCH($D324,$137:$137,0)-7),0),1)&amp;""""&amp;"#"&amp;BT$312&amp;"="&amp;""""&amp;VLOOKUP(BT$312,$AD$9:$AN$32,8,FALSE)&amp;""""&amp;"#g'"&amp;"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4" s="71" t="str">
        <f>SUBSTITUTE(IF(VLOOKUP(BU$312,$AD$9:$AN$32,8,FALSE)=INDEX($E$207:$G$212,MATCH("●",INDEX($H$207:$AQ$212,,MATCH($D324,$137:$137,0)-7),0),1),"","sed -i "&amp;IF($AK$310="MacOS","'' ","")&amp;"'s#"&amp;BU$312&amp;"="""&amp;VLOOKUP(BU$312,$AD$9:$AN$32,8,FALSE)&amp;""""&amp;"#"&amp;BU$312&amp;"="&amp;""""&amp;INDEX($E$207:$G$212,MATCH("●",INDEX($H$207:$AQ$212,,MATCH($D324,$137:$137,0)-7),0),1)&amp;""""&amp;"#g'"&amp;" ${CONFIG_DIR}"&amp;$K$7&amp;"; export "&amp;BU$312&amp;"="&amp;""""&amp;INDEX($E$207:$G$212,MATCH("●",INDEX($H$207:$AQ$212,,MATCH($D324,$137:$137,0)-7),0),1)&amp;""";"),",",""",""")</f>
        <v/>
      </c>
      <c r="BV324" s="71" t="str">
        <f>SUBSTITUTE(IF(INDEX($E$207:$G$212,MATCH("●",INDEX($H$207:$AQ$212,,MATCH($D324,$137:$137,0)-7),0),1)=VLOOKUP(BV$312,$AD$9:$AN$32,8,FALSE),"","sed -i "&amp;IF($AK$310="MacOS","'' ","")&amp;"'s#"&amp;BV$312&amp;"="""&amp;INDEX($E$207:$G$212,MATCH("●",INDEX($H$207:$AQ$212,,MATCH($D324,$137:$137,0)-7),0),1)&amp;""""&amp;"#"&amp;BV$312&amp;"="&amp;""""&amp;VLOOKUP(BV$312,$AD$9:$AN$32,8,FALSE)&amp;""""&amp;"#g'"&amp;"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4" s="71" t="str">
        <f>SUBSTITUTE(IF(VLOOKUP(BW$312,$AD$9:$AN$32,8,FALSE)=INDEX($E$214:$G$219,MATCH("●",INDEX($H$214:$AQ$219,,MATCH($D324,$137:$137,0)-7),0),1),"","sed -i "&amp;IF($AK$310="MacOS","'' ","")&amp;"'s#"&amp;BW$312&amp;"="""&amp;VLOOKUP(BW$312,$AD$9:$AN$32,8,FALSE)&amp;""""&amp;"#"&amp;BW$312&amp;"="&amp;""""&amp;INDEX($E$214:$G$219,MATCH("●",INDEX($H$214:$AQ$219,,MATCH($D324,$137:$137,0)-7),0),1)&amp;""""&amp;"#g'"&amp;" ${CONFIG_DIR}"&amp;$K$7&amp;"; export "&amp;BW$312&amp;"="&amp;""""&amp;INDEX($E$214:$G$219,MATCH("●",INDEX($H$214:$AQ$219,,MATCH($D324,$137:$137,0)-7),0),1)&amp;""";"),",",""",""")</f>
        <v/>
      </c>
      <c r="BX324" s="71" t="str">
        <f>SUBSTITUTE(IF(INDEX($E$214:$G$219,MATCH("●",INDEX($H$214:$AQ$219,,MATCH($D324,$137:$137,0)-7),0),1)=VLOOKUP(BX$312,$AD$9:$AN$32,8,FALSE),"","sed -i "&amp;IF($AK$310="MacOS","'' ","")&amp;"'s#"&amp;BX$312&amp;"="""&amp;INDEX($E$214:$G$219,MATCH("●",INDEX($H$214:$AQ$219,,MATCH($D324,$137:$137,0)-7),0),1)&amp;""""&amp;"#"&amp;BX$312&amp;"="&amp;""""&amp;VLOOKUP(BX$312,$AD$9:$AN$32,8,FALSE)&amp;""""&amp;"#g'"&amp;"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4" s="71" t="str">
        <f>SUBSTITUTE(IF(VLOOKUP(BY$312,$AD$9:$AN$32,8,FALSE)=INDEX($E$221:$G$226,MATCH("●",INDEX($H$221:$AQ$226,,MATCH($D324,$137:$137,0)-7),0),1),"","sed -i "&amp;IF($AK$310="MacOS","'' ","")&amp;"'s#"&amp;BY$312&amp;"="""&amp;VLOOKUP(BY$312,$AD$9:$AN$32,8,FALSE)&amp;""""&amp;"#"&amp;BY$312&amp;"="&amp;""""&amp;INDEX($E$221:$G$226,MATCH("●",INDEX($H$221:$AQ$226,,MATCH($D324,$137:$137,0)-7),0),1)&amp;""""&amp;"#g'"&amp;" ${CONFIG_DIR}"&amp;$K$7&amp;"; export "&amp;BY$312&amp;"="&amp;""""&amp;INDEX($E$221:$G$226,MATCH("●",INDEX($H$221:$AQ$226,,MATCH($D324,$137:$137,0)-7),0),1)&amp;""";"),",",""",""")</f>
        <v/>
      </c>
      <c r="BZ324" s="71" t="str">
        <f>SUBSTITUTE(IF(INDEX($E$221:$G$226,MATCH("●",INDEX($H$221:$AQ$226,,MATCH($D324,$137:$137,0)-7),0),1)=VLOOKUP(BZ$312,$AD$9:$AN$32,8,FALSE),"","sed -i "&amp;IF($AK$310="MacOS","'' ","")&amp;"'s#"&amp;BZ$312&amp;"="""&amp;INDEX($E$221:$G$226,MATCH("●",INDEX($H$221:$AQ$226,,MATCH($D324,$137:$137,0)-7),0),1)&amp;""""&amp;"#"&amp;BZ$312&amp;"="&amp;""""&amp;VLOOKUP(BZ$312,$AD$9:$AN$32,8,FALSE)&amp;""""&amp;"#g'"&amp;"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4" s="71" t="str">
        <f>SUBSTITUTE(IF(VLOOKUP(CA$312,$AD$9:$AN$32,8,FALSE)=INDEX($E$228:$G$233,MATCH("●",INDEX($H$228:$AQ$233,,MATCH($D324,$137:$137,0)-7),0),1),"","sed -i "&amp;IF($AK$310="MacOS","'' ","")&amp;"'s#"&amp;CA$312&amp;"="""&amp;VLOOKUP(CA$312,$AD$9:$AN$32,8,FALSE)&amp;""""&amp;"#"&amp;CA$312&amp;"="&amp;""""&amp;INDEX($E$228:$G$233,MATCH("●",INDEX($H$228:$AQ$233,,MATCH($D324,$137:$137,0)-7),0),1)&amp;""""&amp;"#g'"&amp;" ${CONFIG_DIR}"&amp;$K$7&amp;"; export "&amp;CA$312&amp;"="&amp;""""&amp;INDEX($E$228:$G$233,MATCH("●",INDEX($H$228:$AQ$233,,MATCH($D324,$137:$137,0)-7),0),1)&amp;""";"),",",""",""")</f>
        <v/>
      </c>
      <c r="CB324" s="71" t="str">
        <f>SUBSTITUTE(IF(INDEX($E$228:$G$233,MATCH("●",INDEX($H$228:$AQ$233,,MATCH($D324,$137:$137,0)-7),0),1)=VLOOKUP(CB$312,$AD$9:$AN$32,8,FALSE),"","sed -i "&amp;IF($AK$310="MacOS","'' ","")&amp;"'s#"&amp;CB$312&amp;"="""&amp;INDEX($E$228:$G$233,MATCH("●",INDEX($H$228:$AQ$233,,MATCH($D324,$137:$137,0)-7),0),1)&amp;""""&amp;"#"&amp;CB$312&amp;"="&amp;""""&amp;VLOOKUP(CB$312,$AD$9:$AN$32,8,FALSE)&amp;""""&amp;"#g'"&amp;"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4" s="71" t="str">
        <f>SUBSTITUTE(IF(VLOOKUP(CC$312,$AD$9:$AN$32,8,FALSE)=INDEX($E$235:$G$240,MATCH("●",INDEX($H$235:$AQ$240,,MATCH($D324,$137:$137,0)-7),0),1),"","sed -i "&amp;IF($AK$310="MacOS","'' ","")&amp;"'s#"&amp;CC$312&amp;"="""&amp;VLOOKUP(CC$312,$AD$9:$AN$32,8,FALSE)&amp;""""&amp;"#"&amp;CC$312&amp;"="&amp;""""&amp;INDEX($E$235:$G$240,MATCH("●",INDEX($H$235:$AQ$240,,MATCH($D324,$137:$137,0)-7),0),1)&amp;""""&amp;"#g'"&amp;" ${CONFIG_DIR}"&amp;$K$7&amp;"; export "&amp;CC$312&amp;"="&amp;""""&amp;INDEX($E$235:$G$240,MATCH("●",INDEX($H$235:$AQ$240,,MATCH($D324,$137:$137,0)-7),0),1)&amp;""";"),",",""",""")</f>
        <v/>
      </c>
      <c r="CD324" s="71" t="str">
        <f>SUBSTITUTE(IF(INDEX($E$235:$G$240,MATCH("●",INDEX($H$235:$AQ$240,,MATCH($D324,$137:$137,0)-7),0),1)=VLOOKUP(CD$312,$AD$9:$AN$32,8,FALSE),"","sed -i "&amp;IF($AK$310="MacOS","'' ","")&amp;"'s#"&amp;CD$312&amp;"="""&amp;INDEX($E$235:$G$240,MATCH("●",INDEX($H$235:$AQ$240,,MATCH($D324,$137:$137,0)-7),0),1)&amp;""""&amp;"#"&amp;CD$312&amp;"="&amp;""""&amp;VLOOKUP(CD$312,$AD$9:$AN$32,8,FALSE)&amp;""""&amp;"#g'"&amp;"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4" s="71" t="str">
        <f>SUBSTITUTE(IF(VLOOKUP(CE$312,$AD$9:$AN$32,8,FALSE)=INDEX($E$242:$G$247,MATCH("●",INDEX($H$242:$AQ$247,,MATCH($D324,$137:$137,0)-7),0),1),"","sed -i "&amp;IF($AK$310="MacOS","'' ","")&amp;"'s#"&amp;CE$312&amp;"="""&amp;VLOOKUP(CE$312,$AD$9:$AN$32,8,FALSE)&amp;""""&amp;"#"&amp;CE$312&amp;"="&amp;""""&amp;INDEX($E$242:$G$247,MATCH("●",INDEX($H$242:$AQ$247,,MATCH($D324,$137:$137,0)-7),0),1)&amp;""""&amp;"#g'"&amp;" ${CONFIG_DIR}"&amp;$K$7&amp;"; export "&amp;CE$312&amp;"="&amp;""""&amp;INDEX($E$242:$G$247,MATCH("●",INDEX($H$242:$AQ$247,,MATCH($D324,$137:$137,0)-7),0),1)&amp;""";"),",",""",""")</f>
        <v/>
      </c>
      <c r="CF324" s="71" t="str">
        <f>SUBSTITUTE(IF(INDEX($E$242:$G$247,MATCH("●",INDEX($H$242:$AQ$247,,MATCH($D324,$137:$137,0)-7),0),1)=VLOOKUP(CF$312,$AD$9:$AN$32,8,FALSE),"","sed -i "&amp;IF($AK$310="MacOS","'' ","")&amp;"'s#"&amp;CF$312&amp;"="""&amp;INDEX($E$242:$G$247,MATCH("●",INDEX($H$242:$AQ$247,,MATCH($D324,$137:$137,0)-7),0),1)&amp;""""&amp;"#"&amp;CF$312&amp;"="&amp;""""&amp;VLOOKUP(CF$312,$AD$9:$AN$32,8,FALSE)&amp;""""&amp;"#g'"&amp;"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4" s="71" t="str">
        <f>SUBSTITUTE(IF(VLOOKUP(CG$312,$AD$9:$AN$32,8,FALSE)=INDEX($E$249:$G$253,MATCH("●",INDEX($H$249:$AQ$253,,MATCH($D324,$137:$137,0)-7),0),1),"","sed -i "&amp;IF($AK$310="MacOS","'' ","")&amp;"'s#"&amp;CG$312&amp;"="""&amp;VLOOKUP(CG$312,$AD$9:$AN$32,8,FALSE)&amp;""""&amp;"#"&amp;CG$312&amp;"="&amp;""""&amp;INDEX($E$249:$G$253,MATCH("●",INDEX($H$249:$AQ$253,,MATCH($D324,$137:$137,0)-7),0),1)&amp;""""&amp;"#g'"&amp;" ${CONFIG_DIR}"&amp;$K$7&amp;"; export "&amp;CG$312&amp;"="&amp;""""&amp;INDEX($E$249:$G$253,MATCH("●",INDEX($H$249:$AQ$253,,MATCH($D324,$137:$137,0)-7),0),1)&amp;""";"),",",""",""")</f>
        <v/>
      </c>
      <c r="CH324" s="71" t="str">
        <f>SUBSTITUTE(IF(INDEX($E$249:$G$253,MATCH("●",INDEX($H$249:$AQ$253,,MATCH($D324,$137:$137,0)-7),0),1)=VLOOKUP(CH$312,$AD$9:$AN$32,8,FALSE),"","sed -i "&amp;IF($AK$310="MacOS","'' ","")&amp;"'s#"&amp;CH$312&amp;"="""&amp;INDEX($E$249:$G$253,MATCH("●",INDEX($H$249:$AQ$253,,MATCH($D324,$137:$137,0)-7),0),1)&amp;""""&amp;"#"&amp;CH$312&amp;"="&amp;""""&amp;VLOOKUP(CH$312,$AD$9:$AN$32,8,FALSE)&amp;""""&amp;"#g'"&amp;"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4" s="71" t="str">
        <f>SUBSTITUTE(IF(VLOOKUP(CI$312,$AD$9:$AN$32,8,FALSE)=INDEX($E$255:$G$259,MATCH("●",INDEX($H$255:$AQ$259,,MATCH($D324,$137:$137,0)-7),0),1),"","sed -i "&amp;IF($AK$310="MacOS","'' ","")&amp;"'s#"&amp;CI$312&amp;"="""&amp;VLOOKUP(CI$312,$AD$9:$AN$32,8,FALSE)&amp;""""&amp;"#"&amp;CI$312&amp;"="&amp;""""&amp;INDEX($E$255:$G$259,MATCH("●",INDEX($H$255:$AQ$259,,MATCH($D324,$137:$137,0)-7),0),1)&amp;""""&amp;"#g'"&amp;" ${CONFIG_DIR}"&amp;$K$7&amp;"; export "&amp;CI$312&amp;"="&amp;""""&amp;INDEX($E$255:$G$259,MATCH("●",INDEX($H$255:$AQ$259,,MATCH($D324,$137:$137,0)-7),0),1)&amp;""";"),",",""",""")</f>
        <v/>
      </c>
      <c r="CJ324" s="71" t="str">
        <f>SUBSTITUTE(IF(INDEX($E$255:$G$259,MATCH("●",INDEX($H$255:$AQ$259,,MATCH($D324,$137:$137,0)-7),0),1)=VLOOKUP(CJ$312,$AD$9:$AN$32,8,FALSE),"","sed -i "&amp;IF($AK$310="MacOS","'' ","")&amp;"'s#"&amp;CJ$312&amp;"="""&amp;INDEX($E$255:$G$259,MATCH("●",INDEX($H$255:$AQ$259,,MATCH($D324,$137:$137,0)-7),0),1)&amp;""""&amp;"#"&amp;CJ$312&amp;"="&amp;""""&amp;VLOOKUP(CJ$312,$AD$9:$AN$32,8,FALSE)&amp;""""&amp;"#g'"&amp;"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4" s="71" t="str">
        <f>SUBSTITUTE(IF(VLOOKUP(CK$312,$AD$9:$AN$32,8,FALSE)=INDEX($E$261:$G$270,MATCH("●",INDEX($H$261:$AQ$270,,MATCH($D324,$137:$137,0)-7),0),1),"","sed -i "&amp;IF($AK$310="MacOS","'' ","")&amp;"'s#"&amp;CK$312&amp;"="""&amp;VLOOKUP(CK$312,$AD$9:$AN$32,8,FALSE)&amp;""""&amp;"#"&amp;CK$312&amp;"="&amp;""""&amp;INDEX($E$261:$G$270,MATCH("●",INDEX($H$261:$AQ$270,,MATCH($D324,$137:$137,0)-7),0),1)&amp;""""&amp;"#g'"&amp;" ${CONFIG_DIR}"&amp;$K$7&amp;"; export "&amp;CK$312&amp;"="&amp;""""&amp;INDEX($E$261:$G$270,MATCH("●",INDEX($H$261:$AQ$270,,MATCH($D324,$137:$137,0)-7),0),1)&amp;""";"),",",""",""")</f>
        <v/>
      </c>
      <c r="CL324" s="71" t="str">
        <f t="shared" si="6"/>
        <v/>
      </c>
      <c r="CM324" s="71" t="str">
        <f t="shared" si="7"/>
        <v/>
      </c>
      <c r="CN324" s="71" t="str">
        <f t="shared" si="8"/>
        <v/>
      </c>
      <c r="CO324" s="71" t="str">
        <f t="shared" si="9"/>
        <v/>
      </c>
      <c r="CP324" s="71" t="str">
        <f t="shared" si="10"/>
        <v/>
      </c>
      <c r="CQ324" s="71" t="str">
        <f t="shared" si="11"/>
        <v/>
      </c>
      <c r="CR324" s="71" t="str">
        <f t="shared" si="12"/>
        <v/>
      </c>
      <c r="CS324" s="5" t="s">
        <v>735</v>
      </c>
    </row>
    <row r="325" spans="4:97" ht="72" customHeight="1">
      <c r="D325" s="96">
        <f t="shared" si="13"/>
        <v>89</v>
      </c>
      <c r="E325" s="97"/>
      <c r="F325" s="97"/>
      <c r="G325" s="98"/>
      <c r="H325" s="45" t="str">
        <f t="shared" ca="1" si="5"/>
        <v>clear; echo テストケース089;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's#DATABASE_COLLATE="utf8mb4_unicode_ci"#DATABASE_COLLATE="ja_JP.UTF-8"#g' ${CONFIG_DIR}db_sql_config.txt; export DATABASE_COLLATE="ja_JP.UTF-8";sed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's#DATABASE_COLLATE="ja_JP.UTF-8"#DATABASE_COLLATE="utf8mb4_unicode_ci"#g'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7"/>
      <c r="AE325" s="99" t="str" cm="1">
        <f t="array" ref="AE325">SUBSTITUTE(INDEX($H$288:$AQ$288, , MATCH($D325, $137:$137, 0)-7),"-","")</f>
        <v>正常</v>
      </c>
      <c r="AF325" s="100"/>
      <c r="AG325" s="101"/>
      <c r="AH325" s="102" t="s">
        <v>1560</v>
      </c>
      <c r="AI325" s="103"/>
      <c r="AJ325" s="103"/>
      <c r="AK325" s="103"/>
      <c r="AL325" s="103"/>
      <c r="AM325" s="103"/>
      <c r="AN325" s="103"/>
      <c r="AO325" s="103"/>
      <c r="AP325" s="103"/>
      <c r="AQ325" s="104"/>
      <c r="AS325" s="68" t="str" cm="1">
        <f t="array" ref="AS325">SUBSTITUTE(TEXT(INDEX($H$291:$AQ$291,1,$D325-77),"000000"),"-","")</f>
        <v>240001</v>
      </c>
      <c r="AT325" s="69"/>
      <c r="AU325" s="70"/>
      <c r="AW325" s="71" t="str">
        <f>SUBSTITUTE(IF(VLOOKUP(AW$312,$AD$9:$AN$32,8,FALSE)=INDEX($E$143:$G$146,MATCH("●",INDEX($H$143:$AQ$146,,MATCH($D325,$137:$137,0)-7),0),1),"","sed -i "&amp;IF($AK$310="MacOS","'' ","")&amp;"'s#"&amp;AW$312&amp;"="""&amp;VLOOKUP(AW$312,$AD$9:$AN$32,8,FALSE)&amp;""""&amp;"#"&amp;AW$312&amp;"="&amp;""""&amp;INDEX($E$143:$G$146,MATCH("●",INDEX($H$143:$AQ$146,,MATCH($D325,$137:$137,0)-7),0),1)&amp;""""&amp;"#g'"&amp;" ${CONFIG_DIR}"&amp;$K$7&amp;"; export "&amp;AW$312&amp;"="&amp;""""&amp;INDEX($E$143:$G$146,MATCH("●",INDEX($H$143:$AQ$146,,MATCH($D325,$137:$137,0)-7),0),1)&amp;""";"),",",""",""")</f>
        <v>sed -i '' 's#DBMS_NAME="MySQL"#DBMS_NAME="PostgreSQL"#g' ${CONFIG_DIR}db_sql_config.txt; export DBMS_NAME="PostgreSQL";</v>
      </c>
      <c r="AX325" s="71" t="str">
        <f>SUBSTITUTE(IF(INDEX($E$143:$G$146,MATCH("●",INDEX($H$143:$AQ$146,,MATCH($D325,$137:$137,0)-7),0),1)=VLOOKUP(AX$312,$AD$9:$AN$32,8,FALSE),"","sed -i "&amp;IF($AK$310="MacOS","'' ","")&amp;"'s#"&amp;AX$312&amp;"="""&amp;INDEX($E$143:$G$146,MATCH("●",INDEX($H$143:$AQ$146,,MATCH($D325,$137:$137,0)-7),0),1)&amp;""""&amp;"#"&amp;AX$312&amp;"="&amp;""""&amp;VLOOKUP(AX$312,$AD$9:$AN$32,8,FALSE)&amp;""""&amp;"#g'"&amp;"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5" s="71" t="str">
        <f>SUBSTITUTE(IF(VLOOKUP(AY$312,$AD$9:$AN$32,8,FALSE)=INDEX($E$148:$G$149,MATCH("●",INDEX($H$148:$AQ$149,,MATCH($D325,$137:$137,0)-7),0),1),"","sed -i "&amp;IF($AK$310="MacOS","'' ","")&amp;"'s#"&amp;AY$312&amp;"="""&amp;VLOOKUP(AY$312,$AD$9:$AN$32,8,FALSE)&amp;""""&amp;"#"&amp;AY$312&amp;"="&amp;""""&amp;INDEX($E$148:$G$149,MATCH("●",INDEX($H$148:$AQ$149,,MATCH($D325,$137:$137,0)-7),0),1)&amp;""""&amp;"#g'"&amp;" ${CONFIG_DIR}"&amp;$K$7&amp;"; export "&amp;AY$312&amp;"="&amp;""""&amp;INDEX($E$148:$G$149,MATCH("●",INDEX($H$148:$AQ$149,,MATCH($D325,$137:$137,0)-7),0),1)&amp;""";"),",",""",""")</f>
        <v/>
      </c>
      <c r="AZ325" s="71" t="str">
        <f>SUBSTITUTE(IF(INDEX($E$148:$G$149,MATCH("●",INDEX($H$148:$AQ$149,,MATCH($D325,$137:$137,0)-7),0),1)=VLOOKUP(AZ$312,$AD$9:$AN$16,8,FALSE),"","sed -i "&amp;IF($AK$310="MacOS","'' ","")&amp;"'s#"&amp;AZ$312&amp;"="""&amp;INDEX($E$148:$G$149,MATCH("●",INDEX($H$148:$AQ$149,,MATCH($D325,$137:$137,0)-7),0),1)&amp;""""&amp;"#"&amp;AZ$312&amp;"="&amp;""""&amp;VLOOKUP(AZ$312,$AD$9:$AN$16,8,FALSE)&amp;""""&amp;"#g'"&amp;"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5" s="71" t="str">
        <f>SUBSTITUTE(IF(VLOOKUP(BA$312,$AD$9:$AN$32,8,FALSE)=INDEX($E$151:$G$156,MATCH("●",INDEX($H$151:$AQ$156,,MATCH($D325,$137:$137,0)-7),0),1),"","sed -i "&amp;IF($AK$310="MacOS","'' ","")&amp;"'s#"&amp;BA$312&amp;"="""&amp;VLOOKUP(BA$312,$AD$9:$AN$32,8,FALSE)&amp;""""&amp;"#"&amp;BA$312&amp;"="&amp;""""&amp;INDEX($E$151:$G$156,MATCH("●",INDEX($H$151:$AQ$156,,MATCH($D325,$137:$137,0)-7),0),1)&amp;""""&amp;"#g'"&amp;" ${CONFIG_DIR}"&amp;$K$7&amp;"; export "&amp;BA$312&amp;"="&amp;""""&amp;INDEX($E$151:$G$156,MATCH("●",INDEX($H$151:$AQ$156,,MATCH($D325,$137:$137,0)-7),0),1)&amp;""";"),",",""",""")</f>
        <v>sed -i '' 's#DATABASE_CHARACTER_SET="utf8mb4"#DATABASE_CHARACTER_SET="utf8"#g' ${CONFIG_DIR}db_sql_config.txt; export DATABASE_CHARACTER_SET="utf8";</v>
      </c>
      <c r="BB325" s="71" t="str">
        <f>SUBSTITUTE(IF(INDEX($E$151:$G$156,MATCH("●",INDEX($H$151:$AQ$156,,MATCH($D325,$137:$137,0)-7),0),1)=VLOOKUP(BB$312,$AD$9:$AN$16,8,FALSE),"","sed -i "&amp;IF($AK$310="MacOS","'' ","")&amp;"'s#"&amp;BB$312&amp;"="""&amp;INDEX($E$151:$G$156,MATCH("●",INDEX($H$151:$AQ$156,,MATCH($D325,$137:$137,0)-7),0),1)&amp;""""&amp;"#"&amp;BB$312&amp;"="&amp;""""&amp;VLOOKUP(BB$312,$AD$9:$AN$16,8,FALSE)&amp;""""&amp;"#g'"&amp;"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5" s="71" t="str">
        <f>SUBSTITUTE(IF(VLOOKUP(BC$312,$AD$9:$AN$32,8,FALSE)=INDEX($E$158:$G$166,MATCH("●",INDEX($H$158:$AQ$166,,MATCH($D325,$137:$137,0)-7),0),1),"","sed -i "&amp;IF($AK$310="MacOS","'' ","")&amp;"'s#"&amp;BC$312&amp;"="""&amp;VLOOKUP(BC$312,$AD$9:$AN$32,8,FALSE)&amp;""""&amp;"#"&amp;BC$312&amp;"="&amp;""""&amp;INDEX($E$158:$G$166,MATCH("●",INDEX($H$158:$AQ$166,,MATCH($D325,$137:$137,0)-7),0),1)&amp;""""&amp;"#g'"&amp;" ${CONFIG_DIR}"&amp;$K$7&amp;"; export "&amp;BC$312&amp;"="&amp;""""&amp;INDEX($E$158:$G$166,MATCH("●",INDEX($H$158:$AQ$166,,MATCH($D325,$137:$137,0)-7),0),1)&amp;""";"),",",""",""")</f>
        <v>sed -i '' 's#DATABASE_COLLATE="utf8mb4_unicode_ci"#DATABASE_COLLATE="ja_JP.UTF-8"#g' ${CONFIG_DIR}db_sql_config.txt; export DATABASE_COLLATE="ja_JP.UTF-8";</v>
      </c>
      <c r="BD325" s="71" t="str">
        <f>SUBSTITUTE(IF(INDEX($E$158:$G$166,MATCH("●",INDEX($H$158:$AQ$166,,MATCH($D325,$137:$137,0)-7),0),1)=VLOOKUP(BD$312,$AD$9:$AN$16,8,FALSE),"","sed -i "&amp;IF($AK$310="MacOS","'' ","")&amp;"'s#"&amp;BD$312&amp;"="""&amp;INDEX($E$158:$G$166,MATCH("●",INDEX($H$158:$AQ$166,,MATCH($D325,$137:$137,0)-7),0),1)&amp;""""&amp;"#"&amp;BD$312&amp;"="&amp;""""&amp;VLOOKUP(BD$312,$AD$9:$AN$16,8,FALSE)&amp;""""&amp;"#g'"&amp;"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's#DATABASE_COLLATE="ja_JP.UTF-8"#DATABASE_COLLATE="utf8mb4_unicode_ci"#g' ${CONFIG_DIR}db_sql_config.txt; export DATABASE_COLLATE="utf8mb4_unicode_ci";</v>
      </c>
      <c r="BE325" s="71" t="str">
        <f>SUBSTITUTE(IF(VLOOKUP(BE$312,$AD$9:$AN$32,8,FALSE)=INDEX($E$168:$G$169,MATCH("●",INDEX($H$168:$AQ$169,,MATCH($D325,$137:$137,0)-7),0),1),"","sed -i "&amp;IF($AK$310="MacOS","'' ","")&amp;"'s#"&amp;BE$312&amp;"="""&amp;VLOOKUP(BE$312,$AD$9:$AD$9:$AN$32,8,FALSE)&amp;""""&amp;"#"&amp;BE$312&amp;"="&amp;""""&amp;INDEX($E$168:$G$169,MATCH("●",INDEX($H$168:$AQ$169,,MATCH($D325,$137:$137,0)-7),0),1)&amp;""""&amp;"#g'"&amp;" ${CONFIG_DIR}"&amp;$K$7&amp;"; export "&amp;BE$312&amp;"="&amp;""""&amp;INDEX($E$168:$G$169,MATCH("●",INDEX($H$168:$AQ$169,,MATCH($D325,$137:$137,0)-7),0),1)&amp;""";"),",",""",""")</f>
        <v/>
      </c>
      <c r="BF325" s="71" t="str">
        <f>SUBSTITUTE(IF(INDEX($E$168:$G$169,MATCH("●",INDEX($H$168:$AQ$169,,MATCH($D325,$137:$137,0)-7),0),1)=VLOOKUP(BF$312,$AD$9:$AN$16,8,FALSE),"","sed -i "&amp;IF($AK$310="MacOS","'' ","")&amp;"'s#"&amp;BF$312&amp;"="""&amp;INDEX($E$168:$G$169,MATCH("●",INDEX($H$168:$AQ$169,,MATCH($D325,$137:$137,0)-7),0),1)&amp;""""&amp;"#"&amp;BF$312&amp;"="&amp;""""&amp;VLOOKUP(BF$312,$AD$9:$AN$16,8,FALSE)&amp;""""&amp;"#g'"&amp;"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5" s="71" t="str">
        <f>SUBSTITUTE(IF(VLOOKUP(BG$312,$AD$9:$AN$32,8,FALSE)=INDEX($E$171:$G$172,MATCH("●",INDEX($H$171:$AQ$172,,MATCH($D325,$137:$137,0)-7),0),1),"","sed -i "&amp;IF($AK$310="MacOS","'' ","")&amp;"'s#"&amp;BG$312&amp;"="""&amp;VLOOKUP(BG$312,$AD$9:$AN$32,8,FALSE)&amp;""""&amp;"#"&amp;BG$312&amp;"="&amp;""""&amp;INDEX($E$171:$G$172,MATCH("●",INDEX($H$171:$AQ$172,,MATCH($D325,$137:$137,0)-7),0),1)&amp;""""&amp;"#g'"&amp;" ${CONFIG_DIR}"&amp;$K$7&amp;"; export "&amp;BG$312&amp;"="&amp;""""&amp;INDEX($E$171:$G$172,MATCH("●",INDEX($H$171:$AQ$172,,MATCH($D325,$137:$137,0)-7),0),1)&amp;""";"),",",""",""")</f>
        <v/>
      </c>
      <c r="BH325" s="71" t="str">
        <f>SUBSTITUTE(IF(INDEX($E$171:$G$172,MATCH("●",INDEX($H$171:$AQ$172,,MATCH($D325,$137:$137,0)-7),0),1)=VLOOKUP(BH$312,$AD$9:$AN$16,8,FALSE),"","sed -i "&amp;IF($AK$310="MacOS","'' ","")&amp;"'s#"&amp;BH$312&amp;"="""&amp;INDEX($E$171:$G$172,MATCH("●",INDEX($H$171:$AQ$172,,MATCH($D325,$137:$137,0)-7),0),1)&amp;""""&amp;"#"&amp;BH$312&amp;"="&amp;""""&amp;VLOOKUP(BH$312,$AD$9:$AN$16,8,FALSE)&amp;""""&amp;"#g'"&amp;"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5" s="71" t="str">
        <f>SUBSTITUTE(IF(VLOOKUP(BI$312,$AD$9:$AN$32,8,FALSE)=INDEX($E$174:$G$186,MATCH("●",INDEX($H$174:$AQ$186,,MATCH($D325,$137:$137,0)-7),0),1),"","sed -i "&amp;IF($AK$310="MacOS","'' ","")&amp;"'s#"&amp;BI$312&amp;"="""&amp;VLOOKUP(BI$312,$AD$9:$AN$32,8,FALSE)&amp;""""&amp;"#"&amp;BI$312&amp;"="&amp;""""&amp;INDEX($E$174:$G$186,MATCH("●",INDEX($H$174:$AQ$186,,MATCH($D325,$137:$137,0)-7),0),1)&amp;""""&amp;"#g'"&amp;" ${CONFIG_DIR}"&amp;$K$7&amp;"; export "&amp;BI$312&amp;"="&amp;""""&amp;INDEX($E$174:$G$186,MATCH("●",INDEX($H$174:$AQ$186,,MATCH($D325,$137:$137,0)-7),0),1)&amp;""";"),",",""",""")</f>
        <v>sed -i '' 's#DATABASE_USERRIGHT="ALL PRIVILEGES"#DATABASE_USERRIGHT="Superuser"#g' ${CONFIG_DIR}db_sql_config.txt; export DATABASE_USERRIGHT="Superuser";</v>
      </c>
      <c r="BJ325" s="71" t="str">
        <f>SUBSTITUTE(IF(INDEX($E$174:$G$186,MATCH("●",INDEX($H$174:$AQ$186,,MATCH($D325,$137:$137,0)-7),0),1)=VLOOKUP(BJ$312,$AD$9:$AN$16,8,FALSE),"","sed -i "&amp;IF($AK$310="MacOS","'' ","")&amp;"'s#"&amp;BJ$312&amp;"="""&amp;INDEX($E$174:$G$186,MATCH("●",INDEX($H$174:$AQ$186,,MATCH($D325,$137:$137,0)-7),0),1)&amp;""""&amp;"#"&amp;BJ$312&amp;"="&amp;""""&amp;VLOOKUP(BJ$312,$AD$9:$AN$16,8,FALSE)&amp;""""&amp;"#g'"&amp;"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5" s="71" t="str">
        <f>SUBSTITUTE(IF(VLOOKUP(BK$312,$AD$9:$AN$32,8,FALSE)=INDEX($E$188:$G$191,MATCH("●",INDEX($H$188:$AQ$191,,MATCH($D325,$137:$137,0)-7),0),1),"","sed -i "&amp;IF($AK$310="MacOS","'' ","")&amp;"'s#"&amp;BK$312&amp;"="""&amp;VLOOKUP(BK$312,$AD$9:$AN$32,8,FALSE)&amp;""""&amp;"#"&amp;BK$312&amp;"="&amp;""""&amp;INDEX($E$188:$G$191,MATCH("●",INDEX($H$188:$AQ$191,,MATCH($D325,$137:$137,0)-7),0),1)&amp;""""&amp;"#g'"&amp;" ${CONFIG_DIR}"&amp;$K$7&amp;"; export "&amp;BK$312&amp;"="&amp;""""&amp;INDEX($E$188:$G$191,MATCH("●",INDEX($H$188:$AQ$191,,MATCH($D325,$137:$137,0)-7),0),1)&amp;""";"),",",""",""")</f>
        <v/>
      </c>
      <c r="BL325" s="71" t="str">
        <f>SUBSTITUTE(IF(INDEX($E$188:$G$191,MATCH("●",INDEX($H$188:$AQ$191,,MATCH($D325,$137:$137,0)-7),0),1)=VLOOKUP(BL$312,$AD$9:$AN$32,8,FALSE),"","sed -i "&amp;IF($AK$310="MacOS","'' ","")&amp;"'s#"&amp;BL$312&amp;"="""&amp;INDEX($E$188:$G$191,MATCH("●",INDEX($H$188:$AQ$191,,MATCH($D325,$137:$137,0)-7),0),1)&amp;""""&amp;"#"&amp;BL$312&amp;"="&amp;""""&amp;VLOOKUP(BL$312,$AD$9:$AN$32,8,FALSE)&amp;""""&amp;"#g'"&amp;"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5" s="71" t="str">
        <f>SUBSTITUTE(IF(VLOOKUP(BM$312,$AD$9:$AN$32,8,FALSE)=INDEX($E$193:$G$194,MATCH("●",INDEX($H$193:$AQ$194,,MATCH($D325,$137:$137,0)-7),0),1),"","sed -i "&amp;IF($AK$310="MacOS","'' ","")&amp;"'s#"&amp;BM$312&amp;"="""&amp;VLOOKUP(BM$312,$AD$9:$AN$32,8,FALSE)&amp;""""&amp;"#"&amp;BM$312&amp;"="&amp;""""&amp;INDEX($E$193:$G$194,MATCH("●",INDEX($H$193:$AQ$194,,MATCH($D325,$137:$137,0)-7),0),1)&amp;""""&amp;"#g'"&amp;" ${CONFIG_DIR}"&amp;$K$7&amp;"; export "&amp;BM$312&amp;"="&amp;""""&amp;INDEX($E$193:$G$194,MATCH("●",INDEX($H$193:$AQ$194,,MATCH($D325,$137:$137,0)-7),0),1)&amp;""";"),",",""",""")</f>
        <v/>
      </c>
      <c r="BN325" s="71" t="str">
        <f>SUBSTITUTE(IF(INDEX($E$193:$G$194,MATCH("●",INDEX($H$193:$AQ$194,,MATCH($D325,$137:$137,0)-7),0),1)=VLOOKUP(BN$312,$AD$9:$AN$32,8,FALSE),"","sed -i "&amp;IF($AK$310="MacOS","'' ","")&amp;"'s#"&amp;BN$312&amp;"="""&amp;INDEX($E$193:$G$194,MATCH("●",INDEX($H$193:$AQ$194,,MATCH($D325,$137:$137,0)-7),0),1)&amp;""""&amp;"#"&amp;BN$312&amp;"="&amp;""""&amp;VLOOKUP(BN$312,$AD$9:$AN$32,8,FALSE)&amp;""""&amp;"#g'"&amp;"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5" s="71" t="str">
        <f>SUBSTITUTE(IF(VLOOKUP(BO$312,$AD$9:$AN$32,8,FALSE)=INDEX($E$196:$G$197,MATCH("●",INDEX($H$196:$AQ$197,,MATCH($D325,$137:$137,0)-7),0),1),"","sed -i "&amp;IF($AK$310="MacOS","'' ","")&amp;"'s#"&amp;BO$312&amp;"="""&amp;VLOOKUP(BO$312,$AD$9:$AN$32,8,FALSE)&amp;""""&amp;"#"&amp;BO$312&amp;"="&amp;""""&amp;INDEX($E$196:$G$197,MATCH("●",INDEX($H$196:$AQ$197,,MATCH($D325,$137:$137,0)-7),0),1)&amp;""""&amp;"#g'"&amp;" ${CONFIG_DIR}"&amp;$K$7&amp;"; export "&amp;BO$312&amp;"="&amp;""""&amp;INDEX($E$196:$G$197,MATCH("●",INDEX($H$196:$AQ$197,,MATCH($D325,$137:$137,0)-7),0),1)&amp;""";"),",",""",""")</f>
        <v/>
      </c>
      <c r="BP325" s="71" t="str">
        <f>SUBSTITUTE(IF(INDEX($E$196:$G$197,MATCH("●",INDEX($H$196:$AQ$197,,MATCH($D325,$137:$137,0)-7),0),1)=VLOOKUP(BP$312,$AD$9:$AN$32,8,FALSE),"","sed -i "&amp;IF($AK$310="MacOS","'' ","")&amp;"'s#"&amp;BP$312&amp;"="""&amp;INDEX($E$196:$G$197,MATCH("●",INDEX($H$196:$AQ$197,,MATCH($D325,$137:$137,0)-7),0),1)&amp;""""&amp;"#"&amp;BP$312&amp;"="&amp;""""&amp;VLOOKUP(BP$312,$AD$9:$AN$32,8,FALSE)&amp;""""&amp;"#g'"&amp;"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5" s="71" t="str">
        <f>SUBSTITUTE(IF(VLOOKUP(BQ$312,$AD$9:$AN$32,8,FALSE)=INDEX($E$199:$G$200,MATCH("●",INDEX($H$199:$AQ$200,,MATCH($D325,$137:$137,0)-7),0),1),"","sed -i "&amp;IF($AK$310="MacOS","'' ","")&amp;"'s#"&amp;BQ$312&amp;"="""&amp;VLOOKUP(BQ$312,$AD$9:$AN$32,8,FALSE)&amp;""""&amp;"#"&amp;BQ$312&amp;"="&amp;""""&amp;INDEX($E$199:$G$200,MATCH("●",INDEX($H$199:$AQ$200,,MATCH($D325,$137:$137,0)-7),0),1)&amp;""""&amp;"#g'"&amp;" ${CONFIG_DIR}"&amp;$K$7&amp;"; export "&amp;BQ$312&amp;"="&amp;""""&amp;INDEX($E$199:$G$200,MATCH("●",INDEX($H$199:$AQ$200,,MATCH($D325,$137:$137,0)-7),0),1)&amp;""";"),",",""",""")</f>
        <v/>
      </c>
      <c r="BR325" s="71" t="str">
        <f>SUBSTITUTE(IF(INDEX($E$199:$G$200,MATCH("●",INDEX($H$199:$AQ$200,,MATCH($D325,$137:$137,0)-7),0),1)=VLOOKUP(BR$312,$AD$9:$AN$32,8,FALSE),"","sed -i "&amp;IF($AK$310="MacOS","'' ","")&amp;"'s#"&amp;BR$312&amp;"="""&amp;INDEX($E$199:$G$200,MATCH("●",INDEX($H$199:$AQ$200,,MATCH($D325,$137:$137,0)-7),0),1)&amp;""""&amp;"#"&amp;BR$312&amp;"="&amp;""""&amp;VLOOKUP(BR$312,$AD$9:$AN$32,8,FALSE)&amp;""""&amp;"#g'"&amp;"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5" s="71" t="str">
        <f>SUBSTITUTE(IF(VLOOKUP(BS$312,$AD$9:$AN$32,8,FALSE)=INDEX($E$202:$G$205,MATCH("●",INDEX($H$202:$AQ$205,,MATCH($D325,$137:$137,0)-7),0),1),"","sed -i "&amp;IF($AK$310="MacOS","'' ","")&amp;"'s#"&amp;BS$312&amp;"="""&amp;VLOOKUP(BS$312,$AD$9:$AN$32,8,FALSE)&amp;""""&amp;"#"&amp;BS$312&amp;"="&amp;""""&amp;INDEX($E$202:$G$205,MATCH("●",INDEX($H$202:$AQ$205,,MATCH($D325,$137:$137,0)-7),0),1)&amp;""""&amp;"#g'"&amp;" ${CONFIG_DIR}"&amp;$K$7&amp;"; export "&amp;BS$312&amp;"="&amp;""""&amp;INDEX($E$202:$G$205,MATCH("●",INDEX($H$202:$AQ$205,,MATCH($D325,$137:$137,0)-7),0),1)&amp;""";"),",",""",""")</f>
        <v/>
      </c>
      <c r="BT325" s="71" t="str">
        <f>SUBSTITUTE(IF(INDEX($E$202:$G$205,MATCH("●",INDEX($H$202:$AQ$205,,MATCH($D325,$137:$137,0)-7),0),1)=VLOOKUP(BT$312,$AD$9:$AN$32,8,FALSE),"","sed -i "&amp;IF($AK$310="MacOS","'' ","")&amp;"'s#"&amp;BT$312&amp;"="""&amp;INDEX($E$202:$G$205,MATCH("●",INDEX($H$202:$AQ$205,,MATCH($D325,$137:$137,0)-7),0),1)&amp;""""&amp;"#"&amp;BT$312&amp;"="&amp;""""&amp;VLOOKUP(BT$312,$AD$9:$AN$32,8,FALSE)&amp;""""&amp;"#g'"&amp;"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5" s="71" t="str">
        <f>SUBSTITUTE(IF(VLOOKUP(BU$312,$AD$9:$AN$32,8,FALSE)=INDEX($E$207:$G$212,MATCH("●",INDEX($H$207:$AQ$212,,MATCH($D325,$137:$137,0)-7),0),1),"","sed -i "&amp;IF($AK$310="MacOS","'' ","")&amp;"'s#"&amp;BU$312&amp;"="""&amp;VLOOKUP(BU$312,$AD$9:$AN$32,8,FALSE)&amp;""""&amp;"#"&amp;BU$312&amp;"="&amp;""""&amp;INDEX($E$207:$G$212,MATCH("●",INDEX($H$207:$AQ$212,,MATCH($D325,$137:$137,0)-7),0),1)&amp;""""&amp;"#g'"&amp;" ${CONFIG_DIR}"&amp;$K$7&amp;"; export "&amp;BU$312&amp;"="&amp;""""&amp;INDEX($E$207:$G$212,MATCH("●",INDEX($H$207:$AQ$212,,MATCH($D325,$137:$137,0)-7),0),1)&amp;""";"),",",""",""")</f>
        <v/>
      </c>
      <c r="BV325" s="71" t="str">
        <f>SUBSTITUTE(IF(INDEX($E$207:$G$212,MATCH("●",INDEX($H$207:$AQ$212,,MATCH($D325,$137:$137,0)-7),0),1)=VLOOKUP(BV$312,$AD$9:$AN$32,8,FALSE),"","sed -i "&amp;IF($AK$310="MacOS","'' ","")&amp;"'s#"&amp;BV$312&amp;"="""&amp;INDEX($E$207:$G$212,MATCH("●",INDEX($H$207:$AQ$212,,MATCH($D325,$137:$137,0)-7),0),1)&amp;""""&amp;"#"&amp;BV$312&amp;"="&amp;""""&amp;VLOOKUP(BV$312,$AD$9:$AN$32,8,FALSE)&amp;""""&amp;"#g'"&amp;"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5" s="71" t="str">
        <f>SUBSTITUTE(IF(VLOOKUP(BW$312,$AD$9:$AN$32,8,FALSE)=INDEX($E$214:$G$219,MATCH("●",INDEX($H$214:$AQ$219,,MATCH($D325,$137:$137,0)-7),0),1),"","sed -i "&amp;IF($AK$310="MacOS","'' ","")&amp;"'s#"&amp;BW$312&amp;"="""&amp;VLOOKUP(BW$312,$AD$9:$AN$32,8,FALSE)&amp;""""&amp;"#"&amp;BW$312&amp;"="&amp;""""&amp;INDEX($E$214:$G$219,MATCH("●",INDEX($H$214:$AQ$219,,MATCH($D325,$137:$137,0)-7),0),1)&amp;""""&amp;"#g'"&amp;" ${CONFIG_DIR}"&amp;$K$7&amp;"; export "&amp;BW$312&amp;"="&amp;""""&amp;INDEX($E$214:$G$219,MATCH("●",INDEX($H$214:$AQ$219,,MATCH($D325,$137:$137,0)-7),0),1)&amp;""";"),",",""",""")</f>
        <v/>
      </c>
      <c r="BX325" s="71" t="str">
        <f>SUBSTITUTE(IF(INDEX($E$214:$G$219,MATCH("●",INDEX($H$214:$AQ$219,,MATCH($D325,$137:$137,0)-7),0),1)=VLOOKUP(BX$312,$AD$9:$AN$32,8,FALSE),"","sed -i "&amp;IF($AK$310="MacOS","'' ","")&amp;"'s#"&amp;BX$312&amp;"="""&amp;INDEX($E$214:$G$219,MATCH("●",INDEX($H$214:$AQ$219,,MATCH($D325,$137:$137,0)-7),0),1)&amp;""""&amp;"#"&amp;BX$312&amp;"="&amp;""""&amp;VLOOKUP(BX$312,$AD$9:$AN$32,8,FALSE)&amp;""""&amp;"#g'"&amp;"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5" s="71" t="str">
        <f>SUBSTITUTE(IF(VLOOKUP(BY$312,$AD$9:$AN$32,8,FALSE)=INDEX($E$221:$G$226,MATCH("●",INDEX($H$221:$AQ$226,,MATCH($D325,$137:$137,0)-7),0),1),"","sed -i "&amp;IF($AK$310="MacOS","'' ","")&amp;"'s#"&amp;BY$312&amp;"="""&amp;VLOOKUP(BY$312,$AD$9:$AN$32,8,FALSE)&amp;""""&amp;"#"&amp;BY$312&amp;"="&amp;""""&amp;INDEX($E$221:$G$226,MATCH("●",INDEX($H$221:$AQ$226,,MATCH($D325,$137:$137,0)-7),0),1)&amp;""""&amp;"#g'"&amp;" ${CONFIG_DIR}"&amp;$K$7&amp;"; export "&amp;BY$312&amp;"="&amp;""""&amp;INDEX($E$221:$G$226,MATCH("●",INDEX($H$221:$AQ$226,,MATCH($D325,$137:$137,0)-7),0),1)&amp;""";"),",",""",""")</f>
        <v/>
      </c>
      <c r="BZ325" s="71" t="str">
        <f>SUBSTITUTE(IF(INDEX($E$221:$G$226,MATCH("●",INDEX($H$221:$AQ$226,,MATCH($D325,$137:$137,0)-7),0),1)=VLOOKUP(BZ$312,$AD$9:$AN$32,8,FALSE),"","sed -i "&amp;IF($AK$310="MacOS","'' ","")&amp;"'s#"&amp;BZ$312&amp;"="""&amp;INDEX($E$221:$G$226,MATCH("●",INDEX($H$221:$AQ$226,,MATCH($D325,$137:$137,0)-7),0),1)&amp;""""&amp;"#"&amp;BZ$312&amp;"="&amp;""""&amp;VLOOKUP(BZ$312,$AD$9:$AN$32,8,FALSE)&amp;""""&amp;"#g'"&amp;"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5" s="71" t="str">
        <f>SUBSTITUTE(IF(VLOOKUP(CA$312,$AD$9:$AN$32,8,FALSE)=INDEX($E$228:$G$233,MATCH("●",INDEX($H$228:$AQ$233,,MATCH($D325,$137:$137,0)-7),0),1),"","sed -i "&amp;IF($AK$310="MacOS","'' ","")&amp;"'s#"&amp;CA$312&amp;"="""&amp;VLOOKUP(CA$312,$AD$9:$AN$32,8,FALSE)&amp;""""&amp;"#"&amp;CA$312&amp;"="&amp;""""&amp;INDEX($E$228:$G$233,MATCH("●",INDEX($H$228:$AQ$233,,MATCH($D325,$137:$137,0)-7),0),1)&amp;""""&amp;"#g'"&amp;" ${CONFIG_DIR}"&amp;$K$7&amp;"; export "&amp;CA$312&amp;"="&amp;""""&amp;INDEX($E$228:$G$233,MATCH("●",INDEX($H$228:$AQ$233,,MATCH($D325,$137:$137,0)-7),0),1)&amp;""";"),",",""",""")</f>
        <v/>
      </c>
      <c r="CB325" s="71" t="str">
        <f>SUBSTITUTE(IF(INDEX($E$228:$G$233,MATCH("●",INDEX($H$228:$AQ$233,,MATCH($D325,$137:$137,0)-7),0),1)=VLOOKUP(CB$312,$AD$9:$AN$32,8,FALSE),"","sed -i "&amp;IF($AK$310="MacOS","'' ","")&amp;"'s#"&amp;CB$312&amp;"="""&amp;INDEX($E$228:$G$233,MATCH("●",INDEX($H$228:$AQ$233,,MATCH($D325,$137:$137,0)-7),0),1)&amp;""""&amp;"#"&amp;CB$312&amp;"="&amp;""""&amp;VLOOKUP(CB$312,$AD$9:$AN$32,8,FALSE)&amp;""""&amp;"#g'"&amp;"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5" s="71" t="str">
        <f>SUBSTITUTE(IF(VLOOKUP(CC$312,$AD$9:$AN$32,8,FALSE)=INDEX($E$235:$G$240,MATCH("●",INDEX($H$235:$AQ$240,,MATCH($D325,$137:$137,0)-7),0),1),"","sed -i "&amp;IF($AK$310="MacOS","'' ","")&amp;"'s#"&amp;CC$312&amp;"="""&amp;VLOOKUP(CC$312,$AD$9:$AN$32,8,FALSE)&amp;""""&amp;"#"&amp;CC$312&amp;"="&amp;""""&amp;INDEX($E$235:$G$240,MATCH("●",INDEX($H$235:$AQ$240,,MATCH($D325,$137:$137,0)-7),0),1)&amp;""""&amp;"#g'"&amp;" ${CONFIG_DIR}"&amp;$K$7&amp;"; export "&amp;CC$312&amp;"="&amp;""""&amp;INDEX($E$235:$G$240,MATCH("●",INDEX($H$235:$AQ$240,,MATCH($D325,$137:$137,0)-7),0),1)&amp;""";"),",",""",""")</f>
        <v/>
      </c>
      <c r="CD325" s="71" t="str">
        <f>SUBSTITUTE(IF(INDEX($E$235:$G$240,MATCH("●",INDEX($H$235:$AQ$240,,MATCH($D325,$137:$137,0)-7),0),1)=VLOOKUP(CD$312,$AD$9:$AN$32,8,FALSE),"","sed -i "&amp;IF($AK$310="MacOS","'' ","")&amp;"'s#"&amp;CD$312&amp;"="""&amp;INDEX($E$235:$G$240,MATCH("●",INDEX($H$235:$AQ$240,,MATCH($D325,$137:$137,0)-7),0),1)&amp;""""&amp;"#"&amp;CD$312&amp;"="&amp;""""&amp;VLOOKUP(CD$312,$AD$9:$AN$32,8,FALSE)&amp;""""&amp;"#g'"&amp;"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5" s="71" t="str">
        <f>SUBSTITUTE(IF(VLOOKUP(CE$312,$AD$9:$AN$32,8,FALSE)=INDEX($E$242:$G$247,MATCH("●",INDEX($H$242:$AQ$247,,MATCH($D325,$137:$137,0)-7),0),1),"","sed -i "&amp;IF($AK$310="MacOS","'' ","")&amp;"'s#"&amp;CE$312&amp;"="""&amp;VLOOKUP(CE$312,$AD$9:$AN$32,8,FALSE)&amp;""""&amp;"#"&amp;CE$312&amp;"="&amp;""""&amp;INDEX($E$242:$G$247,MATCH("●",INDEX($H$242:$AQ$247,,MATCH($D325,$137:$137,0)-7),0),1)&amp;""""&amp;"#g'"&amp;" ${CONFIG_DIR}"&amp;$K$7&amp;"; export "&amp;CE$312&amp;"="&amp;""""&amp;INDEX($E$242:$G$247,MATCH("●",INDEX($H$242:$AQ$247,,MATCH($D325,$137:$137,0)-7),0),1)&amp;""";"),",",""",""")</f>
        <v/>
      </c>
      <c r="CF325" s="71" t="str">
        <f>SUBSTITUTE(IF(INDEX($E$242:$G$247,MATCH("●",INDEX($H$242:$AQ$247,,MATCH($D325,$137:$137,0)-7),0),1)=VLOOKUP(CF$312,$AD$9:$AN$32,8,FALSE),"","sed -i "&amp;IF($AK$310="MacOS","'' ","")&amp;"'s#"&amp;CF$312&amp;"="""&amp;INDEX($E$242:$G$247,MATCH("●",INDEX($H$242:$AQ$247,,MATCH($D325,$137:$137,0)-7),0),1)&amp;""""&amp;"#"&amp;CF$312&amp;"="&amp;""""&amp;VLOOKUP(CF$312,$AD$9:$AN$32,8,FALSE)&amp;""""&amp;"#g'"&amp;"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5" s="71" t="str">
        <f>SUBSTITUTE(IF(VLOOKUP(CG$312,$AD$9:$AN$32,8,FALSE)=INDEX($E$249:$G$253,MATCH("●",INDEX($H$249:$AQ$253,,MATCH($D325,$137:$137,0)-7),0),1),"","sed -i "&amp;IF($AK$310="MacOS","'' ","")&amp;"'s#"&amp;CG$312&amp;"="""&amp;VLOOKUP(CG$312,$AD$9:$AN$32,8,FALSE)&amp;""""&amp;"#"&amp;CG$312&amp;"="&amp;""""&amp;INDEX($E$249:$G$253,MATCH("●",INDEX($H$249:$AQ$253,,MATCH($D325,$137:$137,0)-7),0),1)&amp;""""&amp;"#g'"&amp;" ${CONFIG_DIR}"&amp;$K$7&amp;"; export "&amp;CG$312&amp;"="&amp;""""&amp;INDEX($E$249:$G$253,MATCH("●",INDEX($H$249:$AQ$253,,MATCH($D325,$137:$137,0)-7),0),1)&amp;""";"),",",""",""")</f>
        <v/>
      </c>
      <c r="CH325" s="71" t="str">
        <f>SUBSTITUTE(IF(INDEX($E$249:$G$253,MATCH("●",INDEX($H$249:$AQ$253,,MATCH($D325,$137:$137,0)-7),0),1)=VLOOKUP(CH$312,$AD$9:$AN$32,8,FALSE),"","sed -i "&amp;IF($AK$310="MacOS","'' ","")&amp;"'s#"&amp;CH$312&amp;"="""&amp;INDEX($E$249:$G$253,MATCH("●",INDEX($H$249:$AQ$253,,MATCH($D325,$137:$137,0)-7),0),1)&amp;""""&amp;"#"&amp;CH$312&amp;"="&amp;""""&amp;VLOOKUP(CH$312,$AD$9:$AN$32,8,FALSE)&amp;""""&amp;"#g'"&amp;"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5" s="71" t="str">
        <f>SUBSTITUTE(IF(VLOOKUP(CI$312,$AD$9:$AN$32,8,FALSE)=INDEX($E$255:$G$259,MATCH("●",INDEX($H$255:$AQ$259,,MATCH($D325,$137:$137,0)-7),0),1),"","sed -i "&amp;IF($AK$310="MacOS","'' ","")&amp;"'s#"&amp;CI$312&amp;"="""&amp;VLOOKUP(CI$312,$AD$9:$AN$32,8,FALSE)&amp;""""&amp;"#"&amp;CI$312&amp;"="&amp;""""&amp;INDEX($E$255:$G$259,MATCH("●",INDEX($H$255:$AQ$259,,MATCH($D325,$137:$137,0)-7),0),1)&amp;""""&amp;"#g'"&amp;" ${CONFIG_DIR}"&amp;$K$7&amp;"; export "&amp;CI$312&amp;"="&amp;""""&amp;INDEX($E$255:$G$259,MATCH("●",INDEX($H$255:$AQ$259,,MATCH($D325,$137:$137,0)-7),0),1)&amp;""";"),",",""",""")</f>
        <v/>
      </c>
      <c r="CJ325" s="71" t="str">
        <f>SUBSTITUTE(IF(INDEX($E$255:$G$259,MATCH("●",INDEX($H$255:$AQ$259,,MATCH($D325,$137:$137,0)-7),0),1)=VLOOKUP(CJ$312,$AD$9:$AN$32,8,FALSE),"","sed -i "&amp;IF($AK$310="MacOS","'' ","")&amp;"'s#"&amp;CJ$312&amp;"="""&amp;INDEX($E$255:$G$259,MATCH("●",INDEX($H$255:$AQ$259,,MATCH($D325,$137:$137,0)-7),0),1)&amp;""""&amp;"#"&amp;CJ$312&amp;"="&amp;""""&amp;VLOOKUP(CJ$312,$AD$9:$AN$32,8,FALSE)&amp;""""&amp;"#g'"&amp;"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5" s="71" t="str">
        <f>SUBSTITUTE(IF(VLOOKUP(CK$312,$AD$9:$AN$32,8,FALSE)=INDEX($E$261:$G$270,MATCH("●",INDEX($H$261:$AQ$270,,MATCH($D325,$137:$137,0)-7),0),1),"","sed -i "&amp;IF($AK$310="MacOS","'' ","")&amp;"'s#"&amp;CK$312&amp;"="""&amp;VLOOKUP(CK$312,$AD$9:$AN$32,8,FALSE)&amp;""""&amp;"#"&amp;CK$312&amp;"="&amp;""""&amp;INDEX($E$261:$G$270,MATCH("●",INDEX($H$261:$AQ$270,,MATCH($D325,$137:$137,0)-7),0),1)&amp;""""&amp;"#g'"&amp;" ${CONFIG_DIR}"&amp;$K$7&amp;"; export "&amp;CK$312&amp;"="&amp;""""&amp;INDEX($E$261:$G$270,MATCH("●",INDEX($H$261:$AQ$270,,MATCH($D325,$137:$137,0)-7),0),1)&amp;""";"),",",""",""")</f>
        <v/>
      </c>
      <c r="CL325" s="71" t="str">
        <f t="shared" si="6"/>
        <v/>
      </c>
      <c r="CM325" s="71" t="str">
        <f t="shared" si="7"/>
        <v/>
      </c>
      <c r="CN325" s="71" t="str">
        <f t="shared" si="8"/>
        <v/>
      </c>
      <c r="CO325" s="71" t="str">
        <f t="shared" si="9"/>
        <v/>
      </c>
      <c r="CP325" s="71" t="str">
        <f t="shared" si="10"/>
        <v/>
      </c>
      <c r="CQ325" s="71" t="str">
        <f t="shared" si="11"/>
        <v/>
      </c>
      <c r="CR325" s="71" t="str">
        <f t="shared" si="12"/>
        <v/>
      </c>
      <c r="CS325" s="5" t="s">
        <v>735</v>
      </c>
    </row>
    <row r="326" spans="4:97" ht="72" customHeight="1">
      <c r="D326" s="96">
        <f t="shared" si="13"/>
        <v>90</v>
      </c>
      <c r="E326" s="97"/>
      <c r="F326" s="97"/>
      <c r="G326" s="98"/>
      <c r="H326" s="45" t="str">
        <f t="shared" ca="1" si="5"/>
        <v>clear; echo テストケース090;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's#DATABASE_COLLATE="utf8mb4_unicode_ci"#DATABASE_COLLATE="NONE"#g' ${CONFIG_DIR}db_sql_config.txt; export DATABASE_COLLATE="NONE";sed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's#DATABASE_COLLATE="NONE"#DATABASE_COLLATE="utf8mb4_unicode_ci"#g'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7"/>
      <c r="AE326" s="99" t="str" cm="1">
        <f t="array" ref="AE326">SUBSTITUTE(INDEX($H$288:$AQ$288, , MATCH($D326, $137:$137, 0)-7),"-","")</f>
        <v>異常</v>
      </c>
      <c r="AF326" s="100"/>
      <c r="AG326" s="101"/>
      <c r="AH326" s="102" t="s">
        <v>1561</v>
      </c>
      <c r="AI326" s="103"/>
      <c r="AJ326" s="103"/>
      <c r="AK326" s="103"/>
      <c r="AL326" s="103"/>
      <c r="AM326" s="103"/>
      <c r="AN326" s="103"/>
      <c r="AO326" s="103"/>
      <c r="AP326" s="103"/>
      <c r="AQ326" s="104"/>
      <c r="AS326" s="68" t="str" cm="1">
        <f t="array" ref="AS326">SUBSTITUTE(TEXT(INDEX($H$291:$AQ$291,1,$D326-77),"000000"),"-","")</f>
        <v>240132</v>
      </c>
      <c r="AT326" s="69"/>
      <c r="AU326" s="70"/>
      <c r="AW326" s="71" t="str">
        <f>SUBSTITUTE(IF(VLOOKUP(AW$312,$AD$9:$AN$32,8,FALSE)=INDEX($E$143:$G$146,MATCH("●",INDEX($H$143:$AQ$146,,MATCH($D326,$137:$137,0)-7),0),1),"","sed -i "&amp;IF($AK$310="MacOS","'' ","")&amp;"'s#"&amp;AW$312&amp;"="""&amp;VLOOKUP(AW$312,$AD$9:$AN$32,8,FALSE)&amp;""""&amp;"#"&amp;AW$312&amp;"="&amp;""""&amp;INDEX($E$143:$G$146,MATCH("●",INDEX($H$143:$AQ$146,,MATCH($D326,$137:$137,0)-7),0),1)&amp;""""&amp;"#g'"&amp;" ${CONFIG_DIR}"&amp;$K$7&amp;"; export "&amp;AW$312&amp;"="&amp;""""&amp;INDEX($E$143:$G$146,MATCH("●",INDEX($H$143:$AQ$146,,MATCH($D326,$137:$137,0)-7),0),1)&amp;""";"),",",""",""")</f>
        <v>sed -i '' 's#DBMS_NAME="MySQL"#DBMS_NAME="PostgreSQL"#g' ${CONFIG_DIR}db_sql_config.txt; export DBMS_NAME="PostgreSQL";</v>
      </c>
      <c r="AX326" s="71" t="str">
        <f>SUBSTITUTE(IF(INDEX($E$143:$G$146,MATCH("●",INDEX($H$143:$AQ$146,,MATCH($D326,$137:$137,0)-7),0),1)=VLOOKUP(AX$312,$AD$9:$AN$32,8,FALSE),"","sed -i "&amp;IF($AK$310="MacOS","'' ","")&amp;"'s#"&amp;AX$312&amp;"="""&amp;INDEX($E$143:$G$146,MATCH("●",INDEX($H$143:$AQ$146,,MATCH($D326,$137:$137,0)-7),0),1)&amp;""""&amp;"#"&amp;AX$312&amp;"="&amp;""""&amp;VLOOKUP(AX$312,$AD$9:$AN$32,8,FALSE)&amp;""""&amp;"#g'"&amp;"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6" s="71" t="str">
        <f>SUBSTITUTE(IF(VLOOKUP(AY$312,$AD$9:$AN$32,8,FALSE)=INDEX($E$148:$G$149,MATCH("●",INDEX($H$148:$AQ$149,,MATCH($D326,$137:$137,0)-7),0),1),"","sed -i "&amp;IF($AK$310="MacOS","'' ","")&amp;"'s#"&amp;AY$312&amp;"="""&amp;VLOOKUP(AY$312,$AD$9:$AN$32,8,FALSE)&amp;""""&amp;"#"&amp;AY$312&amp;"="&amp;""""&amp;INDEX($E$148:$G$149,MATCH("●",INDEX($H$148:$AQ$149,,MATCH($D326,$137:$137,0)-7),0),1)&amp;""""&amp;"#g'"&amp;" ${CONFIG_DIR}"&amp;$K$7&amp;"; export "&amp;AY$312&amp;"="&amp;""""&amp;INDEX($E$148:$G$149,MATCH("●",INDEX($H$148:$AQ$149,,MATCH($D326,$137:$137,0)-7),0),1)&amp;""";"),",",""",""")</f>
        <v/>
      </c>
      <c r="AZ326" s="71" t="str">
        <f>SUBSTITUTE(IF(INDEX($E$148:$G$149,MATCH("●",INDEX($H$148:$AQ$149,,MATCH($D326,$137:$137,0)-7),0),1)=VLOOKUP(AZ$312,$AD$9:$AN$16,8,FALSE),"","sed -i "&amp;IF($AK$310="MacOS","'' ","")&amp;"'s#"&amp;AZ$312&amp;"="""&amp;INDEX($E$148:$G$149,MATCH("●",INDEX($H$148:$AQ$149,,MATCH($D326,$137:$137,0)-7),0),1)&amp;""""&amp;"#"&amp;AZ$312&amp;"="&amp;""""&amp;VLOOKUP(AZ$312,$AD$9:$AN$16,8,FALSE)&amp;""""&amp;"#g'"&amp;"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6" s="71" t="str">
        <f>SUBSTITUTE(IF(VLOOKUP(BA$312,$AD$9:$AN$32,8,FALSE)=INDEX($E$151:$G$156,MATCH("●",INDEX($H$151:$AQ$156,,MATCH($D326,$137:$137,0)-7),0),1),"","sed -i "&amp;IF($AK$310="MacOS","'' ","")&amp;"'s#"&amp;BA$312&amp;"="""&amp;VLOOKUP(BA$312,$AD$9:$AN$32,8,FALSE)&amp;""""&amp;"#"&amp;BA$312&amp;"="&amp;""""&amp;INDEX($E$151:$G$156,MATCH("●",INDEX($H$151:$AQ$156,,MATCH($D326,$137:$137,0)-7),0),1)&amp;""""&amp;"#g'"&amp;" ${CONFIG_DIR}"&amp;$K$7&amp;"; export "&amp;BA$312&amp;"="&amp;""""&amp;INDEX($E$151:$G$156,MATCH("●",INDEX($H$151:$AQ$156,,MATCH($D326,$137:$137,0)-7),0),1)&amp;""";"),",",""",""")</f>
        <v>sed -i '' 's#DATABASE_CHARACTER_SET="utf8mb4"#DATABASE_CHARACTER_SET="utf8"#g' ${CONFIG_DIR}db_sql_config.txt; export DATABASE_CHARACTER_SET="utf8";</v>
      </c>
      <c r="BB326" s="71" t="str">
        <f>SUBSTITUTE(IF(INDEX($E$151:$G$156,MATCH("●",INDEX($H$151:$AQ$156,,MATCH($D326,$137:$137,0)-7),0),1)=VLOOKUP(BB$312,$AD$9:$AN$16,8,FALSE),"","sed -i "&amp;IF($AK$310="MacOS","'' ","")&amp;"'s#"&amp;BB$312&amp;"="""&amp;INDEX($E$151:$G$156,MATCH("●",INDEX($H$151:$AQ$156,,MATCH($D326,$137:$137,0)-7),0),1)&amp;""""&amp;"#"&amp;BB$312&amp;"="&amp;""""&amp;VLOOKUP(BB$312,$AD$9:$AN$16,8,FALSE)&amp;""""&amp;"#g'"&amp;"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6" s="71" t="str">
        <f>SUBSTITUTE(IF(VLOOKUP(BC$312,$AD$9:$AN$32,8,FALSE)=INDEX($E$158:$G$166,MATCH("●",INDEX($H$158:$AQ$166,,MATCH($D326,$137:$137,0)-7),0),1),"","sed -i "&amp;IF($AK$310="MacOS","'' ","")&amp;"'s#"&amp;BC$312&amp;"="""&amp;VLOOKUP(BC$312,$AD$9:$AN$32,8,FALSE)&amp;""""&amp;"#"&amp;BC$312&amp;"="&amp;""""&amp;INDEX($E$158:$G$166,MATCH("●",INDEX($H$158:$AQ$166,,MATCH($D326,$137:$137,0)-7),0),1)&amp;""""&amp;"#g'"&amp;" ${CONFIG_DIR}"&amp;$K$7&amp;"; export "&amp;BC$312&amp;"="&amp;""""&amp;INDEX($E$158:$G$166,MATCH("●",INDEX($H$158:$AQ$166,,MATCH($D326,$137:$137,0)-7),0),1)&amp;""";"),",",""",""")</f>
        <v>sed -i '' 's#DATABASE_COLLATE="utf8mb4_unicode_ci"#DATABASE_COLLATE="NONE"#g' ${CONFIG_DIR}db_sql_config.txt; export DATABASE_COLLATE="NONE";</v>
      </c>
      <c r="BD326" s="71" t="str">
        <f>SUBSTITUTE(IF(INDEX($E$158:$G$166,MATCH("●",INDEX($H$158:$AQ$166,,MATCH($D326,$137:$137,0)-7),0),1)=VLOOKUP(BD$312,$AD$9:$AN$16,8,FALSE),"","sed -i "&amp;IF($AK$310="MacOS","'' ","")&amp;"'s#"&amp;BD$312&amp;"="""&amp;INDEX($E$158:$G$166,MATCH("●",INDEX($H$158:$AQ$166,,MATCH($D326,$137:$137,0)-7),0),1)&amp;""""&amp;"#"&amp;BD$312&amp;"="&amp;""""&amp;VLOOKUP(BD$312,$AD$9:$AN$16,8,FALSE)&amp;""""&amp;"#g'"&amp;"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's#DATABASE_COLLATE="NONE"#DATABASE_COLLATE="utf8mb4_unicode_ci"#g' ${CONFIG_DIR}db_sql_config.txt; export DATABASE_COLLATE="utf8mb4_unicode_ci";</v>
      </c>
      <c r="BE326" s="71" t="str">
        <f>SUBSTITUTE(IF(VLOOKUP(BE$312,$AD$9:$AN$32,8,FALSE)=INDEX($E$168:$G$169,MATCH("●",INDEX($H$168:$AQ$169,,MATCH($D326,$137:$137,0)-7),0),1),"","sed -i "&amp;IF($AK$310="MacOS","'' ","")&amp;"'s#"&amp;BE$312&amp;"="""&amp;VLOOKUP(BE$312,$AD$9:$AD$9:$AN$32,8,FALSE)&amp;""""&amp;"#"&amp;BE$312&amp;"="&amp;""""&amp;INDEX($E$168:$G$169,MATCH("●",INDEX($H$168:$AQ$169,,MATCH($D326,$137:$137,0)-7),0),1)&amp;""""&amp;"#g'"&amp;" ${CONFIG_DIR}"&amp;$K$7&amp;"; export "&amp;BE$312&amp;"="&amp;""""&amp;INDEX($E$168:$G$169,MATCH("●",INDEX($H$168:$AQ$169,,MATCH($D326,$137:$137,0)-7),0),1)&amp;""";"),",",""",""")</f>
        <v/>
      </c>
      <c r="BF326" s="71" t="str">
        <f>SUBSTITUTE(IF(INDEX($E$168:$G$169,MATCH("●",INDEX($H$168:$AQ$169,,MATCH($D326,$137:$137,0)-7),0),1)=VLOOKUP(BF$312,$AD$9:$AN$16,8,FALSE),"","sed -i "&amp;IF($AK$310="MacOS","'' ","")&amp;"'s#"&amp;BF$312&amp;"="""&amp;INDEX($E$168:$G$169,MATCH("●",INDEX($H$168:$AQ$169,,MATCH($D326,$137:$137,0)-7),0),1)&amp;""""&amp;"#"&amp;BF$312&amp;"="&amp;""""&amp;VLOOKUP(BF$312,$AD$9:$AN$16,8,FALSE)&amp;""""&amp;"#g'"&amp;"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6" s="71" t="str">
        <f>SUBSTITUTE(IF(VLOOKUP(BG$312,$AD$9:$AN$32,8,FALSE)=INDEX($E$171:$G$172,MATCH("●",INDEX($H$171:$AQ$172,,MATCH($D326,$137:$137,0)-7),0),1),"","sed -i "&amp;IF($AK$310="MacOS","'' ","")&amp;"'s#"&amp;BG$312&amp;"="""&amp;VLOOKUP(BG$312,$AD$9:$AN$32,8,FALSE)&amp;""""&amp;"#"&amp;BG$312&amp;"="&amp;""""&amp;INDEX($E$171:$G$172,MATCH("●",INDEX($H$171:$AQ$172,,MATCH($D326,$137:$137,0)-7),0),1)&amp;""""&amp;"#g'"&amp;" ${CONFIG_DIR}"&amp;$K$7&amp;"; export "&amp;BG$312&amp;"="&amp;""""&amp;INDEX($E$171:$G$172,MATCH("●",INDEX($H$171:$AQ$172,,MATCH($D326,$137:$137,0)-7),0),1)&amp;""";"),",",""",""")</f>
        <v/>
      </c>
      <c r="BH326" s="71" t="str">
        <f>SUBSTITUTE(IF(INDEX($E$171:$G$172,MATCH("●",INDEX($H$171:$AQ$172,,MATCH($D326,$137:$137,0)-7),0),1)=VLOOKUP(BH$312,$AD$9:$AN$16,8,FALSE),"","sed -i "&amp;IF($AK$310="MacOS","'' ","")&amp;"'s#"&amp;BH$312&amp;"="""&amp;INDEX($E$171:$G$172,MATCH("●",INDEX($H$171:$AQ$172,,MATCH($D326,$137:$137,0)-7),0),1)&amp;""""&amp;"#"&amp;BH$312&amp;"="&amp;""""&amp;VLOOKUP(BH$312,$AD$9:$AN$16,8,FALSE)&amp;""""&amp;"#g'"&amp;"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6" s="71" t="str">
        <f>SUBSTITUTE(IF(VLOOKUP(BI$312,$AD$9:$AN$32,8,FALSE)=INDEX($E$174:$G$186,MATCH("●",INDEX($H$174:$AQ$186,,MATCH($D326,$137:$137,0)-7),0),1),"","sed -i "&amp;IF($AK$310="MacOS","'' ","")&amp;"'s#"&amp;BI$312&amp;"="""&amp;VLOOKUP(BI$312,$AD$9:$AN$32,8,FALSE)&amp;""""&amp;"#"&amp;BI$312&amp;"="&amp;""""&amp;INDEX($E$174:$G$186,MATCH("●",INDEX($H$174:$AQ$186,,MATCH($D326,$137:$137,0)-7),0),1)&amp;""""&amp;"#g'"&amp;" ${CONFIG_DIR}"&amp;$K$7&amp;"; export "&amp;BI$312&amp;"="&amp;""""&amp;INDEX($E$174:$G$186,MATCH("●",INDEX($H$174:$AQ$186,,MATCH($D326,$137:$137,0)-7),0),1)&amp;""";"),",",""",""")</f>
        <v>sed -i '' 's#DATABASE_USERRIGHT="ALL PRIVILEGES"#DATABASE_USERRIGHT="Superuser"#g' ${CONFIG_DIR}db_sql_config.txt; export DATABASE_USERRIGHT="Superuser";</v>
      </c>
      <c r="BJ326" s="71" t="str">
        <f>SUBSTITUTE(IF(INDEX($E$174:$G$186,MATCH("●",INDEX($H$174:$AQ$186,,MATCH($D326,$137:$137,0)-7),0),1)=VLOOKUP(BJ$312,$AD$9:$AN$16,8,FALSE),"","sed -i "&amp;IF($AK$310="MacOS","'' ","")&amp;"'s#"&amp;BJ$312&amp;"="""&amp;INDEX($E$174:$G$186,MATCH("●",INDEX($H$174:$AQ$186,,MATCH($D326,$137:$137,0)-7),0),1)&amp;""""&amp;"#"&amp;BJ$312&amp;"="&amp;""""&amp;VLOOKUP(BJ$312,$AD$9:$AN$16,8,FALSE)&amp;""""&amp;"#g'"&amp;"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6" s="71" t="str">
        <f>SUBSTITUTE(IF(VLOOKUP(BK$312,$AD$9:$AN$32,8,FALSE)=INDEX($E$188:$G$191,MATCH("●",INDEX($H$188:$AQ$191,,MATCH($D326,$137:$137,0)-7),0),1),"","sed -i "&amp;IF($AK$310="MacOS","'' ","")&amp;"'s#"&amp;BK$312&amp;"="""&amp;VLOOKUP(BK$312,$AD$9:$AN$32,8,FALSE)&amp;""""&amp;"#"&amp;BK$312&amp;"="&amp;""""&amp;INDEX($E$188:$G$191,MATCH("●",INDEX($H$188:$AQ$191,,MATCH($D326,$137:$137,0)-7),0),1)&amp;""""&amp;"#g'"&amp;" ${CONFIG_DIR}"&amp;$K$7&amp;"; export "&amp;BK$312&amp;"="&amp;""""&amp;INDEX($E$188:$G$191,MATCH("●",INDEX($H$188:$AQ$191,,MATCH($D326,$137:$137,0)-7),0),1)&amp;""";"),",",""",""")</f>
        <v/>
      </c>
      <c r="BL326" s="71" t="str">
        <f>SUBSTITUTE(IF(INDEX($E$188:$G$191,MATCH("●",INDEX($H$188:$AQ$191,,MATCH($D326,$137:$137,0)-7),0),1)=VLOOKUP(BL$312,$AD$9:$AN$32,8,FALSE),"","sed -i "&amp;IF($AK$310="MacOS","'' ","")&amp;"'s#"&amp;BL$312&amp;"="""&amp;INDEX($E$188:$G$191,MATCH("●",INDEX($H$188:$AQ$191,,MATCH($D326,$137:$137,0)-7),0),1)&amp;""""&amp;"#"&amp;BL$312&amp;"="&amp;""""&amp;VLOOKUP(BL$312,$AD$9:$AN$32,8,FALSE)&amp;""""&amp;"#g'"&amp;"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6" s="71" t="str">
        <f>SUBSTITUTE(IF(VLOOKUP(BM$312,$AD$9:$AN$32,8,FALSE)=INDEX($E$193:$G$194,MATCH("●",INDEX($H$193:$AQ$194,,MATCH($D326,$137:$137,0)-7),0),1),"","sed -i "&amp;IF($AK$310="MacOS","'' ","")&amp;"'s#"&amp;BM$312&amp;"="""&amp;VLOOKUP(BM$312,$AD$9:$AN$32,8,FALSE)&amp;""""&amp;"#"&amp;BM$312&amp;"="&amp;""""&amp;INDEX($E$193:$G$194,MATCH("●",INDEX($H$193:$AQ$194,,MATCH($D326,$137:$137,0)-7),0),1)&amp;""""&amp;"#g'"&amp;" ${CONFIG_DIR}"&amp;$K$7&amp;"; export "&amp;BM$312&amp;"="&amp;""""&amp;INDEX($E$193:$G$194,MATCH("●",INDEX($H$193:$AQ$194,,MATCH($D326,$137:$137,0)-7),0),1)&amp;""";"),",",""",""")</f>
        <v/>
      </c>
      <c r="BN326" s="71" t="str">
        <f>SUBSTITUTE(IF(INDEX($E$193:$G$194,MATCH("●",INDEX($H$193:$AQ$194,,MATCH($D326,$137:$137,0)-7),0),1)=VLOOKUP(BN$312,$AD$9:$AN$32,8,FALSE),"","sed -i "&amp;IF($AK$310="MacOS","'' ","")&amp;"'s#"&amp;BN$312&amp;"="""&amp;INDEX($E$193:$G$194,MATCH("●",INDEX($H$193:$AQ$194,,MATCH($D326,$137:$137,0)-7),0),1)&amp;""""&amp;"#"&amp;BN$312&amp;"="&amp;""""&amp;VLOOKUP(BN$312,$AD$9:$AN$32,8,FALSE)&amp;""""&amp;"#g'"&amp;"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6" s="71" t="str">
        <f>SUBSTITUTE(IF(VLOOKUP(BO$312,$AD$9:$AN$32,8,FALSE)=INDEX($E$196:$G$197,MATCH("●",INDEX($H$196:$AQ$197,,MATCH($D326,$137:$137,0)-7),0),1),"","sed -i "&amp;IF($AK$310="MacOS","'' ","")&amp;"'s#"&amp;BO$312&amp;"="""&amp;VLOOKUP(BO$312,$AD$9:$AN$32,8,FALSE)&amp;""""&amp;"#"&amp;BO$312&amp;"="&amp;""""&amp;INDEX($E$196:$G$197,MATCH("●",INDEX($H$196:$AQ$197,,MATCH($D326,$137:$137,0)-7),0),1)&amp;""""&amp;"#g'"&amp;" ${CONFIG_DIR}"&amp;$K$7&amp;"; export "&amp;BO$312&amp;"="&amp;""""&amp;INDEX($E$196:$G$197,MATCH("●",INDEX($H$196:$AQ$197,,MATCH($D326,$137:$137,0)-7),0),1)&amp;""";"),",",""",""")</f>
        <v/>
      </c>
      <c r="BP326" s="71" t="str">
        <f>SUBSTITUTE(IF(INDEX($E$196:$G$197,MATCH("●",INDEX($H$196:$AQ$197,,MATCH($D326,$137:$137,0)-7),0),1)=VLOOKUP(BP$312,$AD$9:$AN$32,8,FALSE),"","sed -i "&amp;IF($AK$310="MacOS","'' ","")&amp;"'s#"&amp;BP$312&amp;"="""&amp;INDEX($E$196:$G$197,MATCH("●",INDEX($H$196:$AQ$197,,MATCH($D326,$137:$137,0)-7),0),1)&amp;""""&amp;"#"&amp;BP$312&amp;"="&amp;""""&amp;VLOOKUP(BP$312,$AD$9:$AN$32,8,FALSE)&amp;""""&amp;"#g'"&amp;"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6" s="71" t="str">
        <f>SUBSTITUTE(IF(VLOOKUP(BQ$312,$AD$9:$AN$32,8,FALSE)=INDEX($E$199:$G$200,MATCH("●",INDEX($H$199:$AQ$200,,MATCH($D326,$137:$137,0)-7),0),1),"","sed -i "&amp;IF($AK$310="MacOS","'' ","")&amp;"'s#"&amp;BQ$312&amp;"="""&amp;VLOOKUP(BQ$312,$AD$9:$AN$32,8,FALSE)&amp;""""&amp;"#"&amp;BQ$312&amp;"="&amp;""""&amp;INDEX($E$199:$G$200,MATCH("●",INDEX($H$199:$AQ$200,,MATCH($D326,$137:$137,0)-7),0),1)&amp;""""&amp;"#g'"&amp;" ${CONFIG_DIR}"&amp;$K$7&amp;"; export "&amp;BQ$312&amp;"="&amp;""""&amp;INDEX($E$199:$G$200,MATCH("●",INDEX($H$199:$AQ$200,,MATCH($D326,$137:$137,0)-7),0),1)&amp;""";"),",",""",""")</f>
        <v/>
      </c>
      <c r="BR326" s="71" t="str">
        <f>SUBSTITUTE(IF(INDEX($E$199:$G$200,MATCH("●",INDEX($H$199:$AQ$200,,MATCH($D326,$137:$137,0)-7),0),1)=VLOOKUP(BR$312,$AD$9:$AN$32,8,FALSE),"","sed -i "&amp;IF($AK$310="MacOS","'' ","")&amp;"'s#"&amp;BR$312&amp;"="""&amp;INDEX($E$199:$G$200,MATCH("●",INDEX($H$199:$AQ$200,,MATCH($D326,$137:$137,0)-7),0),1)&amp;""""&amp;"#"&amp;BR$312&amp;"="&amp;""""&amp;VLOOKUP(BR$312,$AD$9:$AN$32,8,FALSE)&amp;""""&amp;"#g'"&amp;"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6" s="71" t="str">
        <f>SUBSTITUTE(IF(VLOOKUP(BS$312,$AD$9:$AN$32,8,FALSE)=INDEX($E$202:$G$205,MATCH("●",INDEX($H$202:$AQ$205,,MATCH($D326,$137:$137,0)-7),0),1),"","sed -i "&amp;IF($AK$310="MacOS","'' ","")&amp;"'s#"&amp;BS$312&amp;"="""&amp;VLOOKUP(BS$312,$AD$9:$AN$32,8,FALSE)&amp;""""&amp;"#"&amp;BS$312&amp;"="&amp;""""&amp;INDEX($E$202:$G$205,MATCH("●",INDEX($H$202:$AQ$205,,MATCH($D326,$137:$137,0)-7),0),1)&amp;""""&amp;"#g'"&amp;" ${CONFIG_DIR}"&amp;$K$7&amp;"; export "&amp;BS$312&amp;"="&amp;""""&amp;INDEX($E$202:$G$205,MATCH("●",INDEX($H$202:$AQ$205,,MATCH($D326,$137:$137,0)-7),0),1)&amp;""";"),",",""",""")</f>
        <v/>
      </c>
      <c r="BT326" s="71" t="str">
        <f>SUBSTITUTE(IF(INDEX($E$202:$G$205,MATCH("●",INDEX($H$202:$AQ$205,,MATCH($D326,$137:$137,0)-7),0),1)=VLOOKUP(BT$312,$AD$9:$AN$32,8,FALSE),"","sed -i "&amp;IF($AK$310="MacOS","'' ","")&amp;"'s#"&amp;BT$312&amp;"="""&amp;INDEX($E$202:$G$205,MATCH("●",INDEX($H$202:$AQ$205,,MATCH($D326,$137:$137,0)-7),0),1)&amp;""""&amp;"#"&amp;BT$312&amp;"="&amp;""""&amp;VLOOKUP(BT$312,$AD$9:$AN$32,8,FALSE)&amp;""""&amp;"#g'"&amp;"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6" s="71" t="str">
        <f>SUBSTITUTE(IF(VLOOKUP(BU$312,$AD$9:$AN$32,8,FALSE)=INDEX($E$207:$G$212,MATCH("●",INDEX($H$207:$AQ$212,,MATCH($D326,$137:$137,0)-7),0),1),"","sed -i "&amp;IF($AK$310="MacOS","'' ","")&amp;"'s#"&amp;BU$312&amp;"="""&amp;VLOOKUP(BU$312,$AD$9:$AN$32,8,FALSE)&amp;""""&amp;"#"&amp;BU$312&amp;"="&amp;""""&amp;INDEX($E$207:$G$212,MATCH("●",INDEX($H$207:$AQ$212,,MATCH($D326,$137:$137,0)-7),0),1)&amp;""""&amp;"#g'"&amp;" ${CONFIG_DIR}"&amp;$K$7&amp;"; export "&amp;BU$312&amp;"="&amp;""""&amp;INDEX($E$207:$G$212,MATCH("●",INDEX($H$207:$AQ$212,,MATCH($D326,$137:$137,0)-7),0),1)&amp;""";"),",",""",""")</f>
        <v/>
      </c>
      <c r="BV326" s="71" t="str">
        <f>SUBSTITUTE(IF(INDEX($E$207:$G$212,MATCH("●",INDEX($H$207:$AQ$212,,MATCH($D326,$137:$137,0)-7),0),1)=VLOOKUP(BV$312,$AD$9:$AN$32,8,FALSE),"","sed -i "&amp;IF($AK$310="MacOS","'' ","")&amp;"'s#"&amp;BV$312&amp;"="""&amp;INDEX($E$207:$G$212,MATCH("●",INDEX($H$207:$AQ$212,,MATCH($D326,$137:$137,0)-7),0),1)&amp;""""&amp;"#"&amp;BV$312&amp;"="&amp;""""&amp;VLOOKUP(BV$312,$AD$9:$AN$32,8,FALSE)&amp;""""&amp;"#g'"&amp;"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6" s="71" t="str">
        <f>SUBSTITUTE(IF(VLOOKUP(BW$312,$AD$9:$AN$32,8,FALSE)=INDEX($E$214:$G$219,MATCH("●",INDEX($H$214:$AQ$219,,MATCH($D326,$137:$137,0)-7),0),1),"","sed -i "&amp;IF($AK$310="MacOS","'' ","")&amp;"'s#"&amp;BW$312&amp;"="""&amp;VLOOKUP(BW$312,$AD$9:$AN$32,8,FALSE)&amp;""""&amp;"#"&amp;BW$312&amp;"="&amp;""""&amp;INDEX($E$214:$G$219,MATCH("●",INDEX($H$214:$AQ$219,,MATCH($D326,$137:$137,0)-7),0),1)&amp;""""&amp;"#g'"&amp;" ${CONFIG_DIR}"&amp;$K$7&amp;"; export "&amp;BW$312&amp;"="&amp;""""&amp;INDEX($E$214:$G$219,MATCH("●",INDEX($H$214:$AQ$219,,MATCH($D326,$137:$137,0)-7),0),1)&amp;""";"),",",""",""")</f>
        <v/>
      </c>
      <c r="BX326" s="71" t="str">
        <f>SUBSTITUTE(IF(INDEX($E$214:$G$219,MATCH("●",INDEX($H$214:$AQ$219,,MATCH($D326,$137:$137,0)-7),0),1)=VLOOKUP(BX$312,$AD$9:$AN$32,8,FALSE),"","sed -i "&amp;IF($AK$310="MacOS","'' ","")&amp;"'s#"&amp;BX$312&amp;"="""&amp;INDEX($E$214:$G$219,MATCH("●",INDEX($H$214:$AQ$219,,MATCH($D326,$137:$137,0)-7),0),1)&amp;""""&amp;"#"&amp;BX$312&amp;"="&amp;""""&amp;VLOOKUP(BX$312,$AD$9:$AN$32,8,FALSE)&amp;""""&amp;"#g'"&amp;"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6" s="71" t="str">
        <f>SUBSTITUTE(IF(VLOOKUP(BY$312,$AD$9:$AN$32,8,FALSE)=INDEX($E$221:$G$226,MATCH("●",INDEX($H$221:$AQ$226,,MATCH($D326,$137:$137,0)-7),0),1),"","sed -i "&amp;IF($AK$310="MacOS","'' ","")&amp;"'s#"&amp;BY$312&amp;"="""&amp;VLOOKUP(BY$312,$AD$9:$AN$32,8,FALSE)&amp;""""&amp;"#"&amp;BY$312&amp;"="&amp;""""&amp;INDEX($E$221:$G$226,MATCH("●",INDEX($H$221:$AQ$226,,MATCH($D326,$137:$137,0)-7),0),1)&amp;""""&amp;"#g'"&amp;" ${CONFIG_DIR}"&amp;$K$7&amp;"; export "&amp;BY$312&amp;"="&amp;""""&amp;INDEX($E$221:$G$226,MATCH("●",INDEX($H$221:$AQ$226,,MATCH($D326,$137:$137,0)-7),0),1)&amp;""";"),",",""",""")</f>
        <v/>
      </c>
      <c r="BZ326" s="71" t="str">
        <f>SUBSTITUTE(IF(INDEX($E$221:$G$226,MATCH("●",INDEX($H$221:$AQ$226,,MATCH($D326,$137:$137,0)-7),0),1)=VLOOKUP(BZ$312,$AD$9:$AN$32,8,FALSE),"","sed -i "&amp;IF($AK$310="MacOS","'' ","")&amp;"'s#"&amp;BZ$312&amp;"="""&amp;INDEX($E$221:$G$226,MATCH("●",INDEX($H$221:$AQ$226,,MATCH($D326,$137:$137,0)-7),0),1)&amp;""""&amp;"#"&amp;BZ$312&amp;"="&amp;""""&amp;VLOOKUP(BZ$312,$AD$9:$AN$32,8,FALSE)&amp;""""&amp;"#g'"&amp;"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6" s="71" t="str">
        <f>SUBSTITUTE(IF(VLOOKUP(CA$312,$AD$9:$AN$32,8,FALSE)=INDEX($E$228:$G$233,MATCH("●",INDEX($H$228:$AQ$233,,MATCH($D326,$137:$137,0)-7),0),1),"","sed -i "&amp;IF($AK$310="MacOS","'' ","")&amp;"'s#"&amp;CA$312&amp;"="""&amp;VLOOKUP(CA$312,$AD$9:$AN$32,8,FALSE)&amp;""""&amp;"#"&amp;CA$312&amp;"="&amp;""""&amp;INDEX($E$228:$G$233,MATCH("●",INDEX($H$228:$AQ$233,,MATCH($D326,$137:$137,0)-7),0),1)&amp;""""&amp;"#g'"&amp;" ${CONFIG_DIR}"&amp;$K$7&amp;"; export "&amp;CA$312&amp;"="&amp;""""&amp;INDEX($E$228:$G$233,MATCH("●",INDEX($H$228:$AQ$233,,MATCH($D326,$137:$137,0)-7),0),1)&amp;""";"),",",""",""")</f>
        <v/>
      </c>
      <c r="CB326" s="71" t="str">
        <f>SUBSTITUTE(IF(INDEX($E$228:$G$233,MATCH("●",INDEX($H$228:$AQ$233,,MATCH($D326,$137:$137,0)-7),0),1)=VLOOKUP(CB$312,$AD$9:$AN$32,8,FALSE),"","sed -i "&amp;IF($AK$310="MacOS","'' ","")&amp;"'s#"&amp;CB$312&amp;"="""&amp;INDEX($E$228:$G$233,MATCH("●",INDEX($H$228:$AQ$233,,MATCH($D326,$137:$137,0)-7),0),1)&amp;""""&amp;"#"&amp;CB$312&amp;"="&amp;""""&amp;VLOOKUP(CB$312,$AD$9:$AN$32,8,FALSE)&amp;""""&amp;"#g'"&amp;"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6" s="71" t="str">
        <f>SUBSTITUTE(IF(VLOOKUP(CC$312,$AD$9:$AN$32,8,FALSE)=INDEX($E$235:$G$240,MATCH("●",INDEX($H$235:$AQ$240,,MATCH($D326,$137:$137,0)-7),0),1),"","sed -i "&amp;IF($AK$310="MacOS","'' ","")&amp;"'s#"&amp;CC$312&amp;"="""&amp;VLOOKUP(CC$312,$AD$9:$AN$32,8,FALSE)&amp;""""&amp;"#"&amp;CC$312&amp;"="&amp;""""&amp;INDEX($E$235:$G$240,MATCH("●",INDEX($H$235:$AQ$240,,MATCH($D326,$137:$137,0)-7),0),1)&amp;""""&amp;"#g'"&amp;" ${CONFIG_DIR}"&amp;$K$7&amp;"; export "&amp;CC$312&amp;"="&amp;""""&amp;INDEX($E$235:$G$240,MATCH("●",INDEX($H$235:$AQ$240,,MATCH($D326,$137:$137,0)-7),0),1)&amp;""";"),",",""",""")</f>
        <v/>
      </c>
      <c r="CD326" s="71" t="str">
        <f>SUBSTITUTE(IF(INDEX($E$235:$G$240,MATCH("●",INDEX($H$235:$AQ$240,,MATCH($D326,$137:$137,0)-7),0),1)=VLOOKUP(CD$312,$AD$9:$AN$32,8,FALSE),"","sed -i "&amp;IF($AK$310="MacOS","'' ","")&amp;"'s#"&amp;CD$312&amp;"="""&amp;INDEX($E$235:$G$240,MATCH("●",INDEX($H$235:$AQ$240,,MATCH($D326,$137:$137,0)-7),0),1)&amp;""""&amp;"#"&amp;CD$312&amp;"="&amp;""""&amp;VLOOKUP(CD$312,$AD$9:$AN$32,8,FALSE)&amp;""""&amp;"#g'"&amp;"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6" s="71" t="str">
        <f>SUBSTITUTE(IF(VLOOKUP(CE$312,$AD$9:$AN$32,8,FALSE)=INDEX($E$242:$G$247,MATCH("●",INDEX($H$242:$AQ$247,,MATCH($D326,$137:$137,0)-7),0),1),"","sed -i "&amp;IF($AK$310="MacOS","'' ","")&amp;"'s#"&amp;CE$312&amp;"="""&amp;VLOOKUP(CE$312,$AD$9:$AN$32,8,FALSE)&amp;""""&amp;"#"&amp;CE$312&amp;"="&amp;""""&amp;INDEX($E$242:$G$247,MATCH("●",INDEX($H$242:$AQ$247,,MATCH($D326,$137:$137,0)-7),0),1)&amp;""""&amp;"#g'"&amp;" ${CONFIG_DIR}"&amp;$K$7&amp;"; export "&amp;CE$312&amp;"="&amp;""""&amp;INDEX($E$242:$G$247,MATCH("●",INDEX($H$242:$AQ$247,,MATCH($D326,$137:$137,0)-7),0),1)&amp;""";"),",",""",""")</f>
        <v/>
      </c>
      <c r="CF326" s="71" t="str">
        <f>SUBSTITUTE(IF(INDEX($E$242:$G$247,MATCH("●",INDEX($H$242:$AQ$247,,MATCH($D326,$137:$137,0)-7),0),1)=VLOOKUP(CF$312,$AD$9:$AN$32,8,FALSE),"","sed -i "&amp;IF($AK$310="MacOS","'' ","")&amp;"'s#"&amp;CF$312&amp;"="""&amp;INDEX($E$242:$G$247,MATCH("●",INDEX($H$242:$AQ$247,,MATCH($D326,$137:$137,0)-7),0),1)&amp;""""&amp;"#"&amp;CF$312&amp;"="&amp;""""&amp;VLOOKUP(CF$312,$AD$9:$AN$32,8,FALSE)&amp;""""&amp;"#g'"&amp;"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6" s="71" t="str">
        <f>SUBSTITUTE(IF(VLOOKUP(CG$312,$AD$9:$AN$32,8,FALSE)=INDEX($E$249:$G$253,MATCH("●",INDEX($H$249:$AQ$253,,MATCH($D326,$137:$137,0)-7),0),1),"","sed -i "&amp;IF($AK$310="MacOS","'' ","")&amp;"'s#"&amp;CG$312&amp;"="""&amp;VLOOKUP(CG$312,$AD$9:$AN$32,8,FALSE)&amp;""""&amp;"#"&amp;CG$312&amp;"="&amp;""""&amp;INDEX($E$249:$G$253,MATCH("●",INDEX($H$249:$AQ$253,,MATCH($D326,$137:$137,0)-7),0),1)&amp;""""&amp;"#g'"&amp;" ${CONFIG_DIR}"&amp;$K$7&amp;"; export "&amp;CG$312&amp;"="&amp;""""&amp;INDEX($E$249:$G$253,MATCH("●",INDEX($H$249:$AQ$253,,MATCH($D326,$137:$137,0)-7),0),1)&amp;""";"),",",""",""")</f>
        <v/>
      </c>
      <c r="CH326" s="71" t="str">
        <f>SUBSTITUTE(IF(INDEX($E$249:$G$253,MATCH("●",INDEX($H$249:$AQ$253,,MATCH($D326,$137:$137,0)-7),0),1)=VLOOKUP(CH$312,$AD$9:$AN$32,8,FALSE),"","sed -i "&amp;IF($AK$310="MacOS","'' ","")&amp;"'s#"&amp;CH$312&amp;"="""&amp;INDEX($E$249:$G$253,MATCH("●",INDEX($H$249:$AQ$253,,MATCH($D326,$137:$137,0)-7),0),1)&amp;""""&amp;"#"&amp;CH$312&amp;"="&amp;""""&amp;VLOOKUP(CH$312,$AD$9:$AN$32,8,FALSE)&amp;""""&amp;"#g'"&amp;"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6" s="71" t="str">
        <f>SUBSTITUTE(IF(VLOOKUP(CI$312,$AD$9:$AN$32,8,FALSE)=INDEX($E$255:$G$259,MATCH("●",INDEX($H$255:$AQ$259,,MATCH($D326,$137:$137,0)-7),0),1),"","sed -i "&amp;IF($AK$310="MacOS","'' ","")&amp;"'s#"&amp;CI$312&amp;"="""&amp;VLOOKUP(CI$312,$AD$9:$AN$32,8,FALSE)&amp;""""&amp;"#"&amp;CI$312&amp;"="&amp;""""&amp;INDEX($E$255:$G$259,MATCH("●",INDEX($H$255:$AQ$259,,MATCH($D326,$137:$137,0)-7),0),1)&amp;""""&amp;"#g'"&amp;" ${CONFIG_DIR}"&amp;$K$7&amp;"; export "&amp;CI$312&amp;"="&amp;""""&amp;INDEX($E$255:$G$259,MATCH("●",INDEX($H$255:$AQ$259,,MATCH($D326,$137:$137,0)-7),0),1)&amp;""";"),",",""",""")</f>
        <v/>
      </c>
      <c r="CJ326" s="71" t="str">
        <f>SUBSTITUTE(IF(INDEX($E$255:$G$259,MATCH("●",INDEX($H$255:$AQ$259,,MATCH($D326,$137:$137,0)-7),0),1)=VLOOKUP(CJ$312,$AD$9:$AN$32,8,FALSE),"","sed -i "&amp;IF($AK$310="MacOS","'' ","")&amp;"'s#"&amp;CJ$312&amp;"="""&amp;INDEX($E$255:$G$259,MATCH("●",INDEX($H$255:$AQ$259,,MATCH($D326,$137:$137,0)-7),0),1)&amp;""""&amp;"#"&amp;CJ$312&amp;"="&amp;""""&amp;VLOOKUP(CJ$312,$AD$9:$AN$32,8,FALSE)&amp;""""&amp;"#g'"&amp;"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6" s="71" t="str">
        <f>SUBSTITUTE(IF(VLOOKUP(CK$312,$AD$9:$AN$32,8,FALSE)=INDEX($E$261:$G$270,MATCH("●",INDEX($H$261:$AQ$270,,MATCH($D326,$137:$137,0)-7),0),1),"","sed -i "&amp;IF($AK$310="MacOS","'' ","")&amp;"'s#"&amp;CK$312&amp;"="""&amp;VLOOKUP(CK$312,$AD$9:$AN$32,8,FALSE)&amp;""""&amp;"#"&amp;CK$312&amp;"="&amp;""""&amp;INDEX($E$261:$G$270,MATCH("●",INDEX($H$261:$AQ$270,,MATCH($D326,$137:$137,0)-7),0),1)&amp;""""&amp;"#g'"&amp;" ${CONFIG_DIR}"&amp;$K$7&amp;"; export "&amp;CK$312&amp;"="&amp;""""&amp;INDEX($E$261:$G$270,MATCH("●",INDEX($H$261:$AQ$270,,MATCH($D326,$137:$137,0)-7),0),1)&amp;""";"),",",""",""")</f>
        <v/>
      </c>
      <c r="CL326" s="71" t="str">
        <f t="shared" si="6"/>
        <v/>
      </c>
      <c r="CM326" s="71" t="str">
        <f t="shared" si="7"/>
        <v/>
      </c>
      <c r="CN326" s="71" t="str">
        <f t="shared" si="8"/>
        <v/>
      </c>
      <c r="CO326" s="71" t="str">
        <f t="shared" si="9"/>
        <v/>
      </c>
      <c r="CP326" s="71" t="str">
        <f t="shared" si="10"/>
        <v/>
      </c>
      <c r="CQ326" s="71" t="str">
        <f t="shared" si="11"/>
        <v/>
      </c>
      <c r="CR326" s="71" t="str">
        <f t="shared" si="12"/>
        <v/>
      </c>
      <c r="CS326" s="5" t="s">
        <v>735</v>
      </c>
    </row>
    <row r="327" spans="4:97" ht="72" customHeight="1">
      <c r="D327" s="96">
        <f t="shared" si="13"/>
        <v>91</v>
      </c>
      <c r="E327" s="97"/>
      <c r="F327" s="97"/>
      <c r="G327" s="98"/>
      <c r="H327" s="45" t="str">
        <f t="shared" ca="1" si="5"/>
        <v>clear; echo テストケース091;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's#DATABASE_COLLATE="utf8mb4_unicode_ci"#DATABASE_COLLATE=""#g' ${CONFIG_DIR}db_sql_config.txt; export DATABASE_COLLATE="";sed -i '' 's#DATABASE_USERRIGHT="ALL PRIVILEGES"#DATABASE_USERRIGHT="Superuser"#g' ${CONFIG_DIR}db_sql_config.txt; export DATABASE_USERRIGHT="Superuser";sed -i '' 's#POSTGRESQL_TEMPLATE="template0"#POSTGRESQL_TEMPLATE="template1"#g' ${CONFIG_DIR}db_data_config.txt; export POSTGRESQL_TEMPLATE="template1";sh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's#POSTGRESQL_TEMPLATE="template1"#POSTGRESQL_TEMPLATE="template0"#g' ${CONFIG_DIR}db_data_config.txt; export POSTGRESQL_TEMPLATE="template0";</v>
      </c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7"/>
      <c r="AE327" s="99" t="str" cm="1">
        <f t="array" ref="AE327">SUBSTITUTE(INDEX($H$288:$AQ$288, , MATCH($D327, $137:$137, 0)-7),"-","")</f>
        <v>異常</v>
      </c>
      <c r="AF327" s="100"/>
      <c r="AG327" s="101"/>
      <c r="AH327" s="102" t="s">
        <v>1582</v>
      </c>
      <c r="AI327" s="103"/>
      <c r="AJ327" s="103"/>
      <c r="AK327" s="103"/>
      <c r="AL327" s="103"/>
      <c r="AM327" s="103"/>
      <c r="AN327" s="103"/>
      <c r="AO327" s="103"/>
      <c r="AP327" s="103"/>
      <c r="AQ327" s="104"/>
      <c r="AS327" s="68" t="str" cm="1">
        <f t="array" ref="AS327">SUBSTITUTE(TEXT(INDEX($H$291:$AQ$291,1,$D327-77),"000000"),"-","")</f>
        <v>240132</v>
      </c>
      <c r="AT327" s="69"/>
      <c r="AU327" s="70"/>
      <c r="AW327" s="71" t="str">
        <f>SUBSTITUTE(IF(VLOOKUP(AW$312,$AD$9:$AN$32,8,FALSE)=INDEX($E$143:$G$146,MATCH("●",INDEX($H$143:$AQ$146,,MATCH($D327,$137:$137,0)-7),0),1),"","sed -i "&amp;IF($AK$310="MacOS","'' ","")&amp;"'s#"&amp;AW$312&amp;"="""&amp;VLOOKUP(AW$312,$AD$9:$AN$32,8,FALSE)&amp;""""&amp;"#"&amp;AW$312&amp;"="&amp;""""&amp;INDEX($E$143:$G$146,MATCH("●",INDEX($H$143:$AQ$146,,MATCH($D327,$137:$137,0)-7),0),1)&amp;""""&amp;"#g'"&amp;" ${CONFIG_DIR}"&amp;$K$7&amp;"; export "&amp;AW$312&amp;"="&amp;""""&amp;INDEX($E$143:$G$146,MATCH("●",INDEX($H$143:$AQ$146,,MATCH($D327,$137:$137,0)-7),0),1)&amp;""";"),",",""",""")</f>
        <v>sed -i '' 's#DBMS_NAME="MySQL"#DBMS_NAME="PostgreSQL"#g' ${CONFIG_DIR}db_sql_config.txt; export DBMS_NAME="PostgreSQL";</v>
      </c>
      <c r="AX327" s="71" t="str">
        <f>SUBSTITUTE(IF(INDEX($E$143:$G$146,MATCH("●",INDEX($H$143:$AQ$146,,MATCH($D327,$137:$137,0)-7),0),1)=VLOOKUP(AX$312,$AD$9:$AN$32,8,FALSE),"","sed -i "&amp;IF($AK$310="MacOS","'' ","")&amp;"'s#"&amp;AX$312&amp;"="""&amp;INDEX($E$143:$G$146,MATCH("●",INDEX($H$143:$AQ$146,,MATCH($D327,$137:$137,0)-7),0),1)&amp;""""&amp;"#"&amp;AX$312&amp;"="&amp;""""&amp;VLOOKUP(AX$312,$AD$9:$AN$32,8,FALSE)&amp;""""&amp;"#g'"&amp;"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7" s="71" t="str">
        <f>SUBSTITUTE(IF(VLOOKUP(AY$312,$AD$9:$AN$32,8,FALSE)=INDEX($E$148:$G$149,MATCH("●",INDEX($H$148:$AQ$149,,MATCH($D327,$137:$137,0)-7),0),1),"","sed -i "&amp;IF($AK$310="MacOS","'' ","")&amp;"'s#"&amp;AY$312&amp;"="""&amp;VLOOKUP(AY$312,$AD$9:$AN$32,8,FALSE)&amp;""""&amp;"#"&amp;AY$312&amp;"="&amp;""""&amp;INDEX($E$148:$G$149,MATCH("●",INDEX($H$148:$AQ$149,,MATCH($D327,$137:$137,0)-7),0),1)&amp;""""&amp;"#g'"&amp;" ${CONFIG_DIR}"&amp;$K$7&amp;"; export "&amp;AY$312&amp;"="&amp;""""&amp;INDEX($E$148:$G$149,MATCH("●",INDEX($H$148:$AQ$149,,MATCH($D327,$137:$137,0)-7),0),1)&amp;""";"),",",""",""")</f>
        <v/>
      </c>
      <c r="AZ327" s="71" t="str">
        <f>SUBSTITUTE(IF(INDEX($E$148:$G$149,MATCH("●",INDEX($H$148:$AQ$149,,MATCH($D327,$137:$137,0)-7),0),1)=VLOOKUP(AZ$312,$AD$9:$AN$16,8,FALSE),"","sed -i "&amp;IF($AK$310="MacOS","'' ","")&amp;"'s#"&amp;AZ$312&amp;"="""&amp;INDEX($E$148:$G$149,MATCH("●",INDEX($H$148:$AQ$149,,MATCH($D327,$137:$137,0)-7),0),1)&amp;""""&amp;"#"&amp;AZ$312&amp;"="&amp;""""&amp;VLOOKUP(AZ$312,$AD$9:$AN$16,8,FALSE)&amp;""""&amp;"#g'"&amp;"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7" s="71" t="str">
        <f>SUBSTITUTE(IF(VLOOKUP(BA$312,$AD$9:$AN$32,8,FALSE)=INDEX($E$151:$G$156,MATCH("●",INDEX($H$151:$AQ$156,,MATCH($D327,$137:$137,0)-7),0),1),"","sed -i "&amp;IF($AK$310="MacOS","'' ","")&amp;"'s#"&amp;BA$312&amp;"="""&amp;VLOOKUP(BA$312,$AD$9:$AN$32,8,FALSE)&amp;""""&amp;"#"&amp;BA$312&amp;"="&amp;""""&amp;INDEX($E$151:$G$156,MATCH("●",INDEX($H$151:$AQ$156,,MATCH($D327,$137:$137,0)-7),0),1)&amp;""""&amp;"#g'"&amp;" ${CONFIG_DIR}"&amp;$K$7&amp;"; export "&amp;BA$312&amp;"="&amp;""""&amp;INDEX($E$151:$G$156,MATCH("●",INDEX($H$151:$AQ$156,,MATCH($D327,$137:$137,0)-7),0),1)&amp;""";"),",",""",""")</f>
        <v>sed -i '' 's#DATABASE_CHARACTER_SET="utf8mb4"#DATABASE_CHARACTER_SET="utf8"#g' ${CONFIG_DIR}db_sql_config.txt; export DATABASE_CHARACTER_SET="utf8";</v>
      </c>
      <c r="BB327" s="71" t="str">
        <f>SUBSTITUTE(IF(INDEX($E$151:$G$156,MATCH("●",INDEX($H$151:$AQ$156,,MATCH($D327,$137:$137,0)-7),0),1)=VLOOKUP(BB$312,$AD$9:$AN$16,8,FALSE),"","sed -i "&amp;IF($AK$310="MacOS","'' ","")&amp;"'s#"&amp;BB$312&amp;"="""&amp;INDEX($E$151:$G$156,MATCH("●",INDEX($H$151:$AQ$156,,MATCH($D327,$137:$137,0)-7),0),1)&amp;""""&amp;"#"&amp;BB$312&amp;"="&amp;""""&amp;VLOOKUP(BB$312,$AD$9:$AN$16,8,FALSE)&amp;""""&amp;"#g'"&amp;"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7" s="71" t="str">
        <f>SUBSTITUTE(IF(VLOOKUP(BC$312,$AD$9:$AN$32,8,FALSE)=INDEX($E$158:$G$166,MATCH("●",INDEX($H$158:$AQ$166,,MATCH($D327,$137:$137,0)-7),0),1),"","sed -i "&amp;IF($AK$310="MacOS","'' ","")&amp;"'s#"&amp;BC$312&amp;"="""&amp;VLOOKUP(BC$312,$AD$9:$AN$32,8,FALSE)&amp;""""&amp;"#"&amp;BC$312&amp;"="&amp;""""&amp;INDEX($E$158:$G$166,MATCH("●",INDEX($H$158:$AQ$166,,MATCH($D327,$137:$137,0)-7),0),1)&amp;""""&amp;"#g'"&amp;" ${CONFIG_DIR}"&amp;$K$7&amp;"; export "&amp;BC$312&amp;"="&amp;""""&amp;INDEX($E$158:$G$166,MATCH("●",INDEX($H$158:$AQ$166,,MATCH($D327,$137:$137,0)-7),0),1)&amp;""";"),",",""",""")</f>
        <v>sed -i '' 's#DATABASE_COLLATE="utf8mb4_unicode_ci"#DATABASE_COLLATE="なし"#g' ${CONFIG_DIR}db_sql_config.txt; export DATABASE_COLLATE="なし";</v>
      </c>
      <c r="BD327" s="71" t="str">
        <f>SUBSTITUTE(IF(INDEX($E$158:$G$166,MATCH("●",INDEX($H$158:$AQ$166,,MATCH($D327,$137:$137,0)-7),0),1)=VLOOKUP(BD$312,$AD$9:$AN$16,8,FALSE),"","sed -i "&amp;IF($AK$310="MacOS","'' ","")&amp;"'s#"&amp;BD$312&amp;"="""&amp;INDEX($E$158:$G$166,MATCH("●",INDEX($H$158:$AQ$166,,MATCH($D327,$137:$137,0)-7),0),1)&amp;""""&amp;"#"&amp;BD$312&amp;"="&amp;""""&amp;VLOOKUP(BD$312,$AD$9:$AN$16,8,FALSE)&amp;""""&amp;"#g'"&amp;"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's#DATABASE_COLLATE="なし"#DATABASE_COLLATE="utf8mb4_unicode_ci"#g' ${CONFIG_DIR}db_sql_config.txt; export DATABASE_COLLATE="utf8mb4_unicode_ci";</v>
      </c>
      <c r="BE327" s="71" t="str">
        <f>SUBSTITUTE(IF(VLOOKUP(BE$312,$AD$9:$AN$32,8,FALSE)=INDEX($E$168:$G$169,MATCH("●",INDEX($H$168:$AQ$169,,MATCH($D327,$137:$137,0)-7),0),1),"","sed -i "&amp;IF($AK$310="MacOS","'' ","")&amp;"'s#"&amp;BE$312&amp;"="""&amp;VLOOKUP(BE$312,$AD$9:$AD$9:$AN$32,8,FALSE)&amp;""""&amp;"#"&amp;BE$312&amp;"="&amp;""""&amp;INDEX($E$168:$G$169,MATCH("●",INDEX($H$168:$AQ$169,,MATCH($D327,$137:$137,0)-7),0),1)&amp;""""&amp;"#g'"&amp;" ${CONFIG_DIR}"&amp;$K$7&amp;"; export "&amp;BE$312&amp;"="&amp;""""&amp;INDEX($E$168:$G$169,MATCH("●",INDEX($H$168:$AQ$169,,MATCH($D327,$137:$137,0)-7),0),1)&amp;""";"),",",""",""")</f>
        <v/>
      </c>
      <c r="BF327" s="71" t="str">
        <f>SUBSTITUTE(IF(INDEX($E$168:$G$169,MATCH("●",INDEX($H$168:$AQ$169,,MATCH($D327,$137:$137,0)-7),0),1)=VLOOKUP(BF$312,$AD$9:$AN$16,8,FALSE),"","sed -i "&amp;IF($AK$310="MacOS","'' ","")&amp;"'s#"&amp;BF$312&amp;"="""&amp;INDEX($E$168:$G$169,MATCH("●",INDEX($H$168:$AQ$169,,MATCH($D327,$137:$137,0)-7),0),1)&amp;""""&amp;"#"&amp;BF$312&amp;"="&amp;""""&amp;VLOOKUP(BF$312,$AD$9:$AN$16,8,FALSE)&amp;""""&amp;"#g'"&amp;"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7" s="71" t="str">
        <f>SUBSTITUTE(IF(VLOOKUP(BG$312,$AD$9:$AN$32,8,FALSE)=INDEX($E$171:$G$172,MATCH("●",INDEX($H$171:$AQ$172,,MATCH($D327,$137:$137,0)-7),0),1),"","sed -i "&amp;IF($AK$310="MacOS","'' ","")&amp;"'s#"&amp;BG$312&amp;"="""&amp;VLOOKUP(BG$312,$AD$9:$AN$32,8,FALSE)&amp;""""&amp;"#"&amp;BG$312&amp;"="&amp;""""&amp;INDEX($E$171:$G$172,MATCH("●",INDEX($H$171:$AQ$172,,MATCH($D327,$137:$137,0)-7),0),1)&amp;""""&amp;"#g'"&amp;" ${CONFIG_DIR}"&amp;$K$7&amp;"; export "&amp;BG$312&amp;"="&amp;""""&amp;INDEX($E$171:$G$172,MATCH("●",INDEX($H$171:$AQ$172,,MATCH($D327,$137:$137,0)-7),0),1)&amp;""";"),",",""",""")</f>
        <v/>
      </c>
      <c r="BH327" s="71" t="str">
        <f>SUBSTITUTE(IF(INDEX($E$171:$G$172,MATCH("●",INDEX($H$171:$AQ$172,,MATCH($D327,$137:$137,0)-7),0),1)=VLOOKUP(BH$312,$AD$9:$AN$16,8,FALSE),"","sed -i "&amp;IF($AK$310="MacOS","'' ","")&amp;"'s#"&amp;BH$312&amp;"="""&amp;INDEX($E$171:$G$172,MATCH("●",INDEX($H$171:$AQ$172,,MATCH($D327,$137:$137,0)-7),0),1)&amp;""""&amp;"#"&amp;BH$312&amp;"="&amp;""""&amp;VLOOKUP(BH$312,$AD$9:$AN$16,8,FALSE)&amp;""""&amp;"#g'"&amp;"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7" s="71" t="str">
        <f>SUBSTITUTE(IF(VLOOKUP(BI$312,$AD$9:$AN$32,8,FALSE)=INDEX($E$174:$G$186,MATCH("●",INDEX($H$174:$AQ$186,,MATCH($D327,$137:$137,0)-7),0),1),"","sed -i "&amp;IF($AK$310="MacOS","'' ","")&amp;"'s#"&amp;BI$312&amp;"="""&amp;VLOOKUP(BI$312,$AD$9:$AN$32,8,FALSE)&amp;""""&amp;"#"&amp;BI$312&amp;"="&amp;""""&amp;INDEX($E$174:$G$186,MATCH("●",INDEX($H$174:$AQ$186,,MATCH($D327,$137:$137,0)-7),0),1)&amp;""""&amp;"#g'"&amp;" ${CONFIG_DIR}"&amp;$K$7&amp;"; export "&amp;BI$312&amp;"="&amp;""""&amp;INDEX($E$174:$G$186,MATCH("●",INDEX($H$174:$AQ$186,,MATCH($D327,$137:$137,0)-7),0),1)&amp;""";"),",",""",""")</f>
        <v>sed -i '' 's#DATABASE_USERRIGHT="ALL PRIVILEGES"#DATABASE_USERRIGHT="Superuser"#g' ${CONFIG_DIR}db_sql_config.txt; export DATABASE_USERRIGHT="Superuser";</v>
      </c>
      <c r="BJ327" s="71" t="str">
        <f>SUBSTITUTE(IF(INDEX($E$174:$G$186,MATCH("●",INDEX($H$174:$AQ$186,,MATCH($D327,$137:$137,0)-7),0),1)=VLOOKUP(BJ$312,$AD$9:$AN$16,8,FALSE),"","sed -i "&amp;IF($AK$310="MacOS","'' ","")&amp;"'s#"&amp;BJ$312&amp;"="""&amp;INDEX($E$174:$G$186,MATCH("●",INDEX($H$174:$AQ$186,,MATCH($D327,$137:$137,0)-7),0),1)&amp;""""&amp;"#"&amp;BJ$312&amp;"="&amp;""""&amp;VLOOKUP(BJ$312,$AD$9:$AN$16,8,FALSE)&amp;""""&amp;"#g'"&amp;"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7" s="71" t="str">
        <f>SUBSTITUTE(IF(VLOOKUP(BK$312,$AD$9:$AN$32,8,FALSE)=INDEX($E$188:$G$191,MATCH("●",INDEX($H$188:$AQ$191,,MATCH($D327,$137:$137,0)-7),0),1),"","sed -i "&amp;IF($AK$310="MacOS","'' ","")&amp;"'s#"&amp;BK$312&amp;"="""&amp;VLOOKUP(BK$312,$AD$9:$AN$32,8,FALSE)&amp;""""&amp;"#"&amp;BK$312&amp;"="&amp;""""&amp;INDEX($E$188:$G$191,MATCH("●",INDEX($H$188:$AQ$191,,MATCH($D327,$137:$137,0)-7),0),1)&amp;""""&amp;"#g'"&amp;" ${CONFIG_DIR}"&amp;$K$7&amp;"; export "&amp;BK$312&amp;"="&amp;""""&amp;INDEX($E$188:$G$191,MATCH("●",INDEX($H$188:$AQ$191,,MATCH($D327,$137:$137,0)-7),0),1)&amp;""";"),",",""",""")</f>
        <v/>
      </c>
      <c r="BL327" s="71" t="str">
        <f>SUBSTITUTE(IF(INDEX($E$188:$G$191,MATCH("●",INDEX($H$188:$AQ$191,,MATCH($D327,$137:$137,0)-7),0),1)=VLOOKUP(BL$312,$AD$9:$AN$32,8,FALSE),"","sed -i "&amp;IF($AK$310="MacOS","'' ","")&amp;"'s#"&amp;BL$312&amp;"="""&amp;INDEX($E$188:$G$191,MATCH("●",INDEX($H$188:$AQ$191,,MATCH($D327,$137:$137,0)-7),0),1)&amp;""""&amp;"#"&amp;BL$312&amp;"="&amp;""""&amp;VLOOKUP(BL$312,$AD$9:$AN$32,8,FALSE)&amp;""""&amp;"#g'"&amp;"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7" s="71" t="str">
        <f>SUBSTITUTE(IF(VLOOKUP(BM$312,$AD$9:$AN$32,8,FALSE)=INDEX($E$193:$G$194,MATCH("●",INDEX($H$193:$AQ$194,,MATCH($D327,$137:$137,0)-7),0),1),"","sed -i "&amp;IF($AK$310="MacOS","'' ","")&amp;"'s#"&amp;BM$312&amp;"="""&amp;VLOOKUP(BM$312,$AD$9:$AN$32,8,FALSE)&amp;""""&amp;"#"&amp;BM$312&amp;"="&amp;""""&amp;INDEX($E$193:$G$194,MATCH("●",INDEX($H$193:$AQ$194,,MATCH($D327,$137:$137,0)-7),0),1)&amp;""""&amp;"#g'"&amp;" ${CONFIG_DIR}"&amp;$K$7&amp;"; export "&amp;BM$312&amp;"="&amp;""""&amp;INDEX($E$193:$G$194,MATCH("●",INDEX($H$193:$AQ$194,,MATCH($D327,$137:$137,0)-7),0),1)&amp;""";"),",",""",""")</f>
        <v/>
      </c>
      <c r="BN327" s="71" t="str">
        <f>SUBSTITUTE(IF(INDEX($E$193:$G$194,MATCH("●",INDEX($H$193:$AQ$194,,MATCH($D327,$137:$137,0)-7),0),1)=VLOOKUP(BN$312,$AD$9:$AN$32,8,FALSE),"","sed -i "&amp;IF($AK$310="MacOS","'' ","")&amp;"'s#"&amp;BN$312&amp;"="""&amp;INDEX($E$193:$G$194,MATCH("●",INDEX($H$193:$AQ$194,,MATCH($D327,$137:$137,0)-7),0),1)&amp;""""&amp;"#"&amp;BN$312&amp;"="&amp;""""&amp;VLOOKUP(BN$312,$AD$9:$AN$32,8,FALSE)&amp;""""&amp;"#g'"&amp;"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7" s="71" t="str">
        <f>SUBSTITUTE(IF(VLOOKUP(BO$312,$AD$9:$AN$32,8,FALSE)=INDEX($E$196:$G$197,MATCH("●",INDEX($H$196:$AQ$197,,MATCH($D327,$137:$137,0)-7),0),1),"","sed -i "&amp;IF($AK$310="MacOS","'' ","")&amp;"'s#"&amp;BO$312&amp;"="""&amp;VLOOKUP(BO$312,$AD$9:$AN$32,8,FALSE)&amp;""""&amp;"#"&amp;BO$312&amp;"="&amp;""""&amp;INDEX($E$196:$G$197,MATCH("●",INDEX($H$196:$AQ$197,,MATCH($D327,$137:$137,0)-7),0),1)&amp;""""&amp;"#g'"&amp;" ${CONFIG_DIR}"&amp;$K$7&amp;"; export "&amp;BO$312&amp;"="&amp;""""&amp;INDEX($E$196:$G$197,MATCH("●",INDEX($H$196:$AQ$197,,MATCH($D327,$137:$137,0)-7),0),1)&amp;""";"),",",""",""")</f>
        <v/>
      </c>
      <c r="BP327" s="71" t="str">
        <f>SUBSTITUTE(IF(INDEX($E$196:$G$197,MATCH("●",INDEX($H$196:$AQ$197,,MATCH($D327,$137:$137,0)-7),0),1)=VLOOKUP(BP$312,$AD$9:$AN$32,8,FALSE),"","sed -i "&amp;IF($AK$310="MacOS","'' ","")&amp;"'s#"&amp;BP$312&amp;"="""&amp;INDEX($E$196:$G$197,MATCH("●",INDEX($H$196:$AQ$197,,MATCH($D327,$137:$137,0)-7),0),1)&amp;""""&amp;"#"&amp;BP$312&amp;"="&amp;""""&amp;VLOOKUP(BP$312,$AD$9:$AN$32,8,FALSE)&amp;""""&amp;"#g'"&amp;"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7" s="71" t="str">
        <f>SUBSTITUTE(IF(VLOOKUP(BQ$312,$AD$9:$AN$32,8,FALSE)=INDEX($E$199:$G$200,MATCH("●",INDEX($H$199:$AQ$200,,MATCH($D327,$137:$137,0)-7),0),1),"","sed -i "&amp;IF($AK$310="MacOS","'' ","")&amp;"'s#"&amp;BQ$312&amp;"="""&amp;VLOOKUP(BQ$312,$AD$9:$AN$32,8,FALSE)&amp;""""&amp;"#"&amp;BQ$312&amp;"="&amp;""""&amp;INDEX($E$199:$G$200,MATCH("●",INDEX($H$199:$AQ$200,,MATCH($D327,$137:$137,0)-7),0),1)&amp;""""&amp;"#g'"&amp;" ${CONFIG_DIR}"&amp;$K$7&amp;"; export "&amp;BQ$312&amp;"="&amp;""""&amp;INDEX($E$199:$G$200,MATCH("●",INDEX($H$199:$AQ$200,,MATCH($D327,$137:$137,0)-7),0),1)&amp;""";"),",",""",""")</f>
        <v/>
      </c>
      <c r="BR327" s="71" t="str">
        <f>SUBSTITUTE(IF(INDEX($E$199:$G$200,MATCH("●",INDEX($H$199:$AQ$200,,MATCH($D327,$137:$137,0)-7),0),1)=VLOOKUP(BR$312,$AD$9:$AN$32,8,FALSE),"","sed -i "&amp;IF($AK$310="MacOS","'' ","")&amp;"'s#"&amp;BR$312&amp;"="""&amp;INDEX($E$199:$G$200,MATCH("●",INDEX($H$199:$AQ$200,,MATCH($D327,$137:$137,0)-7),0),1)&amp;""""&amp;"#"&amp;BR$312&amp;"="&amp;""""&amp;VLOOKUP(BR$312,$AD$9:$AN$32,8,FALSE)&amp;""""&amp;"#g'"&amp;"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7" s="71" t="str">
        <f>SUBSTITUTE(IF(VLOOKUP(BS$312,$AD$9:$AN$32,8,FALSE)=INDEX($E$202:$G$205,MATCH("●",INDEX($H$202:$AQ$205,,MATCH($D327,$137:$137,0)-7),0),1),"","sed -i "&amp;IF($AK$310="MacOS","'' ","")&amp;"'s#"&amp;BS$312&amp;"="""&amp;VLOOKUP(BS$312,$AD$9:$AN$32,8,FALSE)&amp;""""&amp;"#"&amp;BS$312&amp;"="&amp;""""&amp;INDEX($E$202:$G$205,MATCH("●",INDEX($H$202:$AQ$205,,MATCH($D327,$137:$137,0)-7),0),1)&amp;""""&amp;"#g'"&amp;" ${CONFIG_DIR}"&amp;$K$7&amp;"; export "&amp;BS$312&amp;"="&amp;""""&amp;INDEX($E$202:$G$205,MATCH("●",INDEX($H$202:$AQ$205,,MATCH($D327,$137:$137,0)-7),0),1)&amp;""";"),",",""",""")</f>
        <v/>
      </c>
      <c r="BT327" s="71" t="str">
        <f>SUBSTITUTE(IF(INDEX($E$202:$G$205,MATCH("●",INDEX($H$202:$AQ$205,,MATCH($D327,$137:$137,0)-7),0),1)=VLOOKUP(BT$312,$AD$9:$AN$32,8,FALSE),"","sed -i "&amp;IF($AK$310="MacOS","'' ","")&amp;"'s#"&amp;BT$312&amp;"="""&amp;INDEX($E$202:$G$205,MATCH("●",INDEX($H$202:$AQ$205,,MATCH($D327,$137:$137,0)-7),0),1)&amp;""""&amp;"#"&amp;BT$312&amp;"="&amp;""""&amp;VLOOKUP(BT$312,$AD$9:$AN$32,8,FALSE)&amp;""""&amp;"#g'"&amp;"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7" s="71" t="str">
        <f>SUBSTITUTE(IF(VLOOKUP(BU$312,$AD$9:$AN$32,8,FALSE)=INDEX($E$207:$G$212,MATCH("●",INDEX($H$207:$AQ$212,,MATCH($D327,$137:$137,0)-7),0),1),"","sed -i "&amp;IF($AK$310="MacOS","'' ","")&amp;"'s#"&amp;BU$312&amp;"="""&amp;VLOOKUP(BU$312,$AD$9:$AN$32,8,FALSE)&amp;""""&amp;"#"&amp;BU$312&amp;"="&amp;""""&amp;INDEX($E$207:$G$212,MATCH("●",INDEX($H$207:$AQ$212,,MATCH($D327,$137:$137,0)-7),0),1)&amp;""""&amp;"#g'"&amp;" ${CONFIG_DIR}"&amp;$K$7&amp;"; export "&amp;BU$312&amp;"="&amp;""""&amp;INDEX($E$207:$G$212,MATCH("●",INDEX($H$207:$AQ$212,,MATCH($D327,$137:$137,0)-7),0),1)&amp;""";"),",",""",""")</f>
        <v/>
      </c>
      <c r="BV327" s="71" t="str">
        <f>SUBSTITUTE(IF(INDEX($E$207:$G$212,MATCH("●",INDEX($H$207:$AQ$212,,MATCH($D327,$137:$137,0)-7),0),1)=VLOOKUP(BV$312,$AD$9:$AN$32,8,FALSE),"","sed -i "&amp;IF($AK$310="MacOS","'' ","")&amp;"'s#"&amp;BV$312&amp;"="""&amp;INDEX($E$207:$G$212,MATCH("●",INDEX($H$207:$AQ$212,,MATCH($D327,$137:$137,0)-7),0),1)&amp;""""&amp;"#"&amp;BV$312&amp;"="&amp;""""&amp;VLOOKUP(BV$312,$AD$9:$AN$32,8,FALSE)&amp;""""&amp;"#g'"&amp;"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7" s="71" t="str">
        <f>SUBSTITUTE(IF(VLOOKUP(BW$312,$AD$9:$AN$32,8,FALSE)=INDEX($E$214:$G$219,MATCH("●",INDEX($H$214:$AQ$219,,MATCH($D327,$137:$137,0)-7),0),1),"","sed -i "&amp;IF($AK$310="MacOS","'' ","")&amp;"'s#"&amp;BW$312&amp;"="""&amp;VLOOKUP(BW$312,$AD$9:$AN$32,8,FALSE)&amp;""""&amp;"#"&amp;BW$312&amp;"="&amp;""""&amp;INDEX($E$214:$G$219,MATCH("●",INDEX($H$214:$AQ$219,,MATCH($D327,$137:$137,0)-7),0),1)&amp;""""&amp;"#g'"&amp;" ${CONFIG_DIR}"&amp;$K$7&amp;"; export "&amp;BW$312&amp;"="&amp;""""&amp;INDEX($E$214:$G$219,MATCH("●",INDEX($H$214:$AQ$219,,MATCH($D327,$137:$137,0)-7),0),1)&amp;""";"),",",""",""")</f>
        <v/>
      </c>
      <c r="BX327" s="71" t="str">
        <f>SUBSTITUTE(IF(INDEX($E$214:$G$219,MATCH("●",INDEX($H$214:$AQ$219,,MATCH($D327,$137:$137,0)-7),0),1)=VLOOKUP(BX$312,$AD$9:$AN$32,8,FALSE),"","sed -i "&amp;IF($AK$310="MacOS","'' ","")&amp;"'s#"&amp;BX$312&amp;"="""&amp;INDEX($E$214:$G$219,MATCH("●",INDEX($H$214:$AQ$219,,MATCH($D327,$137:$137,0)-7),0),1)&amp;""""&amp;"#"&amp;BX$312&amp;"="&amp;""""&amp;VLOOKUP(BX$312,$AD$9:$AN$32,8,FALSE)&amp;""""&amp;"#g'"&amp;"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7" s="71" t="str">
        <f>SUBSTITUTE(IF(VLOOKUP(BY$312,$AD$9:$AN$32,8,FALSE)=INDEX($E$221:$G$226,MATCH("●",INDEX($H$221:$AQ$226,,MATCH($D327,$137:$137,0)-7),0),1),"","sed -i "&amp;IF($AK$310="MacOS","'' ","")&amp;"'s#"&amp;BY$312&amp;"="""&amp;VLOOKUP(BY$312,$AD$9:$AN$32,8,FALSE)&amp;""""&amp;"#"&amp;BY$312&amp;"="&amp;""""&amp;INDEX($E$221:$G$226,MATCH("●",INDEX($H$221:$AQ$226,,MATCH($D327,$137:$137,0)-7),0),1)&amp;""""&amp;"#g'"&amp;" ${CONFIG_DIR}"&amp;$K$7&amp;"; export "&amp;BY$312&amp;"="&amp;""""&amp;INDEX($E$221:$G$226,MATCH("●",INDEX($H$221:$AQ$226,,MATCH($D327,$137:$137,0)-7),0),1)&amp;""";"),",",""",""")</f>
        <v/>
      </c>
      <c r="BZ327" s="71" t="str">
        <f>SUBSTITUTE(IF(INDEX($E$221:$G$226,MATCH("●",INDEX($H$221:$AQ$226,,MATCH($D327,$137:$137,0)-7),0),1)=VLOOKUP(BZ$312,$AD$9:$AN$32,8,FALSE),"","sed -i "&amp;IF($AK$310="MacOS","'' ","")&amp;"'s#"&amp;BZ$312&amp;"="""&amp;INDEX($E$221:$G$226,MATCH("●",INDEX($H$221:$AQ$226,,MATCH($D327,$137:$137,0)-7),0),1)&amp;""""&amp;"#"&amp;BZ$312&amp;"="&amp;""""&amp;VLOOKUP(BZ$312,$AD$9:$AN$32,8,FALSE)&amp;""""&amp;"#g'"&amp;"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7" s="71" t="str">
        <f>SUBSTITUTE(IF(VLOOKUP(CA$312,$AD$9:$AN$32,8,FALSE)=INDEX($E$228:$G$233,MATCH("●",INDEX($H$228:$AQ$233,,MATCH($D327,$137:$137,0)-7),0),1),"","sed -i "&amp;IF($AK$310="MacOS","'' ","")&amp;"'s#"&amp;CA$312&amp;"="""&amp;VLOOKUP(CA$312,$AD$9:$AN$32,8,FALSE)&amp;""""&amp;"#"&amp;CA$312&amp;"="&amp;""""&amp;INDEX($E$228:$G$233,MATCH("●",INDEX($H$228:$AQ$233,,MATCH($D327,$137:$137,0)-7),0),1)&amp;""""&amp;"#g'"&amp;" ${CONFIG_DIR}"&amp;$K$7&amp;"; export "&amp;CA$312&amp;"="&amp;""""&amp;INDEX($E$228:$G$233,MATCH("●",INDEX($H$228:$AQ$233,,MATCH($D327,$137:$137,0)-7),0),1)&amp;""";"),",",""",""")</f>
        <v/>
      </c>
      <c r="CB327" s="71" t="str">
        <f>SUBSTITUTE(IF(INDEX($E$228:$G$233,MATCH("●",INDEX($H$228:$AQ$233,,MATCH($D327,$137:$137,0)-7),0),1)=VLOOKUP(CB$312,$AD$9:$AN$32,8,FALSE),"","sed -i "&amp;IF($AK$310="MacOS","'' ","")&amp;"'s#"&amp;CB$312&amp;"="""&amp;INDEX($E$228:$G$233,MATCH("●",INDEX($H$228:$AQ$233,,MATCH($D327,$137:$137,0)-7),0),1)&amp;""""&amp;"#"&amp;CB$312&amp;"="&amp;""""&amp;VLOOKUP(CB$312,$AD$9:$AN$32,8,FALSE)&amp;""""&amp;"#g'"&amp;"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7" s="71" t="str">
        <f>SUBSTITUTE(IF(VLOOKUP(CC$312,$AD$9:$AN$32,8,FALSE)=INDEX($E$235:$G$240,MATCH("●",INDEX($H$235:$AQ$240,,MATCH($D327,$137:$137,0)-7),0),1),"","sed -i "&amp;IF($AK$310="MacOS","'' ","")&amp;"'s#"&amp;CC$312&amp;"="""&amp;VLOOKUP(CC$312,$AD$9:$AN$32,8,FALSE)&amp;""""&amp;"#"&amp;CC$312&amp;"="&amp;""""&amp;INDEX($E$235:$G$240,MATCH("●",INDEX($H$235:$AQ$240,,MATCH($D327,$137:$137,0)-7),0),1)&amp;""""&amp;"#g'"&amp;" ${CONFIG_DIR}"&amp;$K$7&amp;"; export "&amp;CC$312&amp;"="&amp;""""&amp;INDEX($E$235:$G$240,MATCH("●",INDEX($H$235:$AQ$240,,MATCH($D327,$137:$137,0)-7),0),1)&amp;""";"),",",""",""")</f>
        <v/>
      </c>
      <c r="CD327" s="71" t="str">
        <f>SUBSTITUTE(IF(INDEX($E$235:$G$240,MATCH("●",INDEX($H$235:$AQ$240,,MATCH($D327,$137:$137,0)-7),0),1)=VLOOKUP(CD$312,$AD$9:$AN$32,8,FALSE),"","sed -i "&amp;IF($AK$310="MacOS","'' ","")&amp;"'s#"&amp;CD$312&amp;"="""&amp;INDEX($E$235:$G$240,MATCH("●",INDEX($H$235:$AQ$240,,MATCH($D327,$137:$137,0)-7),0),1)&amp;""""&amp;"#"&amp;CD$312&amp;"="&amp;""""&amp;VLOOKUP(CD$312,$AD$9:$AN$32,8,FALSE)&amp;""""&amp;"#g'"&amp;"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7" s="71" t="str">
        <f>SUBSTITUTE(IF(VLOOKUP(CE$312,$AD$9:$AN$32,8,FALSE)=INDEX($E$242:$G$247,MATCH("●",INDEX($H$242:$AQ$247,,MATCH($D327,$137:$137,0)-7),0),1),"","sed -i "&amp;IF($AK$310="MacOS","'' ","")&amp;"'s#"&amp;CE$312&amp;"="""&amp;VLOOKUP(CE$312,$AD$9:$AN$32,8,FALSE)&amp;""""&amp;"#"&amp;CE$312&amp;"="&amp;""""&amp;INDEX($E$242:$G$247,MATCH("●",INDEX($H$242:$AQ$247,,MATCH($D327,$137:$137,0)-7),0),1)&amp;""""&amp;"#g'"&amp;" ${CONFIG_DIR}"&amp;$K$7&amp;"; export "&amp;CE$312&amp;"="&amp;""""&amp;INDEX($E$242:$G$247,MATCH("●",INDEX($H$242:$AQ$247,,MATCH($D327,$137:$137,0)-7),0),1)&amp;""";"),",",""",""")</f>
        <v/>
      </c>
      <c r="CF327" s="71" t="str">
        <f>SUBSTITUTE(IF(INDEX($E$242:$G$247,MATCH("●",INDEX($H$242:$AQ$247,,MATCH($D327,$137:$137,0)-7),0),1)=VLOOKUP(CF$312,$AD$9:$AN$32,8,FALSE),"","sed -i "&amp;IF($AK$310="MacOS","'' ","")&amp;"'s#"&amp;CF$312&amp;"="""&amp;INDEX($E$242:$G$247,MATCH("●",INDEX($H$242:$AQ$247,,MATCH($D327,$137:$137,0)-7),0),1)&amp;""""&amp;"#"&amp;CF$312&amp;"="&amp;""""&amp;VLOOKUP(CF$312,$AD$9:$AN$32,8,FALSE)&amp;""""&amp;"#g'"&amp;"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7" s="71" t="str">
        <f>SUBSTITUTE(IF(VLOOKUP(CG$312,$AD$9:$AN$32,8,FALSE)=INDEX($E$249:$G$253,MATCH("●",INDEX($H$249:$AQ$253,,MATCH($D327,$137:$137,0)-7),0),1),"","sed -i "&amp;IF($AK$310="MacOS","'' ","")&amp;"'s#"&amp;CG$312&amp;"="""&amp;VLOOKUP(CG$312,$AD$9:$AN$32,8,FALSE)&amp;""""&amp;"#"&amp;CG$312&amp;"="&amp;""""&amp;INDEX($E$249:$G$253,MATCH("●",INDEX($H$249:$AQ$253,,MATCH($D327,$137:$137,0)-7),0),1)&amp;""""&amp;"#g'"&amp;" ${CONFIG_DIR}"&amp;$K$7&amp;"; export "&amp;CG$312&amp;"="&amp;""""&amp;INDEX($E$249:$G$253,MATCH("●",INDEX($H$249:$AQ$253,,MATCH($D327,$137:$137,0)-7),0),1)&amp;""";"),",",""",""")</f>
        <v/>
      </c>
      <c r="CH327" s="71" t="str">
        <f>SUBSTITUTE(IF(INDEX($E$249:$G$253,MATCH("●",INDEX($H$249:$AQ$253,,MATCH($D327,$137:$137,0)-7),0),1)=VLOOKUP(CH$312,$AD$9:$AN$32,8,FALSE),"","sed -i "&amp;IF($AK$310="MacOS","'' ","")&amp;"'s#"&amp;CH$312&amp;"="""&amp;INDEX($E$249:$G$253,MATCH("●",INDEX($H$249:$AQ$253,,MATCH($D327,$137:$137,0)-7),0),1)&amp;""""&amp;"#"&amp;CH$312&amp;"="&amp;""""&amp;VLOOKUP(CH$312,$AD$9:$AN$32,8,FALSE)&amp;""""&amp;"#g'"&amp;"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7" s="71" t="str">
        <f>SUBSTITUTE(IF(VLOOKUP(CI$312,$AD$9:$AN$32,8,FALSE)=INDEX($E$255:$G$259,MATCH("●",INDEX($H$255:$AQ$259,,MATCH($D327,$137:$137,0)-7),0),1),"","sed -i "&amp;IF($AK$310="MacOS","'' ","")&amp;"'s#"&amp;CI$312&amp;"="""&amp;VLOOKUP(CI$312,$AD$9:$AN$32,8,FALSE)&amp;""""&amp;"#"&amp;CI$312&amp;"="&amp;""""&amp;INDEX($E$255:$G$259,MATCH("●",INDEX($H$255:$AQ$259,,MATCH($D327,$137:$137,0)-7),0),1)&amp;""""&amp;"#g'"&amp;" ${CONFIG_DIR}"&amp;$K$7&amp;"; export "&amp;CI$312&amp;"="&amp;""""&amp;INDEX($E$255:$G$259,MATCH("●",INDEX($H$255:$AQ$259,,MATCH($D327,$137:$137,0)-7),0),1)&amp;""";"),",",""",""")</f>
        <v/>
      </c>
      <c r="CJ327" s="71" t="str">
        <f>SUBSTITUTE(IF(INDEX($E$255:$G$259,MATCH("●",INDEX($H$255:$AQ$259,,MATCH($D327,$137:$137,0)-7),0),1)=VLOOKUP(CJ$312,$AD$9:$AN$32,8,FALSE),"","sed -i "&amp;IF($AK$310="MacOS","'' ","")&amp;"'s#"&amp;CJ$312&amp;"="""&amp;INDEX($E$255:$G$259,MATCH("●",INDEX($H$255:$AQ$259,,MATCH($D327,$137:$137,0)-7),0),1)&amp;""""&amp;"#"&amp;CJ$312&amp;"="&amp;""""&amp;VLOOKUP(CJ$312,$AD$9:$AN$32,8,FALSE)&amp;""""&amp;"#g'"&amp;"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7" s="71" t="str">
        <f>SUBSTITUTE(IF(VLOOKUP(CK$312,$AD$9:$AN$32,8,FALSE)=INDEX($E$261:$G$270,MATCH("●",INDEX($H$261:$AQ$270,,MATCH($D327,$137:$137,0)-7),0),1),"","sed -i "&amp;IF($AK$310="MacOS","'' ","")&amp;"'s#"&amp;CK$312&amp;"="""&amp;VLOOKUP(CK$312,$AD$9:$AN$32,8,FALSE)&amp;""""&amp;"#"&amp;CK$312&amp;"="&amp;""""&amp;INDEX($E$261:$G$270,MATCH("●",INDEX($H$261:$AQ$270,,MATCH($D327,$137:$137,0)-7),0),1)&amp;""""&amp;"#g'"&amp;" ${CONFIG_DIR}"&amp;$K$7&amp;"; export "&amp;CK$312&amp;"="&amp;""""&amp;INDEX($E$261:$G$270,MATCH("●",INDEX($H$261:$AQ$270,,MATCH($D327,$137:$137,0)-7),0),1)&amp;""";"),",",""",""")</f>
        <v/>
      </c>
      <c r="CL327" s="71" t="str">
        <f t="shared" si="6"/>
        <v/>
      </c>
      <c r="CM327" s="71" t="str">
        <f t="shared" si="7"/>
        <v>sed -i '' 's#POSTGRESQL_TEMPLATE="template0"#POSTGRESQL_TEMPLATE="template1"#g' ${CONFIG_DIR}db_data_config.txt; export POSTGRESQL_TEMPLATE="template1";</v>
      </c>
      <c r="CN327" s="71" t="str">
        <f t="shared" si="8"/>
        <v>sed -i '' 's#POSTGRESQL_TEMPLATE="template1"#POSTGRESQL_TEMPLATE="template0"#g' ${CONFIG_DIR}db_data_config.txt; export POSTGRESQL_TEMPLATE="template0";</v>
      </c>
      <c r="CO327" s="71" t="str">
        <f t="shared" si="9"/>
        <v/>
      </c>
      <c r="CP327" s="71" t="str">
        <f t="shared" si="10"/>
        <v/>
      </c>
      <c r="CQ327" s="71" t="str">
        <f t="shared" si="11"/>
        <v/>
      </c>
      <c r="CR327" s="71" t="str">
        <f t="shared" si="12"/>
        <v/>
      </c>
      <c r="CS327" s="5" t="s">
        <v>735</v>
      </c>
    </row>
    <row r="328" spans="4:97" ht="72" customHeight="1">
      <c r="D328" s="96">
        <f t="shared" si="13"/>
        <v>92</v>
      </c>
      <c r="E328" s="97"/>
      <c r="F328" s="97"/>
      <c r="G328" s="98"/>
      <c r="H328" s="45" t="str">
        <f t="shared" ca="1" si="5"/>
        <v>clear; echo テストケース092;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's#POSTGRESQL_TEMPLATE="template0"#POSTGRESQL_TEMPLATE="template1"#g' ${CONFIG_DIR}db_data_config.txt; export POSTGRESQL_TEMPLATE="template1";sh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's#POSTGRESQL_TEMPLATE="template1"#POSTGRESQL_TEMPLATE="template0"#g' ${CONFIG_DIR}db_data_config.txt; export POSTGRESQL_TEMPLATE="template0";</v>
      </c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7"/>
      <c r="AE328" s="99" t="str" cm="1">
        <f t="array" ref="AE328">SUBSTITUTE(INDEX($H$288:$AQ$288, , MATCH($D328, $137:$137, 0)-7),"-","")</f>
        <v>正常</v>
      </c>
      <c r="AF328" s="100"/>
      <c r="AG328" s="101"/>
      <c r="AH328" s="102" t="s">
        <v>1550</v>
      </c>
      <c r="AI328" s="103"/>
      <c r="AJ328" s="103"/>
      <c r="AK328" s="103"/>
      <c r="AL328" s="103"/>
      <c r="AM328" s="103"/>
      <c r="AN328" s="103"/>
      <c r="AO328" s="103"/>
      <c r="AP328" s="103"/>
      <c r="AQ328" s="104"/>
      <c r="AS328" s="68" t="str" cm="1">
        <f t="array" ref="AS328">SUBSTITUTE(TEXT(INDEX($H$291:$AQ$291,1,$D328-77),"000000"),"-","")</f>
        <v>240001</v>
      </c>
      <c r="AT328" s="69"/>
      <c r="AU328" s="70"/>
      <c r="AW328" s="71" t="str">
        <f>SUBSTITUTE(IF(VLOOKUP(AW$312,$AD$9:$AN$32,8,FALSE)=INDEX($E$143:$G$146,MATCH("●",INDEX($H$143:$AQ$146,,MATCH($D328,$137:$137,0)-7),0),1),"","sed -i "&amp;IF($AK$310="MacOS","'' ","")&amp;"'s#"&amp;AW$312&amp;"="""&amp;VLOOKUP(AW$312,$AD$9:$AN$32,8,FALSE)&amp;""""&amp;"#"&amp;AW$312&amp;"="&amp;""""&amp;INDEX($E$143:$G$146,MATCH("●",INDEX($H$143:$AQ$146,,MATCH($D328,$137:$137,0)-7),0),1)&amp;""""&amp;"#g'"&amp;" ${CONFIG_DIR}"&amp;$K$7&amp;"; export "&amp;AW$312&amp;"="&amp;""""&amp;INDEX($E$143:$G$146,MATCH("●",INDEX($H$143:$AQ$146,,MATCH($D328,$137:$137,0)-7),0),1)&amp;""";"),",",""",""")</f>
        <v>sed -i '' 's#DBMS_NAME="MySQL"#DBMS_NAME="PostgreSQL"#g' ${CONFIG_DIR}db_sql_config.txt; export DBMS_NAME="PostgreSQL";</v>
      </c>
      <c r="AX328" s="71" t="str">
        <f>SUBSTITUTE(IF(INDEX($E$143:$G$146,MATCH("●",INDEX($H$143:$AQ$146,,MATCH($D328,$137:$137,0)-7),0),1)=VLOOKUP(AX$312,$AD$9:$AN$32,8,FALSE),"","sed -i "&amp;IF($AK$310="MacOS","'' ","")&amp;"'s#"&amp;AX$312&amp;"="""&amp;INDEX($E$143:$G$146,MATCH("●",INDEX($H$143:$AQ$146,,MATCH($D328,$137:$137,0)-7),0),1)&amp;""""&amp;"#"&amp;AX$312&amp;"="&amp;""""&amp;VLOOKUP(AX$312,$AD$9:$AN$32,8,FALSE)&amp;""""&amp;"#g'"&amp;"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8" s="71" t="str">
        <f>SUBSTITUTE(IF(VLOOKUP(AY$312,$AD$9:$AN$32,8,FALSE)=INDEX($E$148:$G$149,MATCH("●",INDEX($H$148:$AQ$149,,MATCH($D328,$137:$137,0)-7),0),1),"","sed -i "&amp;IF($AK$310="MacOS","'' ","")&amp;"'s#"&amp;AY$312&amp;"="""&amp;VLOOKUP(AY$312,$AD$9:$AN$32,8,FALSE)&amp;""""&amp;"#"&amp;AY$312&amp;"="&amp;""""&amp;INDEX($E$148:$G$149,MATCH("●",INDEX($H$148:$AQ$149,,MATCH($D328,$137:$137,0)-7),0),1)&amp;""""&amp;"#g'"&amp;" ${CONFIG_DIR}"&amp;$K$7&amp;"; export "&amp;AY$312&amp;"="&amp;""""&amp;INDEX($E$148:$G$149,MATCH("●",INDEX($H$148:$AQ$149,,MATCH($D328,$137:$137,0)-7),0),1)&amp;""";"),",",""",""")</f>
        <v/>
      </c>
      <c r="AZ328" s="71" t="str">
        <f>SUBSTITUTE(IF(INDEX($E$148:$G$149,MATCH("●",INDEX($H$148:$AQ$149,,MATCH($D328,$137:$137,0)-7),0),1)=VLOOKUP(AZ$312,$AD$9:$AN$16,8,FALSE),"","sed -i "&amp;IF($AK$310="MacOS","'' ","")&amp;"'s#"&amp;AZ$312&amp;"="""&amp;INDEX($E$148:$G$149,MATCH("●",INDEX($H$148:$AQ$149,,MATCH($D328,$137:$137,0)-7),0),1)&amp;""""&amp;"#"&amp;AZ$312&amp;"="&amp;""""&amp;VLOOKUP(AZ$312,$AD$9:$AN$16,8,FALSE)&amp;""""&amp;"#g'"&amp;"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8" s="71" t="str">
        <f>SUBSTITUTE(IF(VLOOKUP(BA$312,$AD$9:$AN$32,8,FALSE)=INDEX($E$151:$G$156,MATCH("●",INDEX($H$151:$AQ$156,,MATCH($D328,$137:$137,0)-7),0),1),"","sed -i "&amp;IF($AK$310="MacOS","'' ","")&amp;"'s#"&amp;BA$312&amp;"="""&amp;VLOOKUP(BA$312,$AD$9:$AN$32,8,FALSE)&amp;""""&amp;"#"&amp;BA$312&amp;"="&amp;""""&amp;INDEX($E$151:$G$156,MATCH("●",INDEX($H$151:$AQ$156,,MATCH($D328,$137:$137,0)-7),0),1)&amp;""""&amp;"#g'"&amp;" ${CONFIG_DIR}"&amp;$K$7&amp;"; export "&amp;BA$312&amp;"="&amp;""""&amp;INDEX($E$151:$G$156,MATCH("●",INDEX($H$151:$AQ$156,,MATCH($D328,$137:$137,0)-7),0),1)&amp;""";"),",",""",""")</f>
        <v>sed -i '' 's#DATABASE_CHARACTER_SET="utf8mb4"#DATABASE_CHARACTER_SET="utf8"#g' ${CONFIG_DIR}db_sql_config.txt; export DATABASE_CHARACTER_SET="utf8";</v>
      </c>
      <c r="BB328" s="71" t="str">
        <f>SUBSTITUTE(IF(INDEX($E$151:$G$156,MATCH("●",INDEX($H$151:$AQ$156,,MATCH($D328,$137:$137,0)-7),0),1)=VLOOKUP(BB$312,$AD$9:$AN$16,8,FALSE),"","sed -i "&amp;IF($AK$310="MacOS","'' ","")&amp;"'s#"&amp;BB$312&amp;"="""&amp;INDEX($E$151:$G$156,MATCH("●",INDEX($H$151:$AQ$156,,MATCH($D328,$137:$137,0)-7),0),1)&amp;""""&amp;"#"&amp;BB$312&amp;"="&amp;""""&amp;VLOOKUP(BB$312,$AD$9:$AN$16,8,FALSE)&amp;""""&amp;"#g'"&amp;"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8" s="71" t="str">
        <f>SUBSTITUTE(IF(VLOOKUP(BC$312,$AD$9:$AN$32,8,FALSE)=INDEX($E$158:$G$166,MATCH("●",INDEX($H$158:$AQ$166,,MATCH($D328,$137:$137,0)-7),0),1),"","sed -i "&amp;IF($AK$310="MacOS","'' ","")&amp;"'s#"&amp;BC$312&amp;"="""&amp;VLOOKUP(BC$312,$AD$9:$AN$32,8,FALSE)&amp;""""&amp;"#"&amp;BC$312&amp;"="&amp;""""&amp;INDEX($E$158:$G$166,MATCH("●",INDEX($H$158:$AQ$166,,MATCH($D328,$137:$137,0)-7),0),1)&amp;""""&amp;"#g'"&amp;" ${CONFIG_DIR}"&amp;$K$7&amp;"; export "&amp;BC$312&amp;"="&amp;""""&amp;INDEX($E$158:$G$166,MATCH("●",INDEX($H$158:$AQ$166,,MATCH($D328,$137:$137,0)-7),0),1)&amp;""";"),",",""",""")</f>
        <v>sed -i '' 's#DATABASE_COLLATE="utf8mb4_unicode_ci"#DATABASE_COLLATE="C"#g' ${CONFIG_DIR}db_sql_config.txt; export DATABASE_COLLATE="C";</v>
      </c>
      <c r="BD328" s="71" t="str">
        <f>SUBSTITUTE(IF(INDEX($E$158:$G$166,MATCH("●",INDEX($H$158:$AQ$166,,MATCH($D328,$137:$137,0)-7),0),1)=VLOOKUP(BD$312,$AD$9:$AN$16,8,FALSE),"","sed -i "&amp;IF($AK$310="MacOS","'' ","")&amp;"'s#"&amp;BD$312&amp;"="""&amp;INDEX($E$158:$G$166,MATCH("●",INDEX($H$158:$AQ$166,,MATCH($D328,$137:$137,0)-7),0),1)&amp;""""&amp;"#"&amp;BD$312&amp;"="&amp;""""&amp;VLOOKUP(BD$312,$AD$9:$AN$16,8,FALSE)&amp;""""&amp;"#g'"&amp;"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28" s="71" t="str">
        <f>SUBSTITUTE(IF(VLOOKUP(BE$312,$AD$9:$AN$32,8,FALSE)=INDEX($E$168:$G$169,MATCH("●",INDEX($H$168:$AQ$169,,MATCH($D328,$137:$137,0)-7),0),1),"","sed -i "&amp;IF($AK$310="MacOS","'' ","")&amp;"'s#"&amp;BE$312&amp;"="""&amp;VLOOKUP(BE$312,$AD$9:$AD$9:$AN$32,8,FALSE)&amp;""""&amp;"#"&amp;BE$312&amp;"="&amp;""""&amp;INDEX($E$168:$G$169,MATCH("●",INDEX($H$168:$AQ$169,,MATCH($D328,$137:$137,0)-7),0),1)&amp;""""&amp;"#g'"&amp;" ${CONFIG_DIR}"&amp;$K$7&amp;"; export "&amp;BE$312&amp;"="&amp;""""&amp;INDEX($E$168:$G$169,MATCH("●",INDEX($H$168:$AQ$169,,MATCH($D328,$137:$137,0)-7),0),1)&amp;""";"),",",""",""")</f>
        <v/>
      </c>
      <c r="BF328" s="71" t="str">
        <f>SUBSTITUTE(IF(INDEX($E$168:$G$169,MATCH("●",INDEX($H$168:$AQ$169,,MATCH($D328,$137:$137,0)-7),0),1)=VLOOKUP(BF$312,$AD$9:$AN$16,8,FALSE),"","sed -i "&amp;IF($AK$310="MacOS","'' ","")&amp;"'s#"&amp;BF$312&amp;"="""&amp;INDEX($E$168:$G$169,MATCH("●",INDEX($H$168:$AQ$169,,MATCH($D328,$137:$137,0)-7),0),1)&amp;""""&amp;"#"&amp;BF$312&amp;"="&amp;""""&amp;VLOOKUP(BF$312,$AD$9:$AN$16,8,FALSE)&amp;""""&amp;"#g'"&amp;"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8" s="71" t="str">
        <f>SUBSTITUTE(IF(VLOOKUP(BG$312,$AD$9:$AN$32,8,FALSE)=INDEX($E$171:$G$172,MATCH("●",INDEX($H$171:$AQ$172,,MATCH($D328,$137:$137,0)-7),0),1),"","sed -i "&amp;IF($AK$310="MacOS","'' ","")&amp;"'s#"&amp;BG$312&amp;"="""&amp;VLOOKUP(BG$312,$AD$9:$AN$32,8,FALSE)&amp;""""&amp;"#"&amp;BG$312&amp;"="&amp;""""&amp;INDEX($E$171:$G$172,MATCH("●",INDEX($H$171:$AQ$172,,MATCH($D328,$137:$137,0)-7),0),1)&amp;""""&amp;"#g'"&amp;" ${CONFIG_DIR}"&amp;$K$7&amp;"; export "&amp;BG$312&amp;"="&amp;""""&amp;INDEX($E$171:$G$172,MATCH("●",INDEX($H$171:$AQ$172,,MATCH($D328,$137:$137,0)-7),0),1)&amp;""";"),",",""",""")</f>
        <v/>
      </c>
      <c r="BH328" s="71" t="str">
        <f>SUBSTITUTE(IF(INDEX($E$171:$G$172,MATCH("●",INDEX($H$171:$AQ$172,,MATCH($D328,$137:$137,0)-7),0),1)=VLOOKUP(BH$312,$AD$9:$AN$16,8,FALSE),"","sed -i "&amp;IF($AK$310="MacOS","'' ","")&amp;"'s#"&amp;BH$312&amp;"="""&amp;INDEX($E$171:$G$172,MATCH("●",INDEX($H$171:$AQ$172,,MATCH($D328,$137:$137,0)-7),0),1)&amp;""""&amp;"#"&amp;BH$312&amp;"="&amp;""""&amp;VLOOKUP(BH$312,$AD$9:$AN$16,8,FALSE)&amp;""""&amp;"#g'"&amp;"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8" s="71" t="str">
        <f>SUBSTITUTE(IF(VLOOKUP(BI$312,$AD$9:$AN$32,8,FALSE)=INDEX($E$174:$G$186,MATCH("●",INDEX($H$174:$AQ$186,,MATCH($D328,$137:$137,0)-7),0),1),"","sed -i "&amp;IF($AK$310="MacOS","'' ","")&amp;"'s#"&amp;BI$312&amp;"="""&amp;VLOOKUP(BI$312,$AD$9:$AN$32,8,FALSE)&amp;""""&amp;"#"&amp;BI$312&amp;"="&amp;""""&amp;INDEX($E$174:$G$186,MATCH("●",INDEX($H$174:$AQ$186,,MATCH($D328,$137:$137,0)-7),0),1)&amp;""""&amp;"#g'"&amp;" ${CONFIG_DIR}"&amp;$K$7&amp;"; export "&amp;BI$312&amp;"="&amp;""""&amp;INDEX($E$174:$G$186,MATCH("●",INDEX($H$174:$AQ$186,,MATCH($D328,$137:$137,0)-7),0),1)&amp;""";"),",",""",""")</f>
        <v>sed -i '' 's#DATABASE_USERRIGHT="ALL PRIVILEGES"#DATABASE_USERRIGHT="Superuser"#g' ${CONFIG_DIR}db_sql_config.txt; export DATABASE_USERRIGHT="Superuser";</v>
      </c>
      <c r="BJ328" s="71" t="str">
        <f>SUBSTITUTE(IF(INDEX($E$174:$G$186,MATCH("●",INDEX($H$174:$AQ$186,,MATCH($D328,$137:$137,0)-7),0),1)=VLOOKUP(BJ$312,$AD$9:$AN$16,8,FALSE),"","sed -i "&amp;IF($AK$310="MacOS","'' ","")&amp;"'s#"&amp;BJ$312&amp;"="""&amp;INDEX($E$174:$G$186,MATCH("●",INDEX($H$174:$AQ$186,,MATCH($D328,$137:$137,0)-7),0),1)&amp;""""&amp;"#"&amp;BJ$312&amp;"="&amp;""""&amp;VLOOKUP(BJ$312,$AD$9:$AN$16,8,FALSE)&amp;""""&amp;"#g'"&amp;"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8" s="71" t="str">
        <f>SUBSTITUTE(IF(VLOOKUP(BK$312,$AD$9:$AN$32,8,FALSE)=INDEX($E$188:$G$191,MATCH("●",INDEX($H$188:$AQ$191,,MATCH($D328,$137:$137,0)-7),0),1),"","sed -i "&amp;IF($AK$310="MacOS","'' ","")&amp;"'s#"&amp;BK$312&amp;"="""&amp;VLOOKUP(BK$312,$AD$9:$AN$32,8,FALSE)&amp;""""&amp;"#"&amp;BK$312&amp;"="&amp;""""&amp;INDEX($E$188:$G$191,MATCH("●",INDEX($H$188:$AQ$191,,MATCH($D328,$137:$137,0)-7),0),1)&amp;""""&amp;"#g'"&amp;" ${CONFIG_DIR}"&amp;$K$7&amp;"; export "&amp;BK$312&amp;"="&amp;""""&amp;INDEX($E$188:$G$191,MATCH("●",INDEX($H$188:$AQ$191,,MATCH($D328,$137:$137,0)-7),0),1)&amp;""";"),",",""",""")</f>
        <v/>
      </c>
      <c r="BL328" s="71" t="str">
        <f>SUBSTITUTE(IF(INDEX($E$188:$G$191,MATCH("●",INDEX($H$188:$AQ$191,,MATCH($D328,$137:$137,0)-7),0),1)=VLOOKUP(BL$312,$AD$9:$AN$32,8,FALSE),"","sed -i "&amp;IF($AK$310="MacOS","'' ","")&amp;"'s#"&amp;BL$312&amp;"="""&amp;INDEX($E$188:$G$191,MATCH("●",INDEX($H$188:$AQ$191,,MATCH($D328,$137:$137,0)-7),0),1)&amp;""""&amp;"#"&amp;BL$312&amp;"="&amp;""""&amp;VLOOKUP(BL$312,$AD$9:$AN$32,8,FALSE)&amp;""""&amp;"#g'"&amp;"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8" s="71" t="str">
        <f>SUBSTITUTE(IF(VLOOKUP(BM$312,$AD$9:$AN$32,8,FALSE)=INDEX($E$193:$G$194,MATCH("●",INDEX($H$193:$AQ$194,,MATCH($D328,$137:$137,0)-7),0),1),"","sed -i "&amp;IF($AK$310="MacOS","'' ","")&amp;"'s#"&amp;BM$312&amp;"="""&amp;VLOOKUP(BM$312,$AD$9:$AN$32,8,FALSE)&amp;""""&amp;"#"&amp;BM$312&amp;"="&amp;""""&amp;INDEX($E$193:$G$194,MATCH("●",INDEX($H$193:$AQ$194,,MATCH($D328,$137:$137,0)-7),0),1)&amp;""""&amp;"#g'"&amp;" ${CONFIG_DIR}"&amp;$K$7&amp;"; export "&amp;BM$312&amp;"="&amp;""""&amp;INDEX($E$193:$G$194,MATCH("●",INDEX($H$193:$AQ$194,,MATCH($D328,$137:$137,0)-7),0),1)&amp;""";"),",",""",""")</f>
        <v/>
      </c>
      <c r="BN328" s="71" t="str">
        <f>SUBSTITUTE(IF(INDEX($E$193:$G$194,MATCH("●",INDEX($H$193:$AQ$194,,MATCH($D328,$137:$137,0)-7),0),1)=VLOOKUP(BN$312,$AD$9:$AN$32,8,FALSE),"","sed -i "&amp;IF($AK$310="MacOS","'' ","")&amp;"'s#"&amp;BN$312&amp;"="""&amp;INDEX($E$193:$G$194,MATCH("●",INDEX($H$193:$AQ$194,,MATCH($D328,$137:$137,0)-7),0),1)&amp;""""&amp;"#"&amp;BN$312&amp;"="&amp;""""&amp;VLOOKUP(BN$312,$AD$9:$AN$32,8,FALSE)&amp;""""&amp;"#g'"&amp;"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8" s="71" t="str">
        <f>SUBSTITUTE(IF(VLOOKUP(BO$312,$AD$9:$AN$32,8,FALSE)=INDEX($E$196:$G$197,MATCH("●",INDEX($H$196:$AQ$197,,MATCH($D328,$137:$137,0)-7),0),1),"","sed -i "&amp;IF($AK$310="MacOS","'' ","")&amp;"'s#"&amp;BO$312&amp;"="""&amp;VLOOKUP(BO$312,$AD$9:$AN$32,8,FALSE)&amp;""""&amp;"#"&amp;BO$312&amp;"="&amp;""""&amp;INDEX($E$196:$G$197,MATCH("●",INDEX($H$196:$AQ$197,,MATCH($D328,$137:$137,0)-7),0),1)&amp;""""&amp;"#g'"&amp;" ${CONFIG_DIR}"&amp;$K$7&amp;"; export "&amp;BO$312&amp;"="&amp;""""&amp;INDEX($E$196:$G$197,MATCH("●",INDEX($H$196:$AQ$197,,MATCH($D328,$137:$137,0)-7),0),1)&amp;""";"),",",""",""")</f>
        <v/>
      </c>
      <c r="BP328" s="71" t="str">
        <f>SUBSTITUTE(IF(INDEX($E$196:$G$197,MATCH("●",INDEX($H$196:$AQ$197,,MATCH($D328,$137:$137,0)-7),0),1)=VLOOKUP(BP$312,$AD$9:$AN$32,8,FALSE),"","sed -i "&amp;IF($AK$310="MacOS","'' ","")&amp;"'s#"&amp;BP$312&amp;"="""&amp;INDEX($E$196:$G$197,MATCH("●",INDEX($H$196:$AQ$197,,MATCH($D328,$137:$137,0)-7),0),1)&amp;""""&amp;"#"&amp;BP$312&amp;"="&amp;""""&amp;VLOOKUP(BP$312,$AD$9:$AN$32,8,FALSE)&amp;""""&amp;"#g'"&amp;"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8" s="71" t="str">
        <f>SUBSTITUTE(IF(VLOOKUP(BQ$312,$AD$9:$AN$32,8,FALSE)=INDEX($E$199:$G$200,MATCH("●",INDEX($H$199:$AQ$200,,MATCH($D328,$137:$137,0)-7),0),1),"","sed -i "&amp;IF($AK$310="MacOS","'' ","")&amp;"'s#"&amp;BQ$312&amp;"="""&amp;VLOOKUP(BQ$312,$AD$9:$AN$32,8,FALSE)&amp;""""&amp;"#"&amp;BQ$312&amp;"="&amp;""""&amp;INDEX($E$199:$G$200,MATCH("●",INDEX($H$199:$AQ$200,,MATCH($D328,$137:$137,0)-7),0),1)&amp;""""&amp;"#g'"&amp;" ${CONFIG_DIR}"&amp;$K$7&amp;"; export "&amp;BQ$312&amp;"="&amp;""""&amp;INDEX($E$199:$G$200,MATCH("●",INDEX($H$199:$AQ$200,,MATCH($D328,$137:$137,0)-7),0),1)&amp;""";"),",",""",""")</f>
        <v/>
      </c>
      <c r="BR328" s="71" t="str">
        <f>SUBSTITUTE(IF(INDEX($E$199:$G$200,MATCH("●",INDEX($H$199:$AQ$200,,MATCH($D328,$137:$137,0)-7),0),1)=VLOOKUP(BR$312,$AD$9:$AN$32,8,FALSE),"","sed -i "&amp;IF($AK$310="MacOS","'' ","")&amp;"'s#"&amp;BR$312&amp;"="""&amp;INDEX($E$199:$G$200,MATCH("●",INDEX($H$199:$AQ$200,,MATCH($D328,$137:$137,0)-7),0),1)&amp;""""&amp;"#"&amp;BR$312&amp;"="&amp;""""&amp;VLOOKUP(BR$312,$AD$9:$AN$32,8,FALSE)&amp;""""&amp;"#g'"&amp;"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8" s="71" t="str">
        <f>SUBSTITUTE(IF(VLOOKUP(BS$312,$AD$9:$AN$32,8,FALSE)=INDEX($E$202:$G$205,MATCH("●",INDEX($H$202:$AQ$205,,MATCH($D328,$137:$137,0)-7),0),1),"","sed -i "&amp;IF($AK$310="MacOS","'' ","")&amp;"'s#"&amp;BS$312&amp;"="""&amp;VLOOKUP(BS$312,$AD$9:$AN$32,8,FALSE)&amp;""""&amp;"#"&amp;BS$312&amp;"="&amp;""""&amp;INDEX($E$202:$G$205,MATCH("●",INDEX($H$202:$AQ$205,,MATCH($D328,$137:$137,0)-7),0),1)&amp;""""&amp;"#g'"&amp;" ${CONFIG_DIR}"&amp;$K$7&amp;"; export "&amp;BS$312&amp;"="&amp;""""&amp;INDEX($E$202:$G$205,MATCH("●",INDEX($H$202:$AQ$205,,MATCH($D328,$137:$137,0)-7),0),1)&amp;""";"),",",""",""")</f>
        <v/>
      </c>
      <c r="BT328" s="71" t="str">
        <f>SUBSTITUTE(IF(INDEX($E$202:$G$205,MATCH("●",INDEX($H$202:$AQ$205,,MATCH($D328,$137:$137,0)-7),0),1)=VLOOKUP(BT$312,$AD$9:$AN$32,8,FALSE),"","sed -i "&amp;IF($AK$310="MacOS","'' ","")&amp;"'s#"&amp;BT$312&amp;"="""&amp;INDEX($E$202:$G$205,MATCH("●",INDEX($H$202:$AQ$205,,MATCH($D328,$137:$137,0)-7),0),1)&amp;""""&amp;"#"&amp;BT$312&amp;"="&amp;""""&amp;VLOOKUP(BT$312,$AD$9:$AN$32,8,FALSE)&amp;""""&amp;"#g'"&amp;"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8" s="71" t="str">
        <f>SUBSTITUTE(IF(VLOOKUP(BU$312,$AD$9:$AN$32,8,FALSE)=INDEX($E$207:$G$212,MATCH("●",INDEX($H$207:$AQ$212,,MATCH($D328,$137:$137,0)-7),0),1),"","sed -i "&amp;IF($AK$310="MacOS","'' ","")&amp;"'s#"&amp;BU$312&amp;"="""&amp;VLOOKUP(BU$312,$AD$9:$AN$32,8,FALSE)&amp;""""&amp;"#"&amp;BU$312&amp;"="&amp;""""&amp;INDEX($E$207:$G$212,MATCH("●",INDEX($H$207:$AQ$212,,MATCH($D328,$137:$137,0)-7),0),1)&amp;""""&amp;"#g'"&amp;" ${CONFIG_DIR}"&amp;$K$7&amp;"; export "&amp;BU$312&amp;"="&amp;""""&amp;INDEX($E$207:$G$212,MATCH("●",INDEX($H$207:$AQ$212,,MATCH($D328,$137:$137,0)-7),0),1)&amp;""";"),",",""",""")</f>
        <v/>
      </c>
      <c r="BV328" s="71" t="str">
        <f>SUBSTITUTE(IF(INDEX($E$207:$G$212,MATCH("●",INDEX($H$207:$AQ$212,,MATCH($D328,$137:$137,0)-7),0),1)=VLOOKUP(BV$312,$AD$9:$AN$32,8,FALSE),"","sed -i "&amp;IF($AK$310="MacOS","'' ","")&amp;"'s#"&amp;BV$312&amp;"="""&amp;INDEX($E$207:$G$212,MATCH("●",INDEX($H$207:$AQ$212,,MATCH($D328,$137:$137,0)-7),0),1)&amp;""""&amp;"#"&amp;BV$312&amp;"="&amp;""""&amp;VLOOKUP(BV$312,$AD$9:$AN$32,8,FALSE)&amp;""""&amp;"#g'"&amp;"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8" s="71" t="str">
        <f>SUBSTITUTE(IF(VLOOKUP(BW$312,$AD$9:$AN$32,8,FALSE)=INDEX($E$214:$G$219,MATCH("●",INDEX($H$214:$AQ$219,,MATCH($D328,$137:$137,0)-7),0),1),"","sed -i "&amp;IF($AK$310="MacOS","'' ","")&amp;"'s#"&amp;BW$312&amp;"="""&amp;VLOOKUP(BW$312,$AD$9:$AN$32,8,FALSE)&amp;""""&amp;"#"&amp;BW$312&amp;"="&amp;""""&amp;INDEX($E$214:$G$219,MATCH("●",INDEX($H$214:$AQ$219,,MATCH($D328,$137:$137,0)-7),0),1)&amp;""""&amp;"#g'"&amp;" ${CONFIG_DIR}"&amp;$K$7&amp;"; export "&amp;BW$312&amp;"="&amp;""""&amp;INDEX($E$214:$G$219,MATCH("●",INDEX($H$214:$AQ$219,,MATCH($D328,$137:$137,0)-7),0),1)&amp;""";"),",",""",""")</f>
        <v/>
      </c>
      <c r="BX328" s="71" t="str">
        <f>SUBSTITUTE(IF(INDEX($E$214:$G$219,MATCH("●",INDEX($H$214:$AQ$219,,MATCH($D328,$137:$137,0)-7),0),1)=VLOOKUP(BX$312,$AD$9:$AN$32,8,FALSE),"","sed -i "&amp;IF($AK$310="MacOS","'' ","")&amp;"'s#"&amp;BX$312&amp;"="""&amp;INDEX($E$214:$G$219,MATCH("●",INDEX($H$214:$AQ$219,,MATCH($D328,$137:$137,0)-7),0),1)&amp;""""&amp;"#"&amp;BX$312&amp;"="&amp;""""&amp;VLOOKUP(BX$312,$AD$9:$AN$32,8,FALSE)&amp;""""&amp;"#g'"&amp;"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8" s="71" t="str">
        <f>SUBSTITUTE(IF(VLOOKUP(BY$312,$AD$9:$AN$32,8,FALSE)=INDEX($E$221:$G$226,MATCH("●",INDEX($H$221:$AQ$226,,MATCH($D328,$137:$137,0)-7),0),1),"","sed -i "&amp;IF($AK$310="MacOS","'' ","")&amp;"'s#"&amp;BY$312&amp;"="""&amp;VLOOKUP(BY$312,$AD$9:$AN$32,8,FALSE)&amp;""""&amp;"#"&amp;BY$312&amp;"="&amp;""""&amp;INDEX($E$221:$G$226,MATCH("●",INDEX($H$221:$AQ$226,,MATCH($D328,$137:$137,0)-7),0),1)&amp;""""&amp;"#g'"&amp;" ${CONFIG_DIR}"&amp;$K$7&amp;"; export "&amp;BY$312&amp;"="&amp;""""&amp;INDEX($E$221:$G$226,MATCH("●",INDEX($H$221:$AQ$226,,MATCH($D328,$137:$137,0)-7),0),1)&amp;""";"),",",""",""")</f>
        <v/>
      </c>
      <c r="BZ328" s="71" t="str">
        <f>SUBSTITUTE(IF(INDEX($E$221:$G$226,MATCH("●",INDEX($H$221:$AQ$226,,MATCH($D328,$137:$137,0)-7),0),1)=VLOOKUP(BZ$312,$AD$9:$AN$32,8,FALSE),"","sed -i "&amp;IF($AK$310="MacOS","'' ","")&amp;"'s#"&amp;BZ$312&amp;"="""&amp;INDEX($E$221:$G$226,MATCH("●",INDEX($H$221:$AQ$226,,MATCH($D328,$137:$137,0)-7),0),1)&amp;""""&amp;"#"&amp;BZ$312&amp;"="&amp;""""&amp;VLOOKUP(BZ$312,$AD$9:$AN$32,8,FALSE)&amp;""""&amp;"#g'"&amp;"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8" s="71" t="str">
        <f>SUBSTITUTE(IF(VLOOKUP(CA$312,$AD$9:$AN$32,8,FALSE)=INDEX($E$228:$G$233,MATCH("●",INDEX($H$228:$AQ$233,,MATCH($D328,$137:$137,0)-7),0),1),"","sed -i "&amp;IF($AK$310="MacOS","'' ","")&amp;"'s#"&amp;CA$312&amp;"="""&amp;VLOOKUP(CA$312,$AD$9:$AN$32,8,FALSE)&amp;""""&amp;"#"&amp;CA$312&amp;"="&amp;""""&amp;INDEX($E$228:$G$233,MATCH("●",INDEX($H$228:$AQ$233,,MATCH($D328,$137:$137,0)-7),0),1)&amp;""""&amp;"#g'"&amp;" ${CONFIG_DIR}"&amp;$K$7&amp;"; export "&amp;CA$312&amp;"="&amp;""""&amp;INDEX($E$228:$G$233,MATCH("●",INDEX($H$228:$AQ$233,,MATCH($D328,$137:$137,0)-7),0),1)&amp;""";"),",",""",""")</f>
        <v/>
      </c>
      <c r="CB328" s="71" t="str">
        <f>SUBSTITUTE(IF(INDEX($E$228:$G$233,MATCH("●",INDEX($H$228:$AQ$233,,MATCH($D328,$137:$137,0)-7),0),1)=VLOOKUP(CB$312,$AD$9:$AN$32,8,FALSE),"","sed -i "&amp;IF($AK$310="MacOS","'' ","")&amp;"'s#"&amp;CB$312&amp;"="""&amp;INDEX($E$228:$G$233,MATCH("●",INDEX($H$228:$AQ$233,,MATCH($D328,$137:$137,0)-7),0),1)&amp;""""&amp;"#"&amp;CB$312&amp;"="&amp;""""&amp;VLOOKUP(CB$312,$AD$9:$AN$32,8,FALSE)&amp;""""&amp;"#g'"&amp;"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8" s="71" t="str">
        <f>SUBSTITUTE(IF(VLOOKUP(CC$312,$AD$9:$AN$32,8,FALSE)=INDEX($E$235:$G$240,MATCH("●",INDEX($H$235:$AQ$240,,MATCH($D328,$137:$137,0)-7),0),1),"","sed -i "&amp;IF($AK$310="MacOS","'' ","")&amp;"'s#"&amp;CC$312&amp;"="""&amp;VLOOKUP(CC$312,$AD$9:$AN$32,8,FALSE)&amp;""""&amp;"#"&amp;CC$312&amp;"="&amp;""""&amp;INDEX($E$235:$G$240,MATCH("●",INDEX($H$235:$AQ$240,,MATCH($D328,$137:$137,0)-7),0),1)&amp;""""&amp;"#g'"&amp;" ${CONFIG_DIR}"&amp;$K$7&amp;"; export "&amp;CC$312&amp;"="&amp;""""&amp;INDEX($E$235:$G$240,MATCH("●",INDEX($H$235:$AQ$240,,MATCH($D328,$137:$137,0)-7),0),1)&amp;""";"),",",""",""")</f>
        <v/>
      </c>
      <c r="CD328" s="71" t="str">
        <f>SUBSTITUTE(IF(INDEX($E$235:$G$240,MATCH("●",INDEX($H$235:$AQ$240,,MATCH($D328,$137:$137,0)-7),0),1)=VLOOKUP(CD$312,$AD$9:$AN$32,8,FALSE),"","sed -i "&amp;IF($AK$310="MacOS","'' ","")&amp;"'s#"&amp;CD$312&amp;"="""&amp;INDEX($E$235:$G$240,MATCH("●",INDEX($H$235:$AQ$240,,MATCH($D328,$137:$137,0)-7),0),1)&amp;""""&amp;"#"&amp;CD$312&amp;"="&amp;""""&amp;VLOOKUP(CD$312,$AD$9:$AN$32,8,FALSE)&amp;""""&amp;"#g'"&amp;"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8" s="71" t="str">
        <f>SUBSTITUTE(IF(VLOOKUP(CE$312,$AD$9:$AN$32,8,FALSE)=INDEX($E$242:$G$247,MATCH("●",INDEX($H$242:$AQ$247,,MATCH($D328,$137:$137,0)-7),0),1),"","sed -i "&amp;IF($AK$310="MacOS","'' ","")&amp;"'s#"&amp;CE$312&amp;"="""&amp;VLOOKUP(CE$312,$AD$9:$AN$32,8,FALSE)&amp;""""&amp;"#"&amp;CE$312&amp;"="&amp;""""&amp;INDEX($E$242:$G$247,MATCH("●",INDEX($H$242:$AQ$247,,MATCH($D328,$137:$137,0)-7),0),1)&amp;""""&amp;"#g'"&amp;" ${CONFIG_DIR}"&amp;$K$7&amp;"; export "&amp;CE$312&amp;"="&amp;""""&amp;INDEX($E$242:$G$247,MATCH("●",INDEX($H$242:$AQ$247,,MATCH($D328,$137:$137,0)-7),0),1)&amp;""";"),",",""",""")</f>
        <v/>
      </c>
      <c r="CF328" s="71" t="str">
        <f>SUBSTITUTE(IF(INDEX($E$242:$G$247,MATCH("●",INDEX($H$242:$AQ$247,,MATCH($D328,$137:$137,0)-7),0),1)=VLOOKUP(CF$312,$AD$9:$AN$32,8,FALSE),"","sed -i "&amp;IF($AK$310="MacOS","'' ","")&amp;"'s#"&amp;CF$312&amp;"="""&amp;INDEX($E$242:$G$247,MATCH("●",INDEX($H$242:$AQ$247,,MATCH($D328,$137:$137,0)-7),0),1)&amp;""""&amp;"#"&amp;CF$312&amp;"="&amp;""""&amp;VLOOKUP(CF$312,$AD$9:$AN$32,8,FALSE)&amp;""""&amp;"#g'"&amp;"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8" s="71" t="str">
        <f>SUBSTITUTE(IF(VLOOKUP(CG$312,$AD$9:$AN$32,8,FALSE)=INDEX($E$249:$G$253,MATCH("●",INDEX($H$249:$AQ$253,,MATCH($D328,$137:$137,0)-7),0),1),"","sed -i "&amp;IF($AK$310="MacOS","'' ","")&amp;"'s#"&amp;CG$312&amp;"="""&amp;VLOOKUP(CG$312,$AD$9:$AN$32,8,FALSE)&amp;""""&amp;"#"&amp;CG$312&amp;"="&amp;""""&amp;INDEX($E$249:$G$253,MATCH("●",INDEX($H$249:$AQ$253,,MATCH($D328,$137:$137,0)-7),0),1)&amp;""""&amp;"#g'"&amp;" ${CONFIG_DIR}"&amp;$K$7&amp;"; export "&amp;CG$312&amp;"="&amp;""""&amp;INDEX($E$249:$G$253,MATCH("●",INDEX($H$249:$AQ$253,,MATCH($D328,$137:$137,0)-7),0),1)&amp;""";"),",",""",""")</f>
        <v/>
      </c>
      <c r="CH328" s="71" t="str">
        <f>SUBSTITUTE(IF(INDEX($E$249:$G$253,MATCH("●",INDEX($H$249:$AQ$253,,MATCH($D328,$137:$137,0)-7),0),1)=VLOOKUP(CH$312,$AD$9:$AN$32,8,FALSE),"","sed -i "&amp;IF($AK$310="MacOS","'' ","")&amp;"'s#"&amp;CH$312&amp;"="""&amp;INDEX($E$249:$G$253,MATCH("●",INDEX($H$249:$AQ$253,,MATCH($D328,$137:$137,0)-7),0),1)&amp;""""&amp;"#"&amp;CH$312&amp;"="&amp;""""&amp;VLOOKUP(CH$312,$AD$9:$AN$32,8,FALSE)&amp;""""&amp;"#g'"&amp;"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8" s="71" t="str">
        <f>SUBSTITUTE(IF(VLOOKUP(CI$312,$AD$9:$AN$32,8,FALSE)=INDEX($E$255:$G$259,MATCH("●",INDEX($H$255:$AQ$259,,MATCH($D328,$137:$137,0)-7),0),1),"","sed -i "&amp;IF($AK$310="MacOS","'' ","")&amp;"'s#"&amp;CI$312&amp;"="""&amp;VLOOKUP(CI$312,$AD$9:$AN$32,8,FALSE)&amp;""""&amp;"#"&amp;CI$312&amp;"="&amp;""""&amp;INDEX($E$255:$G$259,MATCH("●",INDEX($H$255:$AQ$259,,MATCH($D328,$137:$137,0)-7),0),1)&amp;""""&amp;"#g'"&amp;" ${CONFIG_DIR}"&amp;$K$7&amp;"; export "&amp;CI$312&amp;"="&amp;""""&amp;INDEX($E$255:$G$259,MATCH("●",INDEX($H$255:$AQ$259,,MATCH($D328,$137:$137,0)-7),0),1)&amp;""";"),",",""",""")</f>
        <v/>
      </c>
      <c r="CJ328" s="71" t="str">
        <f>SUBSTITUTE(IF(INDEX($E$255:$G$259,MATCH("●",INDEX($H$255:$AQ$259,,MATCH($D328,$137:$137,0)-7),0),1)=VLOOKUP(CJ$312,$AD$9:$AN$32,8,FALSE),"","sed -i "&amp;IF($AK$310="MacOS","'' ","")&amp;"'s#"&amp;CJ$312&amp;"="""&amp;INDEX($E$255:$G$259,MATCH("●",INDEX($H$255:$AQ$259,,MATCH($D328,$137:$137,0)-7),0),1)&amp;""""&amp;"#"&amp;CJ$312&amp;"="&amp;""""&amp;VLOOKUP(CJ$312,$AD$9:$AN$32,8,FALSE)&amp;""""&amp;"#g'"&amp;"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8" s="71" t="str">
        <f>SUBSTITUTE(IF(VLOOKUP(CK$312,$AD$9:$AN$32,8,FALSE)=INDEX($E$261:$G$270,MATCH("●",INDEX($H$261:$AQ$270,,MATCH($D328,$137:$137,0)-7),0),1),"","sed -i "&amp;IF($AK$310="MacOS","'' ","")&amp;"'s#"&amp;CK$312&amp;"="""&amp;VLOOKUP(CK$312,$AD$9:$AN$32,8,FALSE)&amp;""""&amp;"#"&amp;CK$312&amp;"="&amp;""""&amp;INDEX($E$261:$G$270,MATCH("●",INDEX($H$261:$AQ$270,,MATCH($D328,$137:$137,0)-7),0),1)&amp;""""&amp;"#g'"&amp;" ${CONFIG_DIR}"&amp;$K$7&amp;"; export "&amp;CK$312&amp;"="&amp;""""&amp;INDEX($E$261:$G$270,MATCH("●",INDEX($H$261:$AQ$270,,MATCH($D328,$137:$137,0)-7),0),1)&amp;""";"),",",""",""")</f>
        <v/>
      </c>
      <c r="CL328" s="71" t="str">
        <f t="shared" si="6"/>
        <v/>
      </c>
      <c r="CM328" s="71" t="str">
        <f t="shared" si="7"/>
        <v>sed -i '' 's#POSTGRESQL_TEMPLATE="template0"#POSTGRESQL_TEMPLATE="template1"#g' ${CONFIG_DIR}db_data_config.txt; export POSTGRESQL_TEMPLATE="template1";</v>
      </c>
      <c r="CN328" s="71" t="str">
        <f t="shared" si="8"/>
        <v>sed -i '' 's#POSTGRESQL_TEMPLATE="template1"#POSTGRESQL_TEMPLATE="template0"#g' ${CONFIG_DIR}db_data_config.txt; export POSTGRESQL_TEMPLATE="template0";</v>
      </c>
      <c r="CO328" s="71" t="str">
        <f t="shared" si="9"/>
        <v/>
      </c>
      <c r="CP328" s="71" t="str">
        <f t="shared" si="10"/>
        <v/>
      </c>
      <c r="CQ328" s="71" t="str">
        <f t="shared" si="11"/>
        <v/>
      </c>
      <c r="CR328" s="71" t="str">
        <f t="shared" si="12"/>
        <v/>
      </c>
      <c r="CS328" s="5" t="s">
        <v>735</v>
      </c>
    </row>
    <row r="329" spans="4:97" ht="72" customHeight="1">
      <c r="D329" s="96">
        <f t="shared" si="13"/>
        <v>93</v>
      </c>
      <c r="E329" s="97"/>
      <c r="F329" s="97"/>
      <c r="G329" s="98"/>
      <c r="H329" s="45" t="str">
        <f t="shared" ca="1" si="5"/>
        <v>clear; echo テストケース093;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's#DATABASE_COLLATE="utf8mb4_unicode_ci"#DATABASE_COLLATE="en_US.UTF-8"#g' ${CONFIG_DIR}db_sql_config.txt; export DATABASE_COLLATE="en_US.UTF-8";sed -i '' 's#DATABASE_USERRIGHT="ALL PRIVILEGES"#DATABASE_USERRIGHT="Superuser"#g' ${CONFIG_DIR}db_sql_config.txt; export DATABASE_USERRIGHT="Superuser";sed -i '' 's#POSTGRESQL_TEMPLATE="template0"#POSTGRESQL_TEMPLATE="template1"#g' ${CONFIG_DIR}db_data_config.txt; export POSTGRESQL_TEMPLATE="template1";sh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's#DATABASE_COLLATE="en_US.UTF-8"#DATABASE_COLLATE="utf8mb4_unicode_ci"#g'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's#POSTGRESQL_TEMPLATE="template1"#POSTGRESQL_TEMPLATE="template0"#g' ${CONFIG_DIR}db_data_config.txt; export POSTGRESQL_TEMPLATE="template0";</v>
      </c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7"/>
      <c r="AE329" s="99" t="str" cm="1">
        <f t="array" ref="AE329">SUBSTITUTE(INDEX($H$288:$AQ$288, , MATCH($D329, $137:$137, 0)-7),"-","")</f>
        <v>異常</v>
      </c>
      <c r="AF329" s="100"/>
      <c r="AG329" s="101"/>
      <c r="AH329" s="102" t="s">
        <v>1551</v>
      </c>
      <c r="AI329" s="103"/>
      <c r="AJ329" s="103"/>
      <c r="AK329" s="103"/>
      <c r="AL329" s="103"/>
      <c r="AM329" s="103"/>
      <c r="AN329" s="103"/>
      <c r="AO329" s="103"/>
      <c r="AP329" s="103"/>
      <c r="AQ329" s="104"/>
      <c r="AS329" s="68" t="str" cm="1">
        <f t="array" ref="AS329">SUBSTITUTE(TEXT(INDEX($H$291:$AQ$291,1,$D329-77),"000000"),"-","")</f>
        <v>240133</v>
      </c>
      <c r="AT329" s="69"/>
      <c r="AU329" s="70"/>
      <c r="AW329" s="71" t="str">
        <f>SUBSTITUTE(IF(VLOOKUP(AW$312,$AD$9:$AN$32,8,FALSE)=INDEX($E$143:$G$146,MATCH("●",INDEX($H$143:$AQ$146,,MATCH($D329,$137:$137,0)-7),0),1),"","sed -i "&amp;IF($AK$310="MacOS","'' ","")&amp;"'s#"&amp;AW$312&amp;"="""&amp;VLOOKUP(AW$312,$AD$9:$AN$32,8,FALSE)&amp;""""&amp;"#"&amp;AW$312&amp;"="&amp;""""&amp;INDEX($E$143:$G$146,MATCH("●",INDEX($H$143:$AQ$146,,MATCH($D329,$137:$137,0)-7),0),1)&amp;""""&amp;"#g'"&amp;" ${CONFIG_DIR}"&amp;$K$7&amp;"; export "&amp;AW$312&amp;"="&amp;""""&amp;INDEX($E$143:$G$146,MATCH("●",INDEX($H$143:$AQ$146,,MATCH($D329,$137:$137,0)-7),0),1)&amp;""";"),",",""",""")</f>
        <v>sed -i '' 's#DBMS_NAME="MySQL"#DBMS_NAME="PostgreSQL"#g' ${CONFIG_DIR}db_sql_config.txt; export DBMS_NAME="PostgreSQL";</v>
      </c>
      <c r="AX329" s="71" t="str">
        <f>SUBSTITUTE(IF(INDEX($E$143:$G$146,MATCH("●",INDEX($H$143:$AQ$146,,MATCH($D329,$137:$137,0)-7),0),1)=VLOOKUP(AX$312,$AD$9:$AN$32,8,FALSE),"","sed -i "&amp;IF($AK$310="MacOS","'' ","")&amp;"'s#"&amp;AX$312&amp;"="""&amp;INDEX($E$143:$G$146,MATCH("●",INDEX($H$143:$AQ$146,,MATCH($D329,$137:$137,0)-7),0),1)&amp;""""&amp;"#"&amp;AX$312&amp;"="&amp;""""&amp;VLOOKUP(AX$312,$AD$9:$AN$32,8,FALSE)&amp;""""&amp;"#g'"&amp;"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29" s="71" t="str">
        <f>SUBSTITUTE(IF(VLOOKUP(AY$312,$AD$9:$AN$32,8,FALSE)=INDEX($E$148:$G$149,MATCH("●",INDEX($H$148:$AQ$149,,MATCH($D329,$137:$137,0)-7),0),1),"","sed -i "&amp;IF($AK$310="MacOS","'' ","")&amp;"'s#"&amp;AY$312&amp;"="""&amp;VLOOKUP(AY$312,$AD$9:$AN$32,8,FALSE)&amp;""""&amp;"#"&amp;AY$312&amp;"="&amp;""""&amp;INDEX($E$148:$G$149,MATCH("●",INDEX($H$148:$AQ$149,,MATCH($D329,$137:$137,0)-7),0),1)&amp;""""&amp;"#g'"&amp;" ${CONFIG_DIR}"&amp;$K$7&amp;"; export "&amp;AY$312&amp;"="&amp;""""&amp;INDEX($E$148:$G$149,MATCH("●",INDEX($H$148:$AQ$149,,MATCH($D329,$137:$137,0)-7),0),1)&amp;""";"),",",""",""")</f>
        <v/>
      </c>
      <c r="AZ329" s="71" t="str">
        <f>SUBSTITUTE(IF(INDEX($E$148:$G$149,MATCH("●",INDEX($H$148:$AQ$149,,MATCH($D329,$137:$137,0)-7),0),1)=VLOOKUP(AZ$312,$AD$9:$AN$16,8,FALSE),"","sed -i "&amp;IF($AK$310="MacOS","'' ","")&amp;"'s#"&amp;AZ$312&amp;"="""&amp;INDEX($E$148:$G$149,MATCH("●",INDEX($H$148:$AQ$149,,MATCH($D329,$137:$137,0)-7),0),1)&amp;""""&amp;"#"&amp;AZ$312&amp;"="&amp;""""&amp;VLOOKUP(AZ$312,$AD$9:$AN$16,8,FALSE)&amp;""""&amp;"#g'"&amp;"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29" s="71" t="str">
        <f>SUBSTITUTE(IF(VLOOKUP(BA$312,$AD$9:$AN$32,8,FALSE)=INDEX($E$151:$G$156,MATCH("●",INDEX($H$151:$AQ$156,,MATCH($D329,$137:$137,0)-7),0),1),"","sed -i "&amp;IF($AK$310="MacOS","'' ","")&amp;"'s#"&amp;BA$312&amp;"="""&amp;VLOOKUP(BA$312,$AD$9:$AN$32,8,FALSE)&amp;""""&amp;"#"&amp;BA$312&amp;"="&amp;""""&amp;INDEX($E$151:$G$156,MATCH("●",INDEX($H$151:$AQ$156,,MATCH($D329,$137:$137,0)-7),0),1)&amp;""""&amp;"#g'"&amp;" ${CONFIG_DIR}"&amp;$K$7&amp;"; export "&amp;BA$312&amp;"="&amp;""""&amp;INDEX($E$151:$G$156,MATCH("●",INDEX($H$151:$AQ$156,,MATCH($D329,$137:$137,0)-7),0),1)&amp;""";"),",",""",""")</f>
        <v>sed -i '' 's#DATABASE_CHARACTER_SET="utf8mb4"#DATABASE_CHARACTER_SET="utf8"#g' ${CONFIG_DIR}db_sql_config.txt; export DATABASE_CHARACTER_SET="utf8";</v>
      </c>
      <c r="BB329" s="71" t="str">
        <f>SUBSTITUTE(IF(INDEX($E$151:$G$156,MATCH("●",INDEX($H$151:$AQ$156,,MATCH($D329,$137:$137,0)-7),0),1)=VLOOKUP(BB$312,$AD$9:$AN$16,8,FALSE),"","sed -i "&amp;IF($AK$310="MacOS","'' ","")&amp;"'s#"&amp;BB$312&amp;"="""&amp;INDEX($E$151:$G$156,MATCH("●",INDEX($H$151:$AQ$156,,MATCH($D329,$137:$137,0)-7),0),1)&amp;""""&amp;"#"&amp;BB$312&amp;"="&amp;""""&amp;VLOOKUP(BB$312,$AD$9:$AN$16,8,FALSE)&amp;""""&amp;"#g'"&amp;"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29" s="71" t="str">
        <f>SUBSTITUTE(IF(VLOOKUP(BC$312,$AD$9:$AN$32,8,FALSE)=INDEX($E$158:$G$166,MATCH("●",INDEX($H$158:$AQ$166,,MATCH($D329,$137:$137,0)-7),0),1),"","sed -i "&amp;IF($AK$310="MacOS","'' ","")&amp;"'s#"&amp;BC$312&amp;"="""&amp;VLOOKUP(BC$312,$AD$9:$AN$32,8,FALSE)&amp;""""&amp;"#"&amp;BC$312&amp;"="&amp;""""&amp;INDEX($E$158:$G$166,MATCH("●",INDEX($H$158:$AQ$166,,MATCH($D329,$137:$137,0)-7),0),1)&amp;""""&amp;"#g'"&amp;" ${CONFIG_DIR}"&amp;$K$7&amp;"; export "&amp;BC$312&amp;"="&amp;""""&amp;INDEX($E$158:$G$166,MATCH("●",INDEX($H$158:$AQ$166,,MATCH($D329,$137:$137,0)-7),0),1)&amp;""";"),",",""",""")</f>
        <v>sed -i '' 's#DATABASE_COLLATE="utf8mb4_unicode_ci"#DATABASE_COLLATE="en_US.UTF-8"#g' ${CONFIG_DIR}db_sql_config.txt; export DATABASE_COLLATE="en_US.UTF-8";</v>
      </c>
      <c r="BD329" s="71" t="str">
        <f>SUBSTITUTE(IF(INDEX($E$158:$G$166,MATCH("●",INDEX($H$158:$AQ$166,,MATCH($D329,$137:$137,0)-7),0),1)=VLOOKUP(BD$312,$AD$9:$AN$16,8,FALSE),"","sed -i "&amp;IF($AK$310="MacOS","'' ","")&amp;"'s#"&amp;BD$312&amp;"="""&amp;INDEX($E$158:$G$166,MATCH("●",INDEX($H$158:$AQ$166,,MATCH($D329,$137:$137,0)-7),0),1)&amp;""""&amp;"#"&amp;BD$312&amp;"="&amp;""""&amp;VLOOKUP(BD$312,$AD$9:$AN$16,8,FALSE)&amp;""""&amp;"#g'"&amp;"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's#DATABASE_COLLATE="en_US.UTF-8"#DATABASE_COLLATE="utf8mb4_unicode_ci"#g' ${CONFIG_DIR}db_sql_config.txt; export DATABASE_COLLATE="utf8mb4_unicode_ci";</v>
      </c>
      <c r="BE329" s="71" t="str">
        <f>SUBSTITUTE(IF(VLOOKUP(BE$312,$AD$9:$AN$32,8,FALSE)=INDEX($E$168:$G$169,MATCH("●",INDEX($H$168:$AQ$169,,MATCH($D329,$137:$137,0)-7),0),1),"","sed -i "&amp;IF($AK$310="MacOS","'' ","")&amp;"'s#"&amp;BE$312&amp;"="""&amp;VLOOKUP(BE$312,$AD$9:$AD$9:$AN$32,8,FALSE)&amp;""""&amp;"#"&amp;BE$312&amp;"="&amp;""""&amp;INDEX($E$168:$G$169,MATCH("●",INDEX($H$168:$AQ$169,,MATCH($D329,$137:$137,0)-7),0),1)&amp;""""&amp;"#g'"&amp;" ${CONFIG_DIR}"&amp;$K$7&amp;"; export "&amp;BE$312&amp;"="&amp;""""&amp;INDEX($E$168:$G$169,MATCH("●",INDEX($H$168:$AQ$169,,MATCH($D329,$137:$137,0)-7),0),1)&amp;""";"),",",""",""")</f>
        <v/>
      </c>
      <c r="BF329" s="71" t="str">
        <f>SUBSTITUTE(IF(INDEX($E$168:$G$169,MATCH("●",INDEX($H$168:$AQ$169,,MATCH($D329,$137:$137,0)-7),0),1)=VLOOKUP(BF$312,$AD$9:$AN$16,8,FALSE),"","sed -i "&amp;IF($AK$310="MacOS","'' ","")&amp;"'s#"&amp;BF$312&amp;"="""&amp;INDEX($E$168:$G$169,MATCH("●",INDEX($H$168:$AQ$169,,MATCH($D329,$137:$137,0)-7),0),1)&amp;""""&amp;"#"&amp;BF$312&amp;"="&amp;""""&amp;VLOOKUP(BF$312,$AD$9:$AN$16,8,FALSE)&amp;""""&amp;"#g'"&amp;"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29" s="71" t="str">
        <f>SUBSTITUTE(IF(VLOOKUP(BG$312,$AD$9:$AN$32,8,FALSE)=INDEX($E$171:$G$172,MATCH("●",INDEX($H$171:$AQ$172,,MATCH($D329,$137:$137,0)-7),0),1),"","sed -i "&amp;IF($AK$310="MacOS","'' ","")&amp;"'s#"&amp;BG$312&amp;"="""&amp;VLOOKUP(BG$312,$AD$9:$AN$32,8,FALSE)&amp;""""&amp;"#"&amp;BG$312&amp;"="&amp;""""&amp;INDEX($E$171:$G$172,MATCH("●",INDEX($H$171:$AQ$172,,MATCH($D329,$137:$137,0)-7),0),1)&amp;""""&amp;"#g'"&amp;" ${CONFIG_DIR}"&amp;$K$7&amp;"; export "&amp;BG$312&amp;"="&amp;""""&amp;INDEX($E$171:$G$172,MATCH("●",INDEX($H$171:$AQ$172,,MATCH($D329,$137:$137,0)-7),0),1)&amp;""";"),",",""",""")</f>
        <v/>
      </c>
      <c r="BH329" s="71" t="str">
        <f>SUBSTITUTE(IF(INDEX($E$171:$G$172,MATCH("●",INDEX($H$171:$AQ$172,,MATCH($D329,$137:$137,0)-7),0),1)=VLOOKUP(BH$312,$AD$9:$AN$16,8,FALSE),"","sed -i "&amp;IF($AK$310="MacOS","'' ","")&amp;"'s#"&amp;BH$312&amp;"="""&amp;INDEX($E$171:$G$172,MATCH("●",INDEX($H$171:$AQ$172,,MATCH($D329,$137:$137,0)-7),0),1)&amp;""""&amp;"#"&amp;BH$312&amp;"="&amp;""""&amp;VLOOKUP(BH$312,$AD$9:$AN$16,8,FALSE)&amp;""""&amp;"#g'"&amp;"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29" s="71" t="str">
        <f>SUBSTITUTE(IF(VLOOKUP(BI$312,$AD$9:$AN$32,8,FALSE)=INDEX($E$174:$G$186,MATCH("●",INDEX($H$174:$AQ$186,,MATCH($D329,$137:$137,0)-7),0),1),"","sed -i "&amp;IF($AK$310="MacOS","'' ","")&amp;"'s#"&amp;BI$312&amp;"="""&amp;VLOOKUP(BI$312,$AD$9:$AN$32,8,FALSE)&amp;""""&amp;"#"&amp;BI$312&amp;"="&amp;""""&amp;INDEX($E$174:$G$186,MATCH("●",INDEX($H$174:$AQ$186,,MATCH($D329,$137:$137,0)-7),0),1)&amp;""""&amp;"#g'"&amp;" ${CONFIG_DIR}"&amp;$K$7&amp;"; export "&amp;BI$312&amp;"="&amp;""""&amp;INDEX($E$174:$G$186,MATCH("●",INDEX($H$174:$AQ$186,,MATCH($D329,$137:$137,0)-7),0),1)&amp;""";"),",",""",""")</f>
        <v>sed -i '' 's#DATABASE_USERRIGHT="ALL PRIVILEGES"#DATABASE_USERRIGHT="Superuser"#g' ${CONFIG_DIR}db_sql_config.txt; export DATABASE_USERRIGHT="Superuser";</v>
      </c>
      <c r="BJ329" s="71" t="str">
        <f>SUBSTITUTE(IF(INDEX($E$174:$G$186,MATCH("●",INDEX($H$174:$AQ$186,,MATCH($D329,$137:$137,0)-7),0),1)=VLOOKUP(BJ$312,$AD$9:$AN$16,8,FALSE),"","sed -i "&amp;IF($AK$310="MacOS","'' ","")&amp;"'s#"&amp;BJ$312&amp;"="""&amp;INDEX($E$174:$G$186,MATCH("●",INDEX($H$174:$AQ$186,,MATCH($D329,$137:$137,0)-7),0),1)&amp;""""&amp;"#"&amp;BJ$312&amp;"="&amp;""""&amp;VLOOKUP(BJ$312,$AD$9:$AN$16,8,FALSE)&amp;""""&amp;"#g'"&amp;"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29" s="71" t="str">
        <f>SUBSTITUTE(IF(VLOOKUP(BK$312,$AD$9:$AN$32,8,FALSE)=INDEX($E$188:$G$191,MATCH("●",INDEX($H$188:$AQ$191,,MATCH($D329,$137:$137,0)-7),0),1),"","sed -i "&amp;IF($AK$310="MacOS","'' ","")&amp;"'s#"&amp;BK$312&amp;"="""&amp;VLOOKUP(BK$312,$AD$9:$AN$32,8,FALSE)&amp;""""&amp;"#"&amp;BK$312&amp;"="&amp;""""&amp;INDEX($E$188:$G$191,MATCH("●",INDEX($H$188:$AQ$191,,MATCH($D329,$137:$137,0)-7),0),1)&amp;""""&amp;"#g'"&amp;" ${CONFIG_DIR}"&amp;$K$7&amp;"; export "&amp;BK$312&amp;"="&amp;""""&amp;INDEX($E$188:$G$191,MATCH("●",INDEX($H$188:$AQ$191,,MATCH($D329,$137:$137,0)-7),0),1)&amp;""";"),",",""",""")</f>
        <v/>
      </c>
      <c r="BL329" s="71" t="str">
        <f>SUBSTITUTE(IF(INDEX($E$188:$G$191,MATCH("●",INDEX($H$188:$AQ$191,,MATCH($D329,$137:$137,0)-7),0),1)=VLOOKUP(BL$312,$AD$9:$AN$32,8,FALSE),"","sed -i "&amp;IF($AK$310="MacOS","'' ","")&amp;"'s#"&amp;BL$312&amp;"="""&amp;INDEX($E$188:$G$191,MATCH("●",INDEX($H$188:$AQ$191,,MATCH($D329,$137:$137,0)-7),0),1)&amp;""""&amp;"#"&amp;BL$312&amp;"="&amp;""""&amp;VLOOKUP(BL$312,$AD$9:$AN$32,8,FALSE)&amp;""""&amp;"#g'"&amp;"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29" s="71" t="str">
        <f>SUBSTITUTE(IF(VLOOKUP(BM$312,$AD$9:$AN$32,8,FALSE)=INDEX($E$193:$G$194,MATCH("●",INDEX($H$193:$AQ$194,,MATCH($D329,$137:$137,0)-7),0),1),"","sed -i "&amp;IF($AK$310="MacOS","'' ","")&amp;"'s#"&amp;BM$312&amp;"="""&amp;VLOOKUP(BM$312,$AD$9:$AN$32,8,FALSE)&amp;""""&amp;"#"&amp;BM$312&amp;"="&amp;""""&amp;INDEX($E$193:$G$194,MATCH("●",INDEX($H$193:$AQ$194,,MATCH($D329,$137:$137,0)-7),0),1)&amp;""""&amp;"#g'"&amp;" ${CONFIG_DIR}"&amp;$K$7&amp;"; export "&amp;BM$312&amp;"="&amp;""""&amp;INDEX($E$193:$G$194,MATCH("●",INDEX($H$193:$AQ$194,,MATCH($D329,$137:$137,0)-7),0),1)&amp;""";"),",",""",""")</f>
        <v/>
      </c>
      <c r="BN329" s="71" t="str">
        <f>SUBSTITUTE(IF(INDEX($E$193:$G$194,MATCH("●",INDEX($H$193:$AQ$194,,MATCH($D329,$137:$137,0)-7),0),1)=VLOOKUP(BN$312,$AD$9:$AN$32,8,FALSE),"","sed -i "&amp;IF($AK$310="MacOS","'' ","")&amp;"'s#"&amp;BN$312&amp;"="""&amp;INDEX($E$193:$G$194,MATCH("●",INDEX($H$193:$AQ$194,,MATCH($D329,$137:$137,0)-7),0),1)&amp;""""&amp;"#"&amp;BN$312&amp;"="&amp;""""&amp;VLOOKUP(BN$312,$AD$9:$AN$32,8,FALSE)&amp;""""&amp;"#g'"&amp;"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29" s="71" t="str">
        <f>SUBSTITUTE(IF(VLOOKUP(BO$312,$AD$9:$AN$32,8,FALSE)=INDEX($E$196:$G$197,MATCH("●",INDEX($H$196:$AQ$197,,MATCH($D329,$137:$137,0)-7),0),1),"","sed -i "&amp;IF($AK$310="MacOS","'' ","")&amp;"'s#"&amp;BO$312&amp;"="""&amp;VLOOKUP(BO$312,$AD$9:$AN$32,8,FALSE)&amp;""""&amp;"#"&amp;BO$312&amp;"="&amp;""""&amp;INDEX($E$196:$G$197,MATCH("●",INDEX($H$196:$AQ$197,,MATCH($D329,$137:$137,0)-7),0),1)&amp;""""&amp;"#g'"&amp;" ${CONFIG_DIR}"&amp;$K$7&amp;"; export "&amp;BO$312&amp;"="&amp;""""&amp;INDEX($E$196:$G$197,MATCH("●",INDEX($H$196:$AQ$197,,MATCH($D329,$137:$137,0)-7),0),1)&amp;""";"),",",""",""")</f>
        <v/>
      </c>
      <c r="BP329" s="71" t="str">
        <f>SUBSTITUTE(IF(INDEX($E$196:$G$197,MATCH("●",INDEX($H$196:$AQ$197,,MATCH($D329,$137:$137,0)-7),0),1)=VLOOKUP(BP$312,$AD$9:$AN$32,8,FALSE),"","sed -i "&amp;IF($AK$310="MacOS","'' ","")&amp;"'s#"&amp;BP$312&amp;"="""&amp;INDEX($E$196:$G$197,MATCH("●",INDEX($H$196:$AQ$197,,MATCH($D329,$137:$137,0)-7),0),1)&amp;""""&amp;"#"&amp;BP$312&amp;"="&amp;""""&amp;VLOOKUP(BP$312,$AD$9:$AN$32,8,FALSE)&amp;""""&amp;"#g'"&amp;"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29" s="71" t="str">
        <f>SUBSTITUTE(IF(VLOOKUP(BQ$312,$AD$9:$AN$32,8,FALSE)=INDEX($E$199:$G$200,MATCH("●",INDEX($H$199:$AQ$200,,MATCH($D329,$137:$137,0)-7),0),1),"","sed -i "&amp;IF($AK$310="MacOS","'' ","")&amp;"'s#"&amp;BQ$312&amp;"="""&amp;VLOOKUP(BQ$312,$AD$9:$AN$32,8,FALSE)&amp;""""&amp;"#"&amp;BQ$312&amp;"="&amp;""""&amp;INDEX($E$199:$G$200,MATCH("●",INDEX($H$199:$AQ$200,,MATCH($D329,$137:$137,0)-7),0),1)&amp;""""&amp;"#g'"&amp;" ${CONFIG_DIR}"&amp;$K$7&amp;"; export "&amp;BQ$312&amp;"="&amp;""""&amp;INDEX($E$199:$G$200,MATCH("●",INDEX($H$199:$AQ$200,,MATCH($D329,$137:$137,0)-7),0),1)&amp;""";"),",",""",""")</f>
        <v/>
      </c>
      <c r="BR329" s="71" t="str">
        <f>SUBSTITUTE(IF(INDEX($E$199:$G$200,MATCH("●",INDEX($H$199:$AQ$200,,MATCH($D329,$137:$137,0)-7),0),1)=VLOOKUP(BR$312,$AD$9:$AN$32,8,FALSE),"","sed -i "&amp;IF($AK$310="MacOS","'' ","")&amp;"'s#"&amp;BR$312&amp;"="""&amp;INDEX($E$199:$G$200,MATCH("●",INDEX($H$199:$AQ$200,,MATCH($D329,$137:$137,0)-7),0),1)&amp;""""&amp;"#"&amp;BR$312&amp;"="&amp;""""&amp;VLOOKUP(BR$312,$AD$9:$AN$32,8,FALSE)&amp;""""&amp;"#g'"&amp;"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29" s="71" t="str">
        <f>SUBSTITUTE(IF(VLOOKUP(BS$312,$AD$9:$AN$32,8,FALSE)=INDEX($E$202:$G$205,MATCH("●",INDEX($H$202:$AQ$205,,MATCH($D329,$137:$137,0)-7),0),1),"","sed -i "&amp;IF($AK$310="MacOS","'' ","")&amp;"'s#"&amp;BS$312&amp;"="""&amp;VLOOKUP(BS$312,$AD$9:$AN$32,8,FALSE)&amp;""""&amp;"#"&amp;BS$312&amp;"="&amp;""""&amp;INDEX($E$202:$G$205,MATCH("●",INDEX($H$202:$AQ$205,,MATCH($D329,$137:$137,0)-7),0),1)&amp;""""&amp;"#g'"&amp;" ${CONFIG_DIR}"&amp;$K$7&amp;"; export "&amp;BS$312&amp;"="&amp;""""&amp;INDEX($E$202:$G$205,MATCH("●",INDEX($H$202:$AQ$205,,MATCH($D329,$137:$137,0)-7),0),1)&amp;""";"),",",""",""")</f>
        <v/>
      </c>
      <c r="BT329" s="71" t="str">
        <f>SUBSTITUTE(IF(INDEX($E$202:$G$205,MATCH("●",INDEX($H$202:$AQ$205,,MATCH($D329,$137:$137,0)-7),0),1)=VLOOKUP(BT$312,$AD$9:$AN$32,8,FALSE),"","sed -i "&amp;IF($AK$310="MacOS","'' ","")&amp;"'s#"&amp;BT$312&amp;"="""&amp;INDEX($E$202:$G$205,MATCH("●",INDEX($H$202:$AQ$205,,MATCH($D329,$137:$137,0)-7),0),1)&amp;""""&amp;"#"&amp;BT$312&amp;"="&amp;""""&amp;VLOOKUP(BT$312,$AD$9:$AN$32,8,FALSE)&amp;""""&amp;"#g'"&amp;"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29" s="71" t="str">
        <f>SUBSTITUTE(IF(VLOOKUP(BU$312,$AD$9:$AN$32,8,FALSE)=INDEX($E$207:$G$212,MATCH("●",INDEX($H$207:$AQ$212,,MATCH($D329,$137:$137,0)-7),0),1),"","sed -i "&amp;IF($AK$310="MacOS","'' ","")&amp;"'s#"&amp;BU$312&amp;"="""&amp;VLOOKUP(BU$312,$AD$9:$AN$32,8,FALSE)&amp;""""&amp;"#"&amp;BU$312&amp;"="&amp;""""&amp;INDEX($E$207:$G$212,MATCH("●",INDEX($H$207:$AQ$212,,MATCH($D329,$137:$137,0)-7),0),1)&amp;""""&amp;"#g'"&amp;" ${CONFIG_DIR}"&amp;$K$7&amp;"; export "&amp;BU$312&amp;"="&amp;""""&amp;INDEX($E$207:$G$212,MATCH("●",INDEX($H$207:$AQ$212,,MATCH($D329,$137:$137,0)-7),0),1)&amp;""";"),",",""",""")</f>
        <v/>
      </c>
      <c r="BV329" s="71" t="str">
        <f>SUBSTITUTE(IF(INDEX($E$207:$G$212,MATCH("●",INDEX($H$207:$AQ$212,,MATCH($D329,$137:$137,0)-7),0),1)=VLOOKUP(BV$312,$AD$9:$AN$32,8,FALSE),"","sed -i "&amp;IF($AK$310="MacOS","'' ","")&amp;"'s#"&amp;BV$312&amp;"="""&amp;INDEX($E$207:$G$212,MATCH("●",INDEX($H$207:$AQ$212,,MATCH($D329,$137:$137,0)-7),0),1)&amp;""""&amp;"#"&amp;BV$312&amp;"="&amp;""""&amp;VLOOKUP(BV$312,$AD$9:$AN$32,8,FALSE)&amp;""""&amp;"#g'"&amp;"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29" s="71" t="str">
        <f>SUBSTITUTE(IF(VLOOKUP(BW$312,$AD$9:$AN$32,8,FALSE)=INDEX($E$214:$G$219,MATCH("●",INDEX($H$214:$AQ$219,,MATCH($D329,$137:$137,0)-7),0),1),"","sed -i "&amp;IF($AK$310="MacOS","'' ","")&amp;"'s#"&amp;BW$312&amp;"="""&amp;VLOOKUP(BW$312,$AD$9:$AN$32,8,FALSE)&amp;""""&amp;"#"&amp;BW$312&amp;"="&amp;""""&amp;INDEX($E$214:$G$219,MATCH("●",INDEX($H$214:$AQ$219,,MATCH($D329,$137:$137,0)-7),0),1)&amp;""""&amp;"#g'"&amp;" ${CONFIG_DIR}"&amp;$K$7&amp;"; export "&amp;BW$312&amp;"="&amp;""""&amp;INDEX($E$214:$G$219,MATCH("●",INDEX($H$214:$AQ$219,,MATCH($D329,$137:$137,0)-7),0),1)&amp;""";"),",",""",""")</f>
        <v/>
      </c>
      <c r="BX329" s="71" t="str">
        <f>SUBSTITUTE(IF(INDEX($E$214:$G$219,MATCH("●",INDEX($H$214:$AQ$219,,MATCH($D329,$137:$137,0)-7),0),1)=VLOOKUP(BX$312,$AD$9:$AN$32,8,FALSE),"","sed -i "&amp;IF($AK$310="MacOS","'' ","")&amp;"'s#"&amp;BX$312&amp;"="""&amp;INDEX($E$214:$G$219,MATCH("●",INDEX($H$214:$AQ$219,,MATCH($D329,$137:$137,0)-7),0),1)&amp;""""&amp;"#"&amp;BX$312&amp;"="&amp;""""&amp;VLOOKUP(BX$312,$AD$9:$AN$32,8,FALSE)&amp;""""&amp;"#g'"&amp;"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29" s="71" t="str">
        <f>SUBSTITUTE(IF(VLOOKUP(BY$312,$AD$9:$AN$32,8,FALSE)=INDEX($E$221:$G$226,MATCH("●",INDEX($H$221:$AQ$226,,MATCH($D329,$137:$137,0)-7),0),1),"","sed -i "&amp;IF($AK$310="MacOS","'' ","")&amp;"'s#"&amp;BY$312&amp;"="""&amp;VLOOKUP(BY$312,$AD$9:$AN$32,8,FALSE)&amp;""""&amp;"#"&amp;BY$312&amp;"="&amp;""""&amp;INDEX($E$221:$G$226,MATCH("●",INDEX($H$221:$AQ$226,,MATCH($D329,$137:$137,0)-7),0),1)&amp;""""&amp;"#g'"&amp;" ${CONFIG_DIR}"&amp;$K$7&amp;"; export "&amp;BY$312&amp;"="&amp;""""&amp;INDEX($E$221:$G$226,MATCH("●",INDEX($H$221:$AQ$226,,MATCH($D329,$137:$137,0)-7),0),1)&amp;""";"),",",""",""")</f>
        <v/>
      </c>
      <c r="BZ329" s="71" t="str">
        <f>SUBSTITUTE(IF(INDEX($E$221:$G$226,MATCH("●",INDEX($H$221:$AQ$226,,MATCH($D329,$137:$137,0)-7),0),1)=VLOOKUP(BZ$312,$AD$9:$AN$32,8,FALSE),"","sed -i "&amp;IF($AK$310="MacOS","'' ","")&amp;"'s#"&amp;BZ$312&amp;"="""&amp;INDEX($E$221:$G$226,MATCH("●",INDEX($H$221:$AQ$226,,MATCH($D329,$137:$137,0)-7),0),1)&amp;""""&amp;"#"&amp;BZ$312&amp;"="&amp;""""&amp;VLOOKUP(BZ$312,$AD$9:$AN$32,8,FALSE)&amp;""""&amp;"#g'"&amp;"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29" s="71" t="str">
        <f>SUBSTITUTE(IF(VLOOKUP(CA$312,$AD$9:$AN$32,8,FALSE)=INDEX($E$228:$G$233,MATCH("●",INDEX($H$228:$AQ$233,,MATCH($D329,$137:$137,0)-7),0),1),"","sed -i "&amp;IF($AK$310="MacOS","'' ","")&amp;"'s#"&amp;CA$312&amp;"="""&amp;VLOOKUP(CA$312,$AD$9:$AN$32,8,FALSE)&amp;""""&amp;"#"&amp;CA$312&amp;"="&amp;""""&amp;INDEX($E$228:$G$233,MATCH("●",INDEX($H$228:$AQ$233,,MATCH($D329,$137:$137,0)-7),0),1)&amp;""""&amp;"#g'"&amp;" ${CONFIG_DIR}"&amp;$K$7&amp;"; export "&amp;CA$312&amp;"="&amp;""""&amp;INDEX($E$228:$G$233,MATCH("●",INDEX($H$228:$AQ$233,,MATCH($D329,$137:$137,0)-7),0),1)&amp;""";"),",",""",""")</f>
        <v/>
      </c>
      <c r="CB329" s="71" t="str">
        <f>SUBSTITUTE(IF(INDEX($E$228:$G$233,MATCH("●",INDEX($H$228:$AQ$233,,MATCH($D329,$137:$137,0)-7),0),1)=VLOOKUP(CB$312,$AD$9:$AN$32,8,FALSE),"","sed -i "&amp;IF($AK$310="MacOS","'' ","")&amp;"'s#"&amp;CB$312&amp;"="""&amp;INDEX($E$228:$G$233,MATCH("●",INDEX($H$228:$AQ$233,,MATCH($D329,$137:$137,0)-7),0),1)&amp;""""&amp;"#"&amp;CB$312&amp;"="&amp;""""&amp;VLOOKUP(CB$312,$AD$9:$AN$32,8,FALSE)&amp;""""&amp;"#g'"&amp;"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29" s="71" t="str">
        <f>SUBSTITUTE(IF(VLOOKUP(CC$312,$AD$9:$AN$32,8,FALSE)=INDEX($E$235:$G$240,MATCH("●",INDEX($H$235:$AQ$240,,MATCH($D329,$137:$137,0)-7),0),1),"","sed -i "&amp;IF($AK$310="MacOS","'' ","")&amp;"'s#"&amp;CC$312&amp;"="""&amp;VLOOKUP(CC$312,$AD$9:$AN$32,8,FALSE)&amp;""""&amp;"#"&amp;CC$312&amp;"="&amp;""""&amp;INDEX($E$235:$G$240,MATCH("●",INDEX($H$235:$AQ$240,,MATCH($D329,$137:$137,0)-7),0),1)&amp;""""&amp;"#g'"&amp;" ${CONFIG_DIR}"&amp;$K$7&amp;"; export "&amp;CC$312&amp;"="&amp;""""&amp;INDEX($E$235:$G$240,MATCH("●",INDEX($H$235:$AQ$240,,MATCH($D329,$137:$137,0)-7),0),1)&amp;""";"),",",""",""")</f>
        <v/>
      </c>
      <c r="CD329" s="71" t="str">
        <f>SUBSTITUTE(IF(INDEX($E$235:$G$240,MATCH("●",INDEX($H$235:$AQ$240,,MATCH($D329,$137:$137,0)-7),0),1)=VLOOKUP(CD$312,$AD$9:$AN$32,8,FALSE),"","sed -i "&amp;IF($AK$310="MacOS","'' ","")&amp;"'s#"&amp;CD$312&amp;"="""&amp;INDEX($E$235:$G$240,MATCH("●",INDEX($H$235:$AQ$240,,MATCH($D329,$137:$137,0)-7),0),1)&amp;""""&amp;"#"&amp;CD$312&amp;"="&amp;""""&amp;VLOOKUP(CD$312,$AD$9:$AN$32,8,FALSE)&amp;""""&amp;"#g'"&amp;"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29" s="71" t="str">
        <f>SUBSTITUTE(IF(VLOOKUP(CE$312,$AD$9:$AN$32,8,FALSE)=INDEX($E$242:$G$247,MATCH("●",INDEX($H$242:$AQ$247,,MATCH($D329,$137:$137,0)-7),0),1),"","sed -i "&amp;IF($AK$310="MacOS","'' ","")&amp;"'s#"&amp;CE$312&amp;"="""&amp;VLOOKUP(CE$312,$AD$9:$AN$32,8,FALSE)&amp;""""&amp;"#"&amp;CE$312&amp;"="&amp;""""&amp;INDEX($E$242:$G$247,MATCH("●",INDEX($H$242:$AQ$247,,MATCH($D329,$137:$137,0)-7),0),1)&amp;""""&amp;"#g'"&amp;" ${CONFIG_DIR}"&amp;$K$7&amp;"; export "&amp;CE$312&amp;"="&amp;""""&amp;INDEX($E$242:$G$247,MATCH("●",INDEX($H$242:$AQ$247,,MATCH($D329,$137:$137,0)-7),0),1)&amp;""";"),",",""",""")</f>
        <v/>
      </c>
      <c r="CF329" s="71" t="str">
        <f>SUBSTITUTE(IF(INDEX($E$242:$G$247,MATCH("●",INDEX($H$242:$AQ$247,,MATCH($D329,$137:$137,0)-7),0),1)=VLOOKUP(CF$312,$AD$9:$AN$32,8,FALSE),"","sed -i "&amp;IF($AK$310="MacOS","'' ","")&amp;"'s#"&amp;CF$312&amp;"="""&amp;INDEX($E$242:$G$247,MATCH("●",INDEX($H$242:$AQ$247,,MATCH($D329,$137:$137,0)-7),0),1)&amp;""""&amp;"#"&amp;CF$312&amp;"="&amp;""""&amp;VLOOKUP(CF$312,$AD$9:$AN$32,8,FALSE)&amp;""""&amp;"#g'"&amp;"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29" s="71" t="str">
        <f>SUBSTITUTE(IF(VLOOKUP(CG$312,$AD$9:$AN$32,8,FALSE)=INDEX($E$249:$G$253,MATCH("●",INDEX($H$249:$AQ$253,,MATCH($D329,$137:$137,0)-7),0),1),"","sed -i "&amp;IF($AK$310="MacOS","'' ","")&amp;"'s#"&amp;CG$312&amp;"="""&amp;VLOOKUP(CG$312,$AD$9:$AN$32,8,FALSE)&amp;""""&amp;"#"&amp;CG$312&amp;"="&amp;""""&amp;INDEX($E$249:$G$253,MATCH("●",INDEX($H$249:$AQ$253,,MATCH($D329,$137:$137,0)-7),0),1)&amp;""""&amp;"#g'"&amp;" ${CONFIG_DIR}"&amp;$K$7&amp;"; export "&amp;CG$312&amp;"="&amp;""""&amp;INDEX($E$249:$G$253,MATCH("●",INDEX($H$249:$AQ$253,,MATCH($D329,$137:$137,0)-7),0),1)&amp;""";"),",",""",""")</f>
        <v/>
      </c>
      <c r="CH329" s="71" t="str">
        <f>SUBSTITUTE(IF(INDEX($E$249:$G$253,MATCH("●",INDEX($H$249:$AQ$253,,MATCH($D329,$137:$137,0)-7),0),1)=VLOOKUP(CH$312,$AD$9:$AN$32,8,FALSE),"","sed -i "&amp;IF($AK$310="MacOS","'' ","")&amp;"'s#"&amp;CH$312&amp;"="""&amp;INDEX($E$249:$G$253,MATCH("●",INDEX($H$249:$AQ$253,,MATCH($D329,$137:$137,0)-7),0),1)&amp;""""&amp;"#"&amp;CH$312&amp;"="&amp;""""&amp;VLOOKUP(CH$312,$AD$9:$AN$32,8,FALSE)&amp;""""&amp;"#g'"&amp;"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29" s="71" t="str">
        <f>SUBSTITUTE(IF(VLOOKUP(CI$312,$AD$9:$AN$32,8,FALSE)=INDEX($E$255:$G$259,MATCH("●",INDEX($H$255:$AQ$259,,MATCH($D329,$137:$137,0)-7),0),1),"","sed -i "&amp;IF($AK$310="MacOS","'' ","")&amp;"'s#"&amp;CI$312&amp;"="""&amp;VLOOKUP(CI$312,$AD$9:$AN$32,8,FALSE)&amp;""""&amp;"#"&amp;CI$312&amp;"="&amp;""""&amp;INDEX($E$255:$G$259,MATCH("●",INDEX($H$255:$AQ$259,,MATCH($D329,$137:$137,0)-7),0),1)&amp;""""&amp;"#g'"&amp;" ${CONFIG_DIR}"&amp;$K$7&amp;"; export "&amp;CI$312&amp;"="&amp;""""&amp;INDEX($E$255:$G$259,MATCH("●",INDEX($H$255:$AQ$259,,MATCH($D329,$137:$137,0)-7),0),1)&amp;""";"),",",""",""")</f>
        <v/>
      </c>
      <c r="CJ329" s="71" t="str">
        <f>SUBSTITUTE(IF(INDEX($E$255:$G$259,MATCH("●",INDEX($H$255:$AQ$259,,MATCH($D329,$137:$137,0)-7),0),1)=VLOOKUP(CJ$312,$AD$9:$AN$32,8,FALSE),"","sed -i "&amp;IF($AK$310="MacOS","'' ","")&amp;"'s#"&amp;CJ$312&amp;"="""&amp;INDEX($E$255:$G$259,MATCH("●",INDEX($H$255:$AQ$259,,MATCH($D329,$137:$137,0)-7),0),1)&amp;""""&amp;"#"&amp;CJ$312&amp;"="&amp;""""&amp;VLOOKUP(CJ$312,$AD$9:$AN$32,8,FALSE)&amp;""""&amp;"#g'"&amp;"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29" s="71" t="str">
        <f>SUBSTITUTE(IF(VLOOKUP(CK$312,$AD$9:$AN$32,8,FALSE)=INDEX($E$261:$G$270,MATCH("●",INDEX($H$261:$AQ$270,,MATCH($D329,$137:$137,0)-7),0),1),"","sed -i "&amp;IF($AK$310="MacOS","'' ","")&amp;"'s#"&amp;CK$312&amp;"="""&amp;VLOOKUP(CK$312,$AD$9:$AN$32,8,FALSE)&amp;""""&amp;"#"&amp;CK$312&amp;"="&amp;""""&amp;INDEX($E$261:$G$270,MATCH("●",INDEX($H$261:$AQ$270,,MATCH($D329,$137:$137,0)-7),0),1)&amp;""""&amp;"#g'"&amp;" ${CONFIG_DIR}"&amp;$K$7&amp;"; export "&amp;CK$312&amp;"="&amp;""""&amp;INDEX($E$261:$G$270,MATCH("●",INDEX($H$261:$AQ$270,,MATCH($D329,$137:$137,0)-7),0),1)&amp;""";"),",",""",""")</f>
        <v/>
      </c>
      <c r="CL329" s="71" t="str">
        <f t="shared" si="6"/>
        <v/>
      </c>
      <c r="CM329" s="71" t="str">
        <f t="shared" si="7"/>
        <v>sed -i '' 's#POSTGRESQL_TEMPLATE="template0"#POSTGRESQL_TEMPLATE="template1"#g' ${CONFIG_DIR}db_data_config.txt; export POSTGRESQL_TEMPLATE="template1";</v>
      </c>
      <c r="CN329" s="71" t="str">
        <f t="shared" si="8"/>
        <v>sed -i '' 's#POSTGRESQL_TEMPLATE="template1"#POSTGRESQL_TEMPLATE="template0"#g' ${CONFIG_DIR}db_data_config.txt; export POSTGRESQL_TEMPLATE="template0";</v>
      </c>
      <c r="CO329" s="71" t="str">
        <f t="shared" si="9"/>
        <v/>
      </c>
      <c r="CP329" s="71" t="str">
        <f t="shared" si="10"/>
        <v/>
      </c>
      <c r="CQ329" s="71" t="str">
        <f t="shared" si="11"/>
        <v/>
      </c>
      <c r="CR329" s="71" t="str">
        <f t="shared" si="12"/>
        <v/>
      </c>
      <c r="CS329" s="5" t="s">
        <v>735</v>
      </c>
    </row>
    <row r="330" spans="4:97" ht="72" customHeight="1">
      <c r="D330" s="96">
        <f t="shared" si="13"/>
        <v>94</v>
      </c>
      <c r="E330" s="97"/>
      <c r="F330" s="97"/>
      <c r="G330" s="98"/>
      <c r="H330" s="45" t="str">
        <f t="shared" ca="1" si="5"/>
        <v>clear; echo テストケース094;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's#DATABASE_COLLATE="utf8mb4_unicode_ci"#DATABASE_COLLATE="ko_KR.UTF-8"#g' ${CONFIG_DIR}db_sql_config.txt; export DATABASE_COLLATE="ko_KR.UTF-8";sed -i '' 's#DATABASE_USERRIGHT="ALL PRIVILEGES"#DATABASE_USERRIGHT="Superuser"#g' ${CONFIG_DIR}db_sql_config.txt; export DATABASE_USERRIGHT="Superuser";sed -i '' 's#POSTGRESQL_TEMPLATE="template0"#POSTGRESQL_TEMPLATE="template1"#g' ${CONFIG_DIR}db_data_config.txt; export POSTGRESQL_TEMPLATE="template1";sh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's#DATABASE_COLLATE="ko_KR.UTF-8"#DATABASE_COLLATE="utf8mb4_unicode_ci"#g'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's#POSTGRESQL_TEMPLATE="template1"#POSTGRESQL_TEMPLATE="template0"#g' ${CONFIG_DIR}db_data_config.txt; export POSTGRESQL_TEMPLATE="template0";</v>
      </c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7"/>
      <c r="AE330" s="99" t="str" cm="1">
        <f t="array" ref="AE330">SUBSTITUTE(INDEX($H$288:$AQ$288, , MATCH($D330, $137:$137, 0)-7),"-","")</f>
        <v>異常</v>
      </c>
      <c r="AF330" s="100"/>
      <c r="AG330" s="101"/>
      <c r="AH330" s="102" t="s">
        <v>1552</v>
      </c>
      <c r="AI330" s="103"/>
      <c r="AJ330" s="103"/>
      <c r="AK330" s="103"/>
      <c r="AL330" s="103"/>
      <c r="AM330" s="103"/>
      <c r="AN330" s="103"/>
      <c r="AO330" s="103"/>
      <c r="AP330" s="103"/>
      <c r="AQ330" s="104"/>
      <c r="AS330" s="68" t="str" cm="1">
        <f t="array" ref="AS330">SUBSTITUTE(TEXT(INDEX($H$291:$AQ$291,1,$D330-77),"000000"),"-","")</f>
        <v>240133</v>
      </c>
      <c r="AT330" s="69"/>
      <c r="AU330" s="70"/>
      <c r="AW330" s="71" t="str">
        <f>SUBSTITUTE(IF(VLOOKUP(AW$312,$AD$9:$AN$32,8,FALSE)=INDEX($E$143:$G$146,MATCH("●",INDEX($H$143:$AQ$146,,MATCH($D330,$137:$137,0)-7),0),1),"","sed -i "&amp;IF($AK$310="MacOS","'' ","")&amp;"'s#"&amp;AW$312&amp;"="""&amp;VLOOKUP(AW$312,$AD$9:$AN$32,8,FALSE)&amp;""""&amp;"#"&amp;AW$312&amp;"="&amp;""""&amp;INDEX($E$143:$G$146,MATCH("●",INDEX($H$143:$AQ$146,,MATCH($D330,$137:$137,0)-7),0),1)&amp;""""&amp;"#g'"&amp;" ${CONFIG_DIR}"&amp;$K$7&amp;"; export "&amp;AW$312&amp;"="&amp;""""&amp;INDEX($E$143:$G$146,MATCH("●",INDEX($H$143:$AQ$146,,MATCH($D330,$137:$137,0)-7),0),1)&amp;""";"),",",""",""")</f>
        <v>sed -i '' 's#DBMS_NAME="MySQL"#DBMS_NAME="PostgreSQL"#g' ${CONFIG_DIR}db_sql_config.txt; export DBMS_NAME="PostgreSQL";</v>
      </c>
      <c r="AX330" s="71" t="str">
        <f>SUBSTITUTE(IF(INDEX($E$143:$G$146,MATCH("●",INDEX($H$143:$AQ$146,,MATCH($D330,$137:$137,0)-7),0),1)=VLOOKUP(AX$312,$AD$9:$AN$32,8,FALSE),"","sed -i "&amp;IF($AK$310="MacOS","'' ","")&amp;"'s#"&amp;AX$312&amp;"="""&amp;INDEX($E$143:$G$146,MATCH("●",INDEX($H$143:$AQ$146,,MATCH($D330,$137:$137,0)-7),0),1)&amp;""""&amp;"#"&amp;AX$312&amp;"="&amp;""""&amp;VLOOKUP(AX$312,$AD$9:$AN$32,8,FALSE)&amp;""""&amp;"#g'"&amp;"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0" s="71" t="str">
        <f>SUBSTITUTE(IF(VLOOKUP(AY$312,$AD$9:$AN$32,8,FALSE)=INDEX($E$148:$G$149,MATCH("●",INDEX($H$148:$AQ$149,,MATCH($D330,$137:$137,0)-7),0),1),"","sed -i "&amp;IF($AK$310="MacOS","'' ","")&amp;"'s#"&amp;AY$312&amp;"="""&amp;VLOOKUP(AY$312,$AD$9:$AN$32,8,FALSE)&amp;""""&amp;"#"&amp;AY$312&amp;"="&amp;""""&amp;INDEX($E$148:$G$149,MATCH("●",INDEX($H$148:$AQ$149,,MATCH($D330,$137:$137,0)-7),0),1)&amp;""""&amp;"#g'"&amp;" ${CONFIG_DIR}"&amp;$K$7&amp;"; export "&amp;AY$312&amp;"="&amp;""""&amp;INDEX($E$148:$G$149,MATCH("●",INDEX($H$148:$AQ$149,,MATCH($D330,$137:$137,0)-7),0),1)&amp;""";"),",",""",""")</f>
        <v/>
      </c>
      <c r="AZ330" s="71" t="str">
        <f>SUBSTITUTE(IF(INDEX($E$148:$G$149,MATCH("●",INDEX($H$148:$AQ$149,,MATCH($D330,$137:$137,0)-7),0),1)=VLOOKUP(AZ$312,$AD$9:$AN$16,8,FALSE),"","sed -i "&amp;IF($AK$310="MacOS","'' ","")&amp;"'s#"&amp;AZ$312&amp;"="""&amp;INDEX($E$148:$G$149,MATCH("●",INDEX($H$148:$AQ$149,,MATCH($D330,$137:$137,0)-7),0),1)&amp;""""&amp;"#"&amp;AZ$312&amp;"="&amp;""""&amp;VLOOKUP(AZ$312,$AD$9:$AN$16,8,FALSE)&amp;""""&amp;"#g'"&amp;"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0" s="71" t="str">
        <f>SUBSTITUTE(IF(VLOOKUP(BA$312,$AD$9:$AN$32,8,FALSE)=INDEX($E$151:$G$156,MATCH("●",INDEX($H$151:$AQ$156,,MATCH($D330,$137:$137,0)-7),0),1),"","sed -i "&amp;IF($AK$310="MacOS","'' ","")&amp;"'s#"&amp;BA$312&amp;"="""&amp;VLOOKUP(BA$312,$AD$9:$AN$32,8,FALSE)&amp;""""&amp;"#"&amp;BA$312&amp;"="&amp;""""&amp;INDEX($E$151:$G$156,MATCH("●",INDEX($H$151:$AQ$156,,MATCH($D330,$137:$137,0)-7),0),1)&amp;""""&amp;"#g'"&amp;" ${CONFIG_DIR}"&amp;$K$7&amp;"; export "&amp;BA$312&amp;"="&amp;""""&amp;INDEX($E$151:$G$156,MATCH("●",INDEX($H$151:$AQ$156,,MATCH($D330,$137:$137,0)-7),0),1)&amp;""";"),",",""",""")</f>
        <v>sed -i '' 's#DATABASE_CHARACTER_SET="utf8mb4"#DATABASE_CHARACTER_SET="utf8"#g' ${CONFIG_DIR}db_sql_config.txt; export DATABASE_CHARACTER_SET="utf8";</v>
      </c>
      <c r="BB330" s="71" t="str">
        <f>SUBSTITUTE(IF(INDEX($E$151:$G$156,MATCH("●",INDEX($H$151:$AQ$156,,MATCH($D330,$137:$137,0)-7),0),1)=VLOOKUP(BB$312,$AD$9:$AN$16,8,FALSE),"","sed -i "&amp;IF($AK$310="MacOS","'' ","")&amp;"'s#"&amp;BB$312&amp;"="""&amp;INDEX($E$151:$G$156,MATCH("●",INDEX($H$151:$AQ$156,,MATCH($D330,$137:$137,0)-7),0),1)&amp;""""&amp;"#"&amp;BB$312&amp;"="&amp;""""&amp;VLOOKUP(BB$312,$AD$9:$AN$16,8,FALSE)&amp;""""&amp;"#g'"&amp;"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0" s="71" t="str">
        <f>SUBSTITUTE(IF(VLOOKUP(BC$312,$AD$9:$AN$32,8,FALSE)=INDEX($E$158:$G$166,MATCH("●",INDEX($H$158:$AQ$166,,MATCH($D330,$137:$137,0)-7),0),1),"","sed -i "&amp;IF($AK$310="MacOS","'' ","")&amp;"'s#"&amp;BC$312&amp;"="""&amp;VLOOKUP(BC$312,$AD$9:$AN$32,8,FALSE)&amp;""""&amp;"#"&amp;BC$312&amp;"="&amp;""""&amp;INDEX($E$158:$G$166,MATCH("●",INDEX($H$158:$AQ$166,,MATCH($D330,$137:$137,0)-7),0),1)&amp;""""&amp;"#g'"&amp;" ${CONFIG_DIR}"&amp;$K$7&amp;"; export "&amp;BC$312&amp;"="&amp;""""&amp;INDEX($E$158:$G$166,MATCH("●",INDEX($H$158:$AQ$166,,MATCH($D330,$137:$137,0)-7),0),1)&amp;""";"),",",""",""")</f>
        <v>sed -i '' 's#DATABASE_COLLATE="utf8mb4_unicode_ci"#DATABASE_COLLATE="ko_KR.UTF-8"#g' ${CONFIG_DIR}db_sql_config.txt; export DATABASE_COLLATE="ko_KR.UTF-8";</v>
      </c>
      <c r="BD330" s="71" t="str">
        <f>SUBSTITUTE(IF(INDEX($E$158:$G$166,MATCH("●",INDEX($H$158:$AQ$166,,MATCH($D330,$137:$137,0)-7),0),1)=VLOOKUP(BD$312,$AD$9:$AN$16,8,FALSE),"","sed -i "&amp;IF($AK$310="MacOS","'' ","")&amp;"'s#"&amp;BD$312&amp;"="""&amp;INDEX($E$158:$G$166,MATCH("●",INDEX($H$158:$AQ$166,,MATCH($D330,$137:$137,0)-7),0),1)&amp;""""&amp;"#"&amp;BD$312&amp;"="&amp;""""&amp;VLOOKUP(BD$312,$AD$9:$AN$16,8,FALSE)&amp;""""&amp;"#g'"&amp;"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's#DATABASE_COLLATE="ko_KR.UTF-8"#DATABASE_COLLATE="utf8mb4_unicode_ci"#g' ${CONFIG_DIR}db_sql_config.txt; export DATABASE_COLLATE="utf8mb4_unicode_ci";</v>
      </c>
      <c r="BE330" s="71" t="str">
        <f>SUBSTITUTE(IF(VLOOKUP(BE$312,$AD$9:$AN$32,8,FALSE)=INDEX($E$168:$G$169,MATCH("●",INDEX($H$168:$AQ$169,,MATCH($D330,$137:$137,0)-7),0),1),"","sed -i "&amp;IF($AK$310="MacOS","'' ","")&amp;"'s#"&amp;BE$312&amp;"="""&amp;VLOOKUP(BE$312,$AD$9:$AD$9:$AN$32,8,FALSE)&amp;""""&amp;"#"&amp;BE$312&amp;"="&amp;""""&amp;INDEX($E$168:$G$169,MATCH("●",INDEX($H$168:$AQ$169,,MATCH($D330,$137:$137,0)-7),0),1)&amp;""""&amp;"#g'"&amp;" ${CONFIG_DIR}"&amp;$K$7&amp;"; export "&amp;BE$312&amp;"="&amp;""""&amp;INDEX($E$168:$G$169,MATCH("●",INDEX($H$168:$AQ$169,,MATCH($D330,$137:$137,0)-7),0),1)&amp;""";"),",",""",""")</f>
        <v/>
      </c>
      <c r="BF330" s="71" t="str">
        <f>SUBSTITUTE(IF(INDEX($E$168:$G$169,MATCH("●",INDEX($H$168:$AQ$169,,MATCH($D330,$137:$137,0)-7),0),1)=VLOOKUP(BF$312,$AD$9:$AN$16,8,FALSE),"","sed -i "&amp;IF($AK$310="MacOS","'' ","")&amp;"'s#"&amp;BF$312&amp;"="""&amp;INDEX($E$168:$G$169,MATCH("●",INDEX($H$168:$AQ$169,,MATCH($D330,$137:$137,0)-7),0),1)&amp;""""&amp;"#"&amp;BF$312&amp;"="&amp;""""&amp;VLOOKUP(BF$312,$AD$9:$AN$16,8,FALSE)&amp;""""&amp;"#g'"&amp;"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0" s="71" t="str">
        <f>SUBSTITUTE(IF(VLOOKUP(BG$312,$AD$9:$AN$32,8,FALSE)=INDEX($E$171:$G$172,MATCH("●",INDEX($H$171:$AQ$172,,MATCH($D330,$137:$137,0)-7),0),1),"","sed -i "&amp;IF($AK$310="MacOS","'' ","")&amp;"'s#"&amp;BG$312&amp;"="""&amp;VLOOKUP(BG$312,$AD$9:$AN$32,8,FALSE)&amp;""""&amp;"#"&amp;BG$312&amp;"="&amp;""""&amp;INDEX($E$171:$G$172,MATCH("●",INDEX($H$171:$AQ$172,,MATCH($D330,$137:$137,0)-7),0),1)&amp;""""&amp;"#g'"&amp;" ${CONFIG_DIR}"&amp;$K$7&amp;"; export "&amp;BG$312&amp;"="&amp;""""&amp;INDEX($E$171:$G$172,MATCH("●",INDEX($H$171:$AQ$172,,MATCH($D330,$137:$137,0)-7),0),1)&amp;""";"),",",""",""")</f>
        <v/>
      </c>
      <c r="BH330" s="71" t="str">
        <f>SUBSTITUTE(IF(INDEX($E$171:$G$172,MATCH("●",INDEX($H$171:$AQ$172,,MATCH($D330,$137:$137,0)-7),0),1)=VLOOKUP(BH$312,$AD$9:$AN$16,8,FALSE),"","sed -i "&amp;IF($AK$310="MacOS","'' ","")&amp;"'s#"&amp;BH$312&amp;"="""&amp;INDEX($E$171:$G$172,MATCH("●",INDEX($H$171:$AQ$172,,MATCH($D330,$137:$137,0)-7),0),1)&amp;""""&amp;"#"&amp;BH$312&amp;"="&amp;""""&amp;VLOOKUP(BH$312,$AD$9:$AN$16,8,FALSE)&amp;""""&amp;"#g'"&amp;"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0" s="71" t="str">
        <f>SUBSTITUTE(IF(VLOOKUP(BI$312,$AD$9:$AN$32,8,FALSE)=INDEX($E$174:$G$186,MATCH("●",INDEX($H$174:$AQ$186,,MATCH($D330,$137:$137,0)-7),0),1),"","sed -i "&amp;IF($AK$310="MacOS","'' ","")&amp;"'s#"&amp;BI$312&amp;"="""&amp;VLOOKUP(BI$312,$AD$9:$AN$32,8,FALSE)&amp;""""&amp;"#"&amp;BI$312&amp;"="&amp;""""&amp;INDEX($E$174:$G$186,MATCH("●",INDEX($H$174:$AQ$186,,MATCH($D330,$137:$137,0)-7),0),1)&amp;""""&amp;"#g'"&amp;" ${CONFIG_DIR}"&amp;$K$7&amp;"; export "&amp;BI$312&amp;"="&amp;""""&amp;INDEX($E$174:$G$186,MATCH("●",INDEX($H$174:$AQ$186,,MATCH($D330,$137:$137,0)-7),0),1)&amp;""";"),",",""",""")</f>
        <v>sed -i '' 's#DATABASE_USERRIGHT="ALL PRIVILEGES"#DATABASE_USERRIGHT="Superuser"#g' ${CONFIG_DIR}db_sql_config.txt; export DATABASE_USERRIGHT="Superuser";</v>
      </c>
      <c r="BJ330" s="71" t="str">
        <f>SUBSTITUTE(IF(INDEX($E$174:$G$186,MATCH("●",INDEX($H$174:$AQ$186,,MATCH($D330,$137:$137,0)-7),0),1)=VLOOKUP(BJ$312,$AD$9:$AN$16,8,FALSE),"","sed -i "&amp;IF($AK$310="MacOS","'' ","")&amp;"'s#"&amp;BJ$312&amp;"="""&amp;INDEX($E$174:$G$186,MATCH("●",INDEX($H$174:$AQ$186,,MATCH($D330,$137:$137,0)-7),0),1)&amp;""""&amp;"#"&amp;BJ$312&amp;"="&amp;""""&amp;VLOOKUP(BJ$312,$AD$9:$AN$16,8,FALSE)&amp;""""&amp;"#g'"&amp;"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30" s="71" t="str">
        <f>SUBSTITUTE(IF(VLOOKUP(BK$312,$AD$9:$AN$32,8,FALSE)=INDEX($E$188:$G$191,MATCH("●",INDEX($H$188:$AQ$191,,MATCH($D330,$137:$137,0)-7),0),1),"","sed -i "&amp;IF($AK$310="MacOS","'' ","")&amp;"'s#"&amp;BK$312&amp;"="""&amp;VLOOKUP(BK$312,$AD$9:$AN$32,8,FALSE)&amp;""""&amp;"#"&amp;BK$312&amp;"="&amp;""""&amp;INDEX($E$188:$G$191,MATCH("●",INDEX($H$188:$AQ$191,,MATCH($D330,$137:$137,0)-7),0),1)&amp;""""&amp;"#g'"&amp;" ${CONFIG_DIR}"&amp;$K$7&amp;"; export "&amp;BK$312&amp;"="&amp;""""&amp;INDEX($E$188:$G$191,MATCH("●",INDEX($H$188:$AQ$191,,MATCH($D330,$137:$137,0)-7),0),1)&amp;""";"),",",""",""")</f>
        <v/>
      </c>
      <c r="BL330" s="71" t="str">
        <f>SUBSTITUTE(IF(INDEX($E$188:$G$191,MATCH("●",INDEX($H$188:$AQ$191,,MATCH($D330,$137:$137,0)-7),0),1)=VLOOKUP(BL$312,$AD$9:$AN$32,8,FALSE),"","sed -i "&amp;IF($AK$310="MacOS","'' ","")&amp;"'s#"&amp;BL$312&amp;"="""&amp;INDEX($E$188:$G$191,MATCH("●",INDEX($H$188:$AQ$191,,MATCH($D330,$137:$137,0)-7),0),1)&amp;""""&amp;"#"&amp;BL$312&amp;"="&amp;""""&amp;VLOOKUP(BL$312,$AD$9:$AN$32,8,FALSE)&amp;""""&amp;"#g'"&amp;"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0" s="71" t="str">
        <f>SUBSTITUTE(IF(VLOOKUP(BM$312,$AD$9:$AN$32,8,FALSE)=INDEX($E$193:$G$194,MATCH("●",INDEX($H$193:$AQ$194,,MATCH($D330,$137:$137,0)-7),0),1),"","sed -i "&amp;IF($AK$310="MacOS","'' ","")&amp;"'s#"&amp;BM$312&amp;"="""&amp;VLOOKUP(BM$312,$AD$9:$AN$32,8,FALSE)&amp;""""&amp;"#"&amp;BM$312&amp;"="&amp;""""&amp;INDEX($E$193:$G$194,MATCH("●",INDEX($H$193:$AQ$194,,MATCH($D330,$137:$137,0)-7),0),1)&amp;""""&amp;"#g'"&amp;" ${CONFIG_DIR}"&amp;$K$7&amp;"; export "&amp;BM$312&amp;"="&amp;""""&amp;INDEX($E$193:$G$194,MATCH("●",INDEX($H$193:$AQ$194,,MATCH($D330,$137:$137,0)-7),0),1)&amp;""";"),",",""",""")</f>
        <v/>
      </c>
      <c r="BN330" s="71" t="str">
        <f>SUBSTITUTE(IF(INDEX($E$193:$G$194,MATCH("●",INDEX($H$193:$AQ$194,,MATCH($D330,$137:$137,0)-7),0),1)=VLOOKUP(BN$312,$AD$9:$AN$32,8,FALSE),"","sed -i "&amp;IF($AK$310="MacOS","'' ","")&amp;"'s#"&amp;BN$312&amp;"="""&amp;INDEX($E$193:$G$194,MATCH("●",INDEX($H$193:$AQ$194,,MATCH($D330,$137:$137,0)-7),0),1)&amp;""""&amp;"#"&amp;BN$312&amp;"="&amp;""""&amp;VLOOKUP(BN$312,$AD$9:$AN$32,8,FALSE)&amp;""""&amp;"#g'"&amp;"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0" s="71" t="str">
        <f>SUBSTITUTE(IF(VLOOKUP(BO$312,$AD$9:$AN$32,8,FALSE)=INDEX($E$196:$G$197,MATCH("●",INDEX($H$196:$AQ$197,,MATCH($D330,$137:$137,0)-7),0),1),"","sed -i "&amp;IF($AK$310="MacOS","'' ","")&amp;"'s#"&amp;BO$312&amp;"="""&amp;VLOOKUP(BO$312,$AD$9:$AN$32,8,FALSE)&amp;""""&amp;"#"&amp;BO$312&amp;"="&amp;""""&amp;INDEX($E$196:$G$197,MATCH("●",INDEX($H$196:$AQ$197,,MATCH($D330,$137:$137,0)-7),0),1)&amp;""""&amp;"#g'"&amp;" ${CONFIG_DIR}"&amp;$K$7&amp;"; export "&amp;BO$312&amp;"="&amp;""""&amp;INDEX($E$196:$G$197,MATCH("●",INDEX($H$196:$AQ$197,,MATCH($D330,$137:$137,0)-7),0),1)&amp;""";"),",",""",""")</f>
        <v/>
      </c>
      <c r="BP330" s="71" t="str">
        <f>SUBSTITUTE(IF(INDEX($E$196:$G$197,MATCH("●",INDEX($H$196:$AQ$197,,MATCH($D330,$137:$137,0)-7),0),1)=VLOOKUP(BP$312,$AD$9:$AN$32,8,FALSE),"","sed -i "&amp;IF($AK$310="MacOS","'' ","")&amp;"'s#"&amp;BP$312&amp;"="""&amp;INDEX($E$196:$G$197,MATCH("●",INDEX($H$196:$AQ$197,,MATCH($D330,$137:$137,0)-7),0),1)&amp;""""&amp;"#"&amp;BP$312&amp;"="&amp;""""&amp;VLOOKUP(BP$312,$AD$9:$AN$32,8,FALSE)&amp;""""&amp;"#g'"&amp;"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0" s="71" t="str">
        <f>SUBSTITUTE(IF(VLOOKUP(BQ$312,$AD$9:$AN$32,8,FALSE)=INDEX($E$199:$G$200,MATCH("●",INDEX($H$199:$AQ$200,,MATCH($D330,$137:$137,0)-7),0),1),"","sed -i "&amp;IF($AK$310="MacOS","'' ","")&amp;"'s#"&amp;BQ$312&amp;"="""&amp;VLOOKUP(BQ$312,$AD$9:$AN$32,8,FALSE)&amp;""""&amp;"#"&amp;BQ$312&amp;"="&amp;""""&amp;INDEX($E$199:$G$200,MATCH("●",INDEX($H$199:$AQ$200,,MATCH($D330,$137:$137,0)-7),0),1)&amp;""""&amp;"#g'"&amp;" ${CONFIG_DIR}"&amp;$K$7&amp;"; export "&amp;BQ$312&amp;"="&amp;""""&amp;INDEX($E$199:$G$200,MATCH("●",INDEX($H$199:$AQ$200,,MATCH($D330,$137:$137,0)-7),0),1)&amp;""";"),",",""",""")</f>
        <v/>
      </c>
      <c r="BR330" s="71" t="str">
        <f>SUBSTITUTE(IF(INDEX($E$199:$G$200,MATCH("●",INDEX($H$199:$AQ$200,,MATCH($D330,$137:$137,0)-7),0),1)=VLOOKUP(BR$312,$AD$9:$AN$32,8,FALSE),"","sed -i "&amp;IF($AK$310="MacOS","'' ","")&amp;"'s#"&amp;BR$312&amp;"="""&amp;INDEX($E$199:$G$200,MATCH("●",INDEX($H$199:$AQ$200,,MATCH($D330,$137:$137,0)-7),0),1)&amp;""""&amp;"#"&amp;BR$312&amp;"="&amp;""""&amp;VLOOKUP(BR$312,$AD$9:$AN$32,8,FALSE)&amp;""""&amp;"#g'"&amp;"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0" s="71" t="str">
        <f>SUBSTITUTE(IF(VLOOKUP(BS$312,$AD$9:$AN$32,8,FALSE)=INDEX($E$202:$G$205,MATCH("●",INDEX($H$202:$AQ$205,,MATCH($D330,$137:$137,0)-7),0),1),"","sed -i "&amp;IF($AK$310="MacOS","'' ","")&amp;"'s#"&amp;BS$312&amp;"="""&amp;VLOOKUP(BS$312,$AD$9:$AN$32,8,FALSE)&amp;""""&amp;"#"&amp;BS$312&amp;"="&amp;""""&amp;INDEX($E$202:$G$205,MATCH("●",INDEX($H$202:$AQ$205,,MATCH($D330,$137:$137,0)-7),0),1)&amp;""""&amp;"#g'"&amp;" ${CONFIG_DIR}"&amp;$K$7&amp;"; export "&amp;BS$312&amp;"="&amp;""""&amp;INDEX($E$202:$G$205,MATCH("●",INDEX($H$202:$AQ$205,,MATCH($D330,$137:$137,0)-7),0),1)&amp;""";"),",",""",""")</f>
        <v/>
      </c>
      <c r="BT330" s="71" t="str">
        <f>SUBSTITUTE(IF(INDEX($E$202:$G$205,MATCH("●",INDEX($H$202:$AQ$205,,MATCH($D330,$137:$137,0)-7),0),1)=VLOOKUP(BT$312,$AD$9:$AN$32,8,FALSE),"","sed -i "&amp;IF($AK$310="MacOS","'' ","")&amp;"'s#"&amp;BT$312&amp;"="""&amp;INDEX($E$202:$G$205,MATCH("●",INDEX($H$202:$AQ$205,,MATCH($D330,$137:$137,0)-7),0),1)&amp;""""&amp;"#"&amp;BT$312&amp;"="&amp;""""&amp;VLOOKUP(BT$312,$AD$9:$AN$32,8,FALSE)&amp;""""&amp;"#g'"&amp;"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0" s="71" t="str">
        <f>SUBSTITUTE(IF(VLOOKUP(BU$312,$AD$9:$AN$32,8,FALSE)=INDEX($E$207:$G$212,MATCH("●",INDEX($H$207:$AQ$212,,MATCH($D330,$137:$137,0)-7),0),1),"","sed -i "&amp;IF($AK$310="MacOS","'' ","")&amp;"'s#"&amp;BU$312&amp;"="""&amp;VLOOKUP(BU$312,$AD$9:$AN$32,8,FALSE)&amp;""""&amp;"#"&amp;BU$312&amp;"="&amp;""""&amp;INDEX($E$207:$G$212,MATCH("●",INDEX($H$207:$AQ$212,,MATCH($D330,$137:$137,0)-7),0),1)&amp;""""&amp;"#g'"&amp;" ${CONFIG_DIR}"&amp;$K$7&amp;"; export "&amp;BU$312&amp;"="&amp;""""&amp;INDEX($E$207:$G$212,MATCH("●",INDEX($H$207:$AQ$212,,MATCH($D330,$137:$137,0)-7),0),1)&amp;""";"),",",""",""")</f>
        <v/>
      </c>
      <c r="BV330" s="71" t="str">
        <f>SUBSTITUTE(IF(INDEX($E$207:$G$212,MATCH("●",INDEX($H$207:$AQ$212,,MATCH($D330,$137:$137,0)-7),0),1)=VLOOKUP(BV$312,$AD$9:$AN$32,8,FALSE),"","sed -i "&amp;IF($AK$310="MacOS","'' ","")&amp;"'s#"&amp;BV$312&amp;"="""&amp;INDEX($E$207:$G$212,MATCH("●",INDEX($H$207:$AQ$212,,MATCH($D330,$137:$137,0)-7),0),1)&amp;""""&amp;"#"&amp;BV$312&amp;"="&amp;""""&amp;VLOOKUP(BV$312,$AD$9:$AN$32,8,FALSE)&amp;""""&amp;"#g'"&amp;"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0" s="71" t="str">
        <f>SUBSTITUTE(IF(VLOOKUP(BW$312,$AD$9:$AN$32,8,FALSE)=INDEX($E$214:$G$219,MATCH("●",INDEX($H$214:$AQ$219,,MATCH($D330,$137:$137,0)-7),0),1),"","sed -i "&amp;IF($AK$310="MacOS","'' ","")&amp;"'s#"&amp;BW$312&amp;"="""&amp;VLOOKUP(BW$312,$AD$9:$AN$32,8,FALSE)&amp;""""&amp;"#"&amp;BW$312&amp;"="&amp;""""&amp;INDEX($E$214:$G$219,MATCH("●",INDEX($H$214:$AQ$219,,MATCH($D330,$137:$137,0)-7),0),1)&amp;""""&amp;"#g'"&amp;" ${CONFIG_DIR}"&amp;$K$7&amp;"; export "&amp;BW$312&amp;"="&amp;""""&amp;INDEX($E$214:$G$219,MATCH("●",INDEX($H$214:$AQ$219,,MATCH($D330,$137:$137,0)-7),0),1)&amp;""";"),",",""",""")</f>
        <v/>
      </c>
      <c r="BX330" s="71" t="str">
        <f>SUBSTITUTE(IF(INDEX($E$214:$G$219,MATCH("●",INDEX($H$214:$AQ$219,,MATCH($D330,$137:$137,0)-7),0),1)=VLOOKUP(BX$312,$AD$9:$AN$32,8,FALSE),"","sed -i "&amp;IF($AK$310="MacOS","'' ","")&amp;"'s#"&amp;BX$312&amp;"="""&amp;INDEX($E$214:$G$219,MATCH("●",INDEX($H$214:$AQ$219,,MATCH($D330,$137:$137,0)-7),0),1)&amp;""""&amp;"#"&amp;BX$312&amp;"="&amp;""""&amp;VLOOKUP(BX$312,$AD$9:$AN$32,8,FALSE)&amp;""""&amp;"#g'"&amp;"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0" s="71" t="str">
        <f>SUBSTITUTE(IF(VLOOKUP(BY$312,$AD$9:$AN$32,8,FALSE)=INDEX($E$221:$G$226,MATCH("●",INDEX($H$221:$AQ$226,,MATCH($D330,$137:$137,0)-7),0),1),"","sed -i "&amp;IF($AK$310="MacOS","'' ","")&amp;"'s#"&amp;BY$312&amp;"="""&amp;VLOOKUP(BY$312,$AD$9:$AN$32,8,FALSE)&amp;""""&amp;"#"&amp;BY$312&amp;"="&amp;""""&amp;INDEX($E$221:$G$226,MATCH("●",INDEX($H$221:$AQ$226,,MATCH($D330,$137:$137,0)-7),0),1)&amp;""""&amp;"#g'"&amp;" ${CONFIG_DIR}"&amp;$K$7&amp;"; export "&amp;BY$312&amp;"="&amp;""""&amp;INDEX($E$221:$G$226,MATCH("●",INDEX($H$221:$AQ$226,,MATCH($D330,$137:$137,0)-7),0),1)&amp;""";"),",",""",""")</f>
        <v/>
      </c>
      <c r="BZ330" s="71" t="str">
        <f>SUBSTITUTE(IF(INDEX($E$221:$G$226,MATCH("●",INDEX($H$221:$AQ$226,,MATCH($D330,$137:$137,0)-7),0),1)=VLOOKUP(BZ$312,$AD$9:$AN$32,8,FALSE),"","sed -i "&amp;IF($AK$310="MacOS","'' ","")&amp;"'s#"&amp;BZ$312&amp;"="""&amp;INDEX($E$221:$G$226,MATCH("●",INDEX($H$221:$AQ$226,,MATCH($D330,$137:$137,0)-7),0),1)&amp;""""&amp;"#"&amp;BZ$312&amp;"="&amp;""""&amp;VLOOKUP(BZ$312,$AD$9:$AN$32,8,FALSE)&amp;""""&amp;"#g'"&amp;"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0" s="71" t="str">
        <f>SUBSTITUTE(IF(VLOOKUP(CA$312,$AD$9:$AN$32,8,FALSE)=INDEX($E$228:$G$233,MATCH("●",INDEX($H$228:$AQ$233,,MATCH($D330,$137:$137,0)-7),0),1),"","sed -i "&amp;IF($AK$310="MacOS","'' ","")&amp;"'s#"&amp;CA$312&amp;"="""&amp;VLOOKUP(CA$312,$AD$9:$AN$32,8,FALSE)&amp;""""&amp;"#"&amp;CA$312&amp;"="&amp;""""&amp;INDEX($E$228:$G$233,MATCH("●",INDEX($H$228:$AQ$233,,MATCH($D330,$137:$137,0)-7),0),1)&amp;""""&amp;"#g'"&amp;" ${CONFIG_DIR}"&amp;$K$7&amp;"; export "&amp;CA$312&amp;"="&amp;""""&amp;INDEX($E$228:$G$233,MATCH("●",INDEX($H$228:$AQ$233,,MATCH($D330,$137:$137,0)-7),0),1)&amp;""";"),",",""",""")</f>
        <v/>
      </c>
      <c r="CB330" s="71" t="str">
        <f>SUBSTITUTE(IF(INDEX($E$228:$G$233,MATCH("●",INDEX($H$228:$AQ$233,,MATCH($D330,$137:$137,0)-7),0),1)=VLOOKUP(CB$312,$AD$9:$AN$32,8,FALSE),"","sed -i "&amp;IF($AK$310="MacOS","'' ","")&amp;"'s#"&amp;CB$312&amp;"="""&amp;INDEX($E$228:$G$233,MATCH("●",INDEX($H$228:$AQ$233,,MATCH($D330,$137:$137,0)-7),0),1)&amp;""""&amp;"#"&amp;CB$312&amp;"="&amp;""""&amp;VLOOKUP(CB$312,$AD$9:$AN$32,8,FALSE)&amp;""""&amp;"#g'"&amp;"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0" s="71" t="str">
        <f>SUBSTITUTE(IF(VLOOKUP(CC$312,$AD$9:$AN$32,8,FALSE)=INDEX($E$235:$G$240,MATCH("●",INDEX($H$235:$AQ$240,,MATCH($D330,$137:$137,0)-7),0),1),"","sed -i "&amp;IF($AK$310="MacOS","'' ","")&amp;"'s#"&amp;CC$312&amp;"="""&amp;VLOOKUP(CC$312,$AD$9:$AN$32,8,FALSE)&amp;""""&amp;"#"&amp;CC$312&amp;"="&amp;""""&amp;INDEX($E$235:$G$240,MATCH("●",INDEX($H$235:$AQ$240,,MATCH($D330,$137:$137,0)-7),0),1)&amp;""""&amp;"#g'"&amp;" ${CONFIG_DIR}"&amp;$K$7&amp;"; export "&amp;CC$312&amp;"="&amp;""""&amp;INDEX($E$235:$G$240,MATCH("●",INDEX($H$235:$AQ$240,,MATCH($D330,$137:$137,0)-7),0),1)&amp;""";"),",",""",""")</f>
        <v/>
      </c>
      <c r="CD330" s="71" t="str">
        <f>SUBSTITUTE(IF(INDEX($E$235:$G$240,MATCH("●",INDEX($H$235:$AQ$240,,MATCH($D330,$137:$137,0)-7),0),1)=VLOOKUP(CD$312,$AD$9:$AN$32,8,FALSE),"","sed -i "&amp;IF($AK$310="MacOS","'' ","")&amp;"'s#"&amp;CD$312&amp;"="""&amp;INDEX($E$235:$G$240,MATCH("●",INDEX($H$235:$AQ$240,,MATCH($D330,$137:$137,0)-7),0),1)&amp;""""&amp;"#"&amp;CD$312&amp;"="&amp;""""&amp;VLOOKUP(CD$312,$AD$9:$AN$32,8,FALSE)&amp;""""&amp;"#g'"&amp;"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0" s="71" t="str">
        <f>SUBSTITUTE(IF(VLOOKUP(CE$312,$AD$9:$AN$32,8,FALSE)=INDEX($E$242:$G$247,MATCH("●",INDEX($H$242:$AQ$247,,MATCH($D330,$137:$137,0)-7),0),1),"","sed -i "&amp;IF($AK$310="MacOS","'' ","")&amp;"'s#"&amp;CE$312&amp;"="""&amp;VLOOKUP(CE$312,$AD$9:$AN$32,8,FALSE)&amp;""""&amp;"#"&amp;CE$312&amp;"="&amp;""""&amp;INDEX($E$242:$G$247,MATCH("●",INDEX($H$242:$AQ$247,,MATCH($D330,$137:$137,0)-7),0),1)&amp;""""&amp;"#g'"&amp;" ${CONFIG_DIR}"&amp;$K$7&amp;"; export "&amp;CE$312&amp;"="&amp;""""&amp;INDEX($E$242:$G$247,MATCH("●",INDEX($H$242:$AQ$247,,MATCH($D330,$137:$137,0)-7),0),1)&amp;""";"),",",""",""")</f>
        <v/>
      </c>
      <c r="CF330" s="71" t="str">
        <f>SUBSTITUTE(IF(INDEX($E$242:$G$247,MATCH("●",INDEX($H$242:$AQ$247,,MATCH($D330,$137:$137,0)-7),0),1)=VLOOKUP(CF$312,$AD$9:$AN$32,8,FALSE),"","sed -i "&amp;IF($AK$310="MacOS","'' ","")&amp;"'s#"&amp;CF$312&amp;"="""&amp;INDEX($E$242:$G$247,MATCH("●",INDEX($H$242:$AQ$247,,MATCH($D330,$137:$137,0)-7),0),1)&amp;""""&amp;"#"&amp;CF$312&amp;"="&amp;""""&amp;VLOOKUP(CF$312,$AD$9:$AN$32,8,FALSE)&amp;""""&amp;"#g'"&amp;"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0" s="71" t="str">
        <f>SUBSTITUTE(IF(VLOOKUP(CG$312,$AD$9:$AN$32,8,FALSE)=INDEX($E$249:$G$253,MATCH("●",INDEX($H$249:$AQ$253,,MATCH($D330,$137:$137,0)-7),0),1),"","sed -i "&amp;IF($AK$310="MacOS","'' ","")&amp;"'s#"&amp;CG$312&amp;"="""&amp;VLOOKUP(CG$312,$AD$9:$AN$32,8,FALSE)&amp;""""&amp;"#"&amp;CG$312&amp;"="&amp;""""&amp;INDEX($E$249:$G$253,MATCH("●",INDEX($H$249:$AQ$253,,MATCH($D330,$137:$137,0)-7),0),1)&amp;""""&amp;"#g'"&amp;" ${CONFIG_DIR}"&amp;$K$7&amp;"; export "&amp;CG$312&amp;"="&amp;""""&amp;INDEX($E$249:$G$253,MATCH("●",INDEX($H$249:$AQ$253,,MATCH($D330,$137:$137,0)-7),0),1)&amp;""";"),",",""",""")</f>
        <v/>
      </c>
      <c r="CH330" s="71" t="str">
        <f>SUBSTITUTE(IF(INDEX($E$249:$G$253,MATCH("●",INDEX($H$249:$AQ$253,,MATCH($D330,$137:$137,0)-7),0),1)=VLOOKUP(CH$312,$AD$9:$AN$32,8,FALSE),"","sed -i "&amp;IF($AK$310="MacOS","'' ","")&amp;"'s#"&amp;CH$312&amp;"="""&amp;INDEX($E$249:$G$253,MATCH("●",INDEX($H$249:$AQ$253,,MATCH($D330,$137:$137,0)-7),0),1)&amp;""""&amp;"#"&amp;CH$312&amp;"="&amp;""""&amp;VLOOKUP(CH$312,$AD$9:$AN$32,8,FALSE)&amp;""""&amp;"#g'"&amp;"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0" s="71" t="str">
        <f>SUBSTITUTE(IF(VLOOKUP(CI$312,$AD$9:$AN$32,8,FALSE)=INDEX($E$255:$G$259,MATCH("●",INDEX($H$255:$AQ$259,,MATCH($D330,$137:$137,0)-7),0),1),"","sed -i "&amp;IF($AK$310="MacOS","'' ","")&amp;"'s#"&amp;CI$312&amp;"="""&amp;VLOOKUP(CI$312,$AD$9:$AN$32,8,FALSE)&amp;""""&amp;"#"&amp;CI$312&amp;"="&amp;""""&amp;INDEX($E$255:$G$259,MATCH("●",INDEX($H$255:$AQ$259,,MATCH($D330,$137:$137,0)-7),0),1)&amp;""""&amp;"#g'"&amp;" ${CONFIG_DIR}"&amp;$K$7&amp;"; export "&amp;CI$312&amp;"="&amp;""""&amp;INDEX($E$255:$G$259,MATCH("●",INDEX($H$255:$AQ$259,,MATCH($D330,$137:$137,0)-7),0),1)&amp;""";"),",",""",""")</f>
        <v/>
      </c>
      <c r="CJ330" s="71" t="str">
        <f>SUBSTITUTE(IF(INDEX($E$255:$G$259,MATCH("●",INDEX($H$255:$AQ$259,,MATCH($D330,$137:$137,0)-7),0),1)=VLOOKUP(CJ$312,$AD$9:$AN$32,8,FALSE),"","sed -i "&amp;IF($AK$310="MacOS","'' ","")&amp;"'s#"&amp;CJ$312&amp;"="""&amp;INDEX($E$255:$G$259,MATCH("●",INDEX($H$255:$AQ$259,,MATCH($D330,$137:$137,0)-7),0),1)&amp;""""&amp;"#"&amp;CJ$312&amp;"="&amp;""""&amp;VLOOKUP(CJ$312,$AD$9:$AN$32,8,FALSE)&amp;""""&amp;"#g'"&amp;"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0" s="71" t="str">
        <f>SUBSTITUTE(IF(VLOOKUP(CK$312,$AD$9:$AN$32,8,FALSE)=INDEX($E$261:$G$270,MATCH("●",INDEX($H$261:$AQ$270,,MATCH($D330,$137:$137,0)-7),0),1),"","sed -i "&amp;IF($AK$310="MacOS","'' ","")&amp;"'s#"&amp;CK$312&amp;"="""&amp;VLOOKUP(CK$312,$AD$9:$AN$32,8,FALSE)&amp;""""&amp;"#"&amp;CK$312&amp;"="&amp;""""&amp;INDEX($E$261:$G$270,MATCH("●",INDEX($H$261:$AQ$270,,MATCH($D330,$137:$137,0)-7),0),1)&amp;""""&amp;"#g'"&amp;" ${CONFIG_DIR}"&amp;$K$7&amp;"; export "&amp;CK$312&amp;"="&amp;""""&amp;INDEX($E$261:$G$270,MATCH("●",INDEX($H$261:$AQ$270,,MATCH($D330,$137:$137,0)-7),0),1)&amp;""";"),",",""",""")</f>
        <v/>
      </c>
      <c r="CL330" s="71" t="str">
        <f t="shared" si="6"/>
        <v/>
      </c>
      <c r="CM330" s="71" t="str">
        <f t="shared" si="7"/>
        <v>sed -i '' 's#POSTGRESQL_TEMPLATE="template0"#POSTGRESQL_TEMPLATE="template1"#g' ${CONFIG_DIR}db_data_config.txt; export POSTGRESQL_TEMPLATE="template1";</v>
      </c>
      <c r="CN330" s="71" t="str">
        <f t="shared" si="8"/>
        <v>sed -i '' 's#POSTGRESQL_TEMPLATE="template1"#POSTGRESQL_TEMPLATE="template0"#g' ${CONFIG_DIR}db_data_config.txt; export POSTGRESQL_TEMPLATE="template0";</v>
      </c>
      <c r="CO330" s="71" t="str">
        <f t="shared" si="9"/>
        <v/>
      </c>
      <c r="CP330" s="71" t="str">
        <f t="shared" si="10"/>
        <v/>
      </c>
      <c r="CQ330" s="71" t="str">
        <f t="shared" si="11"/>
        <v/>
      </c>
      <c r="CR330" s="71" t="str">
        <f t="shared" si="12"/>
        <v/>
      </c>
      <c r="CS330" s="5" t="s">
        <v>735</v>
      </c>
    </row>
    <row r="331" spans="4:97" ht="72" customHeight="1">
      <c r="D331" s="96">
        <f t="shared" si="13"/>
        <v>95</v>
      </c>
      <c r="E331" s="97"/>
      <c r="F331" s="97"/>
      <c r="G331" s="98"/>
      <c r="H331" s="45" t="str">
        <f t="shared" ca="1" si="5"/>
        <v>clear; echo テストケース095;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's#DATABASE_COLLATE="utf8mb4_unicode_ci"#DATABASE_COLLATE="ja_JP.UTF-8"#g' ${CONFIG_DIR}db_sql_config.txt; export DATABASE_COLLATE="ja_JP.UTF-8";sed -i '' 's#DATABASE_USERRIGHT="ALL PRIVILEGES"#DATABASE_USERRIGHT="Superuser"#g' ${CONFIG_DIR}db_sql_config.txt; export DATABASE_USERRIGHT="Superuser";sed -i '' 's#POSTGRESQL_TEMPLATE="template0"#POSTGRESQL_TEMPLATE="template1"#g' ${CONFIG_DIR}db_data_config.txt; export POSTGRESQL_TEMPLATE="template1";sh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's#DATABASE_COLLATE="ja_JP.UTF-8"#DATABASE_COLLATE="utf8mb4_unicode_ci"#g'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's#POSTGRESQL_TEMPLATE="template1"#POSTGRESQL_TEMPLATE="template0"#g' ${CONFIG_DIR}db_data_config.txt; export POSTGRESQL_TEMPLATE="template0";</v>
      </c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7"/>
      <c r="AE331" s="99" t="str" cm="1">
        <f t="array" ref="AE331">SUBSTITUTE(INDEX($H$288:$AQ$288, , MATCH($D331, $137:$137, 0)-7),"-","")</f>
        <v>異常</v>
      </c>
      <c r="AF331" s="100"/>
      <c r="AG331" s="101"/>
      <c r="AH331" s="102" t="s">
        <v>1553</v>
      </c>
      <c r="AI331" s="103"/>
      <c r="AJ331" s="103"/>
      <c r="AK331" s="103"/>
      <c r="AL331" s="103"/>
      <c r="AM331" s="103"/>
      <c r="AN331" s="103"/>
      <c r="AO331" s="103"/>
      <c r="AP331" s="103"/>
      <c r="AQ331" s="104"/>
      <c r="AS331" s="68" t="str" cm="1">
        <f t="array" ref="AS331">SUBSTITUTE(TEXT(INDEX($H$291:$AQ$291,1,$D331-77),"000000"),"-","")</f>
        <v>240133</v>
      </c>
      <c r="AT331" s="69"/>
      <c r="AU331" s="70"/>
      <c r="AW331" s="71" t="str">
        <f>SUBSTITUTE(IF(VLOOKUP(AW$312,$AD$9:$AN$32,8,FALSE)=INDEX($E$143:$G$146,MATCH("●",INDEX($H$143:$AQ$146,,MATCH($D331,$137:$137,0)-7),0),1),"","sed -i "&amp;IF($AK$310="MacOS","'' ","")&amp;"'s#"&amp;AW$312&amp;"="""&amp;VLOOKUP(AW$312,$AD$9:$AN$32,8,FALSE)&amp;""""&amp;"#"&amp;AW$312&amp;"="&amp;""""&amp;INDEX($E$143:$G$146,MATCH("●",INDEX($H$143:$AQ$146,,MATCH($D331,$137:$137,0)-7),0),1)&amp;""""&amp;"#g'"&amp;" ${CONFIG_DIR}"&amp;$K$7&amp;"; export "&amp;AW$312&amp;"="&amp;""""&amp;INDEX($E$143:$G$146,MATCH("●",INDEX($H$143:$AQ$146,,MATCH($D331,$137:$137,0)-7),0),1)&amp;""";"),",",""",""")</f>
        <v>sed -i '' 's#DBMS_NAME="MySQL"#DBMS_NAME="PostgreSQL"#g' ${CONFIG_DIR}db_sql_config.txt; export DBMS_NAME="PostgreSQL";</v>
      </c>
      <c r="AX331" s="71" t="str">
        <f>SUBSTITUTE(IF(INDEX($E$143:$G$146,MATCH("●",INDEX($H$143:$AQ$146,,MATCH($D331,$137:$137,0)-7),0),1)=VLOOKUP(AX$312,$AD$9:$AN$32,8,FALSE),"","sed -i "&amp;IF($AK$310="MacOS","'' ","")&amp;"'s#"&amp;AX$312&amp;"="""&amp;INDEX($E$143:$G$146,MATCH("●",INDEX($H$143:$AQ$146,,MATCH($D331,$137:$137,0)-7),0),1)&amp;""""&amp;"#"&amp;AX$312&amp;"="&amp;""""&amp;VLOOKUP(AX$312,$AD$9:$AN$32,8,FALSE)&amp;""""&amp;"#g'"&amp;"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1" s="71" t="str">
        <f>SUBSTITUTE(IF(VLOOKUP(AY$312,$AD$9:$AN$32,8,FALSE)=INDEX($E$148:$G$149,MATCH("●",INDEX($H$148:$AQ$149,,MATCH($D331,$137:$137,0)-7),0),1),"","sed -i "&amp;IF($AK$310="MacOS","'' ","")&amp;"'s#"&amp;AY$312&amp;"="""&amp;VLOOKUP(AY$312,$AD$9:$AN$32,8,FALSE)&amp;""""&amp;"#"&amp;AY$312&amp;"="&amp;""""&amp;INDEX($E$148:$G$149,MATCH("●",INDEX($H$148:$AQ$149,,MATCH($D331,$137:$137,0)-7),0),1)&amp;""""&amp;"#g'"&amp;" ${CONFIG_DIR}"&amp;$K$7&amp;"; export "&amp;AY$312&amp;"="&amp;""""&amp;INDEX($E$148:$G$149,MATCH("●",INDEX($H$148:$AQ$149,,MATCH($D331,$137:$137,0)-7),0),1)&amp;""";"),",",""",""")</f>
        <v/>
      </c>
      <c r="AZ331" s="71" t="str">
        <f>SUBSTITUTE(IF(INDEX($E$148:$G$149,MATCH("●",INDEX($H$148:$AQ$149,,MATCH($D331,$137:$137,0)-7),0),1)=VLOOKUP(AZ$312,$AD$9:$AN$16,8,FALSE),"","sed -i "&amp;IF($AK$310="MacOS","'' ","")&amp;"'s#"&amp;AZ$312&amp;"="""&amp;INDEX($E$148:$G$149,MATCH("●",INDEX($H$148:$AQ$149,,MATCH($D331,$137:$137,0)-7),0),1)&amp;""""&amp;"#"&amp;AZ$312&amp;"="&amp;""""&amp;VLOOKUP(AZ$312,$AD$9:$AN$16,8,FALSE)&amp;""""&amp;"#g'"&amp;"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1" s="71" t="str">
        <f>SUBSTITUTE(IF(VLOOKUP(BA$312,$AD$9:$AN$32,8,FALSE)=INDEX($E$151:$G$156,MATCH("●",INDEX($H$151:$AQ$156,,MATCH($D331,$137:$137,0)-7),0),1),"","sed -i "&amp;IF($AK$310="MacOS","'' ","")&amp;"'s#"&amp;BA$312&amp;"="""&amp;VLOOKUP(BA$312,$AD$9:$AN$32,8,FALSE)&amp;""""&amp;"#"&amp;BA$312&amp;"="&amp;""""&amp;INDEX($E$151:$G$156,MATCH("●",INDEX($H$151:$AQ$156,,MATCH($D331,$137:$137,0)-7),0),1)&amp;""""&amp;"#g'"&amp;" ${CONFIG_DIR}"&amp;$K$7&amp;"; export "&amp;BA$312&amp;"="&amp;""""&amp;INDEX($E$151:$G$156,MATCH("●",INDEX($H$151:$AQ$156,,MATCH($D331,$137:$137,0)-7),0),1)&amp;""";"),",",""",""")</f>
        <v>sed -i '' 's#DATABASE_CHARACTER_SET="utf8mb4"#DATABASE_CHARACTER_SET="utf8"#g' ${CONFIG_DIR}db_sql_config.txt; export DATABASE_CHARACTER_SET="utf8";</v>
      </c>
      <c r="BB331" s="71" t="str">
        <f>SUBSTITUTE(IF(INDEX($E$151:$G$156,MATCH("●",INDEX($H$151:$AQ$156,,MATCH($D331,$137:$137,0)-7),0),1)=VLOOKUP(BB$312,$AD$9:$AN$16,8,FALSE),"","sed -i "&amp;IF($AK$310="MacOS","'' ","")&amp;"'s#"&amp;BB$312&amp;"="""&amp;INDEX($E$151:$G$156,MATCH("●",INDEX($H$151:$AQ$156,,MATCH($D331,$137:$137,0)-7),0),1)&amp;""""&amp;"#"&amp;BB$312&amp;"="&amp;""""&amp;VLOOKUP(BB$312,$AD$9:$AN$16,8,FALSE)&amp;""""&amp;"#g'"&amp;"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1" s="71" t="str">
        <f>SUBSTITUTE(IF(VLOOKUP(BC$312,$AD$9:$AN$32,8,FALSE)=INDEX($E$158:$G$166,MATCH("●",INDEX($H$158:$AQ$166,,MATCH($D331,$137:$137,0)-7),0),1),"","sed -i "&amp;IF($AK$310="MacOS","'' ","")&amp;"'s#"&amp;BC$312&amp;"="""&amp;VLOOKUP(BC$312,$AD$9:$AN$32,8,FALSE)&amp;""""&amp;"#"&amp;BC$312&amp;"="&amp;""""&amp;INDEX($E$158:$G$166,MATCH("●",INDEX($H$158:$AQ$166,,MATCH($D331,$137:$137,0)-7),0),1)&amp;""""&amp;"#g'"&amp;" ${CONFIG_DIR}"&amp;$K$7&amp;"; export "&amp;BC$312&amp;"="&amp;""""&amp;INDEX($E$158:$G$166,MATCH("●",INDEX($H$158:$AQ$166,,MATCH($D331,$137:$137,0)-7),0),1)&amp;""";"),",",""",""")</f>
        <v>sed -i '' 's#DATABASE_COLLATE="utf8mb4_unicode_ci"#DATABASE_COLLATE="ja_JP.UTF-8"#g' ${CONFIG_DIR}db_sql_config.txt; export DATABASE_COLLATE="ja_JP.UTF-8";</v>
      </c>
      <c r="BD331" s="71" t="str">
        <f>SUBSTITUTE(IF(INDEX($E$158:$G$166,MATCH("●",INDEX($H$158:$AQ$166,,MATCH($D331,$137:$137,0)-7),0),1)=VLOOKUP(BD$312,$AD$9:$AN$16,8,FALSE),"","sed -i "&amp;IF($AK$310="MacOS","'' ","")&amp;"'s#"&amp;BD$312&amp;"="""&amp;INDEX($E$158:$G$166,MATCH("●",INDEX($H$158:$AQ$166,,MATCH($D331,$137:$137,0)-7),0),1)&amp;""""&amp;"#"&amp;BD$312&amp;"="&amp;""""&amp;VLOOKUP(BD$312,$AD$9:$AN$16,8,FALSE)&amp;""""&amp;"#g'"&amp;"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's#DATABASE_COLLATE="ja_JP.UTF-8"#DATABASE_COLLATE="utf8mb4_unicode_ci"#g' ${CONFIG_DIR}db_sql_config.txt; export DATABASE_COLLATE="utf8mb4_unicode_ci";</v>
      </c>
      <c r="BE331" s="71" t="str">
        <f>SUBSTITUTE(IF(VLOOKUP(BE$312,$AD$9:$AN$32,8,FALSE)=INDEX($E$168:$G$169,MATCH("●",INDEX($H$168:$AQ$169,,MATCH($D331,$137:$137,0)-7),0),1),"","sed -i "&amp;IF($AK$310="MacOS","'' ","")&amp;"'s#"&amp;BE$312&amp;"="""&amp;VLOOKUP(BE$312,$AD$9:$AD$9:$AN$32,8,FALSE)&amp;""""&amp;"#"&amp;BE$312&amp;"="&amp;""""&amp;INDEX($E$168:$G$169,MATCH("●",INDEX($H$168:$AQ$169,,MATCH($D331,$137:$137,0)-7),0),1)&amp;""""&amp;"#g'"&amp;" ${CONFIG_DIR}"&amp;$K$7&amp;"; export "&amp;BE$312&amp;"="&amp;""""&amp;INDEX($E$168:$G$169,MATCH("●",INDEX($H$168:$AQ$169,,MATCH($D331,$137:$137,0)-7),0),1)&amp;""";"),",",""",""")</f>
        <v/>
      </c>
      <c r="BF331" s="71" t="str">
        <f>SUBSTITUTE(IF(INDEX($E$168:$G$169,MATCH("●",INDEX($H$168:$AQ$169,,MATCH($D331,$137:$137,0)-7),0),1)=VLOOKUP(BF$312,$AD$9:$AN$16,8,FALSE),"","sed -i "&amp;IF($AK$310="MacOS","'' ","")&amp;"'s#"&amp;BF$312&amp;"="""&amp;INDEX($E$168:$G$169,MATCH("●",INDEX($H$168:$AQ$169,,MATCH($D331,$137:$137,0)-7),0),1)&amp;""""&amp;"#"&amp;BF$312&amp;"="&amp;""""&amp;VLOOKUP(BF$312,$AD$9:$AN$16,8,FALSE)&amp;""""&amp;"#g'"&amp;"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1" s="71" t="str">
        <f>SUBSTITUTE(IF(VLOOKUP(BG$312,$AD$9:$AN$32,8,FALSE)=INDEX($E$171:$G$172,MATCH("●",INDEX($H$171:$AQ$172,,MATCH($D331,$137:$137,0)-7),0),1),"","sed -i "&amp;IF($AK$310="MacOS","'' ","")&amp;"'s#"&amp;BG$312&amp;"="""&amp;VLOOKUP(BG$312,$AD$9:$AN$32,8,FALSE)&amp;""""&amp;"#"&amp;BG$312&amp;"="&amp;""""&amp;INDEX($E$171:$G$172,MATCH("●",INDEX($H$171:$AQ$172,,MATCH($D331,$137:$137,0)-7),0),1)&amp;""""&amp;"#g'"&amp;" ${CONFIG_DIR}"&amp;$K$7&amp;"; export "&amp;BG$312&amp;"="&amp;""""&amp;INDEX($E$171:$G$172,MATCH("●",INDEX($H$171:$AQ$172,,MATCH($D331,$137:$137,0)-7),0),1)&amp;""";"),",",""",""")</f>
        <v/>
      </c>
      <c r="BH331" s="71" t="str">
        <f>SUBSTITUTE(IF(INDEX($E$171:$G$172,MATCH("●",INDEX($H$171:$AQ$172,,MATCH($D331,$137:$137,0)-7),0),1)=VLOOKUP(BH$312,$AD$9:$AN$16,8,FALSE),"","sed -i "&amp;IF($AK$310="MacOS","'' ","")&amp;"'s#"&amp;BH$312&amp;"="""&amp;INDEX($E$171:$G$172,MATCH("●",INDEX($H$171:$AQ$172,,MATCH($D331,$137:$137,0)-7),0),1)&amp;""""&amp;"#"&amp;BH$312&amp;"="&amp;""""&amp;VLOOKUP(BH$312,$AD$9:$AN$16,8,FALSE)&amp;""""&amp;"#g'"&amp;"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1" s="71" t="str">
        <f>SUBSTITUTE(IF(VLOOKUP(BI$312,$AD$9:$AN$32,8,FALSE)=INDEX($E$174:$G$186,MATCH("●",INDEX($H$174:$AQ$186,,MATCH($D331,$137:$137,0)-7),0),1),"","sed -i "&amp;IF($AK$310="MacOS","'' ","")&amp;"'s#"&amp;BI$312&amp;"="""&amp;VLOOKUP(BI$312,$AD$9:$AN$32,8,FALSE)&amp;""""&amp;"#"&amp;BI$312&amp;"="&amp;""""&amp;INDEX($E$174:$G$186,MATCH("●",INDEX($H$174:$AQ$186,,MATCH($D331,$137:$137,0)-7),0),1)&amp;""""&amp;"#g'"&amp;" ${CONFIG_DIR}"&amp;$K$7&amp;"; export "&amp;BI$312&amp;"="&amp;""""&amp;INDEX($E$174:$G$186,MATCH("●",INDEX($H$174:$AQ$186,,MATCH($D331,$137:$137,0)-7),0),1)&amp;""";"),",",""",""")</f>
        <v>sed -i '' 's#DATABASE_USERRIGHT="ALL PRIVILEGES"#DATABASE_USERRIGHT="Superuser"#g' ${CONFIG_DIR}db_sql_config.txt; export DATABASE_USERRIGHT="Superuser";</v>
      </c>
      <c r="BJ331" s="71" t="str">
        <f>SUBSTITUTE(IF(INDEX($E$174:$G$186,MATCH("●",INDEX($H$174:$AQ$186,,MATCH($D331,$137:$137,0)-7),0),1)=VLOOKUP(BJ$312,$AD$9:$AN$16,8,FALSE),"","sed -i "&amp;IF($AK$310="MacOS","'' ","")&amp;"'s#"&amp;BJ$312&amp;"="""&amp;INDEX($E$174:$G$186,MATCH("●",INDEX($H$174:$AQ$186,,MATCH($D331,$137:$137,0)-7),0),1)&amp;""""&amp;"#"&amp;BJ$312&amp;"="&amp;""""&amp;VLOOKUP(BJ$312,$AD$9:$AN$16,8,FALSE)&amp;""""&amp;"#g'"&amp;"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31" s="71" t="str">
        <f>SUBSTITUTE(IF(VLOOKUP(BK$312,$AD$9:$AN$32,8,FALSE)=INDEX($E$188:$G$191,MATCH("●",INDEX($H$188:$AQ$191,,MATCH($D331,$137:$137,0)-7),0),1),"","sed -i "&amp;IF($AK$310="MacOS","'' ","")&amp;"'s#"&amp;BK$312&amp;"="""&amp;VLOOKUP(BK$312,$AD$9:$AN$32,8,FALSE)&amp;""""&amp;"#"&amp;BK$312&amp;"="&amp;""""&amp;INDEX($E$188:$G$191,MATCH("●",INDEX($H$188:$AQ$191,,MATCH($D331,$137:$137,0)-7),0),1)&amp;""""&amp;"#g'"&amp;" ${CONFIG_DIR}"&amp;$K$7&amp;"; export "&amp;BK$312&amp;"="&amp;""""&amp;INDEX($E$188:$G$191,MATCH("●",INDEX($H$188:$AQ$191,,MATCH($D331,$137:$137,0)-7),0),1)&amp;""";"),",",""",""")</f>
        <v/>
      </c>
      <c r="BL331" s="71" t="str">
        <f>SUBSTITUTE(IF(INDEX($E$188:$G$191,MATCH("●",INDEX($H$188:$AQ$191,,MATCH($D331,$137:$137,0)-7),0),1)=VLOOKUP(BL$312,$AD$9:$AN$32,8,FALSE),"","sed -i "&amp;IF($AK$310="MacOS","'' ","")&amp;"'s#"&amp;BL$312&amp;"="""&amp;INDEX($E$188:$G$191,MATCH("●",INDEX($H$188:$AQ$191,,MATCH($D331,$137:$137,0)-7),0),1)&amp;""""&amp;"#"&amp;BL$312&amp;"="&amp;""""&amp;VLOOKUP(BL$312,$AD$9:$AN$32,8,FALSE)&amp;""""&amp;"#g'"&amp;"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1" s="71" t="str">
        <f>SUBSTITUTE(IF(VLOOKUP(BM$312,$AD$9:$AN$32,8,FALSE)=INDEX($E$193:$G$194,MATCH("●",INDEX($H$193:$AQ$194,,MATCH($D331,$137:$137,0)-7),0),1),"","sed -i "&amp;IF($AK$310="MacOS","'' ","")&amp;"'s#"&amp;BM$312&amp;"="""&amp;VLOOKUP(BM$312,$AD$9:$AN$32,8,FALSE)&amp;""""&amp;"#"&amp;BM$312&amp;"="&amp;""""&amp;INDEX($E$193:$G$194,MATCH("●",INDEX($H$193:$AQ$194,,MATCH($D331,$137:$137,0)-7),0),1)&amp;""""&amp;"#g'"&amp;" ${CONFIG_DIR}"&amp;$K$7&amp;"; export "&amp;BM$312&amp;"="&amp;""""&amp;INDEX($E$193:$G$194,MATCH("●",INDEX($H$193:$AQ$194,,MATCH($D331,$137:$137,0)-7),0),1)&amp;""";"),",",""",""")</f>
        <v/>
      </c>
      <c r="BN331" s="71" t="str">
        <f>SUBSTITUTE(IF(INDEX($E$193:$G$194,MATCH("●",INDEX($H$193:$AQ$194,,MATCH($D331,$137:$137,0)-7),0),1)=VLOOKUP(BN$312,$AD$9:$AN$32,8,FALSE),"","sed -i "&amp;IF($AK$310="MacOS","'' ","")&amp;"'s#"&amp;BN$312&amp;"="""&amp;INDEX($E$193:$G$194,MATCH("●",INDEX($H$193:$AQ$194,,MATCH($D331,$137:$137,0)-7),0),1)&amp;""""&amp;"#"&amp;BN$312&amp;"="&amp;""""&amp;VLOOKUP(BN$312,$AD$9:$AN$32,8,FALSE)&amp;""""&amp;"#g'"&amp;"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1" s="71" t="str">
        <f>SUBSTITUTE(IF(VLOOKUP(BO$312,$AD$9:$AN$32,8,FALSE)=INDEX($E$196:$G$197,MATCH("●",INDEX($H$196:$AQ$197,,MATCH($D331,$137:$137,0)-7),0),1),"","sed -i "&amp;IF($AK$310="MacOS","'' ","")&amp;"'s#"&amp;BO$312&amp;"="""&amp;VLOOKUP(BO$312,$AD$9:$AN$32,8,FALSE)&amp;""""&amp;"#"&amp;BO$312&amp;"="&amp;""""&amp;INDEX($E$196:$G$197,MATCH("●",INDEX($H$196:$AQ$197,,MATCH($D331,$137:$137,0)-7),0),1)&amp;""""&amp;"#g'"&amp;" ${CONFIG_DIR}"&amp;$K$7&amp;"; export "&amp;BO$312&amp;"="&amp;""""&amp;INDEX($E$196:$G$197,MATCH("●",INDEX($H$196:$AQ$197,,MATCH($D331,$137:$137,0)-7),0),1)&amp;""";"),",",""",""")</f>
        <v/>
      </c>
      <c r="BP331" s="71" t="str">
        <f>SUBSTITUTE(IF(INDEX($E$196:$G$197,MATCH("●",INDEX($H$196:$AQ$197,,MATCH($D331,$137:$137,0)-7),0),1)=VLOOKUP(BP$312,$AD$9:$AN$32,8,FALSE),"","sed -i "&amp;IF($AK$310="MacOS","'' ","")&amp;"'s#"&amp;BP$312&amp;"="""&amp;INDEX($E$196:$G$197,MATCH("●",INDEX($H$196:$AQ$197,,MATCH($D331,$137:$137,0)-7),0),1)&amp;""""&amp;"#"&amp;BP$312&amp;"="&amp;""""&amp;VLOOKUP(BP$312,$AD$9:$AN$32,8,FALSE)&amp;""""&amp;"#g'"&amp;"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1" s="71" t="str">
        <f>SUBSTITUTE(IF(VLOOKUP(BQ$312,$AD$9:$AN$32,8,FALSE)=INDEX($E$199:$G$200,MATCH("●",INDEX($H$199:$AQ$200,,MATCH($D331,$137:$137,0)-7),0),1),"","sed -i "&amp;IF($AK$310="MacOS","'' ","")&amp;"'s#"&amp;BQ$312&amp;"="""&amp;VLOOKUP(BQ$312,$AD$9:$AN$32,8,FALSE)&amp;""""&amp;"#"&amp;BQ$312&amp;"="&amp;""""&amp;INDEX($E$199:$G$200,MATCH("●",INDEX($H$199:$AQ$200,,MATCH($D331,$137:$137,0)-7),0),1)&amp;""""&amp;"#g'"&amp;" ${CONFIG_DIR}"&amp;$K$7&amp;"; export "&amp;BQ$312&amp;"="&amp;""""&amp;INDEX($E$199:$G$200,MATCH("●",INDEX($H$199:$AQ$200,,MATCH($D331,$137:$137,0)-7),0),1)&amp;""";"),",",""",""")</f>
        <v/>
      </c>
      <c r="BR331" s="71" t="str">
        <f>SUBSTITUTE(IF(INDEX($E$199:$G$200,MATCH("●",INDEX($H$199:$AQ$200,,MATCH($D331,$137:$137,0)-7),0),1)=VLOOKUP(BR$312,$AD$9:$AN$32,8,FALSE),"","sed -i "&amp;IF($AK$310="MacOS","'' ","")&amp;"'s#"&amp;BR$312&amp;"="""&amp;INDEX($E$199:$G$200,MATCH("●",INDEX($H$199:$AQ$200,,MATCH($D331,$137:$137,0)-7),0),1)&amp;""""&amp;"#"&amp;BR$312&amp;"="&amp;""""&amp;VLOOKUP(BR$312,$AD$9:$AN$32,8,FALSE)&amp;""""&amp;"#g'"&amp;"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1" s="71" t="str">
        <f>SUBSTITUTE(IF(VLOOKUP(BS$312,$AD$9:$AN$32,8,FALSE)=INDEX($E$202:$G$205,MATCH("●",INDEX($H$202:$AQ$205,,MATCH($D331,$137:$137,0)-7),0),1),"","sed -i "&amp;IF($AK$310="MacOS","'' ","")&amp;"'s#"&amp;BS$312&amp;"="""&amp;VLOOKUP(BS$312,$AD$9:$AN$32,8,FALSE)&amp;""""&amp;"#"&amp;BS$312&amp;"="&amp;""""&amp;INDEX($E$202:$G$205,MATCH("●",INDEX($H$202:$AQ$205,,MATCH($D331,$137:$137,0)-7),0),1)&amp;""""&amp;"#g'"&amp;" ${CONFIG_DIR}"&amp;$K$7&amp;"; export "&amp;BS$312&amp;"="&amp;""""&amp;INDEX($E$202:$G$205,MATCH("●",INDEX($H$202:$AQ$205,,MATCH($D331,$137:$137,0)-7),0),1)&amp;""";"),",",""",""")</f>
        <v/>
      </c>
      <c r="BT331" s="71" t="str">
        <f>SUBSTITUTE(IF(INDEX($E$202:$G$205,MATCH("●",INDEX($H$202:$AQ$205,,MATCH($D331,$137:$137,0)-7),0),1)=VLOOKUP(BT$312,$AD$9:$AN$32,8,FALSE),"","sed -i "&amp;IF($AK$310="MacOS","'' ","")&amp;"'s#"&amp;BT$312&amp;"="""&amp;INDEX($E$202:$G$205,MATCH("●",INDEX($H$202:$AQ$205,,MATCH($D331,$137:$137,0)-7),0),1)&amp;""""&amp;"#"&amp;BT$312&amp;"="&amp;""""&amp;VLOOKUP(BT$312,$AD$9:$AN$32,8,FALSE)&amp;""""&amp;"#g'"&amp;"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1" s="71" t="str">
        <f>SUBSTITUTE(IF(VLOOKUP(BU$312,$AD$9:$AN$32,8,FALSE)=INDEX($E$207:$G$212,MATCH("●",INDEX($H$207:$AQ$212,,MATCH($D331,$137:$137,0)-7),0),1),"","sed -i "&amp;IF($AK$310="MacOS","'' ","")&amp;"'s#"&amp;BU$312&amp;"="""&amp;VLOOKUP(BU$312,$AD$9:$AN$32,8,FALSE)&amp;""""&amp;"#"&amp;BU$312&amp;"="&amp;""""&amp;INDEX($E$207:$G$212,MATCH("●",INDEX($H$207:$AQ$212,,MATCH($D331,$137:$137,0)-7),0),1)&amp;""""&amp;"#g'"&amp;" ${CONFIG_DIR}"&amp;$K$7&amp;"; export "&amp;BU$312&amp;"="&amp;""""&amp;INDEX($E$207:$G$212,MATCH("●",INDEX($H$207:$AQ$212,,MATCH($D331,$137:$137,0)-7),0),1)&amp;""";"),",",""",""")</f>
        <v/>
      </c>
      <c r="BV331" s="71" t="str">
        <f>SUBSTITUTE(IF(INDEX($E$207:$G$212,MATCH("●",INDEX($H$207:$AQ$212,,MATCH($D331,$137:$137,0)-7),0),1)=VLOOKUP(BV$312,$AD$9:$AN$32,8,FALSE),"","sed -i "&amp;IF($AK$310="MacOS","'' ","")&amp;"'s#"&amp;BV$312&amp;"="""&amp;INDEX($E$207:$G$212,MATCH("●",INDEX($H$207:$AQ$212,,MATCH($D331,$137:$137,0)-7),0),1)&amp;""""&amp;"#"&amp;BV$312&amp;"="&amp;""""&amp;VLOOKUP(BV$312,$AD$9:$AN$32,8,FALSE)&amp;""""&amp;"#g'"&amp;"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1" s="71" t="str">
        <f>SUBSTITUTE(IF(VLOOKUP(BW$312,$AD$9:$AN$32,8,FALSE)=INDEX($E$214:$G$219,MATCH("●",INDEX($H$214:$AQ$219,,MATCH($D331,$137:$137,0)-7),0),1),"","sed -i "&amp;IF($AK$310="MacOS","'' ","")&amp;"'s#"&amp;BW$312&amp;"="""&amp;VLOOKUP(BW$312,$AD$9:$AN$32,8,FALSE)&amp;""""&amp;"#"&amp;BW$312&amp;"="&amp;""""&amp;INDEX($E$214:$G$219,MATCH("●",INDEX($H$214:$AQ$219,,MATCH($D331,$137:$137,0)-7),0),1)&amp;""""&amp;"#g'"&amp;" ${CONFIG_DIR}"&amp;$K$7&amp;"; export "&amp;BW$312&amp;"="&amp;""""&amp;INDEX($E$214:$G$219,MATCH("●",INDEX($H$214:$AQ$219,,MATCH($D331,$137:$137,0)-7),0),1)&amp;""";"),",",""",""")</f>
        <v/>
      </c>
      <c r="BX331" s="71" t="str">
        <f>SUBSTITUTE(IF(INDEX($E$214:$G$219,MATCH("●",INDEX($H$214:$AQ$219,,MATCH($D331,$137:$137,0)-7),0),1)=VLOOKUP(BX$312,$AD$9:$AN$32,8,FALSE),"","sed -i "&amp;IF($AK$310="MacOS","'' ","")&amp;"'s#"&amp;BX$312&amp;"="""&amp;INDEX($E$214:$G$219,MATCH("●",INDEX($H$214:$AQ$219,,MATCH($D331,$137:$137,0)-7),0),1)&amp;""""&amp;"#"&amp;BX$312&amp;"="&amp;""""&amp;VLOOKUP(BX$312,$AD$9:$AN$32,8,FALSE)&amp;""""&amp;"#g'"&amp;"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1" s="71" t="str">
        <f>SUBSTITUTE(IF(VLOOKUP(BY$312,$AD$9:$AN$32,8,FALSE)=INDEX($E$221:$G$226,MATCH("●",INDEX($H$221:$AQ$226,,MATCH($D331,$137:$137,0)-7),0),1),"","sed -i "&amp;IF($AK$310="MacOS","'' ","")&amp;"'s#"&amp;BY$312&amp;"="""&amp;VLOOKUP(BY$312,$AD$9:$AN$32,8,FALSE)&amp;""""&amp;"#"&amp;BY$312&amp;"="&amp;""""&amp;INDEX($E$221:$G$226,MATCH("●",INDEX($H$221:$AQ$226,,MATCH($D331,$137:$137,0)-7),0),1)&amp;""""&amp;"#g'"&amp;" ${CONFIG_DIR}"&amp;$K$7&amp;"; export "&amp;BY$312&amp;"="&amp;""""&amp;INDEX($E$221:$G$226,MATCH("●",INDEX($H$221:$AQ$226,,MATCH($D331,$137:$137,0)-7),0),1)&amp;""";"),",",""",""")</f>
        <v/>
      </c>
      <c r="BZ331" s="71" t="str">
        <f>SUBSTITUTE(IF(INDEX($E$221:$G$226,MATCH("●",INDEX($H$221:$AQ$226,,MATCH($D331,$137:$137,0)-7),0),1)=VLOOKUP(BZ$312,$AD$9:$AN$32,8,FALSE),"","sed -i "&amp;IF($AK$310="MacOS","'' ","")&amp;"'s#"&amp;BZ$312&amp;"="""&amp;INDEX($E$221:$G$226,MATCH("●",INDEX($H$221:$AQ$226,,MATCH($D331,$137:$137,0)-7),0),1)&amp;""""&amp;"#"&amp;BZ$312&amp;"="&amp;""""&amp;VLOOKUP(BZ$312,$AD$9:$AN$32,8,FALSE)&amp;""""&amp;"#g'"&amp;"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1" s="71" t="str">
        <f>SUBSTITUTE(IF(VLOOKUP(CA$312,$AD$9:$AN$32,8,FALSE)=INDEX($E$228:$G$233,MATCH("●",INDEX($H$228:$AQ$233,,MATCH($D331,$137:$137,0)-7),0),1),"","sed -i "&amp;IF($AK$310="MacOS","'' ","")&amp;"'s#"&amp;CA$312&amp;"="""&amp;VLOOKUP(CA$312,$AD$9:$AN$32,8,FALSE)&amp;""""&amp;"#"&amp;CA$312&amp;"="&amp;""""&amp;INDEX($E$228:$G$233,MATCH("●",INDEX($H$228:$AQ$233,,MATCH($D331,$137:$137,0)-7),0),1)&amp;""""&amp;"#g'"&amp;" ${CONFIG_DIR}"&amp;$K$7&amp;"; export "&amp;CA$312&amp;"="&amp;""""&amp;INDEX($E$228:$G$233,MATCH("●",INDEX($H$228:$AQ$233,,MATCH($D331,$137:$137,0)-7),0),1)&amp;""";"),",",""",""")</f>
        <v/>
      </c>
      <c r="CB331" s="71" t="str">
        <f>SUBSTITUTE(IF(INDEX($E$228:$G$233,MATCH("●",INDEX($H$228:$AQ$233,,MATCH($D331,$137:$137,0)-7),0),1)=VLOOKUP(CB$312,$AD$9:$AN$32,8,FALSE),"","sed -i "&amp;IF($AK$310="MacOS","'' ","")&amp;"'s#"&amp;CB$312&amp;"="""&amp;INDEX($E$228:$G$233,MATCH("●",INDEX($H$228:$AQ$233,,MATCH($D331,$137:$137,0)-7),0),1)&amp;""""&amp;"#"&amp;CB$312&amp;"="&amp;""""&amp;VLOOKUP(CB$312,$AD$9:$AN$32,8,FALSE)&amp;""""&amp;"#g'"&amp;"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1" s="71" t="str">
        <f>SUBSTITUTE(IF(VLOOKUP(CC$312,$AD$9:$AN$32,8,FALSE)=INDEX($E$235:$G$240,MATCH("●",INDEX($H$235:$AQ$240,,MATCH($D331,$137:$137,0)-7),0),1),"","sed -i "&amp;IF($AK$310="MacOS","'' ","")&amp;"'s#"&amp;CC$312&amp;"="""&amp;VLOOKUP(CC$312,$AD$9:$AN$32,8,FALSE)&amp;""""&amp;"#"&amp;CC$312&amp;"="&amp;""""&amp;INDEX($E$235:$G$240,MATCH("●",INDEX($H$235:$AQ$240,,MATCH($D331,$137:$137,0)-7),0),1)&amp;""""&amp;"#g'"&amp;" ${CONFIG_DIR}"&amp;$K$7&amp;"; export "&amp;CC$312&amp;"="&amp;""""&amp;INDEX($E$235:$G$240,MATCH("●",INDEX($H$235:$AQ$240,,MATCH($D331,$137:$137,0)-7),0),1)&amp;""";"),",",""",""")</f>
        <v/>
      </c>
      <c r="CD331" s="71" t="str">
        <f>SUBSTITUTE(IF(INDEX($E$235:$G$240,MATCH("●",INDEX($H$235:$AQ$240,,MATCH($D331,$137:$137,0)-7),0),1)=VLOOKUP(CD$312,$AD$9:$AN$32,8,FALSE),"","sed -i "&amp;IF($AK$310="MacOS","'' ","")&amp;"'s#"&amp;CD$312&amp;"="""&amp;INDEX($E$235:$G$240,MATCH("●",INDEX($H$235:$AQ$240,,MATCH($D331,$137:$137,0)-7),0),1)&amp;""""&amp;"#"&amp;CD$312&amp;"="&amp;""""&amp;VLOOKUP(CD$312,$AD$9:$AN$32,8,FALSE)&amp;""""&amp;"#g'"&amp;"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1" s="71" t="str">
        <f>SUBSTITUTE(IF(VLOOKUP(CE$312,$AD$9:$AN$32,8,FALSE)=INDEX($E$242:$G$247,MATCH("●",INDEX($H$242:$AQ$247,,MATCH($D331,$137:$137,0)-7),0),1),"","sed -i "&amp;IF($AK$310="MacOS","'' ","")&amp;"'s#"&amp;CE$312&amp;"="""&amp;VLOOKUP(CE$312,$AD$9:$AN$32,8,FALSE)&amp;""""&amp;"#"&amp;CE$312&amp;"="&amp;""""&amp;INDEX($E$242:$G$247,MATCH("●",INDEX($H$242:$AQ$247,,MATCH($D331,$137:$137,0)-7),0),1)&amp;""""&amp;"#g'"&amp;" ${CONFIG_DIR}"&amp;$K$7&amp;"; export "&amp;CE$312&amp;"="&amp;""""&amp;INDEX($E$242:$G$247,MATCH("●",INDEX($H$242:$AQ$247,,MATCH($D331,$137:$137,0)-7),0),1)&amp;""";"),",",""",""")</f>
        <v/>
      </c>
      <c r="CF331" s="71" t="str">
        <f>SUBSTITUTE(IF(INDEX($E$242:$G$247,MATCH("●",INDEX($H$242:$AQ$247,,MATCH($D331,$137:$137,0)-7),0),1)=VLOOKUP(CF$312,$AD$9:$AN$32,8,FALSE),"","sed -i "&amp;IF($AK$310="MacOS","'' ","")&amp;"'s#"&amp;CF$312&amp;"="""&amp;INDEX($E$242:$G$247,MATCH("●",INDEX($H$242:$AQ$247,,MATCH($D331,$137:$137,0)-7),0),1)&amp;""""&amp;"#"&amp;CF$312&amp;"="&amp;""""&amp;VLOOKUP(CF$312,$AD$9:$AN$32,8,FALSE)&amp;""""&amp;"#g'"&amp;"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1" s="71" t="str">
        <f>SUBSTITUTE(IF(VLOOKUP(CG$312,$AD$9:$AN$32,8,FALSE)=INDEX($E$249:$G$253,MATCH("●",INDEX($H$249:$AQ$253,,MATCH($D331,$137:$137,0)-7),0),1),"","sed -i "&amp;IF($AK$310="MacOS","'' ","")&amp;"'s#"&amp;CG$312&amp;"="""&amp;VLOOKUP(CG$312,$AD$9:$AN$32,8,FALSE)&amp;""""&amp;"#"&amp;CG$312&amp;"="&amp;""""&amp;INDEX($E$249:$G$253,MATCH("●",INDEX($H$249:$AQ$253,,MATCH($D331,$137:$137,0)-7),0),1)&amp;""""&amp;"#g'"&amp;" ${CONFIG_DIR}"&amp;$K$7&amp;"; export "&amp;CG$312&amp;"="&amp;""""&amp;INDEX($E$249:$G$253,MATCH("●",INDEX($H$249:$AQ$253,,MATCH($D331,$137:$137,0)-7),0),1)&amp;""";"),",",""",""")</f>
        <v/>
      </c>
      <c r="CH331" s="71" t="str">
        <f>SUBSTITUTE(IF(INDEX($E$249:$G$253,MATCH("●",INDEX($H$249:$AQ$253,,MATCH($D331,$137:$137,0)-7),0),1)=VLOOKUP(CH$312,$AD$9:$AN$32,8,FALSE),"","sed -i "&amp;IF($AK$310="MacOS","'' ","")&amp;"'s#"&amp;CH$312&amp;"="""&amp;INDEX($E$249:$G$253,MATCH("●",INDEX($H$249:$AQ$253,,MATCH($D331,$137:$137,0)-7),0),1)&amp;""""&amp;"#"&amp;CH$312&amp;"="&amp;""""&amp;VLOOKUP(CH$312,$AD$9:$AN$32,8,FALSE)&amp;""""&amp;"#g'"&amp;"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1" s="71" t="str">
        <f>SUBSTITUTE(IF(VLOOKUP(CI$312,$AD$9:$AN$32,8,FALSE)=INDEX($E$255:$G$259,MATCH("●",INDEX($H$255:$AQ$259,,MATCH($D331,$137:$137,0)-7),0),1),"","sed -i "&amp;IF($AK$310="MacOS","'' ","")&amp;"'s#"&amp;CI$312&amp;"="""&amp;VLOOKUP(CI$312,$AD$9:$AN$32,8,FALSE)&amp;""""&amp;"#"&amp;CI$312&amp;"="&amp;""""&amp;INDEX($E$255:$G$259,MATCH("●",INDEX($H$255:$AQ$259,,MATCH($D331,$137:$137,0)-7),0),1)&amp;""""&amp;"#g'"&amp;" ${CONFIG_DIR}"&amp;$K$7&amp;"; export "&amp;CI$312&amp;"="&amp;""""&amp;INDEX($E$255:$G$259,MATCH("●",INDEX($H$255:$AQ$259,,MATCH($D331,$137:$137,0)-7),0),1)&amp;""";"),",",""",""")</f>
        <v/>
      </c>
      <c r="CJ331" s="71" t="str">
        <f>SUBSTITUTE(IF(INDEX($E$255:$G$259,MATCH("●",INDEX($H$255:$AQ$259,,MATCH($D331,$137:$137,0)-7),0),1)=VLOOKUP(CJ$312,$AD$9:$AN$32,8,FALSE),"","sed -i "&amp;IF($AK$310="MacOS","'' ","")&amp;"'s#"&amp;CJ$312&amp;"="""&amp;INDEX($E$255:$G$259,MATCH("●",INDEX($H$255:$AQ$259,,MATCH($D331,$137:$137,0)-7),0),1)&amp;""""&amp;"#"&amp;CJ$312&amp;"="&amp;""""&amp;VLOOKUP(CJ$312,$AD$9:$AN$32,8,FALSE)&amp;""""&amp;"#g'"&amp;"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1" s="71" t="str">
        <f>SUBSTITUTE(IF(VLOOKUP(CK$312,$AD$9:$AN$32,8,FALSE)=INDEX($E$261:$G$270,MATCH("●",INDEX($H$261:$AQ$270,,MATCH($D331,$137:$137,0)-7),0),1),"","sed -i "&amp;IF($AK$310="MacOS","'' ","")&amp;"'s#"&amp;CK$312&amp;"="""&amp;VLOOKUP(CK$312,$AD$9:$AN$32,8,FALSE)&amp;""""&amp;"#"&amp;CK$312&amp;"="&amp;""""&amp;INDEX($E$261:$G$270,MATCH("●",INDEX($H$261:$AQ$270,,MATCH($D331,$137:$137,0)-7),0),1)&amp;""""&amp;"#g'"&amp;" ${CONFIG_DIR}"&amp;$K$7&amp;"; export "&amp;CK$312&amp;"="&amp;""""&amp;INDEX($E$261:$G$270,MATCH("●",INDEX($H$261:$AQ$270,,MATCH($D331,$137:$137,0)-7),0),1)&amp;""";"),",",""",""")</f>
        <v/>
      </c>
      <c r="CL331" s="71" t="str">
        <f t="shared" si="6"/>
        <v/>
      </c>
      <c r="CM331" s="71" t="str">
        <f t="shared" si="7"/>
        <v>sed -i '' 's#POSTGRESQL_TEMPLATE="template0"#POSTGRESQL_TEMPLATE="template1"#g' ${CONFIG_DIR}db_data_config.txt; export POSTGRESQL_TEMPLATE="template1";</v>
      </c>
      <c r="CN331" s="71" t="str">
        <f t="shared" si="8"/>
        <v>sed -i '' 's#POSTGRESQL_TEMPLATE="template1"#POSTGRESQL_TEMPLATE="template0"#g' ${CONFIG_DIR}db_data_config.txt; export POSTGRESQL_TEMPLATE="template0";</v>
      </c>
      <c r="CO331" s="71" t="str">
        <f t="shared" si="9"/>
        <v/>
      </c>
      <c r="CP331" s="71" t="str">
        <f t="shared" si="10"/>
        <v/>
      </c>
      <c r="CQ331" s="71" t="str">
        <f t="shared" si="11"/>
        <v/>
      </c>
      <c r="CR331" s="71" t="str">
        <f t="shared" si="12"/>
        <v/>
      </c>
      <c r="CS331" s="5" t="s">
        <v>735</v>
      </c>
    </row>
    <row r="332" spans="4:97" ht="72" customHeight="1">
      <c r="D332" s="96">
        <f t="shared" si="13"/>
        <v>96</v>
      </c>
      <c r="E332" s="97"/>
      <c r="F332" s="97"/>
      <c r="G332" s="98"/>
      <c r="H332" s="45" t="str">
        <f t="shared" ca="1" si="5"/>
        <v>clear; echo テストケース096;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PRIVILEGES"#DATABASE_USERRIGHT=""#g' ${CONFIG_DIR}db_sql_config.txt; export DATABASE_USERRIGHT="";sh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's#DATABASE_USERRIGHT=""#DATABASE_USERRIGHT="ALL PRIVILEGES"#g' ${CONFIG_DIR}db_sql_config.txt; export DATABASE_USERRIGHT="ALL PRIVILEGES";</v>
      </c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7"/>
      <c r="AE332" s="99" t="str" cm="1">
        <f t="array" ref="AE332">SUBSTITUTE(INDEX($H$288:$AQ$288, , MATCH($D332, $137:$137, 0)-7),"-","")</f>
        <v>異常</v>
      </c>
      <c r="AF332" s="100"/>
      <c r="AG332" s="101"/>
      <c r="AH332" s="102" t="s">
        <v>1584</v>
      </c>
      <c r="AI332" s="103"/>
      <c r="AJ332" s="103"/>
      <c r="AK332" s="103"/>
      <c r="AL332" s="103"/>
      <c r="AM332" s="103"/>
      <c r="AN332" s="103"/>
      <c r="AO332" s="103"/>
      <c r="AP332" s="103"/>
      <c r="AQ332" s="104"/>
      <c r="AS332" s="68" t="str" cm="1">
        <f t="array" ref="AS332">SUBSTITUTE(TEXT(INDEX($H$291:$AQ$291,1,$D332-77),"000000"),"-","")</f>
        <v>240134</v>
      </c>
      <c r="AT332" s="69"/>
      <c r="AU332" s="70"/>
      <c r="AW332" s="71" t="str">
        <f>SUBSTITUTE(IF(VLOOKUP(AW$312,$AD$9:$AN$32,8,FALSE)=INDEX($E$143:$G$146,MATCH("●",INDEX($H$143:$AQ$146,,MATCH($D332,$137:$137,0)-7),0),1),"","sed -i "&amp;IF($AK$310="MacOS","'' ","")&amp;"'s#"&amp;AW$312&amp;"="""&amp;VLOOKUP(AW$312,$AD$9:$AN$32,8,FALSE)&amp;""""&amp;"#"&amp;AW$312&amp;"="&amp;""""&amp;INDEX($E$143:$G$146,MATCH("●",INDEX($H$143:$AQ$146,,MATCH($D332,$137:$137,0)-7),0),1)&amp;""""&amp;"#g'"&amp;" ${CONFIG_DIR}"&amp;$K$7&amp;"; export "&amp;AW$312&amp;"="&amp;""""&amp;INDEX($E$143:$G$146,MATCH("●",INDEX($H$143:$AQ$146,,MATCH($D332,$137:$137,0)-7),0),1)&amp;""";"),",",""",""")</f>
        <v>sed -i '' 's#DBMS_NAME="MySQL"#DBMS_NAME="PostgreSQL"#g' ${CONFIG_DIR}db_sql_config.txt; export DBMS_NAME="PostgreSQL";</v>
      </c>
      <c r="AX332" s="71" t="str">
        <f>SUBSTITUTE(IF(INDEX($E$143:$G$146,MATCH("●",INDEX($H$143:$AQ$146,,MATCH($D332,$137:$137,0)-7),0),1)=VLOOKUP(AX$312,$AD$9:$AN$32,8,FALSE),"","sed -i "&amp;IF($AK$310="MacOS","'' ","")&amp;"'s#"&amp;AX$312&amp;"="""&amp;INDEX($E$143:$G$146,MATCH("●",INDEX($H$143:$AQ$146,,MATCH($D332,$137:$137,0)-7),0),1)&amp;""""&amp;"#"&amp;AX$312&amp;"="&amp;""""&amp;VLOOKUP(AX$312,$AD$9:$AN$32,8,FALSE)&amp;""""&amp;"#g'"&amp;"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2" s="71" t="str">
        <f>SUBSTITUTE(IF(VLOOKUP(AY$312,$AD$9:$AN$32,8,FALSE)=INDEX($E$148:$G$149,MATCH("●",INDEX($H$148:$AQ$149,,MATCH($D332,$137:$137,0)-7),0),1),"","sed -i "&amp;IF($AK$310="MacOS","'' ","")&amp;"'s#"&amp;AY$312&amp;"="""&amp;VLOOKUP(AY$312,$AD$9:$AN$32,8,FALSE)&amp;""""&amp;"#"&amp;AY$312&amp;"="&amp;""""&amp;INDEX($E$148:$G$149,MATCH("●",INDEX($H$148:$AQ$149,,MATCH($D332,$137:$137,0)-7),0),1)&amp;""""&amp;"#g'"&amp;" ${CONFIG_DIR}"&amp;$K$7&amp;"; export "&amp;AY$312&amp;"="&amp;""""&amp;INDEX($E$148:$G$149,MATCH("●",INDEX($H$148:$AQ$149,,MATCH($D332,$137:$137,0)-7),0),1)&amp;""";"),",",""",""")</f>
        <v/>
      </c>
      <c r="AZ332" s="71" t="str">
        <f>SUBSTITUTE(IF(INDEX($E$148:$G$149,MATCH("●",INDEX($H$148:$AQ$149,,MATCH($D332,$137:$137,0)-7),0),1)=VLOOKUP(AZ$312,$AD$9:$AN$16,8,FALSE),"","sed -i "&amp;IF($AK$310="MacOS","'' ","")&amp;"'s#"&amp;AZ$312&amp;"="""&amp;INDEX($E$148:$G$149,MATCH("●",INDEX($H$148:$AQ$149,,MATCH($D332,$137:$137,0)-7),0),1)&amp;""""&amp;"#"&amp;AZ$312&amp;"="&amp;""""&amp;VLOOKUP(AZ$312,$AD$9:$AN$16,8,FALSE)&amp;""""&amp;"#g'"&amp;"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2" s="71" t="str">
        <f>SUBSTITUTE(IF(VLOOKUP(BA$312,$AD$9:$AN$32,8,FALSE)=INDEX($E$151:$G$156,MATCH("●",INDEX($H$151:$AQ$156,,MATCH($D332,$137:$137,0)-7),0),1),"","sed -i "&amp;IF($AK$310="MacOS","'' ","")&amp;"'s#"&amp;BA$312&amp;"="""&amp;VLOOKUP(BA$312,$AD$9:$AN$32,8,FALSE)&amp;""""&amp;"#"&amp;BA$312&amp;"="&amp;""""&amp;INDEX($E$151:$G$156,MATCH("●",INDEX($H$151:$AQ$156,,MATCH($D332,$137:$137,0)-7),0),1)&amp;""""&amp;"#g'"&amp;" ${CONFIG_DIR}"&amp;$K$7&amp;"; export "&amp;BA$312&amp;"="&amp;""""&amp;INDEX($E$151:$G$156,MATCH("●",INDEX($H$151:$AQ$156,,MATCH($D332,$137:$137,0)-7),0),1)&amp;""";"),",",""",""")</f>
        <v>sed -i '' 's#DATABASE_CHARACTER_SET="utf8mb4"#DATABASE_CHARACTER_SET="utf8"#g' ${CONFIG_DIR}db_sql_config.txt; export DATABASE_CHARACTER_SET="utf8";</v>
      </c>
      <c r="BB332" s="71" t="str">
        <f>SUBSTITUTE(IF(INDEX($E$151:$G$156,MATCH("●",INDEX($H$151:$AQ$156,,MATCH($D332,$137:$137,0)-7),0),1)=VLOOKUP(BB$312,$AD$9:$AN$16,8,FALSE),"","sed -i "&amp;IF($AK$310="MacOS","'' ","")&amp;"'s#"&amp;BB$312&amp;"="""&amp;INDEX($E$151:$G$156,MATCH("●",INDEX($H$151:$AQ$156,,MATCH($D332,$137:$137,0)-7),0),1)&amp;""""&amp;"#"&amp;BB$312&amp;"="&amp;""""&amp;VLOOKUP(BB$312,$AD$9:$AN$16,8,FALSE)&amp;""""&amp;"#g'"&amp;"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2" s="71" t="str">
        <f>SUBSTITUTE(IF(VLOOKUP(BC$312,$AD$9:$AN$32,8,FALSE)=INDEX($E$158:$G$166,MATCH("●",INDEX($H$158:$AQ$166,,MATCH($D332,$137:$137,0)-7),0),1),"","sed -i "&amp;IF($AK$310="MacOS","'' ","")&amp;"'s#"&amp;BC$312&amp;"="""&amp;VLOOKUP(BC$312,$AD$9:$AN$32,8,FALSE)&amp;""""&amp;"#"&amp;BC$312&amp;"="&amp;""""&amp;INDEX($E$158:$G$166,MATCH("●",INDEX($H$158:$AQ$166,,MATCH($D332,$137:$137,0)-7),0),1)&amp;""""&amp;"#g'"&amp;" ${CONFIG_DIR}"&amp;$K$7&amp;"; export "&amp;BC$312&amp;"="&amp;""""&amp;INDEX($E$158:$G$166,MATCH("●",INDEX($H$158:$AQ$166,,MATCH($D332,$137:$137,0)-7),0),1)&amp;""";"),",",""",""")</f>
        <v>sed -i '' 's#DATABASE_COLLATE="utf8mb4_unicode_ci"#DATABASE_COLLATE="C"#g' ${CONFIG_DIR}db_sql_config.txt; export DATABASE_COLLATE="C";</v>
      </c>
      <c r="BD332" s="71" t="str">
        <f>SUBSTITUTE(IF(INDEX($E$158:$G$166,MATCH("●",INDEX($H$158:$AQ$166,,MATCH($D332,$137:$137,0)-7),0),1)=VLOOKUP(BD$312,$AD$9:$AN$16,8,FALSE),"","sed -i "&amp;IF($AK$310="MacOS","'' ","")&amp;"'s#"&amp;BD$312&amp;"="""&amp;INDEX($E$158:$G$166,MATCH("●",INDEX($H$158:$AQ$166,,MATCH($D332,$137:$137,0)-7),0),1)&amp;""""&amp;"#"&amp;BD$312&amp;"="&amp;""""&amp;VLOOKUP(BD$312,$AD$9:$AN$16,8,FALSE)&amp;""""&amp;"#g'"&amp;"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32" s="71" t="str">
        <f>SUBSTITUTE(IF(VLOOKUP(BE$312,$AD$9:$AN$32,8,FALSE)=INDEX($E$168:$G$169,MATCH("●",INDEX($H$168:$AQ$169,,MATCH($D332,$137:$137,0)-7),0),1),"","sed -i "&amp;IF($AK$310="MacOS","'' ","")&amp;"'s#"&amp;BE$312&amp;"="""&amp;VLOOKUP(BE$312,$AD$9:$AD$9:$AN$32,8,FALSE)&amp;""""&amp;"#"&amp;BE$312&amp;"="&amp;""""&amp;INDEX($E$168:$G$169,MATCH("●",INDEX($H$168:$AQ$169,,MATCH($D332,$137:$137,0)-7),0),1)&amp;""""&amp;"#g'"&amp;" ${CONFIG_DIR}"&amp;$K$7&amp;"; export "&amp;BE$312&amp;"="&amp;""""&amp;INDEX($E$168:$G$169,MATCH("●",INDEX($H$168:$AQ$169,,MATCH($D332,$137:$137,0)-7),0),1)&amp;""";"),",",""",""")</f>
        <v/>
      </c>
      <c r="BF332" s="71" t="str">
        <f>SUBSTITUTE(IF(INDEX($E$168:$G$169,MATCH("●",INDEX($H$168:$AQ$169,,MATCH($D332,$137:$137,0)-7),0),1)=VLOOKUP(BF$312,$AD$9:$AN$16,8,FALSE),"","sed -i "&amp;IF($AK$310="MacOS","'' ","")&amp;"'s#"&amp;BF$312&amp;"="""&amp;INDEX($E$168:$G$169,MATCH("●",INDEX($H$168:$AQ$169,,MATCH($D332,$137:$137,0)-7),0),1)&amp;""""&amp;"#"&amp;BF$312&amp;"="&amp;""""&amp;VLOOKUP(BF$312,$AD$9:$AN$16,8,FALSE)&amp;""""&amp;"#g'"&amp;"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2" s="71" t="str">
        <f>SUBSTITUTE(IF(VLOOKUP(BG$312,$AD$9:$AN$32,8,FALSE)=INDEX($E$171:$G$172,MATCH("●",INDEX($H$171:$AQ$172,,MATCH($D332,$137:$137,0)-7),0),1),"","sed -i "&amp;IF($AK$310="MacOS","'' ","")&amp;"'s#"&amp;BG$312&amp;"="""&amp;VLOOKUP(BG$312,$AD$9:$AN$32,8,FALSE)&amp;""""&amp;"#"&amp;BG$312&amp;"="&amp;""""&amp;INDEX($E$171:$G$172,MATCH("●",INDEX($H$171:$AQ$172,,MATCH($D332,$137:$137,0)-7),0),1)&amp;""""&amp;"#g'"&amp;" ${CONFIG_DIR}"&amp;$K$7&amp;"; export "&amp;BG$312&amp;"="&amp;""""&amp;INDEX($E$171:$G$172,MATCH("●",INDEX($H$171:$AQ$172,,MATCH($D332,$137:$137,0)-7),0),1)&amp;""";"),",",""",""")</f>
        <v/>
      </c>
      <c r="BH332" s="71" t="str">
        <f>SUBSTITUTE(IF(INDEX($E$171:$G$172,MATCH("●",INDEX($H$171:$AQ$172,,MATCH($D332,$137:$137,0)-7),0),1)=VLOOKUP(BH$312,$AD$9:$AN$16,8,FALSE),"","sed -i "&amp;IF($AK$310="MacOS","'' ","")&amp;"'s#"&amp;BH$312&amp;"="""&amp;INDEX($E$171:$G$172,MATCH("●",INDEX($H$171:$AQ$172,,MATCH($D332,$137:$137,0)-7),0),1)&amp;""""&amp;"#"&amp;BH$312&amp;"="&amp;""""&amp;VLOOKUP(BH$312,$AD$9:$AN$16,8,FALSE)&amp;""""&amp;"#g'"&amp;"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2" s="71" t="str">
        <f>SUBSTITUTE(IF(VLOOKUP(BI$312,$AD$9:$AN$32,8,FALSE)=INDEX($E$174:$G$186,MATCH("●",INDEX($H$174:$AQ$186,,MATCH($D332,$137:$137,0)-7),0),1),"","sed -i "&amp;IF($AK$310="MacOS","'' ","")&amp;"'s#"&amp;BI$312&amp;"="""&amp;VLOOKUP(BI$312,$AD$9:$AN$32,8,FALSE)&amp;""""&amp;"#"&amp;BI$312&amp;"="&amp;""""&amp;INDEX($E$174:$G$186,MATCH("●",INDEX($H$174:$AQ$186,,MATCH($D332,$137:$137,0)-7),0),1)&amp;""""&amp;"#g'"&amp;" ${CONFIG_DIR}"&amp;$K$7&amp;"; export "&amp;BI$312&amp;"="&amp;""""&amp;INDEX($E$174:$G$186,MATCH("●",INDEX($H$174:$AQ$186,,MATCH($D332,$137:$137,0)-7),0),1)&amp;""";"),",",""",""")</f>
        <v>sed -i '' 's#DATABASE_USERRIGHT="ALL PRIVILEGES"#DATABASE_USERRIGHT="なし"#g' ${CONFIG_DIR}db_sql_config.txt; export DATABASE_USERRIGHT="なし";</v>
      </c>
      <c r="BJ332" s="71" t="str">
        <f>SUBSTITUTE(IF(INDEX($E$174:$G$186,MATCH("●",INDEX($H$174:$AQ$186,,MATCH($D332,$137:$137,0)-7),0),1)=VLOOKUP(BJ$312,$AD$9:$AN$16,8,FALSE),"","sed -i "&amp;IF($AK$310="MacOS","'' ","")&amp;"'s#"&amp;BJ$312&amp;"="""&amp;INDEX($E$174:$G$186,MATCH("●",INDEX($H$174:$AQ$186,,MATCH($D332,$137:$137,0)-7),0),1)&amp;""""&amp;"#"&amp;BJ$312&amp;"="&amp;""""&amp;VLOOKUP(BJ$312,$AD$9:$AN$16,8,FALSE)&amp;""""&amp;"#g'"&amp;"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's#DATABASE_USERRIGHT="なし"#DATABASE_USERRIGHT="ALL PRIVILEGES"#g' ${CONFIG_DIR}db_sql_config.txt; export DATABASE_USERRIGHT="ALL PRIVILEGES";</v>
      </c>
      <c r="BK332" s="71" t="str">
        <f>SUBSTITUTE(IF(VLOOKUP(BK$312,$AD$9:$AN$32,8,FALSE)=INDEX($E$188:$G$191,MATCH("●",INDEX($H$188:$AQ$191,,MATCH($D332,$137:$137,0)-7),0),1),"","sed -i "&amp;IF($AK$310="MacOS","'' ","")&amp;"'s#"&amp;BK$312&amp;"="""&amp;VLOOKUP(BK$312,$AD$9:$AN$32,8,FALSE)&amp;""""&amp;"#"&amp;BK$312&amp;"="&amp;""""&amp;INDEX($E$188:$G$191,MATCH("●",INDEX($H$188:$AQ$191,,MATCH($D332,$137:$137,0)-7),0),1)&amp;""""&amp;"#g'"&amp;" ${CONFIG_DIR}"&amp;$K$7&amp;"; export "&amp;BK$312&amp;"="&amp;""""&amp;INDEX($E$188:$G$191,MATCH("●",INDEX($H$188:$AQ$191,,MATCH($D332,$137:$137,0)-7),0),1)&amp;""";"),",",""",""")</f>
        <v/>
      </c>
      <c r="BL332" s="71" t="str">
        <f>SUBSTITUTE(IF(INDEX($E$188:$G$191,MATCH("●",INDEX($H$188:$AQ$191,,MATCH($D332,$137:$137,0)-7),0),1)=VLOOKUP(BL$312,$AD$9:$AN$32,8,FALSE),"","sed -i "&amp;IF($AK$310="MacOS","'' ","")&amp;"'s#"&amp;BL$312&amp;"="""&amp;INDEX($E$188:$G$191,MATCH("●",INDEX($H$188:$AQ$191,,MATCH($D332,$137:$137,0)-7),0),1)&amp;""""&amp;"#"&amp;BL$312&amp;"="&amp;""""&amp;VLOOKUP(BL$312,$AD$9:$AN$32,8,FALSE)&amp;""""&amp;"#g'"&amp;"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2" s="71" t="str">
        <f>SUBSTITUTE(IF(VLOOKUP(BM$312,$AD$9:$AN$32,8,FALSE)=INDEX($E$193:$G$194,MATCH("●",INDEX($H$193:$AQ$194,,MATCH($D332,$137:$137,0)-7),0),1),"","sed -i "&amp;IF($AK$310="MacOS","'' ","")&amp;"'s#"&amp;BM$312&amp;"="""&amp;VLOOKUP(BM$312,$AD$9:$AN$32,8,FALSE)&amp;""""&amp;"#"&amp;BM$312&amp;"="&amp;""""&amp;INDEX($E$193:$G$194,MATCH("●",INDEX($H$193:$AQ$194,,MATCH($D332,$137:$137,0)-7),0),1)&amp;""""&amp;"#g'"&amp;" ${CONFIG_DIR}"&amp;$K$7&amp;"; export "&amp;BM$312&amp;"="&amp;""""&amp;INDEX($E$193:$G$194,MATCH("●",INDEX($H$193:$AQ$194,,MATCH($D332,$137:$137,0)-7),0),1)&amp;""";"),",",""",""")</f>
        <v/>
      </c>
      <c r="BN332" s="71" t="str">
        <f>SUBSTITUTE(IF(INDEX($E$193:$G$194,MATCH("●",INDEX($H$193:$AQ$194,,MATCH($D332,$137:$137,0)-7),0),1)=VLOOKUP(BN$312,$AD$9:$AN$32,8,FALSE),"","sed -i "&amp;IF($AK$310="MacOS","'' ","")&amp;"'s#"&amp;BN$312&amp;"="""&amp;INDEX($E$193:$G$194,MATCH("●",INDEX($H$193:$AQ$194,,MATCH($D332,$137:$137,0)-7),0),1)&amp;""""&amp;"#"&amp;BN$312&amp;"="&amp;""""&amp;VLOOKUP(BN$312,$AD$9:$AN$32,8,FALSE)&amp;""""&amp;"#g'"&amp;"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2" s="71" t="str">
        <f>SUBSTITUTE(IF(VLOOKUP(BO$312,$AD$9:$AN$32,8,FALSE)=INDEX($E$196:$G$197,MATCH("●",INDEX($H$196:$AQ$197,,MATCH($D332,$137:$137,0)-7),0),1),"","sed -i "&amp;IF($AK$310="MacOS","'' ","")&amp;"'s#"&amp;BO$312&amp;"="""&amp;VLOOKUP(BO$312,$AD$9:$AN$32,8,FALSE)&amp;""""&amp;"#"&amp;BO$312&amp;"="&amp;""""&amp;INDEX($E$196:$G$197,MATCH("●",INDEX($H$196:$AQ$197,,MATCH($D332,$137:$137,0)-7),0),1)&amp;""""&amp;"#g'"&amp;" ${CONFIG_DIR}"&amp;$K$7&amp;"; export "&amp;BO$312&amp;"="&amp;""""&amp;INDEX($E$196:$G$197,MATCH("●",INDEX($H$196:$AQ$197,,MATCH($D332,$137:$137,0)-7),0),1)&amp;""";"),",",""",""")</f>
        <v/>
      </c>
      <c r="BP332" s="71" t="str">
        <f>SUBSTITUTE(IF(INDEX($E$196:$G$197,MATCH("●",INDEX($H$196:$AQ$197,,MATCH($D332,$137:$137,0)-7),0),1)=VLOOKUP(BP$312,$AD$9:$AN$32,8,FALSE),"","sed -i "&amp;IF($AK$310="MacOS","'' ","")&amp;"'s#"&amp;BP$312&amp;"="""&amp;INDEX($E$196:$G$197,MATCH("●",INDEX($H$196:$AQ$197,,MATCH($D332,$137:$137,0)-7),0),1)&amp;""""&amp;"#"&amp;BP$312&amp;"="&amp;""""&amp;VLOOKUP(BP$312,$AD$9:$AN$32,8,FALSE)&amp;""""&amp;"#g'"&amp;"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2" s="71" t="str">
        <f>SUBSTITUTE(IF(VLOOKUP(BQ$312,$AD$9:$AN$32,8,FALSE)=INDEX($E$199:$G$200,MATCH("●",INDEX($H$199:$AQ$200,,MATCH($D332,$137:$137,0)-7),0),1),"","sed -i "&amp;IF($AK$310="MacOS","'' ","")&amp;"'s#"&amp;BQ$312&amp;"="""&amp;VLOOKUP(BQ$312,$AD$9:$AN$32,8,FALSE)&amp;""""&amp;"#"&amp;BQ$312&amp;"="&amp;""""&amp;INDEX($E$199:$G$200,MATCH("●",INDEX($H$199:$AQ$200,,MATCH($D332,$137:$137,0)-7),0),1)&amp;""""&amp;"#g'"&amp;" ${CONFIG_DIR}"&amp;$K$7&amp;"; export "&amp;BQ$312&amp;"="&amp;""""&amp;INDEX($E$199:$G$200,MATCH("●",INDEX($H$199:$AQ$200,,MATCH($D332,$137:$137,0)-7),0),1)&amp;""";"),",",""",""")</f>
        <v/>
      </c>
      <c r="BR332" s="71" t="str">
        <f>SUBSTITUTE(IF(INDEX($E$199:$G$200,MATCH("●",INDEX($H$199:$AQ$200,,MATCH($D332,$137:$137,0)-7),0),1)=VLOOKUP(BR$312,$AD$9:$AN$32,8,FALSE),"","sed -i "&amp;IF($AK$310="MacOS","'' ","")&amp;"'s#"&amp;BR$312&amp;"="""&amp;INDEX($E$199:$G$200,MATCH("●",INDEX($H$199:$AQ$200,,MATCH($D332,$137:$137,0)-7),0),1)&amp;""""&amp;"#"&amp;BR$312&amp;"="&amp;""""&amp;VLOOKUP(BR$312,$AD$9:$AN$32,8,FALSE)&amp;""""&amp;"#g'"&amp;"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2" s="71" t="str">
        <f>SUBSTITUTE(IF(VLOOKUP(BS$312,$AD$9:$AN$32,8,FALSE)=INDEX($E$202:$G$205,MATCH("●",INDEX($H$202:$AQ$205,,MATCH($D332,$137:$137,0)-7),0),1),"","sed -i "&amp;IF($AK$310="MacOS","'' ","")&amp;"'s#"&amp;BS$312&amp;"="""&amp;VLOOKUP(BS$312,$AD$9:$AN$32,8,FALSE)&amp;""""&amp;"#"&amp;BS$312&amp;"="&amp;""""&amp;INDEX($E$202:$G$205,MATCH("●",INDEX($H$202:$AQ$205,,MATCH($D332,$137:$137,0)-7),0),1)&amp;""""&amp;"#g'"&amp;" ${CONFIG_DIR}"&amp;$K$7&amp;"; export "&amp;BS$312&amp;"="&amp;""""&amp;INDEX($E$202:$G$205,MATCH("●",INDEX($H$202:$AQ$205,,MATCH($D332,$137:$137,0)-7),0),1)&amp;""";"),",",""",""")</f>
        <v/>
      </c>
      <c r="BT332" s="71" t="str">
        <f>SUBSTITUTE(IF(INDEX($E$202:$G$205,MATCH("●",INDEX($H$202:$AQ$205,,MATCH($D332,$137:$137,0)-7),0),1)=VLOOKUP(BT$312,$AD$9:$AN$32,8,FALSE),"","sed -i "&amp;IF($AK$310="MacOS","'' ","")&amp;"'s#"&amp;BT$312&amp;"="""&amp;INDEX($E$202:$G$205,MATCH("●",INDEX($H$202:$AQ$205,,MATCH($D332,$137:$137,0)-7),0),1)&amp;""""&amp;"#"&amp;BT$312&amp;"="&amp;""""&amp;VLOOKUP(BT$312,$AD$9:$AN$32,8,FALSE)&amp;""""&amp;"#g'"&amp;"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2" s="71" t="str">
        <f>SUBSTITUTE(IF(VLOOKUP(BU$312,$AD$9:$AN$32,8,FALSE)=INDEX($E$207:$G$212,MATCH("●",INDEX($H$207:$AQ$212,,MATCH($D332,$137:$137,0)-7),0),1),"","sed -i "&amp;IF($AK$310="MacOS","'' ","")&amp;"'s#"&amp;BU$312&amp;"="""&amp;VLOOKUP(BU$312,$AD$9:$AN$32,8,FALSE)&amp;""""&amp;"#"&amp;BU$312&amp;"="&amp;""""&amp;INDEX($E$207:$G$212,MATCH("●",INDEX($H$207:$AQ$212,,MATCH($D332,$137:$137,0)-7),0),1)&amp;""""&amp;"#g'"&amp;" ${CONFIG_DIR}"&amp;$K$7&amp;"; export "&amp;BU$312&amp;"="&amp;""""&amp;INDEX($E$207:$G$212,MATCH("●",INDEX($H$207:$AQ$212,,MATCH($D332,$137:$137,0)-7),0),1)&amp;""";"),",",""",""")</f>
        <v/>
      </c>
      <c r="BV332" s="71" t="str">
        <f>SUBSTITUTE(IF(INDEX($E$207:$G$212,MATCH("●",INDEX($H$207:$AQ$212,,MATCH($D332,$137:$137,0)-7),0),1)=VLOOKUP(BV$312,$AD$9:$AN$32,8,FALSE),"","sed -i "&amp;IF($AK$310="MacOS","'' ","")&amp;"'s#"&amp;BV$312&amp;"="""&amp;INDEX($E$207:$G$212,MATCH("●",INDEX($H$207:$AQ$212,,MATCH($D332,$137:$137,0)-7),0),1)&amp;""""&amp;"#"&amp;BV$312&amp;"="&amp;""""&amp;VLOOKUP(BV$312,$AD$9:$AN$32,8,FALSE)&amp;""""&amp;"#g'"&amp;"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2" s="71" t="str">
        <f>SUBSTITUTE(IF(VLOOKUP(BW$312,$AD$9:$AN$32,8,FALSE)=INDEX($E$214:$G$219,MATCH("●",INDEX($H$214:$AQ$219,,MATCH($D332,$137:$137,0)-7),0),1),"","sed -i "&amp;IF($AK$310="MacOS","'' ","")&amp;"'s#"&amp;BW$312&amp;"="""&amp;VLOOKUP(BW$312,$AD$9:$AN$32,8,FALSE)&amp;""""&amp;"#"&amp;BW$312&amp;"="&amp;""""&amp;INDEX($E$214:$G$219,MATCH("●",INDEX($H$214:$AQ$219,,MATCH($D332,$137:$137,0)-7),0),1)&amp;""""&amp;"#g'"&amp;" ${CONFIG_DIR}"&amp;$K$7&amp;"; export "&amp;BW$312&amp;"="&amp;""""&amp;INDEX($E$214:$G$219,MATCH("●",INDEX($H$214:$AQ$219,,MATCH($D332,$137:$137,0)-7),0),1)&amp;""";"),",",""",""")</f>
        <v/>
      </c>
      <c r="BX332" s="71" t="str">
        <f>SUBSTITUTE(IF(INDEX($E$214:$G$219,MATCH("●",INDEX($H$214:$AQ$219,,MATCH($D332,$137:$137,0)-7),0),1)=VLOOKUP(BX$312,$AD$9:$AN$32,8,FALSE),"","sed -i "&amp;IF($AK$310="MacOS","'' ","")&amp;"'s#"&amp;BX$312&amp;"="""&amp;INDEX($E$214:$G$219,MATCH("●",INDEX($H$214:$AQ$219,,MATCH($D332,$137:$137,0)-7),0),1)&amp;""""&amp;"#"&amp;BX$312&amp;"="&amp;""""&amp;VLOOKUP(BX$312,$AD$9:$AN$32,8,FALSE)&amp;""""&amp;"#g'"&amp;"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2" s="71" t="str">
        <f>SUBSTITUTE(IF(VLOOKUP(BY$312,$AD$9:$AN$32,8,FALSE)=INDEX($E$221:$G$226,MATCH("●",INDEX($H$221:$AQ$226,,MATCH($D332,$137:$137,0)-7),0),1),"","sed -i "&amp;IF($AK$310="MacOS","'' ","")&amp;"'s#"&amp;BY$312&amp;"="""&amp;VLOOKUP(BY$312,$AD$9:$AN$32,8,FALSE)&amp;""""&amp;"#"&amp;BY$312&amp;"="&amp;""""&amp;INDEX($E$221:$G$226,MATCH("●",INDEX($H$221:$AQ$226,,MATCH($D332,$137:$137,0)-7),0),1)&amp;""""&amp;"#g'"&amp;" ${CONFIG_DIR}"&amp;$K$7&amp;"; export "&amp;BY$312&amp;"="&amp;""""&amp;INDEX($E$221:$G$226,MATCH("●",INDEX($H$221:$AQ$226,,MATCH($D332,$137:$137,0)-7),0),1)&amp;""";"),",",""",""")</f>
        <v/>
      </c>
      <c r="BZ332" s="71" t="str">
        <f>SUBSTITUTE(IF(INDEX($E$221:$G$226,MATCH("●",INDEX($H$221:$AQ$226,,MATCH($D332,$137:$137,0)-7),0),1)=VLOOKUP(BZ$312,$AD$9:$AN$32,8,FALSE),"","sed -i "&amp;IF($AK$310="MacOS","'' ","")&amp;"'s#"&amp;BZ$312&amp;"="""&amp;INDEX($E$221:$G$226,MATCH("●",INDEX($H$221:$AQ$226,,MATCH($D332,$137:$137,0)-7),0),1)&amp;""""&amp;"#"&amp;BZ$312&amp;"="&amp;""""&amp;VLOOKUP(BZ$312,$AD$9:$AN$32,8,FALSE)&amp;""""&amp;"#g'"&amp;"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2" s="71" t="str">
        <f>SUBSTITUTE(IF(VLOOKUP(CA$312,$AD$9:$AN$32,8,FALSE)=INDEX($E$228:$G$233,MATCH("●",INDEX($H$228:$AQ$233,,MATCH($D332,$137:$137,0)-7),0),1),"","sed -i "&amp;IF($AK$310="MacOS","'' ","")&amp;"'s#"&amp;CA$312&amp;"="""&amp;VLOOKUP(CA$312,$AD$9:$AN$32,8,FALSE)&amp;""""&amp;"#"&amp;CA$312&amp;"="&amp;""""&amp;INDEX($E$228:$G$233,MATCH("●",INDEX($H$228:$AQ$233,,MATCH($D332,$137:$137,0)-7),0),1)&amp;""""&amp;"#g'"&amp;" ${CONFIG_DIR}"&amp;$K$7&amp;"; export "&amp;CA$312&amp;"="&amp;""""&amp;INDEX($E$228:$G$233,MATCH("●",INDEX($H$228:$AQ$233,,MATCH($D332,$137:$137,0)-7),0),1)&amp;""";"),",",""",""")</f>
        <v/>
      </c>
      <c r="CB332" s="71" t="str">
        <f>SUBSTITUTE(IF(INDEX($E$228:$G$233,MATCH("●",INDEX($H$228:$AQ$233,,MATCH($D332,$137:$137,0)-7),0),1)=VLOOKUP(CB$312,$AD$9:$AN$32,8,FALSE),"","sed -i "&amp;IF($AK$310="MacOS","'' ","")&amp;"'s#"&amp;CB$312&amp;"="""&amp;INDEX($E$228:$G$233,MATCH("●",INDEX($H$228:$AQ$233,,MATCH($D332,$137:$137,0)-7),0),1)&amp;""""&amp;"#"&amp;CB$312&amp;"="&amp;""""&amp;VLOOKUP(CB$312,$AD$9:$AN$32,8,FALSE)&amp;""""&amp;"#g'"&amp;"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2" s="71" t="str">
        <f>SUBSTITUTE(IF(VLOOKUP(CC$312,$AD$9:$AN$32,8,FALSE)=INDEX($E$235:$G$240,MATCH("●",INDEX($H$235:$AQ$240,,MATCH($D332,$137:$137,0)-7),0),1),"","sed -i "&amp;IF($AK$310="MacOS","'' ","")&amp;"'s#"&amp;CC$312&amp;"="""&amp;VLOOKUP(CC$312,$AD$9:$AN$32,8,FALSE)&amp;""""&amp;"#"&amp;CC$312&amp;"="&amp;""""&amp;INDEX($E$235:$G$240,MATCH("●",INDEX($H$235:$AQ$240,,MATCH($D332,$137:$137,0)-7),0),1)&amp;""""&amp;"#g'"&amp;" ${CONFIG_DIR}"&amp;$K$7&amp;"; export "&amp;CC$312&amp;"="&amp;""""&amp;INDEX($E$235:$G$240,MATCH("●",INDEX($H$235:$AQ$240,,MATCH($D332,$137:$137,0)-7),0),1)&amp;""";"),",",""",""")</f>
        <v/>
      </c>
      <c r="CD332" s="71" t="str">
        <f>SUBSTITUTE(IF(INDEX($E$235:$G$240,MATCH("●",INDEX($H$235:$AQ$240,,MATCH($D332,$137:$137,0)-7),0),1)=VLOOKUP(CD$312,$AD$9:$AN$32,8,FALSE),"","sed -i "&amp;IF($AK$310="MacOS","'' ","")&amp;"'s#"&amp;CD$312&amp;"="""&amp;INDEX($E$235:$G$240,MATCH("●",INDEX($H$235:$AQ$240,,MATCH($D332,$137:$137,0)-7),0),1)&amp;""""&amp;"#"&amp;CD$312&amp;"="&amp;""""&amp;VLOOKUP(CD$312,$AD$9:$AN$32,8,FALSE)&amp;""""&amp;"#g'"&amp;"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2" s="71" t="str">
        <f>SUBSTITUTE(IF(VLOOKUP(CE$312,$AD$9:$AN$32,8,FALSE)=INDEX($E$242:$G$247,MATCH("●",INDEX($H$242:$AQ$247,,MATCH($D332,$137:$137,0)-7),0),1),"","sed -i "&amp;IF($AK$310="MacOS","'' ","")&amp;"'s#"&amp;CE$312&amp;"="""&amp;VLOOKUP(CE$312,$AD$9:$AN$32,8,FALSE)&amp;""""&amp;"#"&amp;CE$312&amp;"="&amp;""""&amp;INDEX($E$242:$G$247,MATCH("●",INDEX($H$242:$AQ$247,,MATCH($D332,$137:$137,0)-7),0),1)&amp;""""&amp;"#g'"&amp;" ${CONFIG_DIR}"&amp;$K$7&amp;"; export "&amp;CE$312&amp;"="&amp;""""&amp;INDEX($E$242:$G$247,MATCH("●",INDEX($H$242:$AQ$247,,MATCH($D332,$137:$137,0)-7),0),1)&amp;""";"),",",""",""")</f>
        <v/>
      </c>
      <c r="CF332" s="71" t="str">
        <f>SUBSTITUTE(IF(INDEX($E$242:$G$247,MATCH("●",INDEX($H$242:$AQ$247,,MATCH($D332,$137:$137,0)-7),0),1)=VLOOKUP(CF$312,$AD$9:$AN$32,8,FALSE),"","sed -i "&amp;IF($AK$310="MacOS","'' ","")&amp;"'s#"&amp;CF$312&amp;"="""&amp;INDEX($E$242:$G$247,MATCH("●",INDEX($H$242:$AQ$247,,MATCH($D332,$137:$137,0)-7),0),1)&amp;""""&amp;"#"&amp;CF$312&amp;"="&amp;""""&amp;VLOOKUP(CF$312,$AD$9:$AN$32,8,FALSE)&amp;""""&amp;"#g'"&amp;"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2" s="71" t="str">
        <f>SUBSTITUTE(IF(VLOOKUP(CG$312,$AD$9:$AN$32,8,FALSE)=INDEX($E$249:$G$253,MATCH("●",INDEX($H$249:$AQ$253,,MATCH($D332,$137:$137,0)-7),0),1),"","sed -i "&amp;IF($AK$310="MacOS","'' ","")&amp;"'s#"&amp;CG$312&amp;"="""&amp;VLOOKUP(CG$312,$AD$9:$AN$32,8,FALSE)&amp;""""&amp;"#"&amp;CG$312&amp;"="&amp;""""&amp;INDEX($E$249:$G$253,MATCH("●",INDEX($H$249:$AQ$253,,MATCH($D332,$137:$137,0)-7),0),1)&amp;""""&amp;"#g'"&amp;" ${CONFIG_DIR}"&amp;$K$7&amp;"; export "&amp;CG$312&amp;"="&amp;""""&amp;INDEX($E$249:$G$253,MATCH("●",INDEX($H$249:$AQ$253,,MATCH($D332,$137:$137,0)-7),0),1)&amp;""";"),",",""",""")</f>
        <v/>
      </c>
      <c r="CH332" s="71" t="str">
        <f>SUBSTITUTE(IF(INDEX($E$249:$G$253,MATCH("●",INDEX($H$249:$AQ$253,,MATCH($D332,$137:$137,0)-7),0),1)=VLOOKUP(CH$312,$AD$9:$AN$32,8,FALSE),"","sed -i "&amp;IF($AK$310="MacOS","'' ","")&amp;"'s#"&amp;CH$312&amp;"="""&amp;INDEX($E$249:$G$253,MATCH("●",INDEX($H$249:$AQ$253,,MATCH($D332,$137:$137,0)-7),0),1)&amp;""""&amp;"#"&amp;CH$312&amp;"="&amp;""""&amp;VLOOKUP(CH$312,$AD$9:$AN$32,8,FALSE)&amp;""""&amp;"#g'"&amp;"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2" s="71" t="str">
        <f>SUBSTITUTE(IF(VLOOKUP(CI$312,$AD$9:$AN$32,8,FALSE)=INDEX($E$255:$G$259,MATCH("●",INDEX($H$255:$AQ$259,,MATCH($D332,$137:$137,0)-7),0),1),"","sed -i "&amp;IF($AK$310="MacOS","'' ","")&amp;"'s#"&amp;CI$312&amp;"="""&amp;VLOOKUP(CI$312,$AD$9:$AN$32,8,FALSE)&amp;""""&amp;"#"&amp;CI$312&amp;"="&amp;""""&amp;INDEX($E$255:$G$259,MATCH("●",INDEX($H$255:$AQ$259,,MATCH($D332,$137:$137,0)-7),0),1)&amp;""""&amp;"#g'"&amp;" ${CONFIG_DIR}"&amp;$K$7&amp;"; export "&amp;CI$312&amp;"="&amp;""""&amp;INDEX($E$255:$G$259,MATCH("●",INDEX($H$255:$AQ$259,,MATCH($D332,$137:$137,0)-7),0),1)&amp;""";"),",",""",""")</f>
        <v/>
      </c>
      <c r="CJ332" s="71" t="str">
        <f>SUBSTITUTE(IF(INDEX($E$255:$G$259,MATCH("●",INDEX($H$255:$AQ$259,,MATCH($D332,$137:$137,0)-7),0),1)=VLOOKUP(CJ$312,$AD$9:$AN$32,8,FALSE),"","sed -i "&amp;IF($AK$310="MacOS","'' ","")&amp;"'s#"&amp;CJ$312&amp;"="""&amp;INDEX($E$255:$G$259,MATCH("●",INDEX($H$255:$AQ$259,,MATCH($D332,$137:$137,0)-7),0),1)&amp;""""&amp;"#"&amp;CJ$312&amp;"="&amp;""""&amp;VLOOKUP(CJ$312,$AD$9:$AN$32,8,FALSE)&amp;""""&amp;"#g'"&amp;"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2" s="71" t="str">
        <f>SUBSTITUTE(IF(VLOOKUP(CK$312,$AD$9:$AN$32,8,FALSE)=INDEX($E$261:$G$270,MATCH("●",INDEX($H$261:$AQ$270,,MATCH($D332,$137:$137,0)-7),0),1),"","sed -i "&amp;IF($AK$310="MacOS","'' ","")&amp;"'s#"&amp;CK$312&amp;"="""&amp;VLOOKUP(CK$312,$AD$9:$AN$32,8,FALSE)&amp;""""&amp;"#"&amp;CK$312&amp;"="&amp;""""&amp;INDEX($E$261:$G$270,MATCH("●",INDEX($H$261:$AQ$270,,MATCH($D332,$137:$137,0)-7),0),1)&amp;""""&amp;"#g'"&amp;" ${CONFIG_DIR}"&amp;$K$7&amp;"; export "&amp;CK$312&amp;"="&amp;""""&amp;INDEX($E$261:$G$270,MATCH("●",INDEX($H$261:$AQ$270,,MATCH($D332,$137:$137,0)-7),0),1)&amp;""";"),",",""",""")</f>
        <v/>
      </c>
      <c r="CL332" s="71" t="str">
        <f t="shared" si="6"/>
        <v/>
      </c>
      <c r="CM332" s="71" t="str">
        <f t="shared" si="7"/>
        <v/>
      </c>
      <c r="CN332" s="71" t="str">
        <f t="shared" si="8"/>
        <v/>
      </c>
      <c r="CO332" s="71" t="str">
        <f t="shared" si="9"/>
        <v/>
      </c>
      <c r="CP332" s="71" t="str">
        <f t="shared" si="10"/>
        <v/>
      </c>
      <c r="CQ332" s="71" t="str">
        <f t="shared" si="11"/>
        <v/>
      </c>
      <c r="CR332" s="71" t="str">
        <f t="shared" si="12"/>
        <v/>
      </c>
      <c r="CS332" s="5" t="s">
        <v>735</v>
      </c>
    </row>
    <row r="333" spans="4:97" ht="72" customHeight="1">
      <c r="D333" s="96">
        <f t="shared" si="13"/>
        <v>97</v>
      </c>
      <c r="E333" s="97"/>
      <c r="F333" s="97"/>
      <c r="G333" s="98"/>
      <c r="H333" s="45" t="str">
        <f t="shared" ca="1" si="5"/>
        <v>clear; echo テストケース097;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7"/>
      <c r="AE333" s="99" t="str" cm="1">
        <f t="array" ref="AE333">SUBSTITUTE(INDEX($H$288:$AQ$288, , MATCH($D333, $137:$137, 0)-7),"-","")</f>
        <v>正常</v>
      </c>
      <c r="AF333" s="100"/>
      <c r="AG333" s="101"/>
      <c r="AH333" s="102" t="s">
        <v>1583</v>
      </c>
      <c r="AI333" s="103"/>
      <c r="AJ333" s="103"/>
      <c r="AK333" s="103"/>
      <c r="AL333" s="103"/>
      <c r="AM333" s="103"/>
      <c r="AN333" s="103"/>
      <c r="AO333" s="103"/>
      <c r="AP333" s="103"/>
      <c r="AQ333" s="104"/>
      <c r="AS333" s="68" t="str" cm="1">
        <f t="array" ref="AS333">SUBSTITUTE(TEXT(INDEX($H$291:$AQ$291,1,$D333-77),"000000"),"-","")</f>
        <v>240001</v>
      </c>
      <c r="AT333" s="69"/>
      <c r="AU333" s="70"/>
      <c r="AW333" s="71" t="str">
        <f>SUBSTITUTE(IF(VLOOKUP(AW$312,$AD$9:$AN$32,8,FALSE)=INDEX($E$143:$G$146,MATCH("●",INDEX($H$143:$AQ$146,,MATCH($D333,$137:$137,0)-7),0),1),"","sed -i "&amp;IF($AK$310="MacOS","'' ","")&amp;"'s#"&amp;AW$312&amp;"="""&amp;VLOOKUP(AW$312,$AD$9:$AN$32,8,FALSE)&amp;""""&amp;"#"&amp;AW$312&amp;"="&amp;""""&amp;INDEX($E$143:$G$146,MATCH("●",INDEX($H$143:$AQ$146,,MATCH($D333,$137:$137,0)-7),0),1)&amp;""""&amp;"#g'"&amp;" ${CONFIG_DIR}"&amp;$K$7&amp;"; export "&amp;AW$312&amp;"="&amp;""""&amp;INDEX($E$143:$G$146,MATCH("●",INDEX($H$143:$AQ$146,,MATCH($D333,$137:$137,0)-7),0),1)&amp;""";"),",",""",""")</f>
        <v>sed -i '' 's#DBMS_NAME="MySQL"#DBMS_NAME="PostgreSQL"#g' ${CONFIG_DIR}db_sql_config.txt; export DBMS_NAME="PostgreSQL";</v>
      </c>
      <c r="AX333" s="71" t="str">
        <f>SUBSTITUTE(IF(INDEX($E$143:$G$146,MATCH("●",INDEX($H$143:$AQ$146,,MATCH($D333,$137:$137,0)-7),0),1)=VLOOKUP(AX$312,$AD$9:$AN$32,8,FALSE),"","sed -i "&amp;IF($AK$310="MacOS","'' ","")&amp;"'s#"&amp;AX$312&amp;"="""&amp;INDEX($E$143:$G$146,MATCH("●",INDEX($H$143:$AQ$146,,MATCH($D333,$137:$137,0)-7),0),1)&amp;""""&amp;"#"&amp;AX$312&amp;"="&amp;""""&amp;VLOOKUP(AX$312,$AD$9:$AN$32,8,FALSE)&amp;""""&amp;"#g'"&amp;"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3" s="71" t="str">
        <f>SUBSTITUTE(IF(VLOOKUP(AY$312,$AD$9:$AN$32,8,FALSE)=INDEX($E$148:$G$149,MATCH("●",INDEX($H$148:$AQ$149,,MATCH($D333,$137:$137,0)-7),0),1),"","sed -i "&amp;IF($AK$310="MacOS","'' ","")&amp;"'s#"&amp;AY$312&amp;"="""&amp;VLOOKUP(AY$312,$AD$9:$AN$32,8,FALSE)&amp;""""&amp;"#"&amp;AY$312&amp;"="&amp;""""&amp;INDEX($E$148:$G$149,MATCH("●",INDEX($H$148:$AQ$149,,MATCH($D333,$137:$137,0)-7),0),1)&amp;""""&amp;"#g'"&amp;" ${CONFIG_DIR}"&amp;$K$7&amp;"; export "&amp;AY$312&amp;"="&amp;""""&amp;INDEX($E$148:$G$149,MATCH("●",INDEX($H$148:$AQ$149,,MATCH($D333,$137:$137,0)-7),0),1)&amp;""";"),",",""",""")</f>
        <v/>
      </c>
      <c r="AZ333" s="71" t="str">
        <f>SUBSTITUTE(IF(INDEX($E$148:$G$149,MATCH("●",INDEX($H$148:$AQ$149,,MATCH($D333,$137:$137,0)-7),0),1)=VLOOKUP(AZ$312,$AD$9:$AN$16,8,FALSE),"","sed -i "&amp;IF($AK$310="MacOS","'' ","")&amp;"'s#"&amp;AZ$312&amp;"="""&amp;INDEX($E$148:$G$149,MATCH("●",INDEX($H$148:$AQ$149,,MATCH($D333,$137:$137,0)-7),0),1)&amp;""""&amp;"#"&amp;AZ$312&amp;"="&amp;""""&amp;VLOOKUP(AZ$312,$AD$9:$AN$16,8,FALSE)&amp;""""&amp;"#g'"&amp;"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3" s="71" t="str">
        <f>SUBSTITUTE(IF(VLOOKUP(BA$312,$AD$9:$AN$32,8,FALSE)=INDEX($E$151:$G$156,MATCH("●",INDEX($H$151:$AQ$156,,MATCH($D333,$137:$137,0)-7),0),1),"","sed -i "&amp;IF($AK$310="MacOS","'' ","")&amp;"'s#"&amp;BA$312&amp;"="""&amp;VLOOKUP(BA$312,$AD$9:$AN$32,8,FALSE)&amp;""""&amp;"#"&amp;BA$312&amp;"="&amp;""""&amp;INDEX($E$151:$G$156,MATCH("●",INDEX($H$151:$AQ$156,,MATCH($D333,$137:$137,0)-7),0),1)&amp;""""&amp;"#g'"&amp;" ${CONFIG_DIR}"&amp;$K$7&amp;"; export "&amp;BA$312&amp;"="&amp;""""&amp;INDEX($E$151:$G$156,MATCH("●",INDEX($H$151:$AQ$156,,MATCH($D333,$137:$137,0)-7),0),1)&amp;""";"),",",""",""")</f>
        <v>sed -i '' 's#DATABASE_CHARACTER_SET="utf8mb4"#DATABASE_CHARACTER_SET="utf8"#g' ${CONFIG_DIR}db_sql_config.txt; export DATABASE_CHARACTER_SET="utf8";</v>
      </c>
      <c r="BB333" s="71" t="str">
        <f>SUBSTITUTE(IF(INDEX($E$151:$G$156,MATCH("●",INDEX($H$151:$AQ$156,,MATCH($D333,$137:$137,0)-7),0),1)=VLOOKUP(BB$312,$AD$9:$AN$16,8,FALSE),"","sed -i "&amp;IF($AK$310="MacOS","'' ","")&amp;"'s#"&amp;BB$312&amp;"="""&amp;INDEX($E$151:$G$156,MATCH("●",INDEX($H$151:$AQ$156,,MATCH($D333,$137:$137,0)-7),0),1)&amp;""""&amp;"#"&amp;BB$312&amp;"="&amp;""""&amp;VLOOKUP(BB$312,$AD$9:$AN$16,8,FALSE)&amp;""""&amp;"#g'"&amp;"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3" s="71" t="str">
        <f>SUBSTITUTE(IF(VLOOKUP(BC$312,$AD$9:$AN$32,8,FALSE)=INDEX($E$158:$G$166,MATCH("●",INDEX($H$158:$AQ$166,,MATCH($D333,$137:$137,0)-7),0),1),"","sed -i "&amp;IF($AK$310="MacOS","'' ","")&amp;"'s#"&amp;BC$312&amp;"="""&amp;VLOOKUP(BC$312,$AD$9:$AN$32,8,FALSE)&amp;""""&amp;"#"&amp;BC$312&amp;"="&amp;""""&amp;INDEX($E$158:$G$166,MATCH("●",INDEX($H$158:$AQ$166,,MATCH($D333,$137:$137,0)-7),0),1)&amp;""""&amp;"#g'"&amp;" ${CONFIG_DIR}"&amp;$K$7&amp;"; export "&amp;BC$312&amp;"="&amp;""""&amp;INDEX($E$158:$G$166,MATCH("●",INDEX($H$158:$AQ$166,,MATCH($D333,$137:$137,0)-7),0),1)&amp;""";"),",",""",""")</f>
        <v>sed -i '' 's#DATABASE_COLLATE="utf8mb4_unicode_ci"#DATABASE_COLLATE="C"#g' ${CONFIG_DIR}db_sql_config.txt; export DATABASE_COLLATE="C";</v>
      </c>
      <c r="BD333" s="71" t="str">
        <f>SUBSTITUTE(IF(INDEX($E$158:$G$166,MATCH("●",INDEX($H$158:$AQ$166,,MATCH($D333,$137:$137,0)-7),0),1)=VLOOKUP(BD$312,$AD$9:$AN$16,8,FALSE),"","sed -i "&amp;IF($AK$310="MacOS","'' ","")&amp;"'s#"&amp;BD$312&amp;"="""&amp;INDEX($E$158:$G$166,MATCH("●",INDEX($H$158:$AQ$166,,MATCH($D333,$137:$137,0)-7),0),1)&amp;""""&amp;"#"&amp;BD$312&amp;"="&amp;""""&amp;VLOOKUP(BD$312,$AD$9:$AN$16,8,FALSE)&amp;""""&amp;"#g'"&amp;"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33" s="71" t="str">
        <f>SUBSTITUTE(IF(VLOOKUP(BE$312,$AD$9:$AN$32,8,FALSE)=INDEX($E$168:$G$169,MATCH("●",INDEX($H$168:$AQ$169,,MATCH($D333,$137:$137,0)-7),0),1),"","sed -i "&amp;IF($AK$310="MacOS","'' ","")&amp;"'s#"&amp;BE$312&amp;"="""&amp;VLOOKUP(BE$312,$AD$9:$AD$9:$AN$32,8,FALSE)&amp;""""&amp;"#"&amp;BE$312&amp;"="&amp;""""&amp;INDEX($E$168:$G$169,MATCH("●",INDEX($H$168:$AQ$169,,MATCH($D333,$137:$137,0)-7),0),1)&amp;""""&amp;"#g'"&amp;" ${CONFIG_DIR}"&amp;$K$7&amp;"; export "&amp;BE$312&amp;"="&amp;""""&amp;INDEX($E$168:$G$169,MATCH("●",INDEX($H$168:$AQ$169,,MATCH($D333,$137:$137,0)-7),0),1)&amp;""";"),",",""",""")</f>
        <v/>
      </c>
      <c r="BF333" s="71" t="str">
        <f>SUBSTITUTE(IF(INDEX($E$168:$G$169,MATCH("●",INDEX($H$168:$AQ$169,,MATCH($D333,$137:$137,0)-7),0),1)=VLOOKUP(BF$312,$AD$9:$AN$16,8,FALSE),"","sed -i "&amp;IF($AK$310="MacOS","'' ","")&amp;"'s#"&amp;BF$312&amp;"="""&amp;INDEX($E$168:$G$169,MATCH("●",INDEX($H$168:$AQ$169,,MATCH($D333,$137:$137,0)-7),0),1)&amp;""""&amp;"#"&amp;BF$312&amp;"="&amp;""""&amp;VLOOKUP(BF$312,$AD$9:$AN$16,8,FALSE)&amp;""""&amp;"#g'"&amp;"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3" s="71" t="str">
        <f>SUBSTITUTE(IF(VLOOKUP(BG$312,$AD$9:$AN$32,8,FALSE)=INDEX($E$171:$G$172,MATCH("●",INDEX($H$171:$AQ$172,,MATCH($D333,$137:$137,0)-7),0),1),"","sed -i "&amp;IF($AK$310="MacOS","'' ","")&amp;"'s#"&amp;BG$312&amp;"="""&amp;VLOOKUP(BG$312,$AD$9:$AN$32,8,FALSE)&amp;""""&amp;"#"&amp;BG$312&amp;"="&amp;""""&amp;INDEX($E$171:$G$172,MATCH("●",INDEX($H$171:$AQ$172,,MATCH($D333,$137:$137,0)-7),0),1)&amp;""""&amp;"#g'"&amp;" ${CONFIG_DIR}"&amp;$K$7&amp;"; export "&amp;BG$312&amp;"="&amp;""""&amp;INDEX($E$171:$G$172,MATCH("●",INDEX($H$171:$AQ$172,,MATCH($D333,$137:$137,0)-7),0),1)&amp;""";"),",",""",""")</f>
        <v/>
      </c>
      <c r="BH333" s="71" t="str">
        <f>SUBSTITUTE(IF(INDEX($E$171:$G$172,MATCH("●",INDEX($H$171:$AQ$172,,MATCH($D333,$137:$137,0)-7),0),1)=VLOOKUP(BH$312,$AD$9:$AN$16,8,FALSE),"","sed -i "&amp;IF($AK$310="MacOS","'' ","")&amp;"'s#"&amp;BH$312&amp;"="""&amp;INDEX($E$171:$G$172,MATCH("●",INDEX($H$171:$AQ$172,,MATCH($D333,$137:$137,0)-7),0),1)&amp;""""&amp;"#"&amp;BH$312&amp;"="&amp;""""&amp;VLOOKUP(BH$312,$AD$9:$AN$16,8,FALSE)&amp;""""&amp;"#g'"&amp;"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3" s="71" t="str">
        <f>SUBSTITUTE(IF(VLOOKUP(BI$312,$AD$9:$AN$32,8,FALSE)=INDEX($E$174:$G$186,MATCH("●",INDEX($H$174:$AQ$186,,MATCH($D333,$137:$137,0)-7),0),1),"","sed -i "&amp;IF($AK$310="MacOS","'' ","")&amp;"'s#"&amp;BI$312&amp;"="""&amp;VLOOKUP(BI$312,$AD$9:$AN$32,8,FALSE)&amp;""""&amp;"#"&amp;BI$312&amp;"="&amp;""""&amp;INDEX($E$174:$G$186,MATCH("●",INDEX($H$174:$AQ$186,,MATCH($D333,$137:$137,0)-7),0),1)&amp;""""&amp;"#g'"&amp;" ${CONFIG_DIR}"&amp;$K$7&amp;"; export "&amp;BI$312&amp;"="&amp;""""&amp;INDEX($E$174:$G$186,MATCH("●",INDEX($H$174:$AQ$186,,MATCH($D333,$137:$137,0)-7),0),1)&amp;""";"),",",""",""")</f>
        <v>sed -i '' 's#DATABASE_USERRIGHT="ALL PRIVILEGES"#DATABASE_USERRIGHT="Superuser"#g' ${CONFIG_DIR}db_sql_config.txt; export DATABASE_USERRIGHT="Superuser";</v>
      </c>
      <c r="BJ333" s="71" t="str">
        <f>SUBSTITUTE(IF(INDEX($E$174:$G$186,MATCH("●",INDEX($H$174:$AQ$186,,MATCH($D333,$137:$137,0)-7),0),1)=VLOOKUP(BJ$312,$AD$9:$AN$16,8,FALSE),"","sed -i "&amp;IF($AK$310="MacOS","'' ","")&amp;"'s#"&amp;BJ$312&amp;"="""&amp;INDEX($E$174:$G$186,MATCH("●",INDEX($H$174:$AQ$186,,MATCH($D333,$137:$137,0)-7),0),1)&amp;""""&amp;"#"&amp;BJ$312&amp;"="&amp;""""&amp;VLOOKUP(BJ$312,$AD$9:$AN$16,8,FALSE)&amp;""""&amp;"#g'"&amp;"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33" s="71" t="str">
        <f>SUBSTITUTE(IF(VLOOKUP(BK$312,$AD$9:$AN$32,8,FALSE)=INDEX($E$188:$G$191,MATCH("●",INDEX($H$188:$AQ$191,,MATCH($D333,$137:$137,0)-7),0),1),"","sed -i "&amp;IF($AK$310="MacOS","'' ","")&amp;"'s#"&amp;BK$312&amp;"="""&amp;VLOOKUP(BK$312,$AD$9:$AN$32,8,FALSE)&amp;""""&amp;"#"&amp;BK$312&amp;"="&amp;""""&amp;INDEX($E$188:$G$191,MATCH("●",INDEX($H$188:$AQ$191,,MATCH($D333,$137:$137,0)-7),0),1)&amp;""""&amp;"#g'"&amp;" ${CONFIG_DIR}"&amp;$K$7&amp;"; export "&amp;BK$312&amp;"="&amp;""""&amp;INDEX($E$188:$G$191,MATCH("●",INDEX($H$188:$AQ$191,,MATCH($D333,$137:$137,0)-7),0),1)&amp;""";"),",",""",""")</f>
        <v/>
      </c>
      <c r="BL333" s="71" t="str">
        <f>SUBSTITUTE(IF(INDEX($E$188:$G$191,MATCH("●",INDEX($H$188:$AQ$191,,MATCH($D333,$137:$137,0)-7),0),1)=VLOOKUP(BL$312,$AD$9:$AN$32,8,FALSE),"","sed -i "&amp;IF($AK$310="MacOS","'' ","")&amp;"'s#"&amp;BL$312&amp;"="""&amp;INDEX($E$188:$G$191,MATCH("●",INDEX($H$188:$AQ$191,,MATCH($D333,$137:$137,0)-7),0),1)&amp;""""&amp;"#"&amp;BL$312&amp;"="&amp;""""&amp;VLOOKUP(BL$312,$AD$9:$AN$32,8,FALSE)&amp;""""&amp;"#g'"&amp;"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3" s="71" t="str">
        <f>SUBSTITUTE(IF(VLOOKUP(BM$312,$AD$9:$AN$32,8,FALSE)=INDEX($E$193:$G$194,MATCH("●",INDEX($H$193:$AQ$194,,MATCH($D333,$137:$137,0)-7),0),1),"","sed -i "&amp;IF($AK$310="MacOS","'' ","")&amp;"'s#"&amp;BM$312&amp;"="""&amp;VLOOKUP(BM$312,$AD$9:$AN$32,8,FALSE)&amp;""""&amp;"#"&amp;BM$312&amp;"="&amp;""""&amp;INDEX($E$193:$G$194,MATCH("●",INDEX($H$193:$AQ$194,,MATCH($D333,$137:$137,0)-7),0),1)&amp;""""&amp;"#g'"&amp;" ${CONFIG_DIR}"&amp;$K$7&amp;"; export "&amp;BM$312&amp;"="&amp;""""&amp;INDEX($E$193:$G$194,MATCH("●",INDEX($H$193:$AQ$194,,MATCH($D333,$137:$137,0)-7),0),1)&amp;""";"),",",""",""")</f>
        <v/>
      </c>
      <c r="BN333" s="71" t="str">
        <f>SUBSTITUTE(IF(INDEX($E$193:$G$194,MATCH("●",INDEX($H$193:$AQ$194,,MATCH($D333,$137:$137,0)-7),0),1)=VLOOKUP(BN$312,$AD$9:$AN$32,8,FALSE),"","sed -i "&amp;IF($AK$310="MacOS","'' ","")&amp;"'s#"&amp;BN$312&amp;"="""&amp;INDEX($E$193:$G$194,MATCH("●",INDEX($H$193:$AQ$194,,MATCH($D333,$137:$137,0)-7),0),1)&amp;""""&amp;"#"&amp;BN$312&amp;"="&amp;""""&amp;VLOOKUP(BN$312,$AD$9:$AN$32,8,FALSE)&amp;""""&amp;"#g'"&amp;"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3" s="71" t="str">
        <f>SUBSTITUTE(IF(VLOOKUP(BO$312,$AD$9:$AN$32,8,FALSE)=INDEX($E$196:$G$197,MATCH("●",INDEX($H$196:$AQ$197,,MATCH($D333,$137:$137,0)-7),0),1),"","sed -i "&amp;IF($AK$310="MacOS","'' ","")&amp;"'s#"&amp;BO$312&amp;"="""&amp;VLOOKUP(BO$312,$AD$9:$AN$32,8,FALSE)&amp;""""&amp;"#"&amp;BO$312&amp;"="&amp;""""&amp;INDEX($E$196:$G$197,MATCH("●",INDEX($H$196:$AQ$197,,MATCH($D333,$137:$137,0)-7),0),1)&amp;""""&amp;"#g'"&amp;" ${CONFIG_DIR}"&amp;$K$7&amp;"; export "&amp;BO$312&amp;"="&amp;""""&amp;INDEX($E$196:$G$197,MATCH("●",INDEX($H$196:$AQ$197,,MATCH($D333,$137:$137,0)-7),0),1)&amp;""";"),",",""",""")</f>
        <v/>
      </c>
      <c r="BP333" s="71" t="str">
        <f>SUBSTITUTE(IF(INDEX($E$196:$G$197,MATCH("●",INDEX($H$196:$AQ$197,,MATCH($D333,$137:$137,0)-7),0),1)=VLOOKUP(BP$312,$AD$9:$AN$32,8,FALSE),"","sed -i "&amp;IF($AK$310="MacOS","'' ","")&amp;"'s#"&amp;BP$312&amp;"="""&amp;INDEX($E$196:$G$197,MATCH("●",INDEX($H$196:$AQ$197,,MATCH($D333,$137:$137,0)-7),0),1)&amp;""""&amp;"#"&amp;BP$312&amp;"="&amp;""""&amp;VLOOKUP(BP$312,$AD$9:$AN$32,8,FALSE)&amp;""""&amp;"#g'"&amp;"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3" s="71" t="str">
        <f>SUBSTITUTE(IF(VLOOKUP(BQ$312,$AD$9:$AN$32,8,FALSE)=INDEX($E$199:$G$200,MATCH("●",INDEX($H$199:$AQ$200,,MATCH($D333,$137:$137,0)-7),0),1),"","sed -i "&amp;IF($AK$310="MacOS","'' ","")&amp;"'s#"&amp;BQ$312&amp;"="""&amp;VLOOKUP(BQ$312,$AD$9:$AN$32,8,FALSE)&amp;""""&amp;"#"&amp;BQ$312&amp;"="&amp;""""&amp;INDEX($E$199:$G$200,MATCH("●",INDEX($H$199:$AQ$200,,MATCH($D333,$137:$137,0)-7),0),1)&amp;""""&amp;"#g'"&amp;" ${CONFIG_DIR}"&amp;$K$7&amp;"; export "&amp;BQ$312&amp;"="&amp;""""&amp;INDEX($E$199:$G$200,MATCH("●",INDEX($H$199:$AQ$200,,MATCH($D333,$137:$137,0)-7),0),1)&amp;""";"),",",""",""")</f>
        <v/>
      </c>
      <c r="BR333" s="71" t="str">
        <f>SUBSTITUTE(IF(INDEX($E$199:$G$200,MATCH("●",INDEX($H$199:$AQ$200,,MATCH($D333,$137:$137,0)-7),0),1)=VLOOKUP(BR$312,$AD$9:$AN$32,8,FALSE),"","sed -i "&amp;IF($AK$310="MacOS","'' ","")&amp;"'s#"&amp;BR$312&amp;"="""&amp;INDEX($E$199:$G$200,MATCH("●",INDEX($H$199:$AQ$200,,MATCH($D333,$137:$137,0)-7),0),1)&amp;""""&amp;"#"&amp;BR$312&amp;"="&amp;""""&amp;VLOOKUP(BR$312,$AD$9:$AN$32,8,FALSE)&amp;""""&amp;"#g'"&amp;"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3" s="71" t="str">
        <f>SUBSTITUTE(IF(VLOOKUP(BS$312,$AD$9:$AN$32,8,FALSE)=INDEX($E$202:$G$205,MATCH("●",INDEX($H$202:$AQ$205,,MATCH($D333,$137:$137,0)-7),0),1),"","sed -i "&amp;IF($AK$310="MacOS","'' ","")&amp;"'s#"&amp;BS$312&amp;"="""&amp;VLOOKUP(BS$312,$AD$9:$AN$32,8,FALSE)&amp;""""&amp;"#"&amp;BS$312&amp;"="&amp;""""&amp;INDEX($E$202:$G$205,MATCH("●",INDEX($H$202:$AQ$205,,MATCH($D333,$137:$137,0)-7),0),1)&amp;""""&amp;"#g'"&amp;" ${CONFIG_DIR}"&amp;$K$7&amp;"; export "&amp;BS$312&amp;"="&amp;""""&amp;INDEX($E$202:$G$205,MATCH("●",INDEX($H$202:$AQ$205,,MATCH($D333,$137:$137,0)-7),0),1)&amp;""";"),",",""",""")</f>
        <v/>
      </c>
      <c r="BT333" s="71" t="str">
        <f>SUBSTITUTE(IF(INDEX($E$202:$G$205,MATCH("●",INDEX($H$202:$AQ$205,,MATCH($D333,$137:$137,0)-7),0),1)=VLOOKUP(BT$312,$AD$9:$AN$32,8,FALSE),"","sed -i "&amp;IF($AK$310="MacOS","'' ","")&amp;"'s#"&amp;BT$312&amp;"="""&amp;INDEX($E$202:$G$205,MATCH("●",INDEX($H$202:$AQ$205,,MATCH($D333,$137:$137,0)-7),0),1)&amp;""""&amp;"#"&amp;BT$312&amp;"="&amp;""""&amp;VLOOKUP(BT$312,$AD$9:$AN$32,8,FALSE)&amp;""""&amp;"#g'"&amp;"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3" s="71" t="str">
        <f>SUBSTITUTE(IF(VLOOKUP(BU$312,$AD$9:$AN$32,8,FALSE)=INDEX($E$207:$G$212,MATCH("●",INDEX($H$207:$AQ$212,,MATCH($D333,$137:$137,0)-7),0),1),"","sed -i "&amp;IF($AK$310="MacOS","'' ","")&amp;"'s#"&amp;BU$312&amp;"="""&amp;VLOOKUP(BU$312,$AD$9:$AN$32,8,FALSE)&amp;""""&amp;"#"&amp;BU$312&amp;"="&amp;""""&amp;INDEX($E$207:$G$212,MATCH("●",INDEX($H$207:$AQ$212,,MATCH($D333,$137:$137,0)-7),0),1)&amp;""""&amp;"#g'"&amp;" ${CONFIG_DIR}"&amp;$K$7&amp;"; export "&amp;BU$312&amp;"="&amp;""""&amp;INDEX($E$207:$G$212,MATCH("●",INDEX($H$207:$AQ$212,,MATCH($D333,$137:$137,0)-7),0),1)&amp;""";"),",",""",""")</f>
        <v/>
      </c>
      <c r="BV333" s="71" t="str">
        <f>SUBSTITUTE(IF(INDEX($E$207:$G$212,MATCH("●",INDEX($H$207:$AQ$212,,MATCH($D333,$137:$137,0)-7),0),1)=VLOOKUP(BV$312,$AD$9:$AN$32,8,FALSE),"","sed -i "&amp;IF($AK$310="MacOS","'' ","")&amp;"'s#"&amp;BV$312&amp;"="""&amp;INDEX($E$207:$G$212,MATCH("●",INDEX($H$207:$AQ$212,,MATCH($D333,$137:$137,0)-7),0),1)&amp;""""&amp;"#"&amp;BV$312&amp;"="&amp;""""&amp;VLOOKUP(BV$312,$AD$9:$AN$32,8,FALSE)&amp;""""&amp;"#g'"&amp;"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3" s="71" t="str">
        <f>SUBSTITUTE(IF(VLOOKUP(BW$312,$AD$9:$AN$32,8,FALSE)=INDEX($E$214:$G$219,MATCH("●",INDEX($H$214:$AQ$219,,MATCH($D333,$137:$137,0)-7),0),1),"","sed -i "&amp;IF($AK$310="MacOS","'' ","")&amp;"'s#"&amp;BW$312&amp;"="""&amp;VLOOKUP(BW$312,$AD$9:$AN$32,8,FALSE)&amp;""""&amp;"#"&amp;BW$312&amp;"="&amp;""""&amp;INDEX($E$214:$G$219,MATCH("●",INDEX($H$214:$AQ$219,,MATCH($D333,$137:$137,0)-7),0),1)&amp;""""&amp;"#g'"&amp;" ${CONFIG_DIR}"&amp;$K$7&amp;"; export "&amp;BW$312&amp;"="&amp;""""&amp;INDEX($E$214:$G$219,MATCH("●",INDEX($H$214:$AQ$219,,MATCH($D333,$137:$137,0)-7),0),1)&amp;""";"),",",""",""")</f>
        <v/>
      </c>
      <c r="BX333" s="71" t="str">
        <f>SUBSTITUTE(IF(INDEX($E$214:$G$219,MATCH("●",INDEX($H$214:$AQ$219,,MATCH($D333,$137:$137,0)-7),0),1)=VLOOKUP(BX$312,$AD$9:$AN$32,8,FALSE),"","sed -i "&amp;IF($AK$310="MacOS","'' ","")&amp;"'s#"&amp;BX$312&amp;"="""&amp;INDEX($E$214:$G$219,MATCH("●",INDEX($H$214:$AQ$219,,MATCH($D333,$137:$137,0)-7),0),1)&amp;""""&amp;"#"&amp;BX$312&amp;"="&amp;""""&amp;VLOOKUP(BX$312,$AD$9:$AN$32,8,FALSE)&amp;""""&amp;"#g'"&amp;"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3" s="71" t="str">
        <f>SUBSTITUTE(IF(VLOOKUP(BY$312,$AD$9:$AN$32,8,FALSE)=INDEX($E$221:$G$226,MATCH("●",INDEX($H$221:$AQ$226,,MATCH($D333,$137:$137,0)-7),0),1),"","sed -i "&amp;IF($AK$310="MacOS","'' ","")&amp;"'s#"&amp;BY$312&amp;"="""&amp;VLOOKUP(BY$312,$AD$9:$AN$32,8,FALSE)&amp;""""&amp;"#"&amp;BY$312&amp;"="&amp;""""&amp;INDEX($E$221:$G$226,MATCH("●",INDEX($H$221:$AQ$226,,MATCH($D333,$137:$137,0)-7),0),1)&amp;""""&amp;"#g'"&amp;" ${CONFIG_DIR}"&amp;$K$7&amp;"; export "&amp;BY$312&amp;"="&amp;""""&amp;INDEX($E$221:$G$226,MATCH("●",INDEX($H$221:$AQ$226,,MATCH($D333,$137:$137,0)-7),0),1)&amp;""";"),",",""",""")</f>
        <v/>
      </c>
      <c r="BZ333" s="71" t="str">
        <f>SUBSTITUTE(IF(INDEX($E$221:$G$226,MATCH("●",INDEX($H$221:$AQ$226,,MATCH($D333,$137:$137,0)-7),0),1)=VLOOKUP(BZ$312,$AD$9:$AN$32,8,FALSE),"","sed -i "&amp;IF($AK$310="MacOS","'' ","")&amp;"'s#"&amp;BZ$312&amp;"="""&amp;INDEX($E$221:$G$226,MATCH("●",INDEX($H$221:$AQ$226,,MATCH($D333,$137:$137,0)-7),0),1)&amp;""""&amp;"#"&amp;BZ$312&amp;"="&amp;""""&amp;VLOOKUP(BZ$312,$AD$9:$AN$32,8,FALSE)&amp;""""&amp;"#g'"&amp;"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3" s="71" t="str">
        <f>SUBSTITUTE(IF(VLOOKUP(CA$312,$AD$9:$AN$32,8,FALSE)=INDEX($E$228:$G$233,MATCH("●",INDEX($H$228:$AQ$233,,MATCH($D333,$137:$137,0)-7),0),1),"","sed -i "&amp;IF($AK$310="MacOS","'' ","")&amp;"'s#"&amp;CA$312&amp;"="""&amp;VLOOKUP(CA$312,$AD$9:$AN$32,8,FALSE)&amp;""""&amp;"#"&amp;CA$312&amp;"="&amp;""""&amp;INDEX($E$228:$G$233,MATCH("●",INDEX($H$228:$AQ$233,,MATCH($D333,$137:$137,0)-7),0),1)&amp;""""&amp;"#g'"&amp;" ${CONFIG_DIR}"&amp;$K$7&amp;"; export "&amp;CA$312&amp;"="&amp;""""&amp;INDEX($E$228:$G$233,MATCH("●",INDEX($H$228:$AQ$233,,MATCH($D333,$137:$137,0)-7),0),1)&amp;""";"),",",""",""")</f>
        <v/>
      </c>
      <c r="CB333" s="71" t="str">
        <f>SUBSTITUTE(IF(INDEX($E$228:$G$233,MATCH("●",INDEX($H$228:$AQ$233,,MATCH($D333,$137:$137,0)-7),0),1)=VLOOKUP(CB$312,$AD$9:$AN$32,8,FALSE),"","sed -i "&amp;IF($AK$310="MacOS","'' ","")&amp;"'s#"&amp;CB$312&amp;"="""&amp;INDEX($E$228:$G$233,MATCH("●",INDEX($H$228:$AQ$233,,MATCH($D333,$137:$137,0)-7),0),1)&amp;""""&amp;"#"&amp;CB$312&amp;"="&amp;""""&amp;VLOOKUP(CB$312,$AD$9:$AN$32,8,FALSE)&amp;""""&amp;"#g'"&amp;"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3" s="71" t="str">
        <f>SUBSTITUTE(IF(VLOOKUP(CC$312,$AD$9:$AN$32,8,FALSE)=INDEX($E$235:$G$240,MATCH("●",INDEX($H$235:$AQ$240,,MATCH($D333,$137:$137,0)-7),0),1),"","sed -i "&amp;IF($AK$310="MacOS","'' ","")&amp;"'s#"&amp;CC$312&amp;"="""&amp;VLOOKUP(CC$312,$AD$9:$AN$32,8,FALSE)&amp;""""&amp;"#"&amp;CC$312&amp;"="&amp;""""&amp;INDEX($E$235:$G$240,MATCH("●",INDEX($H$235:$AQ$240,,MATCH($D333,$137:$137,0)-7),0),1)&amp;""""&amp;"#g'"&amp;" ${CONFIG_DIR}"&amp;$K$7&amp;"; export "&amp;CC$312&amp;"="&amp;""""&amp;INDEX($E$235:$G$240,MATCH("●",INDEX($H$235:$AQ$240,,MATCH($D333,$137:$137,0)-7),0),1)&amp;""";"),",",""",""")</f>
        <v/>
      </c>
      <c r="CD333" s="71" t="str">
        <f>SUBSTITUTE(IF(INDEX($E$235:$G$240,MATCH("●",INDEX($H$235:$AQ$240,,MATCH($D333,$137:$137,0)-7),0),1)=VLOOKUP(CD$312,$AD$9:$AN$32,8,FALSE),"","sed -i "&amp;IF($AK$310="MacOS","'' ","")&amp;"'s#"&amp;CD$312&amp;"="""&amp;INDEX($E$235:$G$240,MATCH("●",INDEX($H$235:$AQ$240,,MATCH($D333,$137:$137,0)-7),0),1)&amp;""""&amp;"#"&amp;CD$312&amp;"="&amp;""""&amp;VLOOKUP(CD$312,$AD$9:$AN$32,8,FALSE)&amp;""""&amp;"#g'"&amp;"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3" s="71" t="str">
        <f>SUBSTITUTE(IF(VLOOKUP(CE$312,$AD$9:$AN$32,8,FALSE)=INDEX($E$242:$G$247,MATCH("●",INDEX($H$242:$AQ$247,,MATCH($D333,$137:$137,0)-7),0),1),"","sed -i "&amp;IF($AK$310="MacOS","'' ","")&amp;"'s#"&amp;CE$312&amp;"="""&amp;VLOOKUP(CE$312,$AD$9:$AN$32,8,FALSE)&amp;""""&amp;"#"&amp;CE$312&amp;"="&amp;""""&amp;INDEX($E$242:$G$247,MATCH("●",INDEX($H$242:$AQ$247,,MATCH($D333,$137:$137,0)-7),0),1)&amp;""""&amp;"#g'"&amp;" ${CONFIG_DIR}"&amp;$K$7&amp;"; export "&amp;CE$312&amp;"="&amp;""""&amp;INDEX($E$242:$G$247,MATCH("●",INDEX($H$242:$AQ$247,,MATCH($D333,$137:$137,0)-7),0),1)&amp;""";"),",",""",""")</f>
        <v/>
      </c>
      <c r="CF333" s="71" t="str">
        <f>SUBSTITUTE(IF(INDEX($E$242:$G$247,MATCH("●",INDEX($H$242:$AQ$247,,MATCH($D333,$137:$137,0)-7),0),1)=VLOOKUP(CF$312,$AD$9:$AN$32,8,FALSE),"","sed -i "&amp;IF($AK$310="MacOS","'' ","")&amp;"'s#"&amp;CF$312&amp;"="""&amp;INDEX($E$242:$G$247,MATCH("●",INDEX($H$242:$AQ$247,,MATCH($D333,$137:$137,0)-7),0),1)&amp;""""&amp;"#"&amp;CF$312&amp;"="&amp;""""&amp;VLOOKUP(CF$312,$AD$9:$AN$32,8,FALSE)&amp;""""&amp;"#g'"&amp;"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3" s="71" t="str">
        <f>SUBSTITUTE(IF(VLOOKUP(CG$312,$AD$9:$AN$32,8,FALSE)=INDEX($E$249:$G$253,MATCH("●",INDEX($H$249:$AQ$253,,MATCH($D333,$137:$137,0)-7),0),1),"","sed -i "&amp;IF($AK$310="MacOS","'' ","")&amp;"'s#"&amp;CG$312&amp;"="""&amp;VLOOKUP(CG$312,$AD$9:$AN$32,8,FALSE)&amp;""""&amp;"#"&amp;CG$312&amp;"="&amp;""""&amp;INDEX($E$249:$G$253,MATCH("●",INDEX($H$249:$AQ$253,,MATCH($D333,$137:$137,0)-7),0),1)&amp;""""&amp;"#g'"&amp;" ${CONFIG_DIR}"&amp;$K$7&amp;"; export "&amp;CG$312&amp;"="&amp;""""&amp;INDEX($E$249:$G$253,MATCH("●",INDEX($H$249:$AQ$253,,MATCH($D333,$137:$137,0)-7),0),1)&amp;""";"),",",""",""")</f>
        <v/>
      </c>
      <c r="CH333" s="71" t="str">
        <f>SUBSTITUTE(IF(INDEX($E$249:$G$253,MATCH("●",INDEX($H$249:$AQ$253,,MATCH($D333,$137:$137,0)-7),0),1)=VLOOKUP(CH$312,$AD$9:$AN$32,8,FALSE),"","sed -i "&amp;IF($AK$310="MacOS","'' ","")&amp;"'s#"&amp;CH$312&amp;"="""&amp;INDEX($E$249:$G$253,MATCH("●",INDEX($H$249:$AQ$253,,MATCH($D333,$137:$137,0)-7),0),1)&amp;""""&amp;"#"&amp;CH$312&amp;"="&amp;""""&amp;VLOOKUP(CH$312,$AD$9:$AN$32,8,FALSE)&amp;""""&amp;"#g'"&amp;"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3" s="71" t="str">
        <f>SUBSTITUTE(IF(VLOOKUP(CI$312,$AD$9:$AN$32,8,FALSE)=INDEX($E$255:$G$259,MATCH("●",INDEX($H$255:$AQ$259,,MATCH($D333,$137:$137,0)-7),0),1),"","sed -i "&amp;IF($AK$310="MacOS","'' ","")&amp;"'s#"&amp;CI$312&amp;"="""&amp;VLOOKUP(CI$312,$AD$9:$AN$32,8,FALSE)&amp;""""&amp;"#"&amp;CI$312&amp;"="&amp;""""&amp;INDEX($E$255:$G$259,MATCH("●",INDEX($H$255:$AQ$259,,MATCH($D333,$137:$137,0)-7),0),1)&amp;""""&amp;"#g'"&amp;" ${CONFIG_DIR}"&amp;$K$7&amp;"; export "&amp;CI$312&amp;"="&amp;""""&amp;INDEX($E$255:$G$259,MATCH("●",INDEX($H$255:$AQ$259,,MATCH($D333,$137:$137,0)-7),0),1)&amp;""";"),",",""",""")</f>
        <v/>
      </c>
      <c r="CJ333" s="71" t="str">
        <f>SUBSTITUTE(IF(INDEX($E$255:$G$259,MATCH("●",INDEX($H$255:$AQ$259,,MATCH($D333,$137:$137,0)-7),0),1)=VLOOKUP(CJ$312,$AD$9:$AN$32,8,FALSE),"","sed -i "&amp;IF($AK$310="MacOS","'' ","")&amp;"'s#"&amp;CJ$312&amp;"="""&amp;INDEX($E$255:$G$259,MATCH("●",INDEX($H$255:$AQ$259,,MATCH($D333,$137:$137,0)-7),0),1)&amp;""""&amp;"#"&amp;CJ$312&amp;"="&amp;""""&amp;VLOOKUP(CJ$312,$AD$9:$AN$32,8,FALSE)&amp;""""&amp;"#g'"&amp;"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3" s="71" t="str">
        <f>SUBSTITUTE(IF(VLOOKUP(CK$312,$AD$9:$AN$32,8,FALSE)=INDEX($E$261:$G$270,MATCH("●",INDEX($H$261:$AQ$270,,MATCH($D333,$137:$137,0)-7),0),1),"","sed -i "&amp;IF($AK$310="MacOS","'' ","")&amp;"'s#"&amp;CK$312&amp;"="""&amp;VLOOKUP(CK$312,$AD$9:$AN$32,8,FALSE)&amp;""""&amp;"#"&amp;CK$312&amp;"="&amp;""""&amp;INDEX($E$261:$G$270,MATCH("●",INDEX($H$261:$AQ$270,,MATCH($D333,$137:$137,0)-7),0),1)&amp;""""&amp;"#g'"&amp;" ${CONFIG_DIR}"&amp;$K$7&amp;"; export "&amp;CK$312&amp;"="&amp;""""&amp;INDEX($E$261:$G$270,MATCH("●",INDEX($H$261:$AQ$270,,MATCH($D333,$137:$137,0)-7),0),1)&amp;""";"),",",""",""")</f>
        <v/>
      </c>
      <c r="CL333" s="71" t="str">
        <f t="shared" si="6"/>
        <v/>
      </c>
      <c r="CM333" s="71" t="str">
        <f t="shared" si="7"/>
        <v/>
      </c>
      <c r="CN333" s="71" t="str">
        <f t="shared" si="8"/>
        <v/>
      </c>
      <c r="CO333" s="71" t="str">
        <f t="shared" si="9"/>
        <v/>
      </c>
      <c r="CP333" s="71" t="str">
        <f t="shared" si="10"/>
        <v/>
      </c>
      <c r="CQ333" s="71" t="str">
        <f t="shared" si="11"/>
        <v/>
      </c>
      <c r="CR333" s="71" t="str">
        <f t="shared" si="12"/>
        <v/>
      </c>
      <c r="CS333" s="5" t="s">
        <v>735</v>
      </c>
    </row>
    <row r="334" spans="4:97" ht="72" customHeight="1">
      <c r="D334" s="96">
        <f t="shared" si="13"/>
        <v>98</v>
      </c>
      <c r="E334" s="97"/>
      <c r="F334" s="97"/>
      <c r="G334" s="98"/>
      <c r="H334" s="45" t="str">
        <f t="shared" ca="1" si="5"/>
        <v>clear; echo テストケース098;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PRIVILEGES"#DATABASE_USERRIGHT="Createrole,CreateDB,Replication,BypassRLS"#g' ${CONFIG_DIR}db_sql_config.txt; export DATABASE_USERRIGHT="Createrole,CreateDB,Replication,BypassRLS";sh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's#DATABASE_USERRIGHT="Createrole,CreateDB,Replication,BypassRLS"#DATABASE_USERRIGHT="ALL PRIVILEGES"#g' ${CONFIG_DIR}db_sql_config.txt; export DATABASE_USERRIGHT="ALL PRIVILEGES";</v>
      </c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7"/>
      <c r="AE334" s="99" t="str" cm="1">
        <f t="array" ref="AE334">SUBSTITUTE(INDEX($H$288:$AQ$288, , MATCH($D334, $137:$137, 0)-7),"-","")</f>
        <v>正常</v>
      </c>
      <c r="AF334" s="100"/>
      <c r="AG334" s="101"/>
      <c r="AH334" s="102" t="s">
        <v>1585</v>
      </c>
      <c r="AI334" s="103"/>
      <c r="AJ334" s="103"/>
      <c r="AK334" s="103"/>
      <c r="AL334" s="103"/>
      <c r="AM334" s="103"/>
      <c r="AN334" s="103"/>
      <c r="AO334" s="103"/>
      <c r="AP334" s="103"/>
      <c r="AQ334" s="104"/>
      <c r="AS334" s="68" t="str" cm="1">
        <f t="array" ref="AS334">SUBSTITUTE(TEXT(INDEX($H$291:$AQ$291,1,$D334-77),"000000"),"-","")</f>
        <v>240001</v>
      </c>
      <c r="AT334" s="69"/>
      <c r="AU334" s="70"/>
      <c r="AW334" s="71" t="str">
        <f>SUBSTITUTE(IF(VLOOKUP(AW$312,$AD$9:$AN$32,8,FALSE)=INDEX($E$143:$G$146,MATCH("●",INDEX($H$143:$AQ$146,,MATCH($D334,$137:$137,0)-7),0),1),"","sed -i "&amp;IF($AK$310="MacOS","'' ","")&amp;"'s#"&amp;AW$312&amp;"="""&amp;VLOOKUP(AW$312,$AD$9:$AN$32,8,FALSE)&amp;""""&amp;"#"&amp;AW$312&amp;"="&amp;""""&amp;INDEX($E$143:$G$146,MATCH("●",INDEX($H$143:$AQ$146,,MATCH($D334,$137:$137,0)-7),0),1)&amp;""""&amp;"#g'"&amp;" ${CONFIG_DIR}"&amp;$K$7&amp;"; export "&amp;AW$312&amp;"="&amp;""""&amp;INDEX($E$143:$G$146,MATCH("●",INDEX($H$143:$AQ$146,,MATCH($D334,$137:$137,0)-7),0),1)&amp;""";"),",",""",""")</f>
        <v>sed -i '' 's#DBMS_NAME="MySQL"#DBMS_NAME="PostgreSQL"#g' ${CONFIG_DIR}db_sql_config.txt; export DBMS_NAME="PostgreSQL";</v>
      </c>
      <c r="AX334" s="71" t="str">
        <f>SUBSTITUTE(IF(INDEX($E$143:$G$146,MATCH("●",INDEX($H$143:$AQ$146,,MATCH($D334,$137:$137,0)-7),0),1)=VLOOKUP(AX$312,$AD$9:$AN$32,8,FALSE),"","sed -i "&amp;IF($AK$310="MacOS","'' ","")&amp;"'s#"&amp;AX$312&amp;"="""&amp;INDEX($E$143:$G$146,MATCH("●",INDEX($H$143:$AQ$146,,MATCH($D334,$137:$137,0)-7),0),1)&amp;""""&amp;"#"&amp;AX$312&amp;"="&amp;""""&amp;VLOOKUP(AX$312,$AD$9:$AN$32,8,FALSE)&amp;""""&amp;"#g'"&amp;"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4" s="71" t="str">
        <f>SUBSTITUTE(IF(VLOOKUP(AY$312,$AD$9:$AN$32,8,FALSE)=INDEX($E$148:$G$149,MATCH("●",INDEX($H$148:$AQ$149,,MATCH($D334,$137:$137,0)-7),0),1),"","sed -i "&amp;IF($AK$310="MacOS","'' ","")&amp;"'s#"&amp;AY$312&amp;"="""&amp;VLOOKUP(AY$312,$AD$9:$AN$32,8,FALSE)&amp;""""&amp;"#"&amp;AY$312&amp;"="&amp;""""&amp;INDEX($E$148:$G$149,MATCH("●",INDEX($H$148:$AQ$149,,MATCH($D334,$137:$137,0)-7),0),1)&amp;""""&amp;"#g'"&amp;" ${CONFIG_DIR}"&amp;$K$7&amp;"; export "&amp;AY$312&amp;"="&amp;""""&amp;INDEX($E$148:$G$149,MATCH("●",INDEX($H$148:$AQ$149,,MATCH($D334,$137:$137,0)-7),0),1)&amp;""";"),",",""",""")</f>
        <v/>
      </c>
      <c r="AZ334" s="71" t="str">
        <f>SUBSTITUTE(IF(INDEX($E$148:$G$149,MATCH("●",INDEX($H$148:$AQ$149,,MATCH($D334,$137:$137,0)-7),0),1)=VLOOKUP(AZ$312,$AD$9:$AN$16,8,FALSE),"","sed -i "&amp;IF($AK$310="MacOS","'' ","")&amp;"'s#"&amp;AZ$312&amp;"="""&amp;INDEX($E$148:$G$149,MATCH("●",INDEX($H$148:$AQ$149,,MATCH($D334,$137:$137,0)-7),0),1)&amp;""""&amp;"#"&amp;AZ$312&amp;"="&amp;""""&amp;VLOOKUP(AZ$312,$AD$9:$AN$16,8,FALSE)&amp;""""&amp;"#g'"&amp;"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4" s="71" t="str">
        <f>SUBSTITUTE(IF(VLOOKUP(BA$312,$AD$9:$AN$32,8,FALSE)=INDEX($E$151:$G$156,MATCH("●",INDEX($H$151:$AQ$156,,MATCH($D334,$137:$137,0)-7),0),1),"","sed -i "&amp;IF($AK$310="MacOS","'' ","")&amp;"'s#"&amp;BA$312&amp;"="""&amp;VLOOKUP(BA$312,$AD$9:$AN$32,8,FALSE)&amp;""""&amp;"#"&amp;BA$312&amp;"="&amp;""""&amp;INDEX($E$151:$G$156,MATCH("●",INDEX($H$151:$AQ$156,,MATCH($D334,$137:$137,0)-7),0),1)&amp;""""&amp;"#g'"&amp;" ${CONFIG_DIR}"&amp;$K$7&amp;"; export "&amp;BA$312&amp;"="&amp;""""&amp;INDEX($E$151:$G$156,MATCH("●",INDEX($H$151:$AQ$156,,MATCH($D334,$137:$137,0)-7),0),1)&amp;""";"),",",""",""")</f>
        <v>sed -i '' 's#DATABASE_CHARACTER_SET="utf8mb4"#DATABASE_CHARACTER_SET="utf8"#g' ${CONFIG_DIR}db_sql_config.txt; export DATABASE_CHARACTER_SET="utf8";</v>
      </c>
      <c r="BB334" s="71" t="str">
        <f>SUBSTITUTE(IF(INDEX($E$151:$G$156,MATCH("●",INDEX($H$151:$AQ$156,,MATCH($D334,$137:$137,0)-7),0),1)=VLOOKUP(BB$312,$AD$9:$AN$16,8,FALSE),"","sed -i "&amp;IF($AK$310="MacOS","'' ","")&amp;"'s#"&amp;BB$312&amp;"="""&amp;INDEX($E$151:$G$156,MATCH("●",INDEX($H$151:$AQ$156,,MATCH($D334,$137:$137,0)-7),0),1)&amp;""""&amp;"#"&amp;BB$312&amp;"="&amp;""""&amp;VLOOKUP(BB$312,$AD$9:$AN$16,8,FALSE)&amp;""""&amp;"#g'"&amp;"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4" s="71" t="str">
        <f>SUBSTITUTE(IF(VLOOKUP(BC$312,$AD$9:$AN$32,8,FALSE)=INDEX($E$158:$G$166,MATCH("●",INDEX($H$158:$AQ$166,,MATCH($D334,$137:$137,0)-7),0),1),"","sed -i "&amp;IF($AK$310="MacOS","'' ","")&amp;"'s#"&amp;BC$312&amp;"="""&amp;VLOOKUP(BC$312,$AD$9:$AN$32,8,FALSE)&amp;""""&amp;"#"&amp;BC$312&amp;"="&amp;""""&amp;INDEX($E$158:$G$166,MATCH("●",INDEX($H$158:$AQ$166,,MATCH($D334,$137:$137,0)-7),0),1)&amp;""""&amp;"#g'"&amp;" ${CONFIG_DIR}"&amp;$K$7&amp;"; export "&amp;BC$312&amp;"="&amp;""""&amp;INDEX($E$158:$G$166,MATCH("●",INDEX($H$158:$AQ$166,,MATCH($D334,$137:$137,0)-7),0),1)&amp;""";"),",",""",""")</f>
        <v>sed -i '' 's#DATABASE_COLLATE="utf8mb4_unicode_ci"#DATABASE_COLLATE="C"#g' ${CONFIG_DIR}db_sql_config.txt; export DATABASE_COLLATE="C";</v>
      </c>
      <c r="BD334" s="71" t="str">
        <f>SUBSTITUTE(IF(INDEX($E$158:$G$166,MATCH("●",INDEX($H$158:$AQ$166,,MATCH($D334,$137:$137,0)-7),0),1)=VLOOKUP(BD$312,$AD$9:$AN$16,8,FALSE),"","sed -i "&amp;IF($AK$310="MacOS","'' ","")&amp;"'s#"&amp;BD$312&amp;"="""&amp;INDEX($E$158:$G$166,MATCH("●",INDEX($H$158:$AQ$166,,MATCH($D334,$137:$137,0)-7),0),1)&amp;""""&amp;"#"&amp;BD$312&amp;"="&amp;""""&amp;VLOOKUP(BD$312,$AD$9:$AN$16,8,FALSE)&amp;""""&amp;"#g'"&amp;"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34" s="71" t="str">
        <f>SUBSTITUTE(IF(VLOOKUP(BE$312,$AD$9:$AN$32,8,FALSE)=INDEX($E$168:$G$169,MATCH("●",INDEX($H$168:$AQ$169,,MATCH($D334,$137:$137,0)-7),0),1),"","sed -i "&amp;IF($AK$310="MacOS","'' ","")&amp;"'s#"&amp;BE$312&amp;"="""&amp;VLOOKUP(BE$312,$AD$9:$AD$9:$AN$32,8,FALSE)&amp;""""&amp;"#"&amp;BE$312&amp;"="&amp;""""&amp;INDEX($E$168:$G$169,MATCH("●",INDEX($H$168:$AQ$169,,MATCH($D334,$137:$137,0)-7),0),1)&amp;""""&amp;"#g'"&amp;" ${CONFIG_DIR}"&amp;$K$7&amp;"; export "&amp;BE$312&amp;"="&amp;""""&amp;INDEX($E$168:$G$169,MATCH("●",INDEX($H$168:$AQ$169,,MATCH($D334,$137:$137,0)-7),0),1)&amp;""";"),",",""",""")</f>
        <v/>
      </c>
      <c r="BF334" s="71" t="str">
        <f>SUBSTITUTE(IF(INDEX($E$168:$G$169,MATCH("●",INDEX($H$168:$AQ$169,,MATCH($D334,$137:$137,0)-7),0),1)=VLOOKUP(BF$312,$AD$9:$AN$16,8,FALSE),"","sed -i "&amp;IF($AK$310="MacOS","'' ","")&amp;"'s#"&amp;BF$312&amp;"="""&amp;INDEX($E$168:$G$169,MATCH("●",INDEX($H$168:$AQ$169,,MATCH($D334,$137:$137,0)-7),0),1)&amp;""""&amp;"#"&amp;BF$312&amp;"="&amp;""""&amp;VLOOKUP(BF$312,$AD$9:$AN$16,8,FALSE)&amp;""""&amp;"#g'"&amp;"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4" s="71" t="str">
        <f>SUBSTITUTE(IF(VLOOKUP(BG$312,$AD$9:$AN$32,8,FALSE)=INDEX($E$171:$G$172,MATCH("●",INDEX($H$171:$AQ$172,,MATCH($D334,$137:$137,0)-7),0),1),"","sed -i "&amp;IF($AK$310="MacOS","'' ","")&amp;"'s#"&amp;BG$312&amp;"="""&amp;VLOOKUP(BG$312,$AD$9:$AN$32,8,FALSE)&amp;""""&amp;"#"&amp;BG$312&amp;"="&amp;""""&amp;INDEX($E$171:$G$172,MATCH("●",INDEX($H$171:$AQ$172,,MATCH($D334,$137:$137,0)-7),0),1)&amp;""""&amp;"#g'"&amp;" ${CONFIG_DIR}"&amp;$K$7&amp;"; export "&amp;BG$312&amp;"="&amp;""""&amp;INDEX($E$171:$G$172,MATCH("●",INDEX($H$171:$AQ$172,,MATCH($D334,$137:$137,0)-7),0),1)&amp;""";"),",",""",""")</f>
        <v/>
      </c>
      <c r="BH334" s="71" t="str">
        <f>SUBSTITUTE(IF(INDEX($E$171:$G$172,MATCH("●",INDEX($H$171:$AQ$172,,MATCH($D334,$137:$137,0)-7),0),1)=VLOOKUP(BH$312,$AD$9:$AN$16,8,FALSE),"","sed -i "&amp;IF($AK$310="MacOS","'' ","")&amp;"'s#"&amp;BH$312&amp;"="""&amp;INDEX($E$171:$G$172,MATCH("●",INDEX($H$171:$AQ$172,,MATCH($D334,$137:$137,0)-7),0),1)&amp;""""&amp;"#"&amp;BH$312&amp;"="&amp;""""&amp;VLOOKUP(BH$312,$AD$9:$AN$16,8,FALSE)&amp;""""&amp;"#g'"&amp;"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4" s="71" t="str">
        <f>SUBSTITUTE(IF(VLOOKUP(BI$312,$AD$9:$AN$32,8,FALSE)=INDEX($E$174:$G$186,MATCH("●",INDEX($H$174:$AQ$186,,MATCH($D334,$137:$137,0)-7),0),1),"","sed -i "&amp;IF($AK$310="MacOS","'' ","")&amp;"'s#"&amp;BI$312&amp;"="""&amp;VLOOKUP(BI$312,$AD$9:$AN$32,8,FALSE)&amp;""""&amp;"#"&amp;BI$312&amp;"="&amp;""""&amp;INDEX($E$174:$G$186,MATCH("●",INDEX($H$174:$AQ$186,,MATCH($D334,$137:$137,0)-7),0),1)&amp;""""&amp;"#g'"&amp;" ${CONFIG_DIR}"&amp;$K$7&amp;"; export "&amp;BI$312&amp;"="&amp;""""&amp;INDEX($E$174:$G$186,MATCH("●",INDEX($H$174:$AQ$186,,MATCH($D334,$137:$137,0)-7),0),1)&amp;""";"),",",""",""")</f>
        <v>sed -i '' 's#DATABASE_USERRIGHT="ALL PRIVILEGES"#DATABASE_USERRIGHT="Createrole","CreateDB","Replication","BypassRLS"#g' ${CONFIG_DIR}db_sql_config.txt; export DATABASE_USERRIGHT="Createrole","CreateDB","Replication","BypassRLS";</v>
      </c>
      <c r="BJ334" s="71" t="str">
        <f>SUBSTITUTE(IF(INDEX($E$174:$G$186,MATCH("●",INDEX($H$174:$AQ$186,,MATCH($D334,$137:$137,0)-7),0),1)=VLOOKUP(BJ$312,$AD$9:$AN$16,8,FALSE),"","sed -i "&amp;IF($AK$310="MacOS","'' ","")&amp;"'s#"&amp;BJ$312&amp;"="""&amp;INDEX($E$174:$G$186,MATCH("●",INDEX($H$174:$AQ$186,,MATCH($D334,$137:$137,0)-7),0),1)&amp;""""&amp;"#"&amp;BJ$312&amp;"="&amp;""""&amp;VLOOKUP(BJ$312,$AD$9:$AN$16,8,FALSE)&amp;""""&amp;"#g'"&amp;"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's#DATABASE_USERRIGHT="Createrole","CreateDB","Replication","BypassRLS"#DATABASE_USERRIGHT="ALL PRIVILEGES"#g' ${CONFIG_DIR}db_sql_config.txt; export DATABASE_USERRIGHT="ALL PRIVILEGES";</v>
      </c>
      <c r="BK334" s="71" t="str">
        <f>SUBSTITUTE(IF(VLOOKUP(BK$312,$AD$9:$AN$32,8,FALSE)=INDEX($E$188:$G$191,MATCH("●",INDEX($H$188:$AQ$191,,MATCH($D334,$137:$137,0)-7),0),1),"","sed -i "&amp;IF($AK$310="MacOS","'' ","")&amp;"'s#"&amp;BK$312&amp;"="""&amp;VLOOKUP(BK$312,$AD$9:$AN$32,8,FALSE)&amp;""""&amp;"#"&amp;BK$312&amp;"="&amp;""""&amp;INDEX($E$188:$G$191,MATCH("●",INDEX($H$188:$AQ$191,,MATCH($D334,$137:$137,0)-7),0),1)&amp;""""&amp;"#g'"&amp;" ${CONFIG_DIR}"&amp;$K$7&amp;"; export "&amp;BK$312&amp;"="&amp;""""&amp;INDEX($E$188:$G$191,MATCH("●",INDEX($H$188:$AQ$191,,MATCH($D334,$137:$137,0)-7),0),1)&amp;""";"),",",""",""")</f>
        <v/>
      </c>
      <c r="BL334" s="71" t="str">
        <f>SUBSTITUTE(IF(INDEX($E$188:$G$191,MATCH("●",INDEX($H$188:$AQ$191,,MATCH($D334,$137:$137,0)-7),0),1)=VLOOKUP(BL$312,$AD$9:$AN$32,8,FALSE),"","sed -i "&amp;IF($AK$310="MacOS","'' ","")&amp;"'s#"&amp;BL$312&amp;"="""&amp;INDEX($E$188:$G$191,MATCH("●",INDEX($H$188:$AQ$191,,MATCH($D334,$137:$137,0)-7),0),1)&amp;""""&amp;"#"&amp;BL$312&amp;"="&amp;""""&amp;VLOOKUP(BL$312,$AD$9:$AN$32,8,FALSE)&amp;""""&amp;"#g'"&amp;"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4" s="71" t="str">
        <f>SUBSTITUTE(IF(VLOOKUP(BM$312,$AD$9:$AN$32,8,FALSE)=INDEX($E$193:$G$194,MATCH("●",INDEX($H$193:$AQ$194,,MATCH($D334,$137:$137,0)-7),0),1),"","sed -i "&amp;IF($AK$310="MacOS","'' ","")&amp;"'s#"&amp;BM$312&amp;"="""&amp;VLOOKUP(BM$312,$AD$9:$AN$32,8,FALSE)&amp;""""&amp;"#"&amp;BM$312&amp;"="&amp;""""&amp;INDEX($E$193:$G$194,MATCH("●",INDEX($H$193:$AQ$194,,MATCH($D334,$137:$137,0)-7),0),1)&amp;""""&amp;"#g'"&amp;" ${CONFIG_DIR}"&amp;$K$7&amp;"; export "&amp;BM$312&amp;"="&amp;""""&amp;INDEX($E$193:$G$194,MATCH("●",INDEX($H$193:$AQ$194,,MATCH($D334,$137:$137,0)-7),0),1)&amp;""";"),",",""",""")</f>
        <v/>
      </c>
      <c r="BN334" s="71" t="str">
        <f>SUBSTITUTE(IF(INDEX($E$193:$G$194,MATCH("●",INDEX($H$193:$AQ$194,,MATCH($D334,$137:$137,0)-7),0),1)=VLOOKUP(BN$312,$AD$9:$AN$32,8,FALSE),"","sed -i "&amp;IF($AK$310="MacOS","'' ","")&amp;"'s#"&amp;BN$312&amp;"="""&amp;INDEX($E$193:$G$194,MATCH("●",INDEX($H$193:$AQ$194,,MATCH($D334,$137:$137,0)-7),0),1)&amp;""""&amp;"#"&amp;BN$312&amp;"="&amp;""""&amp;VLOOKUP(BN$312,$AD$9:$AN$32,8,FALSE)&amp;""""&amp;"#g'"&amp;"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4" s="71" t="str">
        <f>SUBSTITUTE(IF(VLOOKUP(BO$312,$AD$9:$AN$32,8,FALSE)=INDEX($E$196:$G$197,MATCH("●",INDEX($H$196:$AQ$197,,MATCH($D334,$137:$137,0)-7),0),1),"","sed -i "&amp;IF($AK$310="MacOS","'' ","")&amp;"'s#"&amp;BO$312&amp;"="""&amp;VLOOKUP(BO$312,$AD$9:$AN$32,8,FALSE)&amp;""""&amp;"#"&amp;BO$312&amp;"="&amp;""""&amp;INDEX($E$196:$G$197,MATCH("●",INDEX($H$196:$AQ$197,,MATCH($D334,$137:$137,0)-7),0),1)&amp;""""&amp;"#g'"&amp;" ${CONFIG_DIR}"&amp;$K$7&amp;"; export "&amp;BO$312&amp;"="&amp;""""&amp;INDEX($E$196:$G$197,MATCH("●",INDEX($H$196:$AQ$197,,MATCH($D334,$137:$137,0)-7),0),1)&amp;""";"),",",""",""")</f>
        <v/>
      </c>
      <c r="BP334" s="71" t="str">
        <f>SUBSTITUTE(IF(INDEX($E$196:$G$197,MATCH("●",INDEX($H$196:$AQ$197,,MATCH($D334,$137:$137,0)-7),0),1)=VLOOKUP(BP$312,$AD$9:$AN$32,8,FALSE),"","sed -i "&amp;IF($AK$310="MacOS","'' ","")&amp;"'s#"&amp;BP$312&amp;"="""&amp;INDEX($E$196:$G$197,MATCH("●",INDEX($H$196:$AQ$197,,MATCH($D334,$137:$137,0)-7),0),1)&amp;""""&amp;"#"&amp;BP$312&amp;"="&amp;""""&amp;VLOOKUP(BP$312,$AD$9:$AN$32,8,FALSE)&amp;""""&amp;"#g'"&amp;"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4" s="71" t="str">
        <f>SUBSTITUTE(IF(VLOOKUP(BQ$312,$AD$9:$AN$32,8,FALSE)=INDEX($E$199:$G$200,MATCH("●",INDEX($H$199:$AQ$200,,MATCH($D334,$137:$137,0)-7),0),1),"","sed -i "&amp;IF($AK$310="MacOS","'' ","")&amp;"'s#"&amp;BQ$312&amp;"="""&amp;VLOOKUP(BQ$312,$AD$9:$AN$32,8,FALSE)&amp;""""&amp;"#"&amp;BQ$312&amp;"="&amp;""""&amp;INDEX($E$199:$G$200,MATCH("●",INDEX($H$199:$AQ$200,,MATCH($D334,$137:$137,0)-7),0),1)&amp;""""&amp;"#g'"&amp;" ${CONFIG_DIR}"&amp;$K$7&amp;"; export "&amp;BQ$312&amp;"="&amp;""""&amp;INDEX($E$199:$G$200,MATCH("●",INDEX($H$199:$AQ$200,,MATCH($D334,$137:$137,0)-7),0),1)&amp;""";"),",",""",""")</f>
        <v/>
      </c>
      <c r="BR334" s="71" t="str">
        <f>SUBSTITUTE(IF(INDEX($E$199:$G$200,MATCH("●",INDEX($H$199:$AQ$200,,MATCH($D334,$137:$137,0)-7),0),1)=VLOOKUP(BR$312,$AD$9:$AN$32,8,FALSE),"","sed -i "&amp;IF($AK$310="MacOS","'' ","")&amp;"'s#"&amp;BR$312&amp;"="""&amp;INDEX($E$199:$G$200,MATCH("●",INDEX($H$199:$AQ$200,,MATCH($D334,$137:$137,0)-7),0),1)&amp;""""&amp;"#"&amp;BR$312&amp;"="&amp;""""&amp;VLOOKUP(BR$312,$AD$9:$AN$32,8,FALSE)&amp;""""&amp;"#g'"&amp;"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4" s="71" t="str">
        <f>SUBSTITUTE(IF(VLOOKUP(BS$312,$AD$9:$AN$32,8,FALSE)=INDEX($E$202:$G$205,MATCH("●",INDEX($H$202:$AQ$205,,MATCH($D334,$137:$137,0)-7),0),1),"","sed -i "&amp;IF($AK$310="MacOS","'' ","")&amp;"'s#"&amp;BS$312&amp;"="""&amp;VLOOKUP(BS$312,$AD$9:$AN$32,8,FALSE)&amp;""""&amp;"#"&amp;BS$312&amp;"="&amp;""""&amp;INDEX($E$202:$G$205,MATCH("●",INDEX($H$202:$AQ$205,,MATCH($D334,$137:$137,0)-7),0),1)&amp;""""&amp;"#g'"&amp;" ${CONFIG_DIR}"&amp;$K$7&amp;"; export "&amp;BS$312&amp;"="&amp;""""&amp;INDEX($E$202:$G$205,MATCH("●",INDEX($H$202:$AQ$205,,MATCH($D334,$137:$137,0)-7),0),1)&amp;""";"),",",""",""")</f>
        <v/>
      </c>
      <c r="BT334" s="71" t="str">
        <f>SUBSTITUTE(IF(INDEX($E$202:$G$205,MATCH("●",INDEX($H$202:$AQ$205,,MATCH($D334,$137:$137,0)-7),0),1)=VLOOKUP(BT$312,$AD$9:$AN$32,8,FALSE),"","sed -i "&amp;IF($AK$310="MacOS","'' ","")&amp;"'s#"&amp;BT$312&amp;"="""&amp;INDEX($E$202:$G$205,MATCH("●",INDEX($H$202:$AQ$205,,MATCH($D334,$137:$137,0)-7),0),1)&amp;""""&amp;"#"&amp;BT$312&amp;"="&amp;""""&amp;VLOOKUP(BT$312,$AD$9:$AN$32,8,FALSE)&amp;""""&amp;"#g'"&amp;"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4" s="71" t="str">
        <f>SUBSTITUTE(IF(VLOOKUP(BU$312,$AD$9:$AN$32,8,FALSE)=INDEX($E$207:$G$212,MATCH("●",INDEX($H$207:$AQ$212,,MATCH($D334,$137:$137,0)-7),0),1),"","sed -i "&amp;IF($AK$310="MacOS","'' ","")&amp;"'s#"&amp;BU$312&amp;"="""&amp;VLOOKUP(BU$312,$AD$9:$AN$32,8,FALSE)&amp;""""&amp;"#"&amp;BU$312&amp;"="&amp;""""&amp;INDEX($E$207:$G$212,MATCH("●",INDEX($H$207:$AQ$212,,MATCH($D334,$137:$137,0)-7),0),1)&amp;""""&amp;"#g'"&amp;" ${CONFIG_DIR}"&amp;$K$7&amp;"; export "&amp;BU$312&amp;"="&amp;""""&amp;INDEX($E$207:$G$212,MATCH("●",INDEX($H$207:$AQ$212,,MATCH($D334,$137:$137,0)-7),0),1)&amp;""";"),",",""",""")</f>
        <v/>
      </c>
      <c r="BV334" s="71" t="str">
        <f>SUBSTITUTE(IF(INDEX($E$207:$G$212,MATCH("●",INDEX($H$207:$AQ$212,,MATCH($D334,$137:$137,0)-7),0),1)=VLOOKUP(BV$312,$AD$9:$AN$32,8,FALSE),"","sed -i "&amp;IF($AK$310="MacOS","'' ","")&amp;"'s#"&amp;BV$312&amp;"="""&amp;INDEX($E$207:$G$212,MATCH("●",INDEX($H$207:$AQ$212,,MATCH($D334,$137:$137,0)-7),0),1)&amp;""""&amp;"#"&amp;BV$312&amp;"="&amp;""""&amp;VLOOKUP(BV$312,$AD$9:$AN$32,8,FALSE)&amp;""""&amp;"#g'"&amp;"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4" s="71" t="str">
        <f>SUBSTITUTE(IF(VLOOKUP(BW$312,$AD$9:$AN$32,8,FALSE)=INDEX($E$214:$G$219,MATCH("●",INDEX($H$214:$AQ$219,,MATCH($D334,$137:$137,0)-7),0),1),"","sed -i "&amp;IF($AK$310="MacOS","'' ","")&amp;"'s#"&amp;BW$312&amp;"="""&amp;VLOOKUP(BW$312,$AD$9:$AN$32,8,FALSE)&amp;""""&amp;"#"&amp;BW$312&amp;"="&amp;""""&amp;INDEX($E$214:$G$219,MATCH("●",INDEX($H$214:$AQ$219,,MATCH($D334,$137:$137,0)-7),0),1)&amp;""""&amp;"#g'"&amp;" ${CONFIG_DIR}"&amp;$K$7&amp;"; export "&amp;BW$312&amp;"="&amp;""""&amp;INDEX($E$214:$G$219,MATCH("●",INDEX($H$214:$AQ$219,,MATCH($D334,$137:$137,0)-7),0),1)&amp;""";"),",",""",""")</f>
        <v/>
      </c>
      <c r="BX334" s="71" t="str">
        <f>SUBSTITUTE(IF(INDEX($E$214:$G$219,MATCH("●",INDEX($H$214:$AQ$219,,MATCH($D334,$137:$137,0)-7),0),1)=VLOOKUP(BX$312,$AD$9:$AN$32,8,FALSE),"","sed -i "&amp;IF($AK$310="MacOS","'' ","")&amp;"'s#"&amp;BX$312&amp;"="""&amp;INDEX($E$214:$G$219,MATCH("●",INDEX($H$214:$AQ$219,,MATCH($D334,$137:$137,0)-7),0),1)&amp;""""&amp;"#"&amp;BX$312&amp;"="&amp;""""&amp;VLOOKUP(BX$312,$AD$9:$AN$32,8,FALSE)&amp;""""&amp;"#g'"&amp;"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4" s="71" t="str">
        <f>SUBSTITUTE(IF(VLOOKUP(BY$312,$AD$9:$AN$32,8,FALSE)=INDEX($E$221:$G$226,MATCH("●",INDEX($H$221:$AQ$226,,MATCH($D334,$137:$137,0)-7),0),1),"","sed -i "&amp;IF($AK$310="MacOS","'' ","")&amp;"'s#"&amp;BY$312&amp;"="""&amp;VLOOKUP(BY$312,$AD$9:$AN$32,8,FALSE)&amp;""""&amp;"#"&amp;BY$312&amp;"="&amp;""""&amp;INDEX($E$221:$G$226,MATCH("●",INDEX($H$221:$AQ$226,,MATCH($D334,$137:$137,0)-7),0),1)&amp;""""&amp;"#g'"&amp;" ${CONFIG_DIR}"&amp;$K$7&amp;"; export "&amp;BY$312&amp;"="&amp;""""&amp;INDEX($E$221:$G$226,MATCH("●",INDEX($H$221:$AQ$226,,MATCH($D334,$137:$137,0)-7),0),1)&amp;""";"),",",""",""")</f>
        <v/>
      </c>
      <c r="BZ334" s="71" t="str">
        <f>SUBSTITUTE(IF(INDEX($E$221:$G$226,MATCH("●",INDEX($H$221:$AQ$226,,MATCH($D334,$137:$137,0)-7),0),1)=VLOOKUP(BZ$312,$AD$9:$AN$32,8,FALSE),"","sed -i "&amp;IF($AK$310="MacOS","'' ","")&amp;"'s#"&amp;BZ$312&amp;"="""&amp;INDEX($E$221:$G$226,MATCH("●",INDEX($H$221:$AQ$226,,MATCH($D334,$137:$137,0)-7),0),1)&amp;""""&amp;"#"&amp;BZ$312&amp;"="&amp;""""&amp;VLOOKUP(BZ$312,$AD$9:$AN$32,8,FALSE)&amp;""""&amp;"#g'"&amp;"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4" s="71" t="str">
        <f>SUBSTITUTE(IF(VLOOKUP(CA$312,$AD$9:$AN$32,8,FALSE)=INDEX($E$228:$G$233,MATCH("●",INDEX($H$228:$AQ$233,,MATCH($D334,$137:$137,0)-7),0),1),"","sed -i "&amp;IF($AK$310="MacOS","'' ","")&amp;"'s#"&amp;CA$312&amp;"="""&amp;VLOOKUP(CA$312,$AD$9:$AN$32,8,FALSE)&amp;""""&amp;"#"&amp;CA$312&amp;"="&amp;""""&amp;INDEX($E$228:$G$233,MATCH("●",INDEX($H$228:$AQ$233,,MATCH($D334,$137:$137,0)-7),0),1)&amp;""""&amp;"#g'"&amp;" ${CONFIG_DIR}"&amp;$K$7&amp;"; export "&amp;CA$312&amp;"="&amp;""""&amp;INDEX($E$228:$G$233,MATCH("●",INDEX($H$228:$AQ$233,,MATCH($D334,$137:$137,0)-7),0),1)&amp;""";"),",",""",""")</f>
        <v/>
      </c>
      <c r="CB334" s="71" t="str">
        <f>SUBSTITUTE(IF(INDEX($E$228:$G$233,MATCH("●",INDEX($H$228:$AQ$233,,MATCH($D334,$137:$137,0)-7),0),1)=VLOOKUP(CB$312,$AD$9:$AN$32,8,FALSE),"","sed -i "&amp;IF($AK$310="MacOS","'' ","")&amp;"'s#"&amp;CB$312&amp;"="""&amp;INDEX($E$228:$G$233,MATCH("●",INDEX($H$228:$AQ$233,,MATCH($D334,$137:$137,0)-7),0),1)&amp;""""&amp;"#"&amp;CB$312&amp;"="&amp;""""&amp;VLOOKUP(CB$312,$AD$9:$AN$32,8,FALSE)&amp;""""&amp;"#g'"&amp;"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4" s="71" t="str">
        <f>SUBSTITUTE(IF(VLOOKUP(CC$312,$AD$9:$AN$32,8,FALSE)=INDEX($E$235:$G$240,MATCH("●",INDEX($H$235:$AQ$240,,MATCH($D334,$137:$137,0)-7),0),1),"","sed -i "&amp;IF($AK$310="MacOS","'' ","")&amp;"'s#"&amp;CC$312&amp;"="""&amp;VLOOKUP(CC$312,$AD$9:$AN$32,8,FALSE)&amp;""""&amp;"#"&amp;CC$312&amp;"="&amp;""""&amp;INDEX($E$235:$G$240,MATCH("●",INDEX($H$235:$AQ$240,,MATCH($D334,$137:$137,0)-7),0),1)&amp;""""&amp;"#g'"&amp;" ${CONFIG_DIR}"&amp;$K$7&amp;"; export "&amp;CC$312&amp;"="&amp;""""&amp;INDEX($E$235:$G$240,MATCH("●",INDEX($H$235:$AQ$240,,MATCH($D334,$137:$137,0)-7),0),1)&amp;""";"),",",""",""")</f>
        <v/>
      </c>
      <c r="CD334" s="71" t="str">
        <f>SUBSTITUTE(IF(INDEX($E$235:$G$240,MATCH("●",INDEX($H$235:$AQ$240,,MATCH($D334,$137:$137,0)-7),0),1)=VLOOKUP(CD$312,$AD$9:$AN$32,8,FALSE),"","sed -i "&amp;IF($AK$310="MacOS","'' ","")&amp;"'s#"&amp;CD$312&amp;"="""&amp;INDEX($E$235:$G$240,MATCH("●",INDEX($H$235:$AQ$240,,MATCH($D334,$137:$137,0)-7),0),1)&amp;""""&amp;"#"&amp;CD$312&amp;"="&amp;""""&amp;VLOOKUP(CD$312,$AD$9:$AN$32,8,FALSE)&amp;""""&amp;"#g'"&amp;"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4" s="71" t="str">
        <f>SUBSTITUTE(IF(VLOOKUP(CE$312,$AD$9:$AN$32,8,FALSE)=INDEX($E$242:$G$247,MATCH("●",INDEX($H$242:$AQ$247,,MATCH($D334,$137:$137,0)-7),0),1),"","sed -i "&amp;IF($AK$310="MacOS","'' ","")&amp;"'s#"&amp;CE$312&amp;"="""&amp;VLOOKUP(CE$312,$AD$9:$AN$32,8,FALSE)&amp;""""&amp;"#"&amp;CE$312&amp;"="&amp;""""&amp;INDEX($E$242:$G$247,MATCH("●",INDEX($H$242:$AQ$247,,MATCH($D334,$137:$137,0)-7),0),1)&amp;""""&amp;"#g'"&amp;" ${CONFIG_DIR}"&amp;$K$7&amp;"; export "&amp;CE$312&amp;"="&amp;""""&amp;INDEX($E$242:$G$247,MATCH("●",INDEX($H$242:$AQ$247,,MATCH($D334,$137:$137,0)-7),0),1)&amp;""";"),",",""",""")</f>
        <v/>
      </c>
      <c r="CF334" s="71" t="str">
        <f>SUBSTITUTE(IF(INDEX($E$242:$G$247,MATCH("●",INDEX($H$242:$AQ$247,,MATCH($D334,$137:$137,0)-7),0),1)=VLOOKUP(CF$312,$AD$9:$AN$32,8,FALSE),"","sed -i "&amp;IF($AK$310="MacOS","'' ","")&amp;"'s#"&amp;CF$312&amp;"="""&amp;INDEX($E$242:$G$247,MATCH("●",INDEX($H$242:$AQ$247,,MATCH($D334,$137:$137,0)-7),0),1)&amp;""""&amp;"#"&amp;CF$312&amp;"="&amp;""""&amp;VLOOKUP(CF$312,$AD$9:$AN$32,8,FALSE)&amp;""""&amp;"#g'"&amp;"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4" s="71" t="str">
        <f>SUBSTITUTE(IF(VLOOKUP(CG$312,$AD$9:$AN$32,8,FALSE)=INDEX($E$249:$G$253,MATCH("●",INDEX($H$249:$AQ$253,,MATCH($D334,$137:$137,0)-7),0),1),"","sed -i "&amp;IF($AK$310="MacOS","'' ","")&amp;"'s#"&amp;CG$312&amp;"="""&amp;VLOOKUP(CG$312,$AD$9:$AN$32,8,FALSE)&amp;""""&amp;"#"&amp;CG$312&amp;"="&amp;""""&amp;INDEX($E$249:$G$253,MATCH("●",INDEX($H$249:$AQ$253,,MATCH($D334,$137:$137,0)-7),0),1)&amp;""""&amp;"#g'"&amp;" ${CONFIG_DIR}"&amp;$K$7&amp;"; export "&amp;CG$312&amp;"="&amp;""""&amp;INDEX($E$249:$G$253,MATCH("●",INDEX($H$249:$AQ$253,,MATCH($D334,$137:$137,0)-7),0),1)&amp;""";"),",",""",""")</f>
        <v/>
      </c>
      <c r="CH334" s="71" t="str">
        <f>SUBSTITUTE(IF(INDEX($E$249:$G$253,MATCH("●",INDEX($H$249:$AQ$253,,MATCH($D334,$137:$137,0)-7),0),1)=VLOOKUP(CH$312,$AD$9:$AN$32,8,FALSE),"","sed -i "&amp;IF($AK$310="MacOS","'' ","")&amp;"'s#"&amp;CH$312&amp;"="""&amp;INDEX($E$249:$G$253,MATCH("●",INDEX($H$249:$AQ$253,,MATCH($D334,$137:$137,0)-7),0),1)&amp;""""&amp;"#"&amp;CH$312&amp;"="&amp;""""&amp;VLOOKUP(CH$312,$AD$9:$AN$32,8,FALSE)&amp;""""&amp;"#g'"&amp;"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4" s="71" t="str">
        <f>SUBSTITUTE(IF(VLOOKUP(CI$312,$AD$9:$AN$32,8,FALSE)=INDEX($E$255:$G$259,MATCH("●",INDEX($H$255:$AQ$259,,MATCH($D334,$137:$137,0)-7),0),1),"","sed -i "&amp;IF($AK$310="MacOS","'' ","")&amp;"'s#"&amp;CI$312&amp;"="""&amp;VLOOKUP(CI$312,$AD$9:$AN$32,8,FALSE)&amp;""""&amp;"#"&amp;CI$312&amp;"="&amp;""""&amp;INDEX($E$255:$G$259,MATCH("●",INDEX($H$255:$AQ$259,,MATCH($D334,$137:$137,0)-7),0),1)&amp;""""&amp;"#g'"&amp;" ${CONFIG_DIR}"&amp;$K$7&amp;"; export "&amp;CI$312&amp;"="&amp;""""&amp;INDEX($E$255:$G$259,MATCH("●",INDEX($H$255:$AQ$259,,MATCH($D334,$137:$137,0)-7),0),1)&amp;""";"),",",""",""")</f>
        <v/>
      </c>
      <c r="CJ334" s="71" t="str">
        <f>SUBSTITUTE(IF(INDEX($E$255:$G$259,MATCH("●",INDEX($H$255:$AQ$259,,MATCH($D334,$137:$137,0)-7),0),1)=VLOOKUP(CJ$312,$AD$9:$AN$32,8,FALSE),"","sed -i "&amp;IF($AK$310="MacOS","'' ","")&amp;"'s#"&amp;CJ$312&amp;"="""&amp;INDEX($E$255:$G$259,MATCH("●",INDEX($H$255:$AQ$259,,MATCH($D334,$137:$137,0)-7),0),1)&amp;""""&amp;"#"&amp;CJ$312&amp;"="&amp;""""&amp;VLOOKUP(CJ$312,$AD$9:$AN$32,8,FALSE)&amp;""""&amp;"#g'"&amp;"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4" s="71" t="str">
        <f>SUBSTITUTE(IF(VLOOKUP(CK$312,$AD$9:$AN$32,8,FALSE)=INDEX($E$261:$G$270,MATCH("●",INDEX($H$261:$AQ$270,,MATCH($D334,$137:$137,0)-7),0),1),"","sed -i "&amp;IF($AK$310="MacOS","'' ","")&amp;"'s#"&amp;CK$312&amp;"="""&amp;VLOOKUP(CK$312,$AD$9:$AN$32,8,FALSE)&amp;""""&amp;"#"&amp;CK$312&amp;"="&amp;""""&amp;INDEX($E$261:$G$270,MATCH("●",INDEX($H$261:$AQ$270,,MATCH($D334,$137:$137,0)-7),0),1)&amp;""""&amp;"#g'"&amp;" ${CONFIG_DIR}"&amp;$K$7&amp;"; export "&amp;CK$312&amp;"="&amp;""""&amp;INDEX($E$261:$G$270,MATCH("●",INDEX($H$261:$AQ$270,,MATCH($D334,$137:$137,0)-7),0),1)&amp;""";"),",",""",""")</f>
        <v/>
      </c>
      <c r="CL334" s="71" t="str">
        <f t="shared" si="6"/>
        <v/>
      </c>
      <c r="CM334" s="71" t="str">
        <f t="shared" si="7"/>
        <v/>
      </c>
      <c r="CN334" s="71" t="str">
        <f t="shared" si="8"/>
        <v/>
      </c>
      <c r="CO334" s="71" t="str">
        <f t="shared" si="9"/>
        <v/>
      </c>
      <c r="CP334" s="71" t="str">
        <f t="shared" si="10"/>
        <v/>
      </c>
      <c r="CQ334" s="71" t="str">
        <f t="shared" si="11"/>
        <v/>
      </c>
      <c r="CR334" s="71" t="str">
        <f t="shared" si="12"/>
        <v/>
      </c>
      <c r="CS334" s="5" t="s">
        <v>735</v>
      </c>
    </row>
    <row r="335" spans="4:97" ht="72" customHeight="1">
      <c r="D335" s="96">
        <f t="shared" si="13"/>
        <v>99</v>
      </c>
      <c r="E335" s="97"/>
      <c r="F335" s="97"/>
      <c r="G335" s="98"/>
      <c r="H335" s="45" t="str">
        <f t="shared" ca="1" si="5"/>
        <v>clear; echo テストケース099;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PRIVILEGES"#DATABASE_USERRIGHT="NONE"#g' ${CONFIG_DIR}db_sql_config.txt; export DATABASE_USERRIGHT="NONE";sh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's#DATABASE_USERRIGHT="NONE"#DATABASE_USERRIGHT="ALL PRIVILEGES"#g' ${CONFIG_DIR}db_sql_config.txt; export DATABASE_USERRIGHT="ALL PRIVILEGES";</v>
      </c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7"/>
      <c r="AE335" s="99" t="str" cm="1">
        <f t="array" ref="AE335">SUBSTITUTE(INDEX($H$288:$AQ$288, , MATCH($D335, $137:$137, 0)-7),"-","")</f>
        <v>異常</v>
      </c>
      <c r="AF335" s="100"/>
      <c r="AG335" s="101"/>
      <c r="AH335" s="102" t="s">
        <v>1586</v>
      </c>
      <c r="AI335" s="103"/>
      <c r="AJ335" s="103"/>
      <c r="AK335" s="103"/>
      <c r="AL335" s="103"/>
      <c r="AM335" s="103"/>
      <c r="AN335" s="103"/>
      <c r="AO335" s="103"/>
      <c r="AP335" s="103"/>
      <c r="AQ335" s="104"/>
      <c r="AS335" s="68" t="str" cm="1">
        <f t="array" ref="AS335">SUBSTITUTE(TEXT(INDEX($H$291:$AQ$291,1,$D335-77),"000000"),"-","")</f>
        <v>240135</v>
      </c>
      <c r="AT335" s="69"/>
      <c r="AU335" s="70"/>
      <c r="AW335" s="71" t="str">
        <f>SUBSTITUTE(IF(VLOOKUP(AW$312,$AD$9:$AN$32,8,FALSE)=INDEX($E$143:$G$146,MATCH("●",INDEX($H$143:$AQ$146,,MATCH($D335,$137:$137,0)-7),0),1),"","sed -i "&amp;IF($AK$310="MacOS","'' ","")&amp;"'s#"&amp;AW$312&amp;"="""&amp;VLOOKUP(AW$312,$AD$9:$AN$32,8,FALSE)&amp;""""&amp;"#"&amp;AW$312&amp;"="&amp;""""&amp;INDEX($E$143:$G$146,MATCH("●",INDEX($H$143:$AQ$146,,MATCH($D335,$137:$137,0)-7),0),1)&amp;""""&amp;"#g'"&amp;" ${CONFIG_DIR}"&amp;$K$7&amp;"; export "&amp;AW$312&amp;"="&amp;""""&amp;INDEX($E$143:$G$146,MATCH("●",INDEX($H$143:$AQ$146,,MATCH($D335,$137:$137,0)-7),0),1)&amp;""";"),",",""",""")</f>
        <v>sed -i '' 's#DBMS_NAME="MySQL"#DBMS_NAME="PostgreSQL"#g' ${CONFIG_DIR}db_sql_config.txt; export DBMS_NAME="PostgreSQL";</v>
      </c>
      <c r="AX335" s="71" t="str">
        <f>SUBSTITUTE(IF(INDEX($E$143:$G$146,MATCH("●",INDEX($H$143:$AQ$146,,MATCH($D335,$137:$137,0)-7),0),1)=VLOOKUP(AX$312,$AD$9:$AN$32,8,FALSE),"","sed -i "&amp;IF($AK$310="MacOS","'' ","")&amp;"'s#"&amp;AX$312&amp;"="""&amp;INDEX($E$143:$G$146,MATCH("●",INDEX($H$143:$AQ$146,,MATCH($D335,$137:$137,0)-7),0),1)&amp;""""&amp;"#"&amp;AX$312&amp;"="&amp;""""&amp;VLOOKUP(AX$312,$AD$9:$AN$32,8,FALSE)&amp;""""&amp;"#g'"&amp;"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5" s="71" t="str">
        <f>SUBSTITUTE(IF(VLOOKUP(AY$312,$AD$9:$AN$32,8,FALSE)=INDEX($E$148:$G$149,MATCH("●",INDEX($H$148:$AQ$149,,MATCH($D335,$137:$137,0)-7),0),1),"","sed -i "&amp;IF($AK$310="MacOS","'' ","")&amp;"'s#"&amp;AY$312&amp;"="""&amp;VLOOKUP(AY$312,$AD$9:$AN$32,8,FALSE)&amp;""""&amp;"#"&amp;AY$312&amp;"="&amp;""""&amp;INDEX($E$148:$G$149,MATCH("●",INDEX($H$148:$AQ$149,,MATCH($D335,$137:$137,0)-7),0),1)&amp;""""&amp;"#g'"&amp;" ${CONFIG_DIR}"&amp;$K$7&amp;"; export "&amp;AY$312&amp;"="&amp;""""&amp;INDEX($E$148:$G$149,MATCH("●",INDEX($H$148:$AQ$149,,MATCH($D335,$137:$137,0)-7),0),1)&amp;""";"),",",""",""")</f>
        <v/>
      </c>
      <c r="AZ335" s="71" t="str">
        <f>SUBSTITUTE(IF(INDEX($E$148:$G$149,MATCH("●",INDEX($H$148:$AQ$149,,MATCH($D335,$137:$137,0)-7),0),1)=VLOOKUP(AZ$312,$AD$9:$AN$16,8,FALSE),"","sed -i "&amp;IF($AK$310="MacOS","'' ","")&amp;"'s#"&amp;AZ$312&amp;"="""&amp;INDEX($E$148:$G$149,MATCH("●",INDEX($H$148:$AQ$149,,MATCH($D335,$137:$137,0)-7),0),1)&amp;""""&amp;"#"&amp;AZ$312&amp;"="&amp;""""&amp;VLOOKUP(AZ$312,$AD$9:$AN$16,8,FALSE)&amp;""""&amp;"#g'"&amp;"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5" s="71" t="str">
        <f>SUBSTITUTE(IF(VLOOKUP(BA$312,$AD$9:$AN$32,8,FALSE)=INDEX($E$151:$G$156,MATCH("●",INDEX($H$151:$AQ$156,,MATCH($D335,$137:$137,0)-7),0),1),"","sed -i "&amp;IF($AK$310="MacOS","'' ","")&amp;"'s#"&amp;BA$312&amp;"="""&amp;VLOOKUP(BA$312,$AD$9:$AN$32,8,FALSE)&amp;""""&amp;"#"&amp;BA$312&amp;"="&amp;""""&amp;INDEX($E$151:$G$156,MATCH("●",INDEX($H$151:$AQ$156,,MATCH($D335,$137:$137,0)-7),0),1)&amp;""""&amp;"#g'"&amp;" ${CONFIG_DIR}"&amp;$K$7&amp;"; export "&amp;BA$312&amp;"="&amp;""""&amp;INDEX($E$151:$G$156,MATCH("●",INDEX($H$151:$AQ$156,,MATCH($D335,$137:$137,0)-7),0),1)&amp;""";"),",",""",""")</f>
        <v>sed -i '' 's#DATABASE_CHARACTER_SET="utf8mb4"#DATABASE_CHARACTER_SET="utf8"#g' ${CONFIG_DIR}db_sql_config.txt; export DATABASE_CHARACTER_SET="utf8";</v>
      </c>
      <c r="BB335" s="71" t="str">
        <f>SUBSTITUTE(IF(INDEX($E$151:$G$156,MATCH("●",INDEX($H$151:$AQ$156,,MATCH($D335,$137:$137,0)-7),0),1)=VLOOKUP(BB$312,$AD$9:$AN$16,8,FALSE),"","sed -i "&amp;IF($AK$310="MacOS","'' ","")&amp;"'s#"&amp;BB$312&amp;"="""&amp;INDEX($E$151:$G$156,MATCH("●",INDEX($H$151:$AQ$156,,MATCH($D335,$137:$137,0)-7),0),1)&amp;""""&amp;"#"&amp;BB$312&amp;"="&amp;""""&amp;VLOOKUP(BB$312,$AD$9:$AN$16,8,FALSE)&amp;""""&amp;"#g'"&amp;"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5" s="71" t="str">
        <f>SUBSTITUTE(IF(VLOOKUP(BC$312,$AD$9:$AN$32,8,FALSE)=INDEX($E$158:$G$166,MATCH("●",INDEX($H$158:$AQ$166,,MATCH($D335,$137:$137,0)-7),0),1),"","sed -i "&amp;IF($AK$310="MacOS","'' ","")&amp;"'s#"&amp;BC$312&amp;"="""&amp;VLOOKUP(BC$312,$AD$9:$AN$32,8,FALSE)&amp;""""&amp;"#"&amp;BC$312&amp;"="&amp;""""&amp;INDEX($E$158:$G$166,MATCH("●",INDEX($H$158:$AQ$166,,MATCH($D335,$137:$137,0)-7),0),1)&amp;""""&amp;"#g'"&amp;" ${CONFIG_DIR}"&amp;$K$7&amp;"; export "&amp;BC$312&amp;"="&amp;""""&amp;INDEX($E$158:$G$166,MATCH("●",INDEX($H$158:$AQ$166,,MATCH($D335,$137:$137,0)-7),0),1)&amp;""";"),",",""",""")</f>
        <v>sed -i '' 's#DATABASE_COLLATE="utf8mb4_unicode_ci"#DATABASE_COLLATE="C"#g' ${CONFIG_DIR}db_sql_config.txt; export DATABASE_COLLATE="C";</v>
      </c>
      <c r="BD335" s="71" t="str">
        <f>SUBSTITUTE(IF(INDEX($E$158:$G$166,MATCH("●",INDEX($H$158:$AQ$166,,MATCH($D335,$137:$137,0)-7),0),1)=VLOOKUP(BD$312,$AD$9:$AN$16,8,FALSE),"","sed -i "&amp;IF($AK$310="MacOS","'' ","")&amp;"'s#"&amp;BD$312&amp;"="""&amp;INDEX($E$158:$G$166,MATCH("●",INDEX($H$158:$AQ$166,,MATCH($D335,$137:$137,0)-7),0),1)&amp;""""&amp;"#"&amp;BD$312&amp;"="&amp;""""&amp;VLOOKUP(BD$312,$AD$9:$AN$16,8,FALSE)&amp;""""&amp;"#g'"&amp;"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35" s="71" t="str">
        <f>SUBSTITUTE(IF(VLOOKUP(BE$312,$AD$9:$AN$32,8,FALSE)=INDEX($E$168:$G$169,MATCH("●",INDEX($H$168:$AQ$169,,MATCH($D335,$137:$137,0)-7),0),1),"","sed -i "&amp;IF($AK$310="MacOS","'' ","")&amp;"'s#"&amp;BE$312&amp;"="""&amp;VLOOKUP(BE$312,$AD$9:$AD$9:$AN$32,8,FALSE)&amp;""""&amp;"#"&amp;BE$312&amp;"="&amp;""""&amp;INDEX($E$168:$G$169,MATCH("●",INDEX($H$168:$AQ$169,,MATCH($D335,$137:$137,0)-7),0),1)&amp;""""&amp;"#g'"&amp;" ${CONFIG_DIR}"&amp;$K$7&amp;"; export "&amp;BE$312&amp;"="&amp;""""&amp;INDEX($E$168:$G$169,MATCH("●",INDEX($H$168:$AQ$169,,MATCH($D335,$137:$137,0)-7),0),1)&amp;""";"),",",""",""")</f>
        <v/>
      </c>
      <c r="BF335" s="71" t="str">
        <f>SUBSTITUTE(IF(INDEX($E$168:$G$169,MATCH("●",INDEX($H$168:$AQ$169,,MATCH($D335,$137:$137,0)-7),0),1)=VLOOKUP(BF$312,$AD$9:$AN$16,8,FALSE),"","sed -i "&amp;IF($AK$310="MacOS","'' ","")&amp;"'s#"&amp;BF$312&amp;"="""&amp;INDEX($E$168:$G$169,MATCH("●",INDEX($H$168:$AQ$169,,MATCH($D335,$137:$137,0)-7),0),1)&amp;""""&amp;"#"&amp;BF$312&amp;"="&amp;""""&amp;VLOOKUP(BF$312,$AD$9:$AN$16,8,FALSE)&amp;""""&amp;"#g'"&amp;"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5" s="71" t="str">
        <f>SUBSTITUTE(IF(VLOOKUP(BG$312,$AD$9:$AN$32,8,FALSE)=INDEX($E$171:$G$172,MATCH("●",INDEX($H$171:$AQ$172,,MATCH($D335,$137:$137,0)-7),0),1),"","sed -i "&amp;IF($AK$310="MacOS","'' ","")&amp;"'s#"&amp;BG$312&amp;"="""&amp;VLOOKUP(BG$312,$AD$9:$AN$32,8,FALSE)&amp;""""&amp;"#"&amp;BG$312&amp;"="&amp;""""&amp;INDEX($E$171:$G$172,MATCH("●",INDEX($H$171:$AQ$172,,MATCH($D335,$137:$137,0)-7),0),1)&amp;""""&amp;"#g'"&amp;" ${CONFIG_DIR}"&amp;$K$7&amp;"; export "&amp;BG$312&amp;"="&amp;""""&amp;INDEX($E$171:$G$172,MATCH("●",INDEX($H$171:$AQ$172,,MATCH($D335,$137:$137,0)-7),0),1)&amp;""";"),",",""",""")</f>
        <v/>
      </c>
      <c r="BH335" s="71" t="str">
        <f>SUBSTITUTE(IF(INDEX($E$171:$G$172,MATCH("●",INDEX($H$171:$AQ$172,,MATCH($D335,$137:$137,0)-7),0),1)=VLOOKUP(BH$312,$AD$9:$AN$16,8,FALSE),"","sed -i "&amp;IF($AK$310="MacOS","'' ","")&amp;"'s#"&amp;BH$312&amp;"="""&amp;INDEX($E$171:$G$172,MATCH("●",INDEX($H$171:$AQ$172,,MATCH($D335,$137:$137,0)-7),0),1)&amp;""""&amp;"#"&amp;BH$312&amp;"="&amp;""""&amp;VLOOKUP(BH$312,$AD$9:$AN$16,8,FALSE)&amp;""""&amp;"#g'"&amp;"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5" s="71" t="str">
        <f>SUBSTITUTE(IF(VLOOKUP(BI$312,$AD$9:$AN$32,8,FALSE)=INDEX($E$174:$G$186,MATCH("●",INDEX($H$174:$AQ$186,,MATCH($D335,$137:$137,0)-7),0),1),"","sed -i "&amp;IF($AK$310="MacOS","'' ","")&amp;"'s#"&amp;BI$312&amp;"="""&amp;VLOOKUP(BI$312,$AD$9:$AN$32,8,FALSE)&amp;""""&amp;"#"&amp;BI$312&amp;"="&amp;""""&amp;INDEX($E$174:$G$186,MATCH("●",INDEX($H$174:$AQ$186,,MATCH($D335,$137:$137,0)-7),0),1)&amp;""""&amp;"#g'"&amp;" ${CONFIG_DIR}"&amp;$K$7&amp;"; export "&amp;BI$312&amp;"="&amp;""""&amp;INDEX($E$174:$G$186,MATCH("●",INDEX($H$174:$AQ$186,,MATCH($D335,$137:$137,0)-7),0),1)&amp;""";"),",",""",""")</f>
        <v>sed -i '' 's#DATABASE_USERRIGHT="ALL PRIVILEGES"#DATABASE_USERRIGHT="NONE"#g' ${CONFIG_DIR}db_sql_config.txt; export DATABASE_USERRIGHT="NONE";</v>
      </c>
      <c r="BJ335" s="71" t="str">
        <f>SUBSTITUTE(IF(INDEX($E$174:$G$186,MATCH("●",INDEX($H$174:$AQ$186,,MATCH($D335,$137:$137,0)-7),0),1)=VLOOKUP(BJ$312,$AD$9:$AN$16,8,FALSE),"","sed -i "&amp;IF($AK$310="MacOS","'' ","")&amp;"'s#"&amp;BJ$312&amp;"="""&amp;INDEX($E$174:$G$186,MATCH("●",INDEX($H$174:$AQ$186,,MATCH($D335,$137:$137,0)-7),0),1)&amp;""""&amp;"#"&amp;BJ$312&amp;"="&amp;""""&amp;VLOOKUP(BJ$312,$AD$9:$AN$16,8,FALSE)&amp;""""&amp;"#g'"&amp;"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's#DATABASE_USERRIGHT="NONE"#DATABASE_USERRIGHT="ALL PRIVILEGES"#g' ${CONFIG_DIR}db_sql_config.txt; export DATABASE_USERRIGHT="ALL PRIVILEGES";</v>
      </c>
      <c r="BK335" s="71" t="str">
        <f>SUBSTITUTE(IF(VLOOKUP(BK$312,$AD$9:$AN$32,8,FALSE)=INDEX($E$188:$G$191,MATCH("●",INDEX($H$188:$AQ$191,,MATCH($D335,$137:$137,0)-7),0),1),"","sed -i "&amp;IF($AK$310="MacOS","'' ","")&amp;"'s#"&amp;BK$312&amp;"="""&amp;VLOOKUP(BK$312,$AD$9:$AN$32,8,FALSE)&amp;""""&amp;"#"&amp;BK$312&amp;"="&amp;""""&amp;INDEX($E$188:$G$191,MATCH("●",INDEX($H$188:$AQ$191,,MATCH($D335,$137:$137,0)-7),0),1)&amp;""""&amp;"#g'"&amp;" ${CONFIG_DIR}"&amp;$K$7&amp;"; export "&amp;BK$312&amp;"="&amp;""""&amp;INDEX($E$188:$G$191,MATCH("●",INDEX($H$188:$AQ$191,,MATCH($D335,$137:$137,0)-7),0),1)&amp;""";"),",",""",""")</f>
        <v/>
      </c>
      <c r="BL335" s="71" t="str">
        <f>SUBSTITUTE(IF(INDEX($E$188:$G$191,MATCH("●",INDEX($H$188:$AQ$191,,MATCH($D335,$137:$137,0)-7),0),1)=VLOOKUP(BL$312,$AD$9:$AN$32,8,FALSE),"","sed -i "&amp;IF($AK$310="MacOS","'' ","")&amp;"'s#"&amp;BL$312&amp;"="""&amp;INDEX($E$188:$G$191,MATCH("●",INDEX($H$188:$AQ$191,,MATCH($D335,$137:$137,0)-7),0),1)&amp;""""&amp;"#"&amp;BL$312&amp;"="&amp;""""&amp;VLOOKUP(BL$312,$AD$9:$AN$32,8,FALSE)&amp;""""&amp;"#g'"&amp;"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5" s="71" t="str">
        <f>SUBSTITUTE(IF(VLOOKUP(BM$312,$AD$9:$AN$32,8,FALSE)=INDEX($E$193:$G$194,MATCH("●",INDEX($H$193:$AQ$194,,MATCH($D335,$137:$137,0)-7),0),1),"","sed -i "&amp;IF($AK$310="MacOS","'' ","")&amp;"'s#"&amp;BM$312&amp;"="""&amp;VLOOKUP(BM$312,$AD$9:$AN$32,8,FALSE)&amp;""""&amp;"#"&amp;BM$312&amp;"="&amp;""""&amp;INDEX($E$193:$G$194,MATCH("●",INDEX($H$193:$AQ$194,,MATCH($D335,$137:$137,0)-7),0),1)&amp;""""&amp;"#g'"&amp;" ${CONFIG_DIR}"&amp;$K$7&amp;"; export "&amp;BM$312&amp;"="&amp;""""&amp;INDEX($E$193:$G$194,MATCH("●",INDEX($H$193:$AQ$194,,MATCH($D335,$137:$137,0)-7),0),1)&amp;""";"),",",""",""")</f>
        <v/>
      </c>
      <c r="BN335" s="71" t="str">
        <f>SUBSTITUTE(IF(INDEX($E$193:$G$194,MATCH("●",INDEX($H$193:$AQ$194,,MATCH($D335,$137:$137,0)-7),0),1)=VLOOKUP(BN$312,$AD$9:$AN$32,8,FALSE),"","sed -i "&amp;IF($AK$310="MacOS","'' ","")&amp;"'s#"&amp;BN$312&amp;"="""&amp;INDEX($E$193:$G$194,MATCH("●",INDEX($H$193:$AQ$194,,MATCH($D335,$137:$137,0)-7),0),1)&amp;""""&amp;"#"&amp;BN$312&amp;"="&amp;""""&amp;VLOOKUP(BN$312,$AD$9:$AN$32,8,FALSE)&amp;""""&amp;"#g'"&amp;"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5" s="71" t="str">
        <f>SUBSTITUTE(IF(VLOOKUP(BO$312,$AD$9:$AN$32,8,FALSE)=INDEX($E$196:$G$197,MATCH("●",INDEX($H$196:$AQ$197,,MATCH($D335,$137:$137,0)-7),0),1),"","sed -i "&amp;IF($AK$310="MacOS","'' ","")&amp;"'s#"&amp;BO$312&amp;"="""&amp;VLOOKUP(BO$312,$AD$9:$AN$32,8,FALSE)&amp;""""&amp;"#"&amp;BO$312&amp;"="&amp;""""&amp;INDEX($E$196:$G$197,MATCH("●",INDEX($H$196:$AQ$197,,MATCH($D335,$137:$137,0)-7),0),1)&amp;""""&amp;"#g'"&amp;" ${CONFIG_DIR}"&amp;$K$7&amp;"; export "&amp;BO$312&amp;"="&amp;""""&amp;INDEX($E$196:$G$197,MATCH("●",INDEX($H$196:$AQ$197,,MATCH($D335,$137:$137,0)-7),0),1)&amp;""";"),",",""",""")</f>
        <v/>
      </c>
      <c r="BP335" s="71" t="str">
        <f>SUBSTITUTE(IF(INDEX($E$196:$G$197,MATCH("●",INDEX($H$196:$AQ$197,,MATCH($D335,$137:$137,0)-7),0),1)=VLOOKUP(BP$312,$AD$9:$AN$32,8,FALSE),"","sed -i "&amp;IF($AK$310="MacOS","'' ","")&amp;"'s#"&amp;BP$312&amp;"="""&amp;INDEX($E$196:$G$197,MATCH("●",INDEX($H$196:$AQ$197,,MATCH($D335,$137:$137,0)-7),0),1)&amp;""""&amp;"#"&amp;BP$312&amp;"="&amp;""""&amp;VLOOKUP(BP$312,$AD$9:$AN$32,8,FALSE)&amp;""""&amp;"#g'"&amp;"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5" s="71" t="str">
        <f>SUBSTITUTE(IF(VLOOKUP(BQ$312,$AD$9:$AN$32,8,FALSE)=INDEX($E$199:$G$200,MATCH("●",INDEX($H$199:$AQ$200,,MATCH($D335,$137:$137,0)-7),0),1),"","sed -i "&amp;IF($AK$310="MacOS","'' ","")&amp;"'s#"&amp;BQ$312&amp;"="""&amp;VLOOKUP(BQ$312,$AD$9:$AN$32,8,FALSE)&amp;""""&amp;"#"&amp;BQ$312&amp;"="&amp;""""&amp;INDEX($E$199:$G$200,MATCH("●",INDEX($H$199:$AQ$200,,MATCH($D335,$137:$137,0)-7),0),1)&amp;""""&amp;"#g'"&amp;" ${CONFIG_DIR}"&amp;$K$7&amp;"; export "&amp;BQ$312&amp;"="&amp;""""&amp;INDEX($E$199:$G$200,MATCH("●",INDEX($H$199:$AQ$200,,MATCH($D335,$137:$137,0)-7),0),1)&amp;""";"),",",""",""")</f>
        <v/>
      </c>
      <c r="BR335" s="71" t="str">
        <f>SUBSTITUTE(IF(INDEX($E$199:$G$200,MATCH("●",INDEX($H$199:$AQ$200,,MATCH($D335,$137:$137,0)-7),0),1)=VLOOKUP(BR$312,$AD$9:$AN$32,8,FALSE),"","sed -i "&amp;IF($AK$310="MacOS","'' ","")&amp;"'s#"&amp;BR$312&amp;"="""&amp;INDEX($E$199:$G$200,MATCH("●",INDEX($H$199:$AQ$200,,MATCH($D335,$137:$137,0)-7),0),1)&amp;""""&amp;"#"&amp;BR$312&amp;"="&amp;""""&amp;VLOOKUP(BR$312,$AD$9:$AN$32,8,FALSE)&amp;""""&amp;"#g'"&amp;"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5" s="71" t="str">
        <f>SUBSTITUTE(IF(VLOOKUP(BS$312,$AD$9:$AN$32,8,FALSE)=INDEX($E$202:$G$205,MATCH("●",INDEX($H$202:$AQ$205,,MATCH($D335,$137:$137,0)-7),0),1),"","sed -i "&amp;IF($AK$310="MacOS","'' ","")&amp;"'s#"&amp;BS$312&amp;"="""&amp;VLOOKUP(BS$312,$AD$9:$AN$32,8,FALSE)&amp;""""&amp;"#"&amp;BS$312&amp;"="&amp;""""&amp;INDEX($E$202:$G$205,MATCH("●",INDEX($H$202:$AQ$205,,MATCH($D335,$137:$137,0)-7),0),1)&amp;""""&amp;"#g'"&amp;" ${CONFIG_DIR}"&amp;$K$7&amp;"; export "&amp;BS$312&amp;"="&amp;""""&amp;INDEX($E$202:$G$205,MATCH("●",INDEX($H$202:$AQ$205,,MATCH($D335,$137:$137,0)-7),0),1)&amp;""";"),",",""",""")</f>
        <v/>
      </c>
      <c r="BT335" s="71" t="str">
        <f>SUBSTITUTE(IF(INDEX($E$202:$G$205,MATCH("●",INDEX($H$202:$AQ$205,,MATCH($D335,$137:$137,0)-7),0),1)=VLOOKUP(BT$312,$AD$9:$AN$32,8,FALSE),"","sed -i "&amp;IF($AK$310="MacOS","'' ","")&amp;"'s#"&amp;BT$312&amp;"="""&amp;INDEX($E$202:$G$205,MATCH("●",INDEX($H$202:$AQ$205,,MATCH($D335,$137:$137,0)-7),0),1)&amp;""""&amp;"#"&amp;BT$312&amp;"="&amp;""""&amp;VLOOKUP(BT$312,$AD$9:$AN$32,8,FALSE)&amp;""""&amp;"#g'"&amp;"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5" s="71" t="str">
        <f>SUBSTITUTE(IF(VLOOKUP(BU$312,$AD$9:$AN$32,8,FALSE)=INDEX($E$207:$G$212,MATCH("●",INDEX($H$207:$AQ$212,,MATCH($D335,$137:$137,0)-7),0),1),"","sed -i "&amp;IF($AK$310="MacOS","'' ","")&amp;"'s#"&amp;BU$312&amp;"="""&amp;VLOOKUP(BU$312,$AD$9:$AN$32,8,FALSE)&amp;""""&amp;"#"&amp;BU$312&amp;"="&amp;""""&amp;INDEX($E$207:$G$212,MATCH("●",INDEX($H$207:$AQ$212,,MATCH($D335,$137:$137,0)-7),0),1)&amp;""""&amp;"#g'"&amp;" ${CONFIG_DIR}"&amp;$K$7&amp;"; export "&amp;BU$312&amp;"="&amp;""""&amp;INDEX($E$207:$G$212,MATCH("●",INDEX($H$207:$AQ$212,,MATCH($D335,$137:$137,0)-7),0),1)&amp;""";"),",",""",""")</f>
        <v/>
      </c>
      <c r="BV335" s="71" t="str">
        <f>SUBSTITUTE(IF(INDEX($E$207:$G$212,MATCH("●",INDEX($H$207:$AQ$212,,MATCH($D335,$137:$137,0)-7),0),1)=VLOOKUP(BV$312,$AD$9:$AN$32,8,FALSE),"","sed -i "&amp;IF($AK$310="MacOS","'' ","")&amp;"'s#"&amp;BV$312&amp;"="""&amp;INDEX($E$207:$G$212,MATCH("●",INDEX($H$207:$AQ$212,,MATCH($D335,$137:$137,0)-7),0),1)&amp;""""&amp;"#"&amp;BV$312&amp;"="&amp;""""&amp;VLOOKUP(BV$312,$AD$9:$AN$32,8,FALSE)&amp;""""&amp;"#g'"&amp;"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5" s="71" t="str">
        <f>SUBSTITUTE(IF(VLOOKUP(BW$312,$AD$9:$AN$32,8,FALSE)=INDEX($E$214:$G$219,MATCH("●",INDEX($H$214:$AQ$219,,MATCH($D335,$137:$137,0)-7),0),1),"","sed -i "&amp;IF($AK$310="MacOS","'' ","")&amp;"'s#"&amp;BW$312&amp;"="""&amp;VLOOKUP(BW$312,$AD$9:$AN$32,8,FALSE)&amp;""""&amp;"#"&amp;BW$312&amp;"="&amp;""""&amp;INDEX($E$214:$G$219,MATCH("●",INDEX($H$214:$AQ$219,,MATCH($D335,$137:$137,0)-7),0),1)&amp;""""&amp;"#g'"&amp;" ${CONFIG_DIR}"&amp;$K$7&amp;"; export "&amp;BW$312&amp;"="&amp;""""&amp;INDEX($E$214:$G$219,MATCH("●",INDEX($H$214:$AQ$219,,MATCH($D335,$137:$137,0)-7),0),1)&amp;""";"),",",""",""")</f>
        <v/>
      </c>
      <c r="BX335" s="71" t="str">
        <f>SUBSTITUTE(IF(INDEX($E$214:$G$219,MATCH("●",INDEX($H$214:$AQ$219,,MATCH($D335,$137:$137,0)-7),0),1)=VLOOKUP(BX$312,$AD$9:$AN$32,8,FALSE),"","sed -i "&amp;IF($AK$310="MacOS","'' ","")&amp;"'s#"&amp;BX$312&amp;"="""&amp;INDEX($E$214:$G$219,MATCH("●",INDEX($H$214:$AQ$219,,MATCH($D335,$137:$137,0)-7),0),1)&amp;""""&amp;"#"&amp;BX$312&amp;"="&amp;""""&amp;VLOOKUP(BX$312,$AD$9:$AN$32,8,FALSE)&amp;""""&amp;"#g'"&amp;"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5" s="71" t="str">
        <f>SUBSTITUTE(IF(VLOOKUP(BY$312,$AD$9:$AN$32,8,FALSE)=INDEX($E$221:$G$226,MATCH("●",INDEX($H$221:$AQ$226,,MATCH($D335,$137:$137,0)-7),0),1),"","sed -i "&amp;IF($AK$310="MacOS","'' ","")&amp;"'s#"&amp;BY$312&amp;"="""&amp;VLOOKUP(BY$312,$AD$9:$AN$32,8,FALSE)&amp;""""&amp;"#"&amp;BY$312&amp;"="&amp;""""&amp;INDEX($E$221:$G$226,MATCH("●",INDEX($H$221:$AQ$226,,MATCH($D335,$137:$137,0)-7),0),1)&amp;""""&amp;"#g'"&amp;" ${CONFIG_DIR}"&amp;$K$7&amp;"; export "&amp;BY$312&amp;"="&amp;""""&amp;INDEX($E$221:$G$226,MATCH("●",INDEX($H$221:$AQ$226,,MATCH($D335,$137:$137,0)-7),0),1)&amp;""";"),",",""",""")</f>
        <v/>
      </c>
      <c r="BZ335" s="71" t="str">
        <f>SUBSTITUTE(IF(INDEX($E$221:$G$226,MATCH("●",INDEX($H$221:$AQ$226,,MATCH($D335,$137:$137,0)-7),0),1)=VLOOKUP(BZ$312,$AD$9:$AN$32,8,FALSE),"","sed -i "&amp;IF($AK$310="MacOS","'' ","")&amp;"'s#"&amp;BZ$312&amp;"="""&amp;INDEX($E$221:$G$226,MATCH("●",INDEX($H$221:$AQ$226,,MATCH($D335,$137:$137,0)-7),0),1)&amp;""""&amp;"#"&amp;BZ$312&amp;"="&amp;""""&amp;VLOOKUP(BZ$312,$AD$9:$AN$32,8,FALSE)&amp;""""&amp;"#g'"&amp;"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5" s="71" t="str">
        <f>SUBSTITUTE(IF(VLOOKUP(CA$312,$AD$9:$AN$32,8,FALSE)=INDEX($E$228:$G$233,MATCH("●",INDEX($H$228:$AQ$233,,MATCH($D335,$137:$137,0)-7),0),1),"","sed -i "&amp;IF($AK$310="MacOS","'' ","")&amp;"'s#"&amp;CA$312&amp;"="""&amp;VLOOKUP(CA$312,$AD$9:$AN$32,8,FALSE)&amp;""""&amp;"#"&amp;CA$312&amp;"="&amp;""""&amp;INDEX($E$228:$G$233,MATCH("●",INDEX($H$228:$AQ$233,,MATCH($D335,$137:$137,0)-7),0),1)&amp;""""&amp;"#g'"&amp;" ${CONFIG_DIR}"&amp;$K$7&amp;"; export "&amp;CA$312&amp;"="&amp;""""&amp;INDEX($E$228:$G$233,MATCH("●",INDEX($H$228:$AQ$233,,MATCH($D335,$137:$137,0)-7),0),1)&amp;""";"),",",""",""")</f>
        <v/>
      </c>
      <c r="CB335" s="71" t="str">
        <f>SUBSTITUTE(IF(INDEX($E$228:$G$233,MATCH("●",INDEX($H$228:$AQ$233,,MATCH($D335,$137:$137,0)-7),0),1)=VLOOKUP(CB$312,$AD$9:$AN$32,8,FALSE),"","sed -i "&amp;IF($AK$310="MacOS","'' ","")&amp;"'s#"&amp;CB$312&amp;"="""&amp;INDEX($E$228:$G$233,MATCH("●",INDEX($H$228:$AQ$233,,MATCH($D335,$137:$137,0)-7),0),1)&amp;""""&amp;"#"&amp;CB$312&amp;"="&amp;""""&amp;VLOOKUP(CB$312,$AD$9:$AN$32,8,FALSE)&amp;""""&amp;"#g'"&amp;"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5" s="71" t="str">
        <f>SUBSTITUTE(IF(VLOOKUP(CC$312,$AD$9:$AN$32,8,FALSE)=INDEX($E$235:$G$240,MATCH("●",INDEX($H$235:$AQ$240,,MATCH($D335,$137:$137,0)-7),0),1),"","sed -i "&amp;IF($AK$310="MacOS","'' ","")&amp;"'s#"&amp;CC$312&amp;"="""&amp;VLOOKUP(CC$312,$AD$9:$AN$32,8,FALSE)&amp;""""&amp;"#"&amp;CC$312&amp;"="&amp;""""&amp;INDEX($E$235:$G$240,MATCH("●",INDEX($H$235:$AQ$240,,MATCH($D335,$137:$137,0)-7),0),1)&amp;""""&amp;"#g'"&amp;" ${CONFIG_DIR}"&amp;$K$7&amp;"; export "&amp;CC$312&amp;"="&amp;""""&amp;INDEX($E$235:$G$240,MATCH("●",INDEX($H$235:$AQ$240,,MATCH($D335,$137:$137,0)-7),0),1)&amp;""";"),",",""",""")</f>
        <v/>
      </c>
      <c r="CD335" s="71" t="str">
        <f>SUBSTITUTE(IF(INDEX($E$235:$G$240,MATCH("●",INDEX($H$235:$AQ$240,,MATCH($D335,$137:$137,0)-7),0),1)=VLOOKUP(CD$312,$AD$9:$AN$32,8,FALSE),"","sed -i "&amp;IF($AK$310="MacOS","'' ","")&amp;"'s#"&amp;CD$312&amp;"="""&amp;INDEX($E$235:$G$240,MATCH("●",INDEX($H$235:$AQ$240,,MATCH($D335,$137:$137,0)-7),0),1)&amp;""""&amp;"#"&amp;CD$312&amp;"="&amp;""""&amp;VLOOKUP(CD$312,$AD$9:$AN$32,8,FALSE)&amp;""""&amp;"#g'"&amp;"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5" s="71" t="str">
        <f>SUBSTITUTE(IF(VLOOKUP(CE$312,$AD$9:$AN$32,8,FALSE)=INDEX($E$242:$G$247,MATCH("●",INDEX($H$242:$AQ$247,,MATCH($D335,$137:$137,0)-7),0),1),"","sed -i "&amp;IF($AK$310="MacOS","'' ","")&amp;"'s#"&amp;CE$312&amp;"="""&amp;VLOOKUP(CE$312,$AD$9:$AN$32,8,FALSE)&amp;""""&amp;"#"&amp;CE$312&amp;"="&amp;""""&amp;INDEX($E$242:$G$247,MATCH("●",INDEX($H$242:$AQ$247,,MATCH($D335,$137:$137,0)-7),0),1)&amp;""""&amp;"#g'"&amp;" ${CONFIG_DIR}"&amp;$K$7&amp;"; export "&amp;CE$312&amp;"="&amp;""""&amp;INDEX($E$242:$G$247,MATCH("●",INDEX($H$242:$AQ$247,,MATCH($D335,$137:$137,0)-7),0),1)&amp;""";"),",",""",""")</f>
        <v/>
      </c>
      <c r="CF335" s="71" t="str">
        <f>SUBSTITUTE(IF(INDEX($E$242:$G$247,MATCH("●",INDEX($H$242:$AQ$247,,MATCH($D335,$137:$137,0)-7),0),1)=VLOOKUP(CF$312,$AD$9:$AN$32,8,FALSE),"","sed -i "&amp;IF($AK$310="MacOS","'' ","")&amp;"'s#"&amp;CF$312&amp;"="""&amp;INDEX($E$242:$G$247,MATCH("●",INDEX($H$242:$AQ$247,,MATCH($D335,$137:$137,0)-7),0),1)&amp;""""&amp;"#"&amp;CF$312&amp;"="&amp;""""&amp;VLOOKUP(CF$312,$AD$9:$AN$32,8,FALSE)&amp;""""&amp;"#g'"&amp;"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5" s="71" t="str">
        <f>SUBSTITUTE(IF(VLOOKUP(CG$312,$AD$9:$AN$32,8,FALSE)=INDEX($E$249:$G$253,MATCH("●",INDEX($H$249:$AQ$253,,MATCH($D335,$137:$137,0)-7),0),1),"","sed -i "&amp;IF($AK$310="MacOS","'' ","")&amp;"'s#"&amp;CG$312&amp;"="""&amp;VLOOKUP(CG$312,$AD$9:$AN$32,8,FALSE)&amp;""""&amp;"#"&amp;CG$312&amp;"="&amp;""""&amp;INDEX($E$249:$G$253,MATCH("●",INDEX($H$249:$AQ$253,,MATCH($D335,$137:$137,0)-7),0),1)&amp;""""&amp;"#g'"&amp;" ${CONFIG_DIR}"&amp;$K$7&amp;"; export "&amp;CG$312&amp;"="&amp;""""&amp;INDEX($E$249:$G$253,MATCH("●",INDEX($H$249:$AQ$253,,MATCH($D335,$137:$137,0)-7),0),1)&amp;""";"),",",""",""")</f>
        <v/>
      </c>
      <c r="CH335" s="71" t="str">
        <f>SUBSTITUTE(IF(INDEX($E$249:$G$253,MATCH("●",INDEX($H$249:$AQ$253,,MATCH($D335,$137:$137,0)-7),0),1)=VLOOKUP(CH$312,$AD$9:$AN$32,8,FALSE),"","sed -i "&amp;IF($AK$310="MacOS","'' ","")&amp;"'s#"&amp;CH$312&amp;"="""&amp;INDEX($E$249:$G$253,MATCH("●",INDEX($H$249:$AQ$253,,MATCH($D335,$137:$137,0)-7),0),1)&amp;""""&amp;"#"&amp;CH$312&amp;"="&amp;""""&amp;VLOOKUP(CH$312,$AD$9:$AN$32,8,FALSE)&amp;""""&amp;"#g'"&amp;"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5" s="71" t="str">
        <f>SUBSTITUTE(IF(VLOOKUP(CI$312,$AD$9:$AN$32,8,FALSE)=INDEX($E$255:$G$259,MATCH("●",INDEX($H$255:$AQ$259,,MATCH($D335,$137:$137,0)-7),0),1),"","sed -i "&amp;IF($AK$310="MacOS","'' ","")&amp;"'s#"&amp;CI$312&amp;"="""&amp;VLOOKUP(CI$312,$AD$9:$AN$32,8,FALSE)&amp;""""&amp;"#"&amp;CI$312&amp;"="&amp;""""&amp;INDEX($E$255:$G$259,MATCH("●",INDEX($H$255:$AQ$259,,MATCH($D335,$137:$137,0)-7),0),1)&amp;""""&amp;"#g'"&amp;" ${CONFIG_DIR}"&amp;$K$7&amp;"; export "&amp;CI$312&amp;"="&amp;""""&amp;INDEX($E$255:$G$259,MATCH("●",INDEX($H$255:$AQ$259,,MATCH($D335,$137:$137,0)-7),0),1)&amp;""";"),",",""",""")</f>
        <v/>
      </c>
      <c r="CJ335" s="71" t="str">
        <f>SUBSTITUTE(IF(INDEX($E$255:$G$259,MATCH("●",INDEX($H$255:$AQ$259,,MATCH($D335,$137:$137,0)-7),0),1)=VLOOKUP(CJ$312,$AD$9:$AN$32,8,FALSE),"","sed -i "&amp;IF($AK$310="MacOS","'' ","")&amp;"'s#"&amp;CJ$312&amp;"="""&amp;INDEX($E$255:$G$259,MATCH("●",INDEX($H$255:$AQ$259,,MATCH($D335,$137:$137,0)-7),0),1)&amp;""""&amp;"#"&amp;CJ$312&amp;"="&amp;""""&amp;VLOOKUP(CJ$312,$AD$9:$AN$32,8,FALSE)&amp;""""&amp;"#g'"&amp;"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5" s="71" t="str">
        <f>SUBSTITUTE(IF(VLOOKUP(CK$312,$AD$9:$AN$32,8,FALSE)=INDEX($E$261:$G$270,MATCH("●",INDEX($H$261:$AQ$270,,MATCH($D335,$137:$137,0)-7),0),1),"","sed -i "&amp;IF($AK$310="MacOS","'' ","")&amp;"'s#"&amp;CK$312&amp;"="""&amp;VLOOKUP(CK$312,$AD$9:$AN$32,8,FALSE)&amp;""""&amp;"#"&amp;CK$312&amp;"="&amp;""""&amp;INDEX($E$261:$G$270,MATCH("●",INDEX($H$261:$AQ$270,,MATCH($D335,$137:$137,0)-7),0),1)&amp;""""&amp;"#g'"&amp;" ${CONFIG_DIR}"&amp;$K$7&amp;"; export "&amp;CK$312&amp;"="&amp;""""&amp;INDEX($E$261:$G$270,MATCH("●",INDEX($H$261:$AQ$270,,MATCH($D335,$137:$137,0)-7),0),1)&amp;""";"),",",""",""")</f>
        <v/>
      </c>
      <c r="CL335" s="71" t="str">
        <f t="shared" si="6"/>
        <v/>
      </c>
      <c r="CM335" s="71" t="str">
        <f t="shared" si="7"/>
        <v/>
      </c>
      <c r="CN335" s="71" t="str">
        <f t="shared" si="8"/>
        <v/>
      </c>
      <c r="CO335" s="71" t="str">
        <f t="shared" si="9"/>
        <v/>
      </c>
      <c r="CP335" s="71" t="str">
        <f t="shared" si="10"/>
        <v/>
      </c>
      <c r="CQ335" s="71" t="str">
        <f t="shared" si="11"/>
        <v/>
      </c>
      <c r="CR335" s="71" t="str">
        <f t="shared" si="12"/>
        <v/>
      </c>
      <c r="CS335" s="5" t="s">
        <v>735</v>
      </c>
    </row>
    <row r="336" spans="4:97" ht="72" customHeight="1">
      <c r="D336" s="96">
        <f t="shared" si="13"/>
        <v>100</v>
      </c>
      <c r="E336" s="97"/>
      <c r="F336" s="97"/>
      <c r="G336" s="98"/>
      <c r="H336" s="45" t="str">
        <f t="shared" ca="1" si="5"/>
        <v>clear; echo テストケース100;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's#DATABASE_TABLERIGHT="*"#DATABASE_TABLERIGHT=""#g' ${CONFIG_DIR}db_sql_config.txt; export DATABASE_TABLERIGHT="";sh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's#DATABASE_TABLERIGHT=""#DATABASE_TABLERIGHT="*"#g' ${CONFIG_DIR}db_sql_config.txt; export DATABASE_TABLERIGHT="*";</v>
      </c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7"/>
      <c r="AE336" s="99" t="str" cm="1">
        <f t="array" ref="AE336">SUBSTITUTE(INDEX($H$288:$AQ$288, , MATCH($D336, $137:$137, 0)-7),"-","")</f>
        <v>正常</v>
      </c>
      <c r="AF336" s="100"/>
      <c r="AG336" s="101"/>
      <c r="AH336" s="102" t="s">
        <v>1587</v>
      </c>
      <c r="AI336" s="103"/>
      <c r="AJ336" s="103"/>
      <c r="AK336" s="103"/>
      <c r="AL336" s="103"/>
      <c r="AM336" s="103"/>
      <c r="AN336" s="103"/>
      <c r="AO336" s="103"/>
      <c r="AP336" s="103"/>
      <c r="AQ336" s="104"/>
      <c r="AS336" s="68" t="str" cm="1">
        <f t="array" ref="AS336">SUBSTITUTE(TEXT(INDEX($H$291:$AQ$291,1,$D336-77),"000000"),"-","")</f>
        <v>240001</v>
      </c>
      <c r="AT336" s="69"/>
      <c r="AU336" s="70"/>
      <c r="AW336" s="71" t="str">
        <f>SUBSTITUTE(IF(VLOOKUP(AW$312,$AD$9:$AN$32,8,FALSE)=INDEX($E$143:$G$146,MATCH("●",INDEX($H$143:$AQ$146,,MATCH($D336,$137:$137,0)-7),0),1),"","sed -i "&amp;IF($AK$310="MacOS","'' ","")&amp;"'s#"&amp;AW$312&amp;"="""&amp;VLOOKUP(AW$312,$AD$9:$AN$32,8,FALSE)&amp;""""&amp;"#"&amp;AW$312&amp;"="&amp;""""&amp;INDEX($E$143:$G$146,MATCH("●",INDEX($H$143:$AQ$146,,MATCH($D336,$137:$137,0)-7),0),1)&amp;""""&amp;"#g'"&amp;" ${CONFIG_DIR}"&amp;$K$7&amp;"; export "&amp;AW$312&amp;"="&amp;""""&amp;INDEX($E$143:$G$146,MATCH("●",INDEX($H$143:$AQ$146,,MATCH($D336,$137:$137,0)-7),0),1)&amp;""";"),",",""",""")</f>
        <v>sed -i '' 's#DBMS_NAME="MySQL"#DBMS_NAME="PostgreSQL"#g' ${CONFIG_DIR}db_sql_config.txt; export DBMS_NAME="PostgreSQL";</v>
      </c>
      <c r="AX336" s="71" t="str">
        <f>SUBSTITUTE(IF(INDEX($E$143:$G$146,MATCH("●",INDEX($H$143:$AQ$146,,MATCH($D336,$137:$137,0)-7),0),1)=VLOOKUP(AX$312,$AD$9:$AN$32,8,FALSE),"","sed -i "&amp;IF($AK$310="MacOS","'' ","")&amp;"'s#"&amp;AX$312&amp;"="""&amp;INDEX($E$143:$G$146,MATCH("●",INDEX($H$143:$AQ$146,,MATCH($D336,$137:$137,0)-7),0),1)&amp;""""&amp;"#"&amp;AX$312&amp;"="&amp;""""&amp;VLOOKUP(AX$312,$AD$9:$AN$32,8,FALSE)&amp;""""&amp;"#g'"&amp;"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6" s="71" t="str">
        <f>SUBSTITUTE(IF(VLOOKUP(AY$312,$AD$9:$AN$32,8,FALSE)=INDEX($E$148:$G$149,MATCH("●",INDEX($H$148:$AQ$149,,MATCH($D336,$137:$137,0)-7),0),1),"","sed -i "&amp;IF($AK$310="MacOS","'' ","")&amp;"'s#"&amp;AY$312&amp;"="""&amp;VLOOKUP(AY$312,$AD$9:$AN$32,8,FALSE)&amp;""""&amp;"#"&amp;AY$312&amp;"="&amp;""""&amp;INDEX($E$148:$G$149,MATCH("●",INDEX($H$148:$AQ$149,,MATCH($D336,$137:$137,0)-7),0),1)&amp;""""&amp;"#g'"&amp;" ${CONFIG_DIR}"&amp;$K$7&amp;"; export "&amp;AY$312&amp;"="&amp;""""&amp;INDEX($E$148:$G$149,MATCH("●",INDEX($H$148:$AQ$149,,MATCH($D336,$137:$137,0)-7),0),1)&amp;""";"),",",""",""")</f>
        <v/>
      </c>
      <c r="AZ336" s="71" t="str">
        <f>SUBSTITUTE(IF(INDEX($E$148:$G$149,MATCH("●",INDEX($H$148:$AQ$149,,MATCH($D336,$137:$137,0)-7),0),1)=VLOOKUP(AZ$312,$AD$9:$AN$16,8,FALSE),"","sed -i "&amp;IF($AK$310="MacOS","'' ","")&amp;"'s#"&amp;AZ$312&amp;"="""&amp;INDEX($E$148:$G$149,MATCH("●",INDEX($H$148:$AQ$149,,MATCH($D336,$137:$137,0)-7),0),1)&amp;""""&amp;"#"&amp;AZ$312&amp;"="&amp;""""&amp;VLOOKUP(AZ$312,$AD$9:$AN$16,8,FALSE)&amp;""""&amp;"#g'"&amp;"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6" s="71" t="str">
        <f>SUBSTITUTE(IF(VLOOKUP(BA$312,$AD$9:$AN$32,8,FALSE)=INDEX($E$151:$G$156,MATCH("●",INDEX($H$151:$AQ$156,,MATCH($D336,$137:$137,0)-7),0),1),"","sed -i "&amp;IF($AK$310="MacOS","'' ","")&amp;"'s#"&amp;BA$312&amp;"="""&amp;VLOOKUP(BA$312,$AD$9:$AN$32,8,FALSE)&amp;""""&amp;"#"&amp;BA$312&amp;"="&amp;""""&amp;INDEX($E$151:$G$156,MATCH("●",INDEX($H$151:$AQ$156,,MATCH($D336,$137:$137,0)-7),0),1)&amp;""""&amp;"#g'"&amp;" ${CONFIG_DIR}"&amp;$K$7&amp;"; export "&amp;BA$312&amp;"="&amp;""""&amp;INDEX($E$151:$G$156,MATCH("●",INDEX($H$151:$AQ$156,,MATCH($D336,$137:$137,0)-7),0),1)&amp;""";"),",",""",""")</f>
        <v>sed -i '' 's#DATABASE_CHARACTER_SET="utf8mb4"#DATABASE_CHARACTER_SET="utf8"#g' ${CONFIG_DIR}db_sql_config.txt; export DATABASE_CHARACTER_SET="utf8";</v>
      </c>
      <c r="BB336" s="71" t="str">
        <f>SUBSTITUTE(IF(INDEX($E$151:$G$156,MATCH("●",INDEX($H$151:$AQ$156,,MATCH($D336,$137:$137,0)-7),0),1)=VLOOKUP(BB$312,$AD$9:$AN$16,8,FALSE),"","sed -i "&amp;IF($AK$310="MacOS","'' ","")&amp;"'s#"&amp;BB$312&amp;"="""&amp;INDEX($E$151:$G$156,MATCH("●",INDEX($H$151:$AQ$156,,MATCH($D336,$137:$137,0)-7),0),1)&amp;""""&amp;"#"&amp;BB$312&amp;"="&amp;""""&amp;VLOOKUP(BB$312,$AD$9:$AN$16,8,FALSE)&amp;""""&amp;"#g'"&amp;"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6" s="71" t="str">
        <f>SUBSTITUTE(IF(VLOOKUP(BC$312,$AD$9:$AN$32,8,FALSE)=INDEX($E$158:$G$166,MATCH("●",INDEX($H$158:$AQ$166,,MATCH($D336,$137:$137,0)-7),0),1),"","sed -i "&amp;IF($AK$310="MacOS","'' ","")&amp;"'s#"&amp;BC$312&amp;"="""&amp;VLOOKUP(BC$312,$AD$9:$AN$32,8,FALSE)&amp;""""&amp;"#"&amp;BC$312&amp;"="&amp;""""&amp;INDEX($E$158:$G$166,MATCH("●",INDEX($H$158:$AQ$166,,MATCH($D336,$137:$137,0)-7),0),1)&amp;""""&amp;"#g'"&amp;" ${CONFIG_DIR}"&amp;$K$7&amp;"; export "&amp;BC$312&amp;"="&amp;""""&amp;INDEX($E$158:$G$166,MATCH("●",INDEX($H$158:$AQ$166,,MATCH($D336,$137:$137,0)-7),0),1)&amp;""";"),",",""",""")</f>
        <v>sed -i '' 's#DATABASE_COLLATE="utf8mb4_unicode_ci"#DATABASE_COLLATE="C"#g' ${CONFIG_DIR}db_sql_config.txt; export DATABASE_COLLATE="C";</v>
      </c>
      <c r="BD336" s="71" t="str">
        <f>SUBSTITUTE(IF(INDEX($E$158:$G$166,MATCH("●",INDEX($H$158:$AQ$166,,MATCH($D336,$137:$137,0)-7),0),1)=VLOOKUP(BD$312,$AD$9:$AN$16,8,FALSE),"","sed -i "&amp;IF($AK$310="MacOS","'' ","")&amp;"'s#"&amp;BD$312&amp;"="""&amp;INDEX($E$158:$G$166,MATCH("●",INDEX($H$158:$AQ$166,,MATCH($D336,$137:$137,0)-7),0),1)&amp;""""&amp;"#"&amp;BD$312&amp;"="&amp;""""&amp;VLOOKUP(BD$312,$AD$9:$AN$16,8,FALSE)&amp;""""&amp;"#g'"&amp;"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36" s="71" t="str">
        <f>SUBSTITUTE(IF(VLOOKUP(BE$312,$AD$9:$AN$32,8,FALSE)=INDEX($E$168:$G$169,MATCH("●",INDEX($H$168:$AQ$169,,MATCH($D336,$137:$137,0)-7),0),1),"","sed -i "&amp;IF($AK$310="MacOS","'' ","")&amp;"'s#"&amp;BE$312&amp;"="""&amp;VLOOKUP(BE$312,$AD$9:$AD$9:$AN$32,8,FALSE)&amp;""""&amp;"#"&amp;BE$312&amp;"="&amp;""""&amp;INDEX($E$168:$G$169,MATCH("●",INDEX($H$168:$AQ$169,,MATCH($D336,$137:$137,0)-7),0),1)&amp;""""&amp;"#g'"&amp;" ${CONFIG_DIR}"&amp;$K$7&amp;"; export "&amp;BE$312&amp;"="&amp;""""&amp;INDEX($E$168:$G$169,MATCH("●",INDEX($H$168:$AQ$169,,MATCH($D336,$137:$137,0)-7),0),1)&amp;""";"),",",""",""")</f>
        <v/>
      </c>
      <c r="BF336" s="71" t="str">
        <f>SUBSTITUTE(IF(INDEX($E$168:$G$169,MATCH("●",INDEX($H$168:$AQ$169,,MATCH($D336,$137:$137,0)-7),0),1)=VLOOKUP(BF$312,$AD$9:$AN$16,8,FALSE),"","sed -i "&amp;IF($AK$310="MacOS","'' ","")&amp;"'s#"&amp;BF$312&amp;"="""&amp;INDEX($E$168:$G$169,MATCH("●",INDEX($H$168:$AQ$169,,MATCH($D336,$137:$137,0)-7),0),1)&amp;""""&amp;"#"&amp;BF$312&amp;"="&amp;""""&amp;VLOOKUP(BF$312,$AD$9:$AN$16,8,FALSE)&amp;""""&amp;"#g'"&amp;"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6" s="71" t="str">
        <f>SUBSTITUTE(IF(VLOOKUP(BG$312,$AD$9:$AN$32,8,FALSE)=INDEX($E$171:$G$172,MATCH("●",INDEX($H$171:$AQ$172,,MATCH($D336,$137:$137,0)-7),0),1),"","sed -i "&amp;IF($AK$310="MacOS","'' ","")&amp;"'s#"&amp;BG$312&amp;"="""&amp;VLOOKUP(BG$312,$AD$9:$AN$32,8,FALSE)&amp;""""&amp;"#"&amp;BG$312&amp;"="&amp;""""&amp;INDEX($E$171:$G$172,MATCH("●",INDEX($H$171:$AQ$172,,MATCH($D336,$137:$137,0)-7),0),1)&amp;""""&amp;"#g'"&amp;" ${CONFIG_DIR}"&amp;$K$7&amp;"; export "&amp;BG$312&amp;"="&amp;""""&amp;INDEX($E$171:$G$172,MATCH("●",INDEX($H$171:$AQ$172,,MATCH($D336,$137:$137,0)-7),0),1)&amp;""";"),",",""",""")</f>
        <v/>
      </c>
      <c r="BH336" s="71" t="str">
        <f>SUBSTITUTE(IF(INDEX($E$171:$G$172,MATCH("●",INDEX($H$171:$AQ$172,,MATCH($D336,$137:$137,0)-7),0),1)=VLOOKUP(BH$312,$AD$9:$AN$16,8,FALSE),"","sed -i "&amp;IF($AK$310="MacOS","'' ","")&amp;"'s#"&amp;BH$312&amp;"="""&amp;INDEX($E$171:$G$172,MATCH("●",INDEX($H$171:$AQ$172,,MATCH($D336,$137:$137,0)-7),0),1)&amp;""""&amp;"#"&amp;BH$312&amp;"="&amp;""""&amp;VLOOKUP(BH$312,$AD$9:$AN$16,8,FALSE)&amp;""""&amp;"#g'"&amp;"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6" s="71" t="str">
        <f>SUBSTITUTE(IF(VLOOKUP(BI$312,$AD$9:$AN$32,8,FALSE)=INDEX($E$174:$G$186,MATCH("●",INDEX($H$174:$AQ$186,,MATCH($D336,$137:$137,0)-7),0),1),"","sed -i "&amp;IF($AK$310="MacOS","'' ","")&amp;"'s#"&amp;BI$312&amp;"="""&amp;VLOOKUP(BI$312,$AD$9:$AN$32,8,FALSE)&amp;""""&amp;"#"&amp;BI$312&amp;"="&amp;""""&amp;INDEX($E$174:$G$186,MATCH("●",INDEX($H$174:$AQ$186,,MATCH($D336,$137:$137,0)-7),0),1)&amp;""""&amp;"#g'"&amp;" ${CONFIG_DIR}"&amp;$K$7&amp;"; export "&amp;BI$312&amp;"="&amp;""""&amp;INDEX($E$174:$G$186,MATCH("●",INDEX($H$174:$AQ$186,,MATCH($D336,$137:$137,0)-7),0),1)&amp;""";"),",",""",""")</f>
        <v>sed -i '' 's#DATABASE_USERRIGHT="ALL PRIVILEGES"#DATABASE_USERRIGHT="Superuser"#g' ${CONFIG_DIR}db_sql_config.txt; export DATABASE_USERRIGHT="Superuser";</v>
      </c>
      <c r="BJ336" s="71" t="str">
        <f>SUBSTITUTE(IF(INDEX($E$174:$G$186,MATCH("●",INDEX($H$174:$AQ$186,,MATCH($D336,$137:$137,0)-7),0),1)=VLOOKUP(BJ$312,$AD$9:$AN$16,8,FALSE),"","sed -i "&amp;IF($AK$310="MacOS","'' ","")&amp;"'s#"&amp;BJ$312&amp;"="""&amp;INDEX($E$174:$G$186,MATCH("●",INDEX($H$174:$AQ$186,,MATCH($D336,$137:$137,0)-7),0),1)&amp;""""&amp;"#"&amp;BJ$312&amp;"="&amp;""""&amp;VLOOKUP(BJ$312,$AD$9:$AN$16,8,FALSE)&amp;""""&amp;"#g'"&amp;"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36" s="71" t="str">
        <f>SUBSTITUTE(IF(VLOOKUP(BK$312,$AD$9:$AN$32,8,FALSE)=INDEX($E$188:$G$191,MATCH("●",INDEX($H$188:$AQ$191,,MATCH($D336,$137:$137,0)-7),0),1),"","sed -i "&amp;IF($AK$310="MacOS","'' ","")&amp;"'s#"&amp;BK$312&amp;"="""&amp;VLOOKUP(BK$312,$AD$9:$AN$32,8,FALSE)&amp;""""&amp;"#"&amp;BK$312&amp;"="&amp;""""&amp;INDEX($E$188:$G$191,MATCH("●",INDEX($H$188:$AQ$191,,MATCH($D336,$137:$137,0)-7),0),1)&amp;""""&amp;"#g'"&amp;" ${CONFIG_DIR}"&amp;$K$7&amp;"; export "&amp;BK$312&amp;"="&amp;""""&amp;INDEX($E$188:$G$191,MATCH("●",INDEX($H$188:$AQ$191,,MATCH($D336,$137:$137,0)-7),0),1)&amp;""";"),",",""",""")</f>
        <v>sed -i '' 's#DATABASE_TABLERIGHT="*"#DATABASE_TABLERIGHT="なし"#g' ${CONFIG_DIR}db_sql_config.txt; export DATABASE_TABLERIGHT="なし";</v>
      </c>
      <c r="BL336" s="71" t="str">
        <f>SUBSTITUTE(IF(INDEX($E$188:$G$191,MATCH("●",INDEX($H$188:$AQ$191,,MATCH($D336,$137:$137,0)-7),0),1)=VLOOKUP(BL$312,$AD$9:$AN$32,8,FALSE),"","sed -i "&amp;IF($AK$310="MacOS","'' ","")&amp;"'s#"&amp;BL$312&amp;"="""&amp;INDEX($E$188:$G$191,MATCH("●",INDEX($H$188:$AQ$191,,MATCH($D336,$137:$137,0)-7),0),1)&amp;""""&amp;"#"&amp;BL$312&amp;"="&amp;""""&amp;VLOOKUP(BL$312,$AD$9:$AN$32,8,FALSE)&amp;""""&amp;"#g'"&amp;"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>sed -i '' 's#DATABASE_TABLERIGHT="なし"#DATABASE_TABLERIGHT="*"#g' ${CONFIG_DIR}db_sql_config.txt; export DATABASE_TABLERIGHT="*";</v>
      </c>
      <c r="BM336" s="71" t="str">
        <f>SUBSTITUTE(IF(VLOOKUP(BM$312,$AD$9:$AN$32,8,FALSE)=INDEX($E$193:$G$194,MATCH("●",INDEX($H$193:$AQ$194,,MATCH($D336,$137:$137,0)-7),0),1),"","sed -i "&amp;IF($AK$310="MacOS","'' ","")&amp;"'s#"&amp;BM$312&amp;"="""&amp;VLOOKUP(BM$312,$AD$9:$AN$32,8,FALSE)&amp;""""&amp;"#"&amp;BM$312&amp;"="&amp;""""&amp;INDEX($E$193:$G$194,MATCH("●",INDEX($H$193:$AQ$194,,MATCH($D336,$137:$137,0)-7),0),1)&amp;""""&amp;"#g'"&amp;" ${CONFIG_DIR}"&amp;$K$7&amp;"; export "&amp;BM$312&amp;"="&amp;""""&amp;INDEX($E$193:$G$194,MATCH("●",INDEX($H$193:$AQ$194,,MATCH($D336,$137:$137,0)-7),0),1)&amp;""";"),",",""",""")</f>
        <v/>
      </c>
      <c r="BN336" s="71" t="str">
        <f>SUBSTITUTE(IF(INDEX($E$193:$G$194,MATCH("●",INDEX($H$193:$AQ$194,,MATCH($D336,$137:$137,0)-7),0),1)=VLOOKUP(BN$312,$AD$9:$AN$32,8,FALSE),"","sed -i "&amp;IF($AK$310="MacOS","'' ","")&amp;"'s#"&amp;BN$312&amp;"="""&amp;INDEX($E$193:$G$194,MATCH("●",INDEX($H$193:$AQ$194,,MATCH($D336,$137:$137,0)-7),0),1)&amp;""""&amp;"#"&amp;BN$312&amp;"="&amp;""""&amp;VLOOKUP(BN$312,$AD$9:$AN$32,8,FALSE)&amp;""""&amp;"#g'"&amp;"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6" s="71" t="str">
        <f>SUBSTITUTE(IF(VLOOKUP(BO$312,$AD$9:$AN$32,8,FALSE)=INDEX($E$196:$G$197,MATCH("●",INDEX($H$196:$AQ$197,,MATCH($D336,$137:$137,0)-7),0),1),"","sed -i "&amp;IF($AK$310="MacOS","'' ","")&amp;"'s#"&amp;BO$312&amp;"="""&amp;VLOOKUP(BO$312,$AD$9:$AN$32,8,FALSE)&amp;""""&amp;"#"&amp;BO$312&amp;"="&amp;""""&amp;INDEX($E$196:$G$197,MATCH("●",INDEX($H$196:$AQ$197,,MATCH($D336,$137:$137,0)-7),0),1)&amp;""""&amp;"#g'"&amp;" ${CONFIG_DIR}"&amp;$K$7&amp;"; export "&amp;BO$312&amp;"="&amp;""""&amp;INDEX($E$196:$G$197,MATCH("●",INDEX($H$196:$AQ$197,,MATCH($D336,$137:$137,0)-7),0),1)&amp;""";"),",",""",""")</f>
        <v/>
      </c>
      <c r="BP336" s="71" t="str">
        <f>SUBSTITUTE(IF(INDEX($E$196:$G$197,MATCH("●",INDEX($H$196:$AQ$197,,MATCH($D336,$137:$137,0)-7),0),1)=VLOOKUP(BP$312,$AD$9:$AN$32,8,FALSE),"","sed -i "&amp;IF($AK$310="MacOS","'' ","")&amp;"'s#"&amp;BP$312&amp;"="""&amp;INDEX($E$196:$G$197,MATCH("●",INDEX($H$196:$AQ$197,,MATCH($D336,$137:$137,0)-7),0),1)&amp;""""&amp;"#"&amp;BP$312&amp;"="&amp;""""&amp;VLOOKUP(BP$312,$AD$9:$AN$32,8,FALSE)&amp;""""&amp;"#g'"&amp;"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6" s="71" t="str">
        <f>SUBSTITUTE(IF(VLOOKUP(BQ$312,$AD$9:$AN$32,8,FALSE)=INDEX($E$199:$G$200,MATCH("●",INDEX($H$199:$AQ$200,,MATCH($D336,$137:$137,0)-7),0),1),"","sed -i "&amp;IF($AK$310="MacOS","'' ","")&amp;"'s#"&amp;BQ$312&amp;"="""&amp;VLOOKUP(BQ$312,$AD$9:$AN$32,8,FALSE)&amp;""""&amp;"#"&amp;BQ$312&amp;"="&amp;""""&amp;INDEX($E$199:$G$200,MATCH("●",INDEX($H$199:$AQ$200,,MATCH($D336,$137:$137,0)-7),0),1)&amp;""""&amp;"#g'"&amp;" ${CONFIG_DIR}"&amp;$K$7&amp;"; export "&amp;BQ$312&amp;"="&amp;""""&amp;INDEX($E$199:$G$200,MATCH("●",INDEX($H$199:$AQ$200,,MATCH($D336,$137:$137,0)-7),0),1)&amp;""";"),",",""",""")</f>
        <v/>
      </c>
      <c r="BR336" s="71" t="str">
        <f>SUBSTITUTE(IF(INDEX($E$199:$G$200,MATCH("●",INDEX($H$199:$AQ$200,,MATCH($D336,$137:$137,0)-7),0),1)=VLOOKUP(BR$312,$AD$9:$AN$32,8,FALSE),"","sed -i "&amp;IF($AK$310="MacOS","'' ","")&amp;"'s#"&amp;BR$312&amp;"="""&amp;INDEX($E$199:$G$200,MATCH("●",INDEX($H$199:$AQ$200,,MATCH($D336,$137:$137,0)-7),0),1)&amp;""""&amp;"#"&amp;BR$312&amp;"="&amp;""""&amp;VLOOKUP(BR$312,$AD$9:$AN$32,8,FALSE)&amp;""""&amp;"#g'"&amp;"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6" s="71" t="str">
        <f>SUBSTITUTE(IF(VLOOKUP(BS$312,$AD$9:$AN$32,8,FALSE)=INDEX($E$202:$G$205,MATCH("●",INDEX($H$202:$AQ$205,,MATCH($D336,$137:$137,0)-7),0),1),"","sed -i "&amp;IF($AK$310="MacOS","'' ","")&amp;"'s#"&amp;BS$312&amp;"="""&amp;VLOOKUP(BS$312,$AD$9:$AN$32,8,FALSE)&amp;""""&amp;"#"&amp;BS$312&amp;"="&amp;""""&amp;INDEX($E$202:$G$205,MATCH("●",INDEX($H$202:$AQ$205,,MATCH($D336,$137:$137,0)-7),0),1)&amp;""""&amp;"#g'"&amp;" ${CONFIG_DIR}"&amp;$K$7&amp;"; export "&amp;BS$312&amp;"="&amp;""""&amp;INDEX($E$202:$G$205,MATCH("●",INDEX($H$202:$AQ$205,,MATCH($D336,$137:$137,0)-7),0),1)&amp;""";"),",",""",""")</f>
        <v/>
      </c>
      <c r="BT336" s="71" t="str">
        <f>SUBSTITUTE(IF(INDEX($E$202:$G$205,MATCH("●",INDEX($H$202:$AQ$205,,MATCH($D336,$137:$137,0)-7),0),1)=VLOOKUP(BT$312,$AD$9:$AN$32,8,FALSE),"","sed -i "&amp;IF($AK$310="MacOS","'' ","")&amp;"'s#"&amp;BT$312&amp;"="""&amp;INDEX($E$202:$G$205,MATCH("●",INDEX($H$202:$AQ$205,,MATCH($D336,$137:$137,0)-7),0),1)&amp;""""&amp;"#"&amp;BT$312&amp;"="&amp;""""&amp;VLOOKUP(BT$312,$AD$9:$AN$32,8,FALSE)&amp;""""&amp;"#g'"&amp;"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6" s="71" t="str">
        <f>SUBSTITUTE(IF(VLOOKUP(BU$312,$AD$9:$AN$32,8,FALSE)=INDEX($E$207:$G$212,MATCH("●",INDEX($H$207:$AQ$212,,MATCH($D336,$137:$137,0)-7),0),1),"","sed -i "&amp;IF($AK$310="MacOS","'' ","")&amp;"'s#"&amp;BU$312&amp;"="""&amp;VLOOKUP(BU$312,$AD$9:$AN$32,8,FALSE)&amp;""""&amp;"#"&amp;BU$312&amp;"="&amp;""""&amp;INDEX($E$207:$G$212,MATCH("●",INDEX($H$207:$AQ$212,,MATCH($D336,$137:$137,0)-7),0),1)&amp;""""&amp;"#g'"&amp;" ${CONFIG_DIR}"&amp;$K$7&amp;"; export "&amp;BU$312&amp;"="&amp;""""&amp;INDEX($E$207:$G$212,MATCH("●",INDEX($H$207:$AQ$212,,MATCH($D336,$137:$137,0)-7),0),1)&amp;""";"),",",""",""")</f>
        <v/>
      </c>
      <c r="BV336" s="71" t="str">
        <f>SUBSTITUTE(IF(INDEX($E$207:$G$212,MATCH("●",INDEX($H$207:$AQ$212,,MATCH($D336,$137:$137,0)-7),0),1)=VLOOKUP(BV$312,$AD$9:$AN$32,8,FALSE),"","sed -i "&amp;IF($AK$310="MacOS","'' ","")&amp;"'s#"&amp;BV$312&amp;"="""&amp;INDEX($E$207:$G$212,MATCH("●",INDEX($H$207:$AQ$212,,MATCH($D336,$137:$137,0)-7),0),1)&amp;""""&amp;"#"&amp;BV$312&amp;"="&amp;""""&amp;VLOOKUP(BV$312,$AD$9:$AN$32,8,FALSE)&amp;""""&amp;"#g'"&amp;"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6" s="71" t="str">
        <f>SUBSTITUTE(IF(VLOOKUP(BW$312,$AD$9:$AN$32,8,FALSE)=INDEX($E$214:$G$219,MATCH("●",INDEX($H$214:$AQ$219,,MATCH($D336,$137:$137,0)-7),0),1),"","sed -i "&amp;IF($AK$310="MacOS","'' ","")&amp;"'s#"&amp;BW$312&amp;"="""&amp;VLOOKUP(BW$312,$AD$9:$AN$32,8,FALSE)&amp;""""&amp;"#"&amp;BW$312&amp;"="&amp;""""&amp;INDEX($E$214:$G$219,MATCH("●",INDEX($H$214:$AQ$219,,MATCH($D336,$137:$137,0)-7),0),1)&amp;""""&amp;"#g'"&amp;" ${CONFIG_DIR}"&amp;$K$7&amp;"; export "&amp;BW$312&amp;"="&amp;""""&amp;INDEX($E$214:$G$219,MATCH("●",INDEX($H$214:$AQ$219,,MATCH($D336,$137:$137,0)-7),0),1)&amp;""";"),",",""",""")</f>
        <v/>
      </c>
      <c r="BX336" s="71" t="str">
        <f>SUBSTITUTE(IF(INDEX($E$214:$G$219,MATCH("●",INDEX($H$214:$AQ$219,,MATCH($D336,$137:$137,0)-7),0),1)=VLOOKUP(BX$312,$AD$9:$AN$32,8,FALSE),"","sed -i "&amp;IF($AK$310="MacOS","'' ","")&amp;"'s#"&amp;BX$312&amp;"="""&amp;INDEX($E$214:$G$219,MATCH("●",INDEX($H$214:$AQ$219,,MATCH($D336,$137:$137,0)-7),0),1)&amp;""""&amp;"#"&amp;BX$312&amp;"="&amp;""""&amp;VLOOKUP(BX$312,$AD$9:$AN$32,8,FALSE)&amp;""""&amp;"#g'"&amp;"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6" s="71" t="str">
        <f>SUBSTITUTE(IF(VLOOKUP(BY$312,$AD$9:$AN$32,8,FALSE)=INDEX($E$221:$G$226,MATCH("●",INDEX($H$221:$AQ$226,,MATCH($D336,$137:$137,0)-7),0),1),"","sed -i "&amp;IF($AK$310="MacOS","'' ","")&amp;"'s#"&amp;BY$312&amp;"="""&amp;VLOOKUP(BY$312,$AD$9:$AN$32,8,FALSE)&amp;""""&amp;"#"&amp;BY$312&amp;"="&amp;""""&amp;INDEX($E$221:$G$226,MATCH("●",INDEX($H$221:$AQ$226,,MATCH($D336,$137:$137,0)-7),0),1)&amp;""""&amp;"#g'"&amp;" ${CONFIG_DIR}"&amp;$K$7&amp;"; export "&amp;BY$312&amp;"="&amp;""""&amp;INDEX($E$221:$G$226,MATCH("●",INDEX($H$221:$AQ$226,,MATCH($D336,$137:$137,0)-7),0),1)&amp;""";"),",",""",""")</f>
        <v/>
      </c>
      <c r="BZ336" s="71" t="str">
        <f>SUBSTITUTE(IF(INDEX($E$221:$G$226,MATCH("●",INDEX($H$221:$AQ$226,,MATCH($D336,$137:$137,0)-7),0),1)=VLOOKUP(BZ$312,$AD$9:$AN$32,8,FALSE),"","sed -i "&amp;IF($AK$310="MacOS","'' ","")&amp;"'s#"&amp;BZ$312&amp;"="""&amp;INDEX($E$221:$G$226,MATCH("●",INDEX($H$221:$AQ$226,,MATCH($D336,$137:$137,0)-7),0),1)&amp;""""&amp;"#"&amp;BZ$312&amp;"="&amp;""""&amp;VLOOKUP(BZ$312,$AD$9:$AN$32,8,FALSE)&amp;""""&amp;"#g'"&amp;"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6" s="71" t="str">
        <f>SUBSTITUTE(IF(VLOOKUP(CA$312,$AD$9:$AN$32,8,FALSE)=INDEX($E$228:$G$233,MATCH("●",INDEX($H$228:$AQ$233,,MATCH($D336,$137:$137,0)-7),0),1),"","sed -i "&amp;IF($AK$310="MacOS","'' ","")&amp;"'s#"&amp;CA$312&amp;"="""&amp;VLOOKUP(CA$312,$AD$9:$AN$32,8,FALSE)&amp;""""&amp;"#"&amp;CA$312&amp;"="&amp;""""&amp;INDEX($E$228:$G$233,MATCH("●",INDEX($H$228:$AQ$233,,MATCH($D336,$137:$137,0)-7),0),1)&amp;""""&amp;"#g'"&amp;" ${CONFIG_DIR}"&amp;$K$7&amp;"; export "&amp;CA$312&amp;"="&amp;""""&amp;INDEX($E$228:$G$233,MATCH("●",INDEX($H$228:$AQ$233,,MATCH($D336,$137:$137,0)-7),0),1)&amp;""";"),",",""",""")</f>
        <v/>
      </c>
      <c r="CB336" s="71" t="str">
        <f>SUBSTITUTE(IF(INDEX($E$228:$G$233,MATCH("●",INDEX($H$228:$AQ$233,,MATCH($D336,$137:$137,0)-7),0),1)=VLOOKUP(CB$312,$AD$9:$AN$32,8,FALSE),"","sed -i "&amp;IF($AK$310="MacOS","'' ","")&amp;"'s#"&amp;CB$312&amp;"="""&amp;INDEX($E$228:$G$233,MATCH("●",INDEX($H$228:$AQ$233,,MATCH($D336,$137:$137,0)-7),0),1)&amp;""""&amp;"#"&amp;CB$312&amp;"="&amp;""""&amp;VLOOKUP(CB$312,$AD$9:$AN$32,8,FALSE)&amp;""""&amp;"#g'"&amp;"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6" s="71" t="str">
        <f>SUBSTITUTE(IF(VLOOKUP(CC$312,$AD$9:$AN$32,8,FALSE)=INDEX($E$235:$G$240,MATCH("●",INDEX($H$235:$AQ$240,,MATCH($D336,$137:$137,0)-7),0),1),"","sed -i "&amp;IF($AK$310="MacOS","'' ","")&amp;"'s#"&amp;CC$312&amp;"="""&amp;VLOOKUP(CC$312,$AD$9:$AN$32,8,FALSE)&amp;""""&amp;"#"&amp;CC$312&amp;"="&amp;""""&amp;INDEX($E$235:$G$240,MATCH("●",INDEX($H$235:$AQ$240,,MATCH($D336,$137:$137,0)-7),0),1)&amp;""""&amp;"#g'"&amp;" ${CONFIG_DIR}"&amp;$K$7&amp;"; export "&amp;CC$312&amp;"="&amp;""""&amp;INDEX($E$235:$G$240,MATCH("●",INDEX($H$235:$AQ$240,,MATCH($D336,$137:$137,0)-7),0),1)&amp;""";"),",",""",""")</f>
        <v/>
      </c>
      <c r="CD336" s="71" t="str">
        <f>SUBSTITUTE(IF(INDEX($E$235:$G$240,MATCH("●",INDEX($H$235:$AQ$240,,MATCH($D336,$137:$137,0)-7),0),1)=VLOOKUP(CD$312,$AD$9:$AN$32,8,FALSE),"","sed -i "&amp;IF($AK$310="MacOS","'' ","")&amp;"'s#"&amp;CD$312&amp;"="""&amp;INDEX($E$235:$G$240,MATCH("●",INDEX($H$235:$AQ$240,,MATCH($D336,$137:$137,0)-7),0),1)&amp;""""&amp;"#"&amp;CD$312&amp;"="&amp;""""&amp;VLOOKUP(CD$312,$AD$9:$AN$32,8,FALSE)&amp;""""&amp;"#g'"&amp;"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6" s="71" t="str">
        <f>SUBSTITUTE(IF(VLOOKUP(CE$312,$AD$9:$AN$32,8,FALSE)=INDEX($E$242:$G$247,MATCH("●",INDEX($H$242:$AQ$247,,MATCH($D336,$137:$137,0)-7),0),1),"","sed -i "&amp;IF($AK$310="MacOS","'' ","")&amp;"'s#"&amp;CE$312&amp;"="""&amp;VLOOKUP(CE$312,$AD$9:$AN$32,8,FALSE)&amp;""""&amp;"#"&amp;CE$312&amp;"="&amp;""""&amp;INDEX($E$242:$G$247,MATCH("●",INDEX($H$242:$AQ$247,,MATCH($D336,$137:$137,0)-7),0),1)&amp;""""&amp;"#g'"&amp;" ${CONFIG_DIR}"&amp;$K$7&amp;"; export "&amp;CE$312&amp;"="&amp;""""&amp;INDEX($E$242:$G$247,MATCH("●",INDEX($H$242:$AQ$247,,MATCH($D336,$137:$137,0)-7),0),1)&amp;""";"),",",""",""")</f>
        <v/>
      </c>
      <c r="CF336" s="71" t="str">
        <f>SUBSTITUTE(IF(INDEX($E$242:$G$247,MATCH("●",INDEX($H$242:$AQ$247,,MATCH($D336,$137:$137,0)-7),0),1)=VLOOKUP(CF$312,$AD$9:$AN$32,8,FALSE),"","sed -i "&amp;IF($AK$310="MacOS","'' ","")&amp;"'s#"&amp;CF$312&amp;"="""&amp;INDEX($E$242:$G$247,MATCH("●",INDEX($H$242:$AQ$247,,MATCH($D336,$137:$137,0)-7),0),1)&amp;""""&amp;"#"&amp;CF$312&amp;"="&amp;""""&amp;VLOOKUP(CF$312,$AD$9:$AN$32,8,FALSE)&amp;""""&amp;"#g'"&amp;"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6" s="71" t="str">
        <f>SUBSTITUTE(IF(VLOOKUP(CG$312,$AD$9:$AN$32,8,FALSE)=INDEX($E$249:$G$253,MATCH("●",INDEX($H$249:$AQ$253,,MATCH($D336,$137:$137,0)-7),0),1),"","sed -i "&amp;IF($AK$310="MacOS","'' ","")&amp;"'s#"&amp;CG$312&amp;"="""&amp;VLOOKUP(CG$312,$AD$9:$AN$32,8,FALSE)&amp;""""&amp;"#"&amp;CG$312&amp;"="&amp;""""&amp;INDEX($E$249:$G$253,MATCH("●",INDEX($H$249:$AQ$253,,MATCH($D336,$137:$137,0)-7),0),1)&amp;""""&amp;"#g'"&amp;" ${CONFIG_DIR}"&amp;$K$7&amp;"; export "&amp;CG$312&amp;"="&amp;""""&amp;INDEX($E$249:$G$253,MATCH("●",INDEX($H$249:$AQ$253,,MATCH($D336,$137:$137,0)-7),0),1)&amp;""";"),",",""",""")</f>
        <v/>
      </c>
      <c r="CH336" s="71" t="str">
        <f>SUBSTITUTE(IF(INDEX($E$249:$G$253,MATCH("●",INDEX($H$249:$AQ$253,,MATCH($D336,$137:$137,0)-7),0),1)=VLOOKUP(CH$312,$AD$9:$AN$32,8,FALSE),"","sed -i "&amp;IF($AK$310="MacOS","'' ","")&amp;"'s#"&amp;CH$312&amp;"="""&amp;INDEX($E$249:$G$253,MATCH("●",INDEX($H$249:$AQ$253,,MATCH($D336,$137:$137,0)-7),0),1)&amp;""""&amp;"#"&amp;CH$312&amp;"="&amp;""""&amp;VLOOKUP(CH$312,$AD$9:$AN$32,8,FALSE)&amp;""""&amp;"#g'"&amp;"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6" s="71" t="str">
        <f>SUBSTITUTE(IF(VLOOKUP(CI$312,$AD$9:$AN$32,8,FALSE)=INDEX($E$255:$G$259,MATCH("●",INDEX($H$255:$AQ$259,,MATCH($D336,$137:$137,0)-7),0),1),"","sed -i "&amp;IF($AK$310="MacOS","'' ","")&amp;"'s#"&amp;CI$312&amp;"="""&amp;VLOOKUP(CI$312,$AD$9:$AN$32,8,FALSE)&amp;""""&amp;"#"&amp;CI$312&amp;"="&amp;""""&amp;INDEX($E$255:$G$259,MATCH("●",INDEX($H$255:$AQ$259,,MATCH($D336,$137:$137,0)-7),0),1)&amp;""""&amp;"#g'"&amp;" ${CONFIG_DIR}"&amp;$K$7&amp;"; export "&amp;CI$312&amp;"="&amp;""""&amp;INDEX($E$255:$G$259,MATCH("●",INDEX($H$255:$AQ$259,,MATCH($D336,$137:$137,0)-7),0),1)&amp;""";"),",",""",""")</f>
        <v/>
      </c>
      <c r="CJ336" s="71" t="str">
        <f>SUBSTITUTE(IF(INDEX($E$255:$G$259,MATCH("●",INDEX($H$255:$AQ$259,,MATCH($D336,$137:$137,0)-7),0),1)=VLOOKUP(CJ$312,$AD$9:$AN$32,8,FALSE),"","sed -i "&amp;IF($AK$310="MacOS","'' ","")&amp;"'s#"&amp;CJ$312&amp;"="""&amp;INDEX($E$255:$G$259,MATCH("●",INDEX($H$255:$AQ$259,,MATCH($D336,$137:$137,0)-7),0),1)&amp;""""&amp;"#"&amp;CJ$312&amp;"="&amp;""""&amp;VLOOKUP(CJ$312,$AD$9:$AN$32,8,FALSE)&amp;""""&amp;"#g'"&amp;"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6" s="71" t="str">
        <f>SUBSTITUTE(IF(VLOOKUP(CK$312,$AD$9:$AN$32,8,FALSE)=INDEX($E$261:$G$270,MATCH("●",INDEX($H$261:$AQ$270,,MATCH($D336,$137:$137,0)-7),0),1),"","sed -i "&amp;IF($AK$310="MacOS","'' ","")&amp;"'s#"&amp;CK$312&amp;"="""&amp;VLOOKUP(CK$312,$AD$9:$AN$32,8,FALSE)&amp;""""&amp;"#"&amp;CK$312&amp;"="&amp;""""&amp;INDEX($E$261:$G$270,MATCH("●",INDEX($H$261:$AQ$270,,MATCH($D336,$137:$137,0)-7),0),1)&amp;""""&amp;"#g'"&amp;" ${CONFIG_DIR}"&amp;$K$7&amp;"; export "&amp;CK$312&amp;"="&amp;""""&amp;INDEX($E$261:$G$270,MATCH("●",INDEX($H$261:$AQ$270,,MATCH($D336,$137:$137,0)-7),0),1)&amp;""";"),",",""",""")</f>
        <v/>
      </c>
      <c r="CL336" s="71" t="str">
        <f t="shared" si="6"/>
        <v/>
      </c>
      <c r="CM336" s="71" t="str">
        <f t="shared" si="7"/>
        <v/>
      </c>
      <c r="CN336" s="71" t="str">
        <f t="shared" si="8"/>
        <v/>
      </c>
      <c r="CO336" s="71" t="str">
        <f t="shared" si="9"/>
        <v/>
      </c>
      <c r="CP336" s="71" t="str">
        <f t="shared" si="10"/>
        <v/>
      </c>
      <c r="CQ336" s="71" t="str">
        <f t="shared" si="11"/>
        <v/>
      </c>
      <c r="CR336" s="71" t="str">
        <f t="shared" si="12"/>
        <v/>
      </c>
      <c r="CS336" s="5" t="s">
        <v>735</v>
      </c>
    </row>
    <row r="337" spans="4:97" ht="72" customHeight="1">
      <c r="D337" s="96">
        <f t="shared" si="13"/>
        <v>101</v>
      </c>
      <c r="E337" s="97"/>
      <c r="F337" s="97"/>
      <c r="G337" s="98"/>
      <c r="H337" s="45" t="str">
        <f t="shared" ca="1" si="5"/>
        <v>clear; echo テストケース101;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's#SET_SCHEMA="test_schema"#SET_SCHEMA=""#g' ${CONFIG_DIR}db_sql_config.txt; export SET_SCHEMA="";sh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's#SET_SCHEMA=""#SET_SCHEMA="test_schema"#g' ${CONFIG_DIR}db_sql_config.txt; export SET_SCHEMA="test_schema";</v>
      </c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7"/>
      <c r="AE337" s="99" t="str" cm="1">
        <f t="array" ref="AE337">SUBSTITUTE(INDEX($H$288:$AQ$288, , MATCH($D337, $137:$137, 0)-7),"-","")</f>
        <v>異常</v>
      </c>
      <c r="AF337" s="100"/>
      <c r="AG337" s="101"/>
      <c r="AH337" s="102" t="s">
        <v>1588</v>
      </c>
      <c r="AI337" s="103"/>
      <c r="AJ337" s="103"/>
      <c r="AK337" s="103"/>
      <c r="AL337" s="103"/>
      <c r="AM337" s="103"/>
      <c r="AN337" s="103"/>
      <c r="AO337" s="103"/>
      <c r="AP337" s="103"/>
      <c r="AQ337" s="104"/>
      <c r="AS337" s="68" t="str" cm="1">
        <f t="array" ref="AS337">SUBSTITUTE(TEXT(INDEX($H$291:$AQ$291,1,$D337-77),"000000"),"-","")</f>
        <v>240136</v>
      </c>
      <c r="AT337" s="69"/>
      <c r="AU337" s="70"/>
      <c r="AW337" s="71" t="str">
        <f>SUBSTITUTE(IF(VLOOKUP(AW$312,$AD$9:$AN$32,8,FALSE)=INDEX($E$143:$G$146,MATCH("●",INDEX($H$143:$AQ$146,,MATCH($D337,$137:$137,0)-7),0),1),"","sed -i "&amp;IF($AK$310="MacOS","'' ","")&amp;"'s#"&amp;AW$312&amp;"="""&amp;VLOOKUP(AW$312,$AD$9:$AN$32,8,FALSE)&amp;""""&amp;"#"&amp;AW$312&amp;"="&amp;""""&amp;INDEX($E$143:$G$146,MATCH("●",INDEX($H$143:$AQ$146,,MATCH($D337,$137:$137,0)-7),0),1)&amp;""""&amp;"#g'"&amp;" ${CONFIG_DIR}"&amp;$K$7&amp;"; export "&amp;AW$312&amp;"="&amp;""""&amp;INDEX($E$143:$G$146,MATCH("●",INDEX($H$143:$AQ$146,,MATCH($D337,$137:$137,0)-7),0),1)&amp;""";"),",",""",""")</f>
        <v>sed -i '' 's#DBMS_NAME="MySQL"#DBMS_NAME="PostgreSQL"#g' ${CONFIG_DIR}db_sql_config.txt; export DBMS_NAME="PostgreSQL";</v>
      </c>
      <c r="AX337" s="71" t="str">
        <f>SUBSTITUTE(IF(INDEX($E$143:$G$146,MATCH("●",INDEX($H$143:$AQ$146,,MATCH($D337,$137:$137,0)-7),0),1)=VLOOKUP(AX$312,$AD$9:$AN$32,8,FALSE),"","sed -i "&amp;IF($AK$310="MacOS","'' ","")&amp;"'s#"&amp;AX$312&amp;"="""&amp;INDEX($E$143:$G$146,MATCH("●",INDEX($H$143:$AQ$146,,MATCH($D337,$137:$137,0)-7),0),1)&amp;""""&amp;"#"&amp;AX$312&amp;"="&amp;""""&amp;VLOOKUP(AX$312,$AD$9:$AN$32,8,FALSE)&amp;""""&amp;"#g'"&amp;"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7" s="71" t="str">
        <f>SUBSTITUTE(IF(VLOOKUP(AY$312,$AD$9:$AN$32,8,FALSE)=INDEX($E$148:$G$149,MATCH("●",INDEX($H$148:$AQ$149,,MATCH($D337,$137:$137,0)-7),0),1),"","sed -i "&amp;IF($AK$310="MacOS","'' ","")&amp;"'s#"&amp;AY$312&amp;"="""&amp;VLOOKUP(AY$312,$AD$9:$AN$32,8,FALSE)&amp;""""&amp;"#"&amp;AY$312&amp;"="&amp;""""&amp;INDEX($E$148:$G$149,MATCH("●",INDEX($H$148:$AQ$149,,MATCH($D337,$137:$137,0)-7),0),1)&amp;""""&amp;"#g'"&amp;" ${CONFIG_DIR}"&amp;$K$7&amp;"; export "&amp;AY$312&amp;"="&amp;""""&amp;INDEX($E$148:$G$149,MATCH("●",INDEX($H$148:$AQ$149,,MATCH($D337,$137:$137,0)-7),0),1)&amp;""";"),",",""",""")</f>
        <v/>
      </c>
      <c r="AZ337" s="71" t="str">
        <f>SUBSTITUTE(IF(INDEX($E$148:$G$149,MATCH("●",INDEX($H$148:$AQ$149,,MATCH($D337,$137:$137,0)-7),0),1)=VLOOKUP(AZ$312,$AD$9:$AN$16,8,FALSE),"","sed -i "&amp;IF($AK$310="MacOS","'' ","")&amp;"'s#"&amp;AZ$312&amp;"="""&amp;INDEX($E$148:$G$149,MATCH("●",INDEX($H$148:$AQ$149,,MATCH($D337,$137:$137,0)-7),0),1)&amp;""""&amp;"#"&amp;AZ$312&amp;"="&amp;""""&amp;VLOOKUP(AZ$312,$AD$9:$AN$16,8,FALSE)&amp;""""&amp;"#g'"&amp;"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7" s="71" t="str">
        <f>SUBSTITUTE(IF(VLOOKUP(BA$312,$AD$9:$AN$32,8,FALSE)=INDEX($E$151:$G$156,MATCH("●",INDEX($H$151:$AQ$156,,MATCH($D337,$137:$137,0)-7),0),1),"","sed -i "&amp;IF($AK$310="MacOS","'' ","")&amp;"'s#"&amp;BA$312&amp;"="""&amp;VLOOKUP(BA$312,$AD$9:$AN$32,8,FALSE)&amp;""""&amp;"#"&amp;BA$312&amp;"="&amp;""""&amp;INDEX($E$151:$G$156,MATCH("●",INDEX($H$151:$AQ$156,,MATCH($D337,$137:$137,0)-7),0),1)&amp;""""&amp;"#g'"&amp;" ${CONFIG_DIR}"&amp;$K$7&amp;"; export "&amp;BA$312&amp;"="&amp;""""&amp;INDEX($E$151:$G$156,MATCH("●",INDEX($H$151:$AQ$156,,MATCH($D337,$137:$137,0)-7),0),1)&amp;""";"),",",""",""")</f>
        <v>sed -i '' 's#DATABASE_CHARACTER_SET="utf8mb4"#DATABASE_CHARACTER_SET="utf8"#g' ${CONFIG_DIR}db_sql_config.txt; export DATABASE_CHARACTER_SET="utf8";</v>
      </c>
      <c r="BB337" s="71" t="str">
        <f>SUBSTITUTE(IF(INDEX($E$151:$G$156,MATCH("●",INDEX($H$151:$AQ$156,,MATCH($D337,$137:$137,0)-7),0),1)=VLOOKUP(BB$312,$AD$9:$AN$16,8,FALSE),"","sed -i "&amp;IF($AK$310="MacOS","'' ","")&amp;"'s#"&amp;BB$312&amp;"="""&amp;INDEX($E$151:$G$156,MATCH("●",INDEX($H$151:$AQ$156,,MATCH($D337,$137:$137,0)-7),0),1)&amp;""""&amp;"#"&amp;BB$312&amp;"="&amp;""""&amp;VLOOKUP(BB$312,$AD$9:$AN$16,8,FALSE)&amp;""""&amp;"#g'"&amp;"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7" s="71" t="str">
        <f>SUBSTITUTE(IF(VLOOKUP(BC$312,$AD$9:$AN$32,8,FALSE)=INDEX($E$158:$G$166,MATCH("●",INDEX($H$158:$AQ$166,,MATCH($D337,$137:$137,0)-7),0),1),"","sed -i "&amp;IF($AK$310="MacOS","'' ","")&amp;"'s#"&amp;BC$312&amp;"="""&amp;VLOOKUP(BC$312,$AD$9:$AN$32,8,FALSE)&amp;""""&amp;"#"&amp;BC$312&amp;"="&amp;""""&amp;INDEX($E$158:$G$166,MATCH("●",INDEX($H$158:$AQ$166,,MATCH($D337,$137:$137,0)-7),0),1)&amp;""""&amp;"#g'"&amp;" ${CONFIG_DIR}"&amp;$K$7&amp;"; export "&amp;BC$312&amp;"="&amp;""""&amp;INDEX($E$158:$G$166,MATCH("●",INDEX($H$158:$AQ$166,,MATCH($D337,$137:$137,0)-7),0),1)&amp;""";"),",",""",""")</f>
        <v>sed -i '' 's#DATABASE_COLLATE="utf8mb4_unicode_ci"#DATABASE_COLLATE="C"#g' ${CONFIG_DIR}db_sql_config.txt; export DATABASE_COLLATE="C";</v>
      </c>
      <c r="BD337" s="71" t="str">
        <f>SUBSTITUTE(IF(INDEX($E$158:$G$166,MATCH("●",INDEX($H$158:$AQ$166,,MATCH($D337,$137:$137,0)-7),0),1)=VLOOKUP(BD$312,$AD$9:$AN$16,8,FALSE),"","sed -i "&amp;IF($AK$310="MacOS","'' ","")&amp;"'s#"&amp;BD$312&amp;"="""&amp;INDEX($E$158:$G$166,MATCH("●",INDEX($H$158:$AQ$166,,MATCH($D337,$137:$137,0)-7),0),1)&amp;""""&amp;"#"&amp;BD$312&amp;"="&amp;""""&amp;VLOOKUP(BD$312,$AD$9:$AN$16,8,FALSE)&amp;""""&amp;"#g'"&amp;"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37" s="71" t="str">
        <f>SUBSTITUTE(IF(VLOOKUP(BE$312,$AD$9:$AN$32,8,FALSE)=INDEX($E$168:$G$169,MATCH("●",INDEX($H$168:$AQ$169,,MATCH($D337,$137:$137,0)-7),0),1),"","sed -i "&amp;IF($AK$310="MacOS","'' ","")&amp;"'s#"&amp;BE$312&amp;"="""&amp;VLOOKUP(BE$312,$AD$9:$AD$9:$AN$32,8,FALSE)&amp;""""&amp;"#"&amp;BE$312&amp;"="&amp;""""&amp;INDEX($E$168:$G$169,MATCH("●",INDEX($H$168:$AQ$169,,MATCH($D337,$137:$137,0)-7),0),1)&amp;""""&amp;"#g'"&amp;" ${CONFIG_DIR}"&amp;$K$7&amp;"; export "&amp;BE$312&amp;"="&amp;""""&amp;INDEX($E$168:$G$169,MATCH("●",INDEX($H$168:$AQ$169,,MATCH($D337,$137:$137,0)-7),0),1)&amp;""";"),",",""",""")</f>
        <v/>
      </c>
      <c r="BF337" s="71" t="str">
        <f>SUBSTITUTE(IF(INDEX($E$168:$G$169,MATCH("●",INDEX($H$168:$AQ$169,,MATCH($D337,$137:$137,0)-7),0),1)=VLOOKUP(BF$312,$AD$9:$AN$16,8,FALSE),"","sed -i "&amp;IF($AK$310="MacOS","'' ","")&amp;"'s#"&amp;BF$312&amp;"="""&amp;INDEX($E$168:$G$169,MATCH("●",INDEX($H$168:$AQ$169,,MATCH($D337,$137:$137,0)-7),0),1)&amp;""""&amp;"#"&amp;BF$312&amp;"="&amp;""""&amp;VLOOKUP(BF$312,$AD$9:$AN$16,8,FALSE)&amp;""""&amp;"#g'"&amp;"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7" s="71" t="str">
        <f>SUBSTITUTE(IF(VLOOKUP(BG$312,$AD$9:$AN$32,8,FALSE)=INDEX($E$171:$G$172,MATCH("●",INDEX($H$171:$AQ$172,,MATCH($D337,$137:$137,0)-7),0),1),"","sed -i "&amp;IF($AK$310="MacOS","'' ","")&amp;"'s#"&amp;BG$312&amp;"="""&amp;VLOOKUP(BG$312,$AD$9:$AN$32,8,FALSE)&amp;""""&amp;"#"&amp;BG$312&amp;"="&amp;""""&amp;INDEX($E$171:$G$172,MATCH("●",INDEX($H$171:$AQ$172,,MATCH($D337,$137:$137,0)-7),0),1)&amp;""""&amp;"#g'"&amp;" ${CONFIG_DIR}"&amp;$K$7&amp;"; export "&amp;BG$312&amp;"="&amp;""""&amp;INDEX($E$171:$G$172,MATCH("●",INDEX($H$171:$AQ$172,,MATCH($D337,$137:$137,0)-7),0),1)&amp;""";"),",",""",""")</f>
        <v/>
      </c>
      <c r="BH337" s="71" t="str">
        <f>SUBSTITUTE(IF(INDEX($E$171:$G$172,MATCH("●",INDEX($H$171:$AQ$172,,MATCH($D337,$137:$137,0)-7),0),1)=VLOOKUP(BH$312,$AD$9:$AN$16,8,FALSE),"","sed -i "&amp;IF($AK$310="MacOS","'' ","")&amp;"'s#"&amp;BH$312&amp;"="""&amp;INDEX($E$171:$G$172,MATCH("●",INDEX($H$171:$AQ$172,,MATCH($D337,$137:$137,0)-7),0),1)&amp;""""&amp;"#"&amp;BH$312&amp;"="&amp;""""&amp;VLOOKUP(BH$312,$AD$9:$AN$16,8,FALSE)&amp;""""&amp;"#g'"&amp;"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7" s="71" t="str">
        <f>SUBSTITUTE(IF(VLOOKUP(BI$312,$AD$9:$AN$32,8,FALSE)=INDEX($E$174:$G$186,MATCH("●",INDEX($H$174:$AQ$186,,MATCH($D337,$137:$137,0)-7),0),1),"","sed -i "&amp;IF($AK$310="MacOS","'' ","")&amp;"'s#"&amp;BI$312&amp;"="""&amp;VLOOKUP(BI$312,$AD$9:$AN$32,8,FALSE)&amp;""""&amp;"#"&amp;BI$312&amp;"="&amp;""""&amp;INDEX($E$174:$G$186,MATCH("●",INDEX($H$174:$AQ$186,,MATCH($D337,$137:$137,0)-7),0),1)&amp;""""&amp;"#g'"&amp;" ${CONFIG_DIR}"&amp;$K$7&amp;"; export "&amp;BI$312&amp;"="&amp;""""&amp;INDEX($E$174:$G$186,MATCH("●",INDEX($H$174:$AQ$186,,MATCH($D337,$137:$137,0)-7),0),1)&amp;""";"),",",""",""")</f>
        <v>sed -i '' 's#DATABASE_USERRIGHT="ALL PRIVILEGES"#DATABASE_USERRIGHT="Superuser"#g' ${CONFIG_DIR}db_sql_config.txt; export DATABASE_USERRIGHT="Superuser";</v>
      </c>
      <c r="BJ337" s="71" t="str">
        <f>SUBSTITUTE(IF(INDEX($E$174:$G$186,MATCH("●",INDEX($H$174:$AQ$186,,MATCH($D337,$137:$137,0)-7),0),1)=VLOOKUP(BJ$312,$AD$9:$AN$16,8,FALSE),"","sed -i "&amp;IF($AK$310="MacOS","'' ","")&amp;"'s#"&amp;BJ$312&amp;"="""&amp;INDEX($E$174:$G$186,MATCH("●",INDEX($H$174:$AQ$186,,MATCH($D337,$137:$137,0)-7),0),1)&amp;""""&amp;"#"&amp;BJ$312&amp;"="&amp;""""&amp;VLOOKUP(BJ$312,$AD$9:$AN$16,8,FALSE)&amp;""""&amp;"#g'"&amp;"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37" s="71" t="str">
        <f>SUBSTITUTE(IF(VLOOKUP(BK$312,$AD$9:$AN$32,8,FALSE)=INDEX($E$188:$G$191,MATCH("●",INDEX($H$188:$AQ$191,,MATCH($D337,$137:$137,0)-7),0),1),"","sed -i "&amp;IF($AK$310="MacOS","'' ","")&amp;"'s#"&amp;BK$312&amp;"="""&amp;VLOOKUP(BK$312,$AD$9:$AN$32,8,FALSE)&amp;""""&amp;"#"&amp;BK$312&amp;"="&amp;""""&amp;INDEX($E$188:$G$191,MATCH("●",INDEX($H$188:$AQ$191,,MATCH($D337,$137:$137,0)-7),0),1)&amp;""""&amp;"#g'"&amp;" ${CONFIG_DIR}"&amp;$K$7&amp;"; export "&amp;BK$312&amp;"="&amp;""""&amp;INDEX($E$188:$G$191,MATCH("●",INDEX($H$188:$AQ$191,,MATCH($D337,$137:$137,0)-7),0),1)&amp;""";"),",",""",""")</f>
        <v/>
      </c>
      <c r="BL337" s="71" t="str">
        <f>SUBSTITUTE(IF(INDEX($E$188:$G$191,MATCH("●",INDEX($H$188:$AQ$191,,MATCH($D337,$137:$137,0)-7),0),1)=VLOOKUP(BL$312,$AD$9:$AN$32,8,FALSE),"","sed -i "&amp;IF($AK$310="MacOS","'' ","")&amp;"'s#"&amp;BL$312&amp;"="""&amp;INDEX($E$188:$G$191,MATCH("●",INDEX($H$188:$AQ$191,,MATCH($D337,$137:$137,0)-7),0),1)&amp;""""&amp;"#"&amp;BL$312&amp;"="&amp;""""&amp;VLOOKUP(BL$312,$AD$9:$AN$32,8,FALSE)&amp;""""&amp;"#g'"&amp;"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7" s="71" t="str">
        <f>SUBSTITUTE(IF(VLOOKUP(BM$312,$AD$9:$AN$32,8,FALSE)=INDEX($E$193:$G$194,MATCH("●",INDEX($H$193:$AQ$194,,MATCH($D337,$137:$137,0)-7),0),1),"","sed -i "&amp;IF($AK$310="MacOS","'' ","")&amp;"'s#"&amp;BM$312&amp;"="""&amp;VLOOKUP(BM$312,$AD$9:$AN$32,8,FALSE)&amp;""""&amp;"#"&amp;BM$312&amp;"="&amp;""""&amp;INDEX($E$193:$G$194,MATCH("●",INDEX($H$193:$AQ$194,,MATCH($D337,$137:$137,0)-7),0),1)&amp;""""&amp;"#g'"&amp;" ${CONFIG_DIR}"&amp;$K$7&amp;"; export "&amp;BM$312&amp;"="&amp;""""&amp;INDEX($E$193:$G$194,MATCH("●",INDEX($H$193:$AQ$194,,MATCH($D337,$137:$137,0)-7),0),1)&amp;""";"),",",""",""")</f>
        <v>sed -i '' 's#SET_SCHEMA="test_schema"#SET_SCHEMA="なし"#g' ${CONFIG_DIR}db_sql_config.txt; export SET_SCHEMA="なし";</v>
      </c>
      <c r="BN337" s="71" t="str">
        <f>SUBSTITUTE(IF(INDEX($E$193:$G$194,MATCH("●",INDEX($H$193:$AQ$194,,MATCH($D337,$137:$137,0)-7),0),1)=VLOOKUP(BN$312,$AD$9:$AN$32,8,FALSE),"","sed -i "&amp;IF($AK$310="MacOS","'' ","")&amp;"'s#"&amp;BN$312&amp;"="""&amp;INDEX($E$193:$G$194,MATCH("●",INDEX($H$193:$AQ$194,,MATCH($D337,$137:$137,0)-7),0),1)&amp;""""&amp;"#"&amp;BN$312&amp;"="&amp;""""&amp;VLOOKUP(BN$312,$AD$9:$AN$32,8,FALSE)&amp;""""&amp;"#g'"&amp;"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>sed -i '' 's#SET_SCHEMA="なし"#SET_SCHEMA="test_schema"#g' ${CONFIG_DIR}db_sql_config.txt; export SET_SCHEMA="test_schema";</v>
      </c>
      <c r="BO337" s="71" t="str">
        <f>SUBSTITUTE(IF(VLOOKUP(BO$312,$AD$9:$AN$32,8,FALSE)=INDEX($E$196:$G$197,MATCH("●",INDEX($H$196:$AQ$197,,MATCH($D337,$137:$137,0)-7),0),1),"","sed -i "&amp;IF($AK$310="MacOS","'' ","")&amp;"'s#"&amp;BO$312&amp;"="""&amp;VLOOKUP(BO$312,$AD$9:$AN$32,8,FALSE)&amp;""""&amp;"#"&amp;BO$312&amp;"="&amp;""""&amp;INDEX($E$196:$G$197,MATCH("●",INDEX($H$196:$AQ$197,,MATCH($D337,$137:$137,0)-7),0),1)&amp;""""&amp;"#g'"&amp;" ${CONFIG_DIR}"&amp;$K$7&amp;"; export "&amp;BO$312&amp;"="&amp;""""&amp;INDEX($E$196:$G$197,MATCH("●",INDEX($H$196:$AQ$197,,MATCH($D337,$137:$137,0)-7),0),1)&amp;""";"),",",""",""")</f>
        <v/>
      </c>
      <c r="BP337" s="71" t="str">
        <f>SUBSTITUTE(IF(INDEX($E$196:$G$197,MATCH("●",INDEX($H$196:$AQ$197,,MATCH($D337,$137:$137,0)-7),0),1)=VLOOKUP(BP$312,$AD$9:$AN$32,8,FALSE),"","sed -i "&amp;IF($AK$310="MacOS","'' ","")&amp;"'s#"&amp;BP$312&amp;"="""&amp;INDEX($E$196:$G$197,MATCH("●",INDEX($H$196:$AQ$197,,MATCH($D337,$137:$137,0)-7),0),1)&amp;""""&amp;"#"&amp;BP$312&amp;"="&amp;""""&amp;VLOOKUP(BP$312,$AD$9:$AN$32,8,FALSE)&amp;""""&amp;"#g'"&amp;"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7" s="71" t="str">
        <f>SUBSTITUTE(IF(VLOOKUP(BQ$312,$AD$9:$AN$32,8,FALSE)=INDEX($E$199:$G$200,MATCH("●",INDEX($H$199:$AQ$200,,MATCH($D337,$137:$137,0)-7),0),1),"","sed -i "&amp;IF($AK$310="MacOS","'' ","")&amp;"'s#"&amp;BQ$312&amp;"="""&amp;VLOOKUP(BQ$312,$AD$9:$AN$32,8,FALSE)&amp;""""&amp;"#"&amp;BQ$312&amp;"="&amp;""""&amp;INDEX($E$199:$G$200,MATCH("●",INDEX($H$199:$AQ$200,,MATCH($D337,$137:$137,0)-7),0),1)&amp;""""&amp;"#g'"&amp;" ${CONFIG_DIR}"&amp;$K$7&amp;"; export "&amp;BQ$312&amp;"="&amp;""""&amp;INDEX($E$199:$G$200,MATCH("●",INDEX($H$199:$AQ$200,,MATCH($D337,$137:$137,0)-7),0),1)&amp;""";"),",",""",""")</f>
        <v/>
      </c>
      <c r="BR337" s="71" t="str">
        <f>SUBSTITUTE(IF(INDEX($E$199:$G$200,MATCH("●",INDEX($H$199:$AQ$200,,MATCH($D337,$137:$137,0)-7),0),1)=VLOOKUP(BR$312,$AD$9:$AN$32,8,FALSE),"","sed -i "&amp;IF($AK$310="MacOS","'' ","")&amp;"'s#"&amp;BR$312&amp;"="""&amp;INDEX($E$199:$G$200,MATCH("●",INDEX($H$199:$AQ$200,,MATCH($D337,$137:$137,0)-7),0),1)&amp;""""&amp;"#"&amp;BR$312&amp;"="&amp;""""&amp;VLOOKUP(BR$312,$AD$9:$AN$32,8,FALSE)&amp;""""&amp;"#g'"&amp;"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7" s="71" t="str">
        <f>SUBSTITUTE(IF(VLOOKUP(BS$312,$AD$9:$AN$32,8,FALSE)=INDEX($E$202:$G$205,MATCH("●",INDEX($H$202:$AQ$205,,MATCH($D337,$137:$137,0)-7),0),1),"","sed -i "&amp;IF($AK$310="MacOS","'' ","")&amp;"'s#"&amp;BS$312&amp;"="""&amp;VLOOKUP(BS$312,$AD$9:$AN$32,8,FALSE)&amp;""""&amp;"#"&amp;BS$312&amp;"="&amp;""""&amp;INDEX($E$202:$G$205,MATCH("●",INDEX($H$202:$AQ$205,,MATCH($D337,$137:$137,0)-7),0),1)&amp;""""&amp;"#g'"&amp;" ${CONFIG_DIR}"&amp;$K$7&amp;"; export "&amp;BS$312&amp;"="&amp;""""&amp;INDEX($E$202:$G$205,MATCH("●",INDEX($H$202:$AQ$205,,MATCH($D337,$137:$137,0)-7),0),1)&amp;""";"),",",""",""")</f>
        <v/>
      </c>
      <c r="BT337" s="71" t="str">
        <f>SUBSTITUTE(IF(INDEX($E$202:$G$205,MATCH("●",INDEX($H$202:$AQ$205,,MATCH($D337,$137:$137,0)-7),0),1)=VLOOKUP(BT$312,$AD$9:$AN$32,8,FALSE),"","sed -i "&amp;IF($AK$310="MacOS","'' ","")&amp;"'s#"&amp;BT$312&amp;"="""&amp;INDEX($E$202:$G$205,MATCH("●",INDEX($H$202:$AQ$205,,MATCH($D337,$137:$137,0)-7),0),1)&amp;""""&amp;"#"&amp;BT$312&amp;"="&amp;""""&amp;VLOOKUP(BT$312,$AD$9:$AN$32,8,FALSE)&amp;""""&amp;"#g'"&amp;"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7" s="71" t="str">
        <f>SUBSTITUTE(IF(VLOOKUP(BU$312,$AD$9:$AN$32,8,FALSE)=INDEX($E$207:$G$212,MATCH("●",INDEX($H$207:$AQ$212,,MATCH($D337,$137:$137,0)-7),0),1),"","sed -i "&amp;IF($AK$310="MacOS","'' ","")&amp;"'s#"&amp;BU$312&amp;"="""&amp;VLOOKUP(BU$312,$AD$9:$AN$32,8,FALSE)&amp;""""&amp;"#"&amp;BU$312&amp;"="&amp;""""&amp;INDEX($E$207:$G$212,MATCH("●",INDEX($H$207:$AQ$212,,MATCH($D337,$137:$137,0)-7),0),1)&amp;""""&amp;"#g'"&amp;" ${CONFIG_DIR}"&amp;$K$7&amp;"; export "&amp;BU$312&amp;"="&amp;""""&amp;INDEX($E$207:$G$212,MATCH("●",INDEX($H$207:$AQ$212,,MATCH($D337,$137:$137,0)-7),0),1)&amp;""";"),",",""",""")</f>
        <v/>
      </c>
      <c r="BV337" s="71" t="str">
        <f>SUBSTITUTE(IF(INDEX($E$207:$G$212,MATCH("●",INDEX($H$207:$AQ$212,,MATCH($D337,$137:$137,0)-7),0),1)=VLOOKUP(BV$312,$AD$9:$AN$32,8,FALSE),"","sed -i "&amp;IF($AK$310="MacOS","'' ","")&amp;"'s#"&amp;BV$312&amp;"="""&amp;INDEX($E$207:$G$212,MATCH("●",INDEX($H$207:$AQ$212,,MATCH($D337,$137:$137,0)-7),0),1)&amp;""""&amp;"#"&amp;BV$312&amp;"="&amp;""""&amp;VLOOKUP(BV$312,$AD$9:$AN$32,8,FALSE)&amp;""""&amp;"#g'"&amp;"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7" s="71" t="str">
        <f>SUBSTITUTE(IF(VLOOKUP(BW$312,$AD$9:$AN$32,8,FALSE)=INDEX($E$214:$G$219,MATCH("●",INDEX($H$214:$AQ$219,,MATCH($D337,$137:$137,0)-7),0),1),"","sed -i "&amp;IF($AK$310="MacOS","'' ","")&amp;"'s#"&amp;BW$312&amp;"="""&amp;VLOOKUP(BW$312,$AD$9:$AN$32,8,FALSE)&amp;""""&amp;"#"&amp;BW$312&amp;"="&amp;""""&amp;INDEX($E$214:$G$219,MATCH("●",INDEX($H$214:$AQ$219,,MATCH($D337,$137:$137,0)-7),0),1)&amp;""""&amp;"#g'"&amp;" ${CONFIG_DIR}"&amp;$K$7&amp;"; export "&amp;BW$312&amp;"="&amp;""""&amp;INDEX($E$214:$G$219,MATCH("●",INDEX($H$214:$AQ$219,,MATCH($D337,$137:$137,0)-7),0),1)&amp;""";"),",",""",""")</f>
        <v/>
      </c>
      <c r="BX337" s="71" t="str">
        <f>SUBSTITUTE(IF(INDEX($E$214:$G$219,MATCH("●",INDEX($H$214:$AQ$219,,MATCH($D337,$137:$137,0)-7),0),1)=VLOOKUP(BX$312,$AD$9:$AN$32,8,FALSE),"","sed -i "&amp;IF($AK$310="MacOS","'' ","")&amp;"'s#"&amp;BX$312&amp;"="""&amp;INDEX($E$214:$G$219,MATCH("●",INDEX($H$214:$AQ$219,,MATCH($D337,$137:$137,0)-7),0),1)&amp;""""&amp;"#"&amp;BX$312&amp;"="&amp;""""&amp;VLOOKUP(BX$312,$AD$9:$AN$32,8,FALSE)&amp;""""&amp;"#g'"&amp;"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7" s="71" t="str">
        <f>SUBSTITUTE(IF(VLOOKUP(BY$312,$AD$9:$AN$32,8,FALSE)=INDEX($E$221:$G$226,MATCH("●",INDEX($H$221:$AQ$226,,MATCH($D337,$137:$137,0)-7),0),1),"","sed -i "&amp;IF($AK$310="MacOS","'' ","")&amp;"'s#"&amp;BY$312&amp;"="""&amp;VLOOKUP(BY$312,$AD$9:$AN$32,8,FALSE)&amp;""""&amp;"#"&amp;BY$312&amp;"="&amp;""""&amp;INDEX($E$221:$G$226,MATCH("●",INDEX($H$221:$AQ$226,,MATCH($D337,$137:$137,0)-7),0),1)&amp;""""&amp;"#g'"&amp;" ${CONFIG_DIR}"&amp;$K$7&amp;"; export "&amp;BY$312&amp;"="&amp;""""&amp;INDEX($E$221:$G$226,MATCH("●",INDEX($H$221:$AQ$226,,MATCH($D337,$137:$137,0)-7),0),1)&amp;""";"),",",""",""")</f>
        <v/>
      </c>
      <c r="BZ337" s="71" t="str">
        <f>SUBSTITUTE(IF(INDEX($E$221:$G$226,MATCH("●",INDEX($H$221:$AQ$226,,MATCH($D337,$137:$137,0)-7),0),1)=VLOOKUP(BZ$312,$AD$9:$AN$32,8,FALSE),"","sed -i "&amp;IF($AK$310="MacOS","'' ","")&amp;"'s#"&amp;BZ$312&amp;"="""&amp;INDEX($E$221:$G$226,MATCH("●",INDEX($H$221:$AQ$226,,MATCH($D337,$137:$137,0)-7),0),1)&amp;""""&amp;"#"&amp;BZ$312&amp;"="&amp;""""&amp;VLOOKUP(BZ$312,$AD$9:$AN$32,8,FALSE)&amp;""""&amp;"#g'"&amp;"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7" s="71" t="str">
        <f>SUBSTITUTE(IF(VLOOKUP(CA$312,$AD$9:$AN$32,8,FALSE)=INDEX($E$228:$G$233,MATCH("●",INDEX($H$228:$AQ$233,,MATCH($D337,$137:$137,0)-7),0),1),"","sed -i "&amp;IF($AK$310="MacOS","'' ","")&amp;"'s#"&amp;CA$312&amp;"="""&amp;VLOOKUP(CA$312,$AD$9:$AN$32,8,FALSE)&amp;""""&amp;"#"&amp;CA$312&amp;"="&amp;""""&amp;INDEX($E$228:$G$233,MATCH("●",INDEX($H$228:$AQ$233,,MATCH($D337,$137:$137,0)-7),0),1)&amp;""""&amp;"#g'"&amp;" ${CONFIG_DIR}"&amp;$K$7&amp;"; export "&amp;CA$312&amp;"="&amp;""""&amp;INDEX($E$228:$G$233,MATCH("●",INDEX($H$228:$AQ$233,,MATCH($D337,$137:$137,0)-7),0),1)&amp;""";"),",",""",""")</f>
        <v/>
      </c>
      <c r="CB337" s="71" t="str">
        <f>SUBSTITUTE(IF(INDEX($E$228:$G$233,MATCH("●",INDEX($H$228:$AQ$233,,MATCH($D337,$137:$137,0)-7),0),1)=VLOOKUP(CB$312,$AD$9:$AN$32,8,FALSE),"","sed -i "&amp;IF($AK$310="MacOS","'' ","")&amp;"'s#"&amp;CB$312&amp;"="""&amp;INDEX($E$228:$G$233,MATCH("●",INDEX($H$228:$AQ$233,,MATCH($D337,$137:$137,0)-7),0),1)&amp;""""&amp;"#"&amp;CB$312&amp;"="&amp;""""&amp;VLOOKUP(CB$312,$AD$9:$AN$32,8,FALSE)&amp;""""&amp;"#g'"&amp;"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7" s="71" t="str">
        <f>SUBSTITUTE(IF(VLOOKUP(CC$312,$AD$9:$AN$32,8,FALSE)=INDEX($E$235:$G$240,MATCH("●",INDEX($H$235:$AQ$240,,MATCH($D337,$137:$137,0)-7),0),1),"","sed -i "&amp;IF($AK$310="MacOS","'' ","")&amp;"'s#"&amp;CC$312&amp;"="""&amp;VLOOKUP(CC$312,$AD$9:$AN$32,8,FALSE)&amp;""""&amp;"#"&amp;CC$312&amp;"="&amp;""""&amp;INDEX($E$235:$G$240,MATCH("●",INDEX($H$235:$AQ$240,,MATCH($D337,$137:$137,0)-7),0),1)&amp;""""&amp;"#g'"&amp;" ${CONFIG_DIR}"&amp;$K$7&amp;"; export "&amp;CC$312&amp;"="&amp;""""&amp;INDEX($E$235:$G$240,MATCH("●",INDEX($H$235:$AQ$240,,MATCH($D337,$137:$137,0)-7),0),1)&amp;""";"),",",""",""")</f>
        <v/>
      </c>
      <c r="CD337" s="71" t="str">
        <f>SUBSTITUTE(IF(INDEX($E$235:$G$240,MATCH("●",INDEX($H$235:$AQ$240,,MATCH($D337,$137:$137,0)-7),0),1)=VLOOKUP(CD$312,$AD$9:$AN$32,8,FALSE),"","sed -i "&amp;IF($AK$310="MacOS","'' ","")&amp;"'s#"&amp;CD$312&amp;"="""&amp;INDEX($E$235:$G$240,MATCH("●",INDEX($H$235:$AQ$240,,MATCH($D337,$137:$137,0)-7),0),1)&amp;""""&amp;"#"&amp;CD$312&amp;"="&amp;""""&amp;VLOOKUP(CD$312,$AD$9:$AN$32,8,FALSE)&amp;""""&amp;"#g'"&amp;"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7" s="71" t="str">
        <f>SUBSTITUTE(IF(VLOOKUP(CE$312,$AD$9:$AN$32,8,FALSE)=INDEX($E$242:$G$247,MATCH("●",INDEX($H$242:$AQ$247,,MATCH($D337,$137:$137,0)-7),0),1),"","sed -i "&amp;IF($AK$310="MacOS","'' ","")&amp;"'s#"&amp;CE$312&amp;"="""&amp;VLOOKUP(CE$312,$AD$9:$AN$32,8,FALSE)&amp;""""&amp;"#"&amp;CE$312&amp;"="&amp;""""&amp;INDEX($E$242:$G$247,MATCH("●",INDEX($H$242:$AQ$247,,MATCH($D337,$137:$137,0)-7),0),1)&amp;""""&amp;"#g'"&amp;" ${CONFIG_DIR}"&amp;$K$7&amp;"; export "&amp;CE$312&amp;"="&amp;""""&amp;INDEX($E$242:$G$247,MATCH("●",INDEX($H$242:$AQ$247,,MATCH($D337,$137:$137,0)-7),0),1)&amp;""";"),",",""",""")</f>
        <v/>
      </c>
      <c r="CF337" s="71" t="str">
        <f>SUBSTITUTE(IF(INDEX($E$242:$G$247,MATCH("●",INDEX($H$242:$AQ$247,,MATCH($D337,$137:$137,0)-7),0),1)=VLOOKUP(CF$312,$AD$9:$AN$32,8,FALSE),"","sed -i "&amp;IF($AK$310="MacOS","'' ","")&amp;"'s#"&amp;CF$312&amp;"="""&amp;INDEX($E$242:$G$247,MATCH("●",INDEX($H$242:$AQ$247,,MATCH($D337,$137:$137,0)-7),0),1)&amp;""""&amp;"#"&amp;CF$312&amp;"="&amp;""""&amp;VLOOKUP(CF$312,$AD$9:$AN$32,8,FALSE)&amp;""""&amp;"#g'"&amp;"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7" s="71" t="str">
        <f>SUBSTITUTE(IF(VLOOKUP(CG$312,$AD$9:$AN$32,8,FALSE)=INDEX($E$249:$G$253,MATCH("●",INDEX($H$249:$AQ$253,,MATCH($D337,$137:$137,0)-7),0),1),"","sed -i "&amp;IF($AK$310="MacOS","'' ","")&amp;"'s#"&amp;CG$312&amp;"="""&amp;VLOOKUP(CG$312,$AD$9:$AN$32,8,FALSE)&amp;""""&amp;"#"&amp;CG$312&amp;"="&amp;""""&amp;INDEX($E$249:$G$253,MATCH("●",INDEX($H$249:$AQ$253,,MATCH($D337,$137:$137,0)-7),0),1)&amp;""""&amp;"#g'"&amp;" ${CONFIG_DIR}"&amp;$K$7&amp;"; export "&amp;CG$312&amp;"="&amp;""""&amp;INDEX($E$249:$G$253,MATCH("●",INDEX($H$249:$AQ$253,,MATCH($D337,$137:$137,0)-7),0),1)&amp;""";"),",",""",""")</f>
        <v/>
      </c>
      <c r="CH337" s="71" t="str">
        <f>SUBSTITUTE(IF(INDEX($E$249:$G$253,MATCH("●",INDEX($H$249:$AQ$253,,MATCH($D337,$137:$137,0)-7),0),1)=VLOOKUP(CH$312,$AD$9:$AN$32,8,FALSE),"","sed -i "&amp;IF($AK$310="MacOS","'' ","")&amp;"'s#"&amp;CH$312&amp;"="""&amp;INDEX($E$249:$G$253,MATCH("●",INDEX($H$249:$AQ$253,,MATCH($D337,$137:$137,0)-7),0),1)&amp;""""&amp;"#"&amp;CH$312&amp;"="&amp;""""&amp;VLOOKUP(CH$312,$AD$9:$AN$32,8,FALSE)&amp;""""&amp;"#g'"&amp;"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7" s="71" t="str">
        <f>SUBSTITUTE(IF(VLOOKUP(CI$312,$AD$9:$AN$32,8,FALSE)=INDEX($E$255:$G$259,MATCH("●",INDEX($H$255:$AQ$259,,MATCH($D337,$137:$137,0)-7),0),1),"","sed -i "&amp;IF($AK$310="MacOS","'' ","")&amp;"'s#"&amp;CI$312&amp;"="""&amp;VLOOKUP(CI$312,$AD$9:$AN$32,8,FALSE)&amp;""""&amp;"#"&amp;CI$312&amp;"="&amp;""""&amp;INDEX($E$255:$G$259,MATCH("●",INDEX($H$255:$AQ$259,,MATCH($D337,$137:$137,0)-7),0),1)&amp;""""&amp;"#g'"&amp;" ${CONFIG_DIR}"&amp;$K$7&amp;"; export "&amp;CI$312&amp;"="&amp;""""&amp;INDEX($E$255:$G$259,MATCH("●",INDEX($H$255:$AQ$259,,MATCH($D337,$137:$137,0)-7),0),1)&amp;""";"),",",""",""")</f>
        <v/>
      </c>
      <c r="CJ337" s="71" t="str">
        <f>SUBSTITUTE(IF(INDEX($E$255:$G$259,MATCH("●",INDEX($H$255:$AQ$259,,MATCH($D337,$137:$137,0)-7),0),1)=VLOOKUP(CJ$312,$AD$9:$AN$32,8,FALSE),"","sed -i "&amp;IF($AK$310="MacOS","'' ","")&amp;"'s#"&amp;CJ$312&amp;"="""&amp;INDEX($E$255:$G$259,MATCH("●",INDEX($H$255:$AQ$259,,MATCH($D337,$137:$137,0)-7),0),1)&amp;""""&amp;"#"&amp;CJ$312&amp;"="&amp;""""&amp;VLOOKUP(CJ$312,$AD$9:$AN$32,8,FALSE)&amp;""""&amp;"#g'"&amp;"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7" s="71" t="str">
        <f>SUBSTITUTE(IF(VLOOKUP(CK$312,$AD$9:$AN$32,8,FALSE)=INDEX($E$261:$G$270,MATCH("●",INDEX($H$261:$AQ$270,,MATCH($D337,$137:$137,0)-7),0),1),"","sed -i "&amp;IF($AK$310="MacOS","'' ","")&amp;"'s#"&amp;CK$312&amp;"="""&amp;VLOOKUP(CK$312,$AD$9:$AN$32,8,FALSE)&amp;""""&amp;"#"&amp;CK$312&amp;"="&amp;""""&amp;INDEX($E$261:$G$270,MATCH("●",INDEX($H$261:$AQ$270,,MATCH($D337,$137:$137,0)-7),0),1)&amp;""""&amp;"#g'"&amp;" ${CONFIG_DIR}"&amp;$K$7&amp;"; export "&amp;CK$312&amp;"="&amp;""""&amp;INDEX($E$261:$G$270,MATCH("●",INDEX($H$261:$AQ$270,,MATCH($D337,$137:$137,0)-7),0),1)&amp;""";"),",",""",""")</f>
        <v/>
      </c>
      <c r="CL337" s="71" t="str">
        <f t="shared" si="6"/>
        <v/>
      </c>
      <c r="CM337" s="71" t="str">
        <f t="shared" si="7"/>
        <v/>
      </c>
      <c r="CN337" s="71" t="str">
        <f t="shared" si="8"/>
        <v/>
      </c>
      <c r="CO337" s="71" t="str">
        <f t="shared" si="9"/>
        <v/>
      </c>
      <c r="CP337" s="71" t="str">
        <f t="shared" si="10"/>
        <v/>
      </c>
      <c r="CQ337" s="71" t="str">
        <f t="shared" si="11"/>
        <v/>
      </c>
      <c r="CR337" s="71" t="str">
        <f t="shared" si="12"/>
        <v/>
      </c>
      <c r="CS337" s="5" t="s">
        <v>735</v>
      </c>
    </row>
    <row r="338" spans="4:97" ht="72" customHeight="1">
      <c r="D338" s="96">
        <f t="shared" si="13"/>
        <v>102</v>
      </c>
      <c r="E338" s="97"/>
      <c r="F338" s="97"/>
      <c r="G338" s="98"/>
      <c r="H338" s="45" t="str">
        <f t="shared" ca="1" si="5"/>
        <v>clear; echo テストケース102;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's#POSTGRESQL_CONNECTION_LIMIT="-1"#POSTGRESQL_CONNECTION_LIMIT=""#g' ${CONFIG_DIR}db_data_config.txt; export POSTGRESQL_CONNECTION_LIMIT="";sh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's#POSTGRESQL_CONNECTION_LIMIT=""#POSTGRESQL_CONNECTION_LIMIT="-1"#g' ${CONFIG_DIR}db_data_config.txt; export POSTGRESQL_CONNECTION_LIMIT="-1";</v>
      </c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7"/>
      <c r="AE338" s="99" t="str" cm="1">
        <f t="array" ref="AE338">SUBSTITUTE(INDEX($H$288:$AQ$288, , MATCH($D338, $137:$137, 0)-7),"-","")</f>
        <v>異常</v>
      </c>
      <c r="AF338" s="100"/>
      <c r="AG338" s="101"/>
      <c r="AH338" s="102" t="s">
        <v>1589</v>
      </c>
      <c r="AI338" s="103"/>
      <c r="AJ338" s="103"/>
      <c r="AK338" s="103"/>
      <c r="AL338" s="103"/>
      <c r="AM338" s="103"/>
      <c r="AN338" s="103"/>
      <c r="AO338" s="103"/>
      <c r="AP338" s="103"/>
      <c r="AQ338" s="104"/>
      <c r="AS338" s="68" t="str" cm="1">
        <f t="array" ref="AS338">SUBSTITUTE(TEXT(INDEX($H$291:$AQ$291,1,$D338-77),"000000"),"-","")</f>
        <v>240137</v>
      </c>
      <c r="AT338" s="69"/>
      <c r="AU338" s="70"/>
      <c r="AW338" s="71" t="str">
        <f>SUBSTITUTE(IF(VLOOKUP(AW$312,$AD$9:$AN$32,8,FALSE)=INDEX($E$143:$G$146,MATCH("●",INDEX($H$143:$AQ$146,,MATCH($D338,$137:$137,0)-7),0),1),"","sed -i "&amp;IF($AK$310="MacOS","'' ","")&amp;"'s#"&amp;AW$312&amp;"="""&amp;VLOOKUP(AW$312,$AD$9:$AN$32,8,FALSE)&amp;""""&amp;"#"&amp;AW$312&amp;"="&amp;""""&amp;INDEX($E$143:$G$146,MATCH("●",INDEX($H$143:$AQ$146,,MATCH($D338,$137:$137,0)-7),0),1)&amp;""""&amp;"#g'"&amp;" ${CONFIG_DIR}"&amp;$K$7&amp;"; export "&amp;AW$312&amp;"="&amp;""""&amp;INDEX($E$143:$G$146,MATCH("●",INDEX($H$143:$AQ$146,,MATCH($D338,$137:$137,0)-7),0),1)&amp;""";"),",",""",""")</f>
        <v>sed -i '' 's#DBMS_NAME="MySQL"#DBMS_NAME="PostgreSQL"#g' ${CONFIG_DIR}db_sql_config.txt; export DBMS_NAME="PostgreSQL";</v>
      </c>
      <c r="AX338" s="71" t="str">
        <f>SUBSTITUTE(IF(INDEX($E$143:$G$146,MATCH("●",INDEX($H$143:$AQ$146,,MATCH($D338,$137:$137,0)-7),0),1)=VLOOKUP(AX$312,$AD$9:$AN$32,8,FALSE),"","sed -i "&amp;IF($AK$310="MacOS","'' ","")&amp;"'s#"&amp;AX$312&amp;"="""&amp;INDEX($E$143:$G$146,MATCH("●",INDEX($H$143:$AQ$146,,MATCH($D338,$137:$137,0)-7),0),1)&amp;""""&amp;"#"&amp;AX$312&amp;"="&amp;""""&amp;VLOOKUP(AX$312,$AD$9:$AN$32,8,FALSE)&amp;""""&amp;"#g'"&amp;"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8" s="71" t="str">
        <f>SUBSTITUTE(IF(VLOOKUP(AY$312,$AD$9:$AN$32,8,FALSE)=INDEX($E$148:$G$149,MATCH("●",INDEX($H$148:$AQ$149,,MATCH($D338,$137:$137,0)-7),0),1),"","sed -i "&amp;IF($AK$310="MacOS","'' ","")&amp;"'s#"&amp;AY$312&amp;"="""&amp;VLOOKUP(AY$312,$AD$9:$AN$32,8,FALSE)&amp;""""&amp;"#"&amp;AY$312&amp;"="&amp;""""&amp;INDEX($E$148:$G$149,MATCH("●",INDEX($H$148:$AQ$149,,MATCH($D338,$137:$137,0)-7),0),1)&amp;""""&amp;"#g'"&amp;" ${CONFIG_DIR}"&amp;$K$7&amp;"; export "&amp;AY$312&amp;"="&amp;""""&amp;INDEX($E$148:$G$149,MATCH("●",INDEX($H$148:$AQ$149,,MATCH($D338,$137:$137,0)-7),0),1)&amp;""";"),",",""",""")</f>
        <v/>
      </c>
      <c r="AZ338" s="71" t="str">
        <f>SUBSTITUTE(IF(INDEX($E$148:$G$149,MATCH("●",INDEX($H$148:$AQ$149,,MATCH($D338,$137:$137,0)-7),0),1)=VLOOKUP(AZ$312,$AD$9:$AN$16,8,FALSE),"","sed -i "&amp;IF($AK$310="MacOS","'' ","")&amp;"'s#"&amp;AZ$312&amp;"="""&amp;INDEX($E$148:$G$149,MATCH("●",INDEX($H$148:$AQ$149,,MATCH($D338,$137:$137,0)-7),0),1)&amp;""""&amp;"#"&amp;AZ$312&amp;"="&amp;""""&amp;VLOOKUP(AZ$312,$AD$9:$AN$16,8,FALSE)&amp;""""&amp;"#g'"&amp;"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8" s="71" t="str">
        <f>SUBSTITUTE(IF(VLOOKUP(BA$312,$AD$9:$AN$32,8,FALSE)=INDEX($E$151:$G$156,MATCH("●",INDEX($H$151:$AQ$156,,MATCH($D338,$137:$137,0)-7),0),1),"","sed -i "&amp;IF($AK$310="MacOS","'' ","")&amp;"'s#"&amp;BA$312&amp;"="""&amp;VLOOKUP(BA$312,$AD$9:$AN$32,8,FALSE)&amp;""""&amp;"#"&amp;BA$312&amp;"="&amp;""""&amp;INDEX($E$151:$G$156,MATCH("●",INDEX($H$151:$AQ$156,,MATCH($D338,$137:$137,0)-7),0),1)&amp;""""&amp;"#g'"&amp;" ${CONFIG_DIR}"&amp;$K$7&amp;"; export "&amp;BA$312&amp;"="&amp;""""&amp;INDEX($E$151:$G$156,MATCH("●",INDEX($H$151:$AQ$156,,MATCH($D338,$137:$137,0)-7),0),1)&amp;""";"),",",""",""")</f>
        <v>sed -i '' 's#DATABASE_CHARACTER_SET="utf8mb4"#DATABASE_CHARACTER_SET="utf8"#g' ${CONFIG_DIR}db_sql_config.txt; export DATABASE_CHARACTER_SET="utf8";</v>
      </c>
      <c r="BB338" s="71" t="str">
        <f>SUBSTITUTE(IF(INDEX($E$151:$G$156,MATCH("●",INDEX($H$151:$AQ$156,,MATCH($D338,$137:$137,0)-7),0),1)=VLOOKUP(BB$312,$AD$9:$AN$16,8,FALSE),"","sed -i "&amp;IF($AK$310="MacOS","'' ","")&amp;"'s#"&amp;BB$312&amp;"="""&amp;INDEX($E$151:$G$156,MATCH("●",INDEX($H$151:$AQ$156,,MATCH($D338,$137:$137,0)-7),0),1)&amp;""""&amp;"#"&amp;BB$312&amp;"="&amp;""""&amp;VLOOKUP(BB$312,$AD$9:$AN$16,8,FALSE)&amp;""""&amp;"#g'"&amp;"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8" s="71" t="str">
        <f>SUBSTITUTE(IF(VLOOKUP(BC$312,$AD$9:$AN$32,8,FALSE)=INDEX($E$158:$G$166,MATCH("●",INDEX($H$158:$AQ$166,,MATCH($D338,$137:$137,0)-7),0),1),"","sed -i "&amp;IF($AK$310="MacOS","'' ","")&amp;"'s#"&amp;BC$312&amp;"="""&amp;VLOOKUP(BC$312,$AD$9:$AN$32,8,FALSE)&amp;""""&amp;"#"&amp;BC$312&amp;"="&amp;""""&amp;INDEX($E$158:$G$166,MATCH("●",INDEX($H$158:$AQ$166,,MATCH($D338,$137:$137,0)-7),0),1)&amp;""""&amp;"#g'"&amp;" ${CONFIG_DIR}"&amp;$K$7&amp;"; export "&amp;BC$312&amp;"="&amp;""""&amp;INDEX($E$158:$G$166,MATCH("●",INDEX($H$158:$AQ$166,,MATCH($D338,$137:$137,0)-7),0),1)&amp;""";"),",",""",""")</f>
        <v>sed -i '' 's#DATABASE_COLLATE="utf8mb4_unicode_ci"#DATABASE_COLLATE="C"#g' ${CONFIG_DIR}db_sql_config.txt; export DATABASE_COLLATE="C";</v>
      </c>
      <c r="BD338" s="71" t="str">
        <f>SUBSTITUTE(IF(INDEX($E$158:$G$166,MATCH("●",INDEX($H$158:$AQ$166,,MATCH($D338,$137:$137,0)-7),0),1)=VLOOKUP(BD$312,$AD$9:$AN$16,8,FALSE),"","sed -i "&amp;IF($AK$310="MacOS","'' ","")&amp;"'s#"&amp;BD$312&amp;"="""&amp;INDEX($E$158:$G$166,MATCH("●",INDEX($H$158:$AQ$166,,MATCH($D338,$137:$137,0)-7),0),1)&amp;""""&amp;"#"&amp;BD$312&amp;"="&amp;""""&amp;VLOOKUP(BD$312,$AD$9:$AN$16,8,FALSE)&amp;""""&amp;"#g'"&amp;"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38" s="71" t="str">
        <f>SUBSTITUTE(IF(VLOOKUP(BE$312,$AD$9:$AN$32,8,FALSE)=INDEX($E$168:$G$169,MATCH("●",INDEX($H$168:$AQ$169,,MATCH($D338,$137:$137,0)-7),0),1),"","sed -i "&amp;IF($AK$310="MacOS","'' ","")&amp;"'s#"&amp;BE$312&amp;"="""&amp;VLOOKUP(BE$312,$AD$9:$AD$9:$AN$32,8,FALSE)&amp;""""&amp;"#"&amp;BE$312&amp;"="&amp;""""&amp;INDEX($E$168:$G$169,MATCH("●",INDEX($H$168:$AQ$169,,MATCH($D338,$137:$137,0)-7),0),1)&amp;""""&amp;"#g'"&amp;" ${CONFIG_DIR}"&amp;$K$7&amp;"; export "&amp;BE$312&amp;"="&amp;""""&amp;INDEX($E$168:$G$169,MATCH("●",INDEX($H$168:$AQ$169,,MATCH($D338,$137:$137,0)-7),0),1)&amp;""";"),",",""",""")</f>
        <v/>
      </c>
      <c r="BF338" s="71" t="str">
        <f>SUBSTITUTE(IF(INDEX($E$168:$G$169,MATCH("●",INDEX($H$168:$AQ$169,,MATCH($D338,$137:$137,0)-7),0),1)=VLOOKUP(BF$312,$AD$9:$AN$16,8,FALSE),"","sed -i "&amp;IF($AK$310="MacOS","'' ","")&amp;"'s#"&amp;BF$312&amp;"="""&amp;INDEX($E$168:$G$169,MATCH("●",INDEX($H$168:$AQ$169,,MATCH($D338,$137:$137,0)-7),0),1)&amp;""""&amp;"#"&amp;BF$312&amp;"="&amp;""""&amp;VLOOKUP(BF$312,$AD$9:$AN$16,8,FALSE)&amp;""""&amp;"#g'"&amp;"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8" s="71" t="str">
        <f>SUBSTITUTE(IF(VLOOKUP(BG$312,$AD$9:$AN$32,8,FALSE)=INDEX($E$171:$G$172,MATCH("●",INDEX($H$171:$AQ$172,,MATCH($D338,$137:$137,0)-7),0),1),"","sed -i "&amp;IF($AK$310="MacOS","'' ","")&amp;"'s#"&amp;BG$312&amp;"="""&amp;VLOOKUP(BG$312,$AD$9:$AN$32,8,FALSE)&amp;""""&amp;"#"&amp;BG$312&amp;"="&amp;""""&amp;INDEX($E$171:$G$172,MATCH("●",INDEX($H$171:$AQ$172,,MATCH($D338,$137:$137,0)-7),0),1)&amp;""""&amp;"#g'"&amp;" ${CONFIG_DIR}"&amp;$K$7&amp;"; export "&amp;BG$312&amp;"="&amp;""""&amp;INDEX($E$171:$G$172,MATCH("●",INDEX($H$171:$AQ$172,,MATCH($D338,$137:$137,0)-7),0),1)&amp;""";"),",",""",""")</f>
        <v/>
      </c>
      <c r="BH338" s="71" t="str">
        <f>SUBSTITUTE(IF(INDEX($E$171:$G$172,MATCH("●",INDEX($H$171:$AQ$172,,MATCH($D338,$137:$137,0)-7),0),1)=VLOOKUP(BH$312,$AD$9:$AN$16,8,FALSE),"","sed -i "&amp;IF($AK$310="MacOS","'' ","")&amp;"'s#"&amp;BH$312&amp;"="""&amp;INDEX($E$171:$G$172,MATCH("●",INDEX($H$171:$AQ$172,,MATCH($D338,$137:$137,0)-7),0),1)&amp;""""&amp;"#"&amp;BH$312&amp;"="&amp;""""&amp;VLOOKUP(BH$312,$AD$9:$AN$16,8,FALSE)&amp;""""&amp;"#g'"&amp;"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8" s="71" t="str">
        <f>SUBSTITUTE(IF(VLOOKUP(BI$312,$AD$9:$AN$32,8,FALSE)=INDEX($E$174:$G$186,MATCH("●",INDEX($H$174:$AQ$186,,MATCH($D338,$137:$137,0)-7),0),1),"","sed -i "&amp;IF($AK$310="MacOS","'' ","")&amp;"'s#"&amp;BI$312&amp;"="""&amp;VLOOKUP(BI$312,$AD$9:$AN$32,8,FALSE)&amp;""""&amp;"#"&amp;BI$312&amp;"="&amp;""""&amp;INDEX($E$174:$G$186,MATCH("●",INDEX($H$174:$AQ$186,,MATCH($D338,$137:$137,0)-7),0),1)&amp;""""&amp;"#g'"&amp;" ${CONFIG_DIR}"&amp;$K$7&amp;"; export "&amp;BI$312&amp;"="&amp;""""&amp;INDEX($E$174:$G$186,MATCH("●",INDEX($H$174:$AQ$186,,MATCH($D338,$137:$137,0)-7),0),1)&amp;""";"),",",""",""")</f>
        <v>sed -i '' 's#DATABASE_USERRIGHT="ALL PRIVILEGES"#DATABASE_USERRIGHT="Superuser"#g' ${CONFIG_DIR}db_sql_config.txt; export DATABASE_USERRIGHT="Superuser";</v>
      </c>
      <c r="BJ338" s="71" t="str">
        <f>SUBSTITUTE(IF(INDEX($E$174:$G$186,MATCH("●",INDEX($H$174:$AQ$186,,MATCH($D338,$137:$137,0)-7),0),1)=VLOOKUP(BJ$312,$AD$9:$AN$16,8,FALSE),"","sed -i "&amp;IF($AK$310="MacOS","'' ","")&amp;"'s#"&amp;BJ$312&amp;"="""&amp;INDEX($E$174:$G$186,MATCH("●",INDEX($H$174:$AQ$186,,MATCH($D338,$137:$137,0)-7),0),1)&amp;""""&amp;"#"&amp;BJ$312&amp;"="&amp;""""&amp;VLOOKUP(BJ$312,$AD$9:$AN$16,8,FALSE)&amp;""""&amp;"#g'"&amp;"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38" s="71" t="str">
        <f>SUBSTITUTE(IF(VLOOKUP(BK$312,$AD$9:$AN$32,8,FALSE)=INDEX($E$188:$G$191,MATCH("●",INDEX($H$188:$AQ$191,,MATCH($D338,$137:$137,0)-7),0),1),"","sed -i "&amp;IF($AK$310="MacOS","'' ","")&amp;"'s#"&amp;BK$312&amp;"="""&amp;VLOOKUP(BK$312,$AD$9:$AN$32,8,FALSE)&amp;""""&amp;"#"&amp;BK$312&amp;"="&amp;""""&amp;INDEX($E$188:$G$191,MATCH("●",INDEX($H$188:$AQ$191,,MATCH($D338,$137:$137,0)-7),0),1)&amp;""""&amp;"#g'"&amp;" ${CONFIG_DIR}"&amp;$K$7&amp;"; export "&amp;BK$312&amp;"="&amp;""""&amp;INDEX($E$188:$G$191,MATCH("●",INDEX($H$188:$AQ$191,,MATCH($D338,$137:$137,0)-7),0),1)&amp;""";"),",",""",""")</f>
        <v/>
      </c>
      <c r="BL338" s="71" t="str">
        <f>SUBSTITUTE(IF(INDEX($E$188:$G$191,MATCH("●",INDEX($H$188:$AQ$191,,MATCH($D338,$137:$137,0)-7),0),1)=VLOOKUP(BL$312,$AD$9:$AN$32,8,FALSE),"","sed -i "&amp;IF($AK$310="MacOS","'' ","")&amp;"'s#"&amp;BL$312&amp;"="""&amp;INDEX($E$188:$G$191,MATCH("●",INDEX($H$188:$AQ$191,,MATCH($D338,$137:$137,0)-7),0),1)&amp;""""&amp;"#"&amp;BL$312&amp;"="&amp;""""&amp;VLOOKUP(BL$312,$AD$9:$AN$32,8,FALSE)&amp;""""&amp;"#g'"&amp;"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8" s="71" t="str">
        <f>SUBSTITUTE(IF(VLOOKUP(BM$312,$AD$9:$AN$32,8,FALSE)=INDEX($E$193:$G$194,MATCH("●",INDEX($H$193:$AQ$194,,MATCH($D338,$137:$137,0)-7),0),1),"","sed -i "&amp;IF($AK$310="MacOS","'' ","")&amp;"'s#"&amp;BM$312&amp;"="""&amp;VLOOKUP(BM$312,$AD$9:$AN$32,8,FALSE)&amp;""""&amp;"#"&amp;BM$312&amp;"="&amp;""""&amp;INDEX($E$193:$G$194,MATCH("●",INDEX($H$193:$AQ$194,,MATCH($D338,$137:$137,0)-7),0),1)&amp;""""&amp;"#g'"&amp;" ${CONFIG_DIR}"&amp;$K$7&amp;"; export "&amp;BM$312&amp;"="&amp;""""&amp;INDEX($E$193:$G$194,MATCH("●",INDEX($H$193:$AQ$194,,MATCH($D338,$137:$137,0)-7),0),1)&amp;""";"),",",""",""")</f>
        <v/>
      </c>
      <c r="BN338" s="71" t="str">
        <f>SUBSTITUTE(IF(INDEX($E$193:$G$194,MATCH("●",INDEX($H$193:$AQ$194,,MATCH($D338,$137:$137,0)-7),0),1)=VLOOKUP(BN$312,$AD$9:$AN$32,8,FALSE),"","sed -i "&amp;IF($AK$310="MacOS","'' ","")&amp;"'s#"&amp;BN$312&amp;"="""&amp;INDEX($E$193:$G$194,MATCH("●",INDEX($H$193:$AQ$194,,MATCH($D338,$137:$137,0)-7),0),1)&amp;""""&amp;"#"&amp;BN$312&amp;"="&amp;""""&amp;VLOOKUP(BN$312,$AD$9:$AN$32,8,FALSE)&amp;""""&amp;"#g'"&amp;"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8" s="71" t="str">
        <f>SUBSTITUTE(IF(VLOOKUP(BO$312,$AD$9:$AN$32,8,FALSE)=INDEX($E$196:$G$197,MATCH("●",INDEX($H$196:$AQ$197,,MATCH($D338,$137:$137,0)-7),0),1),"","sed -i "&amp;IF($AK$310="MacOS","'' ","")&amp;"'s#"&amp;BO$312&amp;"="""&amp;VLOOKUP(BO$312,$AD$9:$AN$32,8,FALSE)&amp;""""&amp;"#"&amp;BO$312&amp;"="&amp;""""&amp;INDEX($E$196:$G$197,MATCH("●",INDEX($H$196:$AQ$197,,MATCH($D338,$137:$137,0)-7),0),1)&amp;""""&amp;"#g'"&amp;" ${CONFIG_DIR}"&amp;$K$7&amp;"; export "&amp;BO$312&amp;"="&amp;""""&amp;INDEX($E$196:$G$197,MATCH("●",INDEX($H$196:$AQ$197,,MATCH($D338,$137:$137,0)-7),0),1)&amp;""";"),",",""",""")</f>
        <v/>
      </c>
      <c r="BP338" s="71" t="str">
        <f>SUBSTITUTE(IF(INDEX($E$196:$G$197,MATCH("●",INDEX($H$196:$AQ$197,,MATCH($D338,$137:$137,0)-7),0),1)=VLOOKUP(BP$312,$AD$9:$AN$32,8,FALSE),"","sed -i "&amp;IF($AK$310="MacOS","'' ","")&amp;"'s#"&amp;BP$312&amp;"="""&amp;INDEX($E$196:$G$197,MATCH("●",INDEX($H$196:$AQ$197,,MATCH($D338,$137:$137,0)-7),0),1)&amp;""""&amp;"#"&amp;BP$312&amp;"="&amp;""""&amp;VLOOKUP(BP$312,$AD$9:$AN$32,8,FALSE)&amp;""""&amp;"#g'"&amp;"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8" s="71" t="str">
        <f>SUBSTITUTE(IF(VLOOKUP(BQ$312,$AD$9:$AN$32,8,FALSE)=INDEX($E$199:$G$200,MATCH("●",INDEX($H$199:$AQ$200,,MATCH($D338,$137:$137,0)-7),0),1),"","sed -i "&amp;IF($AK$310="MacOS","'' ","")&amp;"'s#"&amp;BQ$312&amp;"="""&amp;VLOOKUP(BQ$312,$AD$9:$AN$32,8,FALSE)&amp;""""&amp;"#"&amp;BQ$312&amp;"="&amp;""""&amp;INDEX($E$199:$G$200,MATCH("●",INDEX($H$199:$AQ$200,,MATCH($D338,$137:$137,0)-7),0),1)&amp;""""&amp;"#g'"&amp;" ${CONFIG_DIR}"&amp;$K$7&amp;"; export "&amp;BQ$312&amp;"="&amp;""""&amp;INDEX($E$199:$G$200,MATCH("●",INDEX($H$199:$AQ$200,,MATCH($D338,$137:$137,0)-7),0),1)&amp;""";"),",",""",""")</f>
        <v/>
      </c>
      <c r="BR338" s="71" t="str">
        <f>SUBSTITUTE(IF(INDEX($E$199:$G$200,MATCH("●",INDEX($H$199:$AQ$200,,MATCH($D338,$137:$137,0)-7),0),1)=VLOOKUP(BR$312,$AD$9:$AN$32,8,FALSE),"","sed -i "&amp;IF($AK$310="MacOS","'' ","")&amp;"'s#"&amp;BR$312&amp;"="""&amp;INDEX($E$199:$G$200,MATCH("●",INDEX($H$199:$AQ$200,,MATCH($D338,$137:$137,0)-7),0),1)&amp;""""&amp;"#"&amp;BR$312&amp;"="&amp;""""&amp;VLOOKUP(BR$312,$AD$9:$AN$32,8,FALSE)&amp;""""&amp;"#g'"&amp;"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8" s="71" t="str">
        <f>SUBSTITUTE(IF(VLOOKUP(BS$312,$AD$9:$AN$32,8,FALSE)=INDEX($E$202:$G$205,MATCH("●",INDEX($H$202:$AQ$205,,MATCH($D338,$137:$137,0)-7),0),1),"","sed -i "&amp;IF($AK$310="MacOS","'' ","")&amp;"'s#"&amp;BS$312&amp;"="""&amp;VLOOKUP(BS$312,$AD$9:$AN$32,8,FALSE)&amp;""""&amp;"#"&amp;BS$312&amp;"="&amp;""""&amp;INDEX($E$202:$G$205,MATCH("●",INDEX($H$202:$AQ$205,,MATCH($D338,$137:$137,0)-7),0),1)&amp;""""&amp;"#g'"&amp;" ${CONFIG_DIR}"&amp;$K$7&amp;"; export "&amp;BS$312&amp;"="&amp;""""&amp;INDEX($E$202:$G$205,MATCH("●",INDEX($H$202:$AQ$205,,MATCH($D338,$137:$137,0)-7),0),1)&amp;""";"),",",""",""")</f>
        <v/>
      </c>
      <c r="BT338" s="71" t="str">
        <f>SUBSTITUTE(IF(INDEX($E$202:$G$205,MATCH("●",INDEX($H$202:$AQ$205,,MATCH($D338,$137:$137,0)-7),0),1)=VLOOKUP(BT$312,$AD$9:$AN$32,8,FALSE),"","sed -i "&amp;IF($AK$310="MacOS","'' ","")&amp;"'s#"&amp;BT$312&amp;"="""&amp;INDEX($E$202:$G$205,MATCH("●",INDEX($H$202:$AQ$205,,MATCH($D338,$137:$137,0)-7),0),1)&amp;""""&amp;"#"&amp;BT$312&amp;"="&amp;""""&amp;VLOOKUP(BT$312,$AD$9:$AN$32,8,FALSE)&amp;""""&amp;"#g'"&amp;"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8" s="71" t="str">
        <f>SUBSTITUTE(IF(VLOOKUP(BU$312,$AD$9:$AN$32,8,FALSE)=INDEX($E$207:$G$212,MATCH("●",INDEX($H$207:$AQ$212,,MATCH($D338,$137:$137,0)-7),0),1),"","sed -i "&amp;IF($AK$310="MacOS","'' ","")&amp;"'s#"&amp;BU$312&amp;"="""&amp;VLOOKUP(BU$312,$AD$9:$AN$32,8,FALSE)&amp;""""&amp;"#"&amp;BU$312&amp;"="&amp;""""&amp;INDEX($E$207:$G$212,MATCH("●",INDEX($H$207:$AQ$212,,MATCH($D338,$137:$137,0)-7),0),1)&amp;""""&amp;"#g'"&amp;" ${CONFIG_DIR}"&amp;$K$7&amp;"; export "&amp;BU$312&amp;"="&amp;""""&amp;INDEX($E$207:$G$212,MATCH("●",INDEX($H$207:$AQ$212,,MATCH($D338,$137:$137,0)-7),0),1)&amp;""";"),",",""",""")</f>
        <v/>
      </c>
      <c r="BV338" s="71" t="str">
        <f>SUBSTITUTE(IF(INDEX($E$207:$G$212,MATCH("●",INDEX($H$207:$AQ$212,,MATCH($D338,$137:$137,0)-7),0),1)=VLOOKUP(BV$312,$AD$9:$AN$32,8,FALSE),"","sed -i "&amp;IF($AK$310="MacOS","'' ","")&amp;"'s#"&amp;BV$312&amp;"="""&amp;INDEX($E$207:$G$212,MATCH("●",INDEX($H$207:$AQ$212,,MATCH($D338,$137:$137,0)-7),0),1)&amp;""""&amp;"#"&amp;BV$312&amp;"="&amp;""""&amp;VLOOKUP(BV$312,$AD$9:$AN$32,8,FALSE)&amp;""""&amp;"#g'"&amp;"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8" s="71" t="str">
        <f>SUBSTITUTE(IF(VLOOKUP(BW$312,$AD$9:$AN$32,8,FALSE)=INDEX($E$214:$G$219,MATCH("●",INDEX($H$214:$AQ$219,,MATCH($D338,$137:$137,0)-7),0),1),"","sed -i "&amp;IF($AK$310="MacOS","'' ","")&amp;"'s#"&amp;BW$312&amp;"="""&amp;VLOOKUP(BW$312,$AD$9:$AN$32,8,FALSE)&amp;""""&amp;"#"&amp;BW$312&amp;"="&amp;""""&amp;INDEX($E$214:$G$219,MATCH("●",INDEX($H$214:$AQ$219,,MATCH($D338,$137:$137,0)-7),0),1)&amp;""""&amp;"#g'"&amp;" ${CONFIG_DIR}"&amp;$K$7&amp;"; export "&amp;BW$312&amp;"="&amp;""""&amp;INDEX($E$214:$G$219,MATCH("●",INDEX($H$214:$AQ$219,,MATCH($D338,$137:$137,0)-7),0),1)&amp;""";"),",",""",""")</f>
        <v/>
      </c>
      <c r="BX338" s="71" t="str">
        <f>SUBSTITUTE(IF(INDEX($E$214:$G$219,MATCH("●",INDEX($H$214:$AQ$219,,MATCH($D338,$137:$137,0)-7),0),1)=VLOOKUP(BX$312,$AD$9:$AN$32,8,FALSE),"","sed -i "&amp;IF($AK$310="MacOS","'' ","")&amp;"'s#"&amp;BX$312&amp;"="""&amp;INDEX($E$214:$G$219,MATCH("●",INDEX($H$214:$AQ$219,,MATCH($D338,$137:$137,0)-7),0),1)&amp;""""&amp;"#"&amp;BX$312&amp;"="&amp;""""&amp;VLOOKUP(BX$312,$AD$9:$AN$32,8,FALSE)&amp;""""&amp;"#g'"&amp;"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8" s="71" t="str">
        <f>SUBSTITUTE(IF(VLOOKUP(BY$312,$AD$9:$AN$32,8,FALSE)=INDEX($E$221:$G$226,MATCH("●",INDEX($H$221:$AQ$226,,MATCH($D338,$137:$137,0)-7),0),1),"","sed -i "&amp;IF($AK$310="MacOS","'' ","")&amp;"'s#"&amp;BY$312&amp;"="""&amp;VLOOKUP(BY$312,$AD$9:$AN$32,8,FALSE)&amp;""""&amp;"#"&amp;BY$312&amp;"="&amp;""""&amp;INDEX($E$221:$G$226,MATCH("●",INDEX($H$221:$AQ$226,,MATCH($D338,$137:$137,0)-7),0),1)&amp;""""&amp;"#g'"&amp;" ${CONFIG_DIR}"&amp;$K$7&amp;"; export "&amp;BY$312&amp;"="&amp;""""&amp;INDEX($E$221:$G$226,MATCH("●",INDEX($H$221:$AQ$226,,MATCH($D338,$137:$137,0)-7),0),1)&amp;""";"),",",""",""")</f>
        <v/>
      </c>
      <c r="BZ338" s="71" t="str">
        <f>SUBSTITUTE(IF(INDEX($E$221:$G$226,MATCH("●",INDEX($H$221:$AQ$226,,MATCH($D338,$137:$137,0)-7),0),1)=VLOOKUP(BZ$312,$AD$9:$AN$32,8,FALSE),"","sed -i "&amp;IF($AK$310="MacOS","'' ","")&amp;"'s#"&amp;BZ$312&amp;"="""&amp;INDEX($E$221:$G$226,MATCH("●",INDEX($H$221:$AQ$226,,MATCH($D338,$137:$137,0)-7),0),1)&amp;""""&amp;"#"&amp;BZ$312&amp;"="&amp;""""&amp;VLOOKUP(BZ$312,$AD$9:$AN$32,8,FALSE)&amp;""""&amp;"#g'"&amp;"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8" s="71" t="str">
        <f>SUBSTITUTE(IF(VLOOKUP(CA$312,$AD$9:$AN$32,8,FALSE)=INDEX($E$228:$G$233,MATCH("●",INDEX($H$228:$AQ$233,,MATCH($D338,$137:$137,0)-7),0),1),"","sed -i "&amp;IF($AK$310="MacOS","'' ","")&amp;"'s#"&amp;CA$312&amp;"="""&amp;VLOOKUP(CA$312,$AD$9:$AN$32,8,FALSE)&amp;""""&amp;"#"&amp;CA$312&amp;"="&amp;""""&amp;INDEX($E$228:$G$233,MATCH("●",INDEX($H$228:$AQ$233,,MATCH($D338,$137:$137,0)-7),0),1)&amp;""""&amp;"#g'"&amp;" ${CONFIG_DIR}"&amp;$K$7&amp;"; export "&amp;CA$312&amp;"="&amp;""""&amp;INDEX($E$228:$G$233,MATCH("●",INDEX($H$228:$AQ$233,,MATCH($D338,$137:$137,0)-7),0),1)&amp;""";"),",",""",""")</f>
        <v/>
      </c>
      <c r="CB338" s="71" t="str">
        <f>SUBSTITUTE(IF(INDEX($E$228:$G$233,MATCH("●",INDEX($H$228:$AQ$233,,MATCH($D338,$137:$137,0)-7),0),1)=VLOOKUP(CB$312,$AD$9:$AN$32,8,FALSE),"","sed -i "&amp;IF($AK$310="MacOS","'' ","")&amp;"'s#"&amp;CB$312&amp;"="""&amp;INDEX($E$228:$G$233,MATCH("●",INDEX($H$228:$AQ$233,,MATCH($D338,$137:$137,0)-7),0),1)&amp;""""&amp;"#"&amp;CB$312&amp;"="&amp;""""&amp;VLOOKUP(CB$312,$AD$9:$AN$32,8,FALSE)&amp;""""&amp;"#g'"&amp;"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8" s="71" t="str">
        <f>SUBSTITUTE(IF(VLOOKUP(CC$312,$AD$9:$AN$32,8,FALSE)=INDEX($E$235:$G$240,MATCH("●",INDEX($H$235:$AQ$240,,MATCH($D338,$137:$137,0)-7),0),1),"","sed -i "&amp;IF($AK$310="MacOS","'' ","")&amp;"'s#"&amp;CC$312&amp;"="""&amp;VLOOKUP(CC$312,$AD$9:$AN$32,8,FALSE)&amp;""""&amp;"#"&amp;CC$312&amp;"="&amp;""""&amp;INDEX($E$235:$G$240,MATCH("●",INDEX($H$235:$AQ$240,,MATCH($D338,$137:$137,0)-7),0),1)&amp;""""&amp;"#g'"&amp;" ${CONFIG_DIR}"&amp;$K$7&amp;"; export "&amp;CC$312&amp;"="&amp;""""&amp;INDEX($E$235:$G$240,MATCH("●",INDEX($H$235:$AQ$240,,MATCH($D338,$137:$137,0)-7),0),1)&amp;""";"),",",""",""")</f>
        <v/>
      </c>
      <c r="CD338" s="71" t="str">
        <f>SUBSTITUTE(IF(INDEX($E$235:$G$240,MATCH("●",INDEX($H$235:$AQ$240,,MATCH($D338,$137:$137,0)-7),0),1)=VLOOKUP(CD$312,$AD$9:$AN$32,8,FALSE),"","sed -i "&amp;IF($AK$310="MacOS","'' ","")&amp;"'s#"&amp;CD$312&amp;"="""&amp;INDEX($E$235:$G$240,MATCH("●",INDEX($H$235:$AQ$240,,MATCH($D338,$137:$137,0)-7),0),1)&amp;""""&amp;"#"&amp;CD$312&amp;"="&amp;""""&amp;VLOOKUP(CD$312,$AD$9:$AN$32,8,FALSE)&amp;""""&amp;"#g'"&amp;"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8" s="71" t="str">
        <f>SUBSTITUTE(IF(VLOOKUP(CE$312,$AD$9:$AN$32,8,FALSE)=INDEX($E$242:$G$247,MATCH("●",INDEX($H$242:$AQ$247,,MATCH($D338,$137:$137,0)-7),0),1),"","sed -i "&amp;IF($AK$310="MacOS","'' ","")&amp;"'s#"&amp;CE$312&amp;"="""&amp;VLOOKUP(CE$312,$AD$9:$AN$32,8,FALSE)&amp;""""&amp;"#"&amp;CE$312&amp;"="&amp;""""&amp;INDEX($E$242:$G$247,MATCH("●",INDEX($H$242:$AQ$247,,MATCH($D338,$137:$137,0)-7),0),1)&amp;""""&amp;"#g'"&amp;" ${CONFIG_DIR}"&amp;$K$7&amp;"; export "&amp;CE$312&amp;"="&amp;""""&amp;INDEX($E$242:$G$247,MATCH("●",INDEX($H$242:$AQ$247,,MATCH($D338,$137:$137,0)-7),0),1)&amp;""";"),",",""",""")</f>
        <v/>
      </c>
      <c r="CF338" s="71" t="str">
        <f>SUBSTITUTE(IF(INDEX($E$242:$G$247,MATCH("●",INDEX($H$242:$AQ$247,,MATCH($D338,$137:$137,0)-7),0),1)=VLOOKUP(CF$312,$AD$9:$AN$32,8,FALSE),"","sed -i "&amp;IF($AK$310="MacOS","'' ","")&amp;"'s#"&amp;CF$312&amp;"="""&amp;INDEX($E$242:$G$247,MATCH("●",INDEX($H$242:$AQ$247,,MATCH($D338,$137:$137,0)-7),0),1)&amp;""""&amp;"#"&amp;CF$312&amp;"="&amp;""""&amp;VLOOKUP(CF$312,$AD$9:$AN$32,8,FALSE)&amp;""""&amp;"#g'"&amp;"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8" s="71" t="str">
        <f>SUBSTITUTE(IF(VLOOKUP(CG$312,$AD$9:$AN$32,8,FALSE)=INDEX($E$249:$G$253,MATCH("●",INDEX($H$249:$AQ$253,,MATCH($D338,$137:$137,0)-7),0),1),"","sed -i "&amp;IF($AK$310="MacOS","'' ","")&amp;"'s#"&amp;CG$312&amp;"="""&amp;VLOOKUP(CG$312,$AD$9:$AN$32,8,FALSE)&amp;""""&amp;"#"&amp;CG$312&amp;"="&amp;""""&amp;INDEX($E$249:$G$253,MATCH("●",INDEX($H$249:$AQ$253,,MATCH($D338,$137:$137,0)-7),0),1)&amp;""""&amp;"#g'"&amp;" ${CONFIG_DIR}"&amp;$K$7&amp;"; export "&amp;CG$312&amp;"="&amp;""""&amp;INDEX($E$249:$G$253,MATCH("●",INDEX($H$249:$AQ$253,,MATCH($D338,$137:$137,0)-7),0),1)&amp;""";"),",",""",""")</f>
        <v/>
      </c>
      <c r="CH338" s="71" t="str">
        <f>SUBSTITUTE(IF(INDEX($E$249:$G$253,MATCH("●",INDEX($H$249:$AQ$253,,MATCH($D338,$137:$137,0)-7),0),1)=VLOOKUP(CH$312,$AD$9:$AN$32,8,FALSE),"","sed -i "&amp;IF($AK$310="MacOS","'' ","")&amp;"'s#"&amp;CH$312&amp;"="""&amp;INDEX($E$249:$G$253,MATCH("●",INDEX($H$249:$AQ$253,,MATCH($D338,$137:$137,0)-7),0),1)&amp;""""&amp;"#"&amp;CH$312&amp;"="&amp;""""&amp;VLOOKUP(CH$312,$AD$9:$AN$32,8,FALSE)&amp;""""&amp;"#g'"&amp;"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8" s="71" t="str">
        <f>SUBSTITUTE(IF(VLOOKUP(CI$312,$AD$9:$AN$32,8,FALSE)=INDEX($E$255:$G$259,MATCH("●",INDEX($H$255:$AQ$259,,MATCH($D338,$137:$137,0)-7),0),1),"","sed -i "&amp;IF($AK$310="MacOS","'' ","")&amp;"'s#"&amp;CI$312&amp;"="""&amp;VLOOKUP(CI$312,$AD$9:$AN$32,8,FALSE)&amp;""""&amp;"#"&amp;CI$312&amp;"="&amp;""""&amp;INDEX($E$255:$G$259,MATCH("●",INDEX($H$255:$AQ$259,,MATCH($D338,$137:$137,0)-7),0),1)&amp;""""&amp;"#g'"&amp;" ${CONFIG_DIR}"&amp;$K$7&amp;"; export "&amp;CI$312&amp;"="&amp;""""&amp;INDEX($E$255:$G$259,MATCH("●",INDEX($H$255:$AQ$259,,MATCH($D338,$137:$137,0)-7),0),1)&amp;""";"),",",""",""")</f>
        <v/>
      </c>
      <c r="CJ338" s="71" t="str">
        <f>SUBSTITUTE(IF(INDEX($E$255:$G$259,MATCH("●",INDEX($H$255:$AQ$259,,MATCH($D338,$137:$137,0)-7),0),1)=VLOOKUP(CJ$312,$AD$9:$AN$32,8,FALSE),"","sed -i "&amp;IF($AK$310="MacOS","'' ","")&amp;"'s#"&amp;CJ$312&amp;"="""&amp;INDEX($E$255:$G$259,MATCH("●",INDEX($H$255:$AQ$259,,MATCH($D338,$137:$137,0)-7),0),1)&amp;""""&amp;"#"&amp;CJ$312&amp;"="&amp;""""&amp;VLOOKUP(CJ$312,$AD$9:$AN$32,8,FALSE)&amp;""""&amp;"#g'"&amp;"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8" s="71" t="str">
        <f>SUBSTITUTE(IF(VLOOKUP(CK$312,$AD$9:$AN$32,8,FALSE)=INDEX($E$261:$G$270,MATCH("●",INDEX($H$261:$AQ$270,,MATCH($D338,$137:$137,0)-7),0),1),"","sed -i "&amp;IF($AK$310="MacOS","'' ","")&amp;"'s#"&amp;CK$312&amp;"="""&amp;VLOOKUP(CK$312,$AD$9:$AN$32,8,FALSE)&amp;""""&amp;"#"&amp;CK$312&amp;"="&amp;""""&amp;INDEX($E$261:$G$270,MATCH("●",INDEX($H$261:$AQ$270,,MATCH($D338,$137:$137,0)-7),0),1)&amp;""""&amp;"#g'"&amp;" ${CONFIG_DIR}"&amp;$K$7&amp;"; export "&amp;CK$312&amp;"="&amp;""""&amp;INDEX($E$261:$G$270,MATCH("●",INDEX($H$261:$AQ$270,,MATCH($D338,$137:$137,0)-7),0),1)&amp;""";"),",",""",""")</f>
        <v/>
      </c>
      <c r="CL338" s="71" t="str">
        <f t="shared" si="6"/>
        <v/>
      </c>
      <c r="CM338" s="71" t="str">
        <f t="shared" si="7"/>
        <v/>
      </c>
      <c r="CN338" s="71" t="str">
        <f t="shared" si="8"/>
        <v/>
      </c>
      <c r="CO338" s="71" t="str">
        <f t="shared" si="9"/>
        <v>sed -i '' 's#POSTGRESQL_CONNECTION_LIMIT="-1"#POSTGRESQL_CONNECTION_LIMIT="なし"#g' ${CONFIG_DIR}db_data_config.txt; export POSTGRESQL_CONNECTION_LIMIT="なし";</v>
      </c>
      <c r="CP338" s="71" t="str">
        <f t="shared" si="10"/>
        <v>sed -i '' 's#POSTGRESQL_CONNECTION_LIMIT="なし"#POSTGRESQL_CONNECTION_LIMIT="-1"#g' ${CONFIG_DIR}db_data_config.txt; export POSTGRESQL_CONNECTION_LIMIT="-1";</v>
      </c>
      <c r="CQ338" s="71" t="str">
        <f t="shared" si="11"/>
        <v/>
      </c>
      <c r="CR338" s="71" t="str">
        <f t="shared" si="12"/>
        <v/>
      </c>
      <c r="CS338" s="5" t="s">
        <v>735</v>
      </c>
    </row>
    <row r="339" spans="4:97" ht="72" customHeight="1">
      <c r="D339" s="96">
        <f t="shared" si="13"/>
        <v>103</v>
      </c>
      <c r="E339" s="97"/>
      <c r="F339" s="97"/>
      <c r="G339" s="98"/>
      <c r="H339" s="45" t="str">
        <f t="shared" ca="1" si="5"/>
        <v>clear; echo テストケース103;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7"/>
      <c r="AE339" s="99" t="str" cm="1">
        <f t="array" ref="AE339">SUBSTITUTE(INDEX($H$288:$AQ$288, , MATCH($D339, $137:$137, 0)-7),"-","")</f>
        <v>正常</v>
      </c>
      <c r="AF339" s="100"/>
      <c r="AG339" s="101"/>
      <c r="AH339" s="102" t="s">
        <v>1590</v>
      </c>
      <c r="AI339" s="103"/>
      <c r="AJ339" s="103"/>
      <c r="AK339" s="103"/>
      <c r="AL339" s="103"/>
      <c r="AM339" s="103"/>
      <c r="AN339" s="103"/>
      <c r="AO339" s="103"/>
      <c r="AP339" s="103"/>
      <c r="AQ339" s="104"/>
      <c r="AS339" s="68" t="str" cm="1">
        <f t="array" ref="AS339">SUBSTITUTE(TEXT(INDEX($H$291:$AQ$291,1,$D339-77),"000000"),"-","")</f>
        <v>240001</v>
      </c>
      <c r="AT339" s="69"/>
      <c r="AU339" s="70"/>
      <c r="AW339" s="71" t="str">
        <f>SUBSTITUTE(IF(VLOOKUP(AW$312,$AD$9:$AN$32,8,FALSE)=INDEX($E$143:$G$146,MATCH("●",INDEX($H$143:$AQ$146,,MATCH($D339,$137:$137,0)-7),0),1),"","sed -i "&amp;IF($AK$310="MacOS","'' ","")&amp;"'s#"&amp;AW$312&amp;"="""&amp;VLOOKUP(AW$312,$AD$9:$AN$32,8,FALSE)&amp;""""&amp;"#"&amp;AW$312&amp;"="&amp;""""&amp;INDEX($E$143:$G$146,MATCH("●",INDEX($H$143:$AQ$146,,MATCH($D339,$137:$137,0)-7),0),1)&amp;""""&amp;"#g'"&amp;" ${CONFIG_DIR}"&amp;$K$7&amp;"; export "&amp;AW$312&amp;"="&amp;""""&amp;INDEX($E$143:$G$146,MATCH("●",INDEX($H$143:$AQ$146,,MATCH($D339,$137:$137,0)-7),0),1)&amp;""";"),",",""",""")</f>
        <v>sed -i '' 's#DBMS_NAME="MySQL"#DBMS_NAME="PostgreSQL"#g' ${CONFIG_DIR}db_sql_config.txt; export DBMS_NAME="PostgreSQL";</v>
      </c>
      <c r="AX339" s="71" t="str">
        <f>SUBSTITUTE(IF(INDEX($E$143:$G$146,MATCH("●",INDEX($H$143:$AQ$146,,MATCH($D339,$137:$137,0)-7),0),1)=VLOOKUP(AX$312,$AD$9:$AN$32,8,FALSE),"","sed -i "&amp;IF($AK$310="MacOS","'' ","")&amp;"'s#"&amp;AX$312&amp;"="""&amp;INDEX($E$143:$G$146,MATCH("●",INDEX($H$143:$AQ$146,,MATCH($D339,$137:$137,0)-7),0),1)&amp;""""&amp;"#"&amp;AX$312&amp;"="&amp;""""&amp;VLOOKUP(AX$312,$AD$9:$AN$32,8,FALSE)&amp;""""&amp;"#g'"&amp;"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39" s="71" t="str">
        <f>SUBSTITUTE(IF(VLOOKUP(AY$312,$AD$9:$AN$32,8,FALSE)=INDEX($E$148:$G$149,MATCH("●",INDEX($H$148:$AQ$149,,MATCH($D339,$137:$137,0)-7),0),1),"","sed -i "&amp;IF($AK$310="MacOS","'' ","")&amp;"'s#"&amp;AY$312&amp;"="""&amp;VLOOKUP(AY$312,$AD$9:$AN$32,8,FALSE)&amp;""""&amp;"#"&amp;AY$312&amp;"="&amp;""""&amp;INDEX($E$148:$G$149,MATCH("●",INDEX($H$148:$AQ$149,,MATCH($D339,$137:$137,0)-7),0),1)&amp;""""&amp;"#g'"&amp;" ${CONFIG_DIR}"&amp;$K$7&amp;"; export "&amp;AY$312&amp;"="&amp;""""&amp;INDEX($E$148:$G$149,MATCH("●",INDEX($H$148:$AQ$149,,MATCH($D339,$137:$137,0)-7),0),1)&amp;""";"),",",""",""")</f>
        <v/>
      </c>
      <c r="AZ339" s="71" t="str">
        <f>SUBSTITUTE(IF(INDEX($E$148:$G$149,MATCH("●",INDEX($H$148:$AQ$149,,MATCH($D339,$137:$137,0)-7),0),1)=VLOOKUP(AZ$312,$AD$9:$AN$16,8,FALSE),"","sed -i "&amp;IF($AK$310="MacOS","'' ","")&amp;"'s#"&amp;AZ$312&amp;"="""&amp;INDEX($E$148:$G$149,MATCH("●",INDEX($H$148:$AQ$149,,MATCH($D339,$137:$137,0)-7),0),1)&amp;""""&amp;"#"&amp;AZ$312&amp;"="&amp;""""&amp;VLOOKUP(AZ$312,$AD$9:$AN$16,8,FALSE)&amp;""""&amp;"#g'"&amp;"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39" s="71" t="str">
        <f>SUBSTITUTE(IF(VLOOKUP(BA$312,$AD$9:$AN$32,8,FALSE)=INDEX($E$151:$G$156,MATCH("●",INDEX($H$151:$AQ$156,,MATCH($D339,$137:$137,0)-7),0),1),"","sed -i "&amp;IF($AK$310="MacOS","'' ","")&amp;"'s#"&amp;BA$312&amp;"="""&amp;VLOOKUP(BA$312,$AD$9:$AN$32,8,FALSE)&amp;""""&amp;"#"&amp;BA$312&amp;"="&amp;""""&amp;INDEX($E$151:$G$156,MATCH("●",INDEX($H$151:$AQ$156,,MATCH($D339,$137:$137,0)-7),0),1)&amp;""""&amp;"#g'"&amp;" ${CONFIG_DIR}"&amp;$K$7&amp;"; export "&amp;BA$312&amp;"="&amp;""""&amp;INDEX($E$151:$G$156,MATCH("●",INDEX($H$151:$AQ$156,,MATCH($D339,$137:$137,0)-7),0),1)&amp;""";"),",",""",""")</f>
        <v>sed -i '' 's#DATABASE_CHARACTER_SET="utf8mb4"#DATABASE_CHARACTER_SET="utf8"#g' ${CONFIG_DIR}db_sql_config.txt; export DATABASE_CHARACTER_SET="utf8";</v>
      </c>
      <c r="BB339" s="71" t="str">
        <f>SUBSTITUTE(IF(INDEX($E$151:$G$156,MATCH("●",INDEX($H$151:$AQ$156,,MATCH($D339,$137:$137,0)-7),0),1)=VLOOKUP(BB$312,$AD$9:$AN$16,8,FALSE),"","sed -i "&amp;IF($AK$310="MacOS","'' ","")&amp;"'s#"&amp;BB$312&amp;"="""&amp;INDEX($E$151:$G$156,MATCH("●",INDEX($H$151:$AQ$156,,MATCH($D339,$137:$137,0)-7),0),1)&amp;""""&amp;"#"&amp;BB$312&amp;"="&amp;""""&amp;VLOOKUP(BB$312,$AD$9:$AN$16,8,FALSE)&amp;""""&amp;"#g'"&amp;"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39" s="71" t="str">
        <f>SUBSTITUTE(IF(VLOOKUP(BC$312,$AD$9:$AN$32,8,FALSE)=INDEX($E$158:$G$166,MATCH("●",INDEX($H$158:$AQ$166,,MATCH($D339,$137:$137,0)-7),0),1),"","sed -i "&amp;IF($AK$310="MacOS","'' ","")&amp;"'s#"&amp;BC$312&amp;"="""&amp;VLOOKUP(BC$312,$AD$9:$AN$32,8,FALSE)&amp;""""&amp;"#"&amp;BC$312&amp;"="&amp;""""&amp;INDEX($E$158:$G$166,MATCH("●",INDEX($H$158:$AQ$166,,MATCH($D339,$137:$137,0)-7),0),1)&amp;""""&amp;"#g'"&amp;" ${CONFIG_DIR}"&amp;$K$7&amp;"; export "&amp;BC$312&amp;"="&amp;""""&amp;INDEX($E$158:$G$166,MATCH("●",INDEX($H$158:$AQ$166,,MATCH($D339,$137:$137,0)-7),0),1)&amp;""";"),",",""",""")</f>
        <v>sed -i '' 's#DATABASE_COLLATE="utf8mb4_unicode_ci"#DATABASE_COLLATE="C"#g' ${CONFIG_DIR}db_sql_config.txt; export DATABASE_COLLATE="C";</v>
      </c>
      <c r="BD339" s="71" t="str">
        <f>SUBSTITUTE(IF(INDEX($E$158:$G$166,MATCH("●",INDEX($H$158:$AQ$166,,MATCH($D339,$137:$137,0)-7),0),1)=VLOOKUP(BD$312,$AD$9:$AN$16,8,FALSE),"","sed -i "&amp;IF($AK$310="MacOS","'' ","")&amp;"'s#"&amp;BD$312&amp;"="""&amp;INDEX($E$158:$G$166,MATCH("●",INDEX($H$158:$AQ$166,,MATCH($D339,$137:$137,0)-7),0),1)&amp;""""&amp;"#"&amp;BD$312&amp;"="&amp;""""&amp;VLOOKUP(BD$312,$AD$9:$AN$16,8,FALSE)&amp;""""&amp;"#g'"&amp;"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39" s="71" t="str">
        <f>SUBSTITUTE(IF(VLOOKUP(BE$312,$AD$9:$AN$32,8,FALSE)=INDEX($E$168:$G$169,MATCH("●",INDEX($H$168:$AQ$169,,MATCH($D339,$137:$137,0)-7),0),1),"","sed -i "&amp;IF($AK$310="MacOS","'' ","")&amp;"'s#"&amp;BE$312&amp;"="""&amp;VLOOKUP(BE$312,$AD$9:$AD$9:$AN$32,8,FALSE)&amp;""""&amp;"#"&amp;BE$312&amp;"="&amp;""""&amp;INDEX($E$168:$G$169,MATCH("●",INDEX($H$168:$AQ$169,,MATCH($D339,$137:$137,0)-7),0),1)&amp;""""&amp;"#g'"&amp;" ${CONFIG_DIR}"&amp;$K$7&amp;"; export "&amp;BE$312&amp;"="&amp;""""&amp;INDEX($E$168:$G$169,MATCH("●",INDEX($H$168:$AQ$169,,MATCH($D339,$137:$137,0)-7),0),1)&amp;""";"),",",""",""")</f>
        <v/>
      </c>
      <c r="BF339" s="71" t="str">
        <f>SUBSTITUTE(IF(INDEX($E$168:$G$169,MATCH("●",INDEX($H$168:$AQ$169,,MATCH($D339,$137:$137,0)-7),0),1)=VLOOKUP(BF$312,$AD$9:$AN$16,8,FALSE),"","sed -i "&amp;IF($AK$310="MacOS","'' ","")&amp;"'s#"&amp;BF$312&amp;"="""&amp;INDEX($E$168:$G$169,MATCH("●",INDEX($H$168:$AQ$169,,MATCH($D339,$137:$137,0)-7),0),1)&amp;""""&amp;"#"&amp;BF$312&amp;"="&amp;""""&amp;VLOOKUP(BF$312,$AD$9:$AN$16,8,FALSE)&amp;""""&amp;"#g'"&amp;"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39" s="71" t="str">
        <f>SUBSTITUTE(IF(VLOOKUP(BG$312,$AD$9:$AN$32,8,FALSE)=INDEX($E$171:$G$172,MATCH("●",INDEX($H$171:$AQ$172,,MATCH($D339,$137:$137,0)-7),0),1),"","sed -i "&amp;IF($AK$310="MacOS","'' ","")&amp;"'s#"&amp;BG$312&amp;"="""&amp;VLOOKUP(BG$312,$AD$9:$AN$32,8,FALSE)&amp;""""&amp;"#"&amp;BG$312&amp;"="&amp;""""&amp;INDEX($E$171:$G$172,MATCH("●",INDEX($H$171:$AQ$172,,MATCH($D339,$137:$137,0)-7),0),1)&amp;""""&amp;"#g'"&amp;" ${CONFIG_DIR}"&amp;$K$7&amp;"; export "&amp;BG$312&amp;"="&amp;""""&amp;INDEX($E$171:$G$172,MATCH("●",INDEX($H$171:$AQ$172,,MATCH($D339,$137:$137,0)-7),0),1)&amp;""";"),",",""",""")</f>
        <v/>
      </c>
      <c r="BH339" s="71" t="str">
        <f>SUBSTITUTE(IF(INDEX($E$171:$G$172,MATCH("●",INDEX($H$171:$AQ$172,,MATCH($D339,$137:$137,0)-7),0),1)=VLOOKUP(BH$312,$AD$9:$AN$16,8,FALSE),"","sed -i "&amp;IF($AK$310="MacOS","'' ","")&amp;"'s#"&amp;BH$312&amp;"="""&amp;INDEX($E$171:$G$172,MATCH("●",INDEX($H$171:$AQ$172,,MATCH($D339,$137:$137,0)-7),0),1)&amp;""""&amp;"#"&amp;BH$312&amp;"="&amp;""""&amp;VLOOKUP(BH$312,$AD$9:$AN$16,8,FALSE)&amp;""""&amp;"#g'"&amp;"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39" s="71" t="str">
        <f>SUBSTITUTE(IF(VLOOKUP(BI$312,$AD$9:$AN$32,8,FALSE)=INDEX($E$174:$G$186,MATCH("●",INDEX($H$174:$AQ$186,,MATCH($D339,$137:$137,0)-7),0),1),"","sed -i "&amp;IF($AK$310="MacOS","'' ","")&amp;"'s#"&amp;BI$312&amp;"="""&amp;VLOOKUP(BI$312,$AD$9:$AN$32,8,FALSE)&amp;""""&amp;"#"&amp;BI$312&amp;"="&amp;""""&amp;INDEX($E$174:$G$186,MATCH("●",INDEX($H$174:$AQ$186,,MATCH($D339,$137:$137,0)-7),0),1)&amp;""""&amp;"#g'"&amp;" ${CONFIG_DIR}"&amp;$K$7&amp;"; export "&amp;BI$312&amp;"="&amp;""""&amp;INDEX($E$174:$G$186,MATCH("●",INDEX($H$174:$AQ$186,,MATCH($D339,$137:$137,0)-7),0),1)&amp;""";"),",",""",""")</f>
        <v>sed -i '' 's#DATABASE_USERRIGHT="ALL PRIVILEGES"#DATABASE_USERRIGHT="Superuser"#g' ${CONFIG_DIR}db_sql_config.txt; export DATABASE_USERRIGHT="Superuser";</v>
      </c>
      <c r="BJ339" s="71" t="str">
        <f>SUBSTITUTE(IF(INDEX($E$174:$G$186,MATCH("●",INDEX($H$174:$AQ$186,,MATCH($D339,$137:$137,0)-7),0),1)=VLOOKUP(BJ$312,$AD$9:$AN$16,8,FALSE),"","sed -i "&amp;IF($AK$310="MacOS","'' ","")&amp;"'s#"&amp;BJ$312&amp;"="""&amp;INDEX($E$174:$G$186,MATCH("●",INDEX($H$174:$AQ$186,,MATCH($D339,$137:$137,0)-7),0),1)&amp;""""&amp;"#"&amp;BJ$312&amp;"="&amp;""""&amp;VLOOKUP(BJ$312,$AD$9:$AN$16,8,FALSE)&amp;""""&amp;"#g'"&amp;"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39" s="71" t="str">
        <f>SUBSTITUTE(IF(VLOOKUP(BK$312,$AD$9:$AN$32,8,FALSE)=INDEX($E$188:$G$191,MATCH("●",INDEX($H$188:$AQ$191,,MATCH($D339,$137:$137,0)-7),0),1),"","sed -i "&amp;IF($AK$310="MacOS","'' ","")&amp;"'s#"&amp;BK$312&amp;"="""&amp;VLOOKUP(BK$312,$AD$9:$AN$32,8,FALSE)&amp;""""&amp;"#"&amp;BK$312&amp;"="&amp;""""&amp;INDEX($E$188:$G$191,MATCH("●",INDEX($H$188:$AQ$191,,MATCH($D339,$137:$137,0)-7),0),1)&amp;""""&amp;"#g'"&amp;" ${CONFIG_DIR}"&amp;$K$7&amp;"; export "&amp;BK$312&amp;"="&amp;""""&amp;INDEX($E$188:$G$191,MATCH("●",INDEX($H$188:$AQ$191,,MATCH($D339,$137:$137,0)-7),0),1)&amp;""";"),",",""",""")</f>
        <v/>
      </c>
      <c r="BL339" s="71" t="str">
        <f>SUBSTITUTE(IF(INDEX($E$188:$G$191,MATCH("●",INDEX($H$188:$AQ$191,,MATCH($D339,$137:$137,0)-7),0),1)=VLOOKUP(BL$312,$AD$9:$AN$32,8,FALSE),"","sed -i "&amp;IF($AK$310="MacOS","'' ","")&amp;"'s#"&amp;BL$312&amp;"="""&amp;INDEX($E$188:$G$191,MATCH("●",INDEX($H$188:$AQ$191,,MATCH($D339,$137:$137,0)-7),0),1)&amp;""""&amp;"#"&amp;BL$312&amp;"="&amp;""""&amp;VLOOKUP(BL$312,$AD$9:$AN$32,8,FALSE)&amp;""""&amp;"#g'"&amp;"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39" s="71" t="str">
        <f>SUBSTITUTE(IF(VLOOKUP(BM$312,$AD$9:$AN$32,8,FALSE)=INDEX($E$193:$G$194,MATCH("●",INDEX($H$193:$AQ$194,,MATCH($D339,$137:$137,0)-7),0),1),"","sed -i "&amp;IF($AK$310="MacOS","'' ","")&amp;"'s#"&amp;BM$312&amp;"="""&amp;VLOOKUP(BM$312,$AD$9:$AN$32,8,FALSE)&amp;""""&amp;"#"&amp;BM$312&amp;"="&amp;""""&amp;INDEX($E$193:$G$194,MATCH("●",INDEX($H$193:$AQ$194,,MATCH($D339,$137:$137,0)-7),0),1)&amp;""""&amp;"#g'"&amp;" ${CONFIG_DIR}"&amp;$K$7&amp;"; export "&amp;BM$312&amp;"="&amp;""""&amp;INDEX($E$193:$G$194,MATCH("●",INDEX($H$193:$AQ$194,,MATCH($D339,$137:$137,0)-7),0),1)&amp;""";"),",",""",""")</f>
        <v/>
      </c>
      <c r="BN339" s="71" t="str">
        <f>SUBSTITUTE(IF(INDEX($E$193:$G$194,MATCH("●",INDEX($H$193:$AQ$194,,MATCH($D339,$137:$137,0)-7),0),1)=VLOOKUP(BN$312,$AD$9:$AN$32,8,FALSE),"","sed -i "&amp;IF($AK$310="MacOS","'' ","")&amp;"'s#"&amp;BN$312&amp;"="""&amp;INDEX($E$193:$G$194,MATCH("●",INDEX($H$193:$AQ$194,,MATCH($D339,$137:$137,0)-7),0),1)&amp;""""&amp;"#"&amp;BN$312&amp;"="&amp;""""&amp;VLOOKUP(BN$312,$AD$9:$AN$32,8,FALSE)&amp;""""&amp;"#g'"&amp;"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39" s="71" t="str">
        <f>SUBSTITUTE(IF(VLOOKUP(BO$312,$AD$9:$AN$32,8,FALSE)=INDEX($E$196:$G$197,MATCH("●",INDEX($H$196:$AQ$197,,MATCH($D339,$137:$137,0)-7),0),1),"","sed -i "&amp;IF($AK$310="MacOS","'' ","")&amp;"'s#"&amp;BO$312&amp;"="""&amp;VLOOKUP(BO$312,$AD$9:$AN$32,8,FALSE)&amp;""""&amp;"#"&amp;BO$312&amp;"="&amp;""""&amp;INDEX($E$196:$G$197,MATCH("●",INDEX($H$196:$AQ$197,,MATCH($D339,$137:$137,0)-7),0),1)&amp;""""&amp;"#g'"&amp;" ${CONFIG_DIR}"&amp;$K$7&amp;"; export "&amp;BO$312&amp;"="&amp;""""&amp;INDEX($E$196:$G$197,MATCH("●",INDEX($H$196:$AQ$197,,MATCH($D339,$137:$137,0)-7),0),1)&amp;""";"),",",""",""")</f>
        <v/>
      </c>
      <c r="BP339" s="71" t="str">
        <f>SUBSTITUTE(IF(INDEX($E$196:$G$197,MATCH("●",INDEX($H$196:$AQ$197,,MATCH($D339,$137:$137,0)-7),0),1)=VLOOKUP(BP$312,$AD$9:$AN$32,8,FALSE),"","sed -i "&amp;IF($AK$310="MacOS","'' ","")&amp;"'s#"&amp;BP$312&amp;"="""&amp;INDEX($E$196:$G$197,MATCH("●",INDEX($H$196:$AQ$197,,MATCH($D339,$137:$137,0)-7),0),1)&amp;""""&amp;"#"&amp;BP$312&amp;"="&amp;""""&amp;VLOOKUP(BP$312,$AD$9:$AN$32,8,FALSE)&amp;""""&amp;"#g'"&amp;"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39" s="71" t="str">
        <f>SUBSTITUTE(IF(VLOOKUP(BQ$312,$AD$9:$AN$32,8,FALSE)=INDEX($E$199:$G$200,MATCH("●",INDEX($H$199:$AQ$200,,MATCH($D339,$137:$137,0)-7),0),1),"","sed -i "&amp;IF($AK$310="MacOS","'' ","")&amp;"'s#"&amp;BQ$312&amp;"="""&amp;VLOOKUP(BQ$312,$AD$9:$AN$32,8,FALSE)&amp;""""&amp;"#"&amp;BQ$312&amp;"="&amp;""""&amp;INDEX($E$199:$G$200,MATCH("●",INDEX($H$199:$AQ$200,,MATCH($D339,$137:$137,0)-7),0),1)&amp;""""&amp;"#g'"&amp;" ${CONFIG_DIR}"&amp;$K$7&amp;"; export "&amp;BQ$312&amp;"="&amp;""""&amp;INDEX($E$199:$G$200,MATCH("●",INDEX($H$199:$AQ$200,,MATCH($D339,$137:$137,0)-7),0),1)&amp;""";"),",",""",""")</f>
        <v/>
      </c>
      <c r="BR339" s="71" t="str">
        <f>SUBSTITUTE(IF(INDEX($E$199:$G$200,MATCH("●",INDEX($H$199:$AQ$200,,MATCH($D339,$137:$137,0)-7),0),1)=VLOOKUP(BR$312,$AD$9:$AN$32,8,FALSE),"","sed -i "&amp;IF($AK$310="MacOS","'' ","")&amp;"'s#"&amp;BR$312&amp;"="""&amp;INDEX($E$199:$G$200,MATCH("●",INDEX($H$199:$AQ$200,,MATCH($D339,$137:$137,0)-7),0),1)&amp;""""&amp;"#"&amp;BR$312&amp;"="&amp;""""&amp;VLOOKUP(BR$312,$AD$9:$AN$32,8,FALSE)&amp;""""&amp;"#g'"&amp;"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39" s="71" t="str">
        <f>SUBSTITUTE(IF(VLOOKUP(BS$312,$AD$9:$AN$32,8,FALSE)=INDEX($E$202:$G$205,MATCH("●",INDEX($H$202:$AQ$205,,MATCH($D339,$137:$137,0)-7),0),1),"","sed -i "&amp;IF($AK$310="MacOS","'' ","")&amp;"'s#"&amp;BS$312&amp;"="""&amp;VLOOKUP(BS$312,$AD$9:$AN$32,8,FALSE)&amp;""""&amp;"#"&amp;BS$312&amp;"="&amp;""""&amp;INDEX($E$202:$G$205,MATCH("●",INDEX($H$202:$AQ$205,,MATCH($D339,$137:$137,0)-7),0),1)&amp;""""&amp;"#g'"&amp;" ${CONFIG_DIR}"&amp;$K$7&amp;"; export "&amp;BS$312&amp;"="&amp;""""&amp;INDEX($E$202:$G$205,MATCH("●",INDEX($H$202:$AQ$205,,MATCH($D339,$137:$137,0)-7),0),1)&amp;""";"),",",""",""")</f>
        <v/>
      </c>
      <c r="BT339" s="71" t="str">
        <f>SUBSTITUTE(IF(INDEX($E$202:$G$205,MATCH("●",INDEX($H$202:$AQ$205,,MATCH($D339,$137:$137,0)-7),0),1)=VLOOKUP(BT$312,$AD$9:$AN$32,8,FALSE),"","sed -i "&amp;IF($AK$310="MacOS","'' ","")&amp;"'s#"&amp;BT$312&amp;"="""&amp;INDEX($E$202:$G$205,MATCH("●",INDEX($H$202:$AQ$205,,MATCH($D339,$137:$137,0)-7),0),1)&amp;""""&amp;"#"&amp;BT$312&amp;"="&amp;""""&amp;VLOOKUP(BT$312,$AD$9:$AN$32,8,FALSE)&amp;""""&amp;"#g'"&amp;"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39" s="71" t="str">
        <f>SUBSTITUTE(IF(VLOOKUP(BU$312,$AD$9:$AN$32,8,FALSE)=INDEX($E$207:$G$212,MATCH("●",INDEX($H$207:$AQ$212,,MATCH($D339,$137:$137,0)-7),0),1),"","sed -i "&amp;IF($AK$310="MacOS","'' ","")&amp;"'s#"&amp;BU$312&amp;"="""&amp;VLOOKUP(BU$312,$AD$9:$AN$32,8,FALSE)&amp;""""&amp;"#"&amp;BU$312&amp;"="&amp;""""&amp;INDEX($E$207:$G$212,MATCH("●",INDEX($H$207:$AQ$212,,MATCH($D339,$137:$137,0)-7),0),1)&amp;""""&amp;"#g'"&amp;" ${CONFIG_DIR}"&amp;$K$7&amp;"; export "&amp;BU$312&amp;"="&amp;""""&amp;INDEX($E$207:$G$212,MATCH("●",INDEX($H$207:$AQ$212,,MATCH($D339,$137:$137,0)-7),0),1)&amp;""";"),",",""",""")</f>
        <v/>
      </c>
      <c r="BV339" s="71" t="str">
        <f>SUBSTITUTE(IF(INDEX($E$207:$G$212,MATCH("●",INDEX($H$207:$AQ$212,,MATCH($D339,$137:$137,0)-7),0),1)=VLOOKUP(BV$312,$AD$9:$AN$32,8,FALSE),"","sed -i "&amp;IF($AK$310="MacOS","'' ","")&amp;"'s#"&amp;BV$312&amp;"="""&amp;INDEX($E$207:$G$212,MATCH("●",INDEX($H$207:$AQ$212,,MATCH($D339,$137:$137,0)-7),0),1)&amp;""""&amp;"#"&amp;BV$312&amp;"="&amp;""""&amp;VLOOKUP(BV$312,$AD$9:$AN$32,8,FALSE)&amp;""""&amp;"#g'"&amp;"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39" s="71" t="str">
        <f>SUBSTITUTE(IF(VLOOKUP(BW$312,$AD$9:$AN$32,8,FALSE)=INDEX($E$214:$G$219,MATCH("●",INDEX($H$214:$AQ$219,,MATCH($D339,$137:$137,0)-7),0),1),"","sed -i "&amp;IF($AK$310="MacOS","'' ","")&amp;"'s#"&amp;BW$312&amp;"="""&amp;VLOOKUP(BW$312,$AD$9:$AN$32,8,FALSE)&amp;""""&amp;"#"&amp;BW$312&amp;"="&amp;""""&amp;INDEX($E$214:$G$219,MATCH("●",INDEX($H$214:$AQ$219,,MATCH($D339,$137:$137,0)-7),0),1)&amp;""""&amp;"#g'"&amp;" ${CONFIG_DIR}"&amp;$K$7&amp;"; export "&amp;BW$312&amp;"="&amp;""""&amp;INDEX($E$214:$G$219,MATCH("●",INDEX($H$214:$AQ$219,,MATCH($D339,$137:$137,0)-7),0),1)&amp;""";"),",",""",""")</f>
        <v/>
      </c>
      <c r="BX339" s="71" t="str">
        <f>SUBSTITUTE(IF(INDEX($E$214:$G$219,MATCH("●",INDEX($H$214:$AQ$219,,MATCH($D339,$137:$137,0)-7),0),1)=VLOOKUP(BX$312,$AD$9:$AN$32,8,FALSE),"","sed -i "&amp;IF($AK$310="MacOS","'' ","")&amp;"'s#"&amp;BX$312&amp;"="""&amp;INDEX($E$214:$G$219,MATCH("●",INDEX($H$214:$AQ$219,,MATCH($D339,$137:$137,0)-7),0),1)&amp;""""&amp;"#"&amp;BX$312&amp;"="&amp;""""&amp;VLOOKUP(BX$312,$AD$9:$AN$32,8,FALSE)&amp;""""&amp;"#g'"&amp;"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39" s="71" t="str">
        <f>SUBSTITUTE(IF(VLOOKUP(BY$312,$AD$9:$AN$32,8,FALSE)=INDEX($E$221:$G$226,MATCH("●",INDEX($H$221:$AQ$226,,MATCH($D339,$137:$137,0)-7),0),1),"","sed -i "&amp;IF($AK$310="MacOS","'' ","")&amp;"'s#"&amp;BY$312&amp;"="""&amp;VLOOKUP(BY$312,$AD$9:$AN$32,8,FALSE)&amp;""""&amp;"#"&amp;BY$312&amp;"="&amp;""""&amp;INDEX($E$221:$G$226,MATCH("●",INDEX($H$221:$AQ$226,,MATCH($D339,$137:$137,0)-7),0),1)&amp;""""&amp;"#g'"&amp;" ${CONFIG_DIR}"&amp;$K$7&amp;"; export "&amp;BY$312&amp;"="&amp;""""&amp;INDEX($E$221:$G$226,MATCH("●",INDEX($H$221:$AQ$226,,MATCH($D339,$137:$137,0)-7),0),1)&amp;""";"),",",""",""")</f>
        <v/>
      </c>
      <c r="BZ339" s="71" t="str">
        <f>SUBSTITUTE(IF(INDEX($E$221:$G$226,MATCH("●",INDEX($H$221:$AQ$226,,MATCH($D339,$137:$137,0)-7),0),1)=VLOOKUP(BZ$312,$AD$9:$AN$32,8,FALSE),"","sed -i "&amp;IF($AK$310="MacOS","'' ","")&amp;"'s#"&amp;BZ$312&amp;"="""&amp;INDEX($E$221:$G$226,MATCH("●",INDEX($H$221:$AQ$226,,MATCH($D339,$137:$137,0)-7),0),1)&amp;""""&amp;"#"&amp;BZ$312&amp;"="&amp;""""&amp;VLOOKUP(BZ$312,$AD$9:$AN$32,8,FALSE)&amp;""""&amp;"#g'"&amp;"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39" s="71" t="str">
        <f>SUBSTITUTE(IF(VLOOKUP(CA$312,$AD$9:$AN$32,8,FALSE)=INDEX($E$228:$G$233,MATCH("●",INDEX($H$228:$AQ$233,,MATCH($D339,$137:$137,0)-7),0),1),"","sed -i "&amp;IF($AK$310="MacOS","'' ","")&amp;"'s#"&amp;CA$312&amp;"="""&amp;VLOOKUP(CA$312,$AD$9:$AN$32,8,FALSE)&amp;""""&amp;"#"&amp;CA$312&amp;"="&amp;""""&amp;INDEX($E$228:$G$233,MATCH("●",INDEX($H$228:$AQ$233,,MATCH($D339,$137:$137,0)-7),0),1)&amp;""""&amp;"#g'"&amp;" ${CONFIG_DIR}"&amp;$K$7&amp;"; export "&amp;CA$312&amp;"="&amp;""""&amp;INDEX($E$228:$G$233,MATCH("●",INDEX($H$228:$AQ$233,,MATCH($D339,$137:$137,0)-7),0),1)&amp;""";"),",",""",""")</f>
        <v/>
      </c>
      <c r="CB339" s="71" t="str">
        <f>SUBSTITUTE(IF(INDEX($E$228:$G$233,MATCH("●",INDEX($H$228:$AQ$233,,MATCH($D339,$137:$137,0)-7),0),1)=VLOOKUP(CB$312,$AD$9:$AN$32,8,FALSE),"","sed -i "&amp;IF($AK$310="MacOS","'' ","")&amp;"'s#"&amp;CB$312&amp;"="""&amp;INDEX($E$228:$G$233,MATCH("●",INDEX($H$228:$AQ$233,,MATCH($D339,$137:$137,0)-7),0),1)&amp;""""&amp;"#"&amp;CB$312&amp;"="&amp;""""&amp;VLOOKUP(CB$312,$AD$9:$AN$32,8,FALSE)&amp;""""&amp;"#g'"&amp;"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39" s="71" t="str">
        <f>SUBSTITUTE(IF(VLOOKUP(CC$312,$AD$9:$AN$32,8,FALSE)=INDEX($E$235:$G$240,MATCH("●",INDEX($H$235:$AQ$240,,MATCH($D339,$137:$137,0)-7),0),1),"","sed -i "&amp;IF($AK$310="MacOS","'' ","")&amp;"'s#"&amp;CC$312&amp;"="""&amp;VLOOKUP(CC$312,$AD$9:$AN$32,8,FALSE)&amp;""""&amp;"#"&amp;CC$312&amp;"="&amp;""""&amp;INDEX($E$235:$G$240,MATCH("●",INDEX($H$235:$AQ$240,,MATCH($D339,$137:$137,0)-7),0),1)&amp;""""&amp;"#g'"&amp;" ${CONFIG_DIR}"&amp;$K$7&amp;"; export "&amp;CC$312&amp;"="&amp;""""&amp;INDEX($E$235:$G$240,MATCH("●",INDEX($H$235:$AQ$240,,MATCH($D339,$137:$137,0)-7),0),1)&amp;""";"),",",""",""")</f>
        <v/>
      </c>
      <c r="CD339" s="71" t="str">
        <f>SUBSTITUTE(IF(INDEX($E$235:$G$240,MATCH("●",INDEX($H$235:$AQ$240,,MATCH($D339,$137:$137,0)-7),0),1)=VLOOKUP(CD$312,$AD$9:$AN$32,8,FALSE),"","sed -i "&amp;IF($AK$310="MacOS","'' ","")&amp;"'s#"&amp;CD$312&amp;"="""&amp;INDEX($E$235:$G$240,MATCH("●",INDEX($H$235:$AQ$240,,MATCH($D339,$137:$137,0)-7),0),1)&amp;""""&amp;"#"&amp;CD$312&amp;"="&amp;""""&amp;VLOOKUP(CD$312,$AD$9:$AN$32,8,FALSE)&amp;""""&amp;"#g'"&amp;"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39" s="71" t="str">
        <f>SUBSTITUTE(IF(VLOOKUP(CE$312,$AD$9:$AN$32,8,FALSE)=INDEX($E$242:$G$247,MATCH("●",INDEX($H$242:$AQ$247,,MATCH($D339,$137:$137,0)-7),0),1),"","sed -i "&amp;IF($AK$310="MacOS","'' ","")&amp;"'s#"&amp;CE$312&amp;"="""&amp;VLOOKUP(CE$312,$AD$9:$AN$32,8,FALSE)&amp;""""&amp;"#"&amp;CE$312&amp;"="&amp;""""&amp;INDEX($E$242:$G$247,MATCH("●",INDEX($H$242:$AQ$247,,MATCH($D339,$137:$137,0)-7),0),1)&amp;""""&amp;"#g'"&amp;" ${CONFIG_DIR}"&amp;$K$7&amp;"; export "&amp;CE$312&amp;"="&amp;""""&amp;INDEX($E$242:$G$247,MATCH("●",INDEX($H$242:$AQ$247,,MATCH($D339,$137:$137,0)-7),0),1)&amp;""";"),",",""",""")</f>
        <v/>
      </c>
      <c r="CF339" s="71" t="str">
        <f>SUBSTITUTE(IF(INDEX($E$242:$G$247,MATCH("●",INDEX($H$242:$AQ$247,,MATCH($D339,$137:$137,0)-7),0),1)=VLOOKUP(CF$312,$AD$9:$AN$32,8,FALSE),"","sed -i "&amp;IF($AK$310="MacOS","'' ","")&amp;"'s#"&amp;CF$312&amp;"="""&amp;INDEX($E$242:$G$247,MATCH("●",INDEX($H$242:$AQ$247,,MATCH($D339,$137:$137,0)-7),0),1)&amp;""""&amp;"#"&amp;CF$312&amp;"="&amp;""""&amp;VLOOKUP(CF$312,$AD$9:$AN$32,8,FALSE)&amp;""""&amp;"#g'"&amp;"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39" s="71" t="str">
        <f>SUBSTITUTE(IF(VLOOKUP(CG$312,$AD$9:$AN$32,8,FALSE)=INDEX($E$249:$G$253,MATCH("●",INDEX($H$249:$AQ$253,,MATCH($D339,$137:$137,0)-7),0),1),"","sed -i "&amp;IF($AK$310="MacOS","'' ","")&amp;"'s#"&amp;CG$312&amp;"="""&amp;VLOOKUP(CG$312,$AD$9:$AN$32,8,FALSE)&amp;""""&amp;"#"&amp;CG$312&amp;"="&amp;""""&amp;INDEX($E$249:$G$253,MATCH("●",INDEX($H$249:$AQ$253,,MATCH($D339,$137:$137,0)-7),0),1)&amp;""""&amp;"#g'"&amp;" ${CONFIG_DIR}"&amp;$K$7&amp;"; export "&amp;CG$312&amp;"="&amp;""""&amp;INDEX($E$249:$G$253,MATCH("●",INDEX($H$249:$AQ$253,,MATCH($D339,$137:$137,0)-7),0),1)&amp;""";"),",",""",""")</f>
        <v/>
      </c>
      <c r="CH339" s="71" t="str">
        <f>SUBSTITUTE(IF(INDEX($E$249:$G$253,MATCH("●",INDEX($H$249:$AQ$253,,MATCH($D339,$137:$137,0)-7),0),1)=VLOOKUP(CH$312,$AD$9:$AN$32,8,FALSE),"","sed -i "&amp;IF($AK$310="MacOS","'' ","")&amp;"'s#"&amp;CH$312&amp;"="""&amp;INDEX($E$249:$G$253,MATCH("●",INDEX($H$249:$AQ$253,,MATCH($D339,$137:$137,0)-7),0),1)&amp;""""&amp;"#"&amp;CH$312&amp;"="&amp;""""&amp;VLOOKUP(CH$312,$AD$9:$AN$32,8,FALSE)&amp;""""&amp;"#g'"&amp;"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39" s="71" t="str">
        <f>SUBSTITUTE(IF(VLOOKUP(CI$312,$AD$9:$AN$32,8,FALSE)=INDEX($E$255:$G$259,MATCH("●",INDEX($H$255:$AQ$259,,MATCH($D339,$137:$137,0)-7),0),1),"","sed -i "&amp;IF($AK$310="MacOS","'' ","")&amp;"'s#"&amp;CI$312&amp;"="""&amp;VLOOKUP(CI$312,$AD$9:$AN$32,8,FALSE)&amp;""""&amp;"#"&amp;CI$312&amp;"="&amp;""""&amp;INDEX($E$255:$G$259,MATCH("●",INDEX($H$255:$AQ$259,,MATCH($D339,$137:$137,0)-7),0),1)&amp;""""&amp;"#g'"&amp;" ${CONFIG_DIR}"&amp;$K$7&amp;"; export "&amp;CI$312&amp;"="&amp;""""&amp;INDEX($E$255:$G$259,MATCH("●",INDEX($H$255:$AQ$259,,MATCH($D339,$137:$137,0)-7),0),1)&amp;""";"),",",""",""")</f>
        <v/>
      </c>
      <c r="CJ339" s="71" t="str">
        <f>SUBSTITUTE(IF(INDEX($E$255:$G$259,MATCH("●",INDEX($H$255:$AQ$259,,MATCH($D339,$137:$137,0)-7),0),1)=VLOOKUP(CJ$312,$AD$9:$AN$32,8,FALSE),"","sed -i "&amp;IF($AK$310="MacOS","'' ","")&amp;"'s#"&amp;CJ$312&amp;"="""&amp;INDEX($E$255:$G$259,MATCH("●",INDEX($H$255:$AQ$259,,MATCH($D339,$137:$137,0)-7),0),1)&amp;""""&amp;"#"&amp;CJ$312&amp;"="&amp;""""&amp;VLOOKUP(CJ$312,$AD$9:$AN$32,8,FALSE)&amp;""""&amp;"#g'"&amp;"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39" s="71" t="str">
        <f>SUBSTITUTE(IF(VLOOKUP(CK$312,$AD$9:$AN$32,8,FALSE)=INDEX($E$261:$G$270,MATCH("●",INDEX($H$261:$AQ$270,,MATCH($D339,$137:$137,0)-7),0),1),"","sed -i "&amp;IF($AK$310="MacOS","'' ","")&amp;"'s#"&amp;CK$312&amp;"="""&amp;VLOOKUP(CK$312,$AD$9:$AN$32,8,FALSE)&amp;""""&amp;"#"&amp;CK$312&amp;"="&amp;""""&amp;INDEX($E$261:$G$270,MATCH("●",INDEX($H$261:$AQ$270,,MATCH($D339,$137:$137,0)-7),0),1)&amp;""""&amp;"#g'"&amp;" ${CONFIG_DIR}"&amp;$K$7&amp;"; export "&amp;CK$312&amp;"="&amp;""""&amp;INDEX($E$261:$G$270,MATCH("●",INDEX($H$261:$AQ$270,,MATCH($D339,$137:$137,0)-7),0),1)&amp;""";"),",",""",""")</f>
        <v/>
      </c>
      <c r="CL339" s="71" t="str">
        <f t="shared" si="6"/>
        <v/>
      </c>
      <c r="CM339" s="71" t="str">
        <f t="shared" si="7"/>
        <v/>
      </c>
      <c r="CN339" s="71" t="str">
        <f t="shared" si="8"/>
        <v/>
      </c>
      <c r="CO339" s="71" t="str">
        <f t="shared" si="9"/>
        <v/>
      </c>
      <c r="CP339" s="71" t="str">
        <f t="shared" si="10"/>
        <v/>
      </c>
      <c r="CQ339" s="71" t="str">
        <f t="shared" si="11"/>
        <v/>
      </c>
      <c r="CR339" s="71" t="str">
        <f t="shared" si="12"/>
        <v/>
      </c>
      <c r="CS339" s="5" t="s">
        <v>735</v>
      </c>
    </row>
    <row r="340" spans="4:97" ht="72" customHeight="1">
      <c r="D340" s="96">
        <f t="shared" si="13"/>
        <v>104</v>
      </c>
      <c r="E340" s="97"/>
      <c r="F340" s="97"/>
      <c r="G340" s="98"/>
      <c r="H340" s="45" t="str">
        <f t="shared" ca="1" si="5"/>
        <v>clear; echo テストケース104;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's#POSTGRESQL_CONNECTION_LIMIT="-1"#POSTGRESQL_CONNECTION_LIMIT="0"#g' ${CONFIG_DIR}db_data_config.txt; export POSTGRESQL_CONNECTION_LIMIT="0";sh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's#POSTGRESQL_CONNECTION_LIMIT="0"#POSTGRESQL_CONNECTION_LIMIT="-1"#g' ${CONFIG_DIR}db_data_config.txt; export POSTGRESQL_CONNECTION_LIMIT="-1";</v>
      </c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7"/>
      <c r="AE340" s="99" t="str" cm="1">
        <f t="array" ref="AE340">SUBSTITUTE(INDEX($H$288:$AQ$288, , MATCH($D340, $137:$137, 0)-7),"-","")</f>
        <v>異常</v>
      </c>
      <c r="AF340" s="100"/>
      <c r="AG340" s="101"/>
      <c r="AH340" s="102" t="s">
        <v>1591</v>
      </c>
      <c r="AI340" s="103"/>
      <c r="AJ340" s="103"/>
      <c r="AK340" s="103"/>
      <c r="AL340" s="103"/>
      <c r="AM340" s="103"/>
      <c r="AN340" s="103"/>
      <c r="AO340" s="103"/>
      <c r="AP340" s="103"/>
      <c r="AQ340" s="104"/>
      <c r="AS340" s="68" t="str" cm="1">
        <f t="array" ref="AS340">SUBSTITUTE(TEXT(INDEX($H$291:$AQ$291,1,$D340-77),"000000"),"-","")</f>
        <v>240137</v>
      </c>
      <c r="AT340" s="69"/>
      <c r="AU340" s="70"/>
      <c r="AW340" s="71" t="str">
        <f>SUBSTITUTE(IF(VLOOKUP(AW$312,$AD$9:$AN$32,8,FALSE)=INDEX($E$143:$G$146,MATCH("●",INDEX($H$143:$AQ$146,,MATCH($D340,$137:$137,0)-7),0),1),"","sed -i "&amp;IF($AK$310="MacOS","'' ","")&amp;"'s#"&amp;AW$312&amp;"="""&amp;VLOOKUP(AW$312,$AD$9:$AN$32,8,FALSE)&amp;""""&amp;"#"&amp;AW$312&amp;"="&amp;""""&amp;INDEX($E$143:$G$146,MATCH("●",INDEX($H$143:$AQ$146,,MATCH($D340,$137:$137,0)-7),0),1)&amp;""""&amp;"#g'"&amp;" ${CONFIG_DIR}"&amp;$K$7&amp;"; export "&amp;AW$312&amp;"="&amp;""""&amp;INDEX($E$143:$G$146,MATCH("●",INDEX($H$143:$AQ$146,,MATCH($D340,$137:$137,0)-7),0),1)&amp;""";"),",",""",""")</f>
        <v>sed -i '' 's#DBMS_NAME="MySQL"#DBMS_NAME="PostgreSQL"#g' ${CONFIG_DIR}db_sql_config.txt; export DBMS_NAME="PostgreSQL";</v>
      </c>
      <c r="AX340" s="71" t="str">
        <f>SUBSTITUTE(IF(INDEX($E$143:$G$146,MATCH("●",INDEX($H$143:$AQ$146,,MATCH($D340,$137:$137,0)-7),0),1)=VLOOKUP(AX$312,$AD$9:$AN$32,8,FALSE),"","sed -i "&amp;IF($AK$310="MacOS","'' ","")&amp;"'s#"&amp;AX$312&amp;"="""&amp;INDEX($E$143:$G$146,MATCH("●",INDEX($H$143:$AQ$146,,MATCH($D340,$137:$137,0)-7),0),1)&amp;""""&amp;"#"&amp;AX$312&amp;"="&amp;""""&amp;VLOOKUP(AX$312,$AD$9:$AN$32,8,FALSE)&amp;""""&amp;"#g'"&amp;"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40" s="71" t="str">
        <f>SUBSTITUTE(IF(VLOOKUP(AY$312,$AD$9:$AN$32,8,FALSE)=INDEX($E$148:$G$149,MATCH("●",INDEX($H$148:$AQ$149,,MATCH($D340,$137:$137,0)-7),0),1),"","sed -i "&amp;IF($AK$310="MacOS","'' ","")&amp;"'s#"&amp;AY$312&amp;"="""&amp;VLOOKUP(AY$312,$AD$9:$AN$32,8,FALSE)&amp;""""&amp;"#"&amp;AY$312&amp;"="&amp;""""&amp;INDEX($E$148:$G$149,MATCH("●",INDEX($H$148:$AQ$149,,MATCH($D340,$137:$137,0)-7),0),1)&amp;""""&amp;"#g'"&amp;" ${CONFIG_DIR}"&amp;$K$7&amp;"; export "&amp;AY$312&amp;"="&amp;""""&amp;INDEX($E$148:$G$149,MATCH("●",INDEX($H$148:$AQ$149,,MATCH($D340,$137:$137,0)-7),0),1)&amp;""";"),",",""",""")</f>
        <v/>
      </c>
      <c r="AZ340" s="71" t="str">
        <f>SUBSTITUTE(IF(INDEX($E$148:$G$149,MATCH("●",INDEX($H$148:$AQ$149,,MATCH($D340,$137:$137,0)-7),0),1)=VLOOKUP(AZ$312,$AD$9:$AN$16,8,FALSE),"","sed -i "&amp;IF($AK$310="MacOS","'' ","")&amp;"'s#"&amp;AZ$312&amp;"="""&amp;INDEX($E$148:$G$149,MATCH("●",INDEX($H$148:$AQ$149,,MATCH($D340,$137:$137,0)-7),0),1)&amp;""""&amp;"#"&amp;AZ$312&amp;"="&amp;""""&amp;VLOOKUP(AZ$312,$AD$9:$AN$16,8,FALSE)&amp;""""&amp;"#g'"&amp;"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0" s="71" t="str">
        <f>SUBSTITUTE(IF(VLOOKUP(BA$312,$AD$9:$AN$32,8,FALSE)=INDEX($E$151:$G$156,MATCH("●",INDEX($H$151:$AQ$156,,MATCH($D340,$137:$137,0)-7),0),1),"","sed -i "&amp;IF($AK$310="MacOS","'' ","")&amp;"'s#"&amp;BA$312&amp;"="""&amp;VLOOKUP(BA$312,$AD$9:$AN$32,8,FALSE)&amp;""""&amp;"#"&amp;BA$312&amp;"="&amp;""""&amp;INDEX($E$151:$G$156,MATCH("●",INDEX($H$151:$AQ$156,,MATCH($D340,$137:$137,0)-7),0),1)&amp;""""&amp;"#g'"&amp;" ${CONFIG_DIR}"&amp;$K$7&amp;"; export "&amp;BA$312&amp;"="&amp;""""&amp;INDEX($E$151:$G$156,MATCH("●",INDEX($H$151:$AQ$156,,MATCH($D340,$137:$137,0)-7),0),1)&amp;""";"),",",""",""")</f>
        <v>sed -i '' 's#DATABASE_CHARACTER_SET="utf8mb4"#DATABASE_CHARACTER_SET="utf8"#g' ${CONFIG_DIR}db_sql_config.txt; export DATABASE_CHARACTER_SET="utf8";</v>
      </c>
      <c r="BB340" s="71" t="str">
        <f>SUBSTITUTE(IF(INDEX($E$151:$G$156,MATCH("●",INDEX($H$151:$AQ$156,,MATCH($D340,$137:$137,0)-7),0),1)=VLOOKUP(BB$312,$AD$9:$AN$16,8,FALSE),"","sed -i "&amp;IF($AK$310="MacOS","'' ","")&amp;"'s#"&amp;BB$312&amp;"="""&amp;INDEX($E$151:$G$156,MATCH("●",INDEX($H$151:$AQ$156,,MATCH($D340,$137:$137,0)-7),0),1)&amp;""""&amp;"#"&amp;BB$312&amp;"="&amp;""""&amp;VLOOKUP(BB$312,$AD$9:$AN$16,8,FALSE)&amp;""""&amp;"#g'"&amp;"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40" s="71" t="str">
        <f>SUBSTITUTE(IF(VLOOKUP(BC$312,$AD$9:$AN$32,8,FALSE)=INDEX($E$158:$G$166,MATCH("●",INDEX($H$158:$AQ$166,,MATCH($D340,$137:$137,0)-7),0),1),"","sed -i "&amp;IF($AK$310="MacOS","'' ","")&amp;"'s#"&amp;BC$312&amp;"="""&amp;VLOOKUP(BC$312,$AD$9:$AN$32,8,FALSE)&amp;""""&amp;"#"&amp;BC$312&amp;"="&amp;""""&amp;INDEX($E$158:$G$166,MATCH("●",INDEX($H$158:$AQ$166,,MATCH($D340,$137:$137,0)-7),0),1)&amp;""""&amp;"#g'"&amp;" ${CONFIG_DIR}"&amp;$K$7&amp;"; export "&amp;BC$312&amp;"="&amp;""""&amp;INDEX($E$158:$G$166,MATCH("●",INDEX($H$158:$AQ$166,,MATCH($D340,$137:$137,0)-7),0),1)&amp;""";"),",",""",""")</f>
        <v>sed -i '' 's#DATABASE_COLLATE="utf8mb4_unicode_ci"#DATABASE_COLLATE="C"#g' ${CONFIG_DIR}db_sql_config.txt; export DATABASE_COLLATE="C";</v>
      </c>
      <c r="BD340" s="71" t="str">
        <f>SUBSTITUTE(IF(INDEX($E$158:$G$166,MATCH("●",INDEX($H$158:$AQ$166,,MATCH($D340,$137:$137,0)-7),0),1)=VLOOKUP(BD$312,$AD$9:$AN$16,8,FALSE),"","sed -i "&amp;IF($AK$310="MacOS","'' ","")&amp;"'s#"&amp;BD$312&amp;"="""&amp;INDEX($E$158:$G$166,MATCH("●",INDEX($H$158:$AQ$166,,MATCH($D340,$137:$137,0)-7),0),1)&amp;""""&amp;"#"&amp;BD$312&amp;"="&amp;""""&amp;VLOOKUP(BD$312,$AD$9:$AN$16,8,FALSE)&amp;""""&amp;"#g'"&amp;"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40" s="71" t="str">
        <f>SUBSTITUTE(IF(VLOOKUP(BE$312,$AD$9:$AN$32,8,FALSE)=INDEX($E$168:$G$169,MATCH("●",INDEX($H$168:$AQ$169,,MATCH($D340,$137:$137,0)-7),0),1),"","sed -i "&amp;IF($AK$310="MacOS","'' ","")&amp;"'s#"&amp;BE$312&amp;"="""&amp;VLOOKUP(BE$312,$AD$9:$AD$9:$AN$32,8,FALSE)&amp;""""&amp;"#"&amp;BE$312&amp;"="&amp;""""&amp;INDEX($E$168:$G$169,MATCH("●",INDEX($H$168:$AQ$169,,MATCH($D340,$137:$137,0)-7),0),1)&amp;""""&amp;"#g'"&amp;" ${CONFIG_DIR}"&amp;$K$7&amp;"; export "&amp;BE$312&amp;"="&amp;""""&amp;INDEX($E$168:$G$169,MATCH("●",INDEX($H$168:$AQ$169,,MATCH($D340,$137:$137,0)-7),0),1)&amp;""";"),",",""",""")</f>
        <v/>
      </c>
      <c r="BF340" s="71" t="str">
        <f>SUBSTITUTE(IF(INDEX($E$168:$G$169,MATCH("●",INDEX($H$168:$AQ$169,,MATCH($D340,$137:$137,0)-7),0),1)=VLOOKUP(BF$312,$AD$9:$AN$16,8,FALSE),"","sed -i "&amp;IF($AK$310="MacOS","'' ","")&amp;"'s#"&amp;BF$312&amp;"="""&amp;INDEX($E$168:$G$169,MATCH("●",INDEX($H$168:$AQ$169,,MATCH($D340,$137:$137,0)-7),0),1)&amp;""""&amp;"#"&amp;BF$312&amp;"="&amp;""""&amp;VLOOKUP(BF$312,$AD$9:$AN$16,8,FALSE)&amp;""""&amp;"#g'"&amp;"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0" s="71" t="str">
        <f>SUBSTITUTE(IF(VLOOKUP(BG$312,$AD$9:$AN$32,8,FALSE)=INDEX($E$171:$G$172,MATCH("●",INDEX($H$171:$AQ$172,,MATCH($D340,$137:$137,0)-7),0),1),"","sed -i "&amp;IF($AK$310="MacOS","'' ","")&amp;"'s#"&amp;BG$312&amp;"="""&amp;VLOOKUP(BG$312,$AD$9:$AN$32,8,FALSE)&amp;""""&amp;"#"&amp;BG$312&amp;"="&amp;""""&amp;INDEX($E$171:$G$172,MATCH("●",INDEX($H$171:$AQ$172,,MATCH($D340,$137:$137,0)-7),0),1)&amp;""""&amp;"#g'"&amp;" ${CONFIG_DIR}"&amp;$K$7&amp;"; export "&amp;BG$312&amp;"="&amp;""""&amp;INDEX($E$171:$G$172,MATCH("●",INDEX($H$171:$AQ$172,,MATCH($D340,$137:$137,0)-7),0),1)&amp;""";"),",",""",""")</f>
        <v/>
      </c>
      <c r="BH340" s="71" t="str">
        <f>SUBSTITUTE(IF(INDEX($E$171:$G$172,MATCH("●",INDEX($H$171:$AQ$172,,MATCH($D340,$137:$137,0)-7),0),1)=VLOOKUP(BH$312,$AD$9:$AN$16,8,FALSE),"","sed -i "&amp;IF($AK$310="MacOS","'' ","")&amp;"'s#"&amp;BH$312&amp;"="""&amp;INDEX($E$171:$G$172,MATCH("●",INDEX($H$171:$AQ$172,,MATCH($D340,$137:$137,0)-7),0),1)&amp;""""&amp;"#"&amp;BH$312&amp;"="&amp;""""&amp;VLOOKUP(BH$312,$AD$9:$AN$16,8,FALSE)&amp;""""&amp;"#g'"&amp;"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0" s="71" t="str">
        <f>SUBSTITUTE(IF(VLOOKUP(BI$312,$AD$9:$AN$32,8,FALSE)=INDEX($E$174:$G$186,MATCH("●",INDEX($H$174:$AQ$186,,MATCH($D340,$137:$137,0)-7),0),1),"","sed -i "&amp;IF($AK$310="MacOS","'' ","")&amp;"'s#"&amp;BI$312&amp;"="""&amp;VLOOKUP(BI$312,$AD$9:$AN$32,8,FALSE)&amp;""""&amp;"#"&amp;BI$312&amp;"="&amp;""""&amp;INDEX($E$174:$G$186,MATCH("●",INDEX($H$174:$AQ$186,,MATCH($D340,$137:$137,0)-7),0),1)&amp;""""&amp;"#g'"&amp;" ${CONFIG_DIR}"&amp;$K$7&amp;"; export "&amp;BI$312&amp;"="&amp;""""&amp;INDEX($E$174:$G$186,MATCH("●",INDEX($H$174:$AQ$186,,MATCH($D340,$137:$137,0)-7),0),1)&amp;""";"),",",""",""")</f>
        <v>sed -i '' 's#DATABASE_USERRIGHT="ALL PRIVILEGES"#DATABASE_USERRIGHT="Superuser"#g' ${CONFIG_DIR}db_sql_config.txt; export DATABASE_USERRIGHT="Superuser";</v>
      </c>
      <c r="BJ340" s="71" t="str">
        <f>SUBSTITUTE(IF(INDEX($E$174:$G$186,MATCH("●",INDEX($H$174:$AQ$186,,MATCH($D340,$137:$137,0)-7),0),1)=VLOOKUP(BJ$312,$AD$9:$AN$16,8,FALSE),"","sed -i "&amp;IF($AK$310="MacOS","'' ","")&amp;"'s#"&amp;BJ$312&amp;"="""&amp;INDEX($E$174:$G$186,MATCH("●",INDEX($H$174:$AQ$186,,MATCH($D340,$137:$137,0)-7),0),1)&amp;""""&amp;"#"&amp;BJ$312&amp;"="&amp;""""&amp;VLOOKUP(BJ$312,$AD$9:$AN$16,8,FALSE)&amp;""""&amp;"#g'"&amp;"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40" s="71" t="str">
        <f>SUBSTITUTE(IF(VLOOKUP(BK$312,$AD$9:$AN$32,8,FALSE)=INDEX($E$188:$G$191,MATCH("●",INDEX($H$188:$AQ$191,,MATCH($D340,$137:$137,0)-7),0),1),"","sed -i "&amp;IF($AK$310="MacOS","'' ","")&amp;"'s#"&amp;BK$312&amp;"="""&amp;VLOOKUP(BK$312,$AD$9:$AN$32,8,FALSE)&amp;""""&amp;"#"&amp;BK$312&amp;"="&amp;""""&amp;INDEX($E$188:$G$191,MATCH("●",INDEX($H$188:$AQ$191,,MATCH($D340,$137:$137,0)-7),0),1)&amp;""""&amp;"#g'"&amp;" ${CONFIG_DIR}"&amp;$K$7&amp;"; export "&amp;BK$312&amp;"="&amp;""""&amp;INDEX($E$188:$G$191,MATCH("●",INDEX($H$188:$AQ$191,,MATCH($D340,$137:$137,0)-7),0),1)&amp;""";"),",",""",""")</f>
        <v/>
      </c>
      <c r="BL340" s="71" t="str">
        <f>SUBSTITUTE(IF(INDEX($E$188:$G$191,MATCH("●",INDEX($H$188:$AQ$191,,MATCH($D340,$137:$137,0)-7),0),1)=VLOOKUP(BL$312,$AD$9:$AN$32,8,FALSE),"","sed -i "&amp;IF($AK$310="MacOS","'' ","")&amp;"'s#"&amp;BL$312&amp;"="""&amp;INDEX($E$188:$G$191,MATCH("●",INDEX($H$188:$AQ$191,,MATCH($D340,$137:$137,0)-7),0),1)&amp;""""&amp;"#"&amp;BL$312&amp;"="&amp;""""&amp;VLOOKUP(BL$312,$AD$9:$AN$32,8,FALSE)&amp;""""&amp;"#g'"&amp;"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0" s="71" t="str">
        <f>SUBSTITUTE(IF(VLOOKUP(BM$312,$AD$9:$AN$32,8,FALSE)=INDEX($E$193:$G$194,MATCH("●",INDEX($H$193:$AQ$194,,MATCH($D340,$137:$137,0)-7),0),1),"","sed -i "&amp;IF($AK$310="MacOS","'' ","")&amp;"'s#"&amp;BM$312&amp;"="""&amp;VLOOKUP(BM$312,$AD$9:$AN$32,8,FALSE)&amp;""""&amp;"#"&amp;BM$312&amp;"="&amp;""""&amp;INDEX($E$193:$G$194,MATCH("●",INDEX($H$193:$AQ$194,,MATCH($D340,$137:$137,0)-7),0),1)&amp;""""&amp;"#g'"&amp;" ${CONFIG_DIR}"&amp;$K$7&amp;"; export "&amp;BM$312&amp;"="&amp;""""&amp;INDEX($E$193:$G$194,MATCH("●",INDEX($H$193:$AQ$194,,MATCH($D340,$137:$137,0)-7),0),1)&amp;""";"),",",""",""")</f>
        <v/>
      </c>
      <c r="BN340" s="71" t="str">
        <f>SUBSTITUTE(IF(INDEX($E$193:$G$194,MATCH("●",INDEX($H$193:$AQ$194,,MATCH($D340,$137:$137,0)-7),0),1)=VLOOKUP(BN$312,$AD$9:$AN$32,8,FALSE),"","sed -i "&amp;IF($AK$310="MacOS","'' ","")&amp;"'s#"&amp;BN$312&amp;"="""&amp;INDEX($E$193:$G$194,MATCH("●",INDEX($H$193:$AQ$194,,MATCH($D340,$137:$137,0)-7),0),1)&amp;""""&amp;"#"&amp;BN$312&amp;"="&amp;""""&amp;VLOOKUP(BN$312,$AD$9:$AN$32,8,FALSE)&amp;""""&amp;"#g'"&amp;"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0" s="71" t="str">
        <f>SUBSTITUTE(IF(VLOOKUP(BO$312,$AD$9:$AN$32,8,FALSE)=INDEX($E$196:$G$197,MATCH("●",INDEX($H$196:$AQ$197,,MATCH($D340,$137:$137,0)-7),0),1),"","sed -i "&amp;IF($AK$310="MacOS","'' ","")&amp;"'s#"&amp;BO$312&amp;"="""&amp;VLOOKUP(BO$312,$AD$9:$AN$32,8,FALSE)&amp;""""&amp;"#"&amp;BO$312&amp;"="&amp;""""&amp;INDEX($E$196:$G$197,MATCH("●",INDEX($H$196:$AQ$197,,MATCH($D340,$137:$137,0)-7),0),1)&amp;""""&amp;"#g'"&amp;" ${CONFIG_DIR}"&amp;$K$7&amp;"; export "&amp;BO$312&amp;"="&amp;""""&amp;INDEX($E$196:$G$197,MATCH("●",INDEX($H$196:$AQ$197,,MATCH($D340,$137:$137,0)-7),0),1)&amp;""";"),",",""",""")</f>
        <v/>
      </c>
      <c r="BP340" s="71" t="str">
        <f>SUBSTITUTE(IF(INDEX($E$196:$G$197,MATCH("●",INDEX($H$196:$AQ$197,,MATCH($D340,$137:$137,0)-7),0),1)=VLOOKUP(BP$312,$AD$9:$AN$32,8,FALSE),"","sed -i "&amp;IF($AK$310="MacOS","'' ","")&amp;"'s#"&amp;BP$312&amp;"="""&amp;INDEX($E$196:$G$197,MATCH("●",INDEX($H$196:$AQ$197,,MATCH($D340,$137:$137,0)-7),0),1)&amp;""""&amp;"#"&amp;BP$312&amp;"="&amp;""""&amp;VLOOKUP(BP$312,$AD$9:$AN$32,8,FALSE)&amp;""""&amp;"#g'"&amp;"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0" s="71" t="str">
        <f>SUBSTITUTE(IF(VLOOKUP(BQ$312,$AD$9:$AN$32,8,FALSE)=INDEX($E$199:$G$200,MATCH("●",INDEX($H$199:$AQ$200,,MATCH($D340,$137:$137,0)-7),0),1),"","sed -i "&amp;IF($AK$310="MacOS","'' ","")&amp;"'s#"&amp;BQ$312&amp;"="""&amp;VLOOKUP(BQ$312,$AD$9:$AN$32,8,FALSE)&amp;""""&amp;"#"&amp;BQ$312&amp;"="&amp;""""&amp;INDEX($E$199:$G$200,MATCH("●",INDEX($H$199:$AQ$200,,MATCH($D340,$137:$137,0)-7),0),1)&amp;""""&amp;"#g'"&amp;" ${CONFIG_DIR}"&amp;$K$7&amp;"; export "&amp;BQ$312&amp;"="&amp;""""&amp;INDEX($E$199:$G$200,MATCH("●",INDEX($H$199:$AQ$200,,MATCH($D340,$137:$137,0)-7),0),1)&amp;""";"),",",""",""")</f>
        <v/>
      </c>
      <c r="BR340" s="71" t="str">
        <f>SUBSTITUTE(IF(INDEX($E$199:$G$200,MATCH("●",INDEX($H$199:$AQ$200,,MATCH($D340,$137:$137,0)-7),0),1)=VLOOKUP(BR$312,$AD$9:$AN$32,8,FALSE),"","sed -i "&amp;IF($AK$310="MacOS","'' ","")&amp;"'s#"&amp;BR$312&amp;"="""&amp;INDEX($E$199:$G$200,MATCH("●",INDEX($H$199:$AQ$200,,MATCH($D340,$137:$137,0)-7),0),1)&amp;""""&amp;"#"&amp;BR$312&amp;"="&amp;""""&amp;VLOOKUP(BR$312,$AD$9:$AN$32,8,FALSE)&amp;""""&amp;"#g'"&amp;"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0" s="71" t="str">
        <f>SUBSTITUTE(IF(VLOOKUP(BS$312,$AD$9:$AN$32,8,FALSE)=INDEX($E$202:$G$205,MATCH("●",INDEX($H$202:$AQ$205,,MATCH($D340,$137:$137,0)-7),0),1),"","sed -i "&amp;IF($AK$310="MacOS","'' ","")&amp;"'s#"&amp;BS$312&amp;"="""&amp;VLOOKUP(BS$312,$AD$9:$AN$32,8,FALSE)&amp;""""&amp;"#"&amp;BS$312&amp;"="&amp;""""&amp;INDEX($E$202:$G$205,MATCH("●",INDEX($H$202:$AQ$205,,MATCH($D340,$137:$137,0)-7),0),1)&amp;""""&amp;"#g'"&amp;" ${CONFIG_DIR}"&amp;$K$7&amp;"; export "&amp;BS$312&amp;"="&amp;""""&amp;INDEX($E$202:$G$205,MATCH("●",INDEX($H$202:$AQ$205,,MATCH($D340,$137:$137,0)-7),0),1)&amp;""";"),",",""",""")</f>
        <v/>
      </c>
      <c r="BT340" s="71" t="str">
        <f>SUBSTITUTE(IF(INDEX($E$202:$G$205,MATCH("●",INDEX($H$202:$AQ$205,,MATCH($D340,$137:$137,0)-7),0),1)=VLOOKUP(BT$312,$AD$9:$AN$32,8,FALSE),"","sed -i "&amp;IF($AK$310="MacOS","'' ","")&amp;"'s#"&amp;BT$312&amp;"="""&amp;INDEX($E$202:$G$205,MATCH("●",INDEX($H$202:$AQ$205,,MATCH($D340,$137:$137,0)-7),0),1)&amp;""""&amp;"#"&amp;BT$312&amp;"="&amp;""""&amp;VLOOKUP(BT$312,$AD$9:$AN$32,8,FALSE)&amp;""""&amp;"#g'"&amp;"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0" s="71" t="str">
        <f>SUBSTITUTE(IF(VLOOKUP(BU$312,$AD$9:$AN$32,8,FALSE)=INDEX($E$207:$G$212,MATCH("●",INDEX($H$207:$AQ$212,,MATCH($D340,$137:$137,0)-7),0),1),"","sed -i "&amp;IF($AK$310="MacOS","'' ","")&amp;"'s#"&amp;BU$312&amp;"="""&amp;VLOOKUP(BU$312,$AD$9:$AN$32,8,FALSE)&amp;""""&amp;"#"&amp;BU$312&amp;"="&amp;""""&amp;INDEX($E$207:$G$212,MATCH("●",INDEX($H$207:$AQ$212,,MATCH($D340,$137:$137,0)-7),0),1)&amp;""""&amp;"#g'"&amp;" ${CONFIG_DIR}"&amp;$K$7&amp;"; export "&amp;BU$312&amp;"="&amp;""""&amp;INDEX($E$207:$G$212,MATCH("●",INDEX($H$207:$AQ$212,,MATCH($D340,$137:$137,0)-7),0),1)&amp;""";"),",",""",""")</f>
        <v/>
      </c>
      <c r="BV340" s="71" t="str">
        <f>SUBSTITUTE(IF(INDEX($E$207:$G$212,MATCH("●",INDEX($H$207:$AQ$212,,MATCH($D340,$137:$137,0)-7),0),1)=VLOOKUP(BV$312,$AD$9:$AN$32,8,FALSE),"","sed -i "&amp;IF($AK$310="MacOS","'' ","")&amp;"'s#"&amp;BV$312&amp;"="""&amp;INDEX($E$207:$G$212,MATCH("●",INDEX($H$207:$AQ$212,,MATCH($D340,$137:$137,0)-7),0),1)&amp;""""&amp;"#"&amp;BV$312&amp;"="&amp;""""&amp;VLOOKUP(BV$312,$AD$9:$AN$32,8,FALSE)&amp;""""&amp;"#g'"&amp;"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0" s="71" t="str">
        <f>SUBSTITUTE(IF(VLOOKUP(BW$312,$AD$9:$AN$32,8,FALSE)=INDEX($E$214:$G$219,MATCH("●",INDEX($H$214:$AQ$219,,MATCH($D340,$137:$137,0)-7),0),1),"","sed -i "&amp;IF($AK$310="MacOS","'' ","")&amp;"'s#"&amp;BW$312&amp;"="""&amp;VLOOKUP(BW$312,$AD$9:$AN$32,8,FALSE)&amp;""""&amp;"#"&amp;BW$312&amp;"="&amp;""""&amp;INDEX($E$214:$G$219,MATCH("●",INDEX($H$214:$AQ$219,,MATCH($D340,$137:$137,0)-7),0),1)&amp;""""&amp;"#g'"&amp;" ${CONFIG_DIR}"&amp;$K$7&amp;"; export "&amp;BW$312&amp;"="&amp;""""&amp;INDEX($E$214:$G$219,MATCH("●",INDEX($H$214:$AQ$219,,MATCH($D340,$137:$137,0)-7),0),1)&amp;""";"),",",""",""")</f>
        <v/>
      </c>
      <c r="BX340" s="71" t="str">
        <f>SUBSTITUTE(IF(INDEX($E$214:$G$219,MATCH("●",INDEX($H$214:$AQ$219,,MATCH($D340,$137:$137,0)-7),0),1)=VLOOKUP(BX$312,$AD$9:$AN$32,8,FALSE),"","sed -i "&amp;IF($AK$310="MacOS","'' ","")&amp;"'s#"&amp;BX$312&amp;"="""&amp;INDEX($E$214:$G$219,MATCH("●",INDEX($H$214:$AQ$219,,MATCH($D340,$137:$137,0)-7),0),1)&amp;""""&amp;"#"&amp;BX$312&amp;"="&amp;""""&amp;VLOOKUP(BX$312,$AD$9:$AN$32,8,FALSE)&amp;""""&amp;"#g'"&amp;"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0" s="71" t="str">
        <f>SUBSTITUTE(IF(VLOOKUP(BY$312,$AD$9:$AN$32,8,FALSE)=INDEX($E$221:$G$226,MATCH("●",INDEX($H$221:$AQ$226,,MATCH($D340,$137:$137,0)-7),0),1),"","sed -i "&amp;IF($AK$310="MacOS","'' ","")&amp;"'s#"&amp;BY$312&amp;"="""&amp;VLOOKUP(BY$312,$AD$9:$AN$32,8,FALSE)&amp;""""&amp;"#"&amp;BY$312&amp;"="&amp;""""&amp;INDEX($E$221:$G$226,MATCH("●",INDEX($H$221:$AQ$226,,MATCH($D340,$137:$137,0)-7),0),1)&amp;""""&amp;"#g'"&amp;" ${CONFIG_DIR}"&amp;$K$7&amp;"; export "&amp;BY$312&amp;"="&amp;""""&amp;INDEX($E$221:$G$226,MATCH("●",INDEX($H$221:$AQ$226,,MATCH($D340,$137:$137,0)-7),0),1)&amp;""";"),",",""",""")</f>
        <v/>
      </c>
      <c r="BZ340" s="71" t="str">
        <f>SUBSTITUTE(IF(INDEX($E$221:$G$226,MATCH("●",INDEX($H$221:$AQ$226,,MATCH($D340,$137:$137,0)-7),0),1)=VLOOKUP(BZ$312,$AD$9:$AN$32,8,FALSE),"","sed -i "&amp;IF($AK$310="MacOS","'' ","")&amp;"'s#"&amp;BZ$312&amp;"="""&amp;INDEX($E$221:$G$226,MATCH("●",INDEX($H$221:$AQ$226,,MATCH($D340,$137:$137,0)-7),0),1)&amp;""""&amp;"#"&amp;BZ$312&amp;"="&amp;""""&amp;VLOOKUP(BZ$312,$AD$9:$AN$32,8,FALSE)&amp;""""&amp;"#g'"&amp;"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0" s="71" t="str">
        <f>SUBSTITUTE(IF(VLOOKUP(CA$312,$AD$9:$AN$32,8,FALSE)=INDEX($E$228:$G$233,MATCH("●",INDEX($H$228:$AQ$233,,MATCH($D340,$137:$137,0)-7),0),1),"","sed -i "&amp;IF($AK$310="MacOS","'' ","")&amp;"'s#"&amp;CA$312&amp;"="""&amp;VLOOKUP(CA$312,$AD$9:$AN$32,8,FALSE)&amp;""""&amp;"#"&amp;CA$312&amp;"="&amp;""""&amp;INDEX($E$228:$G$233,MATCH("●",INDEX($H$228:$AQ$233,,MATCH($D340,$137:$137,0)-7),0),1)&amp;""""&amp;"#g'"&amp;" ${CONFIG_DIR}"&amp;$K$7&amp;"; export "&amp;CA$312&amp;"="&amp;""""&amp;INDEX($E$228:$G$233,MATCH("●",INDEX($H$228:$AQ$233,,MATCH($D340,$137:$137,0)-7),0),1)&amp;""";"),",",""",""")</f>
        <v/>
      </c>
      <c r="CB340" s="71" t="str">
        <f>SUBSTITUTE(IF(INDEX($E$228:$G$233,MATCH("●",INDEX($H$228:$AQ$233,,MATCH($D340,$137:$137,0)-7),0),1)=VLOOKUP(CB$312,$AD$9:$AN$32,8,FALSE),"","sed -i "&amp;IF($AK$310="MacOS","'' ","")&amp;"'s#"&amp;CB$312&amp;"="""&amp;INDEX($E$228:$G$233,MATCH("●",INDEX($H$228:$AQ$233,,MATCH($D340,$137:$137,0)-7),0),1)&amp;""""&amp;"#"&amp;CB$312&amp;"="&amp;""""&amp;VLOOKUP(CB$312,$AD$9:$AN$32,8,FALSE)&amp;""""&amp;"#g'"&amp;"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0" s="71" t="str">
        <f>SUBSTITUTE(IF(VLOOKUP(CC$312,$AD$9:$AN$32,8,FALSE)=INDEX($E$235:$G$240,MATCH("●",INDEX($H$235:$AQ$240,,MATCH($D340,$137:$137,0)-7),0),1),"","sed -i "&amp;IF($AK$310="MacOS","'' ","")&amp;"'s#"&amp;CC$312&amp;"="""&amp;VLOOKUP(CC$312,$AD$9:$AN$32,8,FALSE)&amp;""""&amp;"#"&amp;CC$312&amp;"="&amp;""""&amp;INDEX($E$235:$G$240,MATCH("●",INDEX($H$235:$AQ$240,,MATCH($D340,$137:$137,0)-7),0),1)&amp;""""&amp;"#g'"&amp;" ${CONFIG_DIR}"&amp;$K$7&amp;"; export "&amp;CC$312&amp;"="&amp;""""&amp;INDEX($E$235:$G$240,MATCH("●",INDEX($H$235:$AQ$240,,MATCH($D340,$137:$137,0)-7),0),1)&amp;""";"),",",""",""")</f>
        <v/>
      </c>
      <c r="CD340" s="71" t="str">
        <f>SUBSTITUTE(IF(INDEX($E$235:$G$240,MATCH("●",INDEX($H$235:$AQ$240,,MATCH($D340,$137:$137,0)-7),0),1)=VLOOKUP(CD$312,$AD$9:$AN$32,8,FALSE),"","sed -i "&amp;IF($AK$310="MacOS","'' ","")&amp;"'s#"&amp;CD$312&amp;"="""&amp;INDEX($E$235:$G$240,MATCH("●",INDEX($H$235:$AQ$240,,MATCH($D340,$137:$137,0)-7),0),1)&amp;""""&amp;"#"&amp;CD$312&amp;"="&amp;""""&amp;VLOOKUP(CD$312,$AD$9:$AN$32,8,FALSE)&amp;""""&amp;"#g'"&amp;"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0" s="71" t="str">
        <f>SUBSTITUTE(IF(VLOOKUP(CE$312,$AD$9:$AN$32,8,FALSE)=INDEX($E$242:$G$247,MATCH("●",INDEX($H$242:$AQ$247,,MATCH($D340,$137:$137,0)-7),0),1),"","sed -i "&amp;IF($AK$310="MacOS","'' ","")&amp;"'s#"&amp;CE$312&amp;"="""&amp;VLOOKUP(CE$312,$AD$9:$AN$32,8,FALSE)&amp;""""&amp;"#"&amp;CE$312&amp;"="&amp;""""&amp;INDEX($E$242:$G$247,MATCH("●",INDEX($H$242:$AQ$247,,MATCH($D340,$137:$137,0)-7),0),1)&amp;""""&amp;"#g'"&amp;" ${CONFIG_DIR}"&amp;$K$7&amp;"; export "&amp;CE$312&amp;"="&amp;""""&amp;INDEX($E$242:$G$247,MATCH("●",INDEX($H$242:$AQ$247,,MATCH($D340,$137:$137,0)-7),0),1)&amp;""";"),",",""",""")</f>
        <v/>
      </c>
      <c r="CF340" s="71" t="str">
        <f>SUBSTITUTE(IF(INDEX($E$242:$G$247,MATCH("●",INDEX($H$242:$AQ$247,,MATCH($D340,$137:$137,0)-7),0),1)=VLOOKUP(CF$312,$AD$9:$AN$32,8,FALSE),"","sed -i "&amp;IF($AK$310="MacOS","'' ","")&amp;"'s#"&amp;CF$312&amp;"="""&amp;INDEX($E$242:$G$247,MATCH("●",INDEX($H$242:$AQ$247,,MATCH($D340,$137:$137,0)-7),0),1)&amp;""""&amp;"#"&amp;CF$312&amp;"="&amp;""""&amp;VLOOKUP(CF$312,$AD$9:$AN$32,8,FALSE)&amp;""""&amp;"#g'"&amp;"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0" s="71" t="str">
        <f>SUBSTITUTE(IF(VLOOKUP(CG$312,$AD$9:$AN$32,8,FALSE)=INDEX($E$249:$G$253,MATCH("●",INDEX($H$249:$AQ$253,,MATCH($D340,$137:$137,0)-7),0),1),"","sed -i "&amp;IF($AK$310="MacOS","'' ","")&amp;"'s#"&amp;CG$312&amp;"="""&amp;VLOOKUP(CG$312,$AD$9:$AN$32,8,FALSE)&amp;""""&amp;"#"&amp;CG$312&amp;"="&amp;""""&amp;INDEX($E$249:$G$253,MATCH("●",INDEX($H$249:$AQ$253,,MATCH($D340,$137:$137,0)-7),0),1)&amp;""""&amp;"#g'"&amp;" ${CONFIG_DIR}"&amp;$K$7&amp;"; export "&amp;CG$312&amp;"="&amp;""""&amp;INDEX($E$249:$G$253,MATCH("●",INDEX($H$249:$AQ$253,,MATCH($D340,$137:$137,0)-7),0),1)&amp;""";"),",",""",""")</f>
        <v/>
      </c>
      <c r="CH340" s="71" t="str">
        <f>SUBSTITUTE(IF(INDEX($E$249:$G$253,MATCH("●",INDEX($H$249:$AQ$253,,MATCH($D340,$137:$137,0)-7),0),1)=VLOOKUP(CH$312,$AD$9:$AN$32,8,FALSE),"","sed -i "&amp;IF($AK$310="MacOS","'' ","")&amp;"'s#"&amp;CH$312&amp;"="""&amp;INDEX($E$249:$G$253,MATCH("●",INDEX($H$249:$AQ$253,,MATCH($D340,$137:$137,0)-7),0),1)&amp;""""&amp;"#"&amp;CH$312&amp;"="&amp;""""&amp;VLOOKUP(CH$312,$AD$9:$AN$32,8,FALSE)&amp;""""&amp;"#g'"&amp;"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0" s="71" t="str">
        <f>SUBSTITUTE(IF(VLOOKUP(CI$312,$AD$9:$AN$32,8,FALSE)=INDEX($E$255:$G$259,MATCH("●",INDEX($H$255:$AQ$259,,MATCH($D340,$137:$137,0)-7),0),1),"","sed -i "&amp;IF($AK$310="MacOS","'' ","")&amp;"'s#"&amp;CI$312&amp;"="""&amp;VLOOKUP(CI$312,$AD$9:$AN$32,8,FALSE)&amp;""""&amp;"#"&amp;CI$312&amp;"="&amp;""""&amp;INDEX($E$255:$G$259,MATCH("●",INDEX($H$255:$AQ$259,,MATCH($D340,$137:$137,0)-7),0),1)&amp;""""&amp;"#g'"&amp;" ${CONFIG_DIR}"&amp;$K$7&amp;"; export "&amp;CI$312&amp;"="&amp;""""&amp;INDEX($E$255:$G$259,MATCH("●",INDEX($H$255:$AQ$259,,MATCH($D340,$137:$137,0)-7),0),1)&amp;""";"),",",""",""")</f>
        <v/>
      </c>
      <c r="CJ340" s="71" t="str">
        <f>SUBSTITUTE(IF(INDEX($E$255:$G$259,MATCH("●",INDEX($H$255:$AQ$259,,MATCH($D340,$137:$137,0)-7),0),1)=VLOOKUP(CJ$312,$AD$9:$AN$32,8,FALSE),"","sed -i "&amp;IF($AK$310="MacOS","'' ","")&amp;"'s#"&amp;CJ$312&amp;"="""&amp;INDEX($E$255:$G$259,MATCH("●",INDEX($H$255:$AQ$259,,MATCH($D340,$137:$137,0)-7),0),1)&amp;""""&amp;"#"&amp;CJ$312&amp;"="&amp;""""&amp;VLOOKUP(CJ$312,$AD$9:$AN$32,8,FALSE)&amp;""""&amp;"#g'"&amp;"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0" s="71" t="str">
        <f>SUBSTITUTE(IF(VLOOKUP(CK$312,$AD$9:$AN$32,8,FALSE)=INDEX($E$261:$G$270,MATCH("●",INDEX($H$261:$AQ$270,,MATCH($D340,$137:$137,0)-7),0),1),"","sed -i "&amp;IF($AK$310="MacOS","'' ","")&amp;"'s#"&amp;CK$312&amp;"="""&amp;VLOOKUP(CK$312,$AD$9:$AN$32,8,FALSE)&amp;""""&amp;"#"&amp;CK$312&amp;"="&amp;""""&amp;INDEX($E$261:$G$270,MATCH("●",INDEX($H$261:$AQ$270,,MATCH($D340,$137:$137,0)-7),0),1)&amp;""""&amp;"#g'"&amp;" ${CONFIG_DIR}"&amp;$K$7&amp;"; export "&amp;CK$312&amp;"="&amp;""""&amp;INDEX($E$261:$G$270,MATCH("●",INDEX($H$261:$AQ$270,,MATCH($D340,$137:$137,0)-7),0),1)&amp;""";"),",",""",""")</f>
        <v/>
      </c>
      <c r="CL340" s="71" t="str">
        <f t="shared" si="6"/>
        <v/>
      </c>
      <c r="CM340" s="71" t="str">
        <f t="shared" si="7"/>
        <v/>
      </c>
      <c r="CN340" s="71" t="str">
        <f t="shared" si="8"/>
        <v/>
      </c>
      <c r="CO340" s="71" t="str">
        <f t="shared" si="9"/>
        <v>sed -i '' 's#POSTGRESQL_CONNECTION_LIMIT="-1"#POSTGRESQL_CONNECTION_LIMIT="0"#g' ${CONFIG_DIR}db_data_config.txt; export POSTGRESQL_CONNECTION_LIMIT="0";</v>
      </c>
      <c r="CP340" s="71" t="str">
        <f t="shared" si="10"/>
        <v>sed -i '' 's#POSTGRESQL_CONNECTION_LIMIT="0"#POSTGRESQL_CONNECTION_LIMIT="-1"#g' ${CONFIG_DIR}db_data_config.txt; export POSTGRESQL_CONNECTION_LIMIT="-1";</v>
      </c>
      <c r="CQ340" s="71" t="str">
        <f t="shared" si="11"/>
        <v/>
      </c>
      <c r="CR340" s="71" t="str">
        <f t="shared" si="12"/>
        <v/>
      </c>
      <c r="CS340" s="5" t="s">
        <v>735</v>
      </c>
    </row>
    <row r="341" spans="4:97" ht="72" customHeight="1">
      <c r="D341" s="96">
        <f t="shared" si="13"/>
        <v>105</v>
      </c>
      <c r="E341" s="97"/>
      <c r="F341" s="97"/>
      <c r="G341" s="98"/>
      <c r="H341" s="45" t="str">
        <f t="shared" ca="1" si="5"/>
        <v>clear; echo テストケース105;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's#POSTGRESQL_CONNECTION_LIMIT="-1"#POSTGRESQL_CONNECTION_LIMIT="1"#g' ${CONFIG_DIR}db_data_config.txt; export POSTGRESQL_CONNECTION_LIMIT="1";sh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's#POSTGRESQL_CONNECTION_LIMIT="1"#POSTGRESQL_CONNECTION_LIMIT="-1"#g' ${CONFIG_DIR}db_data_config.txt; export POSTGRESQL_CONNECTION_LIMIT="-1";</v>
      </c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7"/>
      <c r="AE341" s="99" t="str" cm="1">
        <f t="array" ref="AE341">SUBSTITUTE(INDEX($H$288:$AQ$288, , MATCH($D341, $137:$137, 0)-7),"-","")</f>
        <v>正常</v>
      </c>
      <c r="AF341" s="100"/>
      <c r="AG341" s="101"/>
      <c r="AH341" s="102" t="s">
        <v>1593</v>
      </c>
      <c r="AI341" s="103"/>
      <c r="AJ341" s="103"/>
      <c r="AK341" s="103"/>
      <c r="AL341" s="103"/>
      <c r="AM341" s="103"/>
      <c r="AN341" s="103"/>
      <c r="AO341" s="103"/>
      <c r="AP341" s="103"/>
      <c r="AQ341" s="104"/>
      <c r="AS341" s="68" t="str" cm="1">
        <f t="array" ref="AS341">SUBSTITUTE(TEXT(INDEX($H$291:$AQ$291,1,$D341-77),"000000"),"-","")</f>
        <v>240001</v>
      </c>
      <c r="AT341" s="69"/>
      <c r="AU341" s="70"/>
      <c r="AW341" s="71" t="str">
        <f>SUBSTITUTE(IF(VLOOKUP(AW$312,$AD$9:$AN$32,8,FALSE)=INDEX($E$143:$G$146,MATCH("●",INDEX($H$143:$AQ$146,,MATCH($D341,$137:$137,0)-7),0),1),"","sed -i "&amp;IF($AK$310="MacOS","'' ","")&amp;"'s#"&amp;AW$312&amp;"="""&amp;VLOOKUP(AW$312,$AD$9:$AN$32,8,FALSE)&amp;""""&amp;"#"&amp;AW$312&amp;"="&amp;""""&amp;INDEX($E$143:$G$146,MATCH("●",INDEX($H$143:$AQ$146,,MATCH($D341,$137:$137,0)-7),0),1)&amp;""""&amp;"#g'"&amp;" ${CONFIG_DIR}"&amp;$K$7&amp;"; export "&amp;AW$312&amp;"="&amp;""""&amp;INDEX($E$143:$G$146,MATCH("●",INDEX($H$143:$AQ$146,,MATCH($D341,$137:$137,0)-7),0),1)&amp;""";"),",",""",""")</f>
        <v>sed -i '' 's#DBMS_NAME="MySQL"#DBMS_NAME="PostgreSQL"#g' ${CONFIG_DIR}db_sql_config.txt; export DBMS_NAME="PostgreSQL";</v>
      </c>
      <c r="AX341" s="71" t="str">
        <f>SUBSTITUTE(IF(INDEX($E$143:$G$146,MATCH("●",INDEX($H$143:$AQ$146,,MATCH($D341,$137:$137,0)-7),0),1)=VLOOKUP(AX$312,$AD$9:$AN$32,8,FALSE),"","sed -i "&amp;IF($AK$310="MacOS","'' ","")&amp;"'s#"&amp;AX$312&amp;"="""&amp;INDEX($E$143:$G$146,MATCH("●",INDEX($H$143:$AQ$146,,MATCH($D341,$137:$137,0)-7),0),1)&amp;""""&amp;"#"&amp;AX$312&amp;"="&amp;""""&amp;VLOOKUP(AX$312,$AD$9:$AN$32,8,FALSE)&amp;""""&amp;"#g'"&amp;"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41" s="71" t="str">
        <f>SUBSTITUTE(IF(VLOOKUP(AY$312,$AD$9:$AN$32,8,FALSE)=INDEX($E$148:$G$149,MATCH("●",INDEX($H$148:$AQ$149,,MATCH($D341,$137:$137,0)-7),0),1),"","sed -i "&amp;IF($AK$310="MacOS","'' ","")&amp;"'s#"&amp;AY$312&amp;"="""&amp;VLOOKUP(AY$312,$AD$9:$AN$32,8,FALSE)&amp;""""&amp;"#"&amp;AY$312&amp;"="&amp;""""&amp;INDEX($E$148:$G$149,MATCH("●",INDEX($H$148:$AQ$149,,MATCH($D341,$137:$137,0)-7),0),1)&amp;""""&amp;"#g'"&amp;" ${CONFIG_DIR}"&amp;$K$7&amp;"; export "&amp;AY$312&amp;"="&amp;""""&amp;INDEX($E$148:$G$149,MATCH("●",INDEX($H$148:$AQ$149,,MATCH($D341,$137:$137,0)-7),0),1)&amp;""";"),",",""",""")</f>
        <v/>
      </c>
      <c r="AZ341" s="71" t="str">
        <f>SUBSTITUTE(IF(INDEX($E$148:$G$149,MATCH("●",INDEX($H$148:$AQ$149,,MATCH($D341,$137:$137,0)-7),0),1)=VLOOKUP(AZ$312,$AD$9:$AN$16,8,FALSE),"","sed -i "&amp;IF($AK$310="MacOS","'' ","")&amp;"'s#"&amp;AZ$312&amp;"="""&amp;INDEX($E$148:$G$149,MATCH("●",INDEX($H$148:$AQ$149,,MATCH($D341,$137:$137,0)-7),0),1)&amp;""""&amp;"#"&amp;AZ$312&amp;"="&amp;""""&amp;VLOOKUP(AZ$312,$AD$9:$AN$16,8,FALSE)&amp;""""&amp;"#g'"&amp;"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1" s="71" t="str">
        <f>SUBSTITUTE(IF(VLOOKUP(BA$312,$AD$9:$AN$32,8,FALSE)=INDEX($E$151:$G$156,MATCH("●",INDEX($H$151:$AQ$156,,MATCH($D341,$137:$137,0)-7),0),1),"","sed -i "&amp;IF($AK$310="MacOS","'' ","")&amp;"'s#"&amp;BA$312&amp;"="""&amp;VLOOKUP(BA$312,$AD$9:$AN$32,8,FALSE)&amp;""""&amp;"#"&amp;BA$312&amp;"="&amp;""""&amp;INDEX($E$151:$G$156,MATCH("●",INDEX($H$151:$AQ$156,,MATCH($D341,$137:$137,0)-7),0),1)&amp;""""&amp;"#g'"&amp;" ${CONFIG_DIR}"&amp;$K$7&amp;"; export "&amp;BA$312&amp;"="&amp;""""&amp;INDEX($E$151:$G$156,MATCH("●",INDEX($H$151:$AQ$156,,MATCH($D341,$137:$137,0)-7),0),1)&amp;""";"),",",""",""")</f>
        <v>sed -i '' 's#DATABASE_CHARACTER_SET="utf8mb4"#DATABASE_CHARACTER_SET="utf8"#g' ${CONFIG_DIR}db_sql_config.txt; export DATABASE_CHARACTER_SET="utf8";</v>
      </c>
      <c r="BB341" s="71" t="str">
        <f>SUBSTITUTE(IF(INDEX($E$151:$G$156,MATCH("●",INDEX($H$151:$AQ$156,,MATCH($D341,$137:$137,0)-7),0),1)=VLOOKUP(BB$312,$AD$9:$AN$16,8,FALSE),"","sed -i "&amp;IF($AK$310="MacOS","'' ","")&amp;"'s#"&amp;BB$312&amp;"="""&amp;INDEX($E$151:$G$156,MATCH("●",INDEX($H$151:$AQ$156,,MATCH($D341,$137:$137,0)-7),0),1)&amp;""""&amp;"#"&amp;BB$312&amp;"="&amp;""""&amp;VLOOKUP(BB$312,$AD$9:$AN$16,8,FALSE)&amp;""""&amp;"#g'"&amp;"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41" s="71" t="str">
        <f>SUBSTITUTE(IF(VLOOKUP(BC$312,$AD$9:$AN$32,8,FALSE)=INDEX($E$158:$G$166,MATCH("●",INDEX($H$158:$AQ$166,,MATCH($D341,$137:$137,0)-7),0),1),"","sed -i "&amp;IF($AK$310="MacOS","'' ","")&amp;"'s#"&amp;BC$312&amp;"="""&amp;VLOOKUP(BC$312,$AD$9:$AN$32,8,FALSE)&amp;""""&amp;"#"&amp;BC$312&amp;"="&amp;""""&amp;INDEX($E$158:$G$166,MATCH("●",INDEX($H$158:$AQ$166,,MATCH($D341,$137:$137,0)-7),0),1)&amp;""""&amp;"#g'"&amp;" ${CONFIG_DIR}"&amp;$K$7&amp;"; export "&amp;BC$312&amp;"="&amp;""""&amp;INDEX($E$158:$G$166,MATCH("●",INDEX($H$158:$AQ$166,,MATCH($D341,$137:$137,0)-7),0),1)&amp;""";"),",",""",""")</f>
        <v>sed -i '' 's#DATABASE_COLLATE="utf8mb4_unicode_ci"#DATABASE_COLLATE="C"#g' ${CONFIG_DIR}db_sql_config.txt; export DATABASE_COLLATE="C";</v>
      </c>
      <c r="BD341" s="71" t="str">
        <f>SUBSTITUTE(IF(INDEX($E$158:$G$166,MATCH("●",INDEX($H$158:$AQ$166,,MATCH($D341,$137:$137,0)-7),0),1)=VLOOKUP(BD$312,$AD$9:$AN$16,8,FALSE),"","sed -i "&amp;IF($AK$310="MacOS","'' ","")&amp;"'s#"&amp;BD$312&amp;"="""&amp;INDEX($E$158:$G$166,MATCH("●",INDEX($H$158:$AQ$166,,MATCH($D341,$137:$137,0)-7),0),1)&amp;""""&amp;"#"&amp;BD$312&amp;"="&amp;""""&amp;VLOOKUP(BD$312,$AD$9:$AN$16,8,FALSE)&amp;""""&amp;"#g'"&amp;"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41" s="71" t="str">
        <f>SUBSTITUTE(IF(VLOOKUP(BE$312,$AD$9:$AN$32,8,FALSE)=INDEX($E$168:$G$169,MATCH("●",INDEX($H$168:$AQ$169,,MATCH($D341,$137:$137,0)-7),0),1),"","sed -i "&amp;IF($AK$310="MacOS","'' ","")&amp;"'s#"&amp;BE$312&amp;"="""&amp;VLOOKUP(BE$312,$AD$9:$AD$9:$AN$32,8,FALSE)&amp;""""&amp;"#"&amp;BE$312&amp;"="&amp;""""&amp;INDEX($E$168:$G$169,MATCH("●",INDEX($H$168:$AQ$169,,MATCH($D341,$137:$137,0)-7),0),1)&amp;""""&amp;"#g'"&amp;" ${CONFIG_DIR}"&amp;$K$7&amp;"; export "&amp;BE$312&amp;"="&amp;""""&amp;INDEX($E$168:$G$169,MATCH("●",INDEX($H$168:$AQ$169,,MATCH($D341,$137:$137,0)-7),0),1)&amp;""";"),",",""",""")</f>
        <v/>
      </c>
      <c r="BF341" s="71" t="str">
        <f>SUBSTITUTE(IF(INDEX($E$168:$G$169,MATCH("●",INDEX($H$168:$AQ$169,,MATCH($D341,$137:$137,0)-7),0),1)=VLOOKUP(BF$312,$AD$9:$AN$16,8,FALSE),"","sed -i "&amp;IF($AK$310="MacOS","'' ","")&amp;"'s#"&amp;BF$312&amp;"="""&amp;INDEX($E$168:$G$169,MATCH("●",INDEX($H$168:$AQ$169,,MATCH($D341,$137:$137,0)-7),0),1)&amp;""""&amp;"#"&amp;BF$312&amp;"="&amp;""""&amp;VLOOKUP(BF$312,$AD$9:$AN$16,8,FALSE)&amp;""""&amp;"#g'"&amp;"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1" s="71" t="str">
        <f>SUBSTITUTE(IF(VLOOKUP(BG$312,$AD$9:$AN$32,8,FALSE)=INDEX($E$171:$G$172,MATCH("●",INDEX($H$171:$AQ$172,,MATCH($D341,$137:$137,0)-7),0),1),"","sed -i "&amp;IF($AK$310="MacOS","'' ","")&amp;"'s#"&amp;BG$312&amp;"="""&amp;VLOOKUP(BG$312,$AD$9:$AN$32,8,FALSE)&amp;""""&amp;"#"&amp;BG$312&amp;"="&amp;""""&amp;INDEX($E$171:$G$172,MATCH("●",INDEX($H$171:$AQ$172,,MATCH($D341,$137:$137,0)-7),0),1)&amp;""""&amp;"#g'"&amp;" ${CONFIG_DIR}"&amp;$K$7&amp;"; export "&amp;BG$312&amp;"="&amp;""""&amp;INDEX($E$171:$G$172,MATCH("●",INDEX($H$171:$AQ$172,,MATCH($D341,$137:$137,0)-7),0),1)&amp;""";"),",",""",""")</f>
        <v/>
      </c>
      <c r="BH341" s="71" t="str">
        <f>SUBSTITUTE(IF(INDEX($E$171:$G$172,MATCH("●",INDEX($H$171:$AQ$172,,MATCH($D341,$137:$137,0)-7),0),1)=VLOOKUP(BH$312,$AD$9:$AN$16,8,FALSE),"","sed -i "&amp;IF($AK$310="MacOS","'' ","")&amp;"'s#"&amp;BH$312&amp;"="""&amp;INDEX($E$171:$G$172,MATCH("●",INDEX($H$171:$AQ$172,,MATCH($D341,$137:$137,0)-7),0),1)&amp;""""&amp;"#"&amp;BH$312&amp;"="&amp;""""&amp;VLOOKUP(BH$312,$AD$9:$AN$16,8,FALSE)&amp;""""&amp;"#g'"&amp;"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1" s="71" t="str">
        <f>SUBSTITUTE(IF(VLOOKUP(BI$312,$AD$9:$AN$32,8,FALSE)=INDEX($E$174:$G$186,MATCH("●",INDEX($H$174:$AQ$186,,MATCH($D341,$137:$137,0)-7),0),1),"","sed -i "&amp;IF($AK$310="MacOS","'' ","")&amp;"'s#"&amp;BI$312&amp;"="""&amp;VLOOKUP(BI$312,$AD$9:$AN$32,8,FALSE)&amp;""""&amp;"#"&amp;BI$312&amp;"="&amp;""""&amp;INDEX($E$174:$G$186,MATCH("●",INDEX($H$174:$AQ$186,,MATCH($D341,$137:$137,0)-7),0),1)&amp;""""&amp;"#g'"&amp;" ${CONFIG_DIR}"&amp;$K$7&amp;"; export "&amp;BI$312&amp;"="&amp;""""&amp;INDEX($E$174:$G$186,MATCH("●",INDEX($H$174:$AQ$186,,MATCH($D341,$137:$137,0)-7),0),1)&amp;""";"),",",""",""")</f>
        <v>sed -i '' 's#DATABASE_USERRIGHT="ALL PRIVILEGES"#DATABASE_USERRIGHT="Superuser"#g' ${CONFIG_DIR}db_sql_config.txt; export DATABASE_USERRIGHT="Superuser";</v>
      </c>
      <c r="BJ341" s="71" t="str">
        <f>SUBSTITUTE(IF(INDEX($E$174:$G$186,MATCH("●",INDEX($H$174:$AQ$186,,MATCH($D341,$137:$137,0)-7),0),1)=VLOOKUP(BJ$312,$AD$9:$AN$16,8,FALSE),"","sed -i "&amp;IF($AK$310="MacOS","'' ","")&amp;"'s#"&amp;BJ$312&amp;"="""&amp;INDEX($E$174:$G$186,MATCH("●",INDEX($H$174:$AQ$186,,MATCH($D341,$137:$137,0)-7),0),1)&amp;""""&amp;"#"&amp;BJ$312&amp;"="&amp;""""&amp;VLOOKUP(BJ$312,$AD$9:$AN$16,8,FALSE)&amp;""""&amp;"#g'"&amp;"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41" s="71" t="str">
        <f>SUBSTITUTE(IF(VLOOKUP(BK$312,$AD$9:$AN$32,8,FALSE)=INDEX($E$188:$G$191,MATCH("●",INDEX($H$188:$AQ$191,,MATCH($D341,$137:$137,0)-7),0),1),"","sed -i "&amp;IF($AK$310="MacOS","'' ","")&amp;"'s#"&amp;BK$312&amp;"="""&amp;VLOOKUP(BK$312,$AD$9:$AN$32,8,FALSE)&amp;""""&amp;"#"&amp;BK$312&amp;"="&amp;""""&amp;INDEX($E$188:$G$191,MATCH("●",INDEX($H$188:$AQ$191,,MATCH($D341,$137:$137,0)-7),0),1)&amp;""""&amp;"#g'"&amp;" ${CONFIG_DIR}"&amp;$K$7&amp;"; export "&amp;BK$312&amp;"="&amp;""""&amp;INDEX($E$188:$G$191,MATCH("●",INDEX($H$188:$AQ$191,,MATCH($D341,$137:$137,0)-7),0),1)&amp;""";"),",",""",""")</f>
        <v/>
      </c>
      <c r="BL341" s="71" t="str">
        <f>SUBSTITUTE(IF(INDEX($E$188:$G$191,MATCH("●",INDEX($H$188:$AQ$191,,MATCH($D341,$137:$137,0)-7),0),1)=VLOOKUP(BL$312,$AD$9:$AN$32,8,FALSE),"","sed -i "&amp;IF($AK$310="MacOS","'' ","")&amp;"'s#"&amp;BL$312&amp;"="""&amp;INDEX($E$188:$G$191,MATCH("●",INDEX($H$188:$AQ$191,,MATCH($D341,$137:$137,0)-7),0),1)&amp;""""&amp;"#"&amp;BL$312&amp;"="&amp;""""&amp;VLOOKUP(BL$312,$AD$9:$AN$32,8,FALSE)&amp;""""&amp;"#g'"&amp;"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1" s="71" t="str">
        <f>SUBSTITUTE(IF(VLOOKUP(BM$312,$AD$9:$AN$32,8,FALSE)=INDEX($E$193:$G$194,MATCH("●",INDEX($H$193:$AQ$194,,MATCH($D341,$137:$137,0)-7),0),1),"","sed -i "&amp;IF($AK$310="MacOS","'' ","")&amp;"'s#"&amp;BM$312&amp;"="""&amp;VLOOKUP(BM$312,$AD$9:$AN$32,8,FALSE)&amp;""""&amp;"#"&amp;BM$312&amp;"="&amp;""""&amp;INDEX($E$193:$G$194,MATCH("●",INDEX($H$193:$AQ$194,,MATCH($D341,$137:$137,0)-7),0),1)&amp;""""&amp;"#g'"&amp;" ${CONFIG_DIR}"&amp;$K$7&amp;"; export "&amp;BM$312&amp;"="&amp;""""&amp;INDEX($E$193:$G$194,MATCH("●",INDEX($H$193:$AQ$194,,MATCH($D341,$137:$137,0)-7),0),1)&amp;""";"),",",""",""")</f>
        <v/>
      </c>
      <c r="BN341" s="71" t="str">
        <f>SUBSTITUTE(IF(INDEX($E$193:$G$194,MATCH("●",INDEX($H$193:$AQ$194,,MATCH($D341,$137:$137,0)-7),0),1)=VLOOKUP(BN$312,$AD$9:$AN$32,8,FALSE),"","sed -i "&amp;IF($AK$310="MacOS","'' ","")&amp;"'s#"&amp;BN$312&amp;"="""&amp;INDEX($E$193:$G$194,MATCH("●",INDEX($H$193:$AQ$194,,MATCH($D341,$137:$137,0)-7),0),1)&amp;""""&amp;"#"&amp;BN$312&amp;"="&amp;""""&amp;VLOOKUP(BN$312,$AD$9:$AN$32,8,FALSE)&amp;""""&amp;"#g'"&amp;"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1" s="71" t="str">
        <f>SUBSTITUTE(IF(VLOOKUP(BO$312,$AD$9:$AN$32,8,FALSE)=INDEX($E$196:$G$197,MATCH("●",INDEX($H$196:$AQ$197,,MATCH($D341,$137:$137,0)-7),0),1),"","sed -i "&amp;IF($AK$310="MacOS","'' ","")&amp;"'s#"&amp;BO$312&amp;"="""&amp;VLOOKUP(BO$312,$AD$9:$AN$32,8,FALSE)&amp;""""&amp;"#"&amp;BO$312&amp;"="&amp;""""&amp;INDEX($E$196:$G$197,MATCH("●",INDEX($H$196:$AQ$197,,MATCH($D341,$137:$137,0)-7),0),1)&amp;""""&amp;"#g'"&amp;" ${CONFIG_DIR}"&amp;$K$7&amp;"; export "&amp;BO$312&amp;"="&amp;""""&amp;INDEX($E$196:$G$197,MATCH("●",INDEX($H$196:$AQ$197,,MATCH($D341,$137:$137,0)-7),0),1)&amp;""";"),",",""",""")</f>
        <v/>
      </c>
      <c r="BP341" s="71" t="str">
        <f>SUBSTITUTE(IF(INDEX($E$196:$G$197,MATCH("●",INDEX($H$196:$AQ$197,,MATCH($D341,$137:$137,0)-7),0),1)=VLOOKUP(BP$312,$AD$9:$AN$32,8,FALSE),"","sed -i "&amp;IF($AK$310="MacOS","'' ","")&amp;"'s#"&amp;BP$312&amp;"="""&amp;INDEX($E$196:$G$197,MATCH("●",INDEX($H$196:$AQ$197,,MATCH($D341,$137:$137,0)-7),0),1)&amp;""""&amp;"#"&amp;BP$312&amp;"="&amp;""""&amp;VLOOKUP(BP$312,$AD$9:$AN$32,8,FALSE)&amp;""""&amp;"#g'"&amp;"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1" s="71" t="str">
        <f>SUBSTITUTE(IF(VLOOKUP(BQ$312,$AD$9:$AN$32,8,FALSE)=INDEX($E$199:$G$200,MATCH("●",INDEX($H$199:$AQ$200,,MATCH($D341,$137:$137,0)-7),0),1),"","sed -i "&amp;IF($AK$310="MacOS","'' ","")&amp;"'s#"&amp;BQ$312&amp;"="""&amp;VLOOKUP(BQ$312,$AD$9:$AN$32,8,FALSE)&amp;""""&amp;"#"&amp;BQ$312&amp;"="&amp;""""&amp;INDEX($E$199:$G$200,MATCH("●",INDEX($H$199:$AQ$200,,MATCH($D341,$137:$137,0)-7),0),1)&amp;""""&amp;"#g'"&amp;" ${CONFIG_DIR}"&amp;$K$7&amp;"; export "&amp;BQ$312&amp;"="&amp;""""&amp;INDEX($E$199:$G$200,MATCH("●",INDEX($H$199:$AQ$200,,MATCH($D341,$137:$137,0)-7),0),1)&amp;""";"),",",""",""")</f>
        <v/>
      </c>
      <c r="BR341" s="71" t="str">
        <f>SUBSTITUTE(IF(INDEX($E$199:$G$200,MATCH("●",INDEX($H$199:$AQ$200,,MATCH($D341,$137:$137,0)-7),0),1)=VLOOKUP(BR$312,$AD$9:$AN$32,8,FALSE),"","sed -i "&amp;IF($AK$310="MacOS","'' ","")&amp;"'s#"&amp;BR$312&amp;"="""&amp;INDEX($E$199:$G$200,MATCH("●",INDEX($H$199:$AQ$200,,MATCH($D341,$137:$137,0)-7),0),1)&amp;""""&amp;"#"&amp;BR$312&amp;"="&amp;""""&amp;VLOOKUP(BR$312,$AD$9:$AN$32,8,FALSE)&amp;""""&amp;"#g'"&amp;"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1" s="71" t="str">
        <f>SUBSTITUTE(IF(VLOOKUP(BS$312,$AD$9:$AN$32,8,FALSE)=INDEX($E$202:$G$205,MATCH("●",INDEX($H$202:$AQ$205,,MATCH($D341,$137:$137,0)-7),0),1),"","sed -i "&amp;IF($AK$310="MacOS","'' ","")&amp;"'s#"&amp;BS$312&amp;"="""&amp;VLOOKUP(BS$312,$AD$9:$AN$32,8,FALSE)&amp;""""&amp;"#"&amp;BS$312&amp;"="&amp;""""&amp;INDEX($E$202:$G$205,MATCH("●",INDEX($H$202:$AQ$205,,MATCH($D341,$137:$137,0)-7),0),1)&amp;""""&amp;"#g'"&amp;" ${CONFIG_DIR}"&amp;$K$7&amp;"; export "&amp;BS$312&amp;"="&amp;""""&amp;INDEX($E$202:$G$205,MATCH("●",INDEX($H$202:$AQ$205,,MATCH($D341,$137:$137,0)-7),0),1)&amp;""";"),",",""",""")</f>
        <v/>
      </c>
      <c r="BT341" s="71" t="str">
        <f>SUBSTITUTE(IF(INDEX($E$202:$G$205,MATCH("●",INDEX($H$202:$AQ$205,,MATCH($D341,$137:$137,0)-7),0),1)=VLOOKUP(BT$312,$AD$9:$AN$32,8,FALSE),"","sed -i "&amp;IF($AK$310="MacOS","'' ","")&amp;"'s#"&amp;BT$312&amp;"="""&amp;INDEX($E$202:$G$205,MATCH("●",INDEX($H$202:$AQ$205,,MATCH($D341,$137:$137,0)-7),0),1)&amp;""""&amp;"#"&amp;BT$312&amp;"="&amp;""""&amp;VLOOKUP(BT$312,$AD$9:$AN$32,8,FALSE)&amp;""""&amp;"#g'"&amp;"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1" s="71" t="str">
        <f>SUBSTITUTE(IF(VLOOKUP(BU$312,$AD$9:$AN$32,8,FALSE)=INDEX($E$207:$G$212,MATCH("●",INDEX($H$207:$AQ$212,,MATCH($D341,$137:$137,0)-7),0),1),"","sed -i "&amp;IF($AK$310="MacOS","'' ","")&amp;"'s#"&amp;BU$312&amp;"="""&amp;VLOOKUP(BU$312,$AD$9:$AN$32,8,FALSE)&amp;""""&amp;"#"&amp;BU$312&amp;"="&amp;""""&amp;INDEX($E$207:$G$212,MATCH("●",INDEX($H$207:$AQ$212,,MATCH($D341,$137:$137,0)-7),0),1)&amp;""""&amp;"#g'"&amp;" ${CONFIG_DIR}"&amp;$K$7&amp;"; export "&amp;BU$312&amp;"="&amp;""""&amp;INDEX($E$207:$G$212,MATCH("●",INDEX($H$207:$AQ$212,,MATCH($D341,$137:$137,0)-7),0),1)&amp;""";"),",",""",""")</f>
        <v/>
      </c>
      <c r="BV341" s="71" t="str">
        <f>SUBSTITUTE(IF(INDEX($E$207:$G$212,MATCH("●",INDEX($H$207:$AQ$212,,MATCH($D341,$137:$137,0)-7),0),1)=VLOOKUP(BV$312,$AD$9:$AN$32,8,FALSE),"","sed -i "&amp;IF($AK$310="MacOS","'' ","")&amp;"'s#"&amp;BV$312&amp;"="""&amp;INDEX($E$207:$G$212,MATCH("●",INDEX($H$207:$AQ$212,,MATCH($D341,$137:$137,0)-7),0),1)&amp;""""&amp;"#"&amp;BV$312&amp;"="&amp;""""&amp;VLOOKUP(BV$312,$AD$9:$AN$32,8,FALSE)&amp;""""&amp;"#g'"&amp;"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1" s="71" t="str">
        <f>SUBSTITUTE(IF(VLOOKUP(BW$312,$AD$9:$AN$32,8,FALSE)=INDEX($E$214:$G$219,MATCH("●",INDEX($H$214:$AQ$219,,MATCH($D341,$137:$137,0)-7),0),1),"","sed -i "&amp;IF($AK$310="MacOS","'' ","")&amp;"'s#"&amp;BW$312&amp;"="""&amp;VLOOKUP(BW$312,$AD$9:$AN$32,8,FALSE)&amp;""""&amp;"#"&amp;BW$312&amp;"="&amp;""""&amp;INDEX($E$214:$G$219,MATCH("●",INDEX($H$214:$AQ$219,,MATCH($D341,$137:$137,0)-7),0),1)&amp;""""&amp;"#g'"&amp;" ${CONFIG_DIR}"&amp;$K$7&amp;"; export "&amp;BW$312&amp;"="&amp;""""&amp;INDEX($E$214:$G$219,MATCH("●",INDEX($H$214:$AQ$219,,MATCH($D341,$137:$137,0)-7),0),1)&amp;""";"),",",""",""")</f>
        <v/>
      </c>
      <c r="BX341" s="71" t="str">
        <f>SUBSTITUTE(IF(INDEX($E$214:$G$219,MATCH("●",INDEX($H$214:$AQ$219,,MATCH($D341,$137:$137,0)-7),0),1)=VLOOKUP(BX$312,$AD$9:$AN$32,8,FALSE),"","sed -i "&amp;IF($AK$310="MacOS","'' ","")&amp;"'s#"&amp;BX$312&amp;"="""&amp;INDEX($E$214:$G$219,MATCH("●",INDEX($H$214:$AQ$219,,MATCH($D341,$137:$137,0)-7),0),1)&amp;""""&amp;"#"&amp;BX$312&amp;"="&amp;""""&amp;VLOOKUP(BX$312,$AD$9:$AN$32,8,FALSE)&amp;""""&amp;"#g'"&amp;"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1" s="71" t="str">
        <f>SUBSTITUTE(IF(VLOOKUP(BY$312,$AD$9:$AN$32,8,FALSE)=INDEX($E$221:$G$226,MATCH("●",INDEX($H$221:$AQ$226,,MATCH($D341,$137:$137,0)-7),0),1),"","sed -i "&amp;IF($AK$310="MacOS","'' ","")&amp;"'s#"&amp;BY$312&amp;"="""&amp;VLOOKUP(BY$312,$AD$9:$AN$32,8,FALSE)&amp;""""&amp;"#"&amp;BY$312&amp;"="&amp;""""&amp;INDEX($E$221:$G$226,MATCH("●",INDEX($H$221:$AQ$226,,MATCH($D341,$137:$137,0)-7),0),1)&amp;""""&amp;"#g'"&amp;" ${CONFIG_DIR}"&amp;$K$7&amp;"; export "&amp;BY$312&amp;"="&amp;""""&amp;INDEX($E$221:$G$226,MATCH("●",INDEX($H$221:$AQ$226,,MATCH($D341,$137:$137,0)-7),0),1)&amp;""";"),",",""",""")</f>
        <v/>
      </c>
      <c r="BZ341" s="71" t="str">
        <f>SUBSTITUTE(IF(INDEX($E$221:$G$226,MATCH("●",INDEX($H$221:$AQ$226,,MATCH($D341,$137:$137,0)-7),0),1)=VLOOKUP(BZ$312,$AD$9:$AN$32,8,FALSE),"","sed -i "&amp;IF($AK$310="MacOS","'' ","")&amp;"'s#"&amp;BZ$312&amp;"="""&amp;INDEX($E$221:$G$226,MATCH("●",INDEX($H$221:$AQ$226,,MATCH($D341,$137:$137,0)-7),0),1)&amp;""""&amp;"#"&amp;BZ$312&amp;"="&amp;""""&amp;VLOOKUP(BZ$312,$AD$9:$AN$32,8,FALSE)&amp;""""&amp;"#g'"&amp;"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1" s="71" t="str">
        <f>SUBSTITUTE(IF(VLOOKUP(CA$312,$AD$9:$AN$32,8,FALSE)=INDEX($E$228:$G$233,MATCH("●",INDEX($H$228:$AQ$233,,MATCH($D341,$137:$137,0)-7),0),1),"","sed -i "&amp;IF($AK$310="MacOS","'' ","")&amp;"'s#"&amp;CA$312&amp;"="""&amp;VLOOKUP(CA$312,$AD$9:$AN$32,8,FALSE)&amp;""""&amp;"#"&amp;CA$312&amp;"="&amp;""""&amp;INDEX($E$228:$G$233,MATCH("●",INDEX($H$228:$AQ$233,,MATCH($D341,$137:$137,0)-7),0),1)&amp;""""&amp;"#g'"&amp;" ${CONFIG_DIR}"&amp;$K$7&amp;"; export "&amp;CA$312&amp;"="&amp;""""&amp;INDEX($E$228:$G$233,MATCH("●",INDEX($H$228:$AQ$233,,MATCH($D341,$137:$137,0)-7),0),1)&amp;""";"),",",""",""")</f>
        <v/>
      </c>
      <c r="CB341" s="71" t="str">
        <f>SUBSTITUTE(IF(INDEX($E$228:$G$233,MATCH("●",INDEX($H$228:$AQ$233,,MATCH($D341,$137:$137,0)-7),0),1)=VLOOKUP(CB$312,$AD$9:$AN$32,8,FALSE),"","sed -i "&amp;IF($AK$310="MacOS","'' ","")&amp;"'s#"&amp;CB$312&amp;"="""&amp;INDEX($E$228:$G$233,MATCH("●",INDEX($H$228:$AQ$233,,MATCH($D341,$137:$137,0)-7),0),1)&amp;""""&amp;"#"&amp;CB$312&amp;"="&amp;""""&amp;VLOOKUP(CB$312,$AD$9:$AN$32,8,FALSE)&amp;""""&amp;"#g'"&amp;"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1" s="71" t="str">
        <f>SUBSTITUTE(IF(VLOOKUP(CC$312,$AD$9:$AN$32,8,FALSE)=INDEX($E$235:$G$240,MATCH("●",INDEX($H$235:$AQ$240,,MATCH($D341,$137:$137,0)-7),0),1),"","sed -i "&amp;IF($AK$310="MacOS","'' ","")&amp;"'s#"&amp;CC$312&amp;"="""&amp;VLOOKUP(CC$312,$AD$9:$AN$32,8,FALSE)&amp;""""&amp;"#"&amp;CC$312&amp;"="&amp;""""&amp;INDEX($E$235:$G$240,MATCH("●",INDEX($H$235:$AQ$240,,MATCH($D341,$137:$137,0)-7),0),1)&amp;""""&amp;"#g'"&amp;" ${CONFIG_DIR}"&amp;$K$7&amp;"; export "&amp;CC$312&amp;"="&amp;""""&amp;INDEX($E$235:$G$240,MATCH("●",INDEX($H$235:$AQ$240,,MATCH($D341,$137:$137,0)-7),0),1)&amp;""";"),",",""",""")</f>
        <v/>
      </c>
      <c r="CD341" s="71" t="str">
        <f>SUBSTITUTE(IF(INDEX($E$235:$G$240,MATCH("●",INDEX($H$235:$AQ$240,,MATCH($D341,$137:$137,0)-7),0),1)=VLOOKUP(CD$312,$AD$9:$AN$32,8,FALSE),"","sed -i "&amp;IF($AK$310="MacOS","'' ","")&amp;"'s#"&amp;CD$312&amp;"="""&amp;INDEX($E$235:$G$240,MATCH("●",INDEX($H$235:$AQ$240,,MATCH($D341,$137:$137,0)-7),0),1)&amp;""""&amp;"#"&amp;CD$312&amp;"="&amp;""""&amp;VLOOKUP(CD$312,$AD$9:$AN$32,8,FALSE)&amp;""""&amp;"#g'"&amp;"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1" s="71" t="str">
        <f>SUBSTITUTE(IF(VLOOKUP(CE$312,$AD$9:$AN$32,8,FALSE)=INDEX($E$242:$G$247,MATCH("●",INDEX($H$242:$AQ$247,,MATCH($D341,$137:$137,0)-7),0),1),"","sed -i "&amp;IF($AK$310="MacOS","'' ","")&amp;"'s#"&amp;CE$312&amp;"="""&amp;VLOOKUP(CE$312,$AD$9:$AN$32,8,FALSE)&amp;""""&amp;"#"&amp;CE$312&amp;"="&amp;""""&amp;INDEX($E$242:$G$247,MATCH("●",INDEX($H$242:$AQ$247,,MATCH($D341,$137:$137,0)-7),0),1)&amp;""""&amp;"#g'"&amp;" ${CONFIG_DIR}"&amp;$K$7&amp;"; export "&amp;CE$312&amp;"="&amp;""""&amp;INDEX($E$242:$G$247,MATCH("●",INDEX($H$242:$AQ$247,,MATCH($D341,$137:$137,0)-7),0),1)&amp;""";"),",",""",""")</f>
        <v/>
      </c>
      <c r="CF341" s="71" t="str">
        <f>SUBSTITUTE(IF(INDEX($E$242:$G$247,MATCH("●",INDEX($H$242:$AQ$247,,MATCH($D341,$137:$137,0)-7),0),1)=VLOOKUP(CF$312,$AD$9:$AN$32,8,FALSE),"","sed -i "&amp;IF($AK$310="MacOS","'' ","")&amp;"'s#"&amp;CF$312&amp;"="""&amp;INDEX($E$242:$G$247,MATCH("●",INDEX($H$242:$AQ$247,,MATCH($D341,$137:$137,0)-7),0),1)&amp;""""&amp;"#"&amp;CF$312&amp;"="&amp;""""&amp;VLOOKUP(CF$312,$AD$9:$AN$32,8,FALSE)&amp;""""&amp;"#g'"&amp;"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1" s="71" t="str">
        <f>SUBSTITUTE(IF(VLOOKUP(CG$312,$AD$9:$AN$32,8,FALSE)=INDEX($E$249:$G$253,MATCH("●",INDEX($H$249:$AQ$253,,MATCH($D341,$137:$137,0)-7),0),1),"","sed -i "&amp;IF($AK$310="MacOS","'' ","")&amp;"'s#"&amp;CG$312&amp;"="""&amp;VLOOKUP(CG$312,$AD$9:$AN$32,8,FALSE)&amp;""""&amp;"#"&amp;CG$312&amp;"="&amp;""""&amp;INDEX($E$249:$G$253,MATCH("●",INDEX($H$249:$AQ$253,,MATCH($D341,$137:$137,0)-7),0),1)&amp;""""&amp;"#g'"&amp;" ${CONFIG_DIR}"&amp;$K$7&amp;"; export "&amp;CG$312&amp;"="&amp;""""&amp;INDEX($E$249:$G$253,MATCH("●",INDEX($H$249:$AQ$253,,MATCH($D341,$137:$137,0)-7),0),1)&amp;""";"),",",""",""")</f>
        <v/>
      </c>
      <c r="CH341" s="71" t="str">
        <f>SUBSTITUTE(IF(INDEX($E$249:$G$253,MATCH("●",INDEX($H$249:$AQ$253,,MATCH($D341,$137:$137,0)-7),0),1)=VLOOKUP(CH$312,$AD$9:$AN$32,8,FALSE),"","sed -i "&amp;IF($AK$310="MacOS","'' ","")&amp;"'s#"&amp;CH$312&amp;"="""&amp;INDEX($E$249:$G$253,MATCH("●",INDEX($H$249:$AQ$253,,MATCH($D341,$137:$137,0)-7),0),1)&amp;""""&amp;"#"&amp;CH$312&amp;"="&amp;""""&amp;VLOOKUP(CH$312,$AD$9:$AN$32,8,FALSE)&amp;""""&amp;"#g'"&amp;"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1" s="71" t="str">
        <f>SUBSTITUTE(IF(VLOOKUP(CI$312,$AD$9:$AN$32,8,FALSE)=INDEX($E$255:$G$259,MATCH("●",INDEX($H$255:$AQ$259,,MATCH($D341,$137:$137,0)-7),0),1),"","sed -i "&amp;IF($AK$310="MacOS","'' ","")&amp;"'s#"&amp;CI$312&amp;"="""&amp;VLOOKUP(CI$312,$AD$9:$AN$32,8,FALSE)&amp;""""&amp;"#"&amp;CI$312&amp;"="&amp;""""&amp;INDEX($E$255:$G$259,MATCH("●",INDEX($H$255:$AQ$259,,MATCH($D341,$137:$137,0)-7),0),1)&amp;""""&amp;"#g'"&amp;" ${CONFIG_DIR}"&amp;$K$7&amp;"; export "&amp;CI$312&amp;"="&amp;""""&amp;INDEX($E$255:$G$259,MATCH("●",INDEX($H$255:$AQ$259,,MATCH($D341,$137:$137,0)-7),0),1)&amp;""";"),",",""",""")</f>
        <v/>
      </c>
      <c r="CJ341" s="71" t="str">
        <f>SUBSTITUTE(IF(INDEX($E$255:$G$259,MATCH("●",INDEX($H$255:$AQ$259,,MATCH($D341,$137:$137,0)-7),0),1)=VLOOKUP(CJ$312,$AD$9:$AN$32,8,FALSE),"","sed -i "&amp;IF($AK$310="MacOS","'' ","")&amp;"'s#"&amp;CJ$312&amp;"="""&amp;INDEX($E$255:$G$259,MATCH("●",INDEX($H$255:$AQ$259,,MATCH($D341,$137:$137,0)-7),0),1)&amp;""""&amp;"#"&amp;CJ$312&amp;"="&amp;""""&amp;VLOOKUP(CJ$312,$AD$9:$AN$32,8,FALSE)&amp;""""&amp;"#g'"&amp;"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1" s="71" t="str">
        <f>SUBSTITUTE(IF(VLOOKUP(CK$312,$AD$9:$AN$32,8,FALSE)=INDEX($E$261:$G$270,MATCH("●",INDEX($H$261:$AQ$270,,MATCH($D341,$137:$137,0)-7),0),1),"","sed -i "&amp;IF($AK$310="MacOS","'' ","")&amp;"'s#"&amp;CK$312&amp;"="""&amp;VLOOKUP(CK$312,$AD$9:$AN$32,8,FALSE)&amp;""""&amp;"#"&amp;CK$312&amp;"="&amp;""""&amp;INDEX($E$261:$G$270,MATCH("●",INDEX($H$261:$AQ$270,,MATCH($D341,$137:$137,0)-7),0),1)&amp;""""&amp;"#g'"&amp;" ${CONFIG_DIR}"&amp;$K$7&amp;"; export "&amp;CK$312&amp;"="&amp;""""&amp;INDEX($E$261:$G$270,MATCH("●",INDEX($H$261:$AQ$270,,MATCH($D341,$137:$137,0)-7),0),1)&amp;""";"),",",""",""")</f>
        <v/>
      </c>
      <c r="CL341" s="71" t="str">
        <f t="shared" si="6"/>
        <v/>
      </c>
      <c r="CM341" s="71" t="str">
        <f t="shared" si="7"/>
        <v/>
      </c>
      <c r="CN341" s="71" t="str">
        <f t="shared" si="8"/>
        <v/>
      </c>
      <c r="CO341" s="71" t="str">
        <f t="shared" si="9"/>
        <v>sed -i '' 's#POSTGRESQL_CONNECTION_LIMIT="-1"#POSTGRESQL_CONNECTION_LIMIT="1"#g' ${CONFIG_DIR}db_data_config.txt; export POSTGRESQL_CONNECTION_LIMIT="1";</v>
      </c>
      <c r="CP341" s="71" t="str">
        <f t="shared" si="10"/>
        <v>sed -i '' 's#POSTGRESQL_CONNECTION_LIMIT="1"#POSTGRESQL_CONNECTION_LIMIT="-1"#g' ${CONFIG_DIR}db_data_config.txt; export POSTGRESQL_CONNECTION_LIMIT="-1";</v>
      </c>
      <c r="CQ341" s="71" t="str">
        <f t="shared" si="11"/>
        <v/>
      </c>
      <c r="CR341" s="71" t="str">
        <f t="shared" si="12"/>
        <v/>
      </c>
      <c r="CS341" s="5" t="s">
        <v>735</v>
      </c>
    </row>
    <row r="342" spans="4:97" ht="72" customHeight="1">
      <c r="D342" s="96">
        <f t="shared" si="13"/>
        <v>106</v>
      </c>
      <c r="E342" s="97"/>
      <c r="F342" s="97"/>
      <c r="G342" s="98"/>
      <c r="H342" s="45" t="str">
        <f t="shared" ca="1" si="5"/>
        <v>clear; echo テストケース106;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's#POSTGRESQL_CONNECTION_LIMIT="-1"#POSTGRESQL_CONNECTION_LIMIT="NONE"#g' ${CONFIG_DIR}db_data_config.txt; export POSTGRESQL_CONNECTION_LIMIT="NONE";sh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's#POSTGRESQL_CONNECTION_LIMIT="NONE"#POSTGRESQL_CONNECTION_LIMIT="-1"#g' ${CONFIG_DIR}db_data_config.txt; export POSTGRESQL_CONNECTION_LIMIT="-1";</v>
      </c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7"/>
      <c r="AE342" s="99" t="str" cm="1">
        <f t="array" ref="AE342">SUBSTITUTE(INDEX($H$288:$AQ$288, , MATCH($D342, $137:$137, 0)-7),"-","")</f>
        <v>異常</v>
      </c>
      <c r="AF342" s="100"/>
      <c r="AG342" s="101"/>
      <c r="AH342" s="102" t="s">
        <v>1592</v>
      </c>
      <c r="AI342" s="103"/>
      <c r="AJ342" s="103"/>
      <c r="AK342" s="103"/>
      <c r="AL342" s="103"/>
      <c r="AM342" s="103"/>
      <c r="AN342" s="103"/>
      <c r="AO342" s="103"/>
      <c r="AP342" s="103"/>
      <c r="AQ342" s="104"/>
      <c r="AS342" s="68" t="str" cm="1">
        <f t="array" ref="AS342">SUBSTITUTE(TEXT(INDEX($H$291:$AQ$291,1,$D342-77),"000000"),"-","")</f>
        <v>240137</v>
      </c>
      <c r="AT342" s="69"/>
      <c r="AU342" s="70"/>
      <c r="AW342" s="71" t="str">
        <f>SUBSTITUTE(IF(VLOOKUP(AW$312,$AD$9:$AN$32,8,FALSE)=INDEX($E$143:$G$146,MATCH("●",INDEX($H$143:$AQ$146,,MATCH($D342,$137:$137,0)-7),0),1),"","sed -i "&amp;IF($AK$310="MacOS","'' ","")&amp;"'s#"&amp;AW$312&amp;"="""&amp;VLOOKUP(AW$312,$AD$9:$AN$32,8,FALSE)&amp;""""&amp;"#"&amp;AW$312&amp;"="&amp;""""&amp;INDEX($E$143:$G$146,MATCH("●",INDEX($H$143:$AQ$146,,MATCH($D342,$137:$137,0)-7),0),1)&amp;""""&amp;"#g'"&amp;" ${CONFIG_DIR}"&amp;$K$7&amp;"; export "&amp;AW$312&amp;"="&amp;""""&amp;INDEX($E$143:$G$146,MATCH("●",INDEX($H$143:$AQ$146,,MATCH($D342,$137:$137,0)-7),0),1)&amp;""";"),",",""",""")</f>
        <v>sed -i '' 's#DBMS_NAME="MySQL"#DBMS_NAME="PostgreSQL"#g' ${CONFIG_DIR}db_sql_config.txt; export DBMS_NAME="PostgreSQL";</v>
      </c>
      <c r="AX342" s="71" t="str">
        <f>SUBSTITUTE(IF(INDEX($E$143:$G$146,MATCH("●",INDEX($H$143:$AQ$146,,MATCH($D342,$137:$137,0)-7),0),1)=VLOOKUP(AX$312,$AD$9:$AN$32,8,FALSE),"","sed -i "&amp;IF($AK$310="MacOS","'' ","")&amp;"'s#"&amp;AX$312&amp;"="""&amp;INDEX($E$143:$G$146,MATCH("●",INDEX($H$143:$AQ$146,,MATCH($D342,$137:$137,0)-7),0),1)&amp;""""&amp;"#"&amp;AX$312&amp;"="&amp;""""&amp;VLOOKUP(AX$312,$AD$9:$AN$32,8,FALSE)&amp;""""&amp;"#g'"&amp;"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42" s="71" t="str">
        <f>SUBSTITUTE(IF(VLOOKUP(AY$312,$AD$9:$AN$32,8,FALSE)=INDEX($E$148:$G$149,MATCH("●",INDEX($H$148:$AQ$149,,MATCH($D342,$137:$137,0)-7),0),1),"","sed -i "&amp;IF($AK$310="MacOS","'' ","")&amp;"'s#"&amp;AY$312&amp;"="""&amp;VLOOKUP(AY$312,$AD$9:$AN$32,8,FALSE)&amp;""""&amp;"#"&amp;AY$312&amp;"="&amp;""""&amp;INDEX($E$148:$G$149,MATCH("●",INDEX($H$148:$AQ$149,,MATCH($D342,$137:$137,0)-7),0),1)&amp;""""&amp;"#g'"&amp;" ${CONFIG_DIR}"&amp;$K$7&amp;"; export "&amp;AY$312&amp;"="&amp;""""&amp;INDEX($E$148:$G$149,MATCH("●",INDEX($H$148:$AQ$149,,MATCH($D342,$137:$137,0)-7),0),1)&amp;""";"),",",""",""")</f>
        <v/>
      </c>
      <c r="AZ342" s="71" t="str">
        <f>SUBSTITUTE(IF(INDEX($E$148:$G$149,MATCH("●",INDEX($H$148:$AQ$149,,MATCH($D342,$137:$137,0)-7),0),1)=VLOOKUP(AZ$312,$AD$9:$AN$16,8,FALSE),"","sed -i "&amp;IF($AK$310="MacOS","'' ","")&amp;"'s#"&amp;AZ$312&amp;"="""&amp;INDEX($E$148:$G$149,MATCH("●",INDEX($H$148:$AQ$149,,MATCH($D342,$137:$137,0)-7),0),1)&amp;""""&amp;"#"&amp;AZ$312&amp;"="&amp;""""&amp;VLOOKUP(AZ$312,$AD$9:$AN$16,8,FALSE)&amp;""""&amp;"#g'"&amp;"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2" s="71" t="str">
        <f>SUBSTITUTE(IF(VLOOKUP(BA$312,$AD$9:$AN$32,8,FALSE)=INDEX($E$151:$G$156,MATCH("●",INDEX($H$151:$AQ$156,,MATCH($D342,$137:$137,0)-7),0),1),"","sed -i "&amp;IF($AK$310="MacOS","'' ","")&amp;"'s#"&amp;BA$312&amp;"="""&amp;VLOOKUP(BA$312,$AD$9:$AN$32,8,FALSE)&amp;""""&amp;"#"&amp;BA$312&amp;"="&amp;""""&amp;INDEX($E$151:$G$156,MATCH("●",INDEX($H$151:$AQ$156,,MATCH($D342,$137:$137,0)-7),0),1)&amp;""""&amp;"#g'"&amp;" ${CONFIG_DIR}"&amp;$K$7&amp;"; export "&amp;BA$312&amp;"="&amp;""""&amp;INDEX($E$151:$G$156,MATCH("●",INDEX($H$151:$AQ$156,,MATCH($D342,$137:$137,0)-7),0),1)&amp;""";"),",",""",""")</f>
        <v>sed -i '' 's#DATABASE_CHARACTER_SET="utf8mb4"#DATABASE_CHARACTER_SET="utf8"#g' ${CONFIG_DIR}db_sql_config.txt; export DATABASE_CHARACTER_SET="utf8";</v>
      </c>
      <c r="BB342" s="71" t="str">
        <f>SUBSTITUTE(IF(INDEX($E$151:$G$156,MATCH("●",INDEX($H$151:$AQ$156,,MATCH($D342,$137:$137,0)-7),0),1)=VLOOKUP(BB$312,$AD$9:$AN$16,8,FALSE),"","sed -i "&amp;IF($AK$310="MacOS","'' ","")&amp;"'s#"&amp;BB$312&amp;"="""&amp;INDEX($E$151:$G$156,MATCH("●",INDEX($H$151:$AQ$156,,MATCH($D342,$137:$137,0)-7),0),1)&amp;""""&amp;"#"&amp;BB$312&amp;"="&amp;""""&amp;VLOOKUP(BB$312,$AD$9:$AN$16,8,FALSE)&amp;""""&amp;"#g'"&amp;"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42" s="71" t="str">
        <f>SUBSTITUTE(IF(VLOOKUP(BC$312,$AD$9:$AN$32,8,FALSE)=INDEX($E$158:$G$166,MATCH("●",INDEX($H$158:$AQ$166,,MATCH($D342,$137:$137,0)-7),0),1),"","sed -i "&amp;IF($AK$310="MacOS","'' ","")&amp;"'s#"&amp;BC$312&amp;"="""&amp;VLOOKUP(BC$312,$AD$9:$AN$32,8,FALSE)&amp;""""&amp;"#"&amp;BC$312&amp;"="&amp;""""&amp;INDEX($E$158:$G$166,MATCH("●",INDEX($H$158:$AQ$166,,MATCH($D342,$137:$137,0)-7),0),1)&amp;""""&amp;"#g'"&amp;" ${CONFIG_DIR}"&amp;$K$7&amp;"; export "&amp;BC$312&amp;"="&amp;""""&amp;INDEX($E$158:$G$166,MATCH("●",INDEX($H$158:$AQ$166,,MATCH($D342,$137:$137,0)-7),0),1)&amp;""";"),",",""",""")</f>
        <v>sed -i '' 's#DATABASE_COLLATE="utf8mb4_unicode_ci"#DATABASE_COLLATE="C"#g' ${CONFIG_DIR}db_sql_config.txt; export DATABASE_COLLATE="C";</v>
      </c>
      <c r="BD342" s="71" t="str">
        <f>SUBSTITUTE(IF(INDEX($E$158:$G$166,MATCH("●",INDEX($H$158:$AQ$166,,MATCH($D342,$137:$137,0)-7),0),1)=VLOOKUP(BD$312,$AD$9:$AN$16,8,FALSE),"","sed -i "&amp;IF($AK$310="MacOS","'' ","")&amp;"'s#"&amp;BD$312&amp;"="""&amp;INDEX($E$158:$G$166,MATCH("●",INDEX($H$158:$AQ$166,,MATCH($D342,$137:$137,0)-7),0),1)&amp;""""&amp;"#"&amp;BD$312&amp;"="&amp;""""&amp;VLOOKUP(BD$312,$AD$9:$AN$16,8,FALSE)&amp;""""&amp;"#g'"&amp;"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42" s="71" t="str">
        <f>SUBSTITUTE(IF(VLOOKUP(BE$312,$AD$9:$AN$32,8,FALSE)=INDEX($E$168:$G$169,MATCH("●",INDEX($H$168:$AQ$169,,MATCH($D342,$137:$137,0)-7),0),1),"","sed -i "&amp;IF($AK$310="MacOS","'' ","")&amp;"'s#"&amp;BE$312&amp;"="""&amp;VLOOKUP(BE$312,$AD$9:$AD$9:$AN$32,8,FALSE)&amp;""""&amp;"#"&amp;BE$312&amp;"="&amp;""""&amp;INDEX($E$168:$G$169,MATCH("●",INDEX($H$168:$AQ$169,,MATCH($D342,$137:$137,0)-7),0),1)&amp;""""&amp;"#g'"&amp;" ${CONFIG_DIR}"&amp;$K$7&amp;"; export "&amp;BE$312&amp;"="&amp;""""&amp;INDEX($E$168:$G$169,MATCH("●",INDEX($H$168:$AQ$169,,MATCH($D342,$137:$137,0)-7),0),1)&amp;""";"),",",""",""")</f>
        <v/>
      </c>
      <c r="BF342" s="71" t="str">
        <f>SUBSTITUTE(IF(INDEX($E$168:$G$169,MATCH("●",INDEX($H$168:$AQ$169,,MATCH($D342,$137:$137,0)-7),0),1)=VLOOKUP(BF$312,$AD$9:$AN$16,8,FALSE),"","sed -i "&amp;IF($AK$310="MacOS","'' ","")&amp;"'s#"&amp;BF$312&amp;"="""&amp;INDEX($E$168:$G$169,MATCH("●",INDEX($H$168:$AQ$169,,MATCH($D342,$137:$137,0)-7),0),1)&amp;""""&amp;"#"&amp;BF$312&amp;"="&amp;""""&amp;VLOOKUP(BF$312,$AD$9:$AN$16,8,FALSE)&amp;""""&amp;"#g'"&amp;"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2" s="71" t="str">
        <f>SUBSTITUTE(IF(VLOOKUP(BG$312,$AD$9:$AN$32,8,FALSE)=INDEX($E$171:$G$172,MATCH("●",INDEX($H$171:$AQ$172,,MATCH($D342,$137:$137,0)-7),0),1),"","sed -i "&amp;IF($AK$310="MacOS","'' ","")&amp;"'s#"&amp;BG$312&amp;"="""&amp;VLOOKUP(BG$312,$AD$9:$AN$32,8,FALSE)&amp;""""&amp;"#"&amp;BG$312&amp;"="&amp;""""&amp;INDEX($E$171:$G$172,MATCH("●",INDEX($H$171:$AQ$172,,MATCH($D342,$137:$137,0)-7),0),1)&amp;""""&amp;"#g'"&amp;" ${CONFIG_DIR}"&amp;$K$7&amp;"; export "&amp;BG$312&amp;"="&amp;""""&amp;INDEX($E$171:$G$172,MATCH("●",INDEX($H$171:$AQ$172,,MATCH($D342,$137:$137,0)-7),0),1)&amp;""";"),",",""",""")</f>
        <v/>
      </c>
      <c r="BH342" s="71" t="str">
        <f>SUBSTITUTE(IF(INDEX($E$171:$G$172,MATCH("●",INDEX($H$171:$AQ$172,,MATCH($D342,$137:$137,0)-7),0),1)=VLOOKUP(BH$312,$AD$9:$AN$16,8,FALSE),"","sed -i "&amp;IF($AK$310="MacOS","'' ","")&amp;"'s#"&amp;BH$312&amp;"="""&amp;INDEX($E$171:$G$172,MATCH("●",INDEX($H$171:$AQ$172,,MATCH($D342,$137:$137,0)-7),0),1)&amp;""""&amp;"#"&amp;BH$312&amp;"="&amp;""""&amp;VLOOKUP(BH$312,$AD$9:$AN$16,8,FALSE)&amp;""""&amp;"#g'"&amp;"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2" s="71" t="str">
        <f>SUBSTITUTE(IF(VLOOKUP(BI$312,$AD$9:$AN$32,8,FALSE)=INDEX($E$174:$G$186,MATCH("●",INDEX($H$174:$AQ$186,,MATCH($D342,$137:$137,0)-7),0),1),"","sed -i "&amp;IF($AK$310="MacOS","'' ","")&amp;"'s#"&amp;BI$312&amp;"="""&amp;VLOOKUP(BI$312,$AD$9:$AN$32,8,FALSE)&amp;""""&amp;"#"&amp;BI$312&amp;"="&amp;""""&amp;INDEX($E$174:$G$186,MATCH("●",INDEX($H$174:$AQ$186,,MATCH($D342,$137:$137,0)-7),0),1)&amp;""""&amp;"#g'"&amp;" ${CONFIG_DIR}"&amp;$K$7&amp;"; export "&amp;BI$312&amp;"="&amp;""""&amp;INDEX($E$174:$G$186,MATCH("●",INDEX($H$174:$AQ$186,,MATCH($D342,$137:$137,0)-7),0),1)&amp;""";"),",",""",""")</f>
        <v>sed -i '' 's#DATABASE_USERRIGHT="ALL PRIVILEGES"#DATABASE_USERRIGHT="Superuser"#g' ${CONFIG_DIR}db_sql_config.txt; export DATABASE_USERRIGHT="Superuser";</v>
      </c>
      <c r="BJ342" s="71" t="str">
        <f>SUBSTITUTE(IF(INDEX($E$174:$G$186,MATCH("●",INDEX($H$174:$AQ$186,,MATCH($D342,$137:$137,0)-7),0),1)=VLOOKUP(BJ$312,$AD$9:$AN$16,8,FALSE),"","sed -i "&amp;IF($AK$310="MacOS","'' ","")&amp;"'s#"&amp;BJ$312&amp;"="""&amp;INDEX($E$174:$G$186,MATCH("●",INDEX($H$174:$AQ$186,,MATCH($D342,$137:$137,0)-7),0),1)&amp;""""&amp;"#"&amp;BJ$312&amp;"="&amp;""""&amp;VLOOKUP(BJ$312,$AD$9:$AN$16,8,FALSE)&amp;""""&amp;"#g'"&amp;"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42" s="71" t="str">
        <f>SUBSTITUTE(IF(VLOOKUP(BK$312,$AD$9:$AN$32,8,FALSE)=INDEX($E$188:$G$191,MATCH("●",INDEX($H$188:$AQ$191,,MATCH($D342,$137:$137,0)-7),0),1),"","sed -i "&amp;IF($AK$310="MacOS","'' ","")&amp;"'s#"&amp;BK$312&amp;"="""&amp;VLOOKUP(BK$312,$AD$9:$AN$32,8,FALSE)&amp;""""&amp;"#"&amp;BK$312&amp;"="&amp;""""&amp;INDEX($E$188:$G$191,MATCH("●",INDEX($H$188:$AQ$191,,MATCH($D342,$137:$137,0)-7),0),1)&amp;""""&amp;"#g'"&amp;" ${CONFIG_DIR}"&amp;$K$7&amp;"; export "&amp;BK$312&amp;"="&amp;""""&amp;INDEX($E$188:$G$191,MATCH("●",INDEX($H$188:$AQ$191,,MATCH($D342,$137:$137,0)-7),0),1)&amp;""";"),",",""",""")</f>
        <v/>
      </c>
      <c r="BL342" s="71" t="str">
        <f>SUBSTITUTE(IF(INDEX($E$188:$G$191,MATCH("●",INDEX($H$188:$AQ$191,,MATCH($D342,$137:$137,0)-7),0),1)=VLOOKUP(BL$312,$AD$9:$AN$32,8,FALSE),"","sed -i "&amp;IF($AK$310="MacOS","'' ","")&amp;"'s#"&amp;BL$312&amp;"="""&amp;INDEX($E$188:$G$191,MATCH("●",INDEX($H$188:$AQ$191,,MATCH($D342,$137:$137,0)-7),0),1)&amp;""""&amp;"#"&amp;BL$312&amp;"="&amp;""""&amp;VLOOKUP(BL$312,$AD$9:$AN$32,8,FALSE)&amp;""""&amp;"#g'"&amp;"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2" s="71" t="str">
        <f>SUBSTITUTE(IF(VLOOKUP(BM$312,$AD$9:$AN$32,8,FALSE)=INDEX($E$193:$G$194,MATCH("●",INDEX($H$193:$AQ$194,,MATCH($D342,$137:$137,0)-7),0),1),"","sed -i "&amp;IF($AK$310="MacOS","'' ","")&amp;"'s#"&amp;BM$312&amp;"="""&amp;VLOOKUP(BM$312,$AD$9:$AN$32,8,FALSE)&amp;""""&amp;"#"&amp;BM$312&amp;"="&amp;""""&amp;INDEX($E$193:$G$194,MATCH("●",INDEX($H$193:$AQ$194,,MATCH($D342,$137:$137,0)-7),0),1)&amp;""""&amp;"#g'"&amp;" ${CONFIG_DIR}"&amp;$K$7&amp;"; export "&amp;BM$312&amp;"="&amp;""""&amp;INDEX($E$193:$G$194,MATCH("●",INDEX($H$193:$AQ$194,,MATCH($D342,$137:$137,0)-7),0),1)&amp;""";"),",",""",""")</f>
        <v/>
      </c>
      <c r="BN342" s="71" t="str">
        <f>SUBSTITUTE(IF(INDEX($E$193:$G$194,MATCH("●",INDEX($H$193:$AQ$194,,MATCH($D342,$137:$137,0)-7),0),1)=VLOOKUP(BN$312,$AD$9:$AN$32,8,FALSE),"","sed -i "&amp;IF($AK$310="MacOS","'' ","")&amp;"'s#"&amp;BN$312&amp;"="""&amp;INDEX($E$193:$G$194,MATCH("●",INDEX($H$193:$AQ$194,,MATCH($D342,$137:$137,0)-7),0),1)&amp;""""&amp;"#"&amp;BN$312&amp;"="&amp;""""&amp;VLOOKUP(BN$312,$AD$9:$AN$32,8,FALSE)&amp;""""&amp;"#g'"&amp;"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2" s="71" t="str">
        <f>SUBSTITUTE(IF(VLOOKUP(BO$312,$AD$9:$AN$32,8,FALSE)=INDEX($E$196:$G$197,MATCH("●",INDEX($H$196:$AQ$197,,MATCH($D342,$137:$137,0)-7),0),1),"","sed -i "&amp;IF($AK$310="MacOS","'' ","")&amp;"'s#"&amp;BO$312&amp;"="""&amp;VLOOKUP(BO$312,$AD$9:$AN$32,8,FALSE)&amp;""""&amp;"#"&amp;BO$312&amp;"="&amp;""""&amp;INDEX($E$196:$G$197,MATCH("●",INDEX($H$196:$AQ$197,,MATCH($D342,$137:$137,0)-7),0),1)&amp;""""&amp;"#g'"&amp;" ${CONFIG_DIR}"&amp;$K$7&amp;"; export "&amp;BO$312&amp;"="&amp;""""&amp;INDEX($E$196:$G$197,MATCH("●",INDEX($H$196:$AQ$197,,MATCH($D342,$137:$137,0)-7),0),1)&amp;""";"),",",""",""")</f>
        <v/>
      </c>
      <c r="BP342" s="71" t="str">
        <f>SUBSTITUTE(IF(INDEX($E$196:$G$197,MATCH("●",INDEX($H$196:$AQ$197,,MATCH($D342,$137:$137,0)-7),0),1)=VLOOKUP(BP$312,$AD$9:$AN$32,8,FALSE),"","sed -i "&amp;IF($AK$310="MacOS","'' ","")&amp;"'s#"&amp;BP$312&amp;"="""&amp;INDEX($E$196:$G$197,MATCH("●",INDEX($H$196:$AQ$197,,MATCH($D342,$137:$137,0)-7),0),1)&amp;""""&amp;"#"&amp;BP$312&amp;"="&amp;""""&amp;VLOOKUP(BP$312,$AD$9:$AN$32,8,FALSE)&amp;""""&amp;"#g'"&amp;"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2" s="71" t="str">
        <f>SUBSTITUTE(IF(VLOOKUP(BQ$312,$AD$9:$AN$32,8,FALSE)=INDEX($E$199:$G$200,MATCH("●",INDEX($H$199:$AQ$200,,MATCH($D342,$137:$137,0)-7),0),1),"","sed -i "&amp;IF($AK$310="MacOS","'' ","")&amp;"'s#"&amp;BQ$312&amp;"="""&amp;VLOOKUP(BQ$312,$AD$9:$AN$32,8,FALSE)&amp;""""&amp;"#"&amp;BQ$312&amp;"="&amp;""""&amp;INDEX($E$199:$G$200,MATCH("●",INDEX($H$199:$AQ$200,,MATCH($D342,$137:$137,0)-7),0),1)&amp;""""&amp;"#g'"&amp;" ${CONFIG_DIR}"&amp;$K$7&amp;"; export "&amp;BQ$312&amp;"="&amp;""""&amp;INDEX($E$199:$G$200,MATCH("●",INDEX($H$199:$AQ$200,,MATCH($D342,$137:$137,0)-7),0),1)&amp;""";"),",",""",""")</f>
        <v/>
      </c>
      <c r="BR342" s="71" t="str">
        <f>SUBSTITUTE(IF(INDEX($E$199:$G$200,MATCH("●",INDEX($H$199:$AQ$200,,MATCH($D342,$137:$137,0)-7),0),1)=VLOOKUP(BR$312,$AD$9:$AN$32,8,FALSE),"","sed -i "&amp;IF($AK$310="MacOS","'' ","")&amp;"'s#"&amp;BR$312&amp;"="""&amp;INDEX($E$199:$G$200,MATCH("●",INDEX($H$199:$AQ$200,,MATCH($D342,$137:$137,0)-7),0),1)&amp;""""&amp;"#"&amp;BR$312&amp;"="&amp;""""&amp;VLOOKUP(BR$312,$AD$9:$AN$32,8,FALSE)&amp;""""&amp;"#g'"&amp;"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2" s="71" t="str">
        <f>SUBSTITUTE(IF(VLOOKUP(BS$312,$AD$9:$AN$32,8,FALSE)=INDEX($E$202:$G$205,MATCH("●",INDEX($H$202:$AQ$205,,MATCH($D342,$137:$137,0)-7),0),1),"","sed -i "&amp;IF($AK$310="MacOS","'' ","")&amp;"'s#"&amp;BS$312&amp;"="""&amp;VLOOKUP(BS$312,$AD$9:$AN$32,8,FALSE)&amp;""""&amp;"#"&amp;BS$312&amp;"="&amp;""""&amp;INDEX($E$202:$G$205,MATCH("●",INDEX($H$202:$AQ$205,,MATCH($D342,$137:$137,0)-7),0),1)&amp;""""&amp;"#g'"&amp;" ${CONFIG_DIR}"&amp;$K$7&amp;"; export "&amp;BS$312&amp;"="&amp;""""&amp;INDEX($E$202:$G$205,MATCH("●",INDEX($H$202:$AQ$205,,MATCH($D342,$137:$137,0)-7),0),1)&amp;""";"),",",""",""")</f>
        <v/>
      </c>
      <c r="BT342" s="71" t="str">
        <f>SUBSTITUTE(IF(INDEX($E$202:$G$205,MATCH("●",INDEX($H$202:$AQ$205,,MATCH($D342,$137:$137,0)-7),0),1)=VLOOKUP(BT$312,$AD$9:$AN$32,8,FALSE),"","sed -i "&amp;IF($AK$310="MacOS","'' ","")&amp;"'s#"&amp;BT$312&amp;"="""&amp;INDEX($E$202:$G$205,MATCH("●",INDEX($H$202:$AQ$205,,MATCH($D342,$137:$137,0)-7),0),1)&amp;""""&amp;"#"&amp;BT$312&amp;"="&amp;""""&amp;VLOOKUP(BT$312,$AD$9:$AN$32,8,FALSE)&amp;""""&amp;"#g'"&amp;"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2" s="71" t="str">
        <f>SUBSTITUTE(IF(VLOOKUP(BU$312,$AD$9:$AN$32,8,FALSE)=INDEX($E$207:$G$212,MATCH("●",INDEX($H$207:$AQ$212,,MATCH($D342,$137:$137,0)-7),0),1),"","sed -i "&amp;IF($AK$310="MacOS","'' ","")&amp;"'s#"&amp;BU$312&amp;"="""&amp;VLOOKUP(BU$312,$AD$9:$AN$32,8,FALSE)&amp;""""&amp;"#"&amp;BU$312&amp;"="&amp;""""&amp;INDEX($E$207:$G$212,MATCH("●",INDEX($H$207:$AQ$212,,MATCH($D342,$137:$137,0)-7),0),1)&amp;""""&amp;"#g'"&amp;" ${CONFIG_DIR}"&amp;$K$7&amp;"; export "&amp;BU$312&amp;"="&amp;""""&amp;INDEX($E$207:$G$212,MATCH("●",INDEX($H$207:$AQ$212,,MATCH($D342,$137:$137,0)-7),0),1)&amp;""";"),",",""",""")</f>
        <v/>
      </c>
      <c r="BV342" s="71" t="str">
        <f>SUBSTITUTE(IF(INDEX($E$207:$G$212,MATCH("●",INDEX($H$207:$AQ$212,,MATCH($D342,$137:$137,0)-7),0),1)=VLOOKUP(BV$312,$AD$9:$AN$32,8,FALSE),"","sed -i "&amp;IF($AK$310="MacOS","'' ","")&amp;"'s#"&amp;BV$312&amp;"="""&amp;INDEX($E$207:$G$212,MATCH("●",INDEX($H$207:$AQ$212,,MATCH($D342,$137:$137,0)-7),0),1)&amp;""""&amp;"#"&amp;BV$312&amp;"="&amp;""""&amp;VLOOKUP(BV$312,$AD$9:$AN$32,8,FALSE)&amp;""""&amp;"#g'"&amp;"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2" s="71" t="str">
        <f>SUBSTITUTE(IF(VLOOKUP(BW$312,$AD$9:$AN$32,8,FALSE)=INDEX($E$214:$G$219,MATCH("●",INDEX($H$214:$AQ$219,,MATCH($D342,$137:$137,0)-7),0),1),"","sed -i "&amp;IF($AK$310="MacOS","'' ","")&amp;"'s#"&amp;BW$312&amp;"="""&amp;VLOOKUP(BW$312,$AD$9:$AN$32,8,FALSE)&amp;""""&amp;"#"&amp;BW$312&amp;"="&amp;""""&amp;INDEX($E$214:$G$219,MATCH("●",INDEX($H$214:$AQ$219,,MATCH($D342,$137:$137,0)-7),0),1)&amp;""""&amp;"#g'"&amp;" ${CONFIG_DIR}"&amp;$K$7&amp;"; export "&amp;BW$312&amp;"="&amp;""""&amp;INDEX($E$214:$G$219,MATCH("●",INDEX($H$214:$AQ$219,,MATCH($D342,$137:$137,0)-7),0),1)&amp;""";"),",",""",""")</f>
        <v/>
      </c>
      <c r="BX342" s="71" t="str">
        <f>SUBSTITUTE(IF(INDEX($E$214:$G$219,MATCH("●",INDEX($H$214:$AQ$219,,MATCH($D342,$137:$137,0)-7),0),1)=VLOOKUP(BX$312,$AD$9:$AN$32,8,FALSE),"","sed -i "&amp;IF($AK$310="MacOS","'' ","")&amp;"'s#"&amp;BX$312&amp;"="""&amp;INDEX($E$214:$G$219,MATCH("●",INDEX($H$214:$AQ$219,,MATCH($D342,$137:$137,0)-7),0),1)&amp;""""&amp;"#"&amp;BX$312&amp;"="&amp;""""&amp;VLOOKUP(BX$312,$AD$9:$AN$32,8,FALSE)&amp;""""&amp;"#g'"&amp;"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2" s="71" t="str">
        <f>SUBSTITUTE(IF(VLOOKUP(BY$312,$AD$9:$AN$32,8,FALSE)=INDEX($E$221:$G$226,MATCH("●",INDEX($H$221:$AQ$226,,MATCH($D342,$137:$137,0)-7),0),1),"","sed -i "&amp;IF($AK$310="MacOS","'' ","")&amp;"'s#"&amp;BY$312&amp;"="""&amp;VLOOKUP(BY$312,$AD$9:$AN$32,8,FALSE)&amp;""""&amp;"#"&amp;BY$312&amp;"="&amp;""""&amp;INDEX($E$221:$G$226,MATCH("●",INDEX($H$221:$AQ$226,,MATCH($D342,$137:$137,0)-7),0),1)&amp;""""&amp;"#g'"&amp;" ${CONFIG_DIR}"&amp;$K$7&amp;"; export "&amp;BY$312&amp;"="&amp;""""&amp;INDEX($E$221:$G$226,MATCH("●",INDEX($H$221:$AQ$226,,MATCH($D342,$137:$137,0)-7),0),1)&amp;""";"),",",""",""")</f>
        <v/>
      </c>
      <c r="BZ342" s="71" t="str">
        <f>SUBSTITUTE(IF(INDEX($E$221:$G$226,MATCH("●",INDEX($H$221:$AQ$226,,MATCH($D342,$137:$137,0)-7),0),1)=VLOOKUP(BZ$312,$AD$9:$AN$32,8,FALSE),"","sed -i "&amp;IF($AK$310="MacOS","'' ","")&amp;"'s#"&amp;BZ$312&amp;"="""&amp;INDEX($E$221:$G$226,MATCH("●",INDEX($H$221:$AQ$226,,MATCH($D342,$137:$137,0)-7),0),1)&amp;""""&amp;"#"&amp;BZ$312&amp;"="&amp;""""&amp;VLOOKUP(BZ$312,$AD$9:$AN$32,8,FALSE)&amp;""""&amp;"#g'"&amp;"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2" s="71" t="str">
        <f>SUBSTITUTE(IF(VLOOKUP(CA$312,$AD$9:$AN$32,8,FALSE)=INDEX($E$228:$G$233,MATCH("●",INDEX($H$228:$AQ$233,,MATCH($D342,$137:$137,0)-7),0),1),"","sed -i "&amp;IF($AK$310="MacOS","'' ","")&amp;"'s#"&amp;CA$312&amp;"="""&amp;VLOOKUP(CA$312,$AD$9:$AN$32,8,FALSE)&amp;""""&amp;"#"&amp;CA$312&amp;"="&amp;""""&amp;INDEX($E$228:$G$233,MATCH("●",INDEX($H$228:$AQ$233,,MATCH($D342,$137:$137,0)-7),0),1)&amp;""""&amp;"#g'"&amp;" ${CONFIG_DIR}"&amp;$K$7&amp;"; export "&amp;CA$312&amp;"="&amp;""""&amp;INDEX($E$228:$G$233,MATCH("●",INDEX($H$228:$AQ$233,,MATCH($D342,$137:$137,0)-7),0),1)&amp;""";"),",",""",""")</f>
        <v/>
      </c>
      <c r="CB342" s="71" t="str">
        <f>SUBSTITUTE(IF(INDEX($E$228:$G$233,MATCH("●",INDEX($H$228:$AQ$233,,MATCH($D342,$137:$137,0)-7),0),1)=VLOOKUP(CB$312,$AD$9:$AN$32,8,FALSE),"","sed -i "&amp;IF($AK$310="MacOS","'' ","")&amp;"'s#"&amp;CB$312&amp;"="""&amp;INDEX($E$228:$G$233,MATCH("●",INDEX($H$228:$AQ$233,,MATCH($D342,$137:$137,0)-7),0),1)&amp;""""&amp;"#"&amp;CB$312&amp;"="&amp;""""&amp;VLOOKUP(CB$312,$AD$9:$AN$32,8,FALSE)&amp;""""&amp;"#g'"&amp;"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2" s="71" t="str">
        <f>SUBSTITUTE(IF(VLOOKUP(CC$312,$AD$9:$AN$32,8,FALSE)=INDEX($E$235:$G$240,MATCH("●",INDEX($H$235:$AQ$240,,MATCH($D342,$137:$137,0)-7),0),1),"","sed -i "&amp;IF($AK$310="MacOS","'' ","")&amp;"'s#"&amp;CC$312&amp;"="""&amp;VLOOKUP(CC$312,$AD$9:$AN$32,8,FALSE)&amp;""""&amp;"#"&amp;CC$312&amp;"="&amp;""""&amp;INDEX($E$235:$G$240,MATCH("●",INDEX($H$235:$AQ$240,,MATCH($D342,$137:$137,0)-7),0),1)&amp;""""&amp;"#g'"&amp;" ${CONFIG_DIR}"&amp;$K$7&amp;"; export "&amp;CC$312&amp;"="&amp;""""&amp;INDEX($E$235:$G$240,MATCH("●",INDEX($H$235:$AQ$240,,MATCH($D342,$137:$137,0)-7),0),1)&amp;""";"),",",""",""")</f>
        <v/>
      </c>
      <c r="CD342" s="71" t="str">
        <f>SUBSTITUTE(IF(INDEX($E$235:$G$240,MATCH("●",INDEX($H$235:$AQ$240,,MATCH($D342,$137:$137,0)-7),0),1)=VLOOKUP(CD$312,$AD$9:$AN$32,8,FALSE),"","sed -i "&amp;IF($AK$310="MacOS","'' ","")&amp;"'s#"&amp;CD$312&amp;"="""&amp;INDEX($E$235:$G$240,MATCH("●",INDEX($H$235:$AQ$240,,MATCH($D342,$137:$137,0)-7),0),1)&amp;""""&amp;"#"&amp;CD$312&amp;"="&amp;""""&amp;VLOOKUP(CD$312,$AD$9:$AN$32,8,FALSE)&amp;""""&amp;"#g'"&amp;"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2" s="71" t="str">
        <f>SUBSTITUTE(IF(VLOOKUP(CE$312,$AD$9:$AN$32,8,FALSE)=INDEX($E$242:$G$247,MATCH("●",INDEX($H$242:$AQ$247,,MATCH($D342,$137:$137,0)-7),0),1),"","sed -i "&amp;IF($AK$310="MacOS","'' ","")&amp;"'s#"&amp;CE$312&amp;"="""&amp;VLOOKUP(CE$312,$AD$9:$AN$32,8,FALSE)&amp;""""&amp;"#"&amp;CE$312&amp;"="&amp;""""&amp;INDEX($E$242:$G$247,MATCH("●",INDEX($H$242:$AQ$247,,MATCH($D342,$137:$137,0)-7),0),1)&amp;""""&amp;"#g'"&amp;" ${CONFIG_DIR}"&amp;$K$7&amp;"; export "&amp;CE$312&amp;"="&amp;""""&amp;INDEX($E$242:$G$247,MATCH("●",INDEX($H$242:$AQ$247,,MATCH($D342,$137:$137,0)-7),0),1)&amp;""";"),",",""",""")</f>
        <v/>
      </c>
      <c r="CF342" s="71" t="str">
        <f>SUBSTITUTE(IF(INDEX($E$242:$G$247,MATCH("●",INDEX($H$242:$AQ$247,,MATCH($D342,$137:$137,0)-7),0),1)=VLOOKUP(CF$312,$AD$9:$AN$32,8,FALSE),"","sed -i "&amp;IF($AK$310="MacOS","'' ","")&amp;"'s#"&amp;CF$312&amp;"="""&amp;INDEX($E$242:$G$247,MATCH("●",INDEX($H$242:$AQ$247,,MATCH($D342,$137:$137,0)-7),0),1)&amp;""""&amp;"#"&amp;CF$312&amp;"="&amp;""""&amp;VLOOKUP(CF$312,$AD$9:$AN$32,8,FALSE)&amp;""""&amp;"#g'"&amp;"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2" s="71" t="str">
        <f>SUBSTITUTE(IF(VLOOKUP(CG$312,$AD$9:$AN$32,8,FALSE)=INDEX($E$249:$G$253,MATCH("●",INDEX($H$249:$AQ$253,,MATCH($D342,$137:$137,0)-7),0),1),"","sed -i "&amp;IF($AK$310="MacOS","'' ","")&amp;"'s#"&amp;CG$312&amp;"="""&amp;VLOOKUP(CG$312,$AD$9:$AN$32,8,FALSE)&amp;""""&amp;"#"&amp;CG$312&amp;"="&amp;""""&amp;INDEX($E$249:$G$253,MATCH("●",INDEX($H$249:$AQ$253,,MATCH($D342,$137:$137,0)-7),0),1)&amp;""""&amp;"#g'"&amp;" ${CONFIG_DIR}"&amp;$K$7&amp;"; export "&amp;CG$312&amp;"="&amp;""""&amp;INDEX($E$249:$G$253,MATCH("●",INDEX($H$249:$AQ$253,,MATCH($D342,$137:$137,0)-7),0),1)&amp;""";"),",",""",""")</f>
        <v/>
      </c>
      <c r="CH342" s="71" t="str">
        <f>SUBSTITUTE(IF(INDEX($E$249:$G$253,MATCH("●",INDEX($H$249:$AQ$253,,MATCH($D342,$137:$137,0)-7),0),1)=VLOOKUP(CH$312,$AD$9:$AN$32,8,FALSE),"","sed -i "&amp;IF($AK$310="MacOS","'' ","")&amp;"'s#"&amp;CH$312&amp;"="""&amp;INDEX($E$249:$G$253,MATCH("●",INDEX($H$249:$AQ$253,,MATCH($D342,$137:$137,0)-7),0),1)&amp;""""&amp;"#"&amp;CH$312&amp;"="&amp;""""&amp;VLOOKUP(CH$312,$AD$9:$AN$32,8,FALSE)&amp;""""&amp;"#g'"&amp;"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2" s="71" t="str">
        <f>SUBSTITUTE(IF(VLOOKUP(CI$312,$AD$9:$AN$32,8,FALSE)=INDEX($E$255:$G$259,MATCH("●",INDEX($H$255:$AQ$259,,MATCH($D342,$137:$137,0)-7),0),1),"","sed -i "&amp;IF($AK$310="MacOS","'' ","")&amp;"'s#"&amp;CI$312&amp;"="""&amp;VLOOKUP(CI$312,$AD$9:$AN$32,8,FALSE)&amp;""""&amp;"#"&amp;CI$312&amp;"="&amp;""""&amp;INDEX($E$255:$G$259,MATCH("●",INDEX($H$255:$AQ$259,,MATCH($D342,$137:$137,0)-7),0),1)&amp;""""&amp;"#g'"&amp;" ${CONFIG_DIR}"&amp;$K$7&amp;"; export "&amp;CI$312&amp;"="&amp;""""&amp;INDEX($E$255:$G$259,MATCH("●",INDEX($H$255:$AQ$259,,MATCH($D342,$137:$137,0)-7),0),1)&amp;""";"),",",""",""")</f>
        <v/>
      </c>
      <c r="CJ342" s="71" t="str">
        <f>SUBSTITUTE(IF(INDEX($E$255:$G$259,MATCH("●",INDEX($H$255:$AQ$259,,MATCH($D342,$137:$137,0)-7),0),1)=VLOOKUP(CJ$312,$AD$9:$AN$32,8,FALSE),"","sed -i "&amp;IF($AK$310="MacOS","'' ","")&amp;"'s#"&amp;CJ$312&amp;"="""&amp;INDEX($E$255:$G$259,MATCH("●",INDEX($H$255:$AQ$259,,MATCH($D342,$137:$137,0)-7),0),1)&amp;""""&amp;"#"&amp;CJ$312&amp;"="&amp;""""&amp;VLOOKUP(CJ$312,$AD$9:$AN$32,8,FALSE)&amp;""""&amp;"#g'"&amp;"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2" s="71" t="str">
        <f>SUBSTITUTE(IF(VLOOKUP(CK$312,$AD$9:$AN$32,8,FALSE)=INDEX($E$261:$G$270,MATCH("●",INDEX($H$261:$AQ$270,,MATCH($D342,$137:$137,0)-7),0),1),"","sed -i "&amp;IF($AK$310="MacOS","'' ","")&amp;"'s#"&amp;CK$312&amp;"="""&amp;VLOOKUP(CK$312,$AD$9:$AN$32,8,FALSE)&amp;""""&amp;"#"&amp;CK$312&amp;"="&amp;""""&amp;INDEX($E$261:$G$270,MATCH("●",INDEX($H$261:$AQ$270,,MATCH($D342,$137:$137,0)-7),0),1)&amp;""""&amp;"#g'"&amp;" ${CONFIG_DIR}"&amp;$K$7&amp;"; export "&amp;CK$312&amp;"="&amp;""""&amp;INDEX($E$261:$G$270,MATCH("●",INDEX($H$261:$AQ$270,,MATCH($D342,$137:$137,0)-7),0),1)&amp;""";"),",",""",""")</f>
        <v/>
      </c>
      <c r="CL342" s="71" t="str">
        <f t="shared" si="6"/>
        <v/>
      </c>
      <c r="CM342" s="71" t="str">
        <f t="shared" si="7"/>
        <v/>
      </c>
      <c r="CN342" s="71" t="str">
        <f t="shared" si="8"/>
        <v/>
      </c>
      <c r="CO342" s="71" t="str">
        <f t="shared" si="9"/>
        <v>sed -i '' 's#POSTGRESQL_CONNECTION_LIMIT="-1"#POSTGRESQL_CONNECTION_LIMIT="NONE"#g' ${CONFIG_DIR}db_data_config.txt; export POSTGRESQL_CONNECTION_LIMIT="NONE";</v>
      </c>
      <c r="CP342" s="71" t="str">
        <f t="shared" si="10"/>
        <v>sed -i '' 's#POSTGRESQL_CONNECTION_LIMIT="NONE"#POSTGRESQL_CONNECTION_LIMIT="-1"#g' ${CONFIG_DIR}db_data_config.txt; export POSTGRESQL_CONNECTION_LIMIT="-1";</v>
      </c>
      <c r="CQ342" s="71" t="str">
        <f t="shared" si="11"/>
        <v/>
      </c>
      <c r="CR342" s="71" t="str">
        <f t="shared" si="12"/>
        <v/>
      </c>
      <c r="CS342" s="5" t="s">
        <v>735</v>
      </c>
    </row>
    <row r="343" spans="4:97" ht="72" customHeight="1">
      <c r="D343" s="96">
        <f t="shared" si="13"/>
        <v>107</v>
      </c>
      <c r="E343" s="97"/>
      <c r="F343" s="97"/>
      <c r="G343" s="98"/>
      <c r="H343" s="45" t="str">
        <f t="shared" ca="1" si="5"/>
        <v>clear; echo テストケース107;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's#POSTGRESQL_ALLOW_CONNECTIONS="true"#POSTGRESQL_ALLOW_CONNECTIONS=""#g' ${CONFIG_DIR}db_data_config.txt; export POSTGRESQL_ALLOW_CONNECTIONS="";sh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's#POSTGRESQL_ALLOW_CONNECTIONS=""#POSTGRESQL_ALLOW_CONNECTIONS="true"#g' ${CONFIG_DIR}db_data_config.txt; export POSTGRESQL_ALLOW_CONNECTIONS="true";</v>
      </c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7"/>
      <c r="AE343" s="99" t="str" cm="1">
        <f t="array" ref="AE343">SUBSTITUTE(INDEX($H$288:$AQ$288, , MATCH($D343, $137:$137, 0)-7),"-","")</f>
        <v>異常</v>
      </c>
      <c r="AF343" s="100"/>
      <c r="AG343" s="101"/>
      <c r="AH343" s="102" t="s">
        <v>1594</v>
      </c>
      <c r="AI343" s="103"/>
      <c r="AJ343" s="103"/>
      <c r="AK343" s="103"/>
      <c r="AL343" s="103"/>
      <c r="AM343" s="103"/>
      <c r="AN343" s="103"/>
      <c r="AO343" s="103"/>
      <c r="AP343" s="103"/>
      <c r="AQ343" s="104"/>
      <c r="AS343" s="68" t="str" cm="1">
        <f t="array" ref="AS343">SUBSTITUTE(TEXT(INDEX($H$291:$AQ$291,1,$D343-77),"000000"),"-","")</f>
        <v>240138</v>
      </c>
      <c r="AT343" s="69"/>
      <c r="AU343" s="70"/>
      <c r="AW343" s="71" t="str">
        <f>SUBSTITUTE(IF(VLOOKUP(AW$312,$AD$9:$AN$32,8,FALSE)=INDEX($E$143:$G$146,MATCH("●",INDEX($H$143:$AQ$146,,MATCH($D343,$137:$137,0)-7),0),1),"","sed -i "&amp;IF($AK$310="MacOS","'' ","")&amp;"'s#"&amp;AW$312&amp;"="""&amp;VLOOKUP(AW$312,$AD$9:$AN$32,8,FALSE)&amp;""""&amp;"#"&amp;AW$312&amp;"="&amp;""""&amp;INDEX($E$143:$G$146,MATCH("●",INDEX($H$143:$AQ$146,,MATCH($D343,$137:$137,0)-7),0),1)&amp;""""&amp;"#g'"&amp;" ${CONFIG_DIR}"&amp;$K$7&amp;"; export "&amp;AW$312&amp;"="&amp;""""&amp;INDEX($E$143:$G$146,MATCH("●",INDEX($H$143:$AQ$146,,MATCH($D343,$137:$137,0)-7),0),1)&amp;""";"),",",""",""")</f>
        <v>sed -i '' 's#DBMS_NAME="MySQL"#DBMS_NAME="PostgreSQL"#g' ${CONFIG_DIR}db_sql_config.txt; export DBMS_NAME="PostgreSQL";</v>
      </c>
      <c r="AX343" s="71" t="str">
        <f>SUBSTITUTE(IF(INDEX($E$143:$G$146,MATCH("●",INDEX($H$143:$AQ$146,,MATCH($D343,$137:$137,0)-7),0),1)=VLOOKUP(AX$312,$AD$9:$AN$32,8,FALSE),"","sed -i "&amp;IF($AK$310="MacOS","'' ","")&amp;"'s#"&amp;AX$312&amp;"="""&amp;INDEX($E$143:$G$146,MATCH("●",INDEX($H$143:$AQ$146,,MATCH($D343,$137:$137,0)-7),0),1)&amp;""""&amp;"#"&amp;AX$312&amp;"="&amp;""""&amp;VLOOKUP(AX$312,$AD$9:$AN$32,8,FALSE)&amp;""""&amp;"#g'"&amp;"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43" s="71" t="str">
        <f>SUBSTITUTE(IF(VLOOKUP(AY$312,$AD$9:$AN$32,8,FALSE)=INDEX($E$148:$G$149,MATCH("●",INDEX($H$148:$AQ$149,,MATCH($D343,$137:$137,0)-7),0),1),"","sed -i "&amp;IF($AK$310="MacOS","'' ","")&amp;"'s#"&amp;AY$312&amp;"="""&amp;VLOOKUP(AY$312,$AD$9:$AN$32,8,FALSE)&amp;""""&amp;"#"&amp;AY$312&amp;"="&amp;""""&amp;INDEX($E$148:$G$149,MATCH("●",INDEX($H$148:$AQ$149,,MATCH($D343,$137:$137,0)-7),0),1)&amp;""""&amp;"#g'"&amp;" ${CONFIG_DIR}"&amp;$K$7&amp;"; export "&amp;AY$312&amp;"="&amp;""""&amp;INDEX($E$148:$G$149,MATCH("●",INDEX($H$148:$AQ$149,,MATCH($D343,$137:$137,0)-7),0),1)&amp;""";"),",",""",""")</f>
        <v/>
      </c>
      <c r="AZ343" s="71" t="str">
        <f>SUBSTITUTE(IF(INDEX($E$148:$G$149,MATCH("●",INDEX($H$148:$AQ$149,,MATCH($D343,$137:$137,0)-7),0),1)=VLOOKUP(AZ$312,$AD$9:$AN$16,8,FALSE),"","sed -i "&amp;IF($AK$310="MacOS","'' ","")&amp;"'s#"&amp;AZ$312&amp;"="""&amp;INDEX($E$148:$G$149,MATCH("●",INDEX($H$148:$AQ$149,,MATCH($D343,$137:$137,0)-7),0),1)&amp;""""&amp;"#"&amp;AZ$312&amp;"="&amp;""""&amp;VLOOKUP(AZ$312,$AD$9:$AN$16,8,FALSE)&amp;""""&amp;"#g'"&amp;"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3" s="71" t="str">
        <f>SUBSTITUTE(IF(VLOOKUP(BA$312,$AD$9:$AN$32,8,FALSE)=INDEX($E$151:$G$156,MATCH("●",INDEX($H$151:$AQ$156,,MATCH($D343,$137:$137,0)-7),0),1),"","sed -i "&amp;IF($AK$310="MacOS","'' ","")&amp;"'s#"&amp;BA$312&amp;"="""&amp;VLOOKUP(BA$312,$AD$9:$AN$32,8,FALSE)&amp;""""&amp;"#"&amp;BA$312&amp;"="&amp;""""&amp;INDEX($E$151:$G$156,MATCH("●",INDEX($H$151:$AQ$156,,MATCH($D343,$137:$137,0)-7),0),1)&amp;""""&amp;"#g'"&amp;" ${CONFIG_DIR}"&amp;$K$7&amp;"; export "&amp;BA$312&amp;"="&amp;""""&amp;INDEX($E$151:$G$156,MATCH("●",INDEX($H$151:$AQ$156,,MATCH($D343,$137:$137,0)-7),0),1)&amp;""";"),",",""",""")</f>
        <v>sed -i '' 's#DATABASE_CHARACTER_SET="utf8mb4"#DATABASE_CHARACTER_SET="utf8"#g' ${CONFIG_DIR}db_sql_config.txt; export DATABASE_CHARACTER_SET="utf8";</v>
      </c>
      <c r="BB343" s="71" t="str">
        <f>SUBSTITUTE(IF(INDEX($E$151:$G$156,MATCH("●",INDEX($H$151:$AQ$156,,MATCH($D343,$137:$137,0)-7),0),1)=VLOOKUP(BB$312,$AD$9:$AN$16,8,FALSE),"","sed -i "&amp;IF($AK$310="MacOS","'' ","")&amp;"'s#"&amp;BB$312&amp;"="""&amp;INDEX($E$151:$G$156,MATCH("●",INDEX($H$151:$AQ$156,,MATCH($D343,$137:$137,0)-7),0),1)&amp;""""&amp;"#"&amp;BB$312&amp;"="&amp;""""&amp;VLOOKUP(BB$312,$AD$9:$AN$16,8,FALSE)&amp;""""&amp;"#g'"&amp;"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43" s="71" t="str">
        <f>SUBSTITUTE(IF(VLOOKUP(BC$312,$AD$9:$AN$32,8,FALSE)=INDEX($E$158:$G$166,MATCH("●",INDEX($H$158:$AQ$166,,MATCH($D343,$137:$137,0)-7),0),1),"","sed -i "&amp;IF($AK$310="MacOS","'' ","")&amp;"'s#"&amp;BC$312&amp;"="""&amp;VLOOKUP(BC$312,$AD$9:$AN$32,8,FALSE)&amp;""""&amp;"#"&amp;BC$312&amp;"="&amp;""""&amp;INDEX($E$158:$G$166,MATCH("●",INDEX($H$158:$AQ$166,,MATCH($D343,$137:$137,0)-7),0),1)&amp;""""&amp;"#g'"&amp;" ${CONFIG_DIR}"&amp;$K$7&amp;"; export "&amp;BC$312&amp;"="&amp;""""&amp;INDEX($E$158:$G$166,MATCH("●",INDEX($H$158:$AQ$166,,MATCH($D343,$137:$137,0)-7),0),1)&amp;""";"),",",""",""")</f>
        <v>sed -i '' 's#DATABASE_COLLATE="utf8mb4_unicode_ci"#DATABASE_COLLATE="C"#g' ${CONFIG_DIR}db_sql_config.txt; export DATABASE_COLLATE="C";</v>
      </c>
      <c r="BD343" s="71" t="str">
        <f>SUBSTITUTE(IF(INDEX($E$158:$G$166,MATCH("●",INDEX($H$158:$AQ$166,,MATCH($D343,$137:$137,0)-7),0),1)=VLOOKUP(BD$312,$AD$9:$AN$16,8,FALSE),"","sed -i "&amp;IF($AK$310="MacOS","'' ","")&amp;"'s#"&amp;BD$312&amp;"="""&amp;INDEX($E$158:$G$166,MATCH("●",INDEX($H$158:$AQ$166,,MATCH($D343,$137:$137,0)-7),0),1)&amp;""""&amp;"#"&amp;BD$312&amp;"="&amp;""""&amp;VLOOKUP(BD$312,$AD$9:$AN$16,8,FALSE)&amp;""""&amp;"#g'"&amp;"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43" s="71" t="str">
        <f>SUBSTITUTE(IF(VLOOKUP(BE$312,$AD$9:$AN$32,8,FALSE)=INDEX($E$168:$G$169,MATCH("●",INDEX($H$168:$AQ$169,,MATCH($D343,$137:$137,0)-7),0),1),"","sed -i "&amp;IF($AK$310="MacOS","'' ","")&amp;"'s#"&amp;BE$312&amp;"="""&amp;VLOOKUP(BE$312,$AD$9:$AD$9:$AN$32,8,FALSE)&amp;""""&amp;"#"&amp;BE$312&amp;"="&amp;""""&amp;INDEX($E$168:$G$169,MATCH("●",INDEX($H$168:$AQ$169,,MATCH($D343,$137:$137,0)-7),0),1)&amp;""""&amp;"#g'"&amp;" ${CONFIG_DIR}"&amp;$K$7&amp;"; export "&amp;BE$312&amp;"="&amp;""""&amp;INDEX($E$168:$G$169,MATCH("●",INDEX($H$168:$AQ$169,,MATCH($D343,$137:$137,0)-7),0),1)&amp;""";"),",",""",""")</f>
        <v/>
      </c>
      <c r="BF343" s="71" t="str">
        <f>SUBSTITUTE(IF(INDEX($E$168:$G$169,MATCH("●",INDEX($H$168:$AQ$169,,MATCH($D343,$137:$137,0)-7),0),1)=VLOOKUP(BF$312,$AD$9:$AN$16,8,FALSE),"","sed -i "&amp;IF($AK$310="MacOS","'' ","")&amp;"'s#"&amp;BF$312&amp;"="""&amp;INDEX($E$168:$G$169,MATCH("●",INDEX($H$168:$AQ$169,,MATCH($D343,$137:$137,0)-7),0),1)&amp;""""&amp;"#"&amp;BF$312&amp;"="&amp;""""&amp;VLOOKUP(BF$312,$AD$9:$AN$16,8,FALSE)&amp;""""&amp;"#g'"&amp;"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3" s="71" t="str">
        <f>SUBSTITUTE(IF(VLOOKUP(BG$312,$AD$9:$AN$32,8,FALSE)=INDEX($E$171:$G$172,MATCH("●",INDEX($H$171:$AQ$172,,MATCH($D343,$137:$137,0)-7),0),1),"","sed -i "&amp;IF($AK$310="MacOS","'' ","")&amp;"'s#"&amp;BG$312&amp;"="""&amp;VLOOKUP(BG$312,$AD$9:$AN$32,8,FALSE)&amp;""""&amp;"#"&amp;BG$312&amp;"="&amp;""""&amp;INDEX($E$171:$G$172,MATCH("●",INDEX($H$171:$AQ$172,,MATCH($D343,$137:$137,0)-7),0),1)&amp;""""&amp;"#g'"&amp;" ${CONFIG_DIR}"&amp;$K$7&amp;"; export "&amp;BG$312&amp;"="&amp;""""&amp;INDEX($E$171:$G$172,MATCH("●",INDEX($H$171:$AQ$172,,MATCH($D343,$137:$137,0)-7),0),1)&amp;""";"),",",""",""")</f>
        <v/>
      </c>
      <c r="BH343" s="71" t="str">
        <f>SUBSTITUTE(IF(INDEX($E$171:$G$172,MATCH("●",INDEX($H$171:$AQ$172,,MATCH($D343,$137:$137,0)-7),0),1)=VLOOKUP(BH$312,$AD$9:$AN$16,8,FALSE),"","sed -i "&amp;IF($AK$310="MacOS","'' ","")&amp;"'s#"&amp;BH$312&amp;"="""&amp;INDEX($E$171:$G$172,MATCH("●",INDEX($H$171:$AQ$172,,MATCH($D343,$137:$137,0)-7),0),1)&amp;""""&amp;"#"&amp;BH$312&amp;"="&amp;""""&amp;VLOOKUP(BH$312,$AD$9:$AN$16,8,FALSE)&amp;""""&amp;"#g'"&amp;"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3" s="71" t="str">
        <f>SUBSTITUTE(IF(VLOOKUP(BI$312,$AD$9:$AN$32,8,FALSE)=INDEX($E$174:$G$186,MATCH("●",INDEX($H$174:$AQ$186,,MATCH($D343,$137:$137,0)-7),0),1),"","sed -i "&amp;IF($AK$310="MacOS","'' ","")&amp;"'s#"&amp;BI$312&amp;"="""&amp;VLOOKUP(BI$312,$AD$9:$AN$32,8,FALSE)&amp;""""&amp;"#"&amp;BI$312&amp;"="&amp;""""&amp;INDEX($E$174:$G$186,MATCH("●",INDEX($H$174:$AQ$186,,MATCH($D343,$137:$137,0)-7),0),1)&amp;""""&amp;"#g'"&amp;" ${CONFIG_DIR}"&amp;$K$7&amp;"; export "&amp;BI$312&amp;"="&amp;""""&amp;INDEX($E$174:$G$186,MATCH("●",INDEX($H$174:$AQ$186,,MATCH($D343,$137:$137,0)-7),0),1)&amp;""";"),",",""",""")</f>
        <v>sed -i '' 's#DATABASE_USERRIGHT="ALL PRIVILEGES"#DATABASE_USERRIGHT="Superuser"#g' ${CONFIG_DIR}db_sql_config.txt; export DATABASE_USERRIGHT="Superuser";</v>
      </c>
      <c r="BJ343" s="71" t="str">
        <f>SUBSTITUTE(IF(INDEX($E$174:$G$186,MATCH("●",INDEX($H$174:$AQ$186,,MATCH($D343,$137:$137,0)-7),0),1)=VLOOKUP(BJ$312,$AD$9:$AN$16,8,FALSE),"","sed -i "&amp;IF($AK$310="MacOS","'' ","")&amp;"'s#"&amp;BJ$312&amp;"="""&amp;INDEX($E$174:$G$186,MATCH("●",INDEX($H$174:$AQ$186,,MATCH($D343,$137:$137,0)-7),0),1)&amp;""""&amp;"#"&amp;BJ$312&amp;"="&amp;""""&amp;VLOOKUP(BJ$312,$AD$9:$AN$16,8,FALSE)&amp;""""&amp;"#g'"&amp;"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43" s="71" t="str">
        <f>SUBSTITUTE(IF(VLOOKUP(BK$312,$AD$9:$AN$32,8,FALSE)=INDEX($E$188:$G$191,MATCH("●",INDEX($H$188:$AQ$191,,MATCH($D343,$137:$137,0)-7),0),1),"","sed -i "&amp;IF($AK$310="MacOS","'' ","")&amp;"'s#"&amp;BK$312&amp;"="""&amp;VLOOKUP(BK$312,$AD$9:$AN$32,8,FALSE)&amp;""""&amp;"#"&amp;BK$312&amp;"="&amp;""""&amp;INDEX($E$188:$G$191,MATCH("●",INDEX($H$188:$AQ$191,,MATCH($D343,$137:$137,0)-7),0),1)&amp;""""&amp;"#g'"&amp;" ${CONFIG_DIR}"&amp;$K$7&amp;"; export "&amp;BK$312&amp;"="&amp;""""&amp;INDEX($E$188:$G$191,MATCH("●",INDEX($H$188:$AQ$191,,MATCH($D343,$137:$137,0)-7),0),1)&amp;""";"),",",""",""")</f>
        <v/>
      </c>
      <c r="BL343" s="71" t="str">
        <f>SUBSTITUTE(IF(INDEX($E$188:$G$191,MATCH("●",INDEX($H$188:$AQ$191,,MATCH($D343,$137:$137,0)-7),0),1)=VLOOKUP(BL$312,$AD$9:$AN$32,8,FALSE),"","sed -i "&amp;IF($AK$310="MacOS","'' ","")&amp;"'s#"&amp;BL$312&amp;"="""&amp;INDEX($E$188:$G$191,MATCH("●",INDEX($H$188:$AQ$191,,MATCH($D343,$137:$137,0)-7),0),1)&amp;""""&amp;"#"&amp;BL$312&amp;"="&amp;""""&amp;VLOOKUP(BL$312,$AD$9:$AN$32,8,FALSE)&amp;""""&amp;"#g'"&amp;"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3" s="71" t="str">
        <f>SUBSTITUTE(IF(VLOOKUP(BM$312,$AD$9:$AN$32,8,FALSE)=INDEX($E$193:$G$194,MATCH("●",INDEX($H$193:$AQ$194,,MATCH($D343,$137:$137,0)-7),0),1),"","sed -i "&amp;IF($AK$310="MacOS","'' ","")&amp;"'s#"&amp;BM$312&amp;"="""&amp;VLOOKUP(BM$312,$AD$9:$AN$32,8,FALSE)&amp;""""&amp;"#"&amp;BM$312&amp;"="&amp;""""&amp;INDEX($E$193:$G$194,MATCH("●",INDEX($H$193:$AQ$194,,MATCH($D343,$137:$137,0)-7),0),1)&amp;""""&amp;"#g'"&amp;" ${CONFIG_DIR}"&amp;$K$7&amp;"; export "&amp;BM$312&amp;"="&amp;""""&amp;INDEX($E$193:$G$194,MATCH("●",INDEX($H$193:$AQ$194,,MATCH($D343,$137:$137,0)-7),0),1)&amp;""";"),",",""",""")</f>
        <v/>
      </c>
      <c r="BN343" s="71" t="str">
        <f>SUBSTITUTE(IF(INDEX($E$193:$G$194,MATCH("●",INDEX($H$193:$AQ$194,,MATCH($D343,$137:$137,0)-7),0),1)=VLOOKUP(BN$312,$AD$9:$AN$32,8,FALSE),"","sed -i "&amp;IF($AK$310="MacOS","'' ","")&amp;"'s#"&amp;BN$312&amp;"="""&amp;INDEX($E$193:$G$194,MATCH("●",INDEX($H$193:$AQ$194,,MATCH($D343,$137:$137,0)-7),0),1)&amp;""""&amp;"#"&amp;BN$312&amp;"="&amp;""""&amp;VLOOKUP(BN$312,$AD$9:$AN$32,8,FALSE)&amp;""""&amp;"#g'"&amp;"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3" s="71" t="str">
        <f>SUBSTITUTE(IF(VLOOKUP(BO$312,$AD$9:$AN$32,8,FALSE)=INDEX($E$196:$G$197,MATCH("●",INDEX($H$196:$AQ$197,,MATCH($D343,$137:$137,0)-7),0),1),"","sed -i "&amp;IF($AK$310="MacOS","'' ","")&amp;"'s#"&amp;BO$312&amp;"="""&amp;VLOOKUP(BO$312,$AD$9:$AN$32,8,FALSE)&amp;""""&amp;"#"&amp;BO$312&amp;"="&amp;""""&amp;INDEX($E$196:$G$197,MATCH("●",INDEX($H$196:$AQ$197,,MATCH($D343,$137:$137,0)-7),0),1)&amp;""""&amp;"#g'"&amp;" ${CONFIG_DIR}"&amp;$K$7&amp;"; export "&amp;BO$312&amp;"="&amp;""""&amp;INDEX($E$196:$G$197,MATCH("●",INDEX($H$196:$AQ$197,,MATCH($D343,$137:$137,0)-7),0),1)&amp;""";"),",",""",""")</f>
        <v/>
      </c>
      <c r="BP343" s="71" t="str">
        <f>SUBSTITUTE(IF(INDEX($E$196:$G$197,MATCH("●",INDEX($H$196:$AQ$197,,MATCH($D343,$137:$137,0)-7),0),1)=VLOOKUP(BP$312,$AD$9:$AN$32,8,FALSE),"","sed -i "&amp;IF($AK$310="MacOS","'' ","")&amp;"'s#"&amp;BP$312&amp;"="""&amp;INDEX($E$196:$G$197,MATCH("●",INDEX($H$196:$AQ$197,,MATCH($D343,$137:$137,0)-7),0),1)&amp;""""&amp;"#"&amp;BP$312&amp;"="&amp;""""&amp;VLOOKUP(BP$312,$AD$9:$AN$32,8,FALSE)&amp;""""&amp;"#g'"&amp;"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3" s="71" t="str">
        <f>SUBSTITUTE(IF(VLOOKUP(BQ$312,$AD$9:$AN$32,8,FALSE)=INDEX($E$199:$G$200,MATCH("●",INDEX($H$199:$AQ$200,,MATCH($D343,$137:$137,0)-7),0),1),"","sed -i "&amp;IF($AK$310="MacOS","'' ","")&amp;"'s#"&amp;BQ$312&amp;"="""&amp;VLOOKUP(BQ$312,$AD$9:$AN$32,8,FALSE)&amp;""""&amp;"#"&amp;BQ$312&amp;"="&amp;""""&amp;INDEX($E$199:$G$200,MATCH("●",INDEX($H$199:$AQ$200,,MATCH($D343,$137:$137,0)-7),0),1)&amp;""""&amp;"#g'"&amp;" ${CONFIG_DIR}"&amp;$K$7&amp;"; export "&amp;BQ$312&amp;"="&amp;""""&amp;INDEX($E$199:$G$200,MATCH("●",INDEX($H$199:$AQ$200,,MATCH($D343,$137:$137,0)-7),0),1)&amp;""";"),",",""",""")</f>
        <v/>
      </c>
      <c r="BR343" s="71" t="str">
        <f>SUBSTITUTE(IF(INDEX($E$199:$G$200,MATCH("●",INDEX($H$199:$AQ$200,,MATCH($D343,$137:$137,0)-7),0),1)=VLOOKUP(BR$312,$AD$9:$AN$32,8,FALSE),"","sed -i "&amp;IF($AK$310="MacOS","'' ","")&amp;"'s#"&amp;BR$312&amp;"="""&amp;INDEX($E$199:$G$200,MATCH("●",INDEX($H$199:$AQ$200,,MATCH($D343,$137:$137,0)-7),0),1)&amp;""""&amp;"#"&amp;BR$312&amp;"="&amp;""""&amp;VLOOKUP(BR$312,$AD$9:$AN$32,8,FALSE)&amp;""""&amp;"#g'"&amp;"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3" s="71" t="str">
        <f>SUBSTITUTE(IF(VLOOKUP(BS$312,$AD$9:$AN$32,8,FALSE)=INDEX($E$202:$G$205,MATCH("●",INDEX($H$202:$AQ$205,,MATCH($D343,$137:$137,0)-7),0),1),"","sed -i "&amp;IF($AK$310="MacOS","'' ","")&amp;"'s#"&amp;BS$312&amp;"="""&amp;VLOOKUP(BS$312,$AD$9:$AN$32,8,FALSE)&amp;""""&amp;"#"&amp;BS$312&amp;"="&amp;""""&amp;INDEX($E$202:$G$205,MATCH("●",INDEX($H$202:$AQ$205,,MATCH($D343,$137:$137,0)-7),0),1)&amp;""""&amp;"#g'"&amp;" ${CONFIG_DIR}"&amp;$K$7&amp;"; export "&amp;BS$312&amp;"="&amp;""""&amp;INDEX($E$202:$G$205,MATCH("●",INDEX($H$202:$AQ$205,,MATCH($D343,$137:$137,0)-7),0),1)&amp;""";"),",",""",""")</f>
        <v/>
      </c>
      <c r="BT343" s="71" t="str">
        <f>SUBSTITUTE(IF(INDEX($E$202:$G$205,MATCH("●",INDEX($H$202:$AQ$205,,MATCH($D343,$137:$137,0)-7),0),1)=VLOOKUP(BT$312,$AD$9:$AN$32,8,FALSE),"","sed -i "&amp;IF($AK$310="MacOS","'' ","")&amp;"'s#"&amp;BT$312&amp;"="""&amp;INDEX($E$202:$G$205,MATCH("●",INDEX($H$202:$AQ$205,,MATCH($D343,$137:$137,0)-7),0),1)&amp;""""&amp;"#"&amp;BT$312&amp;"="&amp;""""&amp;VLOOKUP(BT$312,$AD$9:$AN$32,8,FALSE)&amp;""""&amp;"#g'"&amp;"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3" s="71" t="str">
        <f>SUBSTITUTE(IF(VLOOKUP(BU$312,$AD$9:$AN$32,8,FALSE)=INDEX($E$207:$G$212,MATCH("●",INDEX($H$207:$AQ$212,,MATCH($D343,$137:$137,0)-7),0),1),"","sed -i "&amp;IF($AK$310="MacOS","'' ","")&amp;"'s#"&amp;BU$312&amp;"="""&amp;VLOOKUP(BU$312,$AD$9:$AN$32,8,FALSE)&amp;""""&amp;"#"&amp;BU$312&amp;"="&amp;""""&amp;INDEX($E$207:$G$212,MATCH("●",INDEX($H$207:$AQ$212,,MATCH($D343,$137:$137,0)-7),0),1)&amp;""""&amp;"#g'"&amp;" ${CONFIG_DIR}"&amp;$K$7&amp;"; export "&amp;BU$312&amp;"="&amp;""""&amp;INDEX($E$207:$G$212,MATCH("●",INDEX($H$207:$AQ$212,,MATCH($D343,$137:$137,0)-7),0),1)&amp;""";"),",",""",""")</f>
        <v/>
      </c>
      <c r="BV343" s="71" t="str">
        <f>SUBSTITUTE(IF(INDEX($E$207:$G$212,MATCH("●",INDEX($H$207:$AQ$212,,MATCH($D343,$137:$137,0)-7),0),1)=VLOOKUP(BV$312,$AD$9:$AN$32,8,FALSE),"","sed -i "&amp;IF($AK$310="MacOS","'' ","")&amp;"'s#"&amp;BV$312&amp;"="""&amp;INDEX($E$207:$G$212,MATCH("●",INDEX($H$207:$AQ$212,,MATCH($D343,$137:$137,0)-7),0),1)&amp;""""&amp;"#"&amp;BV$312&amp;"="&amp;""""&amp;VLOOKUP(BV$312,$AD$9:$AN$32,8,FALSE)&amp;""""&amp;"#g'"&amp;"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3" s="71" t="str">
        <f>SUBSTITUTE(IF(VLOOKUP(BW$312,$AD$9:$AN$32,8,FALSE)=INDEX($E$214:$G$219,MATCH("●",INDEX($H$214:$AQ$219,,MATCH($D343,$137:$137,0)-7),0),1),"","sed -i "&amp;IF($AK$310="MacOS","'' ","")&amp;"'s#"&amp;BW$312&amp;"="""&amp;VLOOKUP(BW$312,$AD$9:$AN$32,8,FALSE)&amp;""""&amp;"#"&amp;BW$312&amp;"="&amp;""""&amp;INDEX($E$214:$G$219,MATCH("●",INDEX($H$214:$AQ$219,,MATCH($D343,$137:$137,0)-7),0),1)&amp;""""&amp;"#g'"&amp;" ${CONFIG_DIR}"&amp;$K$7&amp;"; export "&amp;BW$312&amp;"="&amp;""""&amp;INDEX($E$214:$G$219,MATCH("●",INDEX($H$214:$AQ$219,,MATCH($D343,$137:$137,0)-7),0),1)&amp;""";"),",",""",""")</f>
        <v/>
      </c>
      <c r="BX343" s="71" t="str">
        <f>SUBSTITUTE(IF(INDEX($E$214:$G$219,MATCH("●",INDEX($H$214:$AQ$219,,MATCH($D343,$137:$137,0)-7),0),1)=VLOOKUP(BX$312,$AD$9:$AN$32,8,FALSE),"","sed -i "&amp;IF($AK$310="MacOS","'' ","")&amp;"'s#"&amp;BX$312&amp;"="""&amp;INDEX($E$214:$G$219,MATCH("●",INDEX($H$214:$AQ$219,,MATCH($D343,$137:$137,0)-7),0),1)&amp;""""&amp;"#"&amp;BX$312&amp;"="&amp;""""&amp;VLOOKUP(BX$312,$AD$9:$AN$32,8,FALSE)&amp;""""&amp;"#g'"&amp;"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3" s="71" t="str">
        <f>SUBSTITUTE(IF(VLOOKUP(BY$312,$AD$9:$AN$32,8,FALSE)=INDEX($E$221:$G$226,MATCH("●",INDEX($H$221:$AQ$226,,MATCH($D343,$137:$137,0)-7),0),1),"","sed -i "&amp;IF($AK$310="MacOS","'' ","")&amp;"'s#"&amp;BY$312&amp;"="""&amp;VLOOKUP(BY$312,$AD$9:$AN$32,8,FALSE)&amp;""""&amp;"#"&amp;BY$312&amp;"="&amp;""""&amp;INDEX($E$221:$G$226,MATCH("●",INDEX($H$221:$AQ$226,,MATCH($D343,$137:$137,0)-7),0),1)&amp;""""&amp;"#g'"&amp;" ${CONFIG_DIR}"&amp;$K$7&amp;"; export "&amp;BY$312&amp;"="&amp;""""&amp;INDEX($E$221:$G$226,MATCH("●",INDEX($H$221:$AQ$226,,MATCH($D343,$137:$137,0)-7),0),1)&amp;""";"),",",""",""")</f>
        <v/>
      </c>
      <c r="BZ343" s="71" t="str">
        <f>SUBSTITUTE(IF(INDEX($E$221:$G$226,MATCH("●",INDEX($H$221:$AQ$226,,MATCH($D343,$137:$137,0)-7),0),1)=VLOOKUP(BZ$312,$AD$9:$AN$32,8,FALSE),"","sed -i "&amp;IF($AK$310="MacOS","'' ","")&amp;"'s#"&amp;BZ$312&amp;"="""&amp;INDEX($E$221:$G$226,MATCH("●",INDEX($H$221:$AQ$226,,MATCH($D343,$137:$137,0)-7),0),1)&amp;""""&amp;"#"&amp;BZ$312&amp;"="&amp;""""&amp;VLOOKUP(BZ$312,$AD$9:$AN$32,8,FALSE)&amp;""""&amp;"#g'"&amp;"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3" s="71" t="str">
        <f>SUBSTITUTE(IF(VLOOKUP(CA$312,$AD$9:$AN$32,8,FALSE)=INDEX($E$228:$G$233,MATCH("●",INDEX($H$228:$AQ$233,,MATCH($D343,$137:$137,0)-7),0),1),"","sed -i "&amp;IF($AK$310="MacOS","'' ","")&amp;"'s#"&amp;CA$312&amp;"="""&amp;VLOOKUP(CA$312,$AD$9:$AN$32,8,FALSE)&amp;""""&amp;"#"&amp;CA$312&amp;"="&amp;""""&amp;INDEX($E$228:$G$233,MATCH("●",INDEX($H$228:$AQ$233,,MATCH($D343,$137:$137,0)-7),0),1)&amp;""""&amp;"#g'"&amp;" ${CONFIG_DIR}"&amp;$K$7&amp;"; export "&amp;CA$312&amp;"="&amp;""""&amp;INDEX($E$228:$G$233,MATCH("●",INDEX($H$228:$AQ$233,,MATCH($D343,$137:$137,0)-7),0),1)&amp;""";"),",",""",""")</f>
        <v/>
      </c>
      <c r="CB343" s="71" t="str">
        <f>SUBSTITUTE(IF(INDEX($E$228:$G$233,MATCH("●",INDEX($H$228:$AQ$233,,MATCH($D343,$137:$137,0)-7),0),1)=VLOOKUP(CB$312,$AD$9:$AN$32,8,FALSE),"","sed -i "&amp;IF($AK$310="MacOS","'' ","")&amp;"'s#"&amp;CB$312&amp;"="""&amp;INDEX($E$228:$G$233,MATCH("●",INDEX($H$228:$AQ$233,,MATCH($D343,$137:$137,0)-7),0),1)&amp;""""&amp;"#"&amp;CB$312&amp;"="&amp;""""&amp;VLOOKUP(CB$312,$AD$9:$AN$32,8,FALSE)&amp;""""&amp;"#g'"&amp;"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3" s="71" t="str">
        <f>SUBSTITUTE(IF(VLOOKUP(CC$312,$AD$9:$AN$32,8,FALSE)=INDEX($E$235:$G$240,MATCH("●",INDEX($H$235:$AQ$240,,MATCH($D343,$137:$137,0)-7),0),1),"","sed -i "&amp;IF($AK$310="MacOS","'' ","")&amp;"'s#"&amp;CC$312&amp;"="""&amp;VLOOKUP(CC$312,$AD$9:$AN$32,8,FALSE)&amp;""""&amp;"#"&amp;CC$312&amp;"="&amp;""""&amp;INDEX($E$235:$G$240,MATCH("●",INDEX($H$235:$AQ$240,,MATCH($D343,$137:$137,0)-7),0),1)&amp;""""&amp;"#g'"&amp;" ${CONFIG_DIR}"&amp;$K$7&amp;"; export "&amp;CC$312&amp;"="&amp;""""&amp;INDEX($E$235:$G$240,MATCH("●",INDEX($H$235:$AQ$240,,MATCH($D343,$137:$137,0)-7),0),1)&amp;""";"),",",""",""")</f>
        <v/>
      </c>
      <c r="CD343" s="71" t="str">
        <f>SUBSTITUTE(IF(INDEX($E$235:$G$240,MATCH("●",INDEX($H$235:$AQ$240,,MATCH($D343,$137:$137,0)-7),0),1)=VLOOKUP(CD$312,$AD$9:$AN$32,8,FALSE),"","sed -i "&amp;IF($AK$310="MacOS","'' ","")&amp;"'s#"&amp;CD$312&amp;"="""&amp;INDEX($E$235:$G$240,MATCH("●",INDEX($H$235:$AQ$240,,MATCH($D343,$137:$137,0)-7),0),1)&amp;""""&amp;"#"&amp;CD$312&amp;"="&amp;""""&amp;VLOOKUP(CD$312,$AD$9:$AN$32,8,FALSE)&amp;""""&amp;"#g'"&amp;"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3" s="71" t="str">
        <f>SUBSTITUTE(IF(VLOOKUP(CE$312,$AD$9:$AN$32,8,FALSE)=INDEX($E$242:$G$247,MATCH("●",INDEX($H$242:$AQ$247,,MATCH($D343,$137:$137,0)-7),0),1),"","sed -i "&amp;IF($AK$310="MacOS","'' ","")&amp;"'s#"&amp;CE$312&amp;"="""&amp;VLOOKUP(CE$312,$AD$9:$AN$32,8,FALSE)&amp;""""&amp;"#"&amp;CE$312&amp;"="&amp;""""&amp;INDEX($E$242:$G$247,MATCH("●",INDEX($H$242:$AQ$247,,MATCH($D343,$137:$137,0)-7),0),1)&amp;""""&amp;"#g'"&amp;" ${CONFIG_DIR}"&amp;$K$7&amp;"; export "&amp;CE$312&amp;"="&amp;""""&amp;INDEX($E$242:$G$247,MATCH("●",INDEX($H$242:$AQ$247,,MATCH($D343,$137:$137,0)-7),0),1)&amp;""";"),",",""",""")</f>
        <v/>
      </c>
      <c r="CF343" s="71" t="str">
        <f>SUBSTITUTE(IF(INDEX($E$242:$G$247,MATCH("●",INDEX($H$242:$AQ$247,,MATCH($D343,$137:$137,0)-7),0),1)=VLOOKUP(CF$312,$AD$9:$AN$32,8,FALSE),"","sed -i "&amp;IF($AK$310="MacOS","'' ","")&amp;"'s#"&amp;CF$312&amp;"="""&amp;INDEX($E$242:$G$247,MATCH("●",INDEX($H$242:$AQ$247,,MATCH($D343,$137:$137,0)-7),0),1)&amp;""""&amp;"#"&amp;CF$312&amp;"="&amp;""""&amp;VLOOKUP(CF$312,$AD$9:$AN$32,8,FALSE)&amp;""""&amp;"#g'"&amp;"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3" s="71" t="str">
        <f>SUBSTITUTE(IF(VLOOKUP(CG$312,$AD$9:$AN$32,8,FALSE)=INDEX($E$249:$G$253,MATCH("●",INDEX($H$249:$AQ$253,,MATCH($D343,$137:$137,0)-7),0),1),"","sed -i "&amp;IF($AK$310="MacOS","'' ","")&amp;"'s#"&amp;CG$312&amp;"="""&amp;VLOOKUP(CG$312,$AD$9:$AN$32,8,FALSE)&amp;""""&amp;"#"&amp;CG$312&amp;"="&amp;""""&amp;INDEX($E$249:$G$253,MATCH("●",INDEX($H$249:$AQ$253,,MATCH($D343,$137:$137,0)-7),0),1)&amp;""""&amp;"#g'"&amp;" ${CONFIG_DIR}"&amp;$K$7&amp;"; export "&amp;CG$312&amp;"="&amp;""""&amp;INDEX($E$249:$G$253,MATCH("●",INDEX($H$249:$AQ$253,,MATCH($D343,$137:$137,0)-7),0),1)&amp;""";"),",",""",""")</f>
        <v/>
      </c>
      <c r="CH343" s="71" t="str">
        <f>SUBSTITUTE(IF(INDEX($E$249:$G$253,MATCH("●",INDEX($H$249:$AQ$253,,MATCH($D343,$137:$137,0)-7),0),1)=VLOOKUP(CH$312,$AD$9:$AN$32,8,FALSE),"","sed -i "&amp;IF($AK$310="MacOS","'' ","")&amp;"'s#"&amp;CH$312&amp;"="""&amp;INDEX($E$249:$G$253,MATCH("●",INDEX($H$249:$AQ$253,,MATCH($D343,$137:$137,0)-7),0),1)&amp;""""&amp;"#"&amp;CH$312&amp;"="&amp;""""&amp;VLOOKUP(CH$312,$AD$9:$AN$32,8,FALSE)&amp;""""&amp;"#g'"&amp;"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3" s="71" t="str">
        <f>SUBSTITUTE(IF(VLOOKUP(CI$312,$AD$9:$AN$32,8,FALSE)=INDEX($E$255:$G$259,MATCH("●",INDEX($H$255:$AQ$259,,MATCH($D343,$137:$137,0)-7),0),1),"","sed -i "&amp;IF($AK$310="MacOS","'' ","")&amp;"'s#"&amp;CI$312&amp;"="""&amp;VLOOKUP(CI$312,$AD$9:$AN$32,8,FALSE)&amp;""""&amp;"#"&amp;CI$312&amp;"="&amp;""""&amp;INDEX($E$255:$G$259,MATCH("●",INDEX($H$255:$AQ$259,,MATCH($D343,$137:$137,0)-7),0),1)&amp;""""&amp;"#g'"&amp;" ${CONFIG_DIR}"&amp;$K$7&amp;"; export "&amp;CI$312&amp;"="&amp;""""&amp;INDEX($E$255:$G$259,MATCH("●",INDEX($H$255:$AQ$259,,MATCH($D343,$137:$137,0)-7),0),1)&amp;""";"),",",""",""")</f>
        <v/>
      </c>
      <c r="CJ343" s="71" t="str">
        <f>SUBSTITUTE(IF(INDEX($E$255:$G$259,MATCH("●",INDEX($H$255:$AQ$259,,MATCH($D343,$137:$137,0)-7),0),1)=VLOOKUP(CJ$312,$AD$9:$AN$32,8,FALSE),"","sed -i "&amp;IF($AK$310="MacOS","'' ","")&amp;"'s#"&amp;CJ$312&amp;"="""&amp;INDEX($E$255:$G$259,MATCH("●",INDEX($H$255:$AQ$259,,MATCH($D343,$137:$137,0)-7),0),1)&amp;""""&amp;"#"&amp;CJ$312&amp;"="&amp;""""&amp;VLOOKUP(CJ$312,$AD$9:$AN$32,8,FALSE)&amp;""""&amp;"#g'"&amp;"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3" s="71" t="str">
        <f>SUBSTITUTE(IF(VLOOKUP(CK$312,$AD$9:$AN$32,8,FALSE)=INDEX($E$261:$G$270,MATCH("●",INDEX($H$261:$AQ$270,,MATCH($D343,$137:$137,0)-7),0),1),"","sed -i "&amp;IF($AK$310="MacOS","'' ","")&amp;"'s#"&amp;CK$312&amp;"="""&amp;VLOOKUP(CK$312,$AD$9:$AN$32,8,FALSE)&amp;""""&amp;"#"&amp;CK$312&amp;"="&amp;""""&amp;INDEX($E$261:$G$270,MATCH("●",INDEX($H$261:$AQ$270,,MATCH($D343,$137:$137,0)-7),0),1)&amp;""""&amp;"#g'"&amp;" ${CONFIG_DIR}"&amp;$K$7&amp;"; export "&amp;CK$312&amp;"="&amp;""""&amp;INDEX($E$261:$G$270,MATCH("●",INDEX($H$261:$AQ$270,,MATCH($D343,$137:$137,0)-7),0),1)&amp;""";"),",",""",""")</f>
        <v/>
      </c>
      <c r="CL343" s="71" t="str">
        <f t="shared" si="6"/>
        <v/>
      </c>
      <c r="CM343" s="71" t="str">
        <f t="shared" si="7"/>
        <v/>
      </c>
      <c r="CN343" s="71" t="str">
        <f t="shared" si="8"/>
        <v/>
      </c>
      <c r="CO343" s="71" t="str">
        <f t="shared" si="9"/>
        <v/>
      </c>
      <c r="CP343" s="71" t="str">
        <f t="shared" si="10"/>
        <v/>
      </c>
      <c r="CQ343" s="71" t="str">
        <f t="shared" si="11"/>
        <v>sed -i '' 's#POSTGRESQL_ALLOW_CONNECTIONS="true"#POSTGRESQL_ALLOW_CONNECTIONS="なし"#g' ${CONFIG_DIR}db_data_config.txt; export POSTGRESQL_ALLOW_CONNECTIONS="なし";</v>
      </c>
      <c r="CR343" s="71" t="str">
        <f t="shared" si="12"/>
        <v>sed -i '' 's#POSTGRESQL_ALLOW_CONNECTIONS="なし"#POSTGRESQL_ALLOW_CONNECTIONS="true"#g' ${CONFIG_DIR}db_data_config.txt; export POSTGRESQL_ALLOW_CONNECTIONS="true";</v>
      </c>
      <c r="CS343" s="5" t="s">
        <v>735</v>
      </c>
    </row>
    <row r="344" spans="4:97" ht="72" customHeight="1">
      <c r="D344" s="96">
        <f t="shared" si="13"/>
        <v>108</v>
      </c>
      <c r="E344" s="97"/>
      <c r="F344" s="97"/>
      <c r="G344" s="98"/>
      <c r="H344" s="45" t="str">
        <f t="shared" ca="1" si="5"/>
        <v>clear; echo テストケース108;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</v>
      </c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7"/>
      <c r="AE344" s="99" t="str" cm="1">
        <f t="array" ref="AE344">SUBSTITUTE(INDEX($H$288:$AQ$288, , MATCH($D344, $137:$137, 0)-7),"-","")</f>
        <v>正常</v>
      </c>
      <c r="AF344" s="100"/>
      <c r="AG344" s="101"/>
      <c r="AH344" s="102" t="s">
        <v>1595</v>
      </c>
      <c r="AI344" s="103"/>
      <c r="AJ344" s="103"/>
      <c r="AK344" s="103"/>
      <c r="AL344" s="103"/>
      <c r="AM344" s="103"/>
      <c r="AN344" s="103"/>
      <c r="AO344" s="103"/>
      <c r="AP344" s="103"/>
      <c r="AQ344" s="104"/>
      <c r="AS344" s="68" t="str" cm="1">
        <f t="array" ref="AS344">SUBSTITUTE(TEXT(INDEX($H$291:$AQ$291,1,$D344-77),"000000"),"-","")</f>
        <v>240001</v>
      </c>
      <c r="AT344" s="69"/>
      <c r="AU344" s="70"/>
      <c r="AW344" s="71" t="str">
        <f>SUBSTITUTE(IF(VLOOKUP(AW$312,$AD$9:$AN$32,8,FALSE)=INDEX($E$143:$G$146,MATCH("●",INDEX($H$143:$AQ$146,,MATCH($D344,$137:$137,0)-7),0),1),"","sed -i "&amp;IF($AK$310="MacOS","'' ","")&amp;"'s#"&amp;AW$312&amp;"="""&amp;VLOOKUP(AW$312,$AD$9:$AN$32,8,FALSE)&amp;""""&amp;"#"&amp;AW$312&amp;"="&amp;""""&amp;INDEX($E$143:$G$146,MATCH("●",INDEX($H$143:$AQ$146,,MATCH($D344,$137:$137,0)-7),0),1)&amp;""""&amp;"#g'"&amp;" ${CONFIG_DIR}"&amp;$K$7&amp;"; export "&amp;AW$312&amp;"="&amp;""""&amp;INDEX($E$143:$G$146,MATCH("●",INDEX($H$143:$AQ$146,,MATCH($D344,$137:$137,0)-7),0),1)&amp;""";"),",",""",""")</f>
        <v>sed -i '' 's#DBMS_NAME="MySQL"#DBMS_NAME="PostgreSQL"#g' ${CONFIG_DIR}db_sql_config.txt; export DBMS_NAME="PostgreSQL";</v>
      </c>
      <c r="AX344" s="71" t="str">
        <f>SUBSTITUTE(IF(INDEX($E$143:$G$146,MATCH("●",INDEX($H$143:$AQ$146,,MATCH($D344,$137:$137,0)-7),0),1)=VLOOKUP(AX$312,$AD$9:$AN$32,8,FALSE),"","sed -i "&amp;IF($AK$310="MacOS","'' ","")&amp;"'s#"&amp;AX$312&amp;"="""&amp;INDEX($E$143:$G$146,MATCH("●",INDEX($H$143:$AQ$146,,MATCH($D344,$137:$137,0)-7),0),1)&amp;""""&amp;"#"&amp;AX$312&amp;"="&amp;""""&amp;VLOOKUP(AX$312,$AD$9:$AN$32,8,FALSE)&amp;""""&amp;"#g'"&amp;"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44" s="71" t="str">
        <f>SUBSTITUTE(IF(VLOOKUP(AY$312,$AD$9:$AN$32,8,FALSE)=INDEX($E$148:$G$149,MATCH("●",INDEX($H$148:$AQ$149,,MATCH($D344,$137:$137,0)-7),0),1),"","sed -i "&amp;IF($AK$310="MacOS","'' ","")&amp;"'s#"&amp;AY$312&amp;"="""&amp;VLOOKUP(AY$312,$AD$9:$AN$32,8,FALSE)&amp;""""&amp;"#"&amp;AY$312&amp;"="&amp;""""&amp;INDEX($E$148:$G$149,MATCH("●",INDEX($H$148:$AQ$149,,MATCH($D344,$137:$137,0)-7),0),1)&amp;""""&amp;"#g'"&amp;" ${CONFIG_DIR}"&amp;$K$7&amp;"; export "&amp;AY$312&amp;"="&amp;""""&amp;INDEX($E$148:$G$149,MATCH("●",INDEX($H$148:$AQ$149,,MATCH($D344,$137:$137,0)-7),0),1)&amp;""";"),",",""",""")</f>
        <v/>
      </c>
      <c r="AZ344" s="71" t="str">
        <f>SUBSTITUTE(IF(INDEX($E$148:$G$149,MATCH("●",INDEX($H$148:$AQ$149,,MATCH($D344,$137:$137,0)-7),0),1)=VLOOKUP(AZ$312,$AD$9:$AN$16,8,FALSE),"","sed -i "&amp;IF($AK$310="MacOS","'' ","")&amp;"'s#"&amp;AZ$312&amp;"="""&amp;INDEX($E$148:$G$149,MATCH("●",INDEX($H$148:$AQ$149,,MATCH($D344,$137:$137,0)-7),0),1)&amp;""""&amp;"#"&amp;AZ$312&amp;"="&amp;""""&amp;VLOOKUP(AZ$312,$AD$9:$AN$16,8,FALSE)&amp;""""&amp;"#g'"&amp;"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4" s="71" t="str">
        <f>SUBSTITUTE(IF(VLOOKUP(BA$312,$AD$9:$AN$32,8,FALSE)=INDEX($E$151:$G$156,MATCH("●",INDEX($H$151:$AQ$156,,MATCH($D344,$137:$137,0)-7),0),1),"","sed -i "&amp;IF($AK$310="MacOS","'' ","")&amp;"'s#"&amp;BA$312&amp;"="""&amp;VLOOKUP(BA$312,$AD$9:$AN$32,8,FALSE)&amp;""""&amp;"#"&amp;BA$312&amp;"="&amp;""""&amp;INDEX($E$151:$G$156,MATCH("●",INDEX($H$151:$AQ$156,,MATCH($D344,$137:$137,0)-7),0),1)&amp;""""&amp;"#g'"&amp;" ${CONFIG_DIR}"&amp;$K$7&amp;"; export "&amp;BA$312&amp;"="&amp;""""&amp;INDEX($E$151:$G$156,MATCH("●",INDEX($H$151:$AQ$156,,MATCH($D344,$137:$137,0)-7),0),1)&amp;""";"),",",""",""")</f>
        <v>sed -i '' 's#DATABASE_CHARACTER_SET="utf8mb4"#DATABASE_CHARACTER_SET="utf8"#g' ${CONFIG_DIR}db_sql_config.txt; export DATABASE_CHARACTER_SET="utf8";</v>
      </c>
      <c r="BB344" s="71" t="str">
        <f>SUBSTITUTE(IF(INDEX($E$151:$G$156,MATCH("●",INDEX($H$151:$AQ$156,,MATCH($D344,$137:$137,0)-7),0),1)=VLOOKUP(BB$312,$AD$9:$AN$16,8,FALSE),"","sed -i "&amp;IF($AK$310="MacOS","'' ","")&amp;"'s#"&amp;BB$312&amp;"="""&amp;INDEX($E$151:$G$156,MATCH("●",INDEX($H$151:$AQ$156,,MATCH($D344,$137:$137,0)-7),0),1)&amp;""""&amp;"#"&amp;BB$312&amp;"="&amp;""""&amp;VLOOKUP(BB$312,$AD$9:$AN$16,8,FALSE)&amp;""""&amp;"#g'"&amp;"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44" s="71" t="str">
        <f>SUBSTITUTE(IF(VLOOKUP(BC$312,$AD$9:$AN$32,8,FALSE)=INDEX($E$158:$G$166,MATCH("●",INDEX($H$158:$AQ$166,,MATCH($D344,$137:$137,0)-7),0),1),"","sed -i "&amp;IF($AK$310="MacOS","'' ","")&amp;"'s#"&amp;BC$312&amp;"="""&amp;VLOOKUP(BC$312,$AD$9:$AN$32,8,FALSE)&amp;""""&amp;"#"&amp;BC$312&amp;"="&amp;""""&amp;INDEX($E$158:$G$166,MATCH("●",INDEX($H$158:$AQ$166,,MATCH($D344,$137:$137,0)-7),0),1)&amp;""""&amp;"#g'"&amp;" ${CONFIG_DIR}"&amp;$K$7&amp;"; export "&amp;BC$312&amp;"="&amp;""""&amp;INDEX($E$158:$G$166,MATCH("●",INDEX($H$158:$AQ$166,,MATCH($D344,$137:$137,0)-7),0),1)&amp;""";"),",",""",""")</f>
        <v>sed -i '' 's#DATABASE_COLLATE="utf8mb4_unicode_ci"#DATABASE_COLLATE="C"#g' ${CONFIG_DIR}db_sql_config.txt; export DATABASE_COLLATE="C";</v>
      </c>
      <c r="BD344" s="71" t="str">
        <f>SUBSTITUTE(IF(INDEX($E$158:$G$166,MATCH("●",INDEX($H$158:$AQ$166,,MATCH($D344,$137:$137,0)-7),0),1)=VLOOKUP(BD$312,$AD$9:$AN$16,8,FALSE),"","sed -i "&amp;IF($AK$310="MacOS","'' ","")&amp;"'s#"&amp;BD$312&amp;"="""&amp;INDEX($E$158:$G$166,MATCH("●",INDEX($H$158:$AQ$166,,MATCH($D344,$137:$137,0)-7),0),1)&amp;""""&amp;"#"&amp;BD$312&amp;"="&amp;""""&amp;VLOOKUP(BD$312,$AD$9:$AN$16,8,FALSE)&amp;""""&amp;"#g'"&amp;"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44" s="71" t="str">
        <f>SUBSTITUTE(IF(VLOOKUP(BE$312,$AD$9:$AN$32,8,FALSE)=INDEX($E$168:$G$169,MATCH("●",INDEX($H$168:$AQ$169,,MATCH($D344,$137:$137,0)-7),0),1),"","sed -i "&amp;IF($AK$310="MacOS","'' ","")&amp;"'s#"&amp;BE$312&amp;"="""&amp;VLOOKUP(BE$312,$AD$9:$AD$9:$AN$32,8,FALSE)&amp;""""&amp;"#"&amp;BE$312&amp;"="&amp;""""&amp;INDEX($E$168:$G$169,MATCH("●",INDEX($H$168:$AQ$169,,MATCH($D344,$137:$137,0)-7),0),1)&amp;""""&amp;"#g'"&amp;" ${CONFIG_DIR}"&amp;$K$7&amp;"; export "&amp;BE$312&amp;"="&amp;""""&amp;INDEX($E$168:$G$169,MATCH("●",INDEX($H$168:$AQ$169,,MATCH($D344,$137:$137,0)-7),0),1)&amp;""";"),",",""",""")</f>
        <v/>
      </c>
      <c r="BF344" s="71" t="str">
        <f>SUBSTITUTE(IF(INDEX($E$168:$G$169,MATCH("●",INDEX($H$168:$AQ$169,,MATCH($D344,$137:$137,0)-7),0),1)=VLOOKUP(BF$312,$AD$9:$AN$16,8,FALSE),"","sed -i "&amp;IF($AK$310="MacOS","'' ","")&amp;"'s#"&amp;BF$312&amp;"="""&amp;INDEX($E$168:$G$169,MATCH("●",INDEX($H$168:$AQ$169,,MATCH($D344,$137:$137,0)-7),0),1)&amp;""""&amp;"#"&amp;BF$312&amp;"="&amp;""""&amp;VLOOKUP(BF$312,$AD$9:$AN$16,8,FALSE)&amp;""""&amp;"#g'"&amp;"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4" s="71" t="str">
        <f>SUBSTITUTE(IF(VLOOKUP(BG$312,$AD$9:$AN$32,8,FALSE)=INDEX($E$171:$G$172,MATCH("●",INDEX($H$171:$AQ$172,,MATCH($D344,$137:$137,0)-7),0),1),"","sed -i "&amp;IF($AK$310="MacOS","'' ","")&amp;"'s#"&amp;BG$312&amp;"="""&amp;VLOOKUP(BG$312,$AD$9:$AN$32,8,FALSE)&amp;""""&amp;"#"&amp;BG$312&amp;"="&amp;""""&amp;INDEX($E$171:$G$172,MATCH("●",INDEX($H$171:$AQ$172,,MATCH($D344,$137:$137,0)-7),0),1)&amp;""""&amp;"#g'"&amp;" ${CONFIG_DIR}"&amp;$K$7&amp;"; export "&amp;BG$312&amp;"="&amp;""""&amp;INDEX($E$171:$G$172,MATCH("●",INDEX($H$171:$AQ$172,,MATCH($D344,$137:$137,0)-7),0),1)&amp;""";"),",",""",""")</f>
        <v/>
      </c>
      <c r="BH344" s="71" t="str">
        <f>SUBSTITUTE(IF(INDEX($E$171:$G$172,MATCH("●",INDEX($H$171:$AQ$172,,MATCH($D344,$137:$137,0)-7),0),1)=VLOOKUP(BH$312,$AD$9:$AN$16,8,FALSE),"","sed -i "&amp;IF($AK$310="MacOS","'' ","")&amp;"'s#"&amp;BH$312&amp;"="""&amp;INDEX($E$171:$G$172,MATCH("●",INDEX($H$171:$AQ$172,,MATCH($D344,$137:$137,0)-7),0),1)&amp;""""&amp;"#"&amp;BH$312&amp;"="&amp;""""&amp;VLOOKUP(BH$312,$AD$9:$AN$16,8,FALSE)&amp;""""&amp;"#g'"&amp;"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4" s="71" t="str">
        <f>SUBSTITUTE(IF(VLOOKUP(BI$312,$AD$9:$AN$32,8,FALSE)=INDEX($E$174:$G$186,MATCH("●",INDEX($H$174:$AQ$186,,MATCH($D344,$137:$137,0)-7),0),1),"","sed -i "&amp;IF($AK$310="MacOS","'' ","")&amp;"'s#"&amp;BI$312&amp;"="""&amp;VLOOKUP(BI$312,$AD$9:$AN$32,8,FALSE)&amp;""""&amp;"#"&amp;BI$312&amp;"="&amp;""""&amp;INDEX($E$174:$G$186,MATCH("●",INDEX($H$174:$AQ$186,,MATCH($D344,$137:$137,0)-7),0),1)&amp;""""&amp;"#g'"&amp;" ${CONFIG_DIR}"&amp;$K$7&amp;"; export "&amp;BI$312&amp;"="&amp;""""&amp;INDEX($E$174:$G$186,MATCH("●",INDEX($H$174:$AQ$186,,MATCH($D344,$137:$137,0)-7),0),1)&amp;""";"),",",""",""")</f>
        <v>sed -i '' 's#DATABASE_USERRIGHT="ALL PRIVILEGES"#DATABASE_USERRIGHT="Superuser"#g' ${CONFIG_DIR}db_sql_config.txt; export DATABASE_USERRIGHT="Superuser";</v>
      </c>
      <c r="BJ344" s="71" t="str">
        <f>SUBSTITUTE(IF(INDEX($E$174:$G$186,MATCH("●",INDEX($H$174:$AQ$186,,MATCH($D344,$137:$137,0)-7),0),1)=VLOOKUP(BJ$312,$AD$9:$AN$16,8,FALSE),"","sed -i "&amp;IF($AK$310="MacOS","'' ","")&amp;"'s#"&amp;BJ$312&amp;"="""&amp;INDEX($E$174:$G$186,MATCH("●",INDEX($H$174:$AQ$186,,MATCH($D344,$137:$137,0)-7),0),1)&amp;""""&amp;"#"&amp;BJ$312&amp;"="&amp;""""&amp;VLOOKUP(BJ$312,$AD$9:$AN$16,8,FALSE)&amp;""""&amp;"#g'"&amp;"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44" s="71" t="str">
        <f>SUBSTITUTE(IF(VLOOKUP(BK$312,$AD$9:$AN$32,8,FALSE)=INDEX($E$188:$G$191,MATCH("●",INDEX($H$188:$AQ$191,,MATCH($D344,$137:$137,0)-7),0),1),"","sed -i "&amp;IF($AK$310="MacOS","'' ","")&amp;"'s#"&amp;BK$312&amp;"="""&amp;VLOOKUP(BK$312,$AD$9:$AN$32,8,FALSE)&amp;""""&amp;"#"&amp;BK$312&amp;"="&amp;""""&amp;INDEX($E$188:$G$191,MATCH("●",INDEX($H$188:$AQ$191,,MATCH($D344,$137:$137,0)-7),0),1)&amp;""""&amp;"#g'"&amp;" ${CONFIG_DIR}"&amp;$K$7&amp;"; export "&amp;BK$312&amp;"="&amp;""""&amp;INDEX($E$188:$G$191,MATCH("●",INDEX($H$188:$AQ$191,,MATCH($D344,$137:$137,0)-7),0),1)&amp;""";"),",",""",""")</f>
        <v/>
      </c>
      <c r="BL344" s="71" t="str">
        <f>SUBSTITUTE(IF(INDEX($E$188:$G$191,MATCH("●",INDEX($H$188:$AQ$191,,MATCH($D344,$137:$137,0)-7),0),1)=VLOOKUP(BL$312,$AD$9:$AN$32,8,FALSE),"","sed -i "&amp;IF($AK$310="MacOS","'' ","")&amp;"'s#"&amp;BL$312&amp;"="""&amp;INDEX($E$188:$G$191,MATCH("●",INDEX($H$188:$AQ$191,,MATCH($D344,$137:$137,0)-7),0),1)&amp;""""&amp;"#"&amp;BL$312&amp;"="&amp;""""&amp;VLOOKUP(BL$312,$AD$9:$AN$32,8,FALSE)&amp;""""&amp;"#g'"&amp;"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4" s="71" t="str">
        <f>SUBSTITUTE(IF(VLOOKUP(BM$312,$AD$9:$AN$32,8,FALSE)=INDEX($E$193:$G$194,MATCH("●",INDEX($H$193:$AQ$194,,MATCH($D344,$137:$137,0)-7),0),1),"","sed -i "&amp;IF($AK$310="MacOS","'' ","")&amp;"'s#"&amp;BM$312&amp;"="""&amp;VLOOKUP(BM$312,$AD$9:$AN$32,8,FALSE)&amp;""""&amp;"#"&amp;BM$312&amp;"="&amp;""""&amp;INDEX($E$193:$G$194,MATCH("●",INDEX($H$193:$AQ$194,,MATCH($D344,$137:$137,0)-7),0),1)&amp;""""&amp;"#g'"&amp;" ${CONFIG_DIR}"&amp;$K$7&amp;"; export "&amp;BM$312&amp;"="&amp;""""&amp;INDEX($E$193:$G$194,MATCH("●",INDEX($H$193:$AQ$194,,MATCH($D344,$137:$137,0)-7),0),1)&amp;""";"),",",""",""")</f>
        <v/>
      </c>
      <c r="BN344" s="71" t="str">
        <f>SUBSTITUTE(IF(INDEX($E$193:$G$194,MATCH("●",INDEX($H$193:$AQ$194,,MATCH($D344,$137:$137,0)-7),0),1)=VLOOKUP(BN$312,$AD$9:$AN$32,8,FALSE),"","sed -i "&amp;IF($AK$310="MacOS","'' ","")&amp;"'s#"&amp;BN$312&amp;"="""&amp;INDEX($E$193:$G$194,MATCH("●",INDEX($H$193:$AQ$194,,MATCH($D344,$137:$137,0)-7),0),1)&amp;""""&amp;"#"&amp;BN$312&amp;"="&amp;""""&amp;VLOOKUP(BN$312,$AD$9:$AN$32,8,FALSE)&amp;""""&amp;"#g'"&amp;"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4" s="71" t="str">
        <f>SUBSTITUTE(IF(VLOOKUP(BO$312,$AD$9:$AN$32,8,FALSE)=INDEX($E$196:$G$197,MATCH("●",INDEX($H$196:$AQ$197,,MATCH($D344,$137:$137,0)-7),0),1),"","sed -i "&amp;IF($AK$310="MacOS","'' ","")&amp;"'s#"&amp;BO$312&amp;"="""&amp;VLOOKUP(BO$312,$AD$9:$AN$32,8,FALSE)&amp;""""&amp;"#"&amp;BO$312&amp;"="&amp;""""&amp;INDEX($E$196:$G$197,MATCH("●",INDEX($H$196:$AQ$197,,MATCH($D344,$137:$137,0)-7),0),1)&amp;""""&amp;"#g'"&amp;" ${CONFIG_DIR}"&amp;$K$7&amp;"; export "&amp;BO$312&amp;"="&amp;""""&amp;INDEX($E$196:$G$197,MATCH("●",INDEX($H$196:$AQ$197,,MATCH($D344,$137:$137,0)-7),0),1)&amp;""";"),",",""",""")</f>
        <v/>
      </c>
      <c r="BP344" s="71" t="str">
        <f>SUBSTITUTE(IF(INDEX($E$196:$G$197,MATCH("●",INDEX($H$196:$AQ$197,,MATCH($D344,$137:$137,0)-7),0),1)=VLOOKUP(BP$312,$AD$9:$AN$32,8,FALSE),"","sed -i "&amp;IF($AK$310="MacOS","'' ","")&amp;"'s#"&amp;BP$312&amp;"="""&amp;INDEX($E$196:$G$197,MATCH("●",INDEX($H$196:$AQ$197,,MATCH($D344,$137:$137,0)-7),0),1)&amp;""""&amp;"#"&amp;BP$312&amp;"="&amp;""""&amp;VLOOKUP(BP$312,$AD$9:$AN$32,8,FALSE)&amp;""""&amp;"#g'"&amp;"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4" s="71" t="str">
        <f>SUBSTITUTE(IF(VLOOKUP(BQ$312,$AD$9:$AN$32,8,FALSE)=INDEX($E$199:$G$200,MATCH("●",INDEX($H$199:$AQ$200,,MATCH($D344,$137:$137,0)-7),0),1),"","sed -i "&amp;IF($AK$310="MacOS","'' ","")&amp;"'s#"&amp;BQ$312&amp;"="""&amp;VLOOKUP(BQ$312,$AD$9:$AN$32,8,FALSE)&amp;""""&amp;"#"&amp;BQ$312&amp;"="&amp;""""&amp;INDEX($E$199:$G$200,MATCH("●",INDEX($H$199:$AQ$200,,MATCH($D344,$137:$137,0)-7),0),1)&amp;""""&amp;"#g'"&amp;" ${CONFIG_DIR}"&amp;$K$7&amp;"; export "&amp;BQ$312&amp;"="&amp;""""&amp;INDEX($E$199:$G$200,MATCH("●",INDEX($H$199:$AQ$200,,MATCH($D344,$137:$137,0)-7),0),1)&amp;""";"),",",""",""")</f>
        <v/>
      </c>
      <c r="BR344" s="71" t="str">
        <f>SUBSTITUTE(IF(INDEX($E$199:$G$200,MATCH("●",INDEX($H$199:$AQ$200,,MATCH($D344,$137:$137,0)-7),0),1)=VLOOKUP(BR$312,$AD$9:$AN$32,8,FALSE),"","sed -i "&amp;IF($AK$310="MacOS","'' ","")&amp;"'s#"&amp;BR$312&amp;"="""&amp;INDEX($E$199:$G$200,MATCH("●",INDEX($H$199:$AQ$200,,MATCH($D344,$137:$137,0)-7),0),1)&amp;""""&amp;"#"&amp;BR$312&amp;"="&amp;""""&amp;VLOOKUP(BR$312,$AD$9:$AN$32,8,FALSE)&amp;""""&amp;"#g'"&amp;"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4" s="71" t="str">
        <f>SUBSTITUTE(IF(VLOOKUP(BS$312,$AD$9:$AN$32,8,FALSE)=INDEX($E$202:$G$205,MATCH("●",INDEX($H$202:$AQ$205,,MATCH($D344,$137:$137,0)-7),0),1),"","sed -i "&amp;IF($AK$310="MacOS","'' ","")&amp;"'s#"&amp;BS$312&amp;"="""&amp;VLOOKUP(BS$312,$AD$9:$AN$32,8,FALSE)&amp;""""&amp;"#"&amp;BS$312&amp;"="&amp;""""&amp;INDEX($E$202:$G$205,MATCH("●",INDEX($H$202:$AQ$205,,MATCH($D344,$137:$137,0)-7),0),1)&amp;""""&amp;"#g'"&amp;" ${CONFIG_DIR}"&amp;$K$7&amp;"; export "&amp;BS$312&amp;"="&amp;""""&amp;INDEX($E$202:$G$205,MATCH("●",INDEX($H$202:$AQ$205,,MATCH($D344,$137:$137,0)-7),0),1)&amp;""";"),",",""",""")</f>
        <v/>
      </c>
      <c r="BT344" s="71" t="str">
        <f>SUBSTITUTE(IF(INDEX($E$202:$G$205,MATCH("●",INDEX($H$202:$AQ$205,,MATCH($D344,$137:$137,0)-7),0),1)=VLOOKUP(BT$312,$AD$9:$AN$32,8,FALSE),"","sed -i "&amp;IF($AK$310="MacOS","'' ","")&amp;"'s#"&amp;BT$312&amp;"="""&amp;INDEX($E$202:$G$205,MATCH("●",INDEX($H$202:$AQ$205,,MATCH($D344,$137:$137,0)-7),0),1)&amp;""""&amp;"#"&amp;BT$312&amp;"="&amp;""""&amp;VLOOKUP(BT$312,$AD$9:$AN$32,8,FALSE)&amp;""""&amp;"#g'"&amp;"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4" s="71" t="str">
        <f>SUBSTITUTE(IF(VLOOKUP(BU$312,$AD$9:$AN$32,8,FALSE)=INDEX($E$207:$G$212,MATCH("●",INDEX($H$207:$AQ$212,,MATCH($D344,$137:$137,0)-7),0),1),"","sed -i "&amp;IF($AK$310="MacOS","'' ","")&amp;"'s#"&amp;BU$312&amp;"="""&amp;VLOOKUP(BU$312,$AD$9:$AN$32,8,FALSE)&amp;""""&amp;"#"&amp;BU$312&amp;"="&amp;""""&amp;INDEX($E$207:$G$212,MATCH("●",INDEX($H$207:$AQ$212,,MATCH($D344,$137:$137,0)-7),0),1)&amp;""""&amp;"#g'"&amp;" ${CONFIG_DIR}"&amp;$K$7&amp;"; export "&amp;BU$312&amp;"="&amp;""""&amp;INDEX($E$207:$G$212,MATCH("●",INDEX($H$207:$AQ$212,,MATCH($D344,$137:$137,0)-7),0),1)&amp;""";"),",",""",""")</f>
        <v/>
      </c>
      <c r="BV344" s="71" t="str">
        <f>SUBSTITUTE(IF(INDEX($E$207:$G$212,MATCH("●",INDEX($H$207:$AQ$212,,MATCH($D344,$137:$137,0)-7),0),1)=VLOOKUP(BV$312,$AD$9:$AN$32,8,FALSE),"","sed -i "&amp;IF($AK$310="MacOS","'' ","")&amp;"'s#"&amp;BV$312&amp;"="""&amp;INDEX($E$207:$G$212,MATCH("●",INDEX($H$207:$AQ$212,,MATCH($D344,$137:$137,0)-7),0),1)&amp;""""&amp;"#"&amp;BV$312&amp;"="&amp;""""&amp;VLOOKUP(BV$312,$AD$9:$AN$32,8,FALSE)&amp;""""&amp;"#g'"&amp;"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4" s="71" t="str">
        <f>SUBSTITUTE(IF(VLOOKUP(BW$312,$AD$9:$AN$32,8,FALSE)=INDEX($E$214:$G$219,MATCH("●",INDEX($H$214:$AQ$219,,MATCH($D344,$137:$137,0)-7),0),1),"","sed -i "&amp;IF($AK$310="MacOS","'' ","")&amp;"'s#"&amp;BW$312&amp;"="""&amp;VLOOKUP(BW$312,$AD$9:$AN$32,8,FALSE)&amp;""""&amp;"#"&amp;BW$312&amp;"="&amp;""""&amp;INDEX($E$214:$G$219,MATCH("●",INDEX($H$214:$AQ$219,,MATCH($D344,$137:$137,0)-7),0),1)&amp;""""&amp;"#g'"&amp;" ${CONFIG_DIR}"&amp;$K$7&amp;"; export "&amp;BW$312&amp;"="&amp;""""&amp;INDEX($E$214:$G$219,MATCH("●",INDEX($H$214:$AQ$219,,MATCH($D344,$137:$137,0)-7),0),1)&amp;""";"),",",""",""")</f>
        <v/>
      </c>
      <c r="BX344" s="71" t="str">
        <f>SUBSTITUTE(IF(INDEX($E$214:$G$219,MATCH("●",INDEX($H$214:$AQ$219,,MATCH($D344,$137:$137,0)-7),0),1)=VLOOKUP(BX$312,$AD$9:$AN$32,8,FALSE),"","sed -i "&amp;IF($AK$310="MacOS","'' ","")&amp;"'s#"&amp;BX$312&amp;"="""&amp;INDEX($E$214:$G$219,MATCH("●",INDEX($H$214:$AQ$219,,MATCH($D344,$137:$137,0)-7),0),1)&amp;""""&amp;"#"&amp;BX$312&amp;"="&amp;""""&amp;VLOOKUP(BX$312,$AD$9:$AN$32,8,FALSE)&amp;""""&amp;"#g'"&amp;"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4" s="71" t="str">
        <f>SUBSTITUTE(IF(VLOOKUP(BY$312,$AD$9:$AN$32,8,FALSE)=INDEX($E$221:$G$226,MATCH("●",INDEX($H$221:$AQ$226,,MATCH($D344,$137:$137,0)-7),0),1),"","sed -i "&amp;IF($AK$310="MacOS","'' ","")&amp;"'s#"&amp;BY$312&amp;"="""&amp;VLOOKUP(BY$312,$AD$9:$AN$32,8,FALSE)&amp;""""&amp;"#"&amp;BY$312&amp;"="&amp;""""&amp;INDEX($E$221:$G$226,MATCH("●",INDEX($H$221:$AQ$226,,MATCH($D344,$137:$137,0)-7),0),1)&amp;""""&amp;"#g'"&amp;" ${CONFIG_DIR}"&amp;$K$7&amp;"; export "&amp;BY$312&amp;"="&amp;""""&amp;INDEX($E$221:$G$226,MATCH("●",INDEX($H$221:$AQ$226,,MATCH($D344,$137:$137,0)-7),0),1)&amp;""";"),",",""",""")</f>
        <v/>
      </c>
      <c r="BZ344" s="71" t="str">
        <f>SUBSTITUTE(IF(INDEX($E$221:$G$226,MATCH("●",INDEX($H$221:$AQ$226,,MATCH($D344,$137:$137,0)-7),0),1)=VLOOKUP(BZ$312,$AD$9:$AN$32,8,FALSE),"","sed -i "&amp;IF($AK$310="MacOS","'' ","")&amp;"'s#"&amp;BZ$312&amp;"="""&amp;INDEX($E$221:$G$226,MATCH("●",INDEX($H$221:$AQ$226,,MATCH($D344,$137:$137,0)-7),0),1)&amp;""""&amp;"#"&amp;BZ$312&amp;"="&amp;""""&amp;VLOOKUP(BZ$312,$AD$9:$AN$32,8,FALSE)&amp;""""&amp;"#g'"&amp;"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4" s="71" t="str">
        <f>SUBSTITUTE(IF(VLOOKUP(CA$312,$AD$9:$AN$32,8,FALSE)=INDEX($E$228:$G$233,MATCH("●",INDEX($H$228:$AQ$233,,MATCH($D344,$137:$137,0)-7),0),1),"","sed -i "&amp;IF($AK$310="MacOS","'' ","")&amp;"'s#"&amp;CA$312&amp;"="""&amp;VLOOKUP(CA$312,$AD$9:$AN$32,8,FALSE)&amp;""""&amp;"#"&amp;CA$312&amp;"="&amp;""""&amp;INDEX($E$228:$G$233,MATCH("●",INDEX($H$228:$AQ$233,,MATCH($D344,$137:$137,0)-7),0),1)&amp;""""&amp;"#g'"&amp;" ${CONFIG_DIR}"&amp;$K$7&amp;"; export "&amp;CA$312&amp;"="&amp;""""&amp;INDEX($E$228:$G$233,MATCH("●",INDEX($H$228:$AQ$233,,MATCH($D344,$137:$137,0)-7),0),1)&amp;""";"),",",""",""")</f>
        <v/>
      </c>
      <c r="CB344" s="71" t="str">
        <f>SUBSTITUTE(IF(INDEX($E$228:$G$233,MATCH("●",INDEX($H$228:$AQ$233,,MATCH($D344,$137:$137,0)-7),0),1)=VLOOKUP(CB$312,$AD$9:$AN$32,8,FALSE),"","sed -i "&amp;IF($AK$310="MacOS","'' ","")&amp;"'s#"&amp;CB$312&amp;"="""&amp;INDEX($E$228:$G$233,MATCH("●",INDEX($H$228:$AQ$233,,MATCH($D344,$137:$137,0)-7),0),1)&amp;""""&amp;"#"&amp;CB$312&amp;"="&amp;""""&amp;VLOOKUP(CB$312,$AD$9:$AN$32,8,FALSE)&amp;""""&amp;"#g'"&amp;"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4" s="71" t="str">
        <f>SUBSTITUTE(IF(VLOOKUP(CC$312,$AD$9:$AN$32,8,FALSE)=INDEX($E$235:$G$240,MATCH("●",INDEX($H$235:$AQ$240,,MATCH($D344,$137:$137,0)-7),0),1),"","sed -i "&amp;IF($AK$310="MacOS","'' ","")&amp;"'s#"&amp;CC$312&amp;"="""&amp;VLOOKUP(CC$312,$AD$9:$AN$32,8,FALSE)&amp;""""&amp;"#"&amp;CC$312&amp;"="&amp;""""&amp;INDEX($E$235:$G$240,MATCH("●",INDEX($H$235:$AQ$240,,MATCH($D344,$137:$137,0)-7),0),1)&amp;""""&amp;"#g'"&amp;" ${CONFIG_DIR}"&amp;$K$7&amp;"; export "&amp;CC$312&amp;"="&amp;""""&amp;INDEX($E$235:$G$240,MATCH("●",INDEX($H$235:$AQ$240,,MATCH($D344,$137:$137,0)-7),0),1)&amp;""";"),",",""",""")</f>
        <v/>
      </c>
      <c r="CD344" s="71" t="str">
        <f>SUBSTITUTE(IF(INDEX($E$235:$G$240,MATCH("●",INDEX($H$235:$AQ$240,,MATCH($D344,$137:$137,0)-7),0),1)=VLOOKUP(CD$312,$AD$9:$AN$32,8,FALSE),"","sed -i "&amp;IF($AK$310="MacOS","'' ","")&amp;"'s#"&amp;CD$312&amp;"="""&amp;INDEX($E$235:$G$240,MATCH("●",INDEX($H$235:$AQ$240,,MATCH($D344,$137:$137,0)-7),0),1)&amp;""""&amp;"#"&amp;CD$312&amp;"="&amp;""""&amp;VLOOKUP(CD$312,$AD$9:$AN$32,8,FALSE)&amp;""""&amp;"#g'"&amp;"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4" s="71" t="str">
        <f>SUBSTITUTE(IF(VLOOKUP(CE$312,$AD$9:$AN$32,8,FALSE)=INDEX($E$242:$G$247,MATCH("●",INDEX($H$242:$AQ$247,,MATCH($D344,$137:$137,0)-7),0),1),"","sed -i "&amp;IF($AK$310="MacOS","'' ","")&amp;"'s#"&amp;CE$312&amp;"="""&amp;VLOOKUP(CE$312,$AD$9:$AN$32,8,FALSE)&amp;""""&amp;"#"&amp;CE$312&amp;"="&amp;""""&amp;INDEX($E$242:$G$247,MATCH("●",INDEX($H$242:$AQ$247,,MATCH($D344,$137:$137,0)-7),0),1)&amp;""""&amp;"#g'"&amp;" ${CONFIG_DIR}"&amp;$K$7&amp;"; export "&amp;CE$312&amp;"="&amp;""""&amp;INDEX($E$242:$G$247,MATCH("●",INDEX($H$242:$AQ$247,,MATCH($D344,$137:$137,0)-7),0),1)&amp;""";"),",",""",""")</f>
        <v/>
      </c>
      <c r="CF344" s="71" t="str">
        <f>SUBSTITUTE(IF(INDEX($E$242:$G$247,MATCH("●",INDEX($H$242:$AQ$247,,MATCH($D344,$137:$137,0)-7),0),1)=VLOOKUP(CF$312,$AD$9:$AN$32,8,FALSE),"","sed -i "&amp;IF($AK$310="MacOS","'' ","")&amp;"'s#"&amp;CF$312&amp;"="""&amp;INDEX($E$242:$G$247,MATCH("●",INDEX($H$242:$AQ$247,,MATCH($D344,$137:$137,0)-7),0),1)&amp;""""&amp;"#"&amp;CF$312&amp;"="&amp;""""&amp;VLOOKUP(CF$312,$AD$9:$AN$32,8,FALSE)&amp;""""&amp;"#g'"&amp;"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4" s="71" t="str">
        <f>SUBSTITUTE(IF(VLOOKUP(CG$312,$AD$9:$AN$32,8,FALSE)=INDEX($E$249:$G$253,MATCH("●",INDEX($H$249:$AQ$253,,MATCH($D344,$137:$137,0)-7),0),1),"","sed -i "&amp;IF($AK$310="MacOS","'' ","")&amp;"'s#"&amp;CG$312&amp;"="""&amp;VLOOKUP(CG$312,$AD$9:$AN$32,8,FALSE)&amp;""""&amp;"#"&amp;CG$312&amp;"="&amp;""""&amp;INDEX($E$249:$G$253,MATCH("●",INDEX($H$249:$AQ$253,,MATCH($D344,$137:$137,0)-7),0),1)&amp;""""&amp;"#g'"&amp;" ${CONFIG_DIR}"&amp;$K$7&amp;"; export "&amp;CG$312&amp;"="&amp;""""&amp;INDEX($E$249:$G$253,MATCH("●",INDEX($H$249:$AQ$253,,MATCH($D344,$137:$137,0)-7),0),1)&amp;""";"),",",""",""")</f>
        <v/>
      </c>
      <c r="CH344" s="71" t="str">
        <f>SUBSTITUTE(IF(INDEX($E$249:$G$253,MATCH("●",INDEX($H$249:$AQ$253,,MATCH($D344,$137:$137,0)-7),0),1)=VLOOKUP(CH$312,$AD$9:$AN$32,8,FALSE),"","sed -i "&amp;IF($AK$310="MacOS","'' ","")&amp;"'s#"&amp;CH$312&amp;"="""&amp;INDEX($E$249:$G$253,MATCH("●",INDEX($H$249:$AQ$253,,MATCH($D344,$137:$137,0)-7),0),1)&amp;""""&amp;"#"&amp;CH$312&amp;"="&amp;""""&amp;VLOOKUP(CH$312,$AD$9:$AN$32,8,FALSE)&amp;""""&amp;"#g'"&amp;"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4" s="71" t="str">
        <f>SUBSTITUTE(IF(VLOOKUP(CI$312,$AD$9:$AN$32,8,FALSE)=INDEX($E$255:$G$259,MATCH("●",INDEX($H$255:$AQ$259,,MATCH($D344,$137:$137,0)-7),0),1),"","sed -i "&amp;IF($AK$310="MacOS","'' ","")&amp;"'s#"&amp;CI$312&amp;"="""&amp;VLOOKUP(CI$312,$AD$9:$AN$32,8,FALSE)&amp;""""&amp;"#"&amp;CI$312&amp;"="&amp;""""&amp;INDEX($E$255:$G$259,MATCH("●",INDEX($H$255:$AQ$259,,MATCH($D344,$137:$137,0)-7),0),1)&amp;""""&amp;"#g'"&amp;" ${CONFIG_DIR}"&amp;$K$7&amp;"; export "&amp;CI$312&amp;"="&amp;""""&amp;INDEX($E$255:$G$259,MATCH("●",INDEX($H$255:$AQ$259,,MATCH($D344,$137:$137,0)-7),0),1)&amp;""";"),",",""",""")</f>
        <v/>
      </c>
      <c r="CJ344" s="71" t="str">
        <f>SUBSTITUTE(IF(INDEX($E$255:$G$259,MATCH("●",INDEX($H$255:$AQ$259,,MATCH($D344,$137:$137,0)-7),0),1)=VLOOKUP(CJ$312,$AD$9:$AN$32,8,FALSE),"","sed -i "&amp;IF($AK$310="MacOS","'' ","")&amp;"'s#"&amp;CJ$312&amp;"="""&amp;INDEX($E$255:$G$259,MATCH("●",INDEX($H$255:$AQ$259,,MATCH($D344,$137:$137,0)-7),0),1)&amp;""""&amp;"#"&amp;CJ$312&amp;"="&amp;""""&amp;VLOOKUP(CJ$312,$AD$9:$AN$32,8,FALSE)&amp;""""&amp;"#g'"&amp;"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4" s="71" t="str">
        <f>SUBSTITUTE(IF(VLOOKUP(CK$312,$AD$9:$AN$32,8,FALSE)=INDEX($E$261:$G$270,MATCH("●",INDEX($H$261:$AQ$270,,MATCH($D344,$137:$137,0)-7),0),1),"","sed -i "&amp;IF($AK$310="MacOS","'' ","")&amp;"'s#"&amp;CK$312&amp;"="""&amp;VLOOKUP(CK$312,$AD$9:$AN$32,8,FALSE)&amp;""""&amp;"#"&amp;CK$312&amp;"="&amp;""""&amp;INDEX($E$261:$G$270,MATCH("●",INDEX($H$261:$AQ$270,,MATCH($D344,$137:$137,0)-7),0),1)&amp;""""&amp;"#g'"&amp;" ${CONFIG_DIR}"&amp;$K$7&amp;"; export "&amp;CK$312&amp;"="&amp;""""&amp;INDEX($E$261:$G$270,MATCH("●",INDEX($H$261:$AQ$270,,MATCH($D344,$137:$137,0)-7),0),1)&amp;""";"),",",""",""")</f>
        <v/>
      </c>
      <c r="CL344" s="71" t="str">
        <f t="shared" si="6"/>
        <v/>
      </c>
      <c r="CM344" s="71" t="str">
        <f t="shared" si="7"/>
        <v/>
      </c>
      <c r="CN344" s="71" t="str">
        <f t="shared" si="8"/>
        <v/>
      </c>
      <c r="CO344" s="71" t="str">
        <f t="shared" si="9"/>
        <v/>
      </c>
      <c r="CP344" s="71" t="str">
        <f t="shared" si="10"/>
        <v/>
      </c>
      <c r="CQ344" s="71" t="str">
        <f t="shared" si="11"/>
        <v/>
      </c>
      <c r="CR344" s="71" t="str">
        <f t="shared" si="12"/>
        <v/>
      </c>
      <c r="CS344" s="5" t="s">
        <v>735</v>
      </c>
    </row>
    <row r="345" spans="4:97" ht="72" customHeight="1">
      <c r="D345" s="96">
        <f t="shared" si="13"/>
        <v>109</v>
      </c>
      <c r="E345" s="97"/>
      <c r="F345" s="97"/>
      <c r="G345" s="98"/>
      <c r="H345" s="45" t="str">
        <f t="shared" ca="1" si="5"/>
        <v>clear; echo テストケース109;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's#POSTGRESQL_ALLOW_CONNECTIONS="true"#POSTGRESQL_ALLOW_CONNECTIONS="false"#g' ${CONFIG_DIR}db_data_config.txt; export POSTGRESQL_ALLOW_CONNECTIONS="false";sh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's#POSTGRESQL_ALLOW_CONNECTIONS="false"#POSTGRESQL_ALLOW_CONNECTIONS="true"#g' ${CONFIG_DIR}db_data_config.txt; export POSTGRESQL_ALLOW_CONNECTIONS="true";</v>
      </c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7"/>
      <c r="AE345" s="99" t="str" cm="1">
        <f t="array" ref="AE345">SUBSTITUTE(INDEX($H$288:$AQ$288, , MATCH($D345, $137:$137, 0)-7),"-","")</f>
        <v>正常</v>
      </c>
      <c r="AF345" s="100"/>
      <c r="AG345" s="101"/>
      <c r="AH345" s="102" t="s">
        <v>1596</v>
      </c>
      <c r="AI345" s="103"/>
      <c r="AJ345" s="103"/>
      <c r="AK345" s="103"/>
      <c r="AL345" s="103"/>
      <c r="AM345" s="103"/>
      <c r="AN345" s="103"/>
      <c r="AO345" s="103"/>
      <c r="AP345" s="103"/>
      <c r="AQ345" s="104"/>
      <c r="AS345" s="68" t="str" cm="1">
        <f t="array" ref="AS345">SUBSTITUTE(TEXT(INDEX($H$291:$AQ$291,1,$D345-77),"000000"),"-","")</f>
        <v>240001</v>
      </c>
      <c r="AT345" s="69"/>
      <c r="AU345" s="70"/>
      <c r="AW345" s="71" t="str">
        <f>SUBSTITUTE(IF(VLOOKUP(AW$312,$AD$9:$AN$32,8,FALSE)=INDEX($E$143:$G$146,MATCH("●",INDEX($H$143:$AQ$146,,MATCH($D345,$137:$137,0)-7),0),1),"","sed -i "&amp;IF($AK$310="MacOS","'' ","")&amp;"'s#"&amp;AW$312&amp;"="""&amp;VLOOKUP(AW$312,$AD$9:$AN$32,8,FALSE)&amp;""""&amp;"#"&amp;AW$312&amp;"="&amp;""""&amp;INDEX($E$143:$G$146,MATCH("●",INDEX($H$143:$AQ$146,,MATCH($D345,$137:$137,0)-7),0),1)&amp;""""&amp;"#g'"&amp;" ${CONFIG_DIR}"&amp;$K$7&amp;"; export "&amp;AW$312&amp;"="&amp;""""&amp;INDEX($E$143:$G$146,MATCH("●",INDEX($H$143:$AQ$146,,MATCH($D345,$137:$137,0)-7),0),1)&amp;""";"),",",""",""")</f>
        <v>sed -i '' 's#DBMS_NAME="MySQL"#DBMS_NAME="PostgreSQL"#g' ${CONFIG_DIR}db_sql_config.txt; export DBMS_NAME="PostgreSQL";</v>
      </c>
      <c r="AX345" s="71" t="str">
        <f>SUBSTITUTE(IF(INDEX($E$143:$G$146,MATCH("●",INDEX($H$143:$AQ$146,,MATCH($D345,$137:$137,0)-7),0),1)=VLOOKUP(AX$312,$AD$9:$AN$32,8,FALSE),"","sed -i "&amp;IF($AK$310="MacOS","'' ","")&amp;"'s#"&amp;AX$312&amp;"="""&amp;INDEX($E$143:$G$146,MATCH("●",INDEX($H$143:$AQ$146,,MATCH($D345,$137:$137,0)-7),0),1)&amp;""""&amp;"#"&amp;AX$312&amp;"="&amp;""""&amp;VLOOKUP(AX$312,$AD$9:$AN$32,8,FALSE)&amp;""""&amp;"#g'"&amp;"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45" s="71" t="str">
        <f>SUBSTITUTE(IF(VLOOKUP(AY$312,$AD$9:$AN$32,8,FALSE)=INDEX($E$148:$G$149,MATCH("●",INDEX($H$148:$AQ$149,,MATCH($D345,$137:$137,0)-7),0),1),"","sed -i "&amp;IF($AK$310="MacOS","'' ","")&amp;"'s#"&amp;AY$312&amp;"="""&amp;VLOOKUP(AY$312,$AD$9:$AN$32,8,FALSE)&amp;""""&amp;"#"&amp;AY$312&amp;"="&amp;""""&amp;INDEX($E$148:$G$149,MATCH("●",INDEX($H$148:$AQ$149,,MATCH($D345,$137:$137,0)-7),0),1)&amp;""""&amp;"#g'"&amp;" ${CONFIG_DIR}"&amp;$K$7&amp;"; export "&amp;AY$312&amp;"="&amp;""""&amp;INDEX($E$148:$G$149,MATCH("●",INDEX($H$148:$AQ$149,,MATCH($D345,$137:$137,0)-7),0),1)&amp;""";"),",",""",""")</f>
        <v/>
      </c>
      <c r="AZ345" s="71" t="str">
        <f>SUBSTITUTE(IF(INDEX($E$148:$G$149,MATCH("●",INDEX($H$148:$AQ$149,,MATCH($D345,$137:$137,0)-7),0),1)=VLOOKUP(AZ$312,$AD$9:$AN$16,8,FALSE),"","sed -i "&amp;IF($AK$310="MacOS","'' ","")&amp;"'s#"&amp;AZ$312&amp;"="""&amp;INDEX($E$148:$G$149,MATCH("●",INDEX($H$148:$AQ$149,,MATCH($D345,$137:$137,0)-7),0),1)&amp;""""&amp;"#"&amp;AZ$312&amp;"="&amp;""""&amp;VLOOKUP(AZ$312,$AD$9:$AN$16,8,FALSE)&amp;""""&amp;"#g'"&amp;"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5" s="71" t="str">
        <f>SUBSTITUTE(IF(VLOOKUP(BA$312,$AD$9:$AN$32,8,FALSE)=INDEX($E$151:$G$156,MATCH("●",INDEX($H$151:$AQ$156,,MATCH($D345,$137:$137,0)-7),0),1),"","sed -i "&amp;IF($AK$310="MacOS","'' ","")&amp;"'s#"&amp;BA$312&amp;"="""&amp;VLOOKUP(BA$312,$AD$9:$AN$32,8,FALSE)&amp;""""&amp;"#"&amp;BA$312&amp;"="&amp;""""&amp;INDEX($E$151:$G$156,MATCH("●",INDEX($H$151:$AQ$156,,MATCH($D345,$137:$137,0)-7),0),1)&amp;""""&amp;"#g'"&amp;" ${CONFIG_DIR}"&amp;$K$7&amp;"; export "&amp;BA$312&amp;"="&amp;""""&amp;INDEX($E$151:$G$156,MATCH("●",INDEX($H$151:$AQ$156,,MATCH($D345,$137:$137,0)-7),0),1)&amp;""";"),",",""",""")</f>
        <v>sed -i '' 's#DATABASE_CHARACTER_SET="utf8mb4"#DATABASE_CHARACTER_SET="utf8"#g' ${CONFIG_DIR}db_sql_config.txt; export DATABASE_CHARACTER_SET="utf8";</v>
      </c>
      <c r="BB345" s="71" t="str">
        <f>SUBSTITUTE(IF(INDEX($E$151:$G$156,MATCH("●",INDEX($H$151:$AQ$156,,MATCH($D345,$137:$137,0)-7),0),1)=VLOOKUP(BB$312,$AD$9:$AN$16,8,FALSE),"","sed -i "&amp;IF($AK$310="MacOS","'' ","")&amp;"'s#"&amp;BB$312&amp;"="""&amp;INDEX($E$151:$G$156,MATCH("●",INDEX($H$151:$AQ$156,,MATCH($D345,$137:$137,0)-7),0),1)&amp;""""&amp;"#"&amp;BB$312&amp;"="&amp;""""&amp;VLOOKUP(BB$312,$AD$9:$AN$16,8,FALSE)&amp;""""&amp;"#g'"&amp;"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45" s="71" t="str">
        <f>SUBSTITUTE(IF(VLOOKUP(BC$312,$AD$9:$AN$32,8,FALSE)=INDEX($E$158:$G$166,MATCH("●",INDEX($H$158:$AQ$166,,MATCH($D345,$137:$137,0)-7),0),1),"","sed -i "&amp;IF($AK$310="MacOS","'' ","")&amp;"'s#"&amp;BC$312&amp;"="""&amp;VLOOKUP(BC$312,$AD$9:$AN$32,8,FALSE)&amp;""""&amp;"#"&amp;BC$312&amp;"="&amp;""""&amp;INDEX($E$158:$G$166,MATCH("●",INDEX($H$158:$AQ$166,,MATCH($D345,$137:$137,0)-7),0),1)&amp;""""&amp;"#g'"&amp;" ${CONFIG_DIR}"&amp;$K$7&amp;"; export "&amp;BC$312&amp;"="&amp;""""&amp;INDEX($E$158:$G$166,MATCH("●",INDEX($H$158:$AQ$166,,MATCH($D345,$137:$137,0)-7),0),1)&amp;""";"),",",""",""")</f>
        <v>sed -i '' 's#DATABASE_COLLATE="utf8mb4_unicode_ci"#DATABASE_COLLATE="C"#g' ${CONFIG_DIR}db_sql_config.txt; export DATABASE_COLLATE="C";</v>
      </c>
      <c r="BD345" s="71" t="str">
        <f>SUBSTITUTE(IF(INDEX($E$158:$G$166,MATCH("●",INDEX($H$158:$AQ$166,,MATCH($D345,$137:$137,0)-7),0),1)=VLOOKUP(BD$312,$AD$9:$AN$16,8,FALSE),"","sed -i "&amp;IF($AK$310="MacOS","'' ","")&amp;"'s#"&amp;BD$312&amp;"="""&amp;INDEX($E$158:$G$166,MATCH("●",INDEX($H$158:$AQ$166,,MATCH($D345,$137:$137,0)-7),0),1)&amp;""""&amp;"#"&amp;BD$312&amp;"="&amp;""""&amp;VLOOKUP(BD$312,$AD$9:$AN$16,8,FALSE)&amp;""""&amp;"#g'"&amp;"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45" s="71" t="str">
        <f>SUBSTITUTE(IF(VLOOKUP(BE$312,$AD$9:$AN$32,8,FALSE)=INDEX($E$168:$G$169,MATCH("●",INDEX($H$168:$AQ$169,,MATCH($D345,$137:$137,0)-7),0),1),"","sed -i "&amp;IF($AK$310="MacOS","'' ","")&amp;"'s#"&amp;BE$312&amp;"="""&amp;VLOOKUP(BE$312,$AD$9:$AD$9:$AN$32,8,FALSE)&amp;""""&amp;"#"&amp;BE$312&amp;"="&amp;""""&amp;INDEX($E$168:$G$169,MATCH("●",INDEX($H$168:$AQ$169,,MATCH($D345,$137:$137,0)-7),0),1)&amp;""""&amp;"#g'"&amp;" ${CONFIG_DIR}"&amp;$K$7&amp;"; export "&amp;BE$312&amp;"="&amp;""""&amp;INDEX($E$168:$G$169,MATCH("●",INDEX($H$168:$AQ$169,,MATCH($D345,$137:$137,0)-7),0),1)&amp;""";"),",",""",""")</f>
        <v/>
      </c>
      <c r="BF345" s="71" t="str">
        <f>SUBSTITUTE(IF(INDEX($E$168:$G$169,MATCH("●",INDEX($H$168:$AQ$169,,MATCH($D345,$137:$137,0)-7),0),1)=VLOOKUP(BF$312,$AD$9:$AN$16,8,FALSE),"","sed -i "&amp;IF($AK$310="MacOS","'' ","")&amp;"'s#"&amp;BF$312&amp;"="""&amp;INDEX($E$168:$G$169,MATCH("●",INDEX($H$168:$AQ$169,,MATCH($D345,$137:$137,0)-7),0),1)&amp;""""&amp;"#"&amp;BF$312&amp;"="&amp;""""&amp;VLOOKUP(BF$312,$AD$9:$AN$16,8,FALSE)&amp;""""&amp;"#g'"&amp;"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5" s="71" t="str">
        <f>SUBSTITUTE(IF(VLOOKUP(BG$312,$AD$9:$AN$32,8,FALSE)=INDEX($E$171:$G$172,MATCH("●",INDEX($H$171:$AQ$172,,MATCH($D345,$137:$137,0)-7),0),1),"","sed -i "&amp;IF($AK$310="MacOS","'' ","")&amp;"'s#"&amp;BG$312&amp;"="""&amp;VLOOKUP(BG$312,$AD$9:$AN$32,8,FALSE)&amp;""""&amp;"#"&amp;BG$312&amp;"="&amp;""""&amp;INDEX($E$171:$G$172,MATCH("●",INDEX($H$171:$AQ$172,,MATCH($D345,$137:$137,0)-7),0),1)&amp;""""&amp;"#g'"&amp;" ${CONFIG_DIR}"&amp;$K$7&amp;"; export "&amp;BG$312&amp;"="&amp;""""&amp;INDEX($E$171:$G$172,MATCH("●",INDEX($H$171:$AQ$172,,MATCH($D345,$137:$137,0)-7),0),1)&amp;""";"),",",""",""")</f>
        <v/>
      </c>
      <c r="BH345" s="71" t="str">
        <f>SUBSTITUTE(IF(INDEX($E$171:$G$172,MATCH("●",INDEX($H$171:$AQ$172,,MATCH($D345,$137:$137,0)-7),0),1)=VLOOKUP(BH$312,$AD$9:$AN$16,8,FALSE),"","sed -i "&amp;IF($AK$310="MacOS","'' ","")&amp;"'s#"&amp;BH$312&amp;"="""&amp;INDEX($E$171:$G$172,MATCH("●",INDEX($H$171:$AQ$172,,MATCH($D345,$137:$137,0)-7),0),1)&amp;""""&amp;"#"&amp;BH$312&amp;"="&amp;""""&amp;VLOOKUP(BH$312,$AD$9:$AN$16,8,FALSE)&amp;""""&amp;"#g'"&amp;"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5" s="71" t="str">
        <f>SUBSTITUTE(IF(VLOOKUP(BI$312,$AD$9:$AN$32,8,FALSE)=INDEX($E$174:$G$186,MATCH("●",INDEX($H$174:$AQ$186,,MATCH($D345,$137:$137,0)-7),0),1),"","sed -i "&amp;IF($AK$310="MacOS","'' ","")&amp;"'s#"&amp;BI$312&amp;"="""&amp;VLOOKUP(BI$312,$AD$9:$AN$32,8,FALSE)&amp;""""&amp;"#"&amp;BI$312&amp;"="&amp;""""&amp;INDEX($E$174:$G$186,MATCH("●",INDEX($H$174:$AQ$186,,MATCH($D345,$137:$137,0)-7),0),1)&amp;""""&amp;"#g'"&amp;" ${CONFIG_DIR}"&amp;$K$7&amp;"; export "&amp;BI$312&amp;"="&amp;""""&amp;INDEX($E$174:$G$186,MATCH("●",INDEX($H$174:$AQ$186,,MATCH($D345,$137:$137,0)-7),0),1)&amp;""";"),",",""",""")</f>
        <v>sed -i '' 's#DATABASE_USERRIGHT="ALL PRIVILEGES"#DATABASE_USERRIGHT="Superuser"#g' ${CONFIG_DIR}db_sql_config.txt; export DATABASE_USERRIGHT="Superuser";</v>
      </c>
      <c r="BJ345" s="71" t="str">
        <f>SUBSTITUTE(IF(INDEX($E$174:$G$186,MATCH("●",INDEX($H$174:$AQ$186,,MATCH($D345,$137:$137,0)-7),0),1)=VLOOKUP(BJ$312,$AD$9:$AN$16,8,FALSE),"","sed -i "&amp;IF($AK$310="MacOS","'' ","")&amp;"'s#"&amp;BJ$312&amp;"="""&amp;INDEX($E$174:$G$186,MATCH("●",INDEX($H$174:$AQ$186,,MATCH($D345,$137:$137,0)-7),0),1)&amp;""""&amp;"#"&amp;BJ$312&amp;"="&amp;""""&amp;VLOOKUP(BJ$312,$AD$9:$AN$16,8,FALSE)&amp;""""&amp;"#g'"&amp;"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45" s="71" t="str">
        <f>SUBSTITUTE(IF(VLOOKUP(BK$312,$AD$9:$AN$32,8,FALSE)=INDEX($E$188:$G$191,MATCH("●",INDEX($H$188:$AQ$191,,MATCH($D345,$137:$137,0)-7),0),1),"","sed -i "&amp;IF($AK$310="MacOS","'' ","")&amp;"'s#"&amp;BK$312&amp;"="""&amp;VLOOKUP(BK$312,$AD$9:$AN$32,8,FALSE)&amp;""""&amp;"#"&amp;BK$312&amp;"="&amp;""""&amp;INDEX($E$188:$G$191,MATCH("●",INDEX($H$188:$AQ$191,,MATCH($D345,$137:$137,0)-7),0),1)&amp;""""&amp;"#g'"&amp;" ${CONFIG_DIR}"&amp;$K$7&amp;"; export "&amp;BK$312&amp;"="&amp;""""&amp;INDEX($E$188:$G$191,MATCH("●",INDEX($H$188:$AQ$191,,MATCH($D345,$137:$137,0)-7),0),1)&amp;""";"),",",""",""")</f>
        <v/>
      </c>
      <c r="BL345" s="71" t="str">
        <f>SUBSTITUTE(IF(INDEX($E$188:$G$191,MATCH("●",INDEX($H$188:$AQ$191,,MATCH($D345,$137:$137,0)-7),0),1)=VLOOKUP(BL$312,$AD$9:$AN$32,8,FALSE),"","sed -i "&amp;IF($AK$310="MacOS","'' ","")&amp;"'s#"&amp;BL$312&amp;"="""&amp;INDEX($E$188:$G$191,MATCH("●",INDEX($H$188:$AQ$191,,MATCH($D345,$137:$137,0)-7),0),1)&amp;""""&amp;"#"&amp;BL$312&amp;"="&amp;""""&amp;VLOOKUP(BL$312,$AD$9:$AN$32,8,FALSE)&amp;""""&amp;"#g'"&amp;"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5" s="71" t="str">
        <f>SUBSTITUTE(IF(VLOOKUP(BM$312,$AD$9:$AN$32,8,FALSE)=INDEX($E$193:$G$194,MATCH("●",INDEX($H$193:$AQ$194,,MATCH($D345,$137:$137,0)-7),0),1),"","sed -i "&amp;IF($AK$310="MacOS","'' ","")&amp;"'s#"&amp;BM$312&amp;"="""&amp;VLOOKUP(BM$312,$AD$9:$AN$32,8,FALSE)&amp;""""&amp;"#"&amp;BM$312&amp;"="&amp;""""&amp;INDEX($E$193:$G$194,MATCH("●",INDEX($H$193:$AQ$194,,MATCH($D345,$137:$137,0)-7),0),1)&amp;""""&amp;"#g'"&amp;" ${CONFIG_DIR}"&amp;$K$7&amp;"; export "&amp;BM$312&amp;"="&amp;""""&amp;INDEX($E$193:$G$194,MATCH("●",INDEX($H$193:$AQ$194,,MATCH($D345,$137:$137,0)-7),0),1)&amp;""";"),",",""",""")</f>
        <v/>
      </c>
      <c r="BN345" s="71" t="str">
        <f>SUBSTITUTE(IF(INDEX($E$193:$G$194,MATCH("●",INDEX($H$193:$AQ$194,,MATCH($D345,$137:$137,0)-7),0),1)=VLOOKUP(BN$312,$AD$9:$AN$32,8,FALSE),"","sed -i "&amp;IF($AK$310="MacOS","'' ","")&amp;"'s#"&amp;BN$312&amp;"="""&amp;INDEX($E$193:$G$194,MATCH("●",INDEX($H$193:$AQ$194,,MATCH($D345,$137:$137,0)-7),0),1)&amp;""""&amp;"#"&amp;BN$312&amp;"="&amp;""""&amp;VLOOKUP(BN$312,$AD$9:$AN$32,8,FALSE)&amp;""""&amp;"#g'"&amp;"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5" s="71" t="str">
        <f>SUBSTITUTE(IF(VLOOKUP(BO$312,$AD$9:$AN$32,8,FALSE)=INDEX($E$196:$G$197,MATCH("●",INDEX($H$196:$AQ$197,,MATCH($D345,$137:$137,0)-7),0),1),"","sed -i "&amp;IF($AK$310="MacOS","'' ","")&amp;"'s#"&amp;BO$312&amp;"="""&amp;VLOOKUP(BO$312,$AD$9:$AN$32,8,FALSE)&amp;""""&amp;"#"&amp;BO$312&amp;"="&amp;""""&amp;INDEX($E$196:$G$197,MATCH("●",INDEX($H$196:$AQ$197,,MATCH($D345,$137:$137,0)-7),0),1)&amp;""""&amp;"#g'"&amp;" ${CONFIG_DIR}"&amp;$K$7&amp;"; export "&amp;BO$312&amp;"="&amp;""""&amp;INDEX($E$196:$G$197,MATCH("●",INDEX($H$196:$AQ$197,,MATCH($D345,$137:$137,0)-7),0),1)&amp;""";"),",",""",""")</f>
        <v/>
      </c>
      <c r="BP345" s="71" t="str">
        <f>SUBSTITUTE(IF(INDEX($E$196:$G$197,MATCH("●",INDEX($H$196:$AQ$197,,MATCH($D345,$137:$137,0)-7),0),1)=VLOOKUP(BP$312,$AD$9:$AN$32,8,FALSE),"","sed -i "&amp;IF($AK$310="MacOS","'' ","")&amp;"'s#"&amp;BP$312&amp;"="""&amp;INDEX($E$196:$G$197,MATCH("●",INDEX($H$196:$AQ$197,,MATCH($D345,$137:$137,0)-7),0),1)&amp;""""&amp;"#"&amp;BP$312&amp;"="&amp;""""&amp;VLOOKUP(BP$312,$AD$9:$AN$32,8,FALSE)&amp;""""&amp;"#g'"&amp;"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5" s="71" t="str">
        <f>SUBSTITUTE(IF(VLOOKUP(BQ$312,$AD$9:$AN$32,8,FALSE)=INDEX($E$199:$G$200,MATCH("●",INDEX($H$199:$AQ$200,,MATCH($D345,$137:$137,0)-7),0),1),"","sed -i "&amp;IF($AK$310="MacOS","'' ","")&amp;"'s#"&amp;BQ$312&amp;"="""&amp;VLOOKUP(BQ$312,$AD$9:$AN$32,8,FALSE)&amp;""""&amp;"#"&amp;BQ$312&amp;"="&amp;""""&amp;INDEX($E$199:$G$200,MATCH("●",INDEX($H$199:$AQ$200,,MATCH($D345,$137:$137,0)-7),0),1)&amp;""""&amp;"#g'"&amp;" ${CONFIG_DIR}"&amp;$K$7&amp;"; export "&amp;BQ$312&amp;"="&amp;""""&amp;INDEX($E$199:$G$200,MATCH("●",INDEX($H$199:$AQ$200,,MATCH($D345,$137:$137,0)-7),0),1)&amp;""";"),",",""",""")</f>
        <v/>
      </c>
      <c r="BR345" s="71" t="str">
        <f>SUBSTITUTE(IF(INDEX($E$199:$G$200,MATCH("●",INDEX($H$199:$AQ$200,,MATCH($D345,$137:$137,0)-7),0),1)=VLOOKUP(BR$312,$AD$9:$AN$32,8,FALSE),"","sed -i "&amp;IF($AK$310="MacOS","'' ","")&amp;"'s#"&amp;BR$312&amp;"="""&amp;INDEX($E$199:$G$200,MATCH("●",INDEX($H$199:$AQ$200,,MATCH($D345,$137:$137,0)-7),0),1)&amp;""""&amp;"#"&amp;BR$312&amp;"="&amp;""""&amp;VLOOKUP(BR$312,$AD$9:$AN$32,8,FALSE)&amp;""""&amp;"#g'"&amp;"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5" s="71" t="str">
        <f>SUBSTITUTE(IF(VLOOKUP(BS$312,$AD$9:$AN$32,8,FALSE)=INDEX($E$202:$G$205,MATCH("●",INDEX($H$202:$AQ$205,,MATCH($D345,$137:$137,0)-7),0),1),"","sed -i "&amp;IF($AK$310="MacOS","'' ","")&amp;"'s#"&amp;BS$312&amp;"="""&amp;VLOOKUP(BS$312,$AD$9:$AN$32,8,FALSE)&amp;""""&amp;"#"&amp;BS$312&amp;"="&amp;""""&amp;INDEX($E$202:$G$205,MATCH("●",INDEX($H$202:$AQ$205,,MATCH($D345,$137:$137,0)-7),0),1)&amp;""""&amp;"#g'"&amp;" ${CONFIG_DIR}"&amp;$K$7&amp;"; export "&amp;BS$312&amp;"="&amp;""""&amp;INDEX($E$202:$G$205,MATCH("●",INDEX($H$202:$AQ$205,,MATCH($D345,$137:$137,0)-7),0),1)&amp;""";"),",",""",""")</f>
        <v/>
      </c>
      <c r="BT345" s="71" t="str">
        <f>SUBSTITUTE(IF(INDEX($E$202:$G$205,MATCH("●",INDEX($H$202:$AQ$205,,MATCH($D345,$137:$137,0)-7),0),1)=VLOOKUP(BT$312,$AD$9:$AN$32,8,FALSE),"","sed -i "&amp;IF($AK$310="MacOS","'' ","")&amp;"'s#"&amp;BT$312&amp;"="""&amp;INDEX($E$202:$G$205,MATCH("●",INDEX($H$202:$AQ$205,,MATCH($D345,$137:$137,0)-7),0),1)&amp;""""&amp;"#"&amp;BT$312&amp;"="&amp;""""&amp;VLOOKUP(BT$312,$AD$9:$AN$32,8,FALSE)&amp;""""&amp;"#g'"&amp;"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5" s="71" t="str">
        <f>SUBSTITUTE(IF(VLOOKUP(BU$312,$AD$9:$AN$32,8,FALSE)=INDEX($E$207:$G$212,MATCH("●",INDEX($H$207:$AQ$212,,MATCH($D345,$137:$137,0)-7),0),1),"","sed -i "&amp;IF($AK$310="MacOS","'' ","")&amp;"'s#"&amp;BU$312&amp;"="""&amp;VLOOKUP(BU$312,$AD$9:$AN$32,8,FALSE)&amp;""""&amp;"#"&amp;BU$312&amp;"="&amp;""""&amp;INDEX($E$207:$G$212,MATCH("●",INDEX($H$207:$AQ$212,,MATCH($D345,$137:$137,0)-7),0),1)&amp;""""&amp;"#g'"&amp;" ${CONFIG_DIR}"&amp;$K$7&amp;"; export "&amp;BU$312&amp;"="&amp;""""&amp;INDEX($E$207:$G$212,MATCH("●",INDEX($H$207:$AQ$212,,MATCH($D345,$137:$137,0)-7),0),1)&amp;""";"),",",""",""")</f>
        <v/>
      </c>
      <c r="BV345" s="71" t="str">
        <f>SUBSTITUTE(IF(INDEX($E$207:$G$212,MATCH("●",INDEX($H$207:$AQ$212,,MATCH($D345,$137:$137,0)-7),0),1)=VLOOKUP(BV$312,$AD$9:$AN$32,8,FALSE),"","sed -i "&amp;IF($AK$310="MacOS","'' ","")&amp;"'s#"&amp;BV$312&amp;"="""&amp;INDEX($E$207:$G$212,MATCH("●",INDEX($H$207:$AQ$212,,MATCH($D345,$137:$137,0)-7),0),1)&amp;""""&amp;"#"&amp;BV$312&amp;"="&amp;""""&amp;VLOOKUP(BV$312,$AD$9:$AN$32,8,FALSE)&amp;""""&amp;"#g'"&amp;"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5" s="71" t="str">
        <f>SUBSTITUTE(IF(VLOOKUP(BW$312,$AD$9:$AN$32,8,FALSE)=INDEX($E$214:$G$219,MATCH("●",INDEX($H$214:$AQ$219,,MATCH($D345,$137:$137,0)-7),0),1),"","sed -i "&amp;IF($AK$310="MacOS","'' ","")&amp;"'s#"&amp;BW$312&amp;"="""&amp;VLOOKUP(BW$312,$AD$9:$AN$32,8,FALSE)&amp;""""&amp;"#"&amp;BW$312&amp;"="&amp;""""&amp;INDEX($E$214:$G$219,MATCH("●",INDEX($H$214:$AQ$219,,MATCH($D345,$137:$137,0)-7),0),1)&amp;""""&amp;"#g'"&amp;" ${CONFIG_DIR}"&amp;$K$7&amp;"; export "&amp;BW$312&amp;"="&amp;""""&amp;INDEX($E$214:$G$219,MATCH("●",INDEX($H$214:$AQ$219,,MATCH($D345,$137:$137,0)-7),0),1)&amp;""";"),",",""",""")</f>
        <v/>
      </c>
      <c r="BX345" s="71" t="str">
        <f>SUBSTITUTE(IF(INDEX($E$214:$G$219,MATCH("●",INDEX($H$214:$AQ$219,,MATCH($D345,$137:$137,0)-7),0),1)=VLOOKUP(BX$312,$AD$9:$AN$32,8,FALSE),"","sed -i "&amp;IF($AK$310="MacOS","'' ","")&amp;"'s#"&amp;BX$312&amp;"="""&amp;INDEX($E$214:$G$219,MATCH("●",INDEX($H$214:$AQ$219,,MATCH($D345,$137:$137,0)-7),0),1)&amp;""""&amp;"#"&amp;BX$312&amp;"="&amp;""""&amp;VLOOKUP(BX$312,$AD$9:$AN$32,8,FALSE)&amp;""""&amp;"#g'"&amp;"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5" s="71" t="str">
        <f>SUBSTITUTE(IF(VLOOKUP(BY$312,$AD$9:$AN$32,8,FALSE)=INDEX($E$221:$G$226,MATCH("●",INDEX($H$221:$AQ$226,,MATCH($D345,$137:$137,0)-7),0),1),"","sed -i "&amp;IF($AK$310="MacOS","'' ","")&amp;"'s#"&amp;BY$312&amp;"="""&amp;VLOOKUP(BY$312,$AD$9:$AN$32,8,FALSE)&amp;""""&amp;"#"&amp;BY$312&amp;"="&amp;""""&amp;INDEX($E$221:$G$226,MATCH("●",INDEX($H$221:$AQ$226,,MATCH($D345,$137:$137,0)-7),0),1)&amp;""""&amp;"#g'"&amp;" ${CONFIG_DIR}"&amp;$K$7&amp;"; export "&amp;BY$312&amp;"="&amp;""""&amp;INDEX($E$221:$G$226,MATCH("●",INDEX($H$221:$AQ$226,,MATCH($D345,$137:$137,0)-7),0),1)&amp;""";"),",",""",""")</f>
        <v/>
      </c>
      <c r="BZ345" s="71" t="str">
        <f>SUBSTITUTE(IF(INDEX($E$221:$G$226,MATCH("●",INDEX($H$221:$AQ$226,,MATCH($D345,$137:$137,0)-7),0),1)=VLOOKUP(BZ$312,$AD$9:$AN$32,8,FALSE),"","sed -i "&amp;IF($AK$310="MacOS","'' ","")&amp;"'s#"&amp;BZ$312&amp;"="""&amp;INDEX($E$221:$G$226,MATCH("●",INDEX($H$221:$AQ$226,,MATCH($D345,$137:$137,0)-7),0),1)&amp;""""&amp;"#"&amp;BZ$312&amp;"="&amp;""""&amp;VLOOKUP(BZ$312,$AD$9:$AN$32,8,FALSE)&amp;""""&amp;"#g'"&amp;"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5" s="71" t="str">
        <f>SUBSTITUTE(IF(VLOOKUP(CA$312,$AD$9:$AN$32,8,FALSE)=INDEX($E$228:$G$233,MATCH("●",INDEX($H$228:$AQ$233,,MATCH($D345,$137:$137,0)-7),0),1),"","sed -i "&amp;IF($AK$310="MacOS","'' ","")&amp;"'s#"&amp;CA$312&amp;"="""&amp;VLOOKUP(CA$312,$AD$9:$AN$32,8,FALSE)&amp;""""&amp;"#"&amp;CA$312&amp;"="&amp;""""&amp;INDEX($E$228:$G$233,MATCH("●",INDEX($H$228:$AQ$233,,MATCH($D345,$137:$137,0)-7),0),1)&amp;""""&amp;"#g'"&amp;" ${CONFIG_DIR}"&amp;$K$7&amp;"; export "&amp;CA$312&amp;"="&amp;""""&amp;INDEX($E$228:$G$233,MATCH("●",INDEX($H$228:$AQ$233,,MATCH($D345,$137:$137,0)-7),0),1)&amp;""";"),",",""",""")</f>
        <v/>
      </c>
      <c r="CB345" s="71" t="str">
        <f>SUBSTITUTE(IF(INDEX($E$228:$G$233,MATCH("●",INDEX($H$228:$AQ$233,,MATCH($D345,$137:$137,0)-7),0),1)=VLOOKUP(CB$312,$AD$9:$AN$32,8,FALSE),"","sed -i "&amp;IF($AK$310="MacOS","'' ","")&amp;"'s#"&amp;CB$312&amp;"="""&amp;INDEX($E$228:$G$233,MATCH("●",INDEX($H$228:$AQ$233,,MATCH($D345,$137:$137,0)-7),0),1)&amp;""""&amp;"#"&amp;CB$312&amp;"="&amp;""""&amp;VLOOKUP(CB$312,$AD$9:$AN$32,8,FALSE)&amp;""""&amp;"#g'"&amp;"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5" s="71" t="str">
        <f>SUBSTITUTE(IF(VLOOKUP(CC$312,$AD$9:$AN$32,8,FALSE)=INDEX($E$235:$G$240,MATCH("●",INDEX($H$235:$AQ$240,,MATCH($D345,$137:$137,0)-7),0),1),"","sed -i "&amp;IF($AK$310="MacOS","'' ","")&amp;"'s#"&amp;CC$312&amp;"="""&amp;VLOOKUP(CC$312,$AD$9:$AN$32,8,FALSE)&amp;""""&amp;"#"&amp;CC$312&amp;"="&amp;""""&amp;INDEX($E$235:$G$240,MATCH("●",INDEX($H$235:$AQ$240,,MATCH($D345,$137:$137,0)-7),0),1)&amp;""""&amp;"#g'"&amp;" ${CONFIG_DIR}"&amp;$K$7&amp;"; export "&amp;CC$312&amp;"="&amp;""""&amp;INDEX($E$235:$G$240,MATCH("●",INDEX($H$235:$AQ$240,,MATCH($D345,$137:$137,0)-7),0),1)&amp;""";"),",",""",""")</f>
        <v/>
      </c>
      <c r="CD345" s="71" t="str">
        <f>SUBSTITUTE(IF(INDEX($E$235:$G$240,MATCH("●",INDEX($H$235:$AQ$240,,MATCH($D345,$137:$137,0)-7),0),1)=VLOOKUP(CD$312,$AD$9:$AN$32,8,FALSE),"","sed -i "&amp;IF($AK$310="MacOS","'' ","")&amp;"'s#"&amp;CD$312&amp;"="""&amp;INDEX($E$235:$G$240,MATCH("●",INDEX($H$235:$AQ$240,,MATCH($D345,$137:$137,0)-7),0),1)&amp;""""&amp;"#"&amp;CD$312&amp;"="&amp;""""&amp;VLOOKUP(CD$312,$AD$9:$AN$32,8,FALSE)&amp;""""&amp;"#g'"&amp;"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5" s="71" t="str">
        <f>SUBSTITUTE(IF(VLOOKUP(CE$312,$AD$9:$AN$32,8,FALSE)=INDEX($E$242:$G$247,MATCH("●",INDEX($H$242:$AQ$247,,MATCH($D345,$137:$137,0)-7),0),1),"","sed -i "&amp;IF($AK$310="MacOS","'' ","")&amp;"'s#"&amp;CE$312&amp;"="""&amp;VLOOKUP(CE$312,$AD$9:$AN$32,8,FALSE)&amp;""""&amp;"#"&amp;CE$312&amp;"="&amp;""""&amp;INDEX($E$242:$G$247,MATCH("●",INDEX($H$242:$AQ$247,,MATCH($D345,$137:$137,0)-7),0),1)&amp;""""&amp;"#g'"&amp;" ${CONFIG_DIR}"&amp;$K$7&amp;"; export "&amp;CE$312&amp;"="&amp;""""&amp;INDEX($E$242:$G$247,MATCH("●",INDEX($H$242:$AQ$247,,MATCH($D345,$137:$137,0)-7),0),1)&amp;""";"),",",""",""")</f>
        <v/>
      </c>
      <c r="CF345" s="71" t="str">
        <f>SUBSTITUTE(IF(INDEX($E$242:$G$247,MATCH("●",INDEX($H$242:$AQ$247,,MATCH($D345,$137:$137,0)-7),0),1)=VLOOKUP(CF$312,$AD$9:$AN$32,8,FALSE),"","sed -i "&amp;IF($AK$310="MacOS","'' ","")&amp;"'s#"&amp;CF$312&amp;"="""&amp;INDEX($E$242:$G$247,MATCH("●",INDEX($H$242:$AQ$247,,MATCH($D345,$137:$137,0)-7),0),1)&amp;""""&amp;"#"&amp;CF$312&amp;"="&amp;""""&amp;VLOOKUP(CF$312,$AD$9:$AN$32,8,FALSE)&amp;""""&amp;"#g'"&amp;"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5" s="71" t="str">
        <f>SUBSTITUTE(IF(VLOOKUP(CG$312,$AD$9:$AN$32,8,FALSE)=INDEX($E$249:$G$253,MATCH("●",INDEX($H$249:$AQ$253,,MATCH($D345,$137:$137,0)-7),0),1),"","sed -i "&amp;IF($AK$310="MacOS","'' ","")&amp;"'s#"&amp;CG$312&amp;"="""&amp;VLOOKUP(CG$312,$AD$9:$AN$32,8,FALSE)&amp;""""&amp;"#"&amp;CG$312&amp;"="&amp;""""&amp;INDEX($E$249:$G$253,MATCH("●",INDEX($H$249:$AQ$253,,MATCH($D345,$137:$137,0)-7),0),1)&amp;""""&amp;"#g'"&amp;" ${CONFIG_DIR}"&amp;$K$7&amp;"; export "&amp;CG$312&amp;"="&amp;""""&amp;INDEX($E$249:$G$253,MATCH("●",INDEX($H$249:$AQ$253,,MATCH($D345,$137:$137,0)-7),0),1)&amp;""";"),",",""",""")</f>
        <v/>
      </c>
      <c r="CH345" s="71" t="str">
        <f>SUBSTITUTE(IF(INDEX($E$249:$G$253,MATCH("●",INDEX($H$249:$AQ$253,,MATCH($D345,$137:$137,0)-7),0),1)=VLOOKUP(CH$312,$AD$9:$AN$32,8,FALSE),"","sed -i "&amp;IF($AK$310="MacOS","'' ","")&amp;"'s#"&amp;CH$312&amp;"="""&amp;INDEX($E$249:$G$253,MATCH("●",INDEX($H$249:$AQ$253,,MATCH($D345,$137:$137,0)-7),0),1)&amp;""""&amp;"#"&amp;CH$312&amp;"="&amp;""""&amp;VLOOKUP(CH$312,$AD$9:$AN$32,8,FALSE)&amp;""""&amp;"#g'"&amp;"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5" s="71" t="str">
        <f>SUBSTITUTE(IF(VLOOKUP(CI$312,$AD$9:$AN$32,8,FALSE)=INDEX($E$255:$G$259,MATCH("●",INDEX($H$255:$AQ$259,,MATCH($D345,$137:$137,0)-7),0),1),"","sed -i "&amp;IF($AK$310="MacOS","'' ","")&amp;"'s#"&amp;CI$312&amp;"="""&amp;VLOOKUP(CI$312,$AD$9:$AN$32,8,FALSE)&amp;""""&amp;"#"&amp;CI$312&amp;"="&amp;""""&amp;INDEX($E$255:$G$259,MATCH("●",INDEX($H$255:$AQ$259,,MATCH($D345,$137:$137,0)-7),0),1)&amp;""""&amp;"#g'"&amp;" ${CONFIG_DIR}"&amp;$K$7&amp;"; export "&amp;CI$312&amp;"="&amp;""""&amp;INDEX($E$255:$G$259,MATCH("●",INDEX($H$255:$AQ$259,,MATCH($D345,$137:$137,0)-7),0),1)&amp;""";"),",",""",""")</f>
        <v/>
      </c>
      <c r="CJ345" s="71" t="str">
        <f>SUBSTITUTE(IF(INDEX($E$255:$G$259,MATCH("●",INDEX($H$255:$AQ$259,,MATCH($D345,$137:$137,0)-7),0),1)=VLOOKUP(CJ$312,$AD$9:$AN$32,8,FALSE),"","sed -i "&amp;IF($AK$310="MacOS","'' ","")&amp;"'s#"&amp;CJ$312&amp;"="""&amp;INDEX($E$255:$G$259,MATCH("●",INDEX($H$255:$AQ$259,,MATCH($D345,$137:$137,0)-7),0),1)&amp;""""&amp;"#"&amp;CJ$312&amp;"="&amp;""""&amp;VLOOKUP(CJ$312,$AD$9:$AN$32,8,FALSE)&amp;""""&amp;"#g'"&amp;"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5" s="71" t="str">
        <f>SUBSTITUTE(IF(VLOOKUP(CK$312,$AD$9:$AN$32,8,FALSE)=INDEX($E$261:$G$270,MATCH("●",INDEX($H$261:$AQ$270,,MATCH($D345,$137:$137,0)-7),0),1),"","sed -i "&amp;IF($AK$310="MacOS","'' ","")&amp;"'s#"&amp;CK$312&amp;"="""&amp;VLOOKUP(CK$312,$AD$9:$AN$32,8,FALSE)&amp;""""&amp;"#"&amp;CK$312&amp;"="&amp;""""&amp;INDEX($E$261:$G$270,MATCH("●",INDEX($H$261:$AQ$270,,MATCH($D345,$137:$137,0)-7),0),1)&amp;""""&amp;"#g'"&amp;" ${CONFIG_DIR}"&amp;$K$7&amp;"; export "&amp;CK$312&amp;"="&amp;""""&amp;INDEX($E$261:$G$270,MATCH("●",INDEX($H$261:$AQ$270,,MATCH($D345,$137:$137,0)-7),0),1)&amp;""";"),",",""",""")</f>
        <v/>
      </c>
      <c r="CL345" s="71" t="str">
        <f t="shared" si="6"/>
        <v/>
      </c>
      <c r="CM345" s="71" t="str">
        <f t="shared" si="7"/>
        <v/>
      </c>
      <c r="CN345" s="71" t="str">
        <f t="shared" si="8"/>
        <v/>
      </c>
      <c r="CO345" s="71" t="str">
        <f t="shared" si="9"/>
        <v/>
      </c>
      <c r="CP345" s="71" t="str">
        <f t="shared" si="10"/>
        <v/>
      </c>
      <c r="CQ345" s="71" t="str">
        <f t="shared" si="11"/>
        <v>sed -i '' 's#POSTGRESQL_ALLOW_CONNECTIONS="true"#POSTGRESQL_ALLOW_CONNECTIONS="false"#g' ${CONFIG_DIR}db_data_config.txt; export POSTGRESQL_ALLOW_CONNECTIONS="false";</v>
      </c>
      <c r="CR345" s="71" t="str">
        <f t="shared" si="12"/>
        <v>sed -i '' 's#POSTGRESQL_ALLOW_CONNECTIONS="false"#POSTGRESQL_ALLOW_CONNECTIONS="true"#g' ${CONFIG_DIR}db_data_config.txt; export POSTGRESQL_ALLOW_CONNECTIONS="true";</v>
      </c>
      <c r="CS345" s="5" t="s">
        <v>735</v>
      </c>
    </row>
    <row r="346" spans="4:97" ht="72" customHeight="1">
      <c r="D346" s="96">
        <f t="shared" si="13"/>
        <v>110</v>
      </c>
      <c r="E346" s="97"/>
      <c r="F346" s="97"/>
      <c r="G346" s="98"/>
      <c r="H346" s="45" t="str">
        <f t="shared" ca="1" si="5"/>
        <v>clear; echo テストケース110; sed -i '' 's#DBMS_NAME="MySQL"#DBMS_NAME="PostgreSQL"#g' ${CONFIG_DIR}db_sql_config.txt; export DBMS_NAME="PostgreSQL";sed -i '' 's#DATABASE_CHARACTER_SET="utf8mb4"#DATABASE_CHARACTER_SET="utf8"#g' ${CONFIG_DIR}db_sql_config.txt; export DATABASE_CHARACTER_SET="utf8";sed -i '' 's#DATABASE_COLLATE="utf8mb4_unicode_ci"#DATABASE_COLLATE="C"#g' ${CONFIG_DIR}db_sql_config.txt; export DATABASE_COLLATE="C";sed -i '' 's#DATABASE_USERRIGHT="ALL PRIVILEGES"#DATABASE_USERRIGHT="Superuser"#g' ${CONFIG_DIR}db_sql_config.txt; export DATABASE_USERRIGHT="Superuser";sed -i '' 's#POSTGRESQL_ALLOW_CONNECTIONS="true"#POSTGRESQL_ALLOW_CONNECTIONS="NONE"#g' ${CONFIG_DIR}db_data_config.txt; export POSTGRESQL_ALLOW_CONNECTIONS="NONE";sh ./script/db_check_sql_validate_config.sh; sed -i '' 's#DBMS_NAME="PostgreSQL"#DBMS_NAME="MySQL"#g' ${CONFIG_DIR}db_sql_config.txt; export DBMS_NAME="MySQL";sed -i '' 's#DATABASE_CHARACTER_SET="utf8"#DATABASE_CHARACTER_SET="utf8mb4"#g' ${CONFIG_DIR}db_sql_config.txt; export DATABASE_CHARACTER_SET="utf8mb4";sed -i '' 's#DATABASE_COLLATE="C"#DATABASE_COLLATE="utf8mb4_unicode_ci"#g' ${CONFIG_DIR}db_sql_config.txt; export DATABASE_COLLATE="utf8mb4_unicode_ci";sed -i '' 's#DATABASE_USERRIGHT="Superuser"#DATABASE_USERRIGHT="ALL PRIVILEGES"#g' ${CONFIG_DIR}db_sql_config.txt; export DATABASE_USERRIGHT="ALL PRIVILEGES";sed -i '' 's#POSTGRESQL_ALLOW_CONNECTIONS="NONE"#POSTGRESQL_ALLOW_CONNECTIONS="true"#g' ${CONFIG_DIR}db_data_config.txt; export POSTGRESQL_ALLOW_CONNECTIONS="true";</v>
      </c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7"/>
      <c r="AE346" s="99" t="str" cm="1">
        <f t="array" ref="AE346">SUBSTITUTE(INDEX($H$288:$AQ$288, , MATCH($D346, $137:$137, 0)-7),"-","")</f>
        <v>異常</v>
      </c>
      <c r="AF346" s="100"/>
      <c r="AG346" s="101"/>
      <c r="AH346" s="102" t="s">
        <v>1594</v>
      </c>
      <c r="AI346" s="103"/>
      <c r="AJ346" s="103"/>
      <c r="AK346" s="103"/>
      <c r="AL346" s="103"/>
      <c r="AM346" s="103"/>
      <c r="AN346" s="103"/>
      <c r="AO346" s="103"/>
      <c r="AP346" s="103"/>
      <c r="AQ346" s="104"/>
      <c r="AS346" s="68" t="str" cm="1">
        <f t="array" ref="AS346">SUBSTITUTE(TEXT(INDEX($H$291:$AQ$291,1,$D346-77),"000000"),"-","")</f>
        <v>240138</v>
      </c>
      <c r="AT346" s="69"/>
      <c r="AU346" s="70"/>
      <c r="AW346" s="71" t="str">
        <f>SUBSTITUTE(IF(VLOOKUP(AW$312,$AD$9:$AN$32,8,FALSE)=INDEX($E$143:$G$146,MATCH("●",INDEX($H$143:$AQ$146,,MATCH($D346,$137:$137,0)-7),0),1),"","sed -i "&amp;IF($AK$310="MacOS","'' ","")&amp;"'s#"&amp;AW$312&amp;"="""&amp;VLOOKUP(AW$312,$AD$9:$AN$32,8,FALSE)&amp;""""&amp;"#"&amp;AW$312&amp;"="&amp;""""&amp;INDEX($E$143:$G$146,MATCH("●",INDEX($H$143:$AQ$146,,MATCH($D346,$137:$137,0)-7),0),1)&amp;""""&amp;"#g'"&amp;" ${CONFIG_DIR}"&amp;$K$7&amp;"; export "&amp;AW$312&amp;"="&amp;""""&amp;INDEX($E$143:$G$146,MATCH("●",INDEX($H$143:$AQ$146,,MATCH($D346,$137:$137,0)-7),0),1)&amp;""";"),",",""",""")</f>
        <v>sed -i '' 's#DBMS_NAME="MySQL"#DBMS_NAME="PostgreSQL"#g' ${CONFIG_DIR}db_sql_config.txt; export DBMS_NAME="PostgreSQL";</v>
      </c>
      <c r="AX346" s="71" t="str">
        <f>SUBSTITUTE(IF(INDEX($E$143:$G$146,MATCH("●",INDEX($H$143:$AQ$146,,MATCH($D346,$137:$137,0)-7),0),1)=VLOOKUP(AX$312,$AD$9:$AN$32,8,FALSE),"","sed -i "&amp;IF($AK$310="MacOS","'' ","")&amp;"'s#"&amp;AX$312&amp;"="""&amp;INDEX($E$143:$G$146,MATCH("●",INDEX($H$143:$AQ$146,,MATCH($D346,$137:$137,0)-7),0),1)&amp;""""&amp;"#"&amp;AX$312&amp;"="&amp;""""&amp;VLOOKUP(AX$312,$AD$9:$AN$32,8,FALSE)&amp;""""&amp;"#g'"&amp;" ${CONFIG_DIR}"&amp;$K$7&amp;"; export "&amp;AX$312&amp;"="&amp;""""&amp;VLOOKUP(AX$312,$AD$9:$AN$32,8,FALSE)&amp;""";"),",",""",""")</f>
        <v>sed -i '' 's#DBMS_NAME="PostgreSQL"#DBMS_NAME="MySQL"#g' ${CONFIG_DIR}db_sql_config.txt; export DBMS_NAME="MySQL";</v>
      </c>
      <c r="AY346" s="71" t="str">
        <f>SUBSTITUTE(IF(VLOOKUP(AY$312,$AD$9:$AN$32,8,FALSE)=INDEX($E$148:$G$149,MATCH("●",INDEX($H$148:$AQ$149,,MATCH($D346,$137:$137,0)-7),0),1),"","sed -i "&amp;IF($AK$310="MacOS","'' ","")&amp;"'s#"&amp;AY$312&amp;"="""&amp;VLOOKUP(AY$312,$AD$9:$AN$32,8,FALSE)&amp;""""&amp;"#"&amp;AY$312&amp;"="&amp;""""&amp;INDEX($E$148:$G$149,MATCH("●",INDEX($H$148:$AQ$149,,MATCH($D346,$137:$137,0)-7),0),1)&amp;""""&amp;"#g'"&amp;" ${CONFIG_DIR}"&amp;$K$7&amp;"; export "&amp;AY$312&amp;"="&amp;""""&amp;INDEX($E$148:$G$149,MATCH("●",INDEX($H$148:$AQ$149,,MATCH($D346,$137:$137,0)-7),0),1)&amp;""";"),",",""",""")</f>
        <v/>
      </c>
      <c r="AZ346" s="71" t="str">
        <f>SUBSTITUTE(IF(INDEX($E$148:$G$149,MATCH("●",INDEX($H$148:$AQ$149,,MATCH($D346,$137:$137,0)-7),0),1)=VLOOKUP(AZ$312,$AD$9:$AN$16,8,FALSE),"","sed -i "&amp;IF($AK$310="MacOS","'' ","")&amp;"'s#"&amp;AZ$312&amp;"="""&amp;INDEX($E$148:$G$149,MATCH("●",INDEX($H$148:$AQ$149,,MATCH($D346,$137:$137,0)-7),0),1)&amp;""""&amp;"#"&amp;AZ$312&amp;"="&amp;""""&amp;VLOOKUP(AZ$312,$AD$9:$AN$16,8,FALSE)&amp;""""&amp;"#g'"&amp;" ${CONFIG_DIR}"&amp;$K$7&amp;"; export "&amp;AZ$312&amp;"="&amp;""""&amp;VLOOKUP(AZ$312,$AD$9:$AN$16,8,FALSE)&amp;""";"),",",""",""")</f>
        <v/>
      </c>
      <c r="BA346" s="71" t="str">
        <f>SUBSTITUTE(IF(VLOOKUP(BA$312,$AD$9:$AN$32,8,FALSE)=INDEX($E$151:$G$156,MATCH("●",INDEX($H$151:$AQ$156,,MATCH($D346,$137:$137,0)-7),0),1),"","sed -i "&amp;IF($AK$310="MacOS","'' ","")&amp;"'s#"&amp;BA$312&amp;"="""&amp;VLOOKUP(BA$312,$AD$9:$AN$32,8,FALSE)&amp;""""&amp;"#"&amp;BA$312&amp;"="&amp;""""&amp;INDEX($E$151:$G$156,MATCH("●",INDEX($H$151:$AQ$156,,MATCH($D346,$137:$137,0)-7),0),1)&amp;""""&amp;"#g'"&amp;" ${CONFIG_DIR}"&amp;$K$7&amp;"; export "&amp;BA$312&amp;"="&amp;""""&amp;INDEX($E$151:$G$156,MATCH("●",INDEX($H$151:$AQ$156,,MATCH($D346,$137:$137,0)-7),0),1)&amp;""";"),",",""",""")</f>
        <v>sed -i '' 's#DATABASE_CHARACTER_SET="utf8mb4"#DATABASE_CHARACTER_SET="utf8"#g' ${CONFIG_DIR}db_sql_config.txt; export DATABASE_CHARACTER_SET="utf8";</v>
      </c>
      <c r="BB346" s="71" t="str">
        <f>SUBSTITUTE(IF(INDEX($E$151:$G$156,MATCH("●",INDEX($H$151:$AQ$156,,MATCH($D346,$137:$137,0)-7),0),1)=VLOOKUP(BB$312,$AD$9:$AN$16,8,FALSE),"","sed -i "&amp;IF($AK$310="MacOS","'' ","")&amp;"'s#"&amp;BB$312&amp;"="""&amp;INDEX($E$151:$G$156,MATCH("●",INDEX($H$151:$AQ$156,,MATCH($D346,$137:$137,0)-7),0),1)&amp;""""&amp;"#"&amp;BB$312&amp;"="&amp;""""&amp;VLOOKUP(BB$312,$AD$9:$AN$16,8,FALSE)&amp;""""&amp;"#g'"&amp;" ${CONFIG_DIR}"&amp;$K$7&amp;"; export "&amp;BB$312&amp;"="&amp;""""&amp;VLOOKUP(BB$312,$AD$9:$AN$16,8,FALSE)&amp;""";"),",",""",""")</f>
        <v>sed -i '' 's#DATABASE_CHARACTER_SET="utf8"#DATABASE_CHARACTER_SET="utf8mb4"#g' ${CONFIG_DIR}db_sql_config.txt; export DATABASE_CHARACTER_SET="utf8mb4";</v>
      </c>
      <c r="BC346" s="71" t="str">
        <f>SUBSTITUTE(IF(VLOOKUP(BC$312,$AD$9:$AN$32,8,FALSE)=INDEX($E$158:$G$166,MATCH("●",INDEX($H$158:$AQ$166,,MATCH($D346,$137:$137,0)-7),0),1),"","sed -i "&amp;IF($AK$310="MacOS","'' ","")&amp;"'s#"&amp;BC$312&amp;"="""&amp;VLOOKUP(BC$312,$AD$9:$AN$32,8,FALSE)&amp;""""&amp;"#"&amp;BC$312&amp;"="&amp;""""&amp;INDEX($E$158:$G$166,MATCH("●",INDEX($H$158:$AQ$166,,MATCH($D346,$137:$137,0)-7),0),1)&amp;""""&amp;"#g'"&amp;" ${CONFIG_DIR}"&amp;$K$7&amp;"; export "&amp;BC$312&amp;"="&amp;""""&amp;INDEX($E$158:$G$166,MATCH("●",INDEX($H$158:$AQ$166,,MATCH($D346,$137:$137,0)-7),0),1)&amp;""";"),",",""",""")</f>
        <v>sed -i '' 's#DATABASE_COLLATE="utf8mb4_unicode_ci"#DATABASE_COLLATE="C"#g' ${CONFIG_DIR}db_sql_config.txt; export DATABASE_COLLATE="C";</v>
      </c>
      <c r="BD346" s="71" t="str">
        <f>SUBSTITUTE(IF(INDEX($E$158:$G$166,MATCH("●",INDEX($H$158:$AQ$166,,MATCH($D346,$137:$137,0)-7),0),1)=VLOOKUP(BD$312,$AD$9:$AN$16,8,FALSE),"","sed -i "&amp;IF($AK$310="MacOS","'' ","")&amp;"'s#"&amp;BD$312&amp;"="""&amp;INDEX($E$158:$G$166,MATCH("●",INDEX($H$158:$AQ$166,,MATCH($D346,$137:$137,0)-7),0),1)&amp;""""&amp;"#"&amp;BD$312&amp;"="&amp;""""&amp;VLOOKUP(BD$312,$AD$9:$AN$16,8,FALSE)&amp;""""&amp;"#g'"&amp;" ${CONFIG_DIR}"&amp;$K$7&amp;"; export "&amp;BD$312&amp;"="&amp;""""&amp;VLOOKUP(BD$312,$AD$9:$AN$16,8,FALSE)&amp;""";"),",",""",""")</f>
        <v>sed -i '' 's#DATABASE_COLLATE="C"#DATABASE_COLLATE="utf8mb4_unicode_ci"#g' ${CONFIG_DIR}db_sql_config.txt; export DATABASE_COLLATE="utf8mb4_unicode_ci";</v>
      </c>
      <c r="BE346" s="71" t="str">
        <f>SUBSTITUTE(IF(VLOOKUP(BE$312,$AD$9:$AN$32,8,FALSE)=INDEX($E$168:$G$169,MATCH("●",INDEX($H$168:$AQ$169,,MATCH($D346,$137:$137,0)-7),0),1),"","sed -i "&amp;IF($AK$310="MacOS","'' ","")&amp;"'s#"&amp;BE$312&amp;"="""&amp;VLOOKUP(BE$312,$AD$9:$AD$9:$AN$32,8,FALSE)&amp;""""&amp;"#"&amp;BE$312&amp;"="&amp;""""&amp;INDEX($E$168:$G$169,MATCH("●",INDEX($H$168:$AQ$169,,MATCH($D346,$137:$137,0)-7),0),1)&amp;""""&amp;"#g'"&amp;" ${CONFIG_DIR}"&amp;$K$7&amp;"; export "&amp;BE$312&amp;"="&amp;""""&amp;INDEX($E$168:$G$169,MATCH("●",INDEX($H$168:$AQ$169,,MATCH($D346,$137:$137,0)-7),0),1)&amp;""";"),",",""",""")</f>
        <v/>
      </c>
      <c r="BF346" s="71" t="str">
        <f>SUBSTITUTE(IF(INDEX($E$168:$G$169,MATCH("●",INDEX($H$168:$AQ$169,,MATCH($D346,$137:$137,0)-7),0),1)=VLOOKUP(BF$312,$AD$9:$AN$16,8,FALSE),"","sed -i "&amp;IF($AK$310="MacOS","'' ","")&amp;"'s#"&amp;BF$312&amp;"="""&amp;INDEX($E$168:$G$169,MATCH("●",INDEX($H$168:$AQ$169,,MATCH($D346,$137:$137,0)-7),0),1)&amp;""""&amp;"#"&amp;BF$312&amp;"="&amp;""""&amp;VLOOKUP(BF$312,$AD$9:$AN$16,8,FALSE)&amp;""""&amp;"#g'"&amp;" ${CONFIG_DIR}"&amp;$K$7&amp;"; export "&amp;BF$312&amp;"="&amp;""""&amp;VLOOKUP(BF$312,$AD$9:$AN$16,8,FALSE)&amp;""";"),",",""",""")</f>
        <v/>
      </c>
      <c r="BG346" s="71" t="str">
        <f>SUBSTITUTE(IF(VLOOKUP(BG$312,$AD$9:$AN$32,8,FALSE)=INDEX($E$171:$G$172,MATCH("●",INDEX($H$171:$AQ$172,,MATCH($D346,$137:$137,0)-7),0),1),"","sed -i "&amp;IF($AK$310="MacOS","'' ","")&amp;"'s#"&amp;BG$312&amp;"="""&amp;VLOOKUP(BG$312,$AD$9:$AN$32,8,FALSE)&amp;""""&amp;"#"&amp;BG$312&amp;"="&amp;""""&amp;INDEX($E$171:$G$172,MATCH("●",INDEX($H$171:$AQ$172,,MATCH($D346,$137:$137,0)-7),0),1)&amp;""""&amp;"#g'"&amp;" ${CONFIG_DIR}"&amp;$K$7&amp;"; export "&amp;BG$312&amp;"="&amp;""""&amp;INDEX($E$171:$G$172,MATCH("●",INDEX($H$171:$AQ$172,,MATCH($D346,$137:$137,0)-7),0),1)&amp;""";"),",",""",""")</f>
        <v/>
      </c>
      <c r="BH346" s="71" t="str">
        <f>SUBSTITUTE(IF(INDEX($E$171:$G$172,MATCH("●",INDEX($H$171:$AQ$172,,MATCH($D346,$137:$137,0)-7),0),1)=VLOOKUP(BH$312,$AD$9:$AN$16,8,FALSE),"","sed -i "&amp;IF($AK$310="MacOS","'' ","")&amp;"'s#"&amp;BH$312&amp;"="""&amp;INDEX($E$171:$G$172,MATCH("●",INDEX($H$171:$AQ$172,,MATCH($D346,$137:$137,0)-7),0),1)&amp;""""&amp;"#"&amp;BH$312&amp;"="&amp;""""&amp;VLOOKUP(BH$312,$AD$9:$AN$16,8,FALSE)&amp;""""&amp;"#g'"&amp;" ${CONFIG_DIR}"&amp;$K$7&amp;"; export "&amp;BH$312&amp;"="&amp;""""&amp;VLOOKUP(BH$312,$AD$9:$AN$16,8,FALSE)&amp;""";"),",",""",""")</f>
        <v/>
      </c>
      <c r="BI346" s="71" t="str">
        <f>SUBSTITUTE(IF(VLOOKUP(BI$312,$AD$9:$AN$32,8,FALSE)=INDEX($E$174:$G$186,MATCH("●",INDEX($H$174:$AQ$186,,MATCH($D346,$137:$137,0)-7),0),1),"","sed -i "&amp;IF($AK$310="MacOS","'' ","")&amp;"'s#"&amp;BI$312&amp;"="""&amp;VLOOKUP(BI$312,$AD$9:$AN$32,8,FALSE)&amp;""""&amp;"#"&amp;BI$312&amp;"="&amp;""""&amp;INDEX($E$174:$G$186,MATCH("●",INDEX($H$174:$AQ$186,,MATCH($D346,$137:$137,0)-7),0),1)&amp;""""&amp;"#g'"&amp;" ${CONFIG_DIR}"&amp;$K$7&amp;"; export "&amp;BI$312&amp;"="&amp;""""&amp;INDEX($E$174:$G$186,MATCH("●",INDEX($H$174:$AQ$186,,MATCH($D346,$137:$137,0)-7),0),1)&amp;""";"),",",""",""")</f>
        <v>sed -i '' 's#DATABASE_USERRIGHT="ALL PRIVILEGES"#DATABASE_USERRIGHT="Superuser"#g' ${CONFIG_DIR}db_sql_config.txt; export DATABASE_USERRIGHT="Superuser";</v>
      </c>
      <c r="BJ346" s="71" t="str">
        <f>SUBSTITUTE(IF(INDEX($E$174:$G$186,MATCH("●",INDEX($H$174:$AQ$186,,MATCH($D346,$137:$137,0)-7),0),1)=VLOOKUP(BJ$312,$AD$9:$AN$16,8,FALSE),"","sed -i "&amp;IF($AK$310="MacOS","'' ","")&amp;"'s#"&amp;BJ$312&amp;"="""&amp;INDEX($E$174:$G$186,MATCH("●",INDEX($H$174:$AQ$186,,MATCH($D346,$137:$137,0)-7),0),1)&amp;""""&amp;"#"&amp;BJ$312&amp;"="&amp;""""&amp;VLOOKUP(BJ$312,$AD$9:$AN$16,8,FALSE)&amp;""""&amp;"#g'"&amp;" ${CONFIG_DIR}"&amp;$K$7&amp;"; export "&amp;BJ$312&amp;"="&amp;""""&amp;VLOOKUP(BJ$312,$AD$9:$AN$16,8,FALSE)&amp;""";"),",",""",""")</f>
        <v>sed -i '' 's#DATABASE_USERRIGHT="Superuser"#DATABASE_USERRIGHT="ALL PRIVILEGES"#g' ${CONFIG_DIR}db_sql_config.txt; export DATABASE_USERRIGHT="ALL PRIVILEGES";</v>
      </c>
      <c r="BK346" s="71" t="str">
        <f>SUBSTITUTE(IF(VLOOKUP(BK$312,$AD$9:$AN$32,8,FALSE)=INDEX($E$188:$G$191,MATCH("●",INDEX($H$188:$AQ$191,,MATCH($D346,$137:$137,0)-7),0),1),"","sed -i "&amp;IF($AK$310="MacOS","'' ","")&amp;"'s#"&amp;BK$312&amp;"="""&amp;VLOOKUP(BK$312,$AD$9:$AN$32,8,FALSE)&amp;""""&amp;"#"&amp;BK$312&amp;"="&amp;""""&amp;INDEX($E$188:$G$191,MATCH("●",INDEX($H$188:$AQ$191,,MATCH($D346,$137:$137,0)-7),0),1)&amp;""""&amp;"#g'"&amp;" ${CONFIG_DIR}"&amp;$K$7&amp;"; export "&amp;BK$312&amp;"="&amp;""""&amp;INDEX($E$188:$G$191,MATCH("●",INDEX($H$188:$AQ$191,,MATCH($D346,$137:$137,0)-7),0),1)&amp;""";"),",",""",""")</f>
        <v/>
      </c>
      <c r="BL346" s="71" t="str">
        <f>SUBSTITUTE(IF(INDEX($E$188:$G$191,MATCH("●",INDEX($H$188:$AQ$191,,MATCH($D346,$137:$137,0)-7),0),1)=VLOOKUP(BL$312,$AD$9:$AN$32,8,FALSE),"","sed -i "&amp;IF($AK$310="MacOS","'' ","")&amp;"'s#"&amp;BL$312&amp;"="""&amp;INDEX($E$188:$G$191,MATCH("●",INDEX($H$188:$AQ$191,,MATCH($D346,$137:$137,0)-7),0),1)&amp;""""&amp;"#"&amp;BL$312&amp;"="&amp;""""&amp;VLOOKUP(BL$312,$AD$9:$AN$32,8,FALSE)&amp;""""&amp;"#g'"&amp;" ${CONFIG_DIR}"&amp;$K$7&amp;"; export "&amp;BL$312&amp;"="&amp;""""&amp;VLOOKUP(BL$312,$AD$9:$AN$32,8,FALSE)&amp;""";"),",",""",""")</f>
        <v/>
      </c>
      <c r="BM346" s="71" t="str">
        <f>SUBSTITUTE(IF(VLOOKUP(BM$312,$AD$9:$AN$32,8,FALSE)=INDEX($E$193:$G$194,MATCH("●",INDEX($H$193:$AQ$194,,MATCH($D346,$137:$137,0)-7),0),1),"","sed -i "&amp;IF($AK$310="MacOS","'' ","")&amp;"'s#"&amp;BM$312&amp;"="""&amp;VLOOKUP(BM$312,$AD$9:$AN$32,8,FALSE)&amp;""""&amp;"#"&amp;BM$312&amp;"="&amp;""""&amp;INDEX($E$193:$G$194,MATCH("●",INDEX($H$193:$AQ$194,,MATCH($D346,$137:$137,0)-7),0),1)&amp;""""&amp;"#g'"&amp;" ${CONFIG_DIR}"&amp;$K$7&amp;"; export "&amp;BM$312&amp;"="&amp;""""&amp;INDEX($E$193:$G$194,MATCH("●",INDEX($H$193:$AQ$194,,MATCH($D346,$137:$137,0)-7),0),1)&amp;""";"),",",""",""")</f>
        <v/>
      </c>
      <c r="BN346" s="71" t="str">
        <f>SUBSTITUTE(IF(INDEX($E$193:$G$194,MATCH("●",INDEX($H$193:$AQ$194,,MATCH($D346,$137:$137,0)-7),0),1)=VLOOKUP(BN$312,$AD$9:$AN$32,8,FALSE),"","sed -i "&amp;IF($AK$310="MacOS","'' ","")&amp;"'s#"&amp;BN$312&amp;"="""&amp;INDEX($E$193:$G$194,MATCH("●",INDEX($H$193:$AQ$194,,MATCH($D346,$137:$137,0)-7),0),1)&amp;""""&amp;"#"&amp;BN$312&amp;"="&amp;""""&amp;VLOOKUP(BN$312,$AD$9:$AN$32,8,FALSE)&amp;""""&amp;"#g'"&amp;" ${CONFIG_DIR}"&amp;$K$7&amp;"; export "&amp;BN$312&amp;"="&amp;""""&amp;VLOOKUP(BN$312,$AD$9:$AN$32,8,FALSE)&amp;""";"),",",""",""")</f>
        <v/>
      </c>
      <c r="BO346" s="71" t="str">
        <f>SUBSTITUTE(IF(VLOOKUP(BO$312,$AD$9:$AN$32,8,FALSE)=INDEX($E$196:$G$197,MATCH("●",INDEX($H$196:$AQ$197,,MATCH($D346,$137:$137,0)-7),0),1),"","sed -i "&amp;IF($AK$310="MacOS","'' ","")&amp;"'s#"&amp;BO$312&amp;"="""&amp;VLOOKUP(BO$312,$AD$9:$AN$32,8,FALSE)&amp;""""&amp;"#"&amp;BO$312&amp;"="&amp;""""&amp;INDEX($E$196:$G$197,MATCH("●",INDEX($H$196:$AQ$197,,MATCH($D346,$137:$137,0)-7),0),1)&amp;""""&amp;"#g'"&amp;" ${CONFIG_DIR}"&amp;$K$7&amp;"; export "&amp;BO$312&amp;"="&amp;""""&amp;INDEX($E$196:$G$197,MATCH("●",INDEX($H$196:$AQ$197,,MATCH($D346,$137:$137,0)-7),0),1)&amp;""";"),",",""",""")</f>
        <v/>
      </c>
      <c r="BP346" s="71" t="str">
        <f>SUBSTITUTE(IF(INDEX($E$196:$G$197,MATCH("●",INDEX($H$196:$AQ$197,,MATCH($D346,$137:$137,0)-7),0),1)=VLOOKUP(BP$312,$AD$9:$AN$32,8,FALSE),"","sed -i "&amp;IF($AK$310="MacOS","'' ","")&amp;"'s#"&amp;BP$312&amp;"="""&amp;INDEX($E$196:$G$197,MATCH("●",INDEX($H$196:$AQ$197,,MATCH($D346,$137:$137,0)-7),0),1)&amp;""""&amp;"#"&amp;BP$312&amp;"="&amp;""""&amp;VLOOKUP(BP$312,$AD$9:$AN$32,8,FALSE)&amp;""""&amp;"#g'"&amp;" ${CONFIG_DIR}"&amp;$K$7&amp;"; export "&amp;BP$312&amp;"="&amp;""""&amp;VLOOKUP(BP$312,$AD$9:$AN$32,8,FALSE)&amp;""";"),",",""",""")</f>
        <v/>
      </c>
      <c r="BQ346" s="71" t="str">
        <f>SUBSTITUTE(IF(VLOOKUP(BQ$312,$AD$9:$AN$32,8,FALSE)=INDEX($E$199:$G$200,MATCH("●",INDEX($H$199:$AQ$200,,MATCH($D346,$137:$137,0)-7),0),1),"","sed -i "&amp;IF($AK$310="MacOS","'' ","")&amp;"'s#"&amp;BQ$312&amp;"="""&amp;VLOOKUP(BQ$312,$AD$9:$AN$32,8,FALSE)&amp;""""&amp;"#"&amp;BQ$312&amp;"="&amp;""""&amp;INDEX($E$199:$G$200,MATCH("●",INDEX($H$199:$AQ$200,,MATCH($D346,$137:$137,0)-7),0),1)&amp;""""&amp;"#g'"&amp;" ${CONFIG_DIR}"&amp;$K$7&amp;"; export "&amp;BQ$312&amp;"="&amp;""""&amp;INDEX($E$199:$G$200,MATCH("●",INDEX($H$199:$AQ$200,,MATCH($D346,$137:$137,0)-7),0),1)&amp;""";"),",",""",""")</f>
        <v/>
      </c>
      <c r="BR346" s="71" t="str">
        <f>SUBSTITUTE(IF(INDEX($E$199:$G$200,MATCH("●",INDEX($H$199:$AQ$200,,MATCH($D346,$137:$137,0)-7),0),1)=VLOOKUP(BR$312,$AD$9:$AN$32,8,FALSE),"","sed -i "&amp;IF($AK$310="MacOS","'' ","")&amp;"'s#"&amp;BR$312&amp;"="""&amp;INDEX($E$199:$G$200,MATCH("●",INDEX($H$199:$AQ$200,,MATCH($D346,$137:$137,0)-7),0),1)&amp;""""&amp;"#"&amp;BR$312&amp;"="&amp;""""&amp;VLOOKUP(BR$312,$AD$9:$AN$32,8,FALSE)&amp;""""&amp;"#g'"&amp;" ${CONFIG_DIR}"&amp;$K$7&amp;"; export "&amp;BR$312&amp;"="&amp;""""&amp;VLOOKUP(BR$312,$AD$9:$AN$32,8,FALSE)&amp;""";"),",",""",""")</f>
        <v/>
      </c>
      <c r="BS346" s="71" t="str">
        <f>SUBSTITUTE(IF(VLOOKUP(BS$312,$AD$9:$AN$32,8,FALSE)=INDEX($E$202:$G$205,MATCH("●",INDEX($H$202:$AQ$205,,MATCH($D346,$137:$137,0)-7),0),1),"","sed -i "&amp;IF($AK$310="MacOS","'' ","")&amp;"'s#"&amp;BS$312&amp;"="""&amp;VLOOKUP(BS$312,$AD$9:$AN$32,8,FALSE)&amp;""""&amp;"#"&amp;BS$312&amp;"="&amp;""""&amp;INDEX($E$202:$G$205,MATCH("●",INDEX($H$202:$AQ$205,,MATCH($D346,$137:$137,0)-7),0),1)&amp;""""&amp;"#g'"&amp;" ${CONFIG_DIR}"&amp;$K$7&amp;"; export "&amp;BS$312&amp;"="&amp;""""&amp;INDEX($E$202:$G$205,MATCH("●",INDEX($H$202:$AQ$205,,MATCH($D346,$137:$137,0)-7),0),1)&amp;""";"),",",""",""")</f>
        <v/>
      </c>
      <c r="BT346" s="71" t="str">
        <f>SUBSTITUTE(IF(INDEX($E$202:$G$205,MATCH("●",INDEX($H$202:$AQ$205,,MATCH($D346,$137:$137,0)-7),0),1)=VLOOKUP(BT$312,$AD$9:$AN$32,8,FALSE),"","sed -i "&amp;IF($AK$310="MacOS","'' ","")&amp;"'s#"&amp;BT$312&amp;"="""&amp;INDEX($E$202:$G$205,MATCH("●",INDEX($H$202:$AQ$205,,MATCH($D346,$137:$137,0)-7),0),1)&amp;""""&amp;"#"&amp;BT$312&amp;"="&amp;""""&amp;VLOOKUP(BT$312,$AD$9:$AN$32,8,FALSE)&amp;""""&amp;"#g'"&amp;" ${CONFIG_DIR}"&amp;$K$7&amp;"; export "&amp;BT$312&amp;"="&amp;""""&amp;VLOOKUP(BT$312,$AD$9:$AN$32,8,FALSE)&amp;""";"),",",""",""")</f>
        <v/>
      </c>
      <c r="BU346" s="71" t="str">
        <f>SUBSTITUTE(IF(VLOOKUP(BU$312,$AD$9:$AN$32,8,FALSE)=INDEX($E$207:$G$212,MATCH("●",INDEX($H$207:$AQ$212,,MATCH($D346,$137:$137,0)-7),0),1),"","sed -i "&amp;IF($AK$310="MacOS","'' ","")&amp;"'s#"&amp;BU$312&amp;"="""&amp;VLOOKUP(BU$312,$AD$9:$AN$32,8,FALSE)&amp;""""&amp;"#"&amp;BU$312&amp;"="&amp;""""&amp;INDEX($E$207:$G$212,MATCH("●",INDEX($H$207:$AQ$212,,MATCH($D346,$137:$137,0)-7),0),1)&amp;""""&amp;"#g'"&amp;" ${CONFIG_DIR}"&amp;$K$7&amp;"; export "&amp;BU$312&amp;"="&amp;""""&amp;INDEX($E$207:$G$212,MATCH("●",INDEX($H$207:$AQ$212,,MATCH($D346,$137:$137,0)-7),0),1)&amp;""";"),",",""",""")</f>
        <v/>
      </c>
      <c r="BV346" s="71" t="str">
        <f>SUBSTITUTE(IF(INDEX($E$207:$G$212,MATCH("●",INDEX($H$207:$AQ$212,,MATCH($D346,$137:$137,0)-7),0),1)=VLOOKUP(BV$312,$AD$9:$AN$32,8,FALSE),"","sed -i "&amp;IF($AK$310="MacOS","'' ","")&amp;"'s#"&amp;BV$312&amp;"="""&amp;INDEX($E$207:$G$212,MATCH("●",INDEX($H$207:$AQ$212,,MATCH($D346,$137:$137,0)-7),0),1)&amp;""""&amp;"#"&amp;BV$312&amp;"="&amp;""""&amp;VLOOKUP(BV$312,$AD$9:$AN$32,8,FALSE)&amp;""""&amp;"#g'"&amp;" ${CONFIG_DIR}"&amp;$K$7&amp;"; export "&amp;BV$312&amp;"="&amp;""""&amp;VLOOKUP(BV$312,$AD$9:$AN$32,8,FALSE)&amp;""";"),",",""",""")</f>
        <v/>
      </c>
      <c r="BW346" s="71" t="str">
        <f>SUBSTITUTE(IF(VLOOKUP(BW$312,$AD$9:$AN$32,8,FALSE)=INDEX($E$214:$G$219,MATCH("●",INDEX($H$214:$AQ$219,,MATCH($D346,$137:$137,0)-7),0),1),"","sed -i "&amp;IF($AK$310="MacOS","'' ","")&amp;"'s#"&amp;BW$312&amp;"="""&amp;VLOOKUP(BW$312,$AD$9:$AN$32,8,FALSE)&amp;""""&amp;"#"&amp;BW$312&amp;"="&amp;""""&amp;INDEX($E$214:$G$219,MATCH("●",INDEX($H$214:$AQ$219,,MATCH($D346,$137:$137,0)-7),0),1)&amp;""""&amp;"#g'"&amp;" ${CONFIG_DIR}"&amp;$K$7&amp;"; export "&amp;BW$312&amp;"="&amp;""""&amp;INDEX($E$214:$G$219,MATCH("●",INDEX($H$214:$AQ$219,,MATCH($D346,$137:$137,0)-7),0),1)&amp;""";"),",",""",""")</f>
        <v/>
      </c>
      <c r="BX346" s="71" t="str">
        <f>SUBSTITUTE(IF(INDEX($E$214:$G$219,MATCH("●",INDEX($H$214:$AQ$219,,MATCH($D346,$137:$137,0)-7),0),1)=VLOOKUP(BX$312,$AD$9:$AN$32,8,FALSE),"","sed -i "&amp;IF($AK$310="MacOS","'' ","")&amp;"'s#"&amp;BX$312&amp;"="""&amp;INDEX($E$214:$G$219,MATCH("●",INDEX($H$214:$AQ$219,,MATCH($D346,$137:$137,0)-7),0),1)&amp;""""&amp;"#"&amp;BX$312&amp;"="&amp;""""&amp;VLOOKUP(BX$312,$AD$9:$AN$32,8,FALSE)&amp;""""&amp;"#g'"&amp;" ${CONFIG_DIR}"&amp;$K$7&amp;"; export "&amp;BX$312&amp;"="&amp;""""&amp;VLOOKUP(BX$312,$AD$9:$AN$32,8,FALSE)&amp;""";"),",",""",""")</f>
        <v/>
      </c>
      <c r="BY346" s="71" t="str">
        <f>SUBSTITUTE(IF(VLOOKUP(BY$312,$AD$9:$AN$32,8,FALSE)=INDEX($E$221:$G$226,MATCH("●",INDEX($H$221:$AQ$226,,MATCH($D346,$137:$137,0)-7),0),1),"","sed -i "&amp;IF($AK$310="MacOS","'' ","")&amp;"'s#"&amp;BY$312&amp;"="""&amp;VLOOKUP(BY$312,$AD$9:$AN$32,8,FALSE)&amp;""""&amp;"#"&amp;BY$312&amp;"="&amp;""""&amp;INDEX($E$221:$G$226,MATCH("●",INDEX($H$221:$AQ$226,,MATCH($D346,$137:$137,0)-7),0),1)&amp;""""&amp;"#g'"&amp;" ${CONFIG_DIR}"&amp;$K$7&amp;"; export "&amp;BY$312&amp;"="&amp;""""&amp;INDEX($E$221:$G$226,MATCH("●",INDEX($H$221:$AQ$226,,MATCH($D346,$137:$137,0)-7),0),1)&amp;""";"),",",""",""")</f>
        <v/>
      </c>
      <c r="BZ346" s="71" t="str">
        <f>SUBSTITUTE(IF(INDEX($E$221:$G$226,MATCH("●",INDEX($H$221:$AQ$226,,MATCH($D346,$137:$137,0)-7),0),1)=VLOOKUP(BZ$312,$AD$9:$AN$32,8,FALSE),"","sed -i "&amp;IF($AK$310="MacOS","'' ","")&amp;"'s#"&amp;BZ$312&amp;"="""&amp;INDEX($E$221:$G$226,MATCH("●",INDEX($H$221:$AQ$226,,MATCH($D346,$137:$137,0)-7),0),1)&amp;""""&amp;"#"&amp;BZ$312&amp;"="&amp;""""&amp;VLOOKUP(BZ$312,$AD$9:$AN$32,8,FALSE)&amp;""""&amp;"#g'"&amp;" ${CONFIG_DIR}"&amp;$K$7&amp;"; export "&amp;BZ$312&amp;"="&amp;""""&amp;VLOOKUP(BZ$312,$AD$9:$AN$32,8,FALSE)&amp;""";"),",",""",""")</f>
        <v/>
      </c>
      <c r="CA346" s="71" t="str">
        <f>SUBSTITUTE(IF(VLOOKUP(CA$312,$AD$9:$AN$32,8,FALSE)=INDEX($E$228:$G$233,MATCH("●",INDEX($H$228:$AQ$233,,MATCH($D346,$137:$137,0)-7),0),1),"","sed -i "&amp;IF($AK$310="MacOS","'' ","")&amp;"'s#"&amp;CA$312&amp;"="""&amp;VLOOKUP(CA$312,$AD$9:$AN$32,8,FALSE)&amp;""""&amp;"#"&amp;CA$312&amp;"="&amp;""""&amp;INDEX($E$228:$G$233,MATCH("●",INDEX($H$228:$AQ$233,,MATCH($D346,$137:$137,0)-7),0),1)&amp;""""&amp;"#g'"&amp;" ${CONFIG_DIR}"&amp;$K$7&amp;"; export "&amp;CA$312&amp;"="&amp;""""&amp;INDEX($E$228:$G$233,MATCH("●",INDEX($H$228:$AQ$233,,MATCH($D346,$137:$137,0)-7),0),1)&amp;""";"),",",""",""")</f>
        <v/>
      </c>
      <c r="CB346" s="71" t="str">
        <f>SUBSTITUTE(IF(INDEX($E$228:$G$233,MATCH("●",INDEX($H$228:$AQ$233,,MATCH($D346,$137:$137,0)-7),0),1)=VLOOKUP(CB$312,$AD$9:$AN$32,8,FALSE),"","sed -i "&amp;IF($AK$310="MacOS","'' ","")&amp;"'s#"&amp;CB$312&amp;"="""&amp;INDEX($E$228:$G$233,MATCH("●",INDEX($H$228:$AQ$233,,MATCH($D346,$137:$137,0)-7),0),1)&amp;""""&amp;"#"&amp;CB$312&amp;"="&amp;""""&amp;VLOOKUP(CB$312,$AD$9:$AN$32,8,FALSE)&amp;""""&amp;"#g'"&amp;" ${CONFIG_DIR}"&amp;$K$7&amp;"; export "&amp;CB$312&amp;"="&amp;""""&amp;VLOOKUP(CB$312,$AD$9:$AN$32,8,FALSE)&amp;""";"),",",""",""")</f>
        <v/>
      </c>
      <c r="CC346" s="71" t="str">
        <f>SUBSTITUTE(IF(VLOOKUP(CC$312,$AD$9:$AN$32,8,FALSE)=INDEX($E$235:$G$240,MATCH("●",INDEX($H$235:$AQ$240,,MATCH($D346,$137:$137,0)-7),0),1),"","sed -i "&amp;IF($AK$310="MacOS","'' ","")&amp;"'s#"&amp;CC$312&amp;"="""&amp;VLOOKUP(CC$312,$AD$9:$AN$32,8,FALSE)&amp;""""&amp;"#"&amp;CC$312&amp;"="&amp;""""&amp;INDEX($E$235:$G$240,MATCH("●",INDEX($H$235:$AQ$240,,MATCH($D346,$137:$137,0)-7),0),1)&amp;""""&amp;"#g'"&amp;" ${CONFIG_DIR}"&amp;$K$7&amp;"; export "&amp;CC$312&amp;"="&amp;""""&amp;INDEX($E$235:$G$240,MATCH("●",INDEX($H$235:$AQ$240,,MATCH($D346,$137:$137,0)-7),0),1)&amp;""";"),",",""",""")</f>
        <v/>
      </c>
      <c r="CD346" s="71" t="str">
        <f>SUBSTITUTE(IF(INDEX($E$235:$G$240,MATCH("●",INDEX($H$235:$AQ$240,,MATCH($D346,$137:$137,0)-7),0),1)=VLOOKUP(CD$312,$AD$9:$AN$32,8,FALSE),"","sed -i "&amp;IF($AK$310="MacOS","'' ","")&amp;"'s#"&amp;CD$312&amp;"="""&amp;INDEX($E$235:$G$240,MATCH("●",INDEX($H$235:$AQ$240,,MATCH($D346,$137:$137,0)-7),0),1)&amp;""""&amp;"#"&amp;CD$312&amp;"="&amp;""""&amp;VLOOKUP(CD$312,$AD$9:$AN$32,8,FALSE)&amp;""""&amp;"#g'"&amp;" ${CONFIG_DIR}"&amp;$K$7&amp;"; export "&amp;CD$312&amp;"="&amp;""""&amp;VLOOKUP(CD$312,$AD$9:$AN$32,8,FALSE)&amp;""";"),",",""",""")</f>
        <v/>
      </c>
      <c r="CE346" s="71" t="str">
        <f>SUBSTITUTE(IF(VLOOKUP(CE$312,$AD$9:$AN$32,8,FALSE)=INDEX($E$242:$G$247,MATCH("●",INDEX($H$242:$AQ$247,,MATCH($D346,$137:$137,0)-7),0),1),"","sed -i "&amp;IF($AK$310="MacOS","'' ","")&amp;"'s#"&amp;CE$312&amp;"="""&amp;VLOOKUP(CE$312,$AD$9:$AN$32,8,FALSE)&amp;""""&amp;"#"&amp;CE$312&amp;"="&amp;""""&amp;INDEX($E$242:$G$247,MATCH("●",INDEX($H$242:$AQ$247,,MATCH($D346,$137:$137,0)-7),0),1)&amp;""""&amp;"#g'"&amp;" ${CONFIG_DIR}"&amp;$K$7&amp;"; export "&amp;CE$312&amp;"="&amp;""""&amp;INDEX($E$242:$G$247,MATCH("●",INDEX($H$242:$AQ$247,,MATCH($D346,$137:$137,0)-7),0),1)&amp;""";"),",",""",""")</f>
        <v/>
      </c>
      <c r="CF346" s="71" t="str">
        <f>SUBSTITUTE(IF(INDEX($E$242:$G$247,MATCH("●",INDEX($H$242:$AQ$247,,MATCH($D346,$137:$137,0)-7),0),1)=VLOOKUP(CF$312,$AD$9:$AN$32,8,FALSE),"","sed -i "&amp;IF($AK$310="MacOS","'' ","")&amp;"'s#"&amp;CF$312&amp;"="""&amp;INDEX($E$242:$G$247,MATCH("●",INDEX($H$242:$AQ$247,,MATCH($D346,$137:$137,0)-7),0),1)&amp;""""&amp;"#"&amp;CF$312&amp;"="&amp;""""&amp;VLOOKUP(CF$312,$AD$9:$AN$32,8,FALSE)&amp;""""&amp;"#g'"&amp;" ${CONFIG_DIR}"&amp;$K$7&amp;"; export "&amp;CF$312&amp;"="&amp;""""&amp;VLOOKUP(CF$312,$AD$9:$AN$32,8,FALSE)&amp;""";"),",",""",""")</f>
        <v/>
      </c>
      <c r="CG346" s="71" t="str">
        <f>SUBSTITUTE(IF(VLOOKUP(CG$312,$AD$9:$AN$32,8,FALSE)=INDEX($E$249:$G$253,MATCH("●",INDEX($H$249:$AQ$253,,MATCH($D346,$137:$137,0)-7),0),1),"","sed -i "&amp;IF($AK$310="MacOS","'' ","")&amp;"'s#"&amp;CG$312&amp;"="""&amp;VLOOKUP(CG$312,$AD$9:$AN$32,8,FALSE)&amp;""""&amp;"#"&amp;CG$312&amp;"="&amp;""""&amp;INDEX($E$249:$G$253,MATCH("●",INDEX($H$249:$AQ$253,,MATCH($D346,$137:$137,0)-7),0),1)&amp;""""&amp;"#g'"&amp;" ${CONFIG_DIR}"&amp;$K$7&amp;"; export "&amp;CG$312&amp;"="&amp;""""&amp;INDEX($E$249:$G$253,MATCH("●",INDEX($H$249:$AQ$253,,MATCH($D346,$137:$137,0)-7),0),1)&amp;""";"),",",""",""")</f>
        <v/>
      </c>
      <c r="CH346" s="71" t="str">
        <f>SUBSTITUTE(IF(INDEX($E$249:$G$253,MATCH("●",INDEX($H$249:$AQ$253,,MATCH($D346,$137:$137,0)-7),0),1)=VLOOKUP(CH$312,$AD$9:$AN$32,8,FALSE),"","sed -i "&amp;IF($AK$310="MacOS","'' ","")&amp;"'s#"&amp;CH$312&amp;"="""&amp;INDEX($E$249:$G$253,MATCH("●",INDEX($H$249:$AQ$253,,MATCH($D346,$137:$137,0)-7),0),1)&amp;""""&amp;"#"&amp;CH$312&amp;"="&amp;""""&amp;VLOOKUP(CH$312,$AD$9:$AN$32,8,FALSE)&amp;""""&amp;"#g'"&amp;" ${CONFIG_DIR}"&amp;$K$7&amp;"; export "&amp;CH$312&amp;"="&amp;""""&amp;VLOOKUP(CH$312,$AD$9:$AN$32,8,FALSE)&amp;""";"),",",""",""")</f>
        <v/>
      </c>
      <c r="CI346" s="71" t="str">
        <f>SUBSTITUTE(IF(VLOOKUP(CI$312,$AD$9:$AN$32,8,FALSE)=INDEX($E$255:$G$259,MATCH("●",INDEX($H$255:$AQ$259,,MATCH($D346,$137:$137,0)-7),0),1),"","sed -i "&amp;IF($AK$310="MacOS","'' ","")&amp;"'s#"&amp;CI$312&amp;"="""&amp;VLOOKUP(CI$312,$AD$9:$AN$32,8,FALSE)&amp;""""&amp;"#"&amp;CI$312&amp;"="&amp;""""&amp;INDEX($E$255:$G$259,MATCH("●",INDEX($H$255:$AQ$259,,MATCH($D346,$137:$137,0)-7),0),1)&amp;""""&amp;"#g'"&amp;" ${CONFIG_DIR}"&amp;$K$7&amp;"; export "&amp;CI$312&amp;"="&amp;""""&amp;INDEX($E$255:$G$259,MATCH("●",INDEX($H$255:$AQ$259,,MATCH($D346,$137:$137,0)-7),0),1)&amp;""";"),",",""",""")</f>
        <v/>
      </c>
      <c r="CJ346" s="71" t="str">
        <f>SUBSTITUTE(IF(INDEX($E$255:$G$259,MATCH("●",INDEX($H$255:$AQ$259,,MATCH($D346,$137:$137,0)-7),0),1)=VLOOKUP(CJ$312,$AD$9:$AN$32,8,FALSE),"","sed -i "&amp;IF($AK$310="MacOS","'' ","")&amp;"'s#"&amp;CJ$312&amp;"="""&amp;INDEX($E$255:$G$259,MATCH("●",INDEX($H$255:$AQ$259,,MATCH($D346,$137:$137,0)-7),0),1)&amp;""""&amp;"#"&amp;CJ$312&amp;"="&amp;""""&amp;VLOOKUP(CJ$312,$AD$9:$AN$32,8,FALSE)&amp;""""&amp;"#g'"&amp;" ${CONFIG_DIR}"&amp;$K$7&amp;"; export "&amp;CJ$312&amp;"="&amp;""""&amp;VLOOKUP(CJ$312,$AD$9:$AN$32,8,FALSE)&amp;""";"),",",""",""")</f>
        <v/>
      </c>
      <c r="CK346" s="71" t="str">
        <f>SUBSTITUTE(IF(VLOOKUP(CK$312,$AD$9:$AN$32,8,FALSE)=INDEX($E$261:$G$270,MATCH("●",INDEX($H$261:$AQ$270,,MATCH($D346,$137:$137,0)-7),0),1),"","sed -i "&amp;IF($AK$310="MacOS","'' ","")&amp;"'s#"&amp;CK$312&amp;"="""&amp;VLOOKUP(CK$312,$AD$9:$AN$32,8,FALSE)&amp;""""&amp;"#"&amp;CK$312&amp;"="&amp;""""&amp;INDEX($E$261:$G$270,MATCH("●",INDEX($H$261:$AQ$270,,MATCH($D346,$137:$137,0)-7),0),1)&amp;""""&amp;"#g'"&amp;" ${CONFIG_DIR}"&amp;$K$7&amp;"; export "&amp;CK$312&amp;"="&amp;""""&amp;INDEX($E$261:$G$270,MATCH("●",INDEX($H$261:$AQ$270,,MATCH($D346,$137:$137,0)-7),0),1)&amp;""";"),",",""",""")</f>
        <v/>
      </c>
      <c r="CL346" s="71" t="str">
        <f t="shared" si="6"/>
        <v/>
      </c>
      <c r="CM346" s="71" t="str">
        <f t="shared" si="7"/>
        <v/>
      </c>
      <c r="CN346" s="71" t="str">
        <f t="shared" si="8"/>
        <v/>
      </c>
      <c r="CO346" s="71" t="str">
        <f t="shared" si="9"/>
        <v/>
      </c>
      <c r="CP346" s="71" t="str">
        <f t="shared" si="10"/>
        <v/>
      </c>
      <c r="CQ346" s="71" t="str">
        <f t="shared" si="11"/>
        <v>sed -i '' 's#POSTGRESQL_ALLOW_CONNECTIONS="true"#POSTGRESQL_ALLOW_CONNECTIONS="NONE"#g' ${CONFIG_DIR}db_data_config.txt; export POSTGRESQL_ALLOW_CONNECTIONS="NONE";</v>
      </c>
      <c r="CR346" s="71" t="str">
        <f t="shared" si="12"/>
        <v>sed -i '' 's#POSTGRESQL_ALLOW_CONNECTIONS="NONE"#POSTGRESQL_ALLOW_CONNECTIONS="true"#g' ${CONFIG_DIR}db_data_config.txt; export POSTGRESQL_ALLOW_CONNECTIONS="true";</v>
      </c>
      <c r="CS346" s="5" t="s">
        <v>735</v>
      </c>
    </row>
    <row r="347" spans="4:97" ht="72" customHeight="1">
      <c r="D347" s="96">
        <f t="shared" si="13"/>
        <v>111</v>
      </c>
      <c r="E347" s="97"/>
      <c r="F347" s="97"/>
      <c r="G347" s="98"/>
      <c r="H347" s="45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7"/>
      <c r="AE347" s="99"/>
      <c r="AF347" s="100"/>
      <c r="AG347" s="101"/>
      <c r="AH347" s="102"/>
      <c r="AI347" s="103"/>
      <c r="AJ347" s="103"/>
      <c r="AK347" s="103"/>
      <c r="AL347" s="103"/>
      <c r="AM347" s="103"/>
      <c r="AN347" s="103"/>
      <c r="AO347" s="103"/>
      <c r="AP347" s="103"/>
      <c r="AQ347" s="104"/>
      <c r="AS347" s="68"/>
      <c r="AT347" s="69"/>
      <c r="AU347" s="70"/>
      <c r="AW347" s="71"/>
      <c r="AX347" s="71"/>
      <c r="AY347" s="71"/>
      <c r="AZ347" s="71"/>
      <c r="BA347" s="71"/>
      <c r="BB347" s="71"/>
      <c r="BC347" s="71"/>
      <c r="BD347" s="71"/>
      <c r="BE347" s="71"/>
      <c r="BF347" s="71"/>
      <c r="BG347" s="71"/>
      <c r="BH347" s="71"/>
      <c r="BI347" s="71"/>
      <c r="BJ347" s="71"/>
      <c r="BK347" s="71"/>
      <c r="BL347" s="71"/>
      <c r="BM347" s="71"/>
      <c r="BN347" s="71"/>
      <c r="BO347" s="71"/>
      <c r="BP347" s="71"/>
      <c r="BQ347" s="71"/>
      <c r="BR347" s="71"/>
      <c r="BS347" s="71"/>
      <c r="BT347" s="71"/>
      <c r="BU347" s="71"/>
      <c r="BV347" s="71"/>
      <c r="BW347" s="71"/>
      <c r="BX347" s="71"/>
      <c r="BY347" s="71"/>
      <c r="BZ347" s="71"/>
      <c r="CA347" s="71"/>
      <c r="CB347" s="71"/>
      <c r="CC347" s="71"/>
      <c r="CD347" s="71"/>
      <c r="CE347" s="71"/>
      <c r="CF347" s="71"/>
      <c r="CG347" s="71"/>
      <c r="CH347" s="71"/>
      <c r="CI347" s="71"/>
      <c r="CJ347" s="71"/>
      <c r="CK347" s="71"/>
      <c r="CL347" s="71"/>
      <c r="CM347" s="71"/>
      <c r="CN347" s="71"/>
      <c r="CO347" s="71"/>
      <c r="CP347" s="71"/>
      <c r="CQ347" s="71"/>
      <c r="CR347" s="71"/>
    </row>
  </sheetData>
  <mergeCells count="456">
    <mergeCell ref="D347:G347"/>
    <mergeCell ref="AE347:AG347"/>
    <mergeCell ref="AH347:AQ347"/>
    <mergeCell ref="B2:F3"/>
    <mergeCell ref="G2:I3"/>
    <mergeCell ref="J2:AA3"/>
    <mergeCell ref="AB2:AC2"/>
    <mergeCell ref="AD2:AF2"/>
    <mergeCell ref="AG2:AJ2"/>
    <mergeCell ref="AO9:AQ9"/>
    <mergeCell ref="AO10:AQ10"/>
    <mergeCell ref="AO11:AQ11"/>
    <mergeCell ref="AO12:AQ12"/>
    <mergeCell ref="AO13:AQ13"/>
    <mergeCell ref="AO14:AQ14"/>
    <mergeCell ref="AK2:AM2"/>
    <mergeCell ref="AN2:AQ2"/>
    <mergeCell ref="AB3:AC3"/>
    <mergeCell ref="AD3:AF3"/>
    <mergeCell ref="AG3:AJ3"/>
    <mergeCell ref="AK3:AM3"/>
    <mergeCell ref="AN3:AQ3"/>
    <mergeCell ref="AO21:AQ21"/>
    <mergeCell ref="AO22:AQ22"/>
    <mergeCell ref="AO23:AQ23"/>
    <mergeCell ref="AO24:AQ24"/>
    <mergeCell ref="AO25:AQ25"/>
    <mergeCell ref="AO26:AQ26"/>
    <mergeCell ref="AO15:AQ15"/>
    <mergeCell ref="AO16:AQ16"/>
    <mergeCell ref="AO17:AQ17"/>
    <mergeCell ref="AO18:AQ18"/>
    <mergeCell ref="AO19:AQ19"/>
    <mergeCell ref="AO20:AQ20"/>
    <mergeCell ref="D137:G139"/>
    <mergeCell ref="H137:H139"/>
    <mergeCell ref="I137:I139"/>
    <mergeCell ref="J137:J139"/>
    <mergeCell ref="K137:K139"/>
    <mergeCell ref="L137:L139"/>
    <mergeCell ref="M137:M139"/>
    <mergeCell ref="AO27:AQ27"/>
    <mergeCell ref="AO28:AQ28"/>
    <mergeCell ref="AO29:AQ29"/>
    <mergeCell ref="AO30:AQ30"/>
    <mergeCell ref="AO31:AQ31"/>
    <mergeCell ref="AO32:AQ32"/>
    <mergeCell ref="N137:N139"/>
    <mergeCell ref="O137:O139"/>
    <mergeCell ref="P137:P139"/>
    <mergeCell ref="Q137:Q139"/>
    <mergeCell ref="R137:R139"/>
    <mergeCell ref="S137:S139"/>
    <mergeCell ref="AO36:AQ36"/>
    <mergeCell ref="AO37:AQ37"/>
    <mergeCell ref="AO38:AQ38"/>
    <mergeCell ref="Z137:Z139"/>
    <mergeCell ref="AA137:AA139"/>
    <mergeCell ref="AB137:AB139"/>
    <mergeCell ref="AC137:AC139"/>
    <mergeCell ref="AD137:AD139"/>
    <mergeCell ref="AE137:AE139"/>
    <mergeCell ref="T137:T139"/>
    <mergeCell ref="U137:U139"/>
    <mergeCell ref="V137:V139"/>
    <mergeCell ref="W137:W139"/>
    <mergeCell ref="X137:X139"/>
    <mergeCell ref="Y137:Y139"/>
    <mergeCell ref="AL137:AL139"/>
    <mergeCell ref="AM137:AM139"/>
    <mergeCell ref="AN137:AN139"/>
    <mergeCell ref="AO137:AO139"/>
    <mergeCell ref="AP137:AP139"/>
    <mergeCell ref="AQ137:AQ139"/>
    <mergeCell ref="AF137:AF139"/>
    <mergeCell ref="AG137:AG139"/>
    <mergeCell ref="AH137:AH139"/>
    <mergeCell ref="AI137:AI139"/>
    <mergeCell ref="AJ137:AJ139"/>
    <mergeCell ref="AK137:AK139"/>
    <mergeCell ref="E146:G146"/>
    <mergeCell ref="E148:G148"/>
    <mergeCell ref="E149:G149"/>
    <mergeCell ref="E151:G151"/>
    <mergeCell ref="E152:G152"/>
    <mergeCell ref="E153:G153"/>
    <mergeCell ref="E141:G141"/>
    <mergeCell ref="AW142:AX142"/>
    <mergeCell ref="AY142:AZ142"/>
    <mergeCell ref="E143:G143"/>
    <mergeCell ref="E144:G144"/>
    <mergeCell ref="E145:G145"/>
    <mergeCell ref="E161:G161"/>
    <mergeCell ref="E162:G162"/>
    <mergeCell ref="E163:G163"/>
    <mergeCell ref="E164:G164"/>
    <mergeCell ref="E165:G165"/>
    <mergeCell ref="E166:G166"/>
    <mergeCell ref="E154:G154"/>
    <mergeCell ref="E155:G155"/>
    <mergeCell ref="E156:G156"/>
    <mergeCell ref="E158:G158"/>
    <mergeCell ref="E159:G159"/>
    <mergeCell ref="E160:G160"/>
    <mergeCell ref="E176:G176"/>
    <mergeCell ref="E177:G177"/>
    <mergeCell ref="E178:G178"/>
    <mergeCell ref="E179:G179"/>
    <mergeCell ref="E180:G180"/>
    <mergeCell ref="E181:G181"/>
    <mergeCell ref="E168:G168"/>
    <mergeCell ref="E169:G169"/>
    <mergeCell ref="E171:G171"/>
    <mergeCell ref="E172:G172"/>
    <mergeCell ref="E174:G174"/>
    <mergeCell ref="E175:G175"/>
    <mergeCell ref="E189:G189"/>
    <mergeCell ref="E190:G190"/>
    <mergeCell ref="E191:G191"/>
    <mergeCell ref="E193:G193"/>
    <mergeCell ref="E194:G194"/>
    <mergeCell ref="E196:G196"/>
    <mergeCell ref="E182:G182"/>
    <mergeCell ref="E183:G183"/>
    <mergeCell ref="E184:G184"/>
    <mergeCell ref="E185:G185"/>
    <mergeCell ref="E186:G186"/>
    <mergeCell ref="E188:G188"/>
    <mergeCell ref="E205:G205"/>
    <mergeCell ref="E207:G207"/>
    <mergeCell ref="E208:G208"/>
    <mergeCell ref="E209:G209"/>
    <mergeCell ref="E210:G210"/>
    <mergeCell ref="E211:G211"/>
    <mergeCell ref="E197:G197"/>
    <mergeCell ref="E199:G199"/>
    <mergeCell ref="E200:G200"/>
    <mergeCell ref="E202:G202"/>
    <mergeCell ref="E203:G203"/>
    <mergeCell ref="E204:G204"/>
    <mergeCell ref="E219:G219"/>
    <mergeCell ref="E221:G221"/>
    <mergeCell ref="E222:G222"/>
    <mergeCell ref="E223:G223"/>
    <mergeCell ref="E224:G224"/>
    <mergeCell ref="E225:G225"/>
    <mergeCell ref="E212:G212"/>
    <mergeCell ref="E214:G214"/>
    <mergeCell ref="E215:G215"/>
    <mergeCell ref="E216:G216"/>
    <mergeCell ref="E217:G217"/>
    <mergeCell ref="E218:G218"/>
    <mergeCell ref="E233:G233"/>
    <mergeCell ref="E235:G235"/>
    <mergeCell ref="E236:G236"/>
    <mergeCell ref="E237:G237"/>
    <mergeCell ref="E238:G238"/>
    <mergeCell ref="E239:G239"/>
    <mergeCell ref="E226:G226"/>
    <mergeCell ref="E228:G228"/>
    <mergeCell ref="E229:G229"/>
    <mergeCell ref="E230:G230"/>
    <mergeCell ref="E231:G231"/>
    <mergeCell ref="E232:G232"/>
    <mergeCell ref="E247:G247"/>
    <mergeCell ref="E249:G249"/>
    <mergeCell ref="E250:G250"/>
    <mergeCell ref="E251:G251"/>
    <mergeCell ref="E252:G252"/>
    <mergeCell ref="E253:G253"/>
    <mergeCell ref="E240:G240"/>
    <mergeCell ref="E242:G242"/>
    <mergeCell ref="E243:G243"/>
    <mergeCell ref="E244:G244"/>
    <mergeCell ref="E245:G245"/>
    <mergeCell ref="E246:G246"/>
    <mergeCell ref="E262:G262"/>
    <mergeCell ref="E263:G263"/>
    <mergeCell ref="E264:G264"/>
    <mergeCell ref="E265:G265"/>
    <mergeCell ref="E266:G266"/>
    <mergeCell ref="E267:G267"/>
    <mergeCell ref="E255:G255"/>
    <mergeCell ref="E256:G256"/>
    <mergeCell ref="E257:G257"/>
    <mergeCell ref="E258:G258"/>
    <mergeCell ref="E259:G259"/>
    <mergeCell ref="E261:G261"/>
    <mergeCell ref="E275:G275"/>
    <mergeCell ref="E277:G277"/>
    <mergeCell ref="E278:G278"/>
    <mergeCell ref="E279:G279"/>
    <mergeCell ref="E280:G280"/>
    <mergeCell ref="E281:G281"/>
    <mergeCell ref="E268:G268"/>
    <mergeCell ref="E269:G269"/>
    <mergeCell ref="E270:G270"/>
    <mergeCell ref="E272:G272"/>
    <mergeCell ref="E273:G273"/>
    <mergeCell ref="E274:G274"/>
    <mergeCell ref="I288:I290"/>
    <mergeCell ref="J288:J290"/>
    <mergeCell ref="K288:K290"/>
    <mergeCell ref="L288:L290"/>
    <mergeCell ref="M288:M290"/>
    <mergeCell ref="N288:N290"/>
    <mergeCell ref="E283:G283"/>
    <mergeCell ref="E284:G284"/>
    <mergeCell ref="E285:G285"/>
    <mergeCell ref="E286:G286"/>
    <mergeCell ref="D288:G290"/>
    <mergeCell ref="H288:H290"/>
    <mergeCell ref="AP288:AP290"/>
    <mergeCell ref="AQ288:AQ290"/>
    <mergeCell ref="D291:G295"/>
    <mergeCell ref="H291:H295"/>
    <mergeCell ref="I291:I295"/>
    <mergeCell ref="J291:J295"/>
    <mergeCell ref="K291:K295"/>
    <mergeCell ref="AG288:AG290"/>
    <mergeCell ref="AH288:AH290"/>
    <mergeCell ref="AI288:AI290"/>
    <mergeCell ref="AJ288:AJ290"/>
    <mergeCell ref="AK288:AK290"/>
    <mergeCell ref="AL288:AL290"/>
    <mergeCell ref="AA288:AA290"/>
    <mergeCell ref="AB288:AB290"/>
    <mergeCell ref="AC288:AC290"/>
    <mergeCell ref="AD288:AD290"/>
    <mergeCell ref="AE288:AE290"/>
    <mergeCell ref="AF288:AF290"/>
    <mergeCell ref="U288:U290"/>
    <mergeCell ref="V288:V290"/>
    <mergeCell ref="W288:W290"/>
    <mergeCell ref="X288:X290"/>
    <mergeCell ref="Y288:Y290"/>
    <mergeCell ref="AM288:AM290"/>
    <mergeCell ref="AN288:AN290"/>
    <mergeCell ref="AO288:AO290"/>
    <mergeCell ref="Z288:Z290"/>
    <mergeCell ref="O288:O290"/>
    <mergeCell ref="P288:P290"/>
    <mergeCell ref="Q288:Q290"/>
    <mergeCell ref="R288:R290"/>
    <mergeCell ref="S288:S290"/>
    <mergeCell ref="T288:T290"/>
    <mergeCell ref="D297:G299"/>
    <mergeCell ref="H297:H299"/>
    <mergeCell ref="I297:I299"/>
    <mergeCell ref="J297:J299"/>
    <mergeCell ref="K297:K299"/>
    <mergeCell ref="L297:L299"/>
    <mergeCell ref="M297:M299"/>
    <mergeCell ref="N297:N299"/>
    <mergeCell ref="AJ291:AJ295"/>
    <mergeCell ref="AD291:AD295"/>
    <mergeCell ref="AE291:AE295"/>
    <mergeCell ref="AF291:AF295"/>
    <mergeCell ref="AG291:AG295"/>
    <mergeCell ref="AH291:AH295"/>
    <mergeCell ref="AI291:AI295"/>
    <mergeCell ref="L291:L295"/>
    <mergeCell ref="M291:M295"/>
    <mergeCell ref="N291:N295"/>
    <mergeCell ref="O291:O295"/>
    <mergeCell ref="P291:P295"/>
    <mergeCell ref="Q291:Q295"/>
    <mergeCell ref="Z291:Z295"/>
    <mergeCell ref="AA291:AA295"/>
    <mergeCell ref="AB291:AB295"/>
    <mergeCell ref="Z297:Z299"/>
    <mergeCell ref="O297:O299"/>
    <mergeCell ref="P297:P299"/>
    <mergeCell ref="Q297:Q299"/>
    <mergeCell ref="R297:R299"/>
    <mergeCell ref="S297:S299"/>
    <mergeCell ref="T297:T299"/>
    <mergeCell ref="AP291:AP295"/>
    <mergeCell ref="AQ291:AQ295"/>
    <mergeCell ref="AK291:AK295"/>
    <mergeCell ref="AL291:AL295"/>
    <mergeCell ref="AM291:AM295"/>
    <mergeCell ref="AN291:AN295"/>
    <mergeCell ref="AO291:AO295"/>
    <mergeCell ref="AC291:AC295"/>
    <mergeCell ref="R291:R295"/>
    <mergeCell ref="S291:S295"/>
    <mergeCell ref="T291:T295"/>
    <mergeCell ref="U291:U295"/>
    <mergeCell ref="X291:X295"/>
    <mergeCell ref="Y291:Y295"/>
    <mergeCell ref="V291:V295"/>
    <mergeCell ref="W291:W295"/>
    <mergeCell ref="AP297:AP299"/>
    <mergeCell ref="AQ297:AQ299"/>
    <mergeCell ref="D300:G304"/>
    <mergeCell ref="H300:H304"/>
    <mergeCell ref="I300:I304"/>
    <mergeCell ref="J300:J304"/>
    <mergeCell ref="K300:K304"/>
    <mergeCell ref="AG297:AG299"/>
    <mergeCell ref="AH297:AH299"/>
    <mergeCell ref="AI297:AI299"/>
    <mergeCell ref="AJ297:AJ299"/>
    <mergeCell ref="AK297:AK299"/>
    <mergeCell ref="AL297:AL299"/>
    <mergeCell ref="AA297:AA299"/>
    <mergeCell ref="AB297:AB299"/>
    <mergeCell ref="AC297:AC299"/>
    <mergeCell ref="AD297:AD299"/>
    <mergeCell ref="AE297:AE299"/>
    <mergeCell ref="AF297:AF299"/>
    <mergeCell ref="U297:U299"/>
    <mergeCell ref="V297:V299"/>
    <mergeCell ref="L300:L304"/>
    <mergeCell ref="M300:M304"/>
    <mergeCell ref="N300:N304"/>
    <mergeCell ref="O300:O304"/>
    <mergeCell ref="P300:P304"/>
    <mergeCell ref="Q300:Q304"/>
    <mergeCell ref="AM297:AM299"/>
    <mergeCell ref="AN297:AN299"/>
    <mergeCell ref="AO297:AO299"/>
    <mergeCell ref="AI300:AI304"/>
    <mergeCell ref="X300:X304"/>
    <mergeCell ref="Y300:Y304"/>
    <mergeCell ref="Z300:Z304"/>
    <mergeCell ref="AA300:AA304"/>
    <mergeCell ref="AB300:AB304"/>
    <mergeCell ref="AC300:AC304"/>
    <mergeCell ref="R300:R304"/>
    <mergeCell ref="S300:S304"/>
    <mergeCell ref="T300:T304"/>
    <mergeCell ref="U300:U304"/>
    <mergeCell ref="V300:V304"/>
    <mergeCell ref="W300:W304"/>
    <mergeCell ref="W297:W299"/>
    <mergeCell ref="X297:X299"/>
    <mergeCell ref="Y297:Y299"/>
    <mergeCell ref="D314:G314"/>
    <mergeCell ref="AE314:AG314"/>
    <mergeCell ref="AH314:AQ314"/>
    <mergeCell ref="D315:G315"/>
    <mergeCell ref="AE315:AG315"/>
    <mergeCell ref="AH315:AQ315"/>
    <mergeCell ref="AP300:AP304"/>
    <mergeCell ref="AQ300:AQ304"/>
    <mergeCell ref="AK310:AN310"/>
    <mergeCell ref="D312:G313"/>
    <mergeCell ref="H312:AD313"/>
    <mergeCell ref="AE312:AG313"/>
    <mergeCell ref="AH312:AQ313"/>
    <mergeCell ref="AJ300:AJ304"/>
    <mergeCell ref="AK300:AK304"/>
    <mergeCell ref="AL300:AL304"/>
    <mergeCell ref="AM300:AM304"/>
    <mergeCell ref="AN300:AN304"/>
    <mergeCell ref="AO300:AO304"/>
    <mergeCell ref="AD300:AD304"/>
    <mergeCell ref="AE300:AE304"/>
    <mergeCell ref="AF300:AF304"/>
    <mergeCell ref="AG300:AG304"/>
    <mergeCell ref="AH300:AH304"/>
    <mergeCell ref="D318:G318"/>
    <mergeCell ref="AE318:AG318"/>
    <mergeCell ref="AH318:AQ318"/>
    <mergeCell ref="D319:G319"/>
    <mergeCell ref="AE319:AG319"/>
    <mergeCell ref="AH319:AQ319"/>
    <mergeCell ref="D316:G316"/>
    <mergeCell ref="AE316:AG316"/>
    <mergeCell ref="AH316:AQ316"/>
    <mergeCell ref="D317:G317"/>
    <mergeCell ref="AE317:AG317"/>
    <mergeCell ref="AH317:AQ317"/>
    <mergeCell ref="D322:G322"/>
    <mergeCell ref="AE322:AG322"/>
    <mergeCell ref="AH322:AQ322"/>
    <mergeCell ref="D323:G323"/>
    <mergeCell ref="AE323:AG323"/>
    <mergeCell ref="AH323:AQ323"/>
    <mergeCell ref="D320:G320"/>
    <mergeCell ref="AE320:AG320"/>
    <mergeCell ref="AH320:AQ320"/>
    <mergeCell ref="D321:G321"/>
    <mergeCell ref="AE321:AG321"/>
    <mergeCell ref="AH321:AQ321"/>
    <mergeCell ref="D326:G326"/>
    <mergeCell ref="AE326:AG326"/>
    <mergeCell ref="AH326:AQ326"/>
    <mergeCell ref="D327:G327"/>
    <mergeCell ref="AE327:AG327"/>
    <mergeCell ref="AH327:AQ327"/>
    <mergeCell ref="D324:G324"/>
    <mergeCell ref="AE324:AG324"/>
    <mergeCell ref="AH324:AQ324"/>
    <mergeCell ref="D325:G325"/>
    <mergeCell ref="AE325:AG325"/>
    <mergeCell ref="AH325:AQ325"/>
    <mergeCell ref="D330:G330"/>
    <mergeCell ref="AE330:AG330"/>
    <mergeCell ref="AH330:AQ330"/>
    <mergeCell ref="D331:G331"/>
    <mergeCell ref="AE331:AG331"/>
    <mergeCell ref="AH331:AQ331"/>
    <mergeCell ref="D328:G328"/>
    <mergeCell ref="AE328:AG328"/>
    <mergeCell ref="AH328:AQ328"/>
    <mergeCell ref="D329:G329"/>
    <mergeCell ref="AE329:AG329"/>
    <mergeCell ref="AH329:AQ329"/>
    <mergeCell ref="D334:G334"/>
    <mergeCell ref="AE334:AG334"/>
    <mergeCell ref="AH334:AQ334"/>
    <mergeCell ref="D335:G335"/>
    <mergeCell ref="AE335:AG335"/>
    <mergeCell ref="AH335:AQ335"/>
    <mergeCell ref="D332:G332"/>
    <mergeCell ref="AE332:AG332"/>
    <mergeCell ref="AH332:AQ332"/>
    <mergeCell ref="D333:G333"/>
    <mergeCell ref="AE333:AG333"/>
    <mergeCell ref="AH333:AQ333"/>
    <mergeCell ref="D338:G338"/>
    <mergeCell ref="AE338:AG338"/>
    <mergeCell ref="AH338:AQ338"/>
    <mergeCell ref="D339:G339"/>
    <mergeCell ref="AE339:AG339"/>
    <mergeCell ref="AH339:AQ339"/>
    <mergeCell ref="D336:G336"/>
    <mergeCell ref="AE336:AG336"/>
    <mergeCell ref="AH336:AQ336"/>
    <mergeCell ref="D337:G337"/>
    <mergeCell ref="AE337:AG337"/>
    <mergeCell ref="AH337:AQ337"/>
    <mergeCell ref="D342:G342"/>
    <mergeCell ref="AE342:AG342"/>
    <mergeCell ref="AH342:AQ342"/>
    <mergeCell ref="D343:G343"/>
    <mergeCell ref="AE343:AG343"/>
    <mergeCell ref="AH343:AQ343"/>
    <mergeCell ref="D340:G340"/>
    <mergeCell ref="AE340:AG340"/>
    <mergeCell ref="AH340:AQ340"/>
    <mergeCell ref="D341:G341"/>
    <mergeCell ref="AE341:AG341"/>
    <mergeCell ref="AH341:AQ341"/>
    <mergeCell ref="D346:G346"/>
    <mergeCell ref="AE346:AG346"/>
    <mergeCell ref="AH346:AQ346"/>
    <mergeCell ref="D344:G344"/>
    <mergeCell ref="AE344:AG344"/>
    <mergeCell ref="AH344:AQ344"/>
    <mergeCell ref="D345:G345"/>
    <mergeCell ref="AE345:AG345"/>
    <mergeCell ref="AH345:AQ345"/>
  </mergeCells>
  <phoneticPr fontId="1" type="noConversion"/>
  <dataValidations count="3">
    <dataValidation type="list" allowBlank="1" showInputMessage="1" showErrorMessage="1" sqref="AO9:AQ32 AO36:AQ38" xr:uid="{A6F08C57-FBC8-F549-B506-7B077E3467D1}">
      <formula1>"-,大文字,小文字"</formula1>
    </dataValidation>
    <dataValidation type="list" allowBlank="1" showInputMessage="1" showErrorMessage="1" sqref="AK310" xr:uid="{C99C8E75-5ACD-F64D-9EF8-AB15B451A598}">
      <formula1>"MacOS,GNU(Linux)"</formula1>
    </dataValidation>
    <dataValidation type="list" allowBlank="1" showInputMessage="1" showErrorMessage="1" sqref="H288:AQ290 H297:AQ299" xr:uid="{BED3BC08-7020-0846-B480-F1DC96B2DBA7}">
      <formula1>"-,正常,異常,警告"</formula1>
    </dataValidation>
  </dataValidations>
  <hyperlinks>
    <hyperlink ref="AL5" location="詳細設計!A1" display="詳細設計" xr:uid="{8780D871-AE04-4B4E-9D9B-5CB3E1C4DE87}"/>
  </hyperlinks>
  <pageMargins left="0.7" right="0.7" top="0.75" bottom="0.75" header="0.3" footer="0.3"/>
  <pageSetup paperSize="9" scale="51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56228-2CFC-CF4B-8709-5FAE809AD9EF}">
  <sheetPr>
    <tabColor theme="5" tint="0.79998168889431442"/>
  </sheetPr>
  <dimension ref="B2:BM197"/>
  <sheetViews>
    <sheetView showGridLines="0" view="pageBreakPreview" topLeftCell="A122" zoomScaleNormal="100" zoomScaleSheetLayoutView="100" workbookViewId="0">
      <selection activeCell="AJ148" sqref="AJ148:AJ152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45" width="2.7109375" style="5" customWidth="1"/>
    <col min="46" max="46" width="2.7109375" style="5"/>
    <col min="47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61" width="2.7109375" style="5"/>
    <col min="62" max="64" width="2.7109375" style="5" customWidth="1"/>
    <col min="65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db_assemble_normal_data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695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'COLUMN_COUNTS="10"' &gt; `pwd`/config/db_data_config.txt</v>
      </c>
      <c r="H9" s="24"/>
      <c r="M9" s="24"/>
      <c r="AC9" s="5" t="s">
        <v>230</v>
      </c>
      <c r="AD9" s="55" t="str" cm="1">
        <f t="array" ref="AD9">INDEX($E:$E,ROW($E$36)+3*(ROW()-ROW($AC$9)),1)</f>
        <v>COLUMN_COUNTS</v>
      </c>
      <c r="AE9" s="56"/>
      <c r="AF9" s="56"/>
      <c r="AG9" s="56"/>
      <c r="AH9" s="56"/>
      <c r="AI9" s="56"/>
      <c r="AJ9" s="57"/>
      <c r="AK9" s="55">
        <v>10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15" si="0">"echo '"&amp;$AD10&amp;"="""&amp;$AK10&amp;"""' &gt;&gt; `pwd`/config/"&amp;$K$7</f>
        <v>echo 'COLUMN_DATA_TYPE="char","string","byte","short","int","long","float","double","boolean","date"' &gt;&gt; `pwd`/config/db_data_config.txt</v>
      </c>
      <c r="H10" s="24"/>
      <c r="M10" s="24"/>
      <c r="AC10" s="5" t="s">
        <v>230</v>
      </c>
      <c r="AD10" s="55" t="str" cm="1">
        <f t="array" ref="AD10">INDEX($E:$E,ROW($E$36)+3*(ROW()-ROW($AC$9)),1)</f>
        <v>COLUMN_DATA_TYPE</v>
      </c>
      <c r="AE10" s="56"/>
      <c r="AF10" s="56"/>
      <c r="AG10" s="56"/>
      <c r="AH10" s="56"/>
      <c r="AI10" s="56"/>
      <c r="AJ10" s="57"/>
      <c r="AK10" s="55" t="s">
        <v>1478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'COLUMN_DATA_LENGTH="1","100","2","3","4","5","4.3","11.4","2","YYYYMMDDhhmmss"' &gt;&gt; `pwd`/config/db_data_config.txt</v>
      </c>
      <c r="H11" s="24"/>
      <c r="M11" s="24"/>
      <c r="AC11" s="5" t="s">
        <v>230</v>
      </c>
      <c r="AD11" s="55" t="str" cm="1">
        <f t="array" ref="AD11">INDEX($E:$E,ROW($E$36)+3*(ROW()-ROW($AC$9)),1)</f>
        <v>COLUMN_DATA_LENGTH</v>
      </c>
      <c r="AE11" s="56"/>
      <c r="AF11" s="56"/>
      <c r="AG11" s="56"/>
      <c r="AH11" s="56"/>
      <c r="AI11" s="56"/>
      <c r="AJ11" s="57"/>
      <c r="AK11" s="55" t="s">
        <v>1637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'DATE_SEPARATOR="/"' &gt;&gt; `pwd`/config/db_data_config.txt</v>
      </c>
      <c r="H12" s="24"/>
      <c r="M12" s="24"/>
      <c r="AC12" s="5" t="s">
        <v>230</v>
      </c>
      <c r="AD12" s="55" t="str" cm="1">
        <f t="array" ref="AD12">INDEX($E:$E,ROW($E$36)+3*(ROW()-ROW($AC$9)),1)</f>
        <v>DATE_SEPARATOR</v>
      </c>
      <c r="AE12" s="56"/>
      <c r="AF12" s="56"/>
      <c r="AG12" s="56"/>
      <c r="AH12" s="56"/>
      <c r="AI12" s="56"/>
      <c r="AJ12" s="57"/>
      <c r="AK12" s="55" t="s">
        <v>232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'TIME_SEPARATOR=":"' &gt;&gt; `pwd`/config/db_data_config.txt</v>
      </c>
      <c r="H13" s="24"/>
      <c r="M13" s="24"/>
      <c r="AC13" s="5" t="s">
        <v>230</v>
      </c>
      <c r="AD13" s="55" t="str" cm="1">
        <f t="array" ref="AD13">INDEX($E:$E,ROW($E$36)+3*(ROW()-ROW($AC$9)),1)</f>
        <v>TIME_SEPARATOR</v>
      </c>
      <c r="AE13" s="56"/>
      <c r="AF13" s="56"/>
      <c r="AG13" s="56"/>
      <c r="AH13" s="56"/>
      <c r="AI13" s="56"/>
      <c r="AJ13" s="57"/>
      <c r="AK13" s="55" t="s">
        <v>235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'SEPARATOR_DATE_TIME="SPACE"' &gt;&gt; `pwd`/config/db_data_config.txt</v>
      </c>
      <c r="H14" s="24"/>
      <c r="M14" s="24"/>
      <c r="AC14" s="5" t="s">
        <v>230</v>
      </c>
      <c r="AD14" s="55" t="str" cm="1">
        <f t="array" ref="AD14">INDEX($E:$E,ROW($E$36)+3*(ROW()-ROW($AC$9)),1)</f>
        <v>SEPARATOR_DATE_TIME</v>
      </c>
      <c r="AE14" s="56"/>
      <c r="AF14" s="56"/>
      <c r="AG14" s="56"/>
      <c r="AH14" s="56"/>
      <c r="AI14" s="56"/>
      <c r="AJ14" s="57"/>
      <c r="AK14" s="55" t="s">
        <v>701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'REFERENCE_DATE="2025/01/07"' &gt;&gt; `pwd`/config/db_data_config.txt</v>
      </c>
      <c r="H15" s="24"/>
      <c r="M15" s="24"/>
      <c r="AC15" s="5" t="s">
        <v>230</v>
      </c>
      <c r="AD15" s="55" t="str" cm="1">
        <f t="array" ref="AD15">INDEX($E:$E,ROW($E$36)+3*(ROW()-ROW($AC$9)),1)</f>
        <v>REFERENCE_DATE</v>
      </c>
      <c r="AE15" s="56"/>
      <c r="AF15" s="56"/>
      <c r="AG15" s="56"/>
      <c r="AH15" s="56"/>
      <c r="AI15" s="56"/>
      <c r="AJ15" s="57"/>
      <c r="AK15" s="58" t="s">
        <v>1681</v>
      </c>
      <c r="AL15" s="56"/>
      <c r="AM15" s="56"/>
      <c r="AN15" s="57"/>
      <c r="AO15" s="99" t="s">
        <v>234</v>
      </c>
      <c r="AP15" s="100"/>
      <c r="AQ15" s="101"/>
    </row>
    <row r="17" spans="3:43" ht="18" customHeight="1">
      <c r="C17" s="5" t="s">
        <v>28</v>
      </c>
      <c r="D17" s="5" t="s">
        <v>707</v>
      </c>
      <c r="H17" s="24"/>
      <c r="J17" s="5" t="s">
        <v>230</v>
      </c>
      <c r="K17" s="5" t="s">
        <v>114</v>
      </c>
      <c r="L17" s="24"/>
    </row>
    <row r="18" spans="3:43" ht="18" customHeight="1">
      <c r="D18" s="5" t="s">
        <v>290</v>
      </c>
      <c r="E18" s="24" t="str">
        <f>"mkdir -pv ./config/;"</f>
        <v>mkdir -pv ./config/;</v>
      </c>
      <c r="H18" s="24"/>
      <c r="L18" s="24"/>
      <c r="AD18" s="59" t="s">
        <v>712</v>
      </c>
      <c r="AE18" s="30"/>
      <c r="AF18" s="30"/>
      <c r="AG18" s="30"/>
      <c r="AH18" s="30"/>
      <c r="AI18" s="30"/>
      <c r="AJ18" s="44"/>
      <c r="AK18" s="59" t="s">
        <v>713</v>
      </c>
      <c r="AL18" s="30"/>
      <c r="AM18" s="30"/>
      <c r="AN18" s="44"/>
      <c r="AO18" s="59" t="s">
        <v>737</v>
      </c>
      <c r="AP18" s="30"/>
      <c r="AQ18" s="44"/>
    </row>
    <row r="19" spans="3:43" ht="18" customHeight="1">
      <c r="D19" s="5" t="s">
        <v>290</v>
      </c>
      <c r="E19" s="24" t="str">
        <f>"echo '"&amp;$AD19&amp;"="""&amp;$AK19&amp;"""' &gt; `pwd`/config/"&amp;$K$17</f>
        <v>echo 'DBMS_NAME="MySQL"' &gt; `pwd`/config/db_sql_config.txt</v>
      </c>
      <c r="H19" s="24"/>
      <c r="M19" s="24"/>
      <c r="AC19" s="5" t="s">
        <v>230</v>
      </c>
      <c r="AD19" s="55" t="str">
        <f>db_check_sql_validate_config1!AD9</f>
        <v>DBMS_NAME</v>
      </c>
      <c r="AE19" s="56"/>
      <c r="AF19" s="56"/>
      <c r="AG19" s="56"/>
      <c r="AH19" s="56"/>
      <c r="AI19" s="56"/>
      <c r="AJ19" s="57"/>
      <c r="AK19" s="55" t="s">
        <v>251</v>
      </c>
      <c r="AL19" s="56"/>
      <c r="AM19" s="56"/>
      <c r="AN19" s="57"/>
      <c r="AO19" s="99" t="s">
        <v>234</v>
      </c>
      <c r="AP19" s="100"/>
      <c r="AQ19" s="101"/>
    </row>
    <row r="20" spans="3:43" ht="18" customHeight="1">
      <c r="H20" s="24"/>
      <c r="M20" s="24"/>
    </row>
    <row r="21" spans="3:43" ht="18" customHeight="1">
      <c r="C21" s="5" t="s">
        <v>30</v>
      </c>
      <c r="D21" s="5" t="s">
        <v>425</v>
      </c>
      <c r="J21" s="5" t="s">
        <v>230</v>
      </c>
      <c r="K21" s="5" t="str">
        <f>K7</f>
        <v>db_data_config.txt</v>
      </c>
      <c r="L21" s="24"/>
    </row>
    <row r="23" spans="3:43" ht="18" customHeight="1">
      <c r="D23" s="5" t="s">
        <v>24</v>
      </c>
      <c r="E23" s="5" t="s">
        <v>426</v>
      </c>
      <c r="L23" s="5" t="s">
        <v>13</v>
      </c>
      <c r="M23" s="5" t="s">
        <v>400</v>
      </c>
    </row>
    <row r="24" spans="3:43" ht="18" customHeight="1">
      <c r="D24" s="5" t="s">
        <v>24</v>
      </c>
      <c r="E24" s="5" t="s">
        <v>399</v>
      </c>
      <c r="L24" s="5" t="s">
        <v>13</v>
      </c>
      <c r="M24" s="5" t="s">
        <v>401</v>
      </c>
    </row>
    <row r="25" spans="3:43" ht="18" customHeight="1">
      <c r="E25" s="5" t="s">
        <v>290</v>
      </c>
      <c r="F25" s="5" t="s">
        <v>402</v>
      </c>
      <c r="G25" s="5" t="s">
        <v>13</v>
      </c>
      <c r="H25" s="24" t="str">
        <f>IF($E21="","clear; ","")&amp;"mkdir -pv ./output/logs/; export "&amp;$E24&amp;"=""`pwd`/output/logs/"";"</f>
        <v>clear; mkdir -pv ./output/logs/; export LOG_DIR="`pwd`/output/logs/";</v>
      </c>
    </row>
    <row r="26" spans="3:43" ht="18" customHeight="1">
      <c r="H26" s="24" t="str">
        <f>"echo """&amp;$E24&amp;"=${"&amp;$E24&amp;"}""; echo;"</f>
        <v>echo "LOG_DIR=${LOG_DIR}"; echo;</v>
      </c>
    </row>
    <row r="27" spans="3:43" ht="18" customHeight="1">
      <c r="D27" s="5" t="s">
        <v>24</v>
      </c>
      <c r="E27" s="5" t="s">
        <v>502</v>
      </c>
      <c r="L27" s="5" t="s">
        <v>13</v>
      </c>
      <c r="M27" s="5" t="s">
        <v>504</v>
      </c>
    </row>
    <row r="28" spans="3:43" ht="18" customHeight="1">
      <c r="E28" s="5" t="s">
        <v>290</v>
      </c>
      <c r="F28" s="5" t="s">
        <v>402</v>
      </c>
      <c r="G28" s="5" t="s">
        <v>13</v>
      </c>
      <c r="H28" s="24" t="str">
        <f>IF($E24="","clear; ","")&amp;"mkdir -pv ./config/; export "&amp;$E27&amp;"=""`pwd`/config/"";"</f>
        <v>mkdir -pv ./config/; export CONFIG_DIR="`pwd`/config/";</v>
      </c>
    </row>
    <row r="29" spans="3:43" ht="18" customHeight="1">
      <c r="H29" s="24" t="str">
        <f>"echo """&amp;$E27&amp;"=${"&amp;$E27&amp;"}""; echo;"</f>
        <v>echo "CONFIG_DIR=${CONFIG_DIR}"; echo;</v>
      </c>
    </row>
    <row r="30" spans="3:43" ht="18" customHeight="1">
      <c r="D30" s="5" t="s">
        <v>24</v>
      </c>
      <c r="E30" s="5" t="s">
        <v>501</v>
      </c>
      <c r="J30" s="5" t="s">
        <v>13</v>
      </c>
      <c r="K30" s="5" t="s">
        <v>503</v>
      </c>
    </row>
    <row r="31" spans="3:43" ht="18" customHeight="1">
      <c r="E31" s="5" t="s">
        <v>290</v>
      </c>
      <c r="F31" s="5" t="s">
        <v>402</v>
      </c>
      <c r="G31" s="5" t="s">
        <v>13</v>
      </c>
      <c r="H31" s="24" t="str">
        <f>IF($E27="","clear; ","")&amp;"mkdir -pv ./script/; export "&amp;$E30&amp;"=""`pwd`/script/"";"</f>
        <v>mkdir -pv ./script/; export SCRIPT_DIR="`pwd`/script/";</v>
      </c>
    </row>
    <row r="32" spans="3:43" ht="18" customHeight="1">
      <c r="H32" s="24" t="str">
        <f>"echo """&amp;$E30&amp;"=${"&amp;$E30&amp;"}""; echo;"</f>
        <v>echo "SCRIPT_DIR=${SCRIPT_DIR}"; echo;</v>
      </c>
    </row>
    <row r="33" spans="4:13" ht="18" customHeight="1">
      <c r="D33" s="5" t="s">
        <v>24</v>
      </c>
      <c r="E33" s="5" t="s">
        <v>1708</v>
      </c>
      <c r="J33" s="5" t="s">
        <v>13</v>
      </c>
      <c r="K33" s="5" t="s">
        <v>1709</v>
      </c>
    </row>
    <row r="34" spans="4:13" ht="18" customHeight="1">
      <c r="E34" s="5" t="s">
        <v>290</v>
      </c>
      <c r="F34" s="5" t="s">
        <v>402</v>
      </c>
      <c r="G34" s="5" t="s">
        <v>13</v>
      </c>
      <c r="H34" s="24" t="str">
        <f>IF($E30="","clear; ","")&amp;"mkdir -pv ./output/files/; export "&amp;$E33&amp;"=""`pwd`/output/files/"";"</f>
        <v>mkdir -pv ./output/files/; export FILES_DIR="`pwd`/output/files/";</v>
      </c>
    </row>
    <row r="35" spans="4:13" ht="18" customHeight="1">
      <c r="H35" s="24" t="str">
        <f>"echo """&amp;$E33&amp;"=${"&amp;$E33&amp;"}""; echo;"</f>
        <v>echo "FILES_DIR=${FILES_DIR}"; echo;</v>
      </c>
    </row>
    <row r="36" spans="4:13" ht="18" customHeight="1">
      <c r="D36" s="5" t="s">
        <v>24</v>
      </c>
      <c r="E36" s="5" t="s">
        <v>99</v>
      </c>
      <c r="L36" s="5" t="s">
        <v>13</v>
      </c>
      <c r="M36" s="5" t="s">
        <v>518</v>
      </c>
    </row>
    <row r="37" spans="4:13" ht="18" customHeight="1">
      <c r="E37" s="5" t="s">
        <v>290</v>
      </c>
      <c r="F37" s="5" t="s">
        <v>402</v>
      </c>
      <c r="G37" s="5" t="s">
        <v>13</v>
      </c>
      <c r="H37" s="24" t="str">
        <f>IF($E27="","clear; ","")&amp;"export "&amp;"$(cat ${CONFIG_DIR}"&amp;$K$7&amp;" | grep "&amp;$E36&amp;" | sed 's/""//g'"&amp;IF(VLOOKUP($E36,$AD$9:$AQ$15,12,FALSE)="大文字"," | tr '[:lower:]' '[:upper:]'",IF(VLOOKUP($E36,$AD$9:$AQ$15,12,FALSE)="小文字"," | tr '[:upper:]' '[:lower:]'",""))&amp;");"</f>
        <v>export $(cat ${CONFIG_DIR}db_data_config.txt | grep COLUMN_COUNTS | sed 's/"//g');</v>
      </c>
    </row>
    <row r="38" spans="4:13" ht="18" customHeight="1">
      <c r="H38" s="24" t="str">
        <f>"echo """&amp;$E36&amp;"=${"&amp;$E36&amp;"}""; echo;"</f>
        <v>echo "COLUMN_COUNTS=${COLUMN_COUNTS}"; echo;</v>
      </c>
    </row>
    <row r="39" spans="4:13" ht="18" customHeight="1">
      <c r="D39" s="5" t="s">
        <v>24</v>
      </c>
      <c r="E39" s="5" t="s">
        <v>100</v>
      </c>
      <c r="L39" s="5" t="s">
        <v>13</v>
      </c>
      <c r="M39" s="5" t="s">
        <v>521</v>
      </c>
    </row>
    <row r="40" spans="4:13" ht="18" customHeight="1">
      <c r="E40" s="5" t="s">
        <v>290</v>
      </c>
      <c r="F40" s="5" t="s">
        <v>402</v>
      </c>
      <c r="G40" s="5" t="s">
        <v>13</v>
      </c>
      <c r="H40" s="24" t="str">
        <f>IF($E24="","clear; ","")&amp;"export "&amp;"$(cat ${CONFIG_DIR}"&amp;$K$7&amp;" | grep "&amp;$E39&amp;" | sed 's/""//g'"&amp;IF(VLOOKUP($E39,$AD$9:$AQ$15,12,FALSE)="大文字"," | tr '[:lower:]' '[:upper:]'",IF(VLOOKUP($E39,$AD$9:$AQ$15,12,FALSE)="小文字"," | tr '[:upper:]' '[:lower:]'",""))&amp;");"</f>
        <v>export $(cat ${CONFIG_DIR}db_data_config.txt | grep COLUMN_DATA_TYPE | sed 's/"//g');</v>
      </c>
      <c r="M40" s="24"/>
    </row>
    <row r="41" spans="4:13" ht="18" customHeight="1">
      <c r="H41" s="24" t="str">
        <f>"echo """&amp;$E39&amp;"=${"&amp;$E39&amp;"}""; echo;"</f>
        <v>echo "COLUMN_DATA_TYPE=${COLUMN_DATA_TYPE}"; echo;</v>
      </c>
    </row>
    <row r="42" spans="4:13" ht="18" customHeight="1">
      <c r="D42" s="5" t="s">
        <v>24</v>
      </c>
      <c r="E42" s="5" t="s">
        <v>101</v>
      </c>
      <c r="L42" s="5" t="s">
        <v>13</v>
      </c>
      <c r="M42" s="5" t="s">
        <v>521</v>
      </c>
    </row>
    <row r="43" spans="4:13" ht="18" customHeight="1">
      <c r="E43" s="5" t="s">
        <v>290</v>
      </c>
      <c r="F43" s="5" t="s">
        <v>402</v>
      </c>
      <c r="G43" s="5" t="s">
        <v>13</v>
      </c>
      <c r="H43" s="24" t="str">
        <f>IF($E24="","clear; ","")&amp;"export "&amp;"$(cat ${CONFIG_DIR}"&amp;$K$7&amp;" | grep "&amp;$E42&amp;" | sed 's/""//g'"&amp;IF(VLOOKUP($E42,$AD$9:$AQ$15,12,FALSE)="大文字"," | tr '[:lower:]' '[:upper:]'",IF(VLOOKUP($E42,$AD$9:$AQ$15,12,FALSE)="小文字"," | tr '[:upper:]' '[:lower:]'",""))&amp;");"</f>
        <v>export $(cat ${CONFIG_DIR}db_data_config.txt | grep COLUMN_DATA_LENGTH | sed 's/"//g');</v>
      </c>
      <c r="M43" s="24"/>
    </row>
    <row r="44" spans="4:13" ht="18" customHeight="1">
      <c r="H44" s="24" t="str">
        <f>"echo """&amp;$E42&amp;"=${"&amp;$E42&amp;"}""; echo;"</f>
        <v>echo "COLUMN_DATA_LENGTH=${COLUMN_DATA_LENGTH}"; echo;</v>
      </c>
    </row>
    <row r="45" spans="4:13" ht="18" customHeight="1">
      <c r="D45" s="5" t="s">
        <v>24</v>
      </c>
      <c r="E45" s="5" t="s">
        <v>102</v>
      </c>
      <c r="L45" s="5" t="s">
        <v>13</v>
      </c>
      <c r="M45" s="5" t="s">
        <v>522</v>
      </c>
    </row>
    <row r="46" spans="4:13" ht="18" customHeight="1">
      <c r="E46" s="5" t="s">
        <v>290</v>
      </c>
      <c r="F46" s="5" t="s">
        <v>402</v>
      </c>
      <c r="G46" s="5" t="s">
        <v>13</v>
      </c>
      <c r="H46" s="24" t="str">
        <f>IF($E39="","clear; ","")&amp;"export "&amp;"$(cat ${CONFIG_DIR}"&amp;$K$7&amp;" | grep "&amp;$E45&amp;" | sed 's/""//g'"&amp;IF(VLOOKUP($E45,$AD$9:$AQ$15,12,FALSE)="大文字"," | tr '[:lower:]' '[:upper:]'",IF(VLOOKUP($E45,$AD$9:$AQ$15,12,FALSE)="小文字"," | tr '[:upper:]' '[:lower:]'",""))&amp;");"</f>
        <v>export $(cat ${CONFIG_DIR}db_data_config.txt | grep DATE_SEPARATOR | sed 's/"//g');</v>
      </c>
      <c r="M46" s="24"/>
    </row>
    <row r="47" spans="4:13" ht="18" customHeight="1">
      <c r="H47" s="24" t="str">
        <f>"echo """&amp;$E45&amp;"=${"&amp;$E45&amp;"}""; echo;"</f>
        <v>echo "DATE_SEPARATOR=${DATE_SEPARATOR}"; echo;</v>
      </c>
    </row>
    <row r="48" spans="4:13" ht="18" customHeight="1">
      <c r="D48" s="5" t="s">
        <v>24</v>
      </c>
      <c r="E48" s="5" t="s">
        <v>103</v>
      </c>
      <c r="L48" s="5" t="s">
        <v>13</v>
      </c>
      <c r="M48" s="5" t="s">
        <v>523</v>
      </c>
    </row>
    <row r="49" spans="3:13" ht="18" customHeight="1">
      <c r="E49" s="5" t="s">
        <v>290</v>
      </c>
      <c r="F49" s="5" t="s">
        <v>402</v>
      </c>
      <c r="G49" s="5" t="s">
        <v>13</v>
      </c>
      <c r="H49" s="24" t="str">
        <f>IF($E36="","clear; ","")&amp;"export "&amp;"$(cat ${CONFIG_DIR}"&amp;$K$7&amp;" | grep "&amp;$E48&amp;" | sed 's/""//g'"&amp;IF(VLOOKUP($E48,$AD$9:$AQ$15,12,FALSE)="大文字"," | tr '[:lower:]' '[:upper:]'",IF(VLOOKUP($E48,$AD$9:$AQ$15,12,FALSE)="小文字"," | tr '[:upper:]' '[:lower:]'",""))&amp;");"</f>
        <v>export $(cat ${CONFIG_DIR}db_data_config.txt | grep TIME_SEPARATOR | sed 's/"//g');</v>
      </c>
      <c r="M49" s="24"/>
    </row>
    <row r="50" spans="3:13" ht="18" customHeight="1">
      <c r="H50" s="24" t="str">
        <f>"echo """&amp;$E48&amp;"=${"&amp;$E48&amp;"}""; echo;"</f>
        <v>echo "TIME_SEPARATOR=${TIME_SEPARATOR}"; echo;</v>
      </c>
    </row>
    <row r="51" spans="3:13" ht="18" customHeight="1">
      <c r="D51" s="5" t="s">
        <v>24</v>
      </c>
      <c r="E51" s="5" t="s">
        <v>519</v>
      </c>
      <c r="L51" s="5" t="s">
        <v>13</v>
      </c>
      <c r="M51" s="5" t="s">
        <v>524</v>
      </c>
    </row>
    <row r="52" spans="3:13" ht="18" customHeight="1">
      <c r="E52" s="5" t="s">
        <v>290</v>
      </c>
      <c r="F52" s="5" t="s">
        <v>402</v>
      </c>
      <c r="G52" s="5" t="s">
        <v>13</v>
      </c>
      <c r="H52" s="24" t="str">
        <f>IF($E36="","clear; ","")&amp;"export "&amp;"$(cat ${CONFIG_DIR}"&amp;$K$7&amp;" | grep "&amp;$E51&amp;" | sed 's/""//g'"&amp;IF(VLOOKUP($E51,$AD$9:$AQ$15,12,FALSE)="大文字"," | tr '[:lower:]' '[:upper:]'",IF(VLOOKUP($E51,$AD$9:$AQ$15,12,FALSE)="小文字"," | tr '[:upper:]' '[:lower:]'",""))&amp;");"</f>
        <v>export $(cat ${CONFIG_DIR}db_data_config.txt | grep SEPARATOR_DATE_TIME | sed 's/"//g');</v>
      </c>
      <c r="M52" s="24"/>
    </row>
    <row r="53" spans="3:13" ht="18" customHeight="1">
      <c r="H53" s="24" t="str">
        <f>"echo """&amp;$E51&amp;"=${"&amp;$E51&amp;"}""; echo;"</f>
        <v>echo "SEPARATOR_DATE_TIME=${SEPARATOR_DATE_TIME}"; echo;</v>
      </c>
    </row>
    <row r="54" spans="3:13" ht="18" customHeight="1">
      <c r="D54" s="5" t="s">
        <v>24</v>
      </c>
      <c r="E54" s="5" t="s">
        <v>104</v>
      </c>
      <c r="L54" s="5" t="s">
        <v>13</v>
      </c>
      <c r="M54" s="5" t="s">
        <v>525</v>
      </c>
    </row>
    <row r="55" spans="3:13" ht="18" customHeight="1">
      <c r="E55" s="5" t="s">
        <v>290</v>
      </c>
      <c r="F55" s="5" t="s">
        <v>402</v>
      </c>
      <c r="G55" s="5" t="s">
        <v>13</v>
      </c>
      <c r="H55" s="24" t="str">
        <f>IF($E48="","clear; ","")&amp;"export "&amp;"$(cat ${CONFIG_DIR}"&amp;$K$7&amp;" | grep "&amp;$E54&amp;" | sed 's/""//g'"&amp;IF(VLOOKUP($E54,$AD$9:$AQ$15,12,FALSE)="大文字"," | tr '[:lower:]' '[:upper:]'",IF(VLOOKUP($E54,$AD$9:$AQ$15,12,FALSE)="小文字"," | tr '[:upper:]' '[:lower:]'",""))&amp;");"</f>
        <v>export $(cat ${CONFIG_DIR}db_data_config.txt | grep REFERENCE_DATE | sed 's/"//g');</v>
      </c>
      <c r="M55" s="24"/>
    </row>
    <row r="56" spans="3:13" ht="18" customHeight="1">
      <c r="H56" s="24" t="str">
        <f>"echo """&amp;$E54&amp;"=${"&amp;$E54&amp;"}""; echo;"</f>
        <v>echo "REFERENCE_DATE=${REFERENCE_DATE}"; echo;</v>
      </c>
    </row>
    <row r="57" spans="3:13" ht="18" customHeight="1">
      <c r="H57" s="24"/>
    </row>
    <row r="58" spans="3:13" ht="18" customHeight="1">
      <c r="C58" s="5" t="s">
        <v>32</v>
      </c>
      <c r="D58" s="5" t="s">
        <v>425</v>
      </c>
      <c r="J58" s="5" t="s">
        <v>230</v>
      </c>
      <c r="K58" s="5" t="str">
        <f>K17</f>
        <v>db_sql_config.txt</v>
      </c>
      <c r="L58" s="24"/>
    </row>
    <row r="60" spans="3:13" ht="18" customHeight="1">
      <c r="D60" s="5" t="s">
        <v>24</v>
      </c>
      <c r="E60" s="5" t="s">
        <v>426</v>
      </c>
      <c r="L60" s="5" t="s">
        <v>13</v>
      </c>
      <c r="M60" s="5" t="s">
        <v>400</v>
      </c>
    </row>
    <row r="61" spans="3:13" ht="18" customHeight="1">
      <c r="D61" s="5" t="s">
        <v>24</v>
      </c>
      <c r="E61" s="5" t="s">
        <v>140</v>
      </c>
      <c r="L61" s="5" t="s">
        <v>13</v>
      </c>
      <c r="M61" s="5" t="s">
        <v>80</v>
      </c>
    </row>
    <row r="62" spans="3:13" ht="18" customHeight="1">
      <c r="E62" s="5" t="s">
        <v>290</v>
      </c>
      <c r="F62" s="5" t="s">
        <v>402</v>
      </c>
      <c r="G62" s="5" t="s">
        <v>13</v>
      </c>
      <c r="H62" s="24" t="str">
        <f>IF($E58="","clear; ","")&amp;"export "&amp;"$(cat ${CONFIG_DIR}"&amp;$K$17&amp;" | grep "&amp;$E61&amp;" | sed 's/""//g'"&amp;IF(VLOOKUP($E61,$AD$19:$AQ$19,12,FALSE)="大文字"," | tr '[:lower:]' '[:upper:]'",IF(VLOOKUP($E61,$AD$19:$AQ$19,12,FALSE)="小文字"," | tr '[:upper:]' '[:lower:]'",""))&amp;");"</f>
        <v>clear; export $(cat ${CONFIG_DIR}db_sql_config.txt | grep DBMS_NAME | sed 's/"//g');</v>
      </c>
    </row>
    <row r="63" spans="3:13" ht="18" customHeight="1">
      <c r="H63" s="24" t="str">
        <f>"echo """&amp;$E61&amp;"=${"&amp;$E61&amp;"}""; echo;"</f>
        <v>echo "DBMS_NAME=${DBMS_NAME}"; echo;</v>
      </c>
    </row>
    <row r="64" spans="3:13" ht="18" customHeight="1">
      <c r="K64" s="24"/>
    </row>
    <row r="65" spans="3:64" ht="18" customHeight="1">
      <c r="C65" s="5" t="s">
        <v>33</v>
      </c>
      <c r="D65" s="5" t="s">
        <v>404</v>
      </c>
    </row>
    <row r="67" spans="3:64" ht="18" customHeight="1">
      <c r="D67" s="105" t="s">
        <v>404</v>
      </c>
      <c r="E67" s="106"/>
      <c r="F67" s="106"/>
      <c r="G67" s="107"/>
      <c r="H67" s="121">
        <f>G$67+1</f>
        <v>1</v>
      </c>
      <c r="I67" s="121">
        <f>H$67+1</f>
        <v>2</v>
      </c>
      <c r="J67" s="121">
        <f t="shared" ref="J67:AQ67" si="1">I$67+1</f>
        <v>3</v>
      </c>
      <c r="K67" s="121">
        <f t="shared" si="1"/>
        <v>4</v>
      </c>
      <c r="L67" s="121">
        <f t="shared" si="1"/>
        <v>5</v>
      </c>
      <c r="M67" s="121">
        <f t="shared" si="1"/>
        <v>6</v>
      </c>
      <c r="N67" s="121">
        <f t="shared" si="1"/>
        <v>7</v>
      </c>
      <c r="O67" s="121">
        <f t="shared" si="1"/>
        <v>8</v>
      </c>
      <c r="P67" s="121">
        <f t="shared" si="1"/>
        <v>9</v>
      </c>
      <c r="Q67" s="121">
        <f t="shared" si="1"/>
        <v>10</v>
      </c>
      <c r="R67" s="121">
        <f t="shared" si="1"/>
        <v>11</v>
      </c>
      <c r="S67" s="121">
        <f t="shared" si="1"/>
        <v>12</v>
      </c>
      <c r="T67" s="121">
        <f t="shared" si="1"/>
        <v>13</v>
      </c>
      <c r="U67" s="121">
        <f t="shared" si="1"/>
        <v>14</v>
      </c>
      <c r="V67" s="121">
        <f t="shared" si="1"/>
        <v>15</v>
      </c>
      <c r="W67" s="121">
        <f t="shared" si="1"/>
        <v>16</v>
      </c>
      <c r="X67" s="121">
        <f t="shared" si="1"/>
        <v>17</v>
      </c>
      <c r="Y67" s="121">
        <f t="shared" si="1"/>
        <v>18</v>
      </c>
      <c r="Z67" s="121">
        <f t="shared" si="1"/>
        <v>19</v>
      </c>
      <c r="AA67" s="121">
        <f t="shared" si="1"/>
        <v>20</v>
      </c>
      <c r="AB67" s="121">
        <f t="shared" si="1"/>
        <v>21</v>
      </c>
      <c r="AC67" s="121">
        <f t="shared" si="1"/>
        <v>22</v>
      </c>
      <c r="AD67" s="121">
        <f t="shared" si="1"/>
        <v>23</v>
      </c>
      <c r="AE67" s="121">
        <f t="shared" si="1"/>
        <v>24</v>
      </c>
      <c r="AF67" s="121">
        <f t="shared" si="1"/>
        <v>25</v>
      </c>
      <c r="AG67" s="121">
        <f t="shared" si="1"/>
        <v>26</v>
      </c>
      <c r="AH67" s="121">
        <f t="shared" si="1"/>
        <v>27</v>
      </c>
      <c r="AI67" s="121">
        <f t="shared" si="1"/>
        <v>28</v>
      </c>
      <c r="AJ67" s="121">
        <f t="shared" si="1"/>
        <v>29</v>
      </c>
      <c r="AK67" s="121">
        <f t="shared" si="1"/>
        <v>30</v>
      </c>
      <c r="AL67" s="121">
        <f t="shared" si="1"/>
        <v>31</v>
      </c>
      <c r="AM67" s="121">
        <f t="shared" si="1"/>
        <v>32</v>
      </c>
      <c r="AN67" s="121">
        <f t="shared" si="1"/>
        <v>33</v>
      </c>
      <c r="AO67" s="121">
        <f t="shared" si="1"/>
        <v>34</v>
      </c>
      <c r="AP67" s="121">
        <f t="shared" si="1"/>
        <v>35</v>
      </c>
      <c r="AQ67" s="121">
        <f t="shared" si="1"/>
        <v>36</v>
      </c>
    </row>
    <row r="68" spans="3:64" ht="18" customHeight="1">
      <c r="D68" s="118"/>
      <c r="E68" s="119"/>
      <c r="F68" s="119"/>
      <c r="G68" s="120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</row>
    <row r="69" spans="3:64" ht="18" customHeight="1">
      <c r="D69" s="108"/>
      <c r="E69" s="109"/>
      <c r="F69" s="109"/>
      <c r="G69" s="110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  <c r="AQ69" s="123"/>
    </row>
    <row r="70" spans="3:64" ht="18" customHeight="1">
      <c r="D70" s="37" t="s">
        <v>694</v>
      </c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43"/>
    </row>
    <row r="71" spans="3:64" ht="18" customHeight="1">
      <c r="D71" s="33"/>
      <c r="E71" s="140" t="s">
        <v>70</v>
      </c>
      <c r="F71" s="141"/>
      <c r="G71" s="142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U71" s="19"/>
      <c r="AV71" s="19"/>
    </row>
    <row r="72" spans="3:64" ht="18" customHeight="1">
      <c r="D72" s="37" t="str">
        <f>E36</f>
        <v>COLUMN_COUNTS</v>
      </c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43"/>
      <c r="AW72" s="148"/>
      <c r="AX72" s="148"/>
      <c r="AY72" s="148"/>
      <c r="AZ72" s="148"/>
      <c r="BA72" s="148"/>
      <c r="BB72" s="148"/>
      <c r="BC72" s="148"/>
      <c r="BD72" s="148"/>
      <c r="BE72" s="148"/>
      <c r="BF72" s="148"/>
      <c r="BG72" s="148"/>
      <c r="BH72" s="148"/>
      <c r="BI72" s="148"/>
      <c r="BJ72" s="148"/>
      <c r="BK72" s="148"/>
      <c r="BL72" s="148"/>
    </row>
    <row r="73" spans="3:64" ht="18" customHeight="1">
      <c r="D73" s="33"/>
      <c r="E73" s="140" t="s">
        <v>70</v>
      </c>
      <c r="F73" s="141"/>
      <c r="G73" s="142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</row>
    <row r="74" spans="3:64" ht="18" customHeight="1">
      <c r="D74" s="33"/>
      <c r="E74" s="140">
        <v>10</v>
      </c>
      <c r="F74" s="141"/>
      <c r="G74" s="142"/>
      <c r="H74" s="33" t="s">
        <v>24</v>
      </c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</row>
    <row r="75" spans="3:64" ht="18" customHeight="1">
      <c r="D75" s="33"/>
      <c r="E75" s="140">
        <v>1</v>
      </c>
      <c r="F75" s="141"/>
      <c r="G75" s="142"/>
      <c r="H75" s="33"/>
      <c r="I75" s="33" t="s">
        <v>24</v>
      </c>
      <c r="J75" s="33" t="s">
        <v>24</v>
      </c>
      <c r="K75" s="33" t="s">
        <v>24</v>
      </c>
      <c r="L75" s="33" t="s">
        <v>24</v>
      </c>
      <c r="M75" s="33" t="s">
        <v>24</v>
      </c>
      <c r="N75" s="33" t="s">
        <v>24</v>
      </c>
      <c r="O75" s="33" t="s">
        <v>24</v>
      </c>
      <c r="P75" s="33" t="s">
        <v>24</v>
      </c>
      <c r="Q75" s="33" t="s">
        <v>24</v>
      </c>
      <c r="R75" s="33" t="s">
        <v>24</v>
      </c>
      <c r="S75" s="33" t="s">
        <v>24</v>
      </c>
      <c r="T75" s="33" t="s">
        <v>24</v>
      </c>
      <c r="U75" s="33" t="s">
        <v>24</v>
      </c>
      <c r="V75" s="33" t="s">
        <v>24</v>
      </c>
      <c r="W75" s="33" t="s">
        <v>24</v>
      </c>
      <c r="X75" s="33" t="s">
        <v>24</v>
      </c>
      <c r="Y75" s="33" t="s">
        <v>24</v>
      </c>
      <c r="Z75" s="33" t="s">
        <v>24</v>
      </c>
      <c r="AA75" s="33" t="s">
        <v>24</v>
      </c>
      <c r="AB75" s="33" t="s">
        <v>24</v>
      </c>
      <c r="AC75" s="33" t="s">
        <v>24</v>
      </c>
      <c r="AD75" s="33" t="s">
        <v>24</v>
      </c>
      <c r="AE75" s="33" t="s">
        <v>24</v>
      </c>
      <c r="AF75" s="33" t="s">
        <v>24</v>
      </c>
      <c r="AG75" s="33" t="s">
        <v>24</v>
      </c>
      <c r="AH75" s="33" t="s">
        <v>24</v>
      </c>
      <c r="AI75" s="33" t="s">
        <v>24</v>
      </c>
      <c r="AJ75" s="33" t="s">
        <v>24</v>
      </c>
      <c r="AK75" s="33" t="s">
        <v>24</v>
      </c>
      <c r="AL75" s="33" t="s">
        <v>24</v>
      </c>
      <c r="AM75" s="33" t="s">
        <v>24</v>
      </c>
      <c r="AN75" s="33" t="s">
        <v>24</v>
      </c>
      <c r="AO75" s="33" t="s">
        <v>24</v>
      </c>
      <c r="AP75" s="33" t="s">
        <v>24</v>
      </c>
      <c r="AQ75" s="33" t="s">
        <v>24</v>
      </c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</row>
    <row r="76" spans="3:64" ht="18" customHeight="1">
      <c r="D76" s="37" t="str">
        <f>E39</f>
        <v>COLUMN_DATA_TYPE</v>
      </c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43"/>
      <c r="AW76" s="148"/>
      <c r="AX76" s="148"/>
      <c r="AY76" s="148"/>
      <c r="AZ76" s="148"/>
      <c r="BA76" s="148"/>
      <c r="BB76" s="148"/>
      <c r="BC76" s="148"/>
      <c r="BD76" s="148"/>
      <c r="BE76" s="148"/>
      <c r="BF76" s="148"/>
      <c r="BG76" s="148"/>
      <c r="BH76" s="148"/>
      <c r="BI76" s="148"/>
      <c r="BJ76" s="148"/>
      <c r="BK76" s="148"/>
      <c r="BL76" s="148"/>
    </row>
    <row r="77" spans="3:64" ht="18" customHeight="1">
      <c r="D77" s="33"/>
      <c r="E77" s="140" t="s">
        <v>70</v>
      </c>
      <c r="F77" s="141"/>
      <c r="G77" s="142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</row>
    <row r="78" spans="3:64" ht="18" customHeight="1">
      <c r="D78" s="33"/>
      <c r="E78" s="140" t="s">
        <v>1478</v>
      </c>
      <c r="F78" s="141"/>
      <c r="G78" s="142"/>
      <c r="H78" s="33" t="s">
        <v>24</v>
      </c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</row>
    <row r="79" spans="3:64" ht="18" customHeight="1">
      <c r="D79" s="33"/>
      <c r="E79" s="140" t="s">
        <v>716</v>
      </c>
      <c r="F79" s="141"/>
      <c r="G79" s="142"/>
      <c r="H79" s="33"/>
      <c r="I79" s="33" t="s">
        <v>24</v>
      </c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</row>
    <row r="80" spans="3:64" ht="18" customHeight="1">
      <c r="D80" s="33"/>
      <c r="E80" s="140" t="s">
        <v>709</v>
      </c>
      <c r="F80" s="141"/>
      <c r="G80" s="142"/>
      <c r="H80" s="33"/>
      <c r="I80" s="33"/>
      <c r="J80" s="33" t="s">
        <v>24</v>
      </c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4:64" ht="18" customHeight="1">
      <c r="D81" s="33"/>
      <c r="E81" s="140" t="s">
        <v>553</v>
      </c>
      <c r="F81" s="141"/>
      <c r="G81" s="142"/>
      <c r="H81" s="33"/>
      <c r="I81" s="33"/>
      <c r="J81" s="33"/>
      <c r="K81" s="33" t="s">
        <v>24</v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</row>
    <row r="82" spans="4:64" ht="18" customHeight="1">
      <c r="D82" s="33"/>
      <c r="E82" s="140" t="s">
        <v>554</v>
      </c>
      <c r="F82" s="141"/>
      <c r="G82" s="142"/>
      <c r="H82" s="33"/>
      <c r="I82" s="33"/>
      <c r="J82" s="33"/>
      <c r="K82" s="33"/>
      <c r="L82" s="33" t="s">
        <v>24</v>
      </c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</row>
    <row r="83" spans="4:64" ht="18" customHeight="1">
      <c r="D83" s="33"/>
      <c r="E83" s="140" t="s">
        <v>555</v>
      </c>
      <c r="F83" s="141"/>
      <c r="G83" s="142"/>
      <c r="H83" s="33"/>
      <c r="I83" s="33"/>
      <c r="J83" s="33"/>
      <c r="K83" s="33"/>
      <c r="L83" s="33"/>
      <c r="M83" s="33" t="s">
        <v>24</v>
      </c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4:64" ht="18" customHeight="1">
      <c r="D84" s="33"/>
      <c r="E84" s="140" t="s">
        <v>556</v>
      </c>
      <c r="F84" s="141"/>
      <c r="G84" s="142"/>
      <c r="H84" s="33"/>
      <c r="I84" s="33"/>
      <c r="J84" s="33"/>
      <c r="K84" s="33"/>
      <c r="L84" s="33"/>
      <c r="M84" s="33"/>
      <c r="N84" s="33" t="s">
        <v>24</v>
      </c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</row>
    <row r="85" spans="4:64" ht="18" customHeight="1">
      <c r="D85" s="33"/>
      <c r="E85" s="140" t="s">
        <v>557</v>
      </c>
      <c r="F85" s="141"/>
      <c r="G85" s="142"/>
      <c r="H85" s="33"/>
      <c r="I85" s="33"/>
      <c r="J85" s="33"/>
      <c r="K85" s="33"/>
      <c r="L85" s="33"/>
      <c r="M85" s="33"/>
      <c r="N85" s="33"/>
      <c r="O85" s="33" t="s">
        <v>24</v>
      </c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</row>
    <row r="86" spans="4:64" ht="18" customHeight="1">
      <c r="D86" s="33"/>
      <c r="E86" s="140" t="s">
        <v>558</v>
      </c>
      <c r="F86" s="141"/>
      <c r="G86" s="142"/>
      <c r="H86" s="33"/>
      <c r="I86" s="33"/>
      <c r="J86" s="33"/>
      <c r="K86" s="33"/>
      <c r="L86" s="33"/>
      <c r="M86" s="33"/>
      <c r="N86" s="33"/>
      <c r="O86" s="33"/>
      <c r="P86" s="33" t="s">
        <v>24</v>
      </c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</row>
    <row r="87" spans="4:64" ht="18" customHeight="1">
      <c r="D87" s="33"/>
      <c r="E87" s="140" t="s">
        <v>550</v>
      </c>
      <c r="F87" s="141"/>
      <c r="G87" s="142"/>
      <c r="H87" s="33"/>
      <c r="I87" s="33"/>
      <c r="J87" s="33"/>
      <c r="K87" s="33"/>
      <c r="L87" s="33"/>
      <c r="M87" s="33"/>
      <c r="N87" s="33"/>
      <c r="O87" s="33"/>
      <c r="P87" s="33"/>
      <c r="Q87" s="33" t="s">
        <v>24</v>
      </c>
      <c r="R87" s="33" t="s">
        <v>24</v>
      </c>
      <c r="S87" s="33" t="s">
        <v>24</v>
      </c>
      <c r="T87" s="33" t="s">
        <v>24</v>
      </c>
      <c r="U87" s="33" t="s">
        <v>24</v>
      </c>
      <c r="V87" s="33" t="s">
        <v>24</v>
      </c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</row>
    <row r="88" spans="4:64" ht="18" customHeight="1">
      <c r="D88" s="33"/>
      <c r="E88" s="140" t="s">
        <v>552</v>
      </c>
      <c r="F88" s="141"/>
      <c r="G88" s="142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 t="s">
        <v>24</v>
      </c>
      <c r="X88" s="33" t="s">
        <v>24</v>
      </c>
      <c r="Y88" s="33" t="s">
        <v>24</v>
      </c>
      <c r="Z88" s="33" t="s">
        <v>24</v>
      </c>
      <c r="AA88" s="33" t="s">
        <v>24</v>
      </c>
      <c r="AB88" s="33" t="s">
        <v>24</v>
      </c>
      <c r="AC88" s="33" t="s">
        <v>24</v>
      </c>
      <c r="AD88" s="33" t="s">
        <v>24</v>
      </c>
      <c r="AE88" s="33" t="s">
        <v>24</v>
      </c>
      <c r="AF88" s="33" t="s">
        <v>24</v>
      </c>
      <c r="AG88" s="33" t="s">
        <v>24</v>
      </c>
      <c r="AH88" s="33" t="s">
        <v>24</v>
      </c>
      <c r="AI88" s="33" t="s">
        <v>24</v>
      </c>
      <c r="AJ88" s="33" t="s">
        <v>24</v>
      </c>
      <c r="AK88" s="33" t="s">
        <v>24</v>
      </c>
      <c r="AL88" s="33" t="s">
        <v>24</v>
      </c>
      <c r="AM88" s="33" t="s">
        <v>24</v>
      </c>
      <c r="AN88" s="33" t="s">
        <v>24</v>
      </c>
      <c r="AO88" s="33" t="s">
        <v>24</v>
      </c>
      <c r="AP88" s="33" t="s">
        <v>24</v>
      </c>
      <c r="AQ88" s="33" t="s">
        <v>24</v>
      </c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</row>
    <row r="89" spans="4:64" ht="18" customHeight="1">
      <c r="D89" s="33"/>
      <c r="E89" s="140" t="s">
        <v>828</v>
      </c>
      <c r="F89" s="141"/>
      <c r="G89" s="142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</row>
    <row r="90" spans="4:64" ht="18" customHeight="1">
      <c r="D90" s="37" t="str">
        <f>E42</f>
        <v>COLUMN_DATA_LENGTH</v>
      </c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43"/>
    </row>
    <row r="91" spans="4:64" ht="18" customHeight="1">
      <c r="D91" s="33"/>
      <c r="E91" s="140" t="s">
        <v>70</v>
      </c>
      <c r="F91" s="141"/>
      <c r="G91" s="142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</row>
    <row r="92" spans="4:64" ht="18" customHeight="1">
      <c r="D92" s="33"/>
      <c r="E92" s="140" t="s">
        <v>1637</v>
      </c>
      <c r="F92" s="141"/>
      <c r="G92" s="142"/>
      <c r="H92" s="33" t="s">
        <v>24</v>
      </c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4:64" ht="18" customHeight="1">
      <c r="D93" s="33"/>
      <c r="E93" s="140">
        <v>0</v>
      </c>
      <c r="F93" s="141"/>
      <c r="G93" s="142"/>
      <c r="H93" s="33"/>
      <c r="I93" s="33"/>
      <c r="J93" s="33"/>
      <c r="K93" s="33"/>
      <c r="L93" s="33"/>
      <c r="M93" s="33"/>
      <c r="N93" s="33"/>
      <c r="O93" s="33"/>
      <c r="P93" s="33"/>
      <c r="Q93" s="33" t="s">
        <v>24</v>
      </c>
      <c r="R93" s="33"/>
      <c r="S93" s="33"/>
      <c r="T93" s="33" t="s">
        <v>24</v>
      </c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</row>
    <row r="94" spans="4:64" ht="18" customHeight="1">
      <c r="D94" s="33"/>
      <c r="E94" s="140">
        <v>1</v>
      </c>
      <c r="F94" s="141"/>
      <c r="G94" s="142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 t="s">
        <v>24</v>
      </c>
      <c r="S94" s="33"/>
      <c r="T94" s="33"/>
      <c r="U94" s="33" t="s">
        <v>24</v>
      </c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</row>
    <row r="95" spans="4:64" ht="18" customHeight="1">
      <c r="D95" s="33"/>
      <c r="E95" s="140">
        <v>2</v>
      </c>
      <c r="F95" s="141"/>
      <c r="G95" s="142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 t="s">
        <v>24</v>
      </c>
      <c r="T95" s="33"/>
      <c r="U95" s="33"/>
      <c r="V95" s="33" t="s">
        <v>24</v>
      </c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4:64" ht="18" customHeight="1">
      <c r="D96" s="33"/>
      <c r="E96" s="140">
        <v>5</v>
      </c>
      <c r="F96" s="141"/>
      <c r="G96" s="142"/>
      <c r="H96" s="33"/>
      <c r="I96" s="33" t="s">
        <v>24</v>
      </c>
      <c r="J96" s="33" t="s">
        <v>24</v>
      </c>
      <c r="K96" s="33" t="s">
        <v>24</v>
      </c>
      <c r="L96" s="33" t="s">
        <v>24</v>
      </c>
      <c r="M96" s="33" t="s">
        <v>24</v>
      </c>
      <c r="N96" s="33" t="s">
        <v>24</v>
      </c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</row>
    <row r="97" spans="4:43" ht="18" customHeight="1">
      <c r="D97" s="33"/>
      <c r="E97" s="140">
        <v>4.3</v>
      </c>
      <c r="F97" s="141"/>
      <c r="G97" s="142"/>
      <c r="H97" s="33"/>
      <c r="I97" s="33"/>
      <c r="J97" s="33"/>
      <c r="K97" s="33"/>
      <c r="L97" s="33"/>
      <c r="M97" s="33"/>
      <c r="N97" s="33"/>
      <c r="O97" s="33" t="s">
        <v>24</v>
      </c>
      <c r="P97" s="33" t="s">
        <v>24</v>
      </c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</row>
    <row r="98" spans="4:43" ht="18" customHeight="1">
      <c r="D98" s="33"/>
      <c r="E98" s="140" t="s">
        <v>343</v>
      </c>
      <c r="F98" s="141"/>
      <c r="G98" s="142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 t="s">
        <v>24</v>
      </c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</row>
    <row r="99" spans="4:43" ht="18" customHeight="1">
      <c r="D99" s="33"/>
      <c r="E99" s="140" t="s">
        <v>559</v>
      </c>
      <c r="F99" s="141"/>
      <c r="G99" s="142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 t="s">
        <v>24</v>
      </c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</row>
    <row r="100" spans="4:43" ht="18" customHeight="1">
      <c r="D100" s="33"/>
      <c r="E100" s="140" t="s">
        <v>703</v>
      </c>
      <c r="F100" s="141"/>
      <c r="G100" s="142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 t="s">
        <v>24</v>
      </c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</row>
    <row r="101" spans="4:43" ht="18" customHeight="1">
      <c r="D101" s="33"/>
      <c r="E101" s="140" t="s">
        <v>560</v>
      </c>
      <c r="F101" s="141"/>
      <c r="G101" s="142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 t="s">
        <v>24</v>
      </c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</row>
    <row r="102" spans="4:43" ht="18" customHeight="1">
      <c r="D102" s="33"/>
      <c r="E102" s="140" t="s">
        <v>704</v>
      </c>
      <c r="F102" s="141"/>
      <c r="G102" s="142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 t="s">
        <v>24</v>
      </c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</row>
    <row r="103" spans="4:43" ht="18" customHeight="1">
      <c r="D103" s="33"/>
      <c r="E103" s="140" t="s">
        <v>561</v>
      </c>
      <c r="F103" s="141"/>
      <c r="G103" s="142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 t="s">
        <v>24</v>
      </c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</row>
    <row r="104" spans="4:43" ht="18" customHeight="1">
      <c r="D104" s="33"/>
      <c r="E104" s="140" t="s">
        <v>705</v>
      </c>
      <c r="F104" s="141"/>
      <c r="G104" s="142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73" t="s">
        <v>293</v>
      </c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</row>
    <row r="105" spans="4:43" ht="18" customHeight="1">
      <c r="D105" s="33"/>
      <c r="E105" s="140" t="s">
        <v>562</v>
      </c>
      <c r="F105" s="141"/>
      <c r="G105" s="142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 t="s">
        <v>24</v>
      </c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</row>
    <row r="106" spans="4:43" ht="18" customHeight="1">
      <c r="D106" s="33"/>
      <c r="E106" s="140" t="s">
        <v>706</v>
      </c>
      <c r="F106" s="141"/>
      <c r="G106" s="142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 t="s">
        <v>24</v>
      </c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</row>
    <row r="107" spans="4:43" ht="18" customHeight="1">
      <c r="D107" s="33"/>
      <c r="E107" s="140" t="s">
        <v>563</v>
      </c>
      <c r="F107" s="141"/>
      <c r="G107" s="142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 t="s">
        <v>24</v>
      </c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</row>
    <row r="108" spans="4:43" ht="18" customHeight="1">
      <c r="D108" s="33"/>
      <c r="E108" s="140" t="s">
        <v>700</v>
      </c>
      <c r="F108" s="141"/>
      <c r="G108" s="142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 t="s">
        <v>24</v>
      </c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4:43" ht="18" customHeight="1">
      <c r="D109" s="33"/>
      <c r="E109" s="140" t="s">
        <v>564</v>
      </c>
      <c r="F109" s="141"/>
      <c r="G109" s="142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 t="s">
        <v>24</v>
      </c>
      <c r="AI109" s="33"/>
      <c r="AJ109" s="33"/>
      <c r="AK109" s="33"/>
      <c r="AL109" s="33"/>
      <c r="AM109" s="33"/>
      <c r="AN109" s="33"/>
      <c r="AO109" s="33"/>
      <c r="AP109" s="33"/>
      <c r="AQ109" s="33"/>
    </row>
    <row r="110" spans="4:43" ht="18" customHeight="1">
      <c r="D110" s="33"/>
      <c r="E110" s="140" t="s">
        <v>745</v>
      </c>
      <c r="F110" s="141"/>
      <c r="G110" s="142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 t="s">
        <v>24</v>
      </c>
      <c r="AJ110" s="33"/>
      <c r="AK110" s="33"/>
      <c r="AL110" s="33"/>
      <c r="AM110" s="33"/>
      <c r="AN110" s="33"/>
      <c r="AO110" s="33"/>
      <c r="AP110" s="33"/>
      <c r="AQ110" s="33"/>
    </row>
    <row r="111" spans="4:43" ht="18" customHeight="1">
      <c r="D111" s="33"/>
      <c r="E111" s="140" t="s">
        <v>1655</v>
      </c>
      <c r="F111" s="141"/>
      <c r="G111" s="142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73"/>
      <c r="AD111" s="33"/>
      <c r="AE111" s="33"/>
      <c r="AF111" s="33"/>
      <c r="AG111" s="33"/>
      <c r="AH111" s="33"/>
      <c r="AI111" s="33"/>
      <c r="AJ111" s="33" t="s">
        <v>24</v>
      </c>
      <c r="AK111" s="33"/>
      <c r="AL111" s="33"/>
      <c r="AM111" s="33"/>
      <c r="AN111" s="33"/>
      <c r="AO111" s="33"/>
      <c r="AP111" s="33"/>
      <c r="AQ111" s="33"/>
    </row>
    <row r="112" spans="4:43" ht="18" customHeight="1">
      <c r="D112" s="33"/>
      <c r="E112" s="140" t="s">
        <v>1656</v>
      </c>
      <c r="F112" s="141"/>
      <c r="G112" s="142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73" t="s">
        <v>293</v>
      </c>
      <c r="AL112" s="33"/>
      <c r="AM112" s="33"/>
      <c r="AN112" s="33"/>
      <c r="AO112" s="33"/>
      <c r="AP112" s="33"/>
      <c r="AQ112" s="33"/>
    </row>
    <row r="113" spans="4:46" ht="18" customHeight="1">
      <c r="D113" s="33"/>
      <c r="E113" s="140" t="s">
        <v>1657</v>
      </c>
      <c r="F113" s="141"/>
      <c r="G113" s="142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 t="s">
        <v>24</v>
      </c>
      <c r="AM113" s="33"/>
      <c r="AN113" s="33"/>
      <c r="AO113" s="33"/>
      <c r="AP113" s="33"/>
      <c r="AQ113" s="33"/>
    </row>
    <row r="114" spans="4:46" ht="18" customHeight="1">
      <c r="D114" s="33"/>
      <c r="E114" s="140" t="s">
        <v>746</v>
      </c>
      <c r="F114" s="141"/>
      <c r="G114" s="142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 t="s">
        <v>24</v>
      </c>
      <c r="AN114" s="33"/>
      <c r="AO114" s="33"/>
      <c r="AP114" s="33"/>
      <c r="AQ114" s="33"/>
    </row>
    <row r="115" spans="4:46" ht="18" customHeight="1">
      <c r="D115" s="33"/>
      <c r="E115" s="140" t="s">
        <v>1658</v>
      </c>
      <c r="F115" s="141"/>
      <c r="G115" s="142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7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 t="s">
        <v>24</v>
      </c>
      <c r="AO115" s="33"/>
      <c r="AP115" s="33"/>
      <c r="AQ115" s="33"/>
    </row>
    <row r="116" spans="4:46" ht="18" customHeight="1">
      <c r="D116" s="33"/>
      <c r="E116" s="140" t="s">
        <v>1659</v>
      </c>
      <c r="F116" s="141"/>
      <c r="G116" s="142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 t="s">
        <v>24</v>
      </c>
      <c r="AP116" s="33"/>
      <c r="AQ116" s="33"/>
    </row>
    <row r="117" spans="4:46" ht="18" customHeight="1">
      <c r="D117" s="33"/>
      <c r="E117" s="140" t="s">
        <v>1660</v>
      </c>
      <c r="F117" s="141"/>
      <c r="G117" s="142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 t="s">
        <v>24</v>
      </c>
      <c r="AQ117" s="33"/>
    </row>
    <row r="118" spans="4:46" ht="18" customHeight="1">
      <c r="D118" s="33"/>
      <c r="E118" s="140" t="s">
        <v>571</v>
      </c>
      <c r="F118" s="141"/>
      <c r="G118" s="142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 t="s">
        <v>24</v>
      </c>
    </row>
    <row r="119" spans="4:46" ht="18" customHeight="1">
      <c r="D119" s="37" t="str">
        <f>E45</f>
        <v>DATE_SEPARATOR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43"/>
    </row>
    <row r="120" spans="4:46" ht="18" customHeight="1">
      <c r="D120" s="33"/>
      <c r="E120" s="140" t="s">
        <v>232</v>
      </c>
      <c r="F120" s="141"/>
      <c r="G120" s="142"/>
      <c r="H120" s="33" t="s">
        <v>24</v>
      </c>
      <c r="I120" s="33" t="s">
        <v>24</v>
      </c>
      <c r="J120" s="33" t="s">
        <v>24</v>
      </c>
      <c r="K120" s="33" t="s">
        <v>24</v>
      </c>
      <c r="L120" s="33" t="s">
        <v>24</v>
      </c>
      <c r="M120" s="33" t="s">
        <v>24</v>
      </c>
      <c r="N120" s="33" t="s">
        <v>24</v>
      </c>
      <c r="O120" s="33" t="s">
        <v>24</v>
      </c>
      <c r="P120" s="33" t="s">
        <v>24</v>
      </c>
      <c r="Q120" s="33" t="s">
        <v>24</v>
      </c>
      <c r="R120" s="33" t="s">
        <v>24</v>
      </c>
      <c r="S120" s="33" t="s">
        <v>24</v>
      </c>
      <c r="T120" s="33" t="s">
        <v>24</v>
      </c>
      <c r="U120" s="33" t="s">
        <v>24</v>
      </c>
      <c r="V120" s="33" t="s">
        <v>24</v>
      </c>
      <c r="W120" s="33" t="s">
        <v>24</v>
      </c>
      <c r="X120" s="33" t="s">
        <v>24</v>
      </c>
      <c r="Y120" s="33" t="s">
        <v>24</v>
      </c>
      <c r="Z120" s="33" t="s">
        <v>24</v>
      </c>
      <c r="AA120" s="33" t="s">
        <v>24</v>
      </c>
      <c r="AB120" s="33" t="s">
        <v>24</v>
      </c>
      <c r="AC120" s="33" t="s">
        <v>24</v>
      </c>
      <c r="AD120" s="33" t="s">
        <v>24</v>
      </c>
      <c r="AE120" s="33" t="s">
        <v>24</v>
      </c>
      <c r="AF120" s="33" t="s">
        <v>24</v>
      </c>
      <c r="AG120" s="33" t="s">
        <v>24</v>
      </c>
      <c r="AH120" s="33" t="s">
        <v>24</v>
      </c>
      <c r="AI120" s="33" t="s">
        <v>24</v>
      </c>
      <c r="AJ120" s="33" t="s">
        <v>24</v>
      </c>
      <c r="AK120" s="33" t="s">
        <v>24</v>
      </c>
      <c r="AL120" s="33" t="s">
        <v>24</v>
      </c>
      <c r="AM120" s="33" t="s">
        <v>24</v>
      </c>
      <c r="AN120" s="33" t="s">
        <v>24</v>
      </c>
      <c r="AO120" s="33" t="s">
        <v>24</v>
      </c>
      <c r="AP120" s="33" t="s">
        <v>24</v>
      </c>
      <c r="AQ120" s="33" t="s">
        <v>24</v>
      </c>
    </row>
    <row r="121" spans="4:46" ht="18" customHeight="1">
      <c r="D121" s="33"/>
      <c r="E121" s="140" t="s">
        <v>234</v>
      </c>
      <c r="F121" s="141"/>
      <c r="G121" s="142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</row>
    <row r="122" spans="4:46" ht="18" customHeight="1">
      <c r="D122" s="33"/>
      <c r="E122" s="140" t="s">
        <v>811</v>
      </c>
      <c r="F122" s="141"/>
      <c r="G122" s="142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</row>
    <row r="123" spans="4:46" ht="18" customHeight="1">
      <c r="D123" s="37" t="str">
        <f>E48</f>
        <v>TIME_SEPARATOR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43"/>
    </row>
    <row r="124" spans="4:46" ht="18" customHeight="1">
      <c r="D124" s="33"/>
      <c r="E124" s="140" t="s">
        <v>235</v>
      </c>
      <c r="F124" s="141"/>
      <c r="G124" s="142"/>
      <c r="H124" s="33" t="s">
        <v>24</v>
      </c>
      <c r="I124" s="33" t="s">
        <v>24</v>
      </c>
      <c r="J124" s="33" t="s">
        <v>24</v>
      </c>
      <c r="K124" s="33" t="s">
        <v>24</v>
      </c>
      <c r="L124" s="33" t="s">
        <v>24</v>
      </c>
      <c r="M124" s="33" t="s">
        <v>24</v>
      </c>
      <c r="N124" s="33" t="s">
        <v>24</v>
      </c>
      <c r="O124" s="33" t="s">
        <v>24</v>
      </c>
      <c r="P124" s="33" t="s">
        <v>24</v>
      </c>
      <c r="Q124" s="33" t="s">
        <v>24</v>
      </c>
      <c r="R124" s="33" t="s">
        <v>24</v>
      </c>
      <c r="S124" s="33" t="s">
        <v>24</v>
      </c>
      <c r="T124" s="33" t="s">
        <v>24</v>
      </c>
      <c r="U124" s="33" t="s">
        <v>24</v>
      </c>
      <c r="V124" s="33" t="s">
        <v>24</v>
      </c>
      <c r="W124" s="33" t="s">
        <v>24</v>
      </c>
      <c r="X124" s="33" t="s">
        <v>24</v>
      </c>
      <c r="Y124" s="33" t="s">
        <v>24</v>
      </c>
      <c r="Z124" s="33" t="s">
        <v>24</v>
      </c>
      <c r="AA124" s="33" t="s">
        <v>24</v>
      </c>
      <c r="AB124" s="33" t="s">
        <v>24</v>
      </c>
      <c r="AC124" s="33" t="s">
        <v>24</v>
      </c>
      <c r="AD124" s="33" t="s">
        <v>24</v>
      </c>
      <c r="AE124" s="33" t="s">
        <v>24</v>
      </c>
      <c r="AF124" s="33" t="s">
        <v>24</v>
      </c>
      <c r="AG124" s="33" t="s">
        <v>24</v>
      </c>
      <c r="AH124" s="33" t="s">
        <v>24</v>
      </c>
      <c r="AI124" s="33" t="s">
        <v>24</v>
      </c>
      <c r="AJ124" s="33" t="s">
        <v>24</v>
      </c>
      <c r="AK124" s="33" t="s">
        <v>24</v>
      </c>
      <c r="AL124" s="33" t="s">
        <v>24</v>
      </c>
      <c r="AM124" s="33" t="s">
        <v>24</v>
      </c>
      <c r="AN124" s="33" t="s">
        <v>24</v>
      </c>
      <c r="AO124" s="33" t="s">
        <v>24</v>
      </c>
      <c r="AP124" s="33" t="s">
        <v>24</v>
      </c>
      <c r="AQ124" s="33" t="s">
        <v>24</v>
      </c>
    </row>
    <row r="125" spans="4:46" ht="18" customHeight="1">
      <c r="D125" s="33"/>
      <c r="E125" s="140" t="s">
        <v>811</v>
      </c>
      <c r="F125" s="141"/>
      <c r="G125" s="142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</row>
    <row r="126" spans="4:46" ht="18" customHeight="1">
      <c r="D126" s="37" t="str">
        <f>E51</f>
        <v>SEPARATOR_DATE_TIME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43"/>
      <c r="AS126" s="5" t="s">
        <v>230</v>
      </c>
      <c r="AT126" s="5" t="s">
        <v>1686</v>
      </c>
    </row>
    <row r="127" spans="4:46" ht="18" customHeight="1">
      <c r="D127" s="33"/>
      <c r="E127" s="140" t="s">
        <v>701</v>
      </c>
      <c r="F127" s="141"/>
      <c r="G127" s="142"/>
      <c r="H127" s="33" t="s">
        <v>24</v>
      </c>
      <c r="I127" s="33" t="s">
        <v>24</v>
      </c>
      <c r="J127" s="33" t="s">
        <v>24</v>
      </c>
      <c r="K127" s="33" t="s">
        <v>24</v>
      </c>
      <c r="L127" s="33" t="s">
        <v>24</v>
      </c>
      <c r="M127" s="33" t="s">
        <v>24</v>
      </c>
      <c r="N127" s="33" t="s">
        <v>24</v>
      </c>
      <c r="O127" s="33" t="s">
        <v>24</v>
      </c>
      <c r="P127" s="33" t="s">
        <v>24</v>
      </c>
      <c r="Q127" s="33" t="s">
        <v>24</v>
      </c>
      <c r="R127" s="33" t="s">
        <v>24</v>
      </c>
      <c r="S127" s="33" t="s">
        <v>24</v>
      </c>
      <c r="T127" s="33" t="s">
        <v>24</v>
      </c>
      <c r="U127" s="33" t="s">
        <v>24</v>
      </c>
      <c r="V127" s="33" t="s">
        <v>24</v>
      </c>
      <c r="W127" s="33" t="s">
        <v>24</v>
      </c>
      <c r="X127" s="33" t="s">
        <v>24</v>
      </c>
      <c r="Y127" s="33" t="s">
        <v>24</v>
      </c>
      <c r="Z127" s="33" t="s">
        <v>24</v>
      </c>
      <c r="AA127" s="33" t="s">
        <v>24</v>
      </c>
      <c r="AB127" s="33" t="s">
        <v>24</v>
      </c>
      <c r="AC127" s="33" t="s">
        <v>24</v>
      </c>
      <c r="AD127" s="33" t="s">
        <v>24</v>
      </c>
      <c r="AE127" s="33" t="s">
        <v>24</v>
      </c>
      <c r="AF127" s="33" t="s">
        <v>24</v>
      </c>
      <c r="AG127" s="33" t="s">
        <v>24</v>
      </c>
      <c r="AH127" s="33" t="s">
        <v>24</v>
      </c>
      <c r="AI127" s="33" t="s">
        <v>24</v>
      </c>
      <c r="AJ127" s="33" t="s">
        <v>24</v>
      </c>
      <c r="AK127" s="33" t="s">
        <v>24</v>
      </c>
      <c r="AL127" s="33" t="s">
        <v>24</v>
      </c>
      <c r="AM127" s="33" t="s">
        <v>24</v>
      </c>
      <c r="AN127" s="33" t="s">
        <v>24</v>
      </c>
      <c r="AO127" s="33" t="s">
        <v>24</v>
      </c>
      <c r="AP127" s="33" t="s">
        <v>24</v>
      </c>
      <c r="AQ127" s="33" t="s">
        <v>24</v>
      </c>
    </row>
    <row r="128" spans="4:46" ht="18" customHeight="1">
      <c r="D128" s="33"/>
      <c r="E128" s="140" t="s">
        <v>811</v>
      </c>
      <c r="F128" s="141"/>
      <c r="G128" s="142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</row>
    <row r="129" spans="4:43" ht="18" customHeight="1">
      <c r="D129" s="37" t="str">
        <f>E54</f>
        <v>REFERENCE_DATE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43"/>
    </row>
    <row r="130" spans="4:43" ht="18" customHeight="1">
      <c r="D130" s="33"/>
      <c r="E130" s="147" t="s">
        <v>1681</v>
      </c>
      <c r="F130" s="141"/>
      <c r="G130" s="142"/>
      <c r="H130" s="33" t="s">
        <v>24</v>
      </c>
      <c r="I130" s="33" t="s">
        <v>24</v>
      </c>
      <c r="J130" s="33" t="s">
        <v>24</v>
      </c>
      <c r="K130" s="33" t="s">
        <v>24</v>
      </c>
      <c r="L130" s="33" t="s">
        <v>24</v>
      </c>
      <c r="M130" s="33" t="s">
        <v>24</v>
      </c>
      <c r="N130" s="33" t="s">
        <v>24</v>
      </c>
      <c r="O130" s="33" t="s">
        <v>24</v>
      </c>
      <c r="P130" s="33" t="s">
        <v>24</v>
      </c>
      <c r="Q130" s="33" t="s">
        <v>24</v>
      </c>
      <c r="R130" s="33" t="s">
        <v>24</v>
      </c>
      <c r="S130" s="33" t="s">
        <v>24</v>
      </c>
      <c r="T130" s="33" t="s">
        <v>24</v>
      </c>
      <c r="U130" s="33" t="s">
        <v>24</v>
      </c>
      <c r="V130" s="33" t="s">
        <v>24</v>
      </c>
      <c r="W130" s="33" t="s">
        <v>24</v>
      </c>
      <c r="X130" s="33" t="s">
        <v>24</v>
      </c>
      <c r="Y130" s="33" t="s">
        <v>24</v>
      </c>
      <c r="Z130" s="33" t="s">
        <v>24</v>
      </c>
      <c r="AA130" s="33" t="s">
        <v>24</v>
      </c>
      <c r="AB130" s="33" t="s">
        <v>24</v>
      </c>
      <c r="AC130" s="33" t="s">
        <v>24</v>
      </c>
      <c r="AD130" s="33" t="s">
        <v>24</v>
      </c>
      <c r="AE130" s="33" t="s">
        <v>24</v>
      </c>
      <c r="AF130" s="33" t="s">
        <v>24</v>
      </c>
      <c r="AG130" s="33" t="s">
        <v>24</v>
      </c>
      <c r="AH130" s="33" t="s">
        <v>24</v>
      </c>
      <c r="AI130" s="33" t="s">
        <v>24</v>
      </c>
      <c r="AJ130" s="33" t="s">
        <v>24</v>
      </c>
      <c r="AK130" s="33" t="s">
        <v>24</v>
      </c>
      <c r="AL130" s="33" t="s">
        <v>24</v>
      </c>
      <c r="AM130" s="33" t="s">
        <v>24</v>
      </c>
      <c r="AN130" s="33" t="s">
        <v>24</v>
      </c>
      <c r="AO130" s="33" t="s">
        <v>24</v>
      </c>
      <c r="AP130" s="33" t="s">
        <v>24</v>
      </c>
      <c r="AQ130" s="33" t="s">
        <v>24</v>
      </c>
    </row>
    <row r="131" spans="4:43" ht="18" customHeight="1">
      <c r="D131" s="33"/>
      <c r="E131" s="140" t="s">
        <v>811</v>
      </c>
      <c r="F131" s="141"/>
      <c r="G131" s="142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</row>
    <row r="132" spans="4:43" ht="18" customHeight="1">
      <c r="D132" s="37" t="str">
        <f>E61</f>
        <v>DBMS_NAME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43"/>
    </row>
    <row r="133" spans="4:43" ht="18" customHeight="1">
      <c r="D133" s="33"/>
      <c r="E133" s="140" t="s">
        <v>251</v>
      </c>
      <c r="F133" s="141"/>
      <c r="G133" s="142"/>
      <c r="H133" s="33" t="s">
        <v>24</v>
      </c>
      <c r="I133" s="33" t="s">
        <v>24</v>
      </c>
      <c r="J133" s="33" t="s">
        <v>24</v>
      </c>
      <c r="K133" s="33" t="s">
        <v>24</v>
      </c>
      <c r="L133" s="33" t="s">
        <v>24</v>
      </c>
      <c r="M133" s="33" t="s">
        <v>24</v>
      </c>
      <c r="N133" s="33" t="s">
        <v>24</v>
      </c>
      <c r="O133" s="33" t="s">
        <v>24</v>
      </c>
      <c r="P133" s="33" t="s">
        <v>24</v>
      </c>
      <c r="Q133" s="33" t="s">
        <v>24</v>
      </c>
      <c r="R133" s="33" t="s">
        <v>24</v>
      </c>
      <c r="S133" s="33" t="s">
        <v>24</v>
      </c>
      <c r="T133" s="33"/>
      <c r="U133" s="33"/>
      <c r="V133" s="33"/>
      <c r="W133" s="33" t="s">
        <v>24</v>
      </c>
      <c r="X133" s="33" t="s">
        <v>24</v>
      </c>
      <c r="Y133" s="33" t="s">
        <v>24</v>
      </c>
      <c r="Z133" s="33" t="s">
        <v>24</v>
      </c>
      <c r="AA133" s="33" t="s">
        <v>24</v>
      </c>
      <c r="AB133" s="33" t="s">
        <v>24</v>
      </c>
      <c r="AC133" s="33" t="s">
        <v>24</v>
      </c>
      <c r="AD133" s="33" t="s">
        <v>24</v>
      </c>
      <c r="AE133" s="33" t="s">
        <v>24</v>
      </c>
      <c r="AF133" s="33" t="s">
        <v>24</v>
      </c>
      <c r="AG133" s="33" t="s">
        <v>24</v>
      </c>
      <c r="AH133" s="33" t="s">
        <v>24</v>
      </c>
      <c r="AI133" s="33" t="s">
        <v>24</v>
      </c>
      <c r="AJ133" s="33" t="s">
        <v>24</v>
      </c>
      <c r="AK133" s="33" t="s">
        <v>24</v>
      </c>
      <c r="AL133" s="33" t="s">
        <v>24</v>
      </c>
      <c r="AM133" s="33" t="s">
        <v>24</v>
      </c>
      <c r="AN133" s="33" t="s">
        <v>24</v>
      </c>
      <c r="AO133" s="33" t="s">
        <v>24</v>
      </c>
      <c r="AP133" s="33" t="s">
        <v>24</v>
      </c>
      <c r="AQ133" s="33" t="s">
        <v>24</v>
      </c>
    </row>
    <row r="134" spans="4:43" ht="18" customHeight="1">
      <c r="D134" s="33"/>
      <c r="E134" s="140" t="s">
        <v>253</v>
      </c>
      <c r="F134" s="141"/>
      <c r="G134" s="142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 t="s">
        <v>24</v>
      </c>
      <c r="U134" s="33" t="s">
        <v>24</v>
      </c>
      <c r="V134" s="33" t="s">
        <v>24</v>
      </c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</row>
    <row r="135" spans="4:43" ht="18" customHeight="1">
      <c r="D135" s="32" t="s">
        <v>417</v>
      </c>
      <c r="E135" s="29"/>
      <c r="F135" s="29"/>
      <c r="G135" s="29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9"/>
      <c r="AJ135" s="30"/>
      <c r="AK135" s="30"/>
      <c r="AL135" s="30"/>
      <c r="AM135" s="30"/>
      <c r="AN135" s="30"/>
      <c r="AO135" s="30"/>
      <c r="AP135" s="30"/>
      <c r="AQ135" s="44"/>
    </row>
    <row r="136" spans="4:43" ht="18" customHeight="1">
      <c r="D136" s="130" t="s">
        <v>406</v>
      </c>
      <c r="E136" s="106"/>
      <c r="F136" s="106"/>
      <c r="G136" s="107"/>
      <c r="H136" s="124" t="s">
        <v>407</v>
      </c>
      <c r="I136" s="124" t="s">
        <v>407</v>
      </c>
      <c r="J136" s="124" t="s">
        <v>407</v>
      </c>
      <c r="K136" s="124" t="s">
        <v>407</v>
      </c>
      <c r="L136" s="124" t="s">
        <v>407</v>
      </c>
      <c r="M136" s="124" t="s">
        <v>407</v>
      </c>
      <c r="N136" s="124" t="s">
        <v>407</v>
      </c>
      <c r="O136" s="124" t="s">
        <v>407</v>
      </c>
      <c r="P136" s="124" t="s">
        <v>407</v>
      </c>
      <c r="Q136" s="124" t="s">
        <v>407</v>
      </c>
      <c r="R136" s="124" t="s">
        <v>407</v>
      </c>
      <c r="S136" s="124" t="s">
        <v>407</v>
      </c>
      <c r="T136" s="124" t="s">
        <v>407</v>
      </c>
      <c r="U136" s="124" t="s">
        <v>407</v>
      </c>
      <c r="V136" s="124" t="s">
        <v>407</v>
      </c>
      <c r="W136" s="124" t="s">
        <v>407</v>
      </c>
      <c r="X136" s="124" t="s">
        <v>407</v>
      </c>
      <c r="Y136" s="124" t="s">
        <v>407</v>
      </c>
      <c r="Z136" s="124" t="s">
        <v>407</v>
      </c>
      <c r="AA136" s="124" t="s">
        <v>407</v>
      </c>
      <c r="AB136" s="124" t="s">
        <v>407</v>
      </c>
      <c r="AC136" s="124" t="s">
        <v>407</v>
      </c>
      <c r="AD136" s="124" t="s">
        <v>407</v>
      </c>
      <c r="AE136" s="124" t="s">
        <v>407</v>
      </c>
      <c r="AF136" s="124" t="s">
        <v>407</v>
      </c>
      <c r="AG136" s="124" t="s">
        <v>407</v>
      </c>
      <c r="AH136" s="124" t="s">
        <v>407</v>
      </c>
      <c r="AI136" s="124" t="s">
        <v>407</v>
      </c>
      <c r="AJ136" s="124" t="s">
        <v>407</v>
      </c>
      <c r="AK136" s="124" t="s">
        <v>407</v>
      </c>
      <c r="AL136" s="124" t="s">
        <v>407</v>
      </c>
      <c r="AM136" s="124" t="s">
        <v>407</v>
      </c>
      <c r="AN136" s="124" t="s">
        <v>407</v>
      </c>
      <c r="AO136" s="124" t="s">
        <v>407</v>
      </c>
      <c r="AP136" s="124" t="s">
        <v>407</v>
      </c>
      <c r="AQ136" s="124" t="s">
        <v>407</v>
      </c>
    </row>
    <row r="137" spans="4:43" ht="18" customHeight="1">
      <c r="D137" s="118"/>
      <c r="E137" s="119"/>
      <c r="F137" s="119"/>
      <c r="G137" s="120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</row>
    <row r="138" spans="4:43" ht="18" customHeight="1">
      <c r="D138" s="108"/>
      <c r="E138" s="109"/>
      <c r="F138" s="109"/>
      <c r="G138" s="110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</row>
    <row r="139" spans="4:43" ht="18" customHeight="1">
      <c r="D139" s="105" t="s">
        <v>408</v>
      </c>
      <c r="E139" s="106"/>
      <c r="F139" s="106"/>
      <c r="G139" s="107"/>
      <c r="H139" s="127">
        <v>410001</v>
      </c>
      <c r="I139" s="127">
        <v>410001</v>
      </c>
      <c r="J139" s="127">
        <v>410001</v>
      </c>
      <c r="K139" s="127">
        <v>410001</v>
      </c>
      <c r="L139" s="127">
        <v>410001</v>
      </c>
      <c r="M139" s="127">
        <v>410001</v>
      </c>
      <c r="N139" s="127">
        <v>410001</v>
      </c>
      <c r="O139" s="127">
        <v>410001</v>
      </c>
      <c r="P139" s="127">
        <v>410001</v>
      </c>
      <c r="Q139" s="127">
        <v>410001</v>
      </c>
      <c r="R139" s="127">
        <v>410001</v>
      </c>
      <c r="S139" s="127">
        <v>410001</v>
      </c>
      <c r="T139" s="127">
        <v>410001</v>
      </c>
      <c r="U139" s="127">
        <v>410001</v>
      </c>
      <c r="V139" s="127">
        <v>410001</v>
      </c>
      <c r="W139" s="127">
        <v>410001</v>
      </c>
      <c r="X139" s="127">
        <v>410001</v>
      </c>
      <c r="Y139" s="127">
        <v>410001</v>
      </c>
      <c r="Z139" s="127">
        <v>410001</v>
      </c>
      <c r="AA139" s="127">
        <v>410001</v>
      </c>
      <c r="AB139" s="127">
        <v>410001</v>
      </c>
      <c r="AC139" s="127">
        <v>410001</v>
      </c>
      <c r="AD139" s="127">
        <v>410001</v>
      </c>
      <c r="AE139" s="127">
        <v>410001</v>
      </c>
      <c r="AF139" s="127">
        <v>410001</v>
      </c>
      <c r="AG139" s="127">
        <v>410001</v>
      </c>
      <c r="AH139" s="127">
        <v>410001</v>
      </c>
      <c r="AI139" s="127">
        <v>410001</v>
      </c>
      <c r="AJ139" s="127">
        <v>410001</v>
      </c>
      <c r="AK139" s="127">
        <v>410001</v>
      </c>
      <c r="AL139" s="127">
        <v>410001</v>
      </c>
      <c r="AM139" s="127">
        <v>410001</v>
      </c>
      <c r="AN139" s="127">
        <v>410001</v>
      </c>
      <c r="AO139" s="127">
        <v>410001</v>
      </c>
      <c r="AP139" s="127">
        <v>410001</v>
      </c>
      <c r="AQ139" s="127">
        <v>410001</v>
      </c>
    </row>
    <row r="140" spans="4:43" ht="18" customHeight="1">
      <c r="D140" s="118"/>
      <c r="E140" s="119"/>
      <c r="F140" s="119"/>
      <c r="G140" s="120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</row>
    <row r="141" spans="4:43" ht="18" customHeight="1">
      <c r="D141" s="118"/>
      <c r="E141" s="119"/>
      <c r="F141" s="119"/>
      <c r="G141" s="120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</row>
    <row r="142" spans="4:43" ht="18" customHeight="1">
      <c r="D142" s="118"/>
      <c r="E142" s="119"/>
      <c r="F142" s="119"/>
      <c r="G142" s="120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28"/>
      <c r="AQ142" s="128"/>
    </row>
    <row r="143" spans="4:43" ht="18" customHeight="1">
      <c r="D143" s="108"/>
      <c r="E143" s="109"/>
      <c r="F143" s="109"/>
      <c r="G143" s="110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</row>
    <row r="144" spans="4:43" ht="18" customHeight="1">
      <c r="D144" s="32" t="s">
        <v>418</v>
      </c>
      <c r="E144" s="29"/>
      <c r="F144" s="29"/>
      <c r="G144" s="29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9"/>
      <c r="AJ144" s="30"/>
      <c r="AK144" s="30"/>
      <c r="AL144" s="30"/>
      <c r="AM144" s="30"/>
      <c r="AN144" s="30"/>
      <c r="AO144" s="30"/>
      <c r="AP144" s="30"/>
      <c r="AQ144" s="44"/>
    </row>
    <row r="145" spans="3:65" ht="18" customHeight="1">
      <c r="D145" s="130" t="s">
        <v>409</v>
      </c>
      <c r="E145" s="106"/>
      <c r="F145" s="106"/>
      <c r="G145" s="107"/>
      <c r="H145" s="124" t="s">
        <v>407</v>
      </c>
      <c r="I145" s="124" t="s">
        <v>407</v>
      </c>
      <c r="J145" s="124" t="s">
        <v>407</v>
      </c>
      <c r="K145" s="124" t="s">
        <v>407</v>
      </c>
      <c r="L145" s="124" t="s">
        <v>407</v>
      </c>
      <c r="M145" s="124" t="s">
        <v>407</v>
      </c>
      <c r="N145" s="124" t="s">
        <v>407</v>
      </c>
      <c r="O145" s="124" t="s">
        <v>407</v>
      </c>
      <c r="P145" s="124" t="s">
        <v>407</v>
      </c>
      <c r="Q145" s="124" t="s">
        <v>407</v>
      </c>
      <c r="R145" s="124" t="s">
        <v>407</v>
      </c>
      <c r="S145" s="124" t="s">
        <v>407</v>
      </c>
      <c r="T145" s="124" t="s">
        <v>407</v>
      </c>
      <c r="U145" s="124" t="s">
        <v>407</v>
      </c>
      <c r="V145" s="124" t="s">
        <v>407</v>
      </c>
      <c r="W145" s="124" t="s">
        <v>407</v>
      </c>
      <c r="X145" s="124" t="s">
        <v>407</v>
      </c>
      <c r="Y145" s="124" t="s">
        <v>407</v>
      </c>
      <c r="Z145" s="124" t="s">
        <v>407</v>
      </c>
      <c r="AA145" s="124" t="s">
        <v>407</v>
      </c>
      <c r="AB145" s="124" t="s">
        <v>407</v>
      </c>
      <c r="AC145" s="124" t="s">
        <v>407</v>
      </c>
      <c r="AD145" s="124" t="s">
        <v>407</v>
      </c>
      <c r="AE145" s="124" t="s">
        <v>407</v>
      </c>
      <c r="AF145" s="124" t="s">
        <v>407</v>
      </c>
      <c r="AG145" s="124" t="s">
        <v>407</v>
      </c>
      <c r="AH145" s="124" t="s">
        <v>407</v>
      </c>
      <c r="AI145" s="124" t="s">
        <v>407</v>
      </c>
      <c r="AJ145" s="124" t="s">
        <v>407</v>
      </c>
      <c r="AK145" s="124" t="s">
        <v>407</v>
      </c>
      <c r="AL145" s="124" t="s">
        <v>407</v>
      </c>
      <c r="AM145" s="124" t="s">
        <v>407</v>
      </c>
      <c r="AN145" s="124" t="s">
        <v>407</v>
      </c>
      <c r="AO145" s="124" t="s">
        <v>407</v>
      </c>
      <c r="AP145" s="124" t="s">
        <v>407</v>
      </c>
      <c r="AQ145" s="124" t="s">
        <v>407</v>
      </c>
    </row>
    <row r="146" spans="3:65" ht="18" customHeight="1">
      <c r="D146" s="118"/>
      <c r="E146" s="119"/>
      <c r="F146" s="119"/>
      <c r="G146" s="120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</row>
    <row r="147" spans="3:65" ht="18" customHeight="1">
      <c r="D147" s="108"/>
      <c r="E147" s="109"/>
      <c r="F147" s="109"/>
      <c r="G147" s="110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</row>
    <row r="148" spans="3:65" ht="18" customHeight="1">
      <c r="D148" s="130" t="s">
        <v>421</v>
      </c>
      <c r="E148" s="106"/>
      <c r="F148" s="106"/>
      <c r="G148" s="107"/>
      <c r="H148" s="131">
        <v>45761</v>
      </c>
      <c r="I148" s="131">
        <v>45761</v>
      </c>
      <c r="J148" s="131">
        <v>45761</v>
      </c>
      <c r="K148" s="131">
        <v>45761</v>
      </c>
      <c r="L148" s="131">
        <v>45761</v>
      </c>
      <c r="M148" s="131">
        <v>45761</v>
      </c>
      <c r="N148" s="131">
        <v>45761</v>
      </c>
      <c r="O148" s="131">
        <v>45761</v>
      </c>
      <c r="P148" s="131">
        <v>45761</v>
      </c>
      <c r="Q148" s="131">
        <v>45761</v>
      </c>
      <c r="R148" s="131">
        <v>45761</v>
      </c>
      <c r="S148" s="131">
        <v>45761</v>
      </c>
      <c r="T148" s="131">
        <v>45761</v>
      </c>
      <c r="U148" s="131">
        <v>45761</v>
      </c>
      <c r="V148" s="131">
        <v>45761</v>
      </c>
      <c r="W148" s="131">
        <v>45761</v>
      </c>
      <c r="X148" s="131">
        <v>45761</v>
      </c>
      <c r="Y148" s="131">
        <v>45761</v>
      </c>
      <c r="Z148" s="131">
        <v>45761</v>
      </c>
      <c r="AA148" s="131">
        <v>45761</v>
      </c>
      <c r="AB148" s="131">
        <v>45761</v>
      </c>
      <c r="AC148" s="131">
        <v>45761</v>
      </c>
      <c r="AD148" s="131">
        <v>45761</v>
      </c>
      <c r="AE148" s="131">
        <v>45761</v>
      </c>
      <c r="AF148" s="131">
        <v>45761</v>
      </c>
      <c r="AG148" s="131">
        <v>45761</v>
      </c>
      <c r="AH148" s="131">
        <v>45761</v>
      </c>
      <c r="AI148" s="131">
        <v>45761</v>
      </c>
      <c r="AJ148" s="131">
        <v>45761</v>
      </c>
      <c r="AK148" s="131">
        <v>45761</v>
      </c>
      <c r="AL148" s="131">
        <v>45761</v>
      </c>
      <c r="AM148" s="131">
        <v>45761</v>
      </c>
      <c r="AN148" s="131">
        <v>45761</v>
      </c>
      <c r="AO148" s="131">
        <v>45761</v>
      </c>
      <c r="AP148" s="131">
        <v>45761</v>
      </c>
      <c r="AQ148" s="131">
        <v>45761</v>
      </c>
    </row>
    <row r="149" spans="3:65" ht="18" customHeight="1">
      <c r="D149" s="132"/>
      <c r="E149" s="119"/>
      <c r="F149" s="119"/>
      <c r="G149" s="120"/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131"/>
      <c r="AH149" s="131"/>
      <c r="AI149" s="131"/>
      <c r="AJ149" s="131"/>
      <c r="AK149" s="131"/>
      <c r="AL149" s="131"/>
      <c r="AM149" s="131"/>
      <c r="AN149" s="131"/>
      <c r="AO149" s="131"/>
      <c r="AP149" s="131"/>
      <c r="AQ149" s="131"/>
    </row>
    <row r="150" spans="3:65" ht="18" customHeight="1">
      <c r="D150" s="132"/>
      <c r="E150" s="119"/>
      <c r="F150" s="119"/>
      <c r="G150" s="120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31"/>
      <c r="U150" s="131"/>
      <c r="V150" s="131"/>
      <c r="W150" s="131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131"/>
      <c r="AH150" s="131"/>
      <c r="AI150" s="131"/>
      <c r="AJ150" s="131"/>
      <c r="AK150" s="131"/>
      <c r="AL150" s="131"/>
      <c r="AM150" s="131"/>
      <c r="AN150" s="131"/>
      <c r="AO150" s="131"/>
      <c r="AP150" s="131"/>
      <c r="AQ150" s="131"/>
    </row>
    <row r="151" spans="3:65" ht="18" customHeight="1">
      <c r="D151" s="118"/>
      <c r="E151" s="119"/>
      <c r="F151" s="119"/>
      <c r="G151" s="120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</row>
    <row r="152" spans="3:65" ht="18" customHeight="1">
      <c r="D152" s="108"/>
      <c r="E152" s="109"/>
      <c r="F152" s="109"/>
      <c r="G152" s="110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31"/>
      <c r="U152" s="131"/>
      <c r="V152" s="131"/>
      <c r="W152" s="131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131"/>
      <c r="AH152" s="131"/>
      <c r="AI152" s="131"/>
      <c r="AJ152" s="131"/>
      <c r="AK152" s="131"/>
      <c r="AL152" s="131"/>
      <c r="AM152" s="131"/>
      <c r="AN152" s="131"/>
      <c r="AO152" s="131"/>
      <c r="AP152" s="131"/>
      <c r="AQ152" s="131"/>
    </row>
    <row r="153" spans="3:65" ht="18" customHeight="1">
      <c r="O153" s="19"/>
      <c r="AJ153" s="36"/>
      <c r="AL153" s="19"/>
    </row>
    <row r="154" spans="3:65" ht="18" customHeight="1">
      <c r="D154" s="5" t="s">
        <v>230</v>
      </c>
      <c r="E154" s="5" t="s">
        <v>406</v>
      </c>
      <c r="I154" s="5" t="s">
        <v>13</v>
      </c>
      <c r="J154" s="5" t="s">
        <v>422</v>
      </c>
      <c r="O154" s="19"/>
      <c r="AJ154" s="36"/>
      <c r="AL154" s="19"/>
    </row>
    <row r="155" spans="3:65" ht="18" customHeight="1">
      <c r="J155" s="5" t="s">
        <v>423</v>
      </c>
      <c r="O155" s="19"/>
      <c r="AJ155" s="36"/>
      <c r="AL155" s="19"/>
    </row>
    <row r="156" spans="3:65" ht="18" customHeight="1">
      <c r="J156" s="5" t="s">
        <v>424</v>
      </c>
      <c r="O156" s="19"/>
      <c r="AJ156" s="36"/>
      <c r="AL156" s="19"/>
    </row>
    <row r="157" spans="3:65" ht="18" customHeight="1">
      <c r="O157" s="19"/>
      <c r="AJ157" s="36"/>
      <c r="AL157" s="19"/>
    </row>
    <row r="158" spans="3:65" ht="18" customHeight="1">
      <c r="C158" s="5" t="s">
        <v>1166</v>
      </c>
      <c r="D158" s="5" t="s">
        <v>427</v>
      </c>
      <c r="AE158" s="5" t="s">
        <v>230</v>
      </c>
      <c r="AF158" s="5" t="s">
        <v>714</v>
      </c>
      <c r="AJ158" s="5" t="s">
        <v>307</v>
      </c>
      <c r="AK158" s="119" t="s">
        <v>715</v>
      </c>
      <c r="AL158" s="119"/>
      <c r="AM158" s="119"/>
      <c r="AN158" s="119"/>
    </row>
    <row r="160" spans="3:65" ht="18" customHeight="1">
      <c r="D160" s="105" t="s">
        <v>403</v>
      </c>
      <c r="E160" s="106"/>
      <c r="F160" s="106"/>
      <c r="G160" s="107"/>
      <c r="H160" s="111" t="s">
        <v>730</v>
      </c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3"/>
      <c r="AE160" s="117" t="s">
        <v>434</v>
      </c>
      <c r="AF160" s="112"/>
      <c r="AG160" s="113"/>
      <c r="AH160" s="111" t="s">
        <v>411</v>
      </c>
      <c r="AI160" s="112"/>
      <c r="AJ160" s="112"/>
      <c r="AK160" s="112"/>
      <c r="AL160" s="112"/>
      <c r="AM160" s="112"/>
      <c r="AN160" s="112"/>
      <c r="AO160" s="112"/>
      <c r="AP160" s="112"/>
      <c r="AQ160" s="113"/>
      <c r="AS160" s="62" t="s">
        <v>444</v>
      </c>
      <c r="AT160" s="63"/>
      <c r="AU160" s="64"/>
      <c r="AW160" s="71" t="str">
        <f>$D$72</f>
        <v>COLUMN_COUNTS</v>
      </c>
      <c r="AX160" s="71" t="str">
        <f>$D$72</f>
        <v>COLUMN_COUNTS</v>
      </c>
      <c r="AY160" s="71" t="str">
        <f>$D$76</f>
        <v>COLUMN_DATA_TYPE</v>
      </c>
      <c r="AZ160" s="71" t="str">
        <f>$D$76</f>
        <v>COLUMN_DATA_TYPE</v>
      </c>
      <c r="BA160" s="71" t="str">
        <f>$D$90</f>
        <v>COLUMN_DATA_LENGTH</v>
      </c>
      <c r="BB160" s="71" t="str">
        <f>$D$90</f>
        <v>COLUMN_DATA_LENGTH</v>
      </c>
      <c r="BC160" s="71" t="str">
        <f>$D$119</f>
        <v>DATE_SEPARATOR</v>
      </c>
      <c r="BD160" s="71" t="str">
        <f>$D$119</f>
        <v>DATE_SEPARATOR</v>
      </c>
      <c r="BE160" s="71" t="str">
        <f>$D$123</f>
        <v>TIME_SEPARATOR</v>
      </c>
      <c r="BF160" s="71" t="str">
        <f>$D$123</f>
        <v>TIME_SEPARATOR</v>
      </c>
      <c r="BG160" s="71" t="str">
        <f>$D$126</f>
        <v>SEPARATOR_DATE_TIME</v>
      </c>
      <c r="BH160" s="71" t="str">
        <f>$D$126</f>
        <v>SEPARATOR_DATE_TIME</v>
      </c>
      <c r="BI160" s="71" t="str">
        <f>$D$129</f>
        <v>REFERENCE_DATE</v>
      </c>
      <c r="BJ160" s="71" t="str">
        <f>$D$129</f>
        <v>REFERENCE_DATE</v>
      </c>
      <c r="BK160" s="71" t="str">
        <f>$D$132</f>
        <v>DBMS_NAME</v>
      </c>
      <c r="BL160" s="71" t="str">
        <f>$D$132</f>
        <v>DBMS_NAME</v>
      </c>
      <c r="BM160" s="5" t="s">
        <v>735</v>
      </c>
    </row>
    <row r="161" spans="4:65" ht="18" customHeight="1">
      <c r="D161" s="108"/>
      <c r="E161" s="109"/>
      <c r="F161" s="109"/>
      <c r="G161" s="110"/>
      <c r="H161" s="114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  <c r="AA161" s="115"/>
      <c r="AB161" s="115"/>
      <c r="AC161" s="115"/>
      <c r="AD161" s="116"/>
      <c r="AE161" s="114"/>
      <c r="AF161" s="115"/>
      <c r="AG161" s="116"/>
      <c r="AH161" s="114"/>
      <c r="AI161" s="115"/>
      <c r="AJ161" s="115"/>
      <c r="AK161" s="115"/>
      <c r="AL161" s="115"/>
      <c r="AM161" s="115"/>
      <c r="AN161" s="115"/>
      <c r="AO161" s="115"/>
      <c r="AP161" s="115"/>
      <c r="AQ161" s="116"/>
      <c r="AS161" s="65" t="s">
        <v>445</v>
      </c>
      <c r="AT161" s="66"/>
      <c r="AU161" s="67"/>
      <c r="AW161" s="71" t="s">
        <v>732</v>
      </c>
      <c r="AX161" s="71" t="s">
        <v>733</v>
      </c>
      <c r="AY161" s="71" t="s">
        <v>732</v>
      </c>
      <c r="AZ161" s="71" t="s">
        <v>733</v>
      </c>
      <c r="BA161" s="71" t="s">
        <v>732</v>
      </c>
      <c r="BB161" s="71" t="s">
        <v>733</v>
      </c>
      <c r="BC161" s="71" t="s">
        <v>732</v>
      </c>
      <c r="BD161" s="71" t="s">
        <v>733</v>
      </c>
      <c r="BE161" s="71" t="s">
        <v>732</v>
      </c>
      <c r="BF161" s="71" t="s">
        <v>733</v>
      </c>
      <c r="BG161" s="71" t="s">
        <v>732</v>
      </c>
      <c r="BH161" s="71" t="s">
        <v>733</v>
      </c>
      <c r="BI161" s="71" t="s">
        <v>732</v>
      </c>
      <c r="BJ161" s="71" t="s">
        <v>733</v>
      </c>
      <c r="BK161" s="71" t="s">
        <v>732</v>
      </c>
      <c r="BL161" s="71" t="s">
        <v>733</v>
      </c>
      <c r="BM161" s="5" t="s">
        <v>735</v>
      </c>
    </row>
    <row r="162" spans="4:65" ht="36" customHeight="1">
      <c r="D162" s="96">
        <f>$H$67</f>
        <v>1</v>
      </c>
      <c r="E162" s="97"/>
      <c r="F162" s="97"/>
      <c r="G162" s="98"/>
      <c r="H162" s="45" t="str">
        <f ca="1">SUBSTITUTE(SUBSTITUTE("clear; echo "&amp;"テストケース"&amp;TEXT($D162,"000")&amp;"; "&amp;AW162&amp;AY162&amp;BA162&amp;BC162&amp;BE162&amp;BG162&amp;BI162&amp;BK162&amp;"sh ./script/"&amp;$B$2&amp;".sh; "&amp;AX162&amp;AZ162&amp;BB162&amp;BD162&amp;BF162&amp;BH162&amp;BJ162&amp;BL162,"なし",""),""",""",",")</f>
        <v xml:space="preserve">clear; echo テストケース001; sh ./script/db_assemble_normal_data.sh; </v>
      </c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7"/>
      <c r="AE162" s="99" t="str" cm="1">
        <f t="array" ref="AE162">SUBSTITUTE(INDEX($H$136:$AQ$136, , MATCH($D162, $67:$67, 0)-7),"-","")</f>
        <v>正常</v>
      </c>
      <c r="AF162" s="100"/>
      <c r="AG162" s="101"/>
      <c r="AH162" s="102" t="s">
        <v>1640</v>
      </c>
      <c r="AI162" s="103"/>
      <c r="AJ162" s="103"/>
      <c r="AK162" s="103"/>
      <c r="AL162" s="103"/>
      <c r="AM162" s="103"/>
      <c r="AN162" s="103"/>
      <c r="AO162" s="103"/>
      <c r="AP162" s="103"/>
      <c r="AQ162" s="104"/>
      <c r="AS162" s="68" t="str" cm="1">
        <f t="array" ref="AS162">SUBSTITUTE(TEXT(INDEX($H$139:$AQ$139,1,$D162),"000000"),"-","")</f>
        <v>410001</v>
      </c>
      <c r="AT162" s="69"/>
      <c r="AU162" s="70"/>
      <c r="AW162" s="71" t="str">
        <f>SUBSTITUTE(IF(VLOOKUP(AW$160,$AD$9:$AN$15,8,FALSE)=INDEX($E$73:$G$75,MATCH("●",INDEX($H$73:$AQ$75,,MATCH($D162,$67:$67,0)-7),0),1),"","sed -i "&amp;IF($AK$158="MacOS","'' ","")&amp;"'s#"&amp;AW$160&amp;"="""&amp;VLOOKUP(AW$160,$AD$9:$AN$15,8,FALSE)&amp;""""&amp;"#"&amp;AW$160&amp;"="&amp;""""&amp;INDEX($E$73:$G$75,MATCH("●",INDEX($H$73:$AQ$75,,MATCH($D162,$67:$67,0)-7),0),1)&amp;""""&amp;"#g'"&amp;" ${CONFIG_DIR}"&amp;$K$7&amp;"; export "&amp;AW$160&amp;"="&amp;""""&amp;INDEX($E$73:$G$75,MATCH("●",INDEX($H$73:$AQ$75,,MATCH($D162,$67:$67,0)-7),0),1)&amp;""";"),",",""",""")</f>
        <v/>
      </c>
      <c r="AX162" s="71" t="str">
        <f>SUBSTITUTE(IF(INDEX($E$73:$G$75,MATCH("●",INDEX($H$73:$AQ$75,,MATCH($D162,$67:$67,0)-7),0),1)=VLOOKUP(AX$160,$AD$9:$AN$15,8,FALSE),"","sed -i "&amp;IF($AK$158="MacOS","'' ","")&amp;"'s#"&amp;AX$160&amp;"="""&amp;INDEX($E$73:$G$75,MATCH("●",INDEX($H$73:$AQ$75,,MATCH($D162,$67:$67,0)-7),0),1)&amp;""""&amp;"#"&amp;AX$160&amp;"="&amp;""""&amp;VLOOKUP(AX$160,$AD$9:$AN$15,8,FALSE)&amp;""""&amp;"#g'"&amp;" ${CONFIG_DIR}"&amp;$K$7&amp;"; export "&amp;AX$160&amp;"="&amp;""""&amp;VLOOKUP(AX$160,$AD$9:$AN$15,8,FALSE)&amp;""";"),",",""",""")</f>
        <v/>
      </c>
      <c r="AY162" s="71" t="str">
        <f>SUBSTITUTE(IF(VLOOKUP(AY$160,$AD$9:$AN$15,8,FALSE)=INDEX($E$77:$G$89,MATCH("●",INDEX($H$77:$AQ$89,,MATCH($D162,$67:$67,0)-7),0),1),"","sed -i "&amp;IF($AK$158="MacOS","'' ","")&amp;"'s#"&amp;AY$160&amp;"="""&amp;VLOOKUP(AY$160,$AD$9:$AN$15,8,FALSE)&amp;""""&amp;"#"&amp;AY$160&amp;"="&amp;""""&amp;INDEX($E$77:$G$89,MATCH("●",INDEX($H$77:$AQ$89,,MATCH($D162,$67:$67,0)-7),0),1)&amp;""""&amp;"#g'"&amp;" ${CONFIG_DIR}"&amp;$K$7&amp;"; export "&amp;AY$160&amp;"="&amp;""""&amp;INDEX($E$77:$G$89,MATCH("●",INDEX($H$77:$AQ$89,,MATCH($D162,$67:$67,0)-7),0),1)&amp;""";"),",",""",""")</f>
        <v/>
      </c>
      <c r="AZ162" s="71" t="str">
        <f>SUBSTITUTE(IF(INDEX($E$77:$G$89,MATCH("●",INDEX($H$77:$AQ$89,,MATCH($D162,$67:$67,0)-7),0),1)=VLOOKUP(AZ$160,$AD$9:$AN$15,8,FALSE),"","sed -i "&amp;IF($AK$158="MacOS","'' ","")&amp;"'s#"&amp;AZ$160&amp;"="""&amp;INDEX($E$77:$G$89,MATCH("●",INDEX($H$77:$AQ$89,,MATCH($D162,$67:$67,0)-7),0),1)&amp;""""&amp;"#"&amp;AZ$160&amp;"="&amp;""""&amp;VLOOKUP(AZ$160,$AD$9:$AN$15,8,FALSE)&amp;""""&amp;"#g'"&amp;" ${CONFIG_DIR}"&amp;$K$7&amp;"; export "&amp;AZ$160&amp;"="&amp;""""&amp;VLOOKUP(AZ$160,$AD$9:$AN$15,8,FALSE)&amp;""";"),",",""",""")</f>
        <v/>
      </c>
      <c r="BA162" s="71" t="str">
        <f>SUBSTITUTE(IF(VLOOKUP(BA$160,$AD$9:$AN$15,8,FALSE)=INDEX($E$91:$G$118,MATCH("●",INDEX($H$91:$AQ$118,,MATCH($D162,$67:$67,0)-7),0),1),"","sed -i "&amp;IF($AK$158="MacOS","'' ","")&amp;"'s#"&amp;BA$160&amp;"="""&amp;VLOOKUP(BA$160,$AD$9:$AN$15,8,FALSE)&amp;""""&amp;"#"&amp;BA$160&amp;"="&amp;""""&amp;INDEX($E$91:$G$118,MATCH("●",INDEX($H$91:$AQ$118,,MATCH($D162,$67:$67,0)-7),0),1)&amp;""""&amp;"#g'"&amp;" ${CONFIG_DIR}"&amp;$K$7&amp;"; export "&amp;BA$160&amp;"="&amp;""""&amp;INDEX($E$91:$G$118,MATCH("●",INDEX($H$91:$AQ$118,,MATCH($D162,$67:$67,0)-7),0),1)&amp;""";"),",",""",""")</f>
        <v/>
      </c>
      <c r="BB162" s="71" t="str">
        <f>SUBSTITUTE(IF(INDEX($E$91:$G$118,MATCH("●",INDEX($H$91:$AQ$118,,MATCH($D162,$67:$67,0)-7),0),1)=VLOOKUP(BB$160,$AD$9:$AN$15,8,FALSE),"","sed -i "&amp;IF($AK$158="MacOS","'' ","")&amp;"'s#"&amp;BB$160&amp;"="""&amp;INDEX($E$91:$G$118,MATCH("●",INDEX($H$91:$AQ$118,,MATCH($D162,$67:$67,0)-7),0),1)&amp;""""&amp;"#"&amp;BB$160&amp;"="&amp;""""&amp;VLOOKUP(BB$160,$AD$9:$AN$15,8,FALSE)&amp;""""&amp;"#g'"&amp;" ${CONFIG_DIR}"&amp;$K$7&amp;"; export "&amp;BB$160&amp;"="&amp;""""&amp;VLOOKUP(BB$160,$AD$9:$AN$15,8,FALSE)&amp;""";"),",",""",""")</f>
        <v/>
      </c>
      <c r="BC162" s="71" t="str">
        <f>SUBSTITUTE(IF(VLOOKUP(BC$160,$AD$9:$AN$15,8,FALSE)=INDEX($E$120:$G$122,MATCH("●",INDEX($H$120:$AQ$122,,MATCH($D162,$67:$67,0)-7),0),1),"","sed -i "&amp;IF($AK$158="MacOS","'' ","")&amp;"'s#"&amp;BC$160&amp;"="""&amp;VLOOKUP(BC$160,$AD$9:$AN$15,8,FALSE)&amp;""""&amp;"#"&amp;BC$160&amp;"="&amp;""""&amp;INDEX($E$120:$G$122,MATCH("●",INDEX($H$120:$AQ$122,,MATCH($D162,$67:$67,0)-7),0),1)&amp;""""&amp;"#g'"&amp;" ${CONFIG_DIR}"&amp;$K$7&amp;"; export "&amp;BC$160&amp;"="&amp;""""&amp;INDEX($E$120:$G$122,MATCH("●",INDEX($H$120:$AQ$122,,MATCH($D162,$67:$67,0)-7),0),1)&amp;""";"),",",""",""")</f>
        <v/>
      </c>
      <c r="BD162" s="71" t="str">
        <f>SUBSTITUTE(IF(INDEX($E$120:$G$122,MATCH("●",INDEX($H$120:$AQ$122,,MATCH($D162,$67:$67,0)-7),0),1)=VLOOKUP(BD$160,$AD$9:$AN$15,8,FALSE),"","sed -i "&amp;IF($AK$158="MacOS","'' ","")&amp;"'s#"&amp;BD$160&amp;"="""&amp;INDEX($E$120:$G$122,MATCH("●",INDEX($H$120:$AQ$122,,MATCH($D162,$67:$67,0)-7),0),1)&amp;""""&amp;"#"&amp;BD$160&amp;"="&amp;""""&amp;VLOOKUP(BD$160,$AD$9:$AN$15,8,FALSE)&amp;""""&amp;"#g'"&amp;"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62" s="71" t="str">
        <f>SUBSTITUTE(IF(VLOOKUP(BE$160,$AD$9:$AN$15,8,FALSE)=INDEX($E$124:$G$125,MATCH("●",INDEX($H$124:$AQ$125,,MATCH($D162,$67:$67,0)-7),0),1),"","sed -i "&amp;IF($AK$158="MacOS","'' ","")&amp;"'s#"&amp;BE$160&amp;"="""&amp;VLOOKUP(BE$160,$AD$9:$AN$15,8,FALSE)&amp;""""&amp;"#"&amp;BE$160&amp;"="&amp;""""&amp;INDEX($E$124:$G$125,MATCH("●",INDEX($H$124:$AQ$125,,MATCH($D162,$67:$67,0)-7),0),1)&amp;""""&amp;"#g'"&amp;" ${CONFIG_DIR}"&amp;$K$7&amp;"; export "&amp;BE$160&amp;"="&amp;""""&amp;INDEX($E$124:$G$125,MATCH("●",INDEX($H$124:$AQ$125,,MATCH($D162,$67:$67,0)-7),0),1)&amp;""";"),",",""",""")</f>
        <v/>
      </c>
      <c r="BF162" s="71" t="str">
        <f>SUBSTITUTE(IF(INDEX($E$124:$G$125,MATCH("●",INDEX($H$124:$AQ$125,,MATCH($D162,$67:$67,0)-7),0),1)=VLOOKUP(BF$160,$AD$9:$AN$15,8,FALSE),"","sed -i "&amp;IF($AK$158="MacOS","'' ","")&amp;"'s#"&amp;BF$160&amp;"="""&amp;INDEX($E$124:$G$125,MATCH("●",INDEX($H$124:$AQ$125,,MATCH($D162,$67:$67,0)-7),0),1)&amp;""""&amp;"#"&amp;BF$160&amp;"="&amp;""""&amp;VLOOKUP(BF$160,$AD$9:$AN$15,8,FALSE)&amp;""""&amp;"#g'"&amp;"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62" s="71" t="str">
        <f>SUBSTITUTE(IF(VLOOKUP(BG$160,$AD$9:$AN$15,8,FALSE)=INDEX($E$127:$G$128,MATCH("●",INDEX($H$127:$AQ$128,,MATCH($D162,$67:$67,0)-7),0),1),"","sed -i "&amp;IF($AK$158="MacOS","'' ","")&amp;"'s#"&amp;BG$160&amp;"="""&amp;VLOOKUP(BG$160,$AD$9:$AN$15,8,FALSE)&amp;""""&amp;"#"&amp;BG$160&amp;"="&amp;""""&amp;INDEX($E$127:$G$128,MATCH("●",INDEX($H$127:$AQ$128,,MATCH($D162,$67:$67,0)-7),0),1)&amp;""""&amp;"#g'"&amp;" ${CONFIG_DIR}"&amp;$K$7&amp;"; export "&amp;BG$160&amp;"="&amp;""""&amp;INDEX($E$127:$G$128,MATCH("●",INDEX($H$127:$AQ$128,,MATCH($D162,$67:$67,0)-7),0),1)&amp;""";"),",",""",""")</f>
        <v/>
      </c>
      <c r="BH162" s="71" t="str">
        <f>SUBSTITUTE(IF(INDEX($E$127:$G$128,MATCH("●",INDEX($H$127:$AQ$128,,MATCH($D162,$67:$67,0)-7),0),1)=VLOOKUP(BH$160,$AD$9:$AN$15,8,FALSE),"","sed -i "&amp;IF($AK$158="MacOS","'' ","")&amp;"'s#"&amp;BH$160&amp;"="""&amp;INDEX($E$127:$G$128,MATCH("●",INDEX($H$127:$AQ$128,,MATCH($D162,$67:$67,0)-7),0),1)&amp;""""&amp;"#"&amp;BH$160&amp;"="&amp;""""&amp;VLOOKUP(BH$160,$AD$9:$AN$15,8,FALSE)&amp;""""&amp;"#g'"&amp;"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62" s="71" t="str">
        <f>SUBSTITUTE(IF(VLOOKUP(BI$160,$AD$9:$AN$15,8,FALSE)=INDEX($E$130:$G$131,MATCH("●",INDEX($H$130:$AQ$131,,MATCH($D162,$67:$67,0)-7),0),1),"","sed -i "&amp;IF($AK$158="MacOS","'' ","")&amp;"'s#"&amp;BI$160&amp;"="""&amp;VLOOKUP(BI$160,$AD$9:$AN$15,8,FALSE)&amp;""""&amp;"#"&amp;BI$160&amp;"="&amp;""""&amp;INDEX($E$130:$G$131,MATCH("●",INDEX($H$130:$AQ$131,,MATCH($D162,$67:$67,0)-7),0),1)&amp;""""&amp;"#g'"&amp;" ${CONFIG_DIR}"&amp;$K$7&amp;"; export "&amp;BI$160&amp;"="&amp;""""&amp;INDEX($E$130:$G$131,MATCH("●",INDEX($H$130:$AQ$131,,MATCH($D162,$67:$67,0)-7),0),1)&amp;""";"),",",""",""")</f>
        <v/>
      </c>
      <c r="BJ162" s="71" t="str">
        <f>SUBSTITUTE(IF(INDEX($E$130:$G$131,MATCH("●",INDEX($H$130:$AQ$131,,MATCH($D162,$67:$67,0)-7),0),1)=VLOOKUP(BJ$160,$AD$9:$AN$15,8,FALSE),"","sed -i "&amp;IF($AK$158="MacOS","'' ","")&amp;"'s#"&amp;BJ$160&amp;"="""&amp;INDEX($E$130:$G$131,MATCH("●",INDEX($H$130:$AQ$131,,MATCH($D162,$67:$67,0)-7),0),1)&amp;""""&amp;"#"&amp;BJ$160&amp;"="&amp;""""&amp;VLOOKUP(BJ$160,$AD$9:$AN$15,8,FALSE)&amp;""""&amp;"#g'"&amp;"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62" s="71" t="str">
        <f>SUBSTITUTE(IF(VLOOKUP(BK$160,$AD$19:$AN$19,8,FALSE)=INDEX($E$133:$G$134,MATCH("●",INDEX($H$133:$AQ$134,,MATCH($D162,$67:$67,0)-7),0),1),"","sed -i "&amp;IF($AK$158="MacOS","'' ","")&amp;"'s#"&amp;BK$160&amp;"="""&amp;VLOOKUP(BK$160,$AD$19:$AN$19,8,FALSE)&amp;""""&amp;"#"&amp;BK$160&amp;"="&amp;""""&amp;INDEX($E$133:$G$134,MATCH("●",INDEX($H$133:$AQ$134,,MATCH($D162,$67:$67,0)-7),0),1)&amp;""""&amp;"#g'"&amp;" ${CONFIG_DIR}"&amp;$K$17&amp;"; export "&amp;BK$160&amp;"="&amp;""""&amp;INDEX($E$133:$G$134,MATCH("●",INDEX($H$133:$AQ$134,,MATCH($D162,$67:$67,0)-7),0),1)&amp;""";"),",",""",""")</f>
        <v/>
      </c>
      <c r="BL162" s="71" t="str">
        <f>SUBSTITUTE(IF(INDEX($E$133:$G$134,MATCH("●",INDEX($H$133:$AQ$134,,MATCH($D162,$67:$67,0)-7),0),1)=VLOOKUP(BL$160,$AD$19:$AN$19,8,FALSE),"","sed -i "&amp;IF($AK$158="MacOS","'' ","")&amp;"'s#"&amp;BL$160&amp;"="""&amp;INDEX($E$133:$G$134,MATCH("●",INDEX($H$133:$AQ$134,,MATCH($D162,$67:$67,0)-7),0),1)&amp;""""&amp;"#"&amp;BL$160&amp;"="&amp;""""&amp;VLOOKUP(BL$160,$AD$19:$AN$19,8,FALSE)&amp;""""&amp;"#g'"&amp;"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62" s="5" t="s">
        <v>735</v>
      </c>
    </row>
    <row r="163" spans="4:65" ht="36" customHeight="1">
      <c r="D163" s="96">
        <f>$D162+1</f>
        <v>2</v>
      </c>
      <c r="E163" s="97"/>
      <c r="F163" s="97"/>
      <c r="G163" s="98"/>
      <c r="H163" s="45" t="str">
        <f t="shared" ref="H163:H197" ca="1" si="2">SUBSTITUTE(SUBSTITUTE("clear; echo "&amp;"テストケース"&amp;TEXT($D163,"000")&amp;"; "&amp;AW163&amp;AY163&amp;BA163&amp;BC163&amp;BE163&amp;BG163&amp;BI163&amp;BK163&amp;"sh ./script/"&amp;$B$2&amp;".sh; "&amp;AX163&amp;AZ163&amp;BB163&amp;BD163&amp;BF163&amp;BH163&amp;BJ163&amp;BL163,"なし",""),""",""",",")</f>
        <v>clear; echo テストケース002; sed -i '' 's#COLUMN_COUNTS="10"#COLUMN_COUNTS="1"#g' ${CONFIG_DIR}db_data_config.txt; export COLUMN_COUNTS="1";sed -i '' 's#COLUMN_DATA_TYPE="char","string","byte","short","int","long","float","double","boolean","date"#COLUMN_DATA_TYPE="char"#g' ${CONFIG_DIR}db_data_config.txt; export COLUMN_DATA_TYPE="char";sed -i '' 's#COLUMN_DATA_LENGTH="1","100","2","3","4","5","4.3","11.4","2","YYYYMMDDhhmmss"#COLUMN_DATA_LENGTH="5"#g' ${CONFIG_DIR}db_data_config.txt; export COLUMN_DATA_LENGTH="5";sh ./script/db_assemble_normal_data.sh; sed -i '' 's#COLUMN_COUNTS="1"#COLUMN_COUNTS="10"#g' ${CONFIG_DIR}db_data_config.txt; export COLUMN_COUNTS="10";sed -i '' 's#COLUMN_DATA_TYPE="char"#COLUMN_DATA_TYPE="char","string","byte","short","int","long","float","double","boolean","date"#g' ${CONFIG_DIR}db_data_config.txt; export COLUMN_DATA_TYPE="char","string","byte","short","int","long","float","double","boolean","date";sed -i '' 's#COLUMN_DATA_LENGTH="5"#COLUMN_DATA_LENGTH="1","100","2","3","4","5","4.3","11.4","2","YYYYMMDDhhmmss"#g' ${CONFIG_DIR}db_data_config.txt; export COLUMN_DATA_LENGTH="1","100","2","3","4","5","4.3","11.4","2","YYYYMMDDhhmmss";</v>
      </c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  <c r="AE163" s="99" t="str" cm="1">
        <f t="array" ref="AE163">SUBSTITUTE(INDEX($H$136:$AQ$136, , MATCH($D163, $67:$67, 0)-7),"-","")</f>
        <v>正常</v>
      </c>
      <c r="AF163" s="100"/>
      <c r="AG163" s="101"/>
      <c r="AH163" s="102" t="s">
        <v>1641</v>
      </c>
      <c r="AI163" s="103"/>
      <c r="AJ163" s="103"/>
      <c r="AK163" s="103"/>
      <c r="AL163" s="103"/>
      <c r="AM163" s="103"/>
      <c r="AN163" s="103"/>
      <c r="AO163" s="103"/>
      <c r="AP163" s="103"/>
      <c r="AQ163" s="104"/>
      <c r="AS163" s="68" t="str" cm="1">
        <f t="array" ref="AS163">SUBSTITUTE(TEXT(INDEX($H$139:$AQ$139,1,$D163),"000000"),"-","")</f>
        <v>410001</v>
      </c>
      <c r="AT163" s="69"/>
      <c r="AU163" s="70"/>
      <c r="AW163" s="71" t="str">
        <f>SUBSTITUTE(IF(VLOOKUP(AW$160,$AD$9:$AN$15,8,FALSE)=INDEX($E$73:$G$75,MATCH("●",INDEX($H$73:$AQ$75,,MATCH($D163,$67:$67,0)-7),0),1),"","sed -i "&amp;IF($AK$158="MacOS","'' ","")&amp;"'s#"&amp;AW$160&amp;"="""&amp;VLOOKUP(AW$160,$AD$9:$AN$15,8,FALSE)&amp;""""&amp;"#"&amp;AW$160&amp;"="&amp;""""&amp;INDEX($E$73:$G$75,MATCH("●",INDEX($H$73:$AQ$75,,MATCH($D163,$67:$67,0)-7),0),1)&amp;""""&amp;"#g'"&amp;" ${CONFIG_DIR}"&amp;$K$7&amp;"; export "&amp;AW$160&amp;"="&amp;""""&amp;INDEX($E$73:$G$75,MATCH("●",INDEX($H$73:$AQ$75,,MATCH($D163,$67:$67,0)-7),0),1)&amp;""";"),",",""",""")</f>
        <v>sed -i '' 's#COLUMN_COUNTS="10"#COLUMN_COUNTS="1"#g' ${CONFIG_DIR}db_data_config.txt; export COLUMN_COUNTS="1";</v>
      </c>
      <c r="AX163" s="71" t="str">
        <f>SUBSTITUTE(IF(INDEX($E$73:$G$75,MATCH("●",INDEX($H$73:$AQ$75,,MATCH($D163,$67:$67,0)-7),0),1)=VLOOKUP(AX$160,$AD$9:$AN$15,8,FALSE),"","sed -i "&amp;IF($AK$158="MacOS","'' ","")&amp;"'s#"&amp;AX$160&amp;"="""&amp;INDEX($E$73:$G$75,MATCH("●",INDEX($H$73:$AQ$75,,MATCH($D163,$67:$67,0)-7),0),1)&amp;""""&amp;"#"&amp;AX$160&amp;"="&amp;""""&amp;VLOOKUP(AX$160,$AD$9:$AN$15,8,FALSE)&amp;""""&amp;"#g'"&amp;"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63" s="71" t="str">
        <f>SUBSTITUTE(IF(VLOOKUP(AY$160,$AD$9:$AN$15,8,FALSE)=INDEX($E$77:$G$89,MATCH("●",INDEX($H$77:$AQ$89,,MATCH($D163,$67:$67,0)-7),0),1),"","sed -i "&amp;IF($AK$158="MacOS","'' ","")&amp;"'s#"&amp;AY$160&amp;"="""&amp;VLOOKUP(AY$160,$AD$9:$AN$15,8,FALSE)&amp;""""&amp;"#"&amp;AY$160&amp;"="&amp;""""&amp;INDEX($E$77:$G$89,MATCH("●",INDEX($H$77:$AQ$89,,MATCH($D163,$67:$67,0)-7),0),1)&amp;""""&amp;"#g'"&amp;" ${CONFIG_DIR}"&amp;$K$7&amp;"; export "&amp;AY$160&amp;"="&amp;""""&amp;INDEX($E$77:$G$89,MATCH("●",INDEX($H$77:$AQ$89,,MATCH($D163,$67:$67,0)-7),0),1)&amp;""";"),",",""",""")</f>
        <v>sed -i '' 's#COLUMN_DATA_TYPE="char"",""string"",""byte"",""short"",""int"",""long"",""float"",""double"",""boolean"",""date"#COLUMN_DATA_TYPE="char"#g' ${CONFIG_DIR}db_data_config.txt; export COLUMN_DATA_TYPE="char";</v>
      </c>
      <c r="AZ163" s="71" t="str">
        <f>SUBSTITUTE(IF(INDEX($E$77:$G$89,MATCH("●",INDEX($H$77:$AQ$89,,MATCH($D163,$67:$67,0)-7),0),1)=VLOOKUP(AZ$160,$AD$9:$AN$15,8,FALSE),"","sed -i "&amp;IF($AK$158="MacOS","'' ","")&amp;"'s#"&amp;AZ$160&amp;"="""&amp;INDEX($E$77:$G$89,MATCH("●",INDEX($H$77:$AQ$89,,MATCH($D163,$67:$67,0)-7),0),1)&amp;""""&amp;"#"&amp;AZ$160&amp;"="&amp;""""&amp;VLOOKUP(AZ$160,$AD$9:$AN$15,8,FALSE)&amp;""""&amp;"#g'"&amp;"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's#COLUMN_DATA_TYPE="char"#COLUMN_DATA_TYPE="char"",""string"",""byte"",""short"",""int"",""long"",""float"",""double"",""boolean"",""date"#g'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3" s="71" t="str">
        <f>SUBSTITUTE(IF(VLOOKUP(BA$160,$AD$9:$AN$15,8,FALSE)=INDEX($E$91:$G$118,MATCH("●",INDEX($H$91:$AQ$118,,MATCH($D163,$67:$67,0)-7),0),1),"","sed -i "&amp;IF($AK$158="MacOS","'' ","")&amp;"'s#"&amp;BA$160&amp;"="""&amp;VLOOKUP(BA$160,$AD$9:$AN$15,8,FALSE)&amp;""""&amp;"#"&amp;BA$160&amp;"="&amp;""""&amp;INDEX($E$91:$G$118,MATCH("●",INDEX($H$91:$AQ$118,,MATCH($D163,$67:$67,0)-7),0),1)&amp;""""&amp;"#g'"&amp;" ${CONFIG_DIR}"&amp;$K$7&amp;"; export "&amp;BA$160&amp;"="&amp;""""&amp;INDEX($E$91:$G$118,MATCH("●",INDEX($H$91:$AQ$118,,MATCH($D163,$67:$67,0)-7),0),1)&amp;""";"),",",""",""")</f>
        <v>sed -i '' 's#COLUMN_DATA_LENGTH="1"",""100"",""2"",""3"",""4"",""5"",""4.3"",""11.4"",""2"",""YYYYMMDDhhmmss"#COLUMN_DATA_LENGTH="5"#g' ${CONFIG_DIR}db_data_config.txt; export COLUMN_DATA_LENGTH="5";</v>
      </c>
      <c r="BB163" s="71" t="str">
        <f>SUBSTITUTE(IF(INDEX($E$91:$G$118,MATCH("●",INDEX($H$91:$AQ$118,,MATCH($D163,$67:$67,0)-7),0),1)=VLOOKUP(BB$160,$AD$9:$AN$15,8,FALSE),"","sed -i "&amp;IF($AK$158="MacOS","'' ","")&amp;"'s#"&amp;BB$160&amp;"="""&amp;INDEX($E$91:$G$118,MATCH("●",INDEX($H$91:$AQ$118,,MATCH($D163,$67:$67,0)-7),0),1)&amp;""""&amp;"#"&amp;BB$160&amp;"="&amp;""""&amp;VLOOKUP(BB$160,$AD$9:$AN$15,8,FALSE)&amp;""""&amp;"#g'"&amp;"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's#COLUMN_DATA_LENGTH="5"#COLUMN_DATA_LENGTH="1"",""100"",""2"",""3"",""4"",""5"",""4.3"",""11.4"",""2"",""YYYYMMDDhhmmss"#g' ${CONFIG_DIR}db_data_config.txt; export COLUMN_DATA_LENGTH="1"",""100"",""2"",""3"",""4"",""5"",""4.3"",""11.4"",""2"",""YYYYMMDDhhmmss";</v>
      </c>
      <c r="BC163" s="71" t="str">
        <f>SUBSTITUTE(IF(VLOOKUP(BC$160,$AD$9:$AN$15,8,FALSE)=INDEX($E$120:$G$122,MATCH("●",INDEX($H$120:$AQ$122,,MATCH($D163,$67:$67,0)-7),0),1),"","sed -i "&amp;IF($AK$158="MacOS","'' ","")&amp;"'s#"&amp;BC$160&amp;"="""&amp;VLOOKUP(BC$160,$AD$9:$AN$15,8,FALSE)&amp;""""&amp;"#"&amp;BC$160&amp;"="&amp;""""&amp;INDEX($E$120:$G$122,MATCH("●",INDEX($H$120:$AQ$122,,MATCH($D163,$67:$67,0)-7),0),1)&amp;""""&amp;"#g'"&amp;" ${CONFIG_DIR}"&amp;$K$7&amp;"; export "&amp;BC$160&amp;"="&amp;""""&amp;INDEX($E$120:$G$122,MATCH("●",INDEX($H$120:$AQ$122,,MATCH($D163,$67:$67,0)-7),0),1)&amp;""";"),",",""",""")</f>
        <v/>
      </c>
      <c r="BD163" s="71" t="str">
        <f>SUBSTITUTE(IF(INDEX($E$120:$G$122,MATCH("●",INDEX($H$120:$AQ$122,,MATCH($D163,$67:$67,0)-7),0),1)=VLOOKUP(BD$160,$AD$9:$AN$15,8,FALSE),"","sed -i "&amp;IF($AK$158="MacOS","'' ","")&amp;"'s#"&amp;BD$160&amp;"="""&amp;INDEX($E$120:$G$122,MATCH("●",INDEX($H$120:$AQ$122,,MATCH($D163,$67:$67,0)-7),0),1)&amp;""""&amp;"#"&amp;BD$160&amp;"="&amp;""""&amp;VLOOKUP(BD$160,$AD$9:$AN$15,8,FALSE)&amp;""""&amp;"#g'"&amp;"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63" s="71" t="str">
        <f>SUBSTITUTE(IF(VLOOKUP(BE$160,$AD$9:$AN$15,8,FALSE)=INDEX($E$124:$G$125,MATCH("●",INDEX($H$124:$AQ$125,,MATCH($D163,$67:$67,0)-7),0),1),"","sed -i "&amp;IF($AK$158="MacOS","'' ","")&amp;"'s#"&amp;BE$160&amp;"="""&amp;VLOOKUP(BE$160,$AD$9:$AN$15,8,FALSE)&amp;""""&amp;"#"&amp;BE$160&amp;"="&amp;""""&amp;INDEX($E$124:$G$125,MATCH("●",INDEX($H$124:$AQ$125,,MATCH($D163,$67:$67,0)-7),0),1)&amp;""""&amp;"#g'"&amp;" ${CONFIG_DIR}"&amp;$K$7&amp;"; export "&amp;BE$160&amp;"="&amp;""""&amp;INDEX($E$124:$G$125,MATCH("●",INDEX($H$124:$AQ$125,,MATCH($D163,$67:$67,0)-7),0),1)&amp;""";"),",",""",""")</f>
        <v/>
      </c>
      <c r="BF163" s="71" t="str">
        <f>SUBSTITUTE(IF(INDEX($E$124:$G$125,MATCH("●",INDEX($H$124:$AQ$125,,MATCH($D163,$67:$67,0)-7),0),1)=VLOOKUP(BF$160,$AD$9:$AN$15,8,FALSE),"","sed -i "&amp;IF($AK$158="MacOS","'' ","")&amp;"'s#"&amp;BF$160&amp;"="""&amp;INDEX($E$124:$G$125,MATCH("●",INDEX($H$124:$AQ$125,,MATCH($D163,$67:$67,0)-7),0),1)&amp;""""&amp;"#"&amp;BF$160&amp;"="&amp;""""&amp;VLOOKUP(BF$160,$AD$9:$AN$15,8,FALSE)&amp;""""&amp;"#g'"&amp;"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63" s="71" t="str">
        <f>SUBSTITUTE(IF(VLOOKUP(BG$160,$AD$9:$AN$15,8,FALSE)=INDEX($E$127:$G$128,MATCH("●",INDEX($H$127:$AQ$128,,MATCH($D163,$67:$67,0)-7),0),1),"","sed -i "&amp;IF($AK$158="MacOS","'' ","")&amp;"'s#"&amp;BG$160&amp;"="""&amp;VLOOKUP(BG$160,$AD$9:$AN$15,8,FALSE)&amp;""""&amp;"#"&amp;BG$160&amp;"="&amp;""""&amp;INDEX($E$127:$G$128,MATCH("●",INDEX($H$127:$AQ$128,,MATCH($D163,$67:$67,0)-7),0),1)&amp;""""&amp;"#g'"&amp;" ${CONFIG_DIR}"&amp;$K$7&amp;"; export "&amp;BG$160&amp;"="&amp;""""&amp;INDEX($E$127:$G$128,MATCH("●",INDEX($H$127:$AQ$128,,MATCH($D163,$67:$67,0)-7),0),1)&amp;""";"),",",""",""")</f>
        <v/>
      </c>
      <c r="BH163" s="71" t="str">
        <f>SUBSTITUTE(IF(INDEX($E$127:$G$128,MATCH("●",INDEX($H$127:$AQ$128,,MATCH($D163,$67:$67,0)-7),0),1)=VLOOKUP(BH$160,$AD$9:$AN$15,8,FALSE),"","sed -i "&amp;IF($AK$158="MacOS","'' ","")&amp;"'s#"&amp;BH$160&amp;"="""&amp;INDEX($E$127:$G$128,MATCH("●",INDEX($H$127:$AQ$128,,MATCH($D163,$67:$67,0)-7),0),1)&amp;""""&amp;"#"&amp;BH$160&amp;"="&amp;""""&amp;VLOOKUP(BH$160,$AD$9:$AN$15,8,FALSE)&amp;""""&amp;"#g'"&amp;"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63" s="71" t="str">
        <f>SUBSTITUTE(IF(VLOOKUP(BI$160,$AD$9:$AN$15,8,FALSE)=INDEX($E$130:$G$131,MATCH("●",INDEX($H$130:$AQ$131,,MATCH($D163,$67:$67,0)-7),0),1),"","sed -i "&amp;IF($AK$158="MacOS","'' ","")&amp;"'s#"&amp;BI$160&amp;"="""&amp;VLOOKUP(BI$160,$AD$9:$AN$15,8,FALSE)&amp;""""&amp;"#"&amp;BI$160&amp;"="&amp;""""&amp;INDEX($E$130:$G$131,MATCH("●",INDEX($H$130:$AQ$131,,MATCH($D163,$67:$67,0)-7),0),1)&amp;""""&amp;"#g'"&amp;" ${CONFIG_DIR}"&amp;$K$7&amp;"; export "&amp;BI$160&amp;"="&amp;""""&amp;INDEX($E$130:$G$131,MATCH("●",INDEX($H$130:$AQ$131,,MATCH($D163,$67:$67,0)-7),0),1)&amp;""";"),",",""",""")</f>
        <v/>
      </c>
      <c r="BJ163" s="71" t="str">
        <f>SUBSTITUTE(IF(INDEX($E$130:$G$131,MATCH("●",INDEX($H$130:$AQ$131,,MATCH($D163,$67:$67,0)-7),0),1)=VLOOKUP(BJ$160,$AD$9:$AN$15,8,FALSE),"","sed -i "&amp;IF($AK$158="MacOS","'' ","")&amp;"'s#"&amp;BJ$160&amp;"="""&amp;INDEX($E$130:$G$131,MATCH("●",INDEX($H$130:$AQ$131,,MATCH($D163,$67:$67,0)-7),0),1)&amp;""""&amp;"#"&amp;BJ$160&amp;"="&amp;""""&amp;VLOOKUP(BJ$160,$AD$9:$AN$15,8,FALSE)&amp;""""&amp;"#g'"&amp;"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63" s="71" t="str">
        <f>SUBSTITUTE(IF(VLOOKUP(BK$160,$AD$19:$AN$19,8,FALSE)=INDEX($E$133:$G$134,MATCH("●",INDEX($H$133:$AQ$134,,MATCH($D163,$67:$67,0)-7),0),1),"","sed -i "&amp;IF($AK$158="MacOS","'' ","")&amp;"'s#"&amp;BK$160&amp;"="""&amp;VLOOKUP(BK$160,$AD$19:$AN$19,8,FALSE)&amp;""""&amp;"#"&amp;BK$160&amp;"="&amp;""""&amp;INDEX($E$133:$G$134,MATCH("●",INDEX($H$133:$AQ$134,,MATCH($D163,$67:$67,0)-7),0),1)&amp;""""&amp;"#g'"&amp;" ${CONFIG_DIR}"&amp;$K$17&amp;"; export "&amp;BK$160&amp;"="&amp;""""&amp;INDEX($E$133:$G$134,MATCH("●",INDEX($H$133:$AQ$134,,MATCH($D163,$67:$67,0)-7),0),1)&amp;""";"),",",""",""")</f>
        <v/>
      </c>
      <c r="BL163" s="71" t="str">
        <f>SUBSTITUTE(IF(INDEX($E$133:$G$134,MATCH("●",INDEX($H$133:$AQ$134,,MATCH($D163,$67:$67,0)-7),0),1)=VLOOKUP(BL$160,$AD$19:$AN$19,8,FALSE),"","sed -i "&amp;IF($AK$158="MacOS","'' ","")&amp;"'s#"&amp;BL$160&amp;"="""&amp;INDEX($E$133:$G$134,MATCH("●",INDEX($H$133:$AQ$134,,MATCH($D163,$67:$67,0)-7),0),1)&amp;""""&amp;"#"&amp;BL$160&amp;"="&amp;""""&amp;VLOOKUP(BL$160,$AD$19:$AN$19,8,FALSE)&amp;""""&amp;"#g'"&amp;"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63" s="5" t="s">
        <v>735</v>
      </c>
    </row>
    <row r="164" spans="4:65" ht="36" customHeight="1">
      <c r="D164" s="96">
        <f>$D163+1</f>
        <v>3</v>
      </c>
      <c r="E164" s="97"/>
      <c r="F164" s="97"/>
      <c r="G164" s="98"/>
      <c r="H164" s="45" t="str">
        <f t="shared" ca="1" si="2"/>
        <v>clear; echo テストケース003; sed -i '' 's#COLUMN_COUNTS="10"#COLUMN_COUNTS="1"#g' ${CONFIG_DIR}db_data_config.txt; export COLUMN_COUNTS="1";sed -i '' 's#COLUMN_DATA_TYPE="char","string","byte","short","int","long","float","double","boolean","date"#COLUMN_DATA_TYPE="string"#g' ${CONFIG_DIR}db_data_config.txt; export COLUMN_DATA_TYPE="string";sed -i '' 's#COLUMN_DATA_LENGTH="1","100","2","3","4","5","4.3","11.4","2","YYYYMMDDhhmmss"#COLUMN_DATA_LENGTH="5"#g' ${CONFIG_DIR}db_data_config.txt; export COLUMN_DATA_LENGTH="5";sh ./script/db_assemble_normal_data.sh; sed -i '' 's#COLUMN_COUNTS="1"#COLUMN_COUNTS="10"#g' ${CONFIG_DIR}db_data_config.txt; export COLUMN_COUNTS="10";sed -i '' 's#COLUMN_DATA_TYPE="string"#COLUMN_DATA_TYPE="char","string","byte","short","int","long","float","double","boolean","date"#g' ${CONFIG_DIR}db_data_config.txt; export COLUMN_DATA_TYPE="char","string","byte","short","int","long","float","double","boolean","date";sed -i '' 's#COLUMN_DATA_LENGTH="5"#COLUMN_DATA_LENGTH="1","100","2","3","4","5","4.3","11.4","2","YYYYMMDDhhmmss"#g' ${CONFIG_DIR}db_data_config.txt; export COLUMN_DATA_LENGTH="1","100","2","3","4","5","4.3","11.4","2","YYYYMMDDhhmmss";</v>
      </c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7"/>
      <c r="AE164" s="99" t="str" cm="1">
        <f t="array" ref="AE164">SUBSTITUTE(INDEX($H$136:$AQ$136, , MATCH($D164, $67:$67, 0)-7),"-","")</f>
        <v>正常</v>
      </c>
      <c r="AF164" s="100"/>
      <c r="AG164" s="101"/>
      <c r="AH164" s="102" t="s">
        <v>1642</v>
      </c>
      <c r="AI164" s="103"/>
      <c r="AJ164" s="103"/>
      <c r="AK164" s="103"/>
      <c r="AL164" s="103"/>
      <c r="AM164" s="103"/>
      <c r="AN164" s="103"/>
      <c r="AO164" s="103"/>
      <c r="AP164" s="103"/>
      <c r="AQ164" s="104"/>
      <c r="AS164" s="68" t="str" cm="1">
        <f t="array" ref="AS164">SUBSTITUTE(TEXT(INDEX($H$139:$AQ$139,1,$D164),"000000"),"-","")</f>
        <v>410001</v>
      </c>
      <c r="AT164" s="69"/>
      <c r="AU164" s="70"/>
      <c r="AW164" s="71" t="str">
        <f>SUBSTITUTE(IF(VLOOKUP(AW$160,$AD$9:$AN$15,8,FALSE)=INDEX($E$73:$G$75,MATCH("●",INDEX($H$73:$AQ$75,,MATCH($D164,$67:$67,0)-7),0),1),"","sed -i "&amp;IF($AK$158="MacOS","'' ","")&amp;"'s#"&amp;AW$160&amp;"="""&amp;VLOOKUP(AW$160,$AD$9:$AN$15,8,FALSE)&amp;""""&amp;"#"&amp;AW$160&amp;"="&amp;""""&amp;INDEX($E$73:$G$75,MATCH("●",INDEX($H$73:$AQ$75,,MATCH($D164,$67:$67,0)-7),0),1)&amp;""""&amp;"#g'"&amp;" ${CONFIG_DIR}"&amp;$K$7&amp;"; export "&amp;AW$160&amp;"="&amp;""""&amp;INDEX($E$73:$G$75,MATCH("●",INDEX($H$73:$AQ$75,,MATCH($D164,$67:$67,0)-7),0),1)&amp;""";"),",",""",""")</f>
        <v>sed -i '' 's#COLUMN_COUNTS="10"#COLUMN_COUNTS="1"#g' ${CONFIG_DIR}db_data_config.txt; export COLUMN_COUNTS="1";</v>
      </c>
      <c r="AX164" s="71" t="str">
        <f>SUBSTITUTE(IF(INDEX($E$73:$G$75,MATCH("●",INDEX($H$73:$AQ$75,,MATCH($D164,$67:$67,0)-7),0),1)=VLOOKUP(AX$160,$AD$9:$AN$15,8,FALSE),"","sed -i "&amp;IF($AK$158="MacOS","'' ","")&amp;"'s#"&amp;AX$160&amp;"="""&amp;INDEX($E$73:$G$75,MATCH("●",INDEX($H$73:$AQ$75,,MATCH($D164,$67:$67,0)-7),0),1)&amp;""""&amp;"#"&amp;AX$160&amp;"="&amp;""""&amp;VLOOKUP(AX$160,$AD$9:$AN$15,8,FALSE)&amp;""""&amp;"#g'"&amp;"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64" s="71" t="str">
        <f>SUBSTITUTE(IF(VLOOKUP(AY$160,$AD$9:$AN$15,8,FALSE)=INDEX($E$77:$G$89,MATCH("●",INDEX($H$77:$AQ$89,,MATCH($D164,$67:$67,0)-7),0),1),"","sed -i "&amp;IF($AK$158="MacOS","'' ","")&amp;"'s#"&amp;AY$160&amp;"="""&amp;VLOOKUP(AY$160,$AD$9:$AN$15,8,FALSE)&amp;""""&amp;"#"&amp;AY$160&amp;"="&amp;""""&amp;INDEX($E$77:$G$89,MATCH("●",INDEX($H$77:$AQ$89,,MATCH($D164,$67:$67,0)-7),0),1)&amp;""""&amp;"#g'"&amp;" ${CONFIG_DIR}"&amp;$K$7&amp;"; export "&amp;AY$160&amp;"="&amp;""""&amp;INDEX($E$77:$G$89,MATCH("●",INDEX($H$77:$AQ$89,,MATCH($D164,$67:$67,0)-7),0),1)&amp;""";"),",",""",""")</f>
        <v>sed -i '' 's#COLUMN_DATA_TYPE="char"",""string"",""byte"",""short"",""int"",""long"",""float"",""double"",""boolean"",""date"#COLUMN_DATA_TYPE="string"#g' ${CONFIG_DIR}db_data_config.txt; export COLUMN_DATA_TYPE="string";</v>
      </c>
      <c r="AZ164" s="71" t="str">
        <f>SUBSTITUTE(IF(INDEX($E$77:$G$89,MATCH("●",INDEX($H$77:$AQ$89,,MATCH($D164,$67:$67,0)-7),0),1)=VLOOKUP(AZ$160,$AD$9:$AN$15,8,FALSE),"","sed -i "&amp;IF($AK$158="MacOS","'' ","")&amp;"'s#"&amp;AZ$160&amp;"="""&amp;INDEX($E$77:$G$89,MATCH("●",INDEX($H$77:$AQ$89,,MATCH($D164,$67:$67,0)-7),0),1)&amp;""""&amp;"#"&amp;AZ$160&amp;"="&amp;""""&amp;VLOOKUP(AZ$160,$AD$9:$AN$15,8,FALSE)&amp;""""&amp;"#g'"&amp;"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's#COLUMN_DATA_TYPE="string"#COLUMN_DATA_TYPE="char"",""string"",""byte"",""short"",""int"",""long"",""float"",""double"",""boolean"",""date"#g'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4" s="71" t="str">
        <f>SUBSTITUTE(IF(VLOOKUP(BA$160,$AD$9:$AN$15,8,FALSE)=INDEX($E$91:$G$118,MATCH("●",INDEX($H$91:$AQ$118,,MATCH($D164,$67:$67,0)-7),0),1),"","sed -i "&amp;IF($AK$158="MacOS","'' ","")&amp;"'s#"&amp;BA$160&amp;"="""&amp;VLOOKUP(BA$160,$AD$9:$AN$15,8,FALSE)&amp;""""&amp;"#"&amp;BA$160&amp;"="&amp;""""&amp;INDEX($E$91:$G$118,MATCH("●",INDEX($H$91:$AQ$118,,MATCH($D164,$67:$67,0)-7),0),1)&amp;""""&amp;"#g'"&amp;" ${CONFIG_DIR}"&amp;$K$7&amp;"; export "&amp;BA$160&amp;"="&amp;""""&amp;INDEX($E$91:$G$118,MATCH("●",INDEX($H$91:$AQ$118,,MATCH($D164,$67:$67,0)-7),0),1)&amp;""";"),",",""",""")</f>
        <v>sed -i '' 's#COLUMN_DATA_LENGTH="1"",""100"",""2"",""3"",""4"",""5"",""4.3"",""11.4"",""2"",""YYYYMMDDhhmmss"#COLUMN_DATA_LENGTH="5"#g' ${CONFIG_DIR}db_data_config.txt; export COLUMN_DATA_LENGTH="5";</v>
      </c>
      <c r="BB164" s="71" t="str">
        <f>SUBSTITUTE(IF(INDEX($E$91:$G$118,MATCH("●",INDEX($H$91:$AQ$118,,MATCH($D164,$67:$67,0)-7),0),1)=VLOOKUP(BB$160,$AD$9:$AN$15,8,FALSE),"","sed -i "&amp;IF($AK$158="MacOS","'' ","")&amp;"'s#"&amp;BB$160&amp;"="""&amp;INDEX($E$91:$G$118,MATCH("●",INDEX($H$91:$AQ$118,,MATCH($D164,$67:$67,0)-7),0),1)&amp;""""&amp;"#"&amp;BB$160&amp;"="&amp;""""&amp;VLOOKUP(BB$160,$AD$9:$AN$15,8,FALSE)&amp;""""&amp;"#g'"&amp;"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's#COLUMN_DATA_LENGTH="5"#COLUMN_DATA_LENGTH="1"",""100"",""2"",""3"",""4"",""5"",""4.3"",""11.4"",""2"",""YYYYMMDDhhmmss"#g' ${CONFIG_DIR}db_data_config.txt; export COLUMN_DATA_LENGTH="1"",""100"",""2"",""3"",""4"",""5"",""4.3"",""11.4"",""2"",""YYYYMMDDhhmmss";</v>
      </c>
      <c r="BC164" s="71" t="str">
        <f>SUBSTITUTE(IF(VLOOKUP(BC$160,$AD$9:$AN$15,8,FALSE)=INDEX($E$120:$G$122,MATCH("●",INDEX($H$120:$AQ$122,,MATCH($D164,$67:$67,0)-7),0),1),"","sed -i "&amp;IF($AK$158="MacOS","'' ","")&amp;"'s#"&amp;BC$160&amp;"="""&amp;VLOOKUP(BC$160,$AD$9:$AN$15,8,FALSE)&amp;""""&amp;"#"&amp;BC$160&amp;"="&amp;""""&amp;INDEX($E$120:$G$122,MATCH("●",INDEX($H$120:$AQ$122,,MATCH($D164,$67:$67,0)-7),0),1)&amp;""""&amp;"#g'"&amp;" ${CONFIG_DIR}"&amp;$K$7&amp;"; export "&amp;BC$160&amp;"="&amp;""""&amp;INDEX($E$120:$G$122,MATCH("●",INDEX($H$120:$AQ$122,,MATCH($D164,$67:$67,0)-7),0),1)&amp;""";"),",",""",""")</f>
        <v/>
      </c>
      <c r="BD164" s="71" t="str">
        <f>SUBSTITUTE(IF(INDEX($E$120:$G$122,MATCH("●",INDEX($H$120:$AQ$122,,MATCH($D164,$67:$67,0)-7),0),1)=VLOOKUP(BD$160,$AD$9:$AN$15,8,FALSE),"","sed -i "&amp;IF($AK$158="MacOS","'' ","")&amp;"'s#"&amp;BD$160&amp;"="""&amp;INDEX($E$120:$G$122,MATCH("●",INDEX($H$120:$AQ$122,,MATCH($D164,$67:$67,0)-7),0),1)&amp;""""&amp;"#"&amp;BD$160&amp;"="&amp;""""&amp;VLOOKUP(BD$160,$AD$9:$AN$15,8,FALSE)&amp;""""&amp;"#g'"&amp;"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64" s="71" t="str">
        <f>SUBSTITUTE(IF(VLOOKUP(BE$160,$AD$9:$AN$15,8,FALSE)=INDEX($E$124:$G$125,MATCH("●",INDEX($H$124:$AQ$125,,MATCH($D164,$67:$67,0)-7),0),1),"","sed -i "&amp;IF($AK$158="MacOS","'' ","")&amp;"'s#"&amp;BE$160&amp;"="""&amp;VLOOKUP(BE$160,$AD$9:$AN$15,8,FALSE)&amp;""""&amp;"#"&amp;BE$160&amp;"="&amp;""""&amp;INDEX($E$124:$G$125,MATCH("●",INDEX($H$124:$AQ$125,,MATCH($D164,$67:$67,0)-7),0),1)&amp;""""&amp;"#g'"&amp;" ${CONFIG_DIR}"&amp;$K$7&amp;"; export "&amp;BE$160&amp;"="&amp;""""&amp;INDEX($E$124:$G$125,MATCH("●",INDEX($H$124:$AQ$125,,MATCH($D164,$67:$67,0)-7),0),1)&amp;""";"),",",""",""")</f>
        <v/>
      </c>
      <c r="BF164" s="71" t="str">
        <f>SUBSTITUTE(IF(INDEX($E$124:$G$125,MATCH("●",INDEX($H$124:$AQ$125,,MATCH($D164,$67:$67,0)-7),0),1)=VLOOKUP(BF$160,$AD$9:$AN$15,8,FALSE),"","sed -i "&amp;IF($AK$158="MacOS","'' ","")&amp;"'s#"&amp;BF$160&amp;"="""&amp;INDEX($E$124:$G$125,MATCH("●",INDEX($H$124:$AQ$125,,MATCH($D164,$67:$67,0)-7),0),1)&amp;""""&amp;"#"&amp;BF$160&amp;"="&amp;""""&amp;VLOOKUP(BF$160,$AD$9:$AN$15,8,FALSE)&amp;""""&amp;"#g'"&amp;"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64" s="71" t="str">
        <f>SUBSTITUTE(IF(VLOOKUP(BG$160,$AD$9:$AN$15,8,FALSE)=INDEX($E$127:$G$128,MATCH("●",INDEX($H$127:$AQ$128,,MATCH($D164,$67:$67,0)-7),0),1),"","sed -i "&amp;IF($AK$158="MacOS","'' ","")&amp;"'s#"&amp;BG$160&amp;"="""&amp;VLOOKUP(BG$160,$AD$9:$AN$15,8,FALSE)&amp;""""&amp;"#"&amp;BG$160&amp;"="&amp;""""&amp;INDEX($E$127:$G$128,MATCH("●",INDEX($H$127:$AQ$128,,MATCH($D164,$67:$67,0)-7),0),1)&amp;""""&amp;"#g'"&amp;" ${CONFIG_DIR}"&amp;$K$7&amp;"; export "&amp;BG$160&amp;"="&amp;""""&amp;INDEX($E$127:$G$128,MATCH("●",INDEX($H$127:$AQ$128,,MATCH($D164,$67:$67,0)-7),0),1)&amp;""";"),",",""",""")</f>
        <v/>
      </c>
      <c r="BH164" s="71" t="str">
        <f>SUBSTITUTE(IF(INDEX($E$127:$G$128,MATCH("●",INDEX($H$127:$AQ$128,,MATCH($D164,$67:$67,0)-7),0),1)=VLOOKUP(BH$160,$AD$9:$AN$15,8,FALSE),"","sed -i "&amp;IF($AK$158="MacOS","'' ","")&amp;"'s#"&amp;BH$160&amp;"="""&amp;INDEX($E$127:$G$128,MATCH("●",INDEX($H$127:$AQ$128,,MATCH($D164,$67:$67,0)-7),0),1)&amp;""""&amp;"#"&amp;BH$160&amp;"="&amp;""""&amp;VLOOKUP(BH$160,$AD$9:$AN$15,8,FALSE)&amp;""""&amp;"#g'"&amp;"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64" s="71" t="str">
        <f>SUBSTITUTE(IF(VLOOKUP(BI$160,$AD$9:$AN$15,8,FALSE)=INDEX($E$130:$G$131,MATCH("●",INDEX($H$130:$AQ$131,,MATCH($D164,$67:$67,0)-7),0),1),"","sed -i "&amp;IF($AK$158="MacOS","'' ","")&amp;"'s#"&amp;BI$160&amp;"="""&amp;VLOOKUP(BI$160,$AD$9:$AN$15,8,FALSE)&amp;""""&amp;"#"&amp;BI$160&amp;"="&amp;""""&amp;INDEX($E$130:$G$131,MATCH("●",INDEX($H$130:$AQ$131,,MATCH($D164,$67:$67,0)-7),0),1)&amp;""""&amp;"#g'"&amp;" ${CONFIG_DIR}"&amp;$K$7&amp;"; export "&amp;BI$160&amp;"="&amp;""""&amp;INDEX($E$130:$G$131,MATCH("●",INDEX($H$130:$AQ$131,,MATCH($D164,$67:$67,0)-7),0),1)&amp;""";"),",",""",""")</f>
        <v/>
      </c>
      <c r="BJ164" s="71" t="str">
        <f>SUBSTITUTE(IF(INDEX($E$130:$G$131,MATCH("●",INDEX($H$130:$AQ$131,,MATCH($D164,$67:$67,0)-7),0),1)=VLOOKUP(BJ$160,$AD$9:$AN$15,8,FALSE),"","sed -i "&amp;IF($AK$158="MacOS","'' ","")&amp;"'s#"&amp;BJ$160&amp;"="""&amp;INDEX($E$130:$G$131,MATCH("●",INDEX($H$130:$AQ$131,,MATCH($D164,$67:$67,0)-7),0),1)&amp;""""&amp;"#"&amp;BJ$160&amp;"="&amp;""""&amp;VLOOKUP(BJ$160,$AD$9:$AN$15,8,FALSE)&amp;""""&amp;"#g'"&amp;"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64" s="71" t="str">
        <f>SUBSTITUTE(IF(VLOOKUP(BK$160,$AD$19:$AN$19,8,FALSE)=INDEX($E$133:$G$134,MATCH("●",INDEX($H$133:$AQ$134,,MATCH($D164,$67:$67,0)-7),0),1),"","sed -i "&amp;IF($AK$158="MacOS","'' ","")&amp;"'s#"&amp;BK$160&amp;"="""&amp;VLOOKUP(BK$160,$AD$19:$AN$19,8,FALSE)&amp;""""&amp;"#"&amp;BK$160&amp;"="&amp;""""&amp;INDEX($E$133:$G$134,MATCH("●",INDEX($H$133:$AQ$134,,MATCH($D164,$67:$67,0)-7),0),1)&amp;""""&amp;"#g'"&amp;" ${CONFIG_DIR}"&amp;$K$17&amp;"; export "&amp;BK$160&amp;"="&amp;""""&amp;INDEX($E$133:$G$134,MATCH("●",INDEX($H$133:$AQ$134,,MATCH($D164,$67:$67,0)-7),0),1)&amp;""";"),",",""",""")</f>
        <v/>
      </c>
      <c r="BL164" s="71" t="str">
        <f>SUBSTITUTE(IF(INDEX($E$133:$G$134,MATCH("●",INDEX($H$133:$AQ$134,,MATCH($D164,$67:$67,0)-7),0),1)=VLOOKUP(BL$160,$AD$19:$AN$19,8,FALSE),"","sed -i "&amp;IF($AK$158="MacOS","'' ","")&amp;"'s#"&amp;BL$160&amp;"="""&amp;INDEX($E$133:$G$134,MATCH("●",INDEX($H$133:$AQ$134,,MATCH($D164,$67:$67,0)-7),0),1)&amp;""""&amp;"#"&amp;BL$160&amp;"="&amp;""""&amp;VLOOKUP(BL$160,$AD$19:$AN$19,8,FALSE)&amp;""""&amp;"#g'"&amp;"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64" s="5" t="s">
        <v>735</v>
      </c>
    </row>
    <row r="165" spans="4:65" ht="36" customHeight="1">
      <c r="D165" s="96">
        <f t="shared" ref="D165:D197" si="3">$D164+1</f>
        <v>4</v>
      </c>
      <c r="E165" s="97"/>
      <c r="F165" s="97"/>
      <c r="G165" s="98"/>
      <c r="H165" s="45" t="str">
        <f t="shared" ca="1" si="2"/>
        <v>clear; echo テストケース004; sed -i '' 's#COLUMN_COUNTS="10"#COLUMN_COUNTS="1"#g' ${CONFIG_DIR}db_data_config.txt; export COLUMN_COUNTS="1";sed -i '' 's#COLUMN_DATA_TYPE="char","string","byte","short","int","long","float","double","boolean","date"#COLUMN_DATA_TYPE="byte"#g' ${CONFIG_DIR}db_data_config.txt; export COLUMN_DATA_TYPE="byte";sed -i '' 's#COLUMN_DATA_LENGTH="1","100","2","3","4","5","4.3","11.4","2","YYYYMMDDhhmmss"#COLUMN_DATA_LENGTH="5"#g' ${CONFIG_DIR}db_data_config.txt; export COLUMN_DATA_LENGTH="5";sh ./script/db_assemble_normal_data.sh; sed -i '' 's#COLUMN_COUNTS="1"#COLUMN_COUNTS="10"#g' ${CONFIG_DIR}db_data_config.txt; export COLUMN_COUNTS="10";sed -i '' 's#COLUMN_DATA_TYPE="byte"#COLUMN_DATA_TYPE="char","string","byte","short","int","long","float","double","boolean","date"#g' ${CONFIG_DIR}db_data_config.txt; export COLUMN_DATA_TYPE="char","string","byte","short","int","long","float","double","boolean","date";sed -i '' 's#COLUMN_DATA_LENGTH="5"#COLUMN_DATA_LENGTH="1","100","2","3","4","5","4.3","11.4","2","YYYYMMDDhhmmss"#g' ${CONFIG_DIR}db_data_config.txt; export COLUMN_DATA_LENGTH="1","100","2","3","4","5","4.3","11.4","2","YYYYMMDDhhmmss";</v>
      </c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  <c r="AE165" s="99" t="str" cm="1">
        <f t="array" ref="AE165">SUBSTITUTE(INDEX($H$136:$AQ$136, , MATCH($D165, $67:$67, 0)-7),"-","")</f>
        <v>正常</v>
      </c>
      <c r="AF165" s="100"/>
      <c r="AG165" s="101"/>
      <c r="AH165" s="102" t="s">
        <v>1643</v>
      </c>
      <c r="AI165" s="103"/>
      <c r="AJ165" s="103"/>
      <c r="AK165" s="103"/>
      <c r="AL165" s="103"/>
      <c r="AM165" s="103"/>
      <c r="AN165" s="103"/>
      <c r="AO165" s="103"/>
      <c r="AP165" s="103"/>
      <c r="AQ165" s="104"/>
      <c r="AS165" s="68" t="str" cm="1">
        <f t="array" ref="AS165">SUBSTITUTE(TEXT(INDEX($H$139:$AQ$139,1,$D165),"000000"),"-","")</f>
        <v>410001</v>
      </c>
      <c r="AT165" s="69"/>
      <c r="AU165" s="70"/>
      <c r="AW165" s="71" t="str">
        <f>SUBSTITUTE(IF(VLOOKUP(AW$160,$AD$9:$AN$15,8,FALSE)=INDEX($E$73:$G$75,MATCH("●",INDEX($H$73:$AQ$75,,MATCH($D165,$67:$67,0)-7),0),1),"","sed -i "&amp;IF($AK$158="MacOS","'' ","")&amp;"'s#"&amp;AW$160&amp;"="""&amp;VLOOKUP(AW$160,$AD$9:$AN$15,8,FALSE)&amp;""""&amp;"#"&amp;AW$160&amp;"="&amp;""""&amp;INDEX($E$73:$G$75,MATCH("●",INDEX($H$73:$AQ$75,,MATCH($D165,$67:$67,0)-7),0),1)&amp;""""&amp;"#g'"&amp;" ${CONFIG_DIR}"&amp;$K$7&amp;"; export "&amp;AW$160&amp;"="&amp;""""&amp;INDEX($E$73:$G$75,MATCH("●",INDEX($H$73:$AQ$75,,MATCH($D165,$67:$67,0)-7),0),1)&amp;""";"),",",""",""")</f>
        <v>sed -i '' 's#COLUMN_COUNTS="10"#COLUMN_COUNTS="1"#g' ${CONFIG_DIR}db_data_config.txt; export COLUMN_COUNTS="1";</v>
      </c>
      <c r="AX165" s="71" t="str">
        <f>SUBSTITUTE(IF(INDEX($E$73:$G$75,MATCH("●",INDEX($H$73:$AQ$75,,MATCH($D165,$67:$67,0)-7),0),1)=VLOOKUP(AX$160,$AD$9:$AN$15,8,FALSE),"","sed -i "&amp;IF($AK$158="MacOS","'' ","")&amp;"'s#"&amp;AX$160&amp;"="""&amp;INDEX($E$73:$G$75,MATCH("●",INDEX($H$73:$AQ$75,,MATCH($D165,$67:$67,0)-7),0),1)&amp;""""&amp;"#"&amp;AX$160&amp;"="&amp;""""&amp;VLOOKUP(AX$160,$AD$9:$AN$15,8,FALSE)&amp;""""&amp;"#g'"&amp;"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65" s="71" t="str">
        <f>SUBSTITUTE(IF(VLOOKUP(AY$160,$AD$9:$AN$15,8,FALSE)=INDEX($E$77:$G$89,MATCH("●",INDEX($H$77:$AQ$89,,MATCH($D165,$67:$67,0)-7),0),1),"","sed -i "&amp;IF($AK$158="MacOS","'' ","")&amp;"'s#"&amp;AY$160&amp;"="""&amp;VLOOKUP(AY$160,$AD$9:$AN$15,8,FALSE)&amp;""""&amp;"#"&amp;AY$160&amp;"="&amp;""""&amp;INDEX($E$77:$G$89,MATCH("●",INDEX($H$77:$AQ$89,,MATCH($D165,$67:$67,0)-7),0),1)&amp;""""&amp;"#g'"&amp;" ${CONFIG_DIR}"&amp;$K$7&amp;"; export "&amp;AY$160&amp;"="&amp;""""&amp;INDEX($E$77:$G$89,MATCH("●",INDEX($H$77:$AQ$89,,MATCH($D165,$67:$67,0)-7),0),1)&amp;""";"),",",""",""")</f>
        <v>sed -i '' 's#COLUMN_DATA_TYPE="char"",""string"",""byte"",""short"",""int"",""long"",""float"",""double"",""boolean"",""date"#COLUMN_DATA_TYPE="byte"#g' ${CONFIG_DIR}db_data_config.txt; export COLUMN_DATA_TYPE="byte";</v>
      </c>
      <c r="AZ165" s="71" t="str">
        <f>SUBSTITUTE(IF(INDEX($E$77:$G$89,MATCH("●",INDEX($H$77:$AQ$89,,MATCH($D165,$67:$67,0)-7),0),1)=VLOOKUP(AZ$160,$AD$9:$AN$15,8,FALSE),"","sed -i "&amp;IF($AK$158="MacOS","'' ","")&amp;"'s#"&amp;AZ$160&amp;"="""&amp;INDEX($E$77:$G$89,MATCH("●",INDEX($H$77:$AQ$89,,MATCH($D165,$67:$67,0)-7),0),1)&amp;""""&amp;"#"&amp;AZ$160&amp;"="&amp;""""&amp;VLOOKUP(AZ$160,$AD$9:$AN$15,8,FALSE)&amp;""""&amp;"#g'"&amp;"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's#COLUMN_DATA_TYPE="byte"#COLUMN_DATA_TYPE="char"",""string"",""byte"",""short"",""int"",""long"",""float"",""double"",""boolean"",""date"#g'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5" s="71" t="str">
        <f>SUBSTITUTE(IF(VLOOKUP(BA$160,$AD$9:$AN$15,8,FALSE)=INDEX($E$91:$G$118,MATCH("●",INDEX($H$91:$AQ$118,,MATCH($D165,$67:$67,0)-7),0),1),"","sed -i "&amp;IF($AK$158="MacOS","'' ","")&amp;"'s#"&amp;BA$160&amp;"="""&amp;VLOOKUP(BA$160,$AD$9:$AN$15,8,FALSE)&amp;""""&amp;"#"&amp;BA$160&amp;"="&amp;""""&amp;INDEX($E$91:$G$118,MATCH("●",INDEX($H$91:$AQ$118,,MATCH($D165,$67:$67,0)-7),0),1)&amp;""""&amp;"#g'"&amp;" ${CONFIG_DIR}"&amp;$K$7&amp;"; export "&amp;BA$160&amp;"="&amp;""""&amp;INDEX($E$91:$G$118,MATCH("●",INDEX($H$91:$AQ$118,,MATCH($D165,$67:$67,0)-7),0),1)&amp;""";"),",",""",""")</f>
        <v>sed -i '' 's#COLUMN_DATA_LENGTH="1"",""100"",""2"",""3"",""4"",""5"",""4.3"",""11.4"",""2"",""YYYYMMDDhhmmss"#COLUMN_DATA_LENGTH="5"#g' ${CONFIG_DIR}db_data_config.txt; export COLUMN_DATA_LENGTH="5";</v>
      </c>
      <c r="BB165" s="71" t="str">
        <f>SUBSTITUTE(IF(INDEX($E$91:$G$118,MATCH("●",INDEX($H$91:$AQ$118,,MATCH($D165,$67:$67,0)-7),0),1)=VLOOKUP(BB$160,$AD$9:$AN$15,8,FALSE),"","sed -i "&amp;IF($AK$158="MacOS","'' ","")&amp;"'s#"&amp;BB$160&amp;"="""&amp;INDEX($E$91:$G$118,MATCH("●",INDEX($H$91:$AQ$118,,MATCH($D165,$67:$67,0)-7),0),1)&amp;""""&amp;"#"&amp;BB$160&amp;"="&amp;""""&amp;VLOOKUP(BB$160,$AD$9:$AN$15,8,FALSE)&amp;""""&amp;"#g'"&amp;"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's#COLUMN_DATA_LENGTH="5"#COLUMN_DATA_LENGTH="1"",""100"",""2"",""3"",""4"",""5"",""4.3"",""11.4"",""2"",""YYYYMMDDhhmmss"#g' ${CONFIG_DIR}db_data_config.txt; export COLUMN_DATA_LENGTH="1"",""100"",""2"",""3"",""4"",""5"",""4.3"",""11.4"",""2"",""YYYYMMDDhhmmss";</v>
      </c>
      <c r="BC165" s="71" t="str">
        <f>SUBSTITUTE(IF(VLOOKUP(BC$160,$AD$9:$AN$15,8,FALSE)=INDEX($E$120:$G$122,MATCH("●",INDEX($H$120:$AQ$122,,MATCH($D165,$67:$67,0)-7),0),1),"","sed -i "&amp;IF($AK$158="MacOS","'' ","")&amp;"'s#"&amp;BC$160&amp;"="""&amp;VLOOKUP(BC$160,$AD$9:$AN$15,8,FALSE)&amp;""""&amp;"#"&amp;BC$160&amp;"="&amp;""""&amp;INDEX($E$120:$G$122,MATCH("●",INDEX($H$120:$AQ$122,,MATCH($D165,$67:$67,0)-7),0),1)&amp;""""&amp;"#g'"&amp;" ${CONFIG_DIR}"&amp;$K$7&amp;"; export "&amp;BC$160&amp;"="&amp;""""&amp;INDEX($E$120:$G$122,MATCH("●",INDEX($H$120:$AQ$122,,MATCH($D165,$67:$67,0)-7),0),1)&amp;""";"),",",""",""")</f>
        <v/>
      </c>
      <c r="BD165" s="71" t="str">
        <f>SUBSTITUTE(IF(INDEX($E$120:$G$122,MATCH("●",INDEX($H$120:$AQ$122,,MATCH($D165,$67:$67,0)-7),0),1)=VLOOKUP(BD$160,$AD$9:$AN$15,8,FALSE),"","sed -i "&amp;IF($AK$158="MacOS","'' ","")&amp;"'s#"&amp;BD$160&amp;"="""&amp;INDEX($E$120:$G$122,MATCH("●",INDEX($H$120:$AQ$122,,MATCH($D165,$67:$67,0)-7),0),1)&amp;""""&amp;"#"&amp;BD$160&amp;"="&amp;""""&amp;VLOOKUP(BD$160,$AD$9:$AN$15,8,FALSE)&amp;""""&amp;"#g'"&amp;"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65" s="71" t="str">
        <f>SUBSTITUTE(IF(VLOOKUP(BE$160,$AD$9:$AN$15,8,FALSE)=INDEX($E$124:$G$125,MATCH("●",INDEX($H$124:$AQ$125,,MATCH($D165,$67:$67,0)-7),0),1),"","sed -i "&amp;IF($AK$158="MacOS","'' ","")&amp;"'s#"&amp;BE$160&amp;"="""&amp;VLOOKUP(BE$160,$AD$9:$AN$15,8,FALSE)&amp;""""&amp;"#"&amp;BE$160&amp;"="&amp;""""&amp;INDEX($E$124:$G$125,MATCH("●",INDEX($H$124:$AQ$125,,MATCH($D165,$67:$67,0)-7),0),1)&amp;""""&amp;"#g'"&amp;" ${CONFIG_DIR}"&amp;$K$7&amp;"; export "&amp;BE$160&amp;"="&amp;""""&amp;INDEX($E$124:$G$125,MATCH("●",INDEX($H$124:$AQ$125,,MATCH($D165,$67:$67,0)-7),0),1)&amp;""";"),",",""",""")</f>
        <v/>
      </c>
      <c r="BF165" s="71" t="str">
        <f>SUBSTITUTE(IF(INDEX($E$124:$G$125,MATCH("●",INDEX($H$124:$AQ$125,,MATCH($D165,$67:$67,0)-7),0),1)=VLOOKUP(BF$160,$AD$9:$AN$15,8,FALSE),"","sed -i "&amp;IF($AK$158="MacOS","'' ","")&amp;"'s#"&amp;BF$160&amp;"="""&amp;INDEX($E$124:$G$125,MATCH("●",INDEX($H$124:$AQ$125,,MATCH($D165,$67:$67,0)-7),0),1)&amp;""""&amp;"#"&amp;BF$160&amp;"="&amp;""""&amp;VLOOKUP(BF$160,$AD$9:$AN$15,8,FALSE)&amp;""""&amp;"#g'"&amp;"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65" s="71" t="str">
        <f>SUBSTITUTE(IF(VLOOKUP(BG$160,$AD$9:$AN$15,8,FALSE)=INDEX($E$127:$G$128,MATCH("●",INDEX($H$127:$AQ$128,,MATCH($D165,$67:$67,0)-7),0),1),"","sed -i "&amp;IF($AK$158="MacOS","'' ","")&amp;"'s#"&amp;BG$160&amp;"="""&amp;VLOOKUP(BG$160,$AD$9:$AN$15,8,FALSE)&amp;""""&amp;"#"&amp;BG$160&amp;"="&amp;""""&amp;INDEX($E$127:$G$128,MATCH("●",INDEX($H$127:$AQ$128,,MATCH($D165,$67:$67,0)-7),0),1)&amp;""""&amp;"#g'"&amp;" ${CONFIG_DIR}"&amp;$K$7&amp;"; export "&amp;BG$160&amp;"="&amp;""""&amp;INDEX($E$127:$G$128,MATCH("●",INDEX($H$127:$AQ$128,,MATCH($D165,$67:$67,0)-7),0),1)&amp;""";"),",",""",""")</f>
        <v/>
      </c>
      <c r="BH165" s="71" t="str">
        <f>SUBSTITUTE(IF(INDEX($E$127:$G$128,MATCH("●",INDEX($H$127:$AQ$128,,MATCH($D165,$67:$67,0)-7),0),1)=VLOOKUP(BH$160,$AD$9:$AN$15,8,FALSE),"","sed -i "&amp;IF($AK$158="MacOS","'' ","")&amp;"'s#"&amp;BH$160&amp;"="""&amp;INDEX($E$127:$G$128,MATCH("●",INDEX($H$127:$AQ$128,,MATCH($D165,$67:$67,0)-7),0),1)&amp;""""&amp;"#"&amp;BH$160&amp;"="&amp;""""&amp;VLOOKUP(BH$160,$AD$9:$AN$15,8,FALSE)&amp;""""&amp;"#g'"&amp;"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65" s="71" t="str">
        <f>SUBSTITUTE(IF(VLOOKUP(BI$160,$AD$9:$AN$15,8,FALSE)=INDEX($E$130:$G$131,MATCH("●",INDEX($H$130:$AQ$131,,MATCH($D165,$67:$67,0)-7),0),1),"","sed -i "&amp;IF($AK$158="MacOS","'' ","")&amp;"'s#"&amp;BI$160&amp;"="""&amp;VLOOKUP(BI$160,$AD$9:$AN$15,8,FALSE)&amp;""""&amp;"#"&amp;BI$160&amp;"="&amp;""""&amp;INDEX($E$130:$G$131,MATCH("●",INDEX($H$130:$AQ$131,,MATCH($D165,$67:$67,0)-7),0),1)&amp;""""&amp;"#g'"&amp;" ${CONFIG_DIR}"&amp;$K$7&amp;"; export "&amp;BI$160&amp;"="&amp;""""&amp;INDEX($E$130:$G$131,MATCH("●",INDEX($H$130:$AQ$131,,MATCH($D165,$67:$67,0)-7),0),1)&amp;""";"),",",""",""")</f>
        <v/>
      </c>
      <c r="BJ165" s="71" t="str">
        <f>SUBSTITUTE(IF(INDEX($E$130:$G$131,MATCH("●",INDEX($H$130:$AQ$131,,MATCH($D165,$67:$67,0)-7),0),1)=VLOOKUP(BJ$160,$AD$9:$AN$15,8,FALSE),"","sed -i "&amp;IF($AK$158="MacOS","'' ","")&amp;"'s#"&amp;BJ$160&amp;"="""&amp;INDEX($E$130:$G$131,MATCH("●",INDEX($H$130:$AQ$131,,MATCH($D165,$67:$67,0)-7),0),1)&amp;""""&amp;"#"&amp;BJ$160&amp;"="&amp;""""&amp;VLOOKUP(BJ$160,$AD$9:$AN$15,8,FALSE)&amp;""""&amp;"#g'"&amp;"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65" s="71" t="str">
        <f>SUBSTITUTE(IF(VLOOKUP(BK$160,$AD$19:$AN$19,8,FALSE)=INDEX($E$133:$G$134,MATCH("●",INDEX($H$133:$AQ$134,,MATCH($D165,$67:$67,0)-7),0),1),"","sed -i "&amp;IF($AK$158="MacOS","'' ","")&amp;"'s#"&amp;BK$160&amp;"="""&amp;VLOOKUP(BK$160,$AD$19:$AN$19,8,FALSE)&amp;""""&amp;"#"&amp;BK$160&amp;"="&amp;""""&amp;INDEX($E$133:$G$134,MATCH("●",INDEX($H$133:$AQ$134,,MATCH($D165,$67:$67,0)-7),0),1)&amp;""""&amp;"#g'"&amp;" ${CONFIG_DIR}"&amp;$K$17&amp;"; export "&amp;BK$160&amp;"="&amp;""""&amp;INDEX($E$133:$G$134,MATCH("●",INDEX($H$133:$AQ$134,,MATCH($D165,$67:$67,0)-7),0),1)&amp;""";"),",",""",""")</f>
        <v/>
      </c>
      <c r="BL165" s="71" t="str">
        <f>SUBSTITUTE(IF(INDEX($E$133:$G$134,MATCH("●",INDEX($H$133:$AQ$134,,MATCH($D165,$67:$67,0)-7),0),1)=VLOOKUP(BL$160,$AD$19:$AN$19,8,FALSE),"","sed -i "&amp;IF($AK$158="MacOS","'' ","")&amp;"'s#"&amp;BL$160&amp;"="""&amp;INDEX($E$133:$G$134,MATCH("●",INDEX($H$133:$AQ$134,,MATCH($D165,$67:$67,0)-7),0),1)&amp;""""&amp;"#"&amp;BL$160&amp;"="&amp;""""&amp;VLOOKUP(BL$160,$AD$19:$AN$19,8,FALSE)&amp;""""&amp;"#g'"&amp;"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65" s="5" t="s">
        <v>735</v>
      </c>
    </row>
    <row r="166" spans="4:65" ht="36" customHeight="1">
      <c r="D166" s="96">
        <f t="shared" si="3"/>
        <v>5</v>
      </c>
      <c r="E166" s="97"/>
      <c r="F166" s="97"/>
      <c r="G166" s="98"/>
      <c r="H166" s="45" t="str">
        <f t="shared" ca="1" si="2"/>
        <v>clear; echo テストケース005; sed -i '' 's#COLUMN_COUNTS="10"#COLUMN_COUNTS="1"#g' ${CONFIG_DIR}db_data_config.txt; export COLUMN_COUNTS="1";sed -i '' 's#COLUMN_DATA_TYPE="char","string","byte","short","int","long","float","double","boolean","date"#COLUMN_DATA_TYPE="short"#g' ${CONFIG_DIR}db_data_config.txt; export COLUMN_DATA_TYPE="short";sed -i '' 's#COLUMN_DATA_LENGTH="1","100","2","3","4","5","4.3","11.4","2","YYYYMMDDhhmmss"#COLUMN_DATA_LENGTH="5"#g' ${CONFIG_DIR}db_data_config.txt; export COLUMN_DATA_LENGTH="5";sh ./script/db_assemble_normal_data.sh; sed -i '' 's#COLUMN_COUNTS="1"#COLUMN_COUNTS="10"#g' ${CONFIG_DIR}db_data_config.txt; export COLUMN_COUNTS="10";sed -i '' 's#COLUMN_DATA_TYPE="short"#COLUMN_DATA_TYPE="char","string","byte","short","int","long","float","double","boolean","date"#g' ${CONFIG_DIR}db_data_config.txt; export COLUMN_DATA_TYPE="char","string","byte","short","int","long","float","double","boolean","date";sed -i '' 's#COLUMN_DATA_LENGTH="5"#COLUMN_DATA_LENGTH="1","100","2","3","4","5","4.3","11.4","2","YYYYMMDDhhmmss"#g' ${CONFIG_DIR}db_data_config.txt; export COLUMN_DATA_LENGTH="1","100","2","3","4","5","4.3","11.4","2","YYYYMMDDhhmmss";</v>
      </c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7"/>
      <c r="AE166" s="99" t="str" cm="1">
        <f t="array" ref="AE166">SUBSTITUTE(INDEX($H$136:$AQ$136, , MATCH($D166, $67:$67, 0)-7),"-","")</f>
        <v>正常</v>
      </c>
      <c r="AF166" s="100"/>
      <c r="AG166" s="101"/>
      <c r="AH166" s="102" t="s">
        <v>965</v>
      </c>
      <c r="AI166" s="103"/>
      <c r="AJ166" s="103"/>
      <c r="AK166" s="103"/>
      <c r="AL166" s="103"/>
      <c r="AM166" s="103"/>
      <c r="AN166" s="103"/>
      <c r="AO166" s="103"/>
      <c r="AP166" s="103"/>
      <c r="AQ166" s="104"/>
      <c r="AS166" s="68" t="str" cm="1">
        <f t="array" ref="AS166">SUBSTITUTE(TEXT(INDEX($H$139:$AQ$139,1,$D166),"000000"),"-","")</f>
        <v>410001</v>
      </c>
      <c r="AT166" s="69"/>
      <c r="AU166" s="70"/>
      <c r="AW166" s="71" t="str">
        <f>SUBSTITUTE(IF(VLOOKUP(AW$160,$AD$9:$AN$15,8,FALSE)=INDEX($E$73:$G$75,MATCH("●",INDEX($H$73:$AQ$75,,MATCH($D166,$67:$67,0)-7),0),1),"","sed -i "&amp;IF($AK$158="MacOS","'' ","")&amp;"'s#"&amp;AW$160&amp;"="""&amp;VLOOKUP(AW$160,$AD$9:$AN$15,8,FALSE)&amp;""""&amp;"#"&amp;AW$160&amp;"="&amp;""""&amp;INDEX($E$73:$G$75,MATCH("●",INDEX($H$73:$AQ$75,,MATCH($D166,$67:$67,0)-7),0),1)&amp;""""&amp;"#g'"&amp;" ${CONFIG_DIR}"&amp;$K$7&amp;"; export "&amp;AW$160&amp;"="&amp;""""&amp;INDEX($E$73:$G$75,MATCH("●",INDEX($H$73:$AQ$75,,MATCH($D166,$67:$67,0)-7),0),1)&amp;""";"),",",""",""")</f>
        <v>sed -i '' 's#COLUMN_COUNTS="10"#COLUMN_COUNTS="1"#g' ${CONFIG_DIR}db_data_config.txt; export COLUMN_COUNTS="1";</v>
      </c>
      <c r="AX166" s="71" t="str">
        <f>SUBSTITUTE(IF(INDEX($E$73:$G$75,MATCH("●",INDEX($H$73:$AQ$75,,MATCH($D166,$67:$67,0)-7),0),1)=VLOOKUP(AX$160,$AD$9:$AN$15,8,FALSE),"","sed -i "&amp;IF($AK$158="MacOS","'' ","")&amp;"'s#"&amp;AX$160&amp;"="""&amp;INDEX($E$73:$G$75,MATCH("●",INDEX($H$73:$AQ$75,,MATCH($D166,$67:$67,0)-7),0),1)&amp;""""&amp;"#"&amp;AX$160&amp;"="&amp;""""&amp;VLOOKUP(AX$160,$AD$9:$AN$15,8,FALSE)&amp;""""&amp;"#g'"&amp;"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66" s="71" t="str">
        <f>SUBSTITUTE(IF(VLOOKUP(AY$160,$AD$9:$AN$15,8,FALSE)=INDEX($E$77:$G$89,MATCH("●",INDEX($H$77:$AQ$89,,MATCH($D166,$67:$67,0)-7),0),1),"","sed -i "&amp;IF($AK$158="MacOS","'' ","")&amp;"'s#"&amp;AY$160&amp;"="""&amp;VLOOKUP(AY$160,$AD$9:$AN$15,8,FALSE)&amp;""""&amp;"#"&amp;AY$160&amp;"="&amp;""""&amp;INDEX($E$77:$G$89,MATCH("●",INDEX($H$77:$AQ$89,,MATCH($D166,$67:$67,0)-7),0),1)&amp;""""&amp;"#g'"&amp;" ${CONFIG_DIR}"&amp;$K$7&amp;"; export "&amp;AY$160&amp;"="&amp;""""&amp;INDEX($E$77:$G$89,MATCH("●",INDEX($H$77:$AQ$89,,MATCH($D166,$67:$67,0)-7),0),1)&amp;""";"),",",""",""")</f>
        <v>sed -i '' 's#COLUMN_DATA_TYPE="char"",""string"",""byte"",""short"",""int"",""long"",""float"",""double"",""boolean"",""date"#COLUMN_DATA_TYPE="short"#g' ${CONFIG_DIR}db_data_config.txt; export COLUMN_DATA_TYPE="short";</v>
      </c>
      <c r="AZ166" s="71" t="str">
        <f>SUBSTITUTE(IF(INDEX($E$77:$G$89,MATCH("●",INDEX($H$77:$AQ$89,,MATCH($D166,$67:$67,0)-7),0),1)=VLOOKUP(AZ$160,$AD$9:$AN$15,8,FALSE),"","sed -i "&amp;IF($AK$158="MacOS","'' ","")&amp;"'s#"&amp;AZ$160&amp;"="""&amp;INDEX($E$77:$G$89,MATCH("●",INDEX($H$77:$AQ$89,,MATCH($D166,$67:$67,0)-7),0),1)&amp;""""&amp;"#"&amp;AZ$160&amp;"="&amp;""""&amp;VLOOKUP(AZ$160,$AD$9:$AN$15,8,FALSE)&amp;""""&amp;"#g'"&amp;"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's#COLUMN_DATA_TYPE="short"#COLUMN_DATA_TYPE="char"",""string"",""byte"",""short"",""int"",""long"",""float"",""double"",""boolean"",""date"#g'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6" s="71" t="str">
        <f>SUBSTITUTE(IF(VLOOKUP(BA$160,$AD$9:$AN$15,8,FALSE)=INDEX($E$91:$G$118,MATCH("●",INDEX($H$91:$AQ$118,,MATCH($D166,$67:$67,0)-7),0),1),"","sed -i "&amp;IF($AK$158="MacOS","'' ","")&amp;"'s#"&amp;BA$160&amp;"="""&amp;VLOOKUP(BA$160,$AD$9:$AN$15,8,FALSE)&amp;""""&amp;"#"&amp;BA$160&amp;"="&amp;""""&amp;INDEX($E$91:$G$118,MATCH("●",INDEX($H$91:$AQ$118,,MATCH($D166,$67:$67,0)-7),0),1)&amp;""""&amp;"#g'"&amp;" ${CONFIG_DIR}"&amp;$K$7&amp;"; export "&amp;BA$160&amp;"="&amp;""""&amp;INDEX($E$91:$G$118,MATCH("●",INDEX($H$91:$AQ$118,,MATCH($D166,$67:$67,0)-7),0),1)&amp;""";"),",",""",""")</f>
        <v>sed -i '' 's#COLUMN_DATA_LENGTH="1"",""100"",""2"",""3"",""4"",""5"",""4.3"",""11.4"",""2"",""YYYYMMDDhhmmss"#COLUMN_DATA_LENGTH="5"#g' ${CONFIG_DIR}db_data_config.txt; export COLUMN_DATA_LENGTH="5";</v>
      </c>
      <c r="BB166" s="71" t="str">
        <f>SUBSTITUTE(IF(INDEX($E$91:$G$118,MATCH("●",INDEX($H$91:$AQ$118,,MATCH($D166,$67:$67,0)-7),0),1)=VLOOKUP(BB$160,$AD$9:$AN$15,8,FALSE),"","sed -i "&amp;IF($AK$158="MacOS","'' ","")&amp;"'s#"&amp;BB$160&amp;"="""&amp;INDEX($E$91:$G$118,MATCH("●",INDEX($H$91:$AQ$118,,MATCH($D166,$67:$67,0)-7),0),1)&amp;""""&amp;"#"&amp;BB$160&amp;"="&amp;""""&amp;VLOOKUP(BB$160,$AD$9:$AN$15,8,FALSE)&amp;""""&amp;"#g'"&amp;"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's#COLUMN_DATA_LENGTH="5"#COLUMN_DATA_LENGTH="1"",""100"",""2"",""3"",""4"",""5"",""4.3"",""11.4"",""2"",""YYYYMMDDhhmmss"#g' ${CONFIG_DIR}db_data_config.txt; export COLUMN_DATA_LENGTH="1"",""100"",""2"",""3"",""4"",""5"",""4.3"",""11.4"",""2"",""YYYYMMDDhhmmss";</v>
      </c>
      <c r="BC166" s="71" t="str">
        <f>SUBSTITUTE(IF(VLOOKUP(BC$160,$AD$9:$AN$15,8,FALSE)=INDEX($E$120:$G$122,MATCH("●",INDEX($H$120:$AQ$122,,MATCH($D166,$67:$67,0)-7),0),1),"","sed -i "&amp;IF($AK$158="MacOS","'' ","")&amp;"'s#"&amp;BC$160&amp;"="""&amp;VLOOKUP(BC$160,$AD$9:$AN$15,8,FALSE)&amp;""""&amp;"#"&amp;BC$160&amp;"="&amp;""""&amp;INDEX($E$120:$G$122,MATCH("●",INDEX($H$120:$AQ$122,,MATCH($D166,$67:$67,0)-7),0),1)&amp;""""&amp;"#g'"&amp;" ${CONFIG_DIR}"&amp;$K$7&amp;"; export "&amp;BC$160&amp;"="&amp;""""&amp;INDEX($E$120:$G$122,MATCH("●",INDEX($H$120:$AQ$122,,MATCH($D166,$67:$67,0)-7),0),1)&amp;""";"),",",""",""")</f>
        <v/>
      </c>
      <c r="BD166" s="71" t="str">
        <f>SUBSTITUTE(IF(INDEX($E$120:$G$122,MATCH("●",INDEX($H$120:$AQ$122,,MATCH($D166,$67:$67,0)-7),0),1)=VLOOKUP(BD$160,$AD$9:$AN$15,8,FALSE),"","sed -i "&amp;IF($AK$158="MacOS","'' ","")&amp;"'s#"&amp;BD$160&amp;"="""&amp;INDEX($E$120:$G$122,MATCH("●",INDEX($H$120:$AQ$122,,MATCH($D166,$67:$67,0)-7),0),1)&amp;""""&amp;"#"&amp;BD$160&amp;"="&amp;""""&amp;VLOOKUP(BD$160,$AD$9:$AN$15,8,FALSE)&amp;""""&amp;"#g'"&amp;"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66" s="71" t="str">
        <f>SUBSTITUTE(IF(VLOOKUP(BE$160,$AD$9:$AN$15,8,FALSE)=INDEX($E$124:$G$125,MATCH("●",INDEX($H$124:$AQ$125,,MATCH($D166,$67:$67,0)-7),0),1),"","sed -i "&amp;IF($AK$158="MacOS","'' ","")&amp;"'s#"&amp;BE$160&amp;"="""&amp;VLOOKUP(BE$160,$AD$9:$AN$15,8,FALSE)&amp;""""&amp;"#"&amp;BE$160&amp;"="&amp;""""&amp;INDEX($E$124:$G$125,MATCH("●",INDEX($H$124:$AQ$125,,MATCH($D166,$67:$67,0)-7),0),1)&amp;""""&amp;"#g'"&amp;" ${CONFIG_DIR}"&amp;$K$7&amp;"; export "&amp;BE$160&amp;"="&amp;""""&amp;INDEX($E$124:$G$125,MATCH("●",INDEX($H$124:$AQ$125,,MATCH($D166,$67:$67,0)-7),0),1)&amp;""";"),",",""",""")</f>
        <v/>
      </c>
      <c r="BF166" s="71" t="str">
        <f>SUBSTITUTE(IF(INDEX($E$124:$G$125,MATCH("●",INDEX($H$124:$AQ$125,,MATCH($D166,$67:$67,0)-7),0),1)=VLOOKUP(BF$160,$AD$9:$AN$15,8,FALSE),"","sed -i "&amp;IF($AK$158="MacOS","'' ","")&amp;"'s#"&amp;BF$160&amp;"="""&amp;INDEX($E$124:$G$125,MATCH("●",INDEX($H$124:$AQ$125,,MATCH($D166,$67:$67,0)-7),0),1)&amp;""""&amp;"#"&amp;BF$160&amp;"="&amp;""""&amp;VLOOKUP(BF$160,$AD$9:$AN$15,8,FALSE)&amp;""""&amp;"#g'"&amp;"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66" s="71" t="str">
        <f>SUBSTITUTE(IF(VLOOKUP(BG$160,$AD$9:$AN$15,8,FALSE)=INDEX($E$127:$G$128,MATCH("●",INDEX($H$127:$AQ$128,,MATCH($D166,$67:$67,0)-7),0),1),"","sed -i "&amp;IF($AK$158="MacOS","'' ","")&amp;"'s#"&amp;BG$160&amp;"="""&amp;VLOOKUP(BG$160,$AD$9:$AN$15,8,FALSE)&amp;""""&amp;"#"&amp;BG$160&amp;"="&amp;""""&amp;INDEX($E$127:$G$128,MATCH("●",INDEX($H$127:$AQ$128,,MATCH($D166,$67:$67,0)-7),0),1)&amp;""""&amp;"#g'"&amp;" ${CONFIG_DIR}"&amp;$K$7&amp;"; export "&amp;BG$160&amp;"="&amp;""""&amp;INDEX($E$127:$G$128,MATCH("●",INDEX($H$127:$AQ$128,,MATCH($D166,$67:$67,0)-7),0),1)&amp;""";"),",",""",""")</f>
        <v/>
      </c>
      <c r="BH166" s="71" t="str">
        <f>SUBSTITUTE(IF(INDEX($E$127:$G$128,MATCH("●",INDEX($H$127:$AQ$128,,MATCH($D166,$67:$67,0)-7),0),1)=VLOOKUP(BH$160,$AD$9:$AN$15,8,FALSE),"","sed -i "&amp;IF($AK$158="MacOS","'' ","")&amp;"'s#"&amp;BH$160&amp;"="""&amp;INDEX($E$127:$G$128,MATCH("●",INDEX($H$127:$AQ$128,,MATCH($D166,$67:$67,0)-7),0),1)&amp;""""&amp;"#"&amp;BH$160&amp;"="&amp;""""&amp;VLOOKUP(BH$160,$AD$9:$AN$15,8,FALSE)&amp;""""&amp;"#g'"&amp;"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66" s="71" t="str">
        <f>SUBSTITUTE(IF(VLOOKUP(BI$160,$AD$9:$AN$15,8,FALSE)=INDEX($E$130:$G$131,MATCH("●",INDEX($H$130:$AQ$131,,MATCH($D166,$67:$67,0)-7),0),1),"","sed -i "&amp;IF($AK$158="MacOS","'' ","")&amp;"'s#"&amp;BI$160&amp;"="""&amp;VLOOKUP(BI$160,$AD$9:$AN$15,8,FALSE)&amp;""""&amp;"#"&amp;BI$160&amp;"="&amp;""""&amp;INDEX($E$130:$G$131,MATCH("●",INDEX($H$130:$AQ$131,,MATCH($D166,$67:$67,0)-7),0),1)&amp;""""&amp;"#g'"&amp;" ${CONFIG_DIR}"&amp;$K$7&amp;"; export "&amp;BI$160&amp;"="&amp;""""&amp;INDEX($E$130:$G$131,MATCH("●",INDEX($H$130:$AQ$131,,MATCH($D166,$67:$67,0)-7),0),1)&amp;""";"),",",""",""")</f>
        <v/>
      </c>
      <c r="BJ166" s="71" t="str">
        <f>SUBSTITUTE(IF(INDEX($E$130:$G$131,MATCH("●",INDEX($H$130:$AQ$131,,MATCH($D166,$67:$67,0)-7),0),1)=VLOOKUP(BJ$160,$AD$9:$AN$15,8,FALSE),"","sed -i "&amp;IF($AK$158="MacOS","'' ","")&amp;"'s#"&amp;BJ$160&amp;"="""&amp;INDEX($E$130:$G$131,MATCH("●",INDEX($H$130:$AQ$131,,MATCH($D166,$67:$67,0)-7),0),1)&amp;""""&amp;"#"&amp;BJ$160&amp;"="&amp;""""&amp;VLOOKUP(BJ$160,$AD$9:$AN$15,8,FALSE)&amp;""""&amp;"#g'"&amp;"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66" s="71" t="str">
        <f>SUBSTITUTE(IF(VLOOKUP(BK$160,$AD$19:$AN$19,8,FALSE)=INDEX($E$133:$G$134,MATCH("●",INDEX($H$133:$AQ$134,,MATCH($D166,$67:$67,0)-7),0),1),"","sed -i "&amp;IF($AK$158="MacOS","'' ","")&amp;"'s#"&amp;BK$160&amp;"="""&amp;VLOOKUP(BK$160,$AD$19:$AN$19,8,FALSE)&amp;""""&amp;"#"&amp;BK$160&amp;"="&amp;""""&amp;INDEX($E$133:$G$134,MATCH("●",INDEX($H$133:$AQ$134,,MATCH($D166,$67:$67,0)-7),0),1)&amp;""""&amp;"#g'"&amp;" ${CONFIG_DIR}"&amp;$K$17&amp;"; export "&amp;BK$160&amp;"="&amp;""""&amp;INDEX($E$133:$G$134,MATCH("●",INDEX($H$133:$AQ$134,,MATCH($D166,$67:$67,0)-7),0),1)&amp;""";"),",",""",""")</f>
        <v/>
      </c>
      <c r="BL166" s="71" t="str">
        <f>SUBSTITUTE(IF(INDEX($E$133:$G$134,MATCH("●",INDEX($H$133:$AQ$134,,MATCH($D166,$67:$67,0)-7),0),1)=VLOOKUP(BL$160,$AD$19:$AN$19,8,FALSE),"","sed -i "&amp;IF($AK$158="MacOS","'' ","")&amp;"'s#"&amp;BL$160&amp;"="""&amp;INDEX($E$133:$G$134,MATCH("●",INDEX($H$133:$AQ$134,,MATCH($D166,$67:$67,0)-7),0),1)&amp;""""&amp;"#"&amp;BL$160&amp;"="&amp;""""&amp;VLOOKUP(BL$160,$AD$19:$AN$19,8,FALSE)&amp;""""&amp;"#g'"&amp;"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66" s="5" t="s">
        <v>735</v>
      </c>
    </row>
    <row r="167" spans="4:65" ht="36" customHeight="1">
      <c r="D167" s="96">
        <f t="shared" si="3"/>
        <v>6</v>
      </c>
      <c r="E167" s="97"/>
      <c r="F167" s="97"/>
      <c r="G167" s="98"/>
      <c r="H167" s="45" t="str">
        <f t="shared" ca="1" si="2"/>
        <v>clear; echo テストケース006; sed -i '' 's#COLUMN_COUNTS="10"#COLUMN_COUNTS="1"#g' ${CONFIG_DIR}db_data_config.txt; export COLUMN_COUNTS="1";sed -i '' 's#COLUMN_DATA_TYPE="char","string","byte","short","int","long","float","double","boolean","date"#COLUMN_DATA_TYPE="int"#g' ${CONFIG_DIR}db_data_config.txt; export COLUMN_DATA_TYPE="int";sed -i '' 's#COLUMN_DATA_LENGTH="1","100","2","3","4","5","4.3","11.4","2","YYYYMMDDhhmmss"#COLUMN_DATA_LENGTH="5"#g' ${CONFIG_DIR}db_data_config.txt; export COLUMN_DATA_LENGTH="5";sh ./script/db_assemble_normal_data.sh; sed -i '' 's#COLUMN_COUNTS="1"#COLUMN_COUNTS="10"#g' ${CONFIG_DIR}db_data_config.txt; export COLUMN_COUNTS="10";sed -i '' 's#COLUMN_DATA_TYPE="int"#COLUMN_DATA_TYPE="char","string","byte","short","int","long","float","double","boolean","date"#g' ${CONFIG_DIR}db_data_config.txt; export COLUMN_DATA_TYPE="char","string","byte","short","int","long","float","double","boolean","date";sed -i '' 's#COLUMN_DATA_LENGTH="5"#COLUMN_DATA_LENGTH="1","100","2","3","4","5","4.3","11.4","2","YYYYMMDDhhmmss"#g' ${CONFIG_DIR}db_data_config.txt; export COLUMN_DATA_LENGTH="1","100","2","3","4","5","4.3","11.4","2","YYYYMMDDhhmmss";</v>
      </c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  <c r="AE167" s="99" t="str" cm="1">
        <f t="array" ref="AE167">SUBSTITUTE(INDEX($H$136:$AQ$136, , MATCH($D167, $67:$67, 0)-7),"-","")</f>
        <v>正常</v>
      </c>
      <c r="AF167" s="100"/>
      <c r="AG167" s="101"/>
      <c r="AH167" s="102" t="s">
        <v>1644</v>
      </c>
      <c r="AI167" s="103"/>
      <c r="AJ167" s="103"/>
      <c r="AK167" s="103"/>
      <c r="AL167" s="103"/>
      <c r="AM167" s="103"/>
      <c r="AN167" s="103"/>
      <c r="AO167" s="103"/>
      <c r="AP167" s="103"/>
      <c r="AQ167" s="104"/>
      <c r="AS167" s="68" t="str" cm="1">
        <f t="array" ref="AS167">SUBSTITUTE(TEXT(INDEX($H$139:$AQ$139,1,$D167),"000000"),"-","")</f>
        <v>410001</v>
      </c>
      <c r="AT167" s="69"/>
      <c r="AU167" s="70"/>
      <c r="AW167" s="71" t="str">
        <f>SUBSTITUTE(IF(VLOOKUP(AW$160,$AD$9:$AN$15,8,FALSE)=INDEX($E$73:$G$75,MATCH("●",INDEX($H$73:$AQ$75,,MATCH($D167,$67:$67,0)-7),0),1),"","sed -i "&amp;IF($AK$158="MacOS","'' ","")&amp;"'s#"&amp;AW$160&amp;"="""&amp;VLOOKUP(AW$160,$AD$9:$AN$15,8,FALSE)&amp;""""&amp;"#"&amp;AW$160&amp;"="&amp;""""&amp;INDEX($E$73:$G$75,MATCH("●",INDEX($H$73:$AQ$75,,MATCH($D167,$67:$67,0)-7),0),1)&amp;""""&amp;"#g'"&amp;" ${CONFIG_DIR}"&amp;$K$7&amp;"; export "&amp;AW$160&amp;"="&amp;""""&amp;INDEX($E$73:$G$75,MATCH("●",INDEX($H$73:$AQ$75,,MATCH($D167,$67:$67,0)-7),0),1)&amp;""";"),",",""",""")</f>
        <v>sed -i '' 's#COLUMN_COUNTS="10"#COLUMN_COUNTS="1"#g' ${CONFIG_DIR}db_data_config.txt; export COLUMN_COUNTS="1";</v>
      </c>
      <c r="AX167" s="71" t="str">
        <f>SUBSTITUTE(IF(INDEX($E$73:$G$75,MATCH("●",INDEX($H$73:$AQ$75,,MATCH($D167,$67:$67,0)-7),0),1)=VLOOKUP(AX$160,$AD$9:$AN$15,8,FALSE),"","sed -i "&amp;IF($AK$158="MacOS","'' ","")&amp;"'s#"&amp;AX$160&amp;"="""&amp;INDEX($E$73:$G$75,MATCH("●",INDEX($H$73:$AQ$75,,MATCH($D167,$67:$67,0)-7),0),1)&amp;""""&amp;"#"&amp;AX$160&amp;"="&amp;""""&amp;VLOOKUP(AX$160,$AD$9:$AN$15,8,FALSE)&amp;""""&amp;"#g'"&amp;"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67" s="71" t="str">
        <f>SUBSTITUTE(IF(VLOOKUP(AY$160,$AD$9:$AN$15,8,FALSE)=INDEX($E$77:$G$89,MATCH("●",INDEX($H$77:$AQ$89,,MATCH($D167,$67:$67,0)-7),0),1),"","sed -i "&amp;IF($AK$158="MacOS","'' ","")&amp;"'s#"&amp;AY$160&amp;"="""&amp;VLOOKUP(AY$160,$AD$9:$AN$15,8,FALSE)&amp;""""&amp;"#"&amp;AY$160&amp;"="&amp;""""&amp;INDEX($E$77:$G$89,MATCH("●",INDEX($H$77:$AQ$89,,MATCH($D167,$67:$67,0)-7),0),1)&amp;""""&amp;"#g'"&amp;" ${CONFIG_DIR}"&amp;$K$7&amp;"; export "&amp;AY$160&amp;"="&amp;""""&amp;INDEX($E$77:$G$89,MATCH("●",INDEX($H$77:$AQ$89,,MATCH($D167,$67:$67,0)-7),0),1)&amp;""";"),",",""",""")</f>
        <v>sed -i '' 's#COLUMN_DATA_TYPE="char"",""string"",""byte"",""short"",""int"",""long"",""float"",""double"",""boolean"",""date"#COLUMN_DATA_TYPE="int"#g' ${CONFIG_DIR}db_data_config.txt; export COLUMN_DATA_TYPE="int";</v>
      </c>
      <c r="AZ167" s="71" t="str">
        <f>SUBSTITUTE(IF(INDEX($E$77:$G$89,MATCH("●",INDEX($H$77:$AQ$89,,MATCH($D167,$67:$67,0)-7),0),1)=VLOOKUP(AZ$160,$AD$9:$AN$15,8,FALSE),"","sed -i "&amp;IF($AK$158="MacOS","'' ","")&amp;"'s#"&amp;AZ$160&amp;"="""&amp;INDEX($E$77:$G$89,MATCH("●",INDEX($H$77:$AQ$89,,MATCH($D167,$67:$67,0)-7),0),1)&amp;""""&amp;"#"&amp;AZ$160&amp;"="&amp;""""&amp;VLOOKUP(AZ$160,$AD$9:$AN$15,8,FALSE)&amp;""""&amp;"#g'"&amp;"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's#COLUMN_DATA_TYPE="int"#COLUMN_DATA_TYPE="char"",""string"",""byte"",""short"",""int"",""long"",""float"",""double"",""boolean"",""date"#g'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7" s="71" t="str">
        <f>SUBSTITUTE(IF(VLOOKUP(BA$160,$AD$9:$AN$15,8,FALSE)=INDEX($E$91:$G$118,MATCH("●",INDEX($H$91:$AQ$118,,MATCH($D167,$67:$67,0)-7),0),1),"","sed -i "&amp;IF($AK$158="MacOS","'' ","")&amp;"'s#"&amp;BA$160&amp;"="""&amp;VLOOKUP(BA$160,$AD$9:$AN$15,8,FALSE)&amp;""""&amp;"#"&amp;BA$160&amp;"="&amp;""""&amp;INDEX($E$91:$G$118,MATCH("●",INDEX($H$91:$AQ$118,,MATCH($D167,$67:$67,0)-7),0),1)&amp;""""&amp;"#g'"&amp;" ${CONFIG_DIR}"&amp;$K$7&amp;"; export "&amp;BA$160&amp;"="&amp;""""&amp;INDEX($E$91:$G$118,MATCH("●",INDEX($H$91:$AQ$118,,MATCH($D167,$67:$67,0)-7),0),1)&amp;""";"),",",""",""")</f>
        <v>sed -i '' 's#COLUMN_DATA_LENGTH="1"",""100"",""2"",""3"",""4"",""5"",""4.3"",""11.4"",""2"",""YYYYMMDDhhmmss"#COLUMN_DATA_LENGTH="5"#g' ${CONFIG_DIR}db_data_config.txt; export COLUMN_DATA_LENGTH="5";</v>
      </c>
      <c r="BB167" s="71" t="str">
        <f>SUBSTITUTE(IF(INDEX($E$91:$G$118,MATCH("●",INDEX($H$91:$AQ$118,,MATCH($D167,$67:$67,0)-7),0),1)=VLOOKUP(BB$160,$AD$9:$AN$15,8,FALSE),"","sed -i "&amp;IF($AK$158="MacOS","'' ","")&amp;"'s#"&amp;BB$160&amp;"="""&amp;INDEX($E$91:$G$118,MATCH("●",INDEX($H$91:$AQ$118,,MATCH($D167,$67:$67,0)-7),0),1)&amp;""""&amp;"#"&amp;BB$160&amp;"="&amp;""""&amp;VLOOKUP(BB$160,$AD$9:$AN$15,8,FALSE)&amp;""""&amp;"#g'"&amp;"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's#COLUMN_DATA_LENGTH="5"#COLUMN_DATA_LENGTH="1"",""100"",""2"",""3"",""4"",""5"",""4.3"",""11.4"",""2"",""YYYYMMDDhhmmss"#g' ${CONFIG_DIR}db_data_config.txt; export COLUMN_DATA_LENGTH="1"",""100"",""2"",""3"",""4"",""5"",""4.3"",""11.4"",""2"",""YYYYMMDDhhmmss";</v>
      </c>
      <c r="BC167" s="71" t="str">
        <f>SUBSTITUTE(IF(VLOOKUP(BC$160,$AD$9:$AN$15,8,FALSE)=INDEX($E$120:$G$122,MATCH("●",INDEX($H$120:$AQ$122,,MATCH($D167,$67:$67,0)-7),0),1),"","sed -i "&amp;IF($AK$158="MacOS","'' ","")&amp;"'s#"&amp;BC$160&amp;"="""&amp;VLOOKUP(BC$160,$AD$9:$AN$15,8,FALSE)&amp;""""&amp;"#"&amp;BC$160&amp;"="&amp;""""&amp;INDEX($E$120:$G$122,MATCH("●",INDEX($H$120:$AQ$122,,MATCH($D167,$67:$67,0)-7),0),1)&amp;""""&amp;"#g'"&amp;" ${CONFIG_DIR}"&amp;$K$7&amp;"; export "&amp;BC$160&amp;"="&amp;""""&amp;INDEX($E$120:$G$122,MATCH("●",INDEX($H$120:$AQ$122,,MATCH($D167,$67:$67,0)-7),0),1)&amp;""";"),",",""",""")</f>
        <v/>
      </c>
      <c r="BD167" s="71" t="str">
        <f>SUBSTITUTE(IF(INDEX($E$120:$G$122,MATCH("●",INDEX($H$120:$AQ$122,,MATCH($D167,$67:$67,0)-7),0),1)=VLOOKUP(BD$160,$AD$9:$AN$15,8,FALSE),"","sed -i "&amp;IF($AK$158="MacOS","'' ","")&amp;"'s#"&amp;BD$160&amp;"="""&amp;INDEX($E$120:$G$122,MATCH("●",INDEX($H$120:$AQ$122,,MATCH($D167,$67:$67,0)-7),0),1)&amp;""""&amp;"#"&amp;BD$160&amp;"="&amp;""""&amp;VLOOKUP(BD$160,$AD$9:$AN$15,8,FALSE)&amp;""""&amp;"#g'"&amp;"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67" s="71" t="str">
        <f>SUBSTITUTE(IF(VLOOKUP(BE$160,$AD$9:$AN$15,8,FALSE)=INDEX($E$124:$G$125,MATCH("●",INDEX($H$124:$AQ$125,,MATCH($D167,$67:$67,0)-7),0),1),"","sed -i "&amp;IF($AK$158="MacOS","'' ","")&amp;"'s#"&amp;BE$160&amp;"="""&amp;VLOOKUP(BE$160,$AD$9:$AN$15,8,FALSE)&amp;""""&amp;"#"&amp;BE$160&amp;"="&amp;""""&amp;INDEX($E$124:$G$125,MATCH("●",INDEX($H$124:$AQ$125,,MATCH($D167,$67:$67,0)-7),0),1)&amp;""""&amp;"#g'"&amp;" ${CONFIG_DIR}"&amp;$K$7&amp;"; export "&amp;BE$160&amp;"="&amp;""""&amp;INDEX($E$124:$G$125,MATCH("●",INDEX($H$124:$AQ$125,,MATCH($D167,$67:$67,0)-7),0),1)&amp;""";"),",",""",""")</f>
        <v/>
      </c>
      <c r="BF167" s="71" t="str">
        <f>SUBSTITUTE(IF(INDEX($E$124:$G$125,MATCH("●",INDEX($H$124:$AQ$125,,MATCH($D167,$67:$67,0)-7),0),1)=VLOOKUP(BF$160,$AD$9:$AN$15,8,FALSE),"","sed -i "&amp;IF($AK$158="MacOS","'' ","")&amp;"'s#"&amp;BF$160&amp;"="""&amp;INDEX($E$124:$G$125,MATCH("●",INDEX($H$124:$AQ$125,,MATCH($D167,$67:$67,0)-7),0),1)&amp;""""&amp;"#"&amp;BF$160&amp;"="&amp;""""&amp;VLOOKUP(BF$160,$AD$9:$AN$15,8,FALSE)&amp;""""&amp;"#g'"&amp;"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67" s="71" t="str">
        <f>SUBSTITUTE(IF(VLOOKUP(BG$160,$AD$9:$AN$15,8,FALSE)=INDEX($E$127:$G$128,MATCH("●",INDEX($H$127:$AQ$128,,MATCH($D167,$67:$67,0)-7),0),1),"","sed -i "&amp;IF($AK$158="MacOS","'' ","")&amp;"'s#"&amp;BG$160&amp;"="""&amp;VLOOKUP(BG$160,$AD$9:$AN$15,8,FALSE)&amp;""""&amp;"#"&amp;BG$160&amp;"="&amp;""""&amp;INDEX($E$127:$G$128,MATCH("●",INDEX($H$127:$AQ$128,,MATCH($D167,$67:$67,0)-7),0),1)&amp;""""&amp;"#g'"&amp;" ${CONFIG_DIR}"&amp;$K$7&amp;"; export "&amp;BG$160&amp;"="&amp;""""&amp;INDEX($E$127:$G$128,MATCH("●",INDEX($H$127:$AQ$128,,MATCH($D167,$67:$67,0)-7),0),1)&amp;""";"),",",""",""")</f>
        <v/>
      </c>
      <c r="BH167" s="71" t="str">
        <f>SUBSTITUTE(IF(INDEX($E$127:$G$128,MATCH("●",INDEX($H$127:$AQ$128,,MATCH($D167,$67:$67,0)-7),0),1)=VLOOKUP(BH$160,$AD$9:$AN$15,8,FALSE),"","sed -i "&amp;IF($AK$158="MacOS","'' ","")&amp;"'s#"&amp;BH$160&amp;"="""&amp;INDEX($E$127:$G$128,MATCH("●",INDEX($H$127:$AQ$128,,MATCH($D167,$67:$67,0)-7),0),1)&amp;""""&amp;"#"&amp;BH$160&amp;"="&amp;""""&amp;VLOOKUP(BH$160,$AD$9:$AN$15,8,FALSE)&amp;""""&amp;"#g'"&amp;"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67" s="71" t="str">
        <f>SUBSTITUTE(IF(VLOOKUP(BI$160,$AD$9:$AN$15,8,FALSE)=INDEX($E$130:$G$131,MATCH("●",INDEX($H$130:$AQ$131,,MATCH($D167,$67:$67,0)-7),0),1),"","sed -i "&amp;IF($AK$158="MacOS","'' ","")&amp;"'s#"&amp;BI$160&amp;"="""&amp;VLOOKUP(BI$160,$AD$9:$AN$15,8,FALSE)&amp;""""&amp;"#"&amp;BI$160&amp;"="&amp;""""&amp;INDEX($E$130:$G$131,MATCH("●",INDEX($H$130:$AQ$131,,MATCH($D167,$67:$67,0)-7),0),1)&amp;""""&amp;"#g'"&amp;" ${CONFIG_DIR}"&amp;$K$7&amp;"; export "&amp;BI$160&amp;"="&amp;""""&amp;INDEX($E$130:$G$131,MATCH("●",INDEX($H$130:$AQ$131,,MATCH($D167,$67:$67,0)-7),0),1)&amp;""";"),",",""",""")</f>
        <v/>
      </c>
      <c r="BJ167" s="71" t="str">
        <f>SUBSTITUTE(IF(INDEX($E$130:$G$131,MATCH("●",INDEX($H$130:$AQ$131,,MATCH($D167,$67:$67,0)-7),0),1)=VLOOKUP(BJ$160,$AD$9:$AN$15,8,FALSE),"","sed -i "&amp;IF($AK$158="MacOS","'' ","")&amp;"'s#"&amp;BJ$160&amp;"="""&amp;INDEX($E$130:$G$131,MATCH("●",INDEX($H$130:$AQ$131,,MATCH($D167,$67:$67,0)-7),0),1)&amp;""""&amp;"#"&amp;BJ$160&amp;"="&amp;""""&amp;VLOOKUP(BJ$160,$AD$9:$AN$15,8,FALSE)&amp;""""&amp;"#g'"&amp;"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67" s="71" t="str">
        <f>SUBSTITUTE(IF(VLOOKUP(BK$160,$AD$19:$AN$19,8,FALSE)=INDEX($E$133:$G$134,MATCH("●",INDEX($H$133:$AQ$134,,MATCH($D167,$67:$67,0)-7),0),1),"","sed -i "&amp;IF($AK$158="MacOS","'' ","")&amp;"'s#"&amp;BK$160&amp;"="""&amp;VLOOKUP(BK$160,$AD$19:$AN$19,8,FALSE)&amp;""""&amp;"#"&amp;BK$160&amp;"="&amp;""""&amp;INDEX($E$133:$G$134,MATCH("●",INDEX($H$133:$AQ$134,,MATCH($D167,$67:$67,0)-7),0),1)&amp;""""&amp;"#g'"&amp;" ${CONFIG_DIR}"&amp;$K$17&amp;"; export "&amp;BK$160&amp;"="&amp;""""&amp;INDEX($E$133:$G$134,MATCH("●",INDEX($H$133:$AQ$134,,MATCH($D167,$67:$67,0)-7),0),1)&amp;""";"),",",""",""")</f>
        <v/>
      </c>
      <c r="BL167" s="71" t="str">
        <f>SUBSTITUTE(IF(INDEX($E$133:$G$134,MATCH("●",INDEX($H$133:$AQ$134,,MATCH($D167,$67:$67,0)-7),0),1)=VLOOKUP(BL$160,$AD$19:$AN$19,8,FALSE),"","sed -i "&amp;IF($AK$158="MacOS","'' ","")&amp;"'s#"&amp;BL$160&amp;"="""&amp;INDEX($E$133:$G$134,MATCH("●",INDEX($H$133:$AQ$134,,MATCH($D167,$67:$67,0)-7),0),1)&amp;""""&amp;"#"&amp;BL$160&amp;"="&amp;""""&amp;VLOOKUP(BL$160,$AD$19:$AN$19,8,FALSE)&amp;""""&amp;"#g'"&amp;"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67" s="5" t="s">
        <v>735</v>
      </c>
    </row>
    <row r="168" spans="4:65" ht="36" customHeight="1">
      <c r="D168" s="96">
        <f t="shared" si="3"/>
        <v>7</v>
      </c>
      <c r="E168" s="97"/>
      <c r="F168" s="97"/>
      <c r="G168" s="98"/>
      <c r="H168" s="45" t="str">
        <f t="shared" ca="1" si="2"/>
        <v>clear; echo テストケース007; sed -i '' 's#COLUMN_COUNTS="10"#COLUMN_COUNTS="1"#g' ${CONFIG_DIR}db_data_config.txt; export COLUMN_COUNTS="1";sed -i '' 's#COLUMN_DATA_TYPE="char","string","byte","short","int","long","float","double","boolean","date"#COLUMN_DATA_TYPE="long"#g' ${CONFIG_DIR}db_data_config.txt; export COLUMN_DATA_TYPE="long";sed -i '' 's#COLUMN_DATA_LENGTH="1","100","2","3","4","5","4.3","11.4","2","YYYYMMDDhhmmss"#COLUMN_DATA_LENGTH="5"#g' ${CONFIG_DIR}db_data_config.txt; export COLUMN_DATA_LENGTH="5";sh ./script/db_assemble_normal_data.sh; sed -i '' 's#COLUMN_COUNTS="1"#COLUMN_COUNTS="10"#g' ${CONFIG_DIR}db_data_config.txt; export COLUMN_COUNTS="10";sed -i '' 's#COLUMN_DATA_TYPE="long"#COLUMN_DATA_TYPE="char","string","byte","short","int","long","float","double","boolean","date"#g' ${CONFIG_DIR}db_data_config.txt; export COLUMN_DATA_TYPE="char","string","byte","short","int","long","float","double","boolean","date";sed -i '' 's#COLUMN_DATA_LENGTH="5"#COLUMN_DATA_LENGTH="1","100","2","3","4","5","4.3","11.4","2","YYYYMMDDhhmmss"#g' ${CONFIG_DIR}db_data_config.txt; export COLUMN_DATA_LENGTH="1","100","2","3","4","5","4.3","11.4","2","YYYYMMDDhhmmss";</v>
      </c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7"/>
      <c r="AE168" s="99" t="str" cm="1">
        <f t="array" ref="AE168">SUBSTITUTE(INDEX($H$136:$AQ$136, , MATCH($D168, $67:$67, 0)-7),"-","")</f>
        <v>正常</v>
      </c>
      <c r="AF168" s="100"/>
      <c r="AG168" s="101"/>
      <c r="AH168" s="102" t="s">
        <v>1645</v>
      </c>
      <c r="AI168" s="103"/>
      <c r="AJ168" s="103"/>
      <c r="AK168" s="103"/>
      <c r="AL168" s="103"/>
      <c r="AM168" s="103"/>
      <c r="AN168" s="103"/>
      <c r="AO168" s="103"/>
      <c r="AP168" s="103"/>
      <c r="AQ168" s="104"/>
      <c r="AS168" s="68" t="str" cm="1">
        <f t="array" ref="AS168">SUBSTITUTE(TEXT(INDEX($H$139:$AQ$139,1,$D168),"000000"),"-","")</f>
        <v>410001</v>
      </c>
      <c r="AT168" s="69"/>
      <c r="AU168" s="70"/>
      <c r="AW168" s="71" t="str">
        <f>SUBSTITUTE(IF(VLOOKUP(AW$160,$AD$9:$AN$15,8,FALSE)=INDEX($E$73:$G$75,MATCH("●",INDEX($H$73:$AQ$75,,MATCH($D168,$67:$67,0)-7),0),1),"","sed -i "&amp;IF($AK$158="MacOS","'' ","")&amp;"'s#"&amp;AW$160&amp;"="""&amp;VLOOKUP(AW$160,$AD$9:$AN$15,8,FALSE)&amp;""""&amp;"#"&amp;AW$160&amp;"="&amp;""""&amp;INDEX($E$73:$G$75,MATCH("●",INDEX($H$73:$AQ$75,,MATCH($D168,$67:$67,0)-7),0),1)&amp;""""&amp;"#g'"&amp;" ${CONFIG_DIR}"&amp;$K$7&amp;"; export "&amp;AW$160&amp;"="&amp;""""&amp;INDEX($E$73:$G$75,MATCH("●",INDEX($H$73:$AQ$75,,MATCH($D168,$67:$67,0)-7),0),1)&amp;""";"),",",""",""")</f>
        <v>sed -i '' 's#COLUMN_COUNTS="10"#COLUMN_COUNTS="1"#g' ${CONFIG_DIR}db_data_config.txt; export COLUMN_COUNTS="1";</v>
      </c>
      <c r="AX168" s="71" t="str">
        <f>SUBSTITUTE(IF(INDEX($E$73:$G$75,MATCH("●",INDEX($H$73:$AQ$75,,MATCH($D168,$67:$67,0)-7),0),1)=VLOOKUP(AX$160,$AD$9:$AN$15,8,FALSE),"","sed -i "&amp;IF($AK$158="MacOS","'' ","")&amp;"'s#"&amp;AX$160&amp;"="""&amp;INDEX($E$73:$G$75,MATCH("●",INDEX($H$73:$AQ$75,,MATCH($D168,$67:$67,0)-7),0),1)&amp;""""&amp;"#"&amp;AX$160&amp;"="&amp;""""&amp;VLOOKUP(AX$160,$AD$9:$AN$15,8,FALSE)&amp;""""&amp;"#g'"&amp;"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68" s="71" t="str">
        <f>SUBSTITUTE(IF(VLOOKUP(AY$160,$AD$9:$AN$15,8,FALSE)=INDEX($E$77:$G$89,MATCH("●",INDEX($H$77:$AQ$89,,MATCH($D168,$67:$67,0)-7),0),1),"","sed -i "&amp;IF($AK$158="MacOS","'' ","")&amp;"'s#"&amp;AY$160&amp;"="""&amp;VLOOKUP(AY$160,$AD$9:$AN$15,8,FALSE)&amp;""""&amp;"#"&amp;AY$160&amp;"="&amp;""""&amp;INDEX($E$77:$G$89,MATCH("●",INDEX($H$77:$AQ$89,,MATCH($D168,$67:$67,0)-7),0),1)&amp;""""&amp;"#g'"&amp;" ${CONFIG_DIR}"&amp;$K$7&amp;"; export "&amp;AY$160&amp;"="&amp;""""&amp;INDEX($E$77:$G$89,MATCH("●",INDEX($H$77:$AQ$89,,MATCH($D168,$67:$67,0)-7),0),1)&amp;""";"),",",""",""")</f>
        <v>sed -i '' 's#COLUMN_DATA_TYPE="char"",""string"",""byte"",""short"",""int"",""long"",""float"",""double"",""boolean"",""date"#COLUMN_DATA_TYPE="long"#g' ${CONFIG_DIR}db_data_config.txt; export COLUMN_DATA_TYPE="long";</v>
      </c>
      <c r="AZ168" s="71" t="str">
        <f>SUBSTITUTE(IF(INDEX($E$77:$G$89,MATCH("●",INDEX($H$77:$AQ$89,,MATCH($D168,$67:$67,0)-7),0),1)=VLOOKUP(AZ$160,$AD$9:$AN$15,8,FALSE),"","sed -i "&amp;IF($AK$158="MacOS","'' ","")&amp;"'s#"&amp;AZ$160&amp;"="""&amp;INDEX($E$77:$G$89,MATCH("●",INDEX($H$77:$AQ$89,,MATCH($D168,$67:$67,0)-7),0),1)&amp;""""&amp;"#"&amp;AZ$160&amp;"="&amp;""""&amp;VLOOKUP(AZ$160,$AD$9:$AN$15,8,FALSE)&amp;""""&amp;"#g'"&amp;"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's#COLUMN_DATA_TYPE="long"#COLUMN_DATA_TYPE="char"",""string"",""byte"",""short"",""int"",""long"",""float"",""double"",""boolean"",""date"#g'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8" s="71" t="str">
        <f>SUBSTITUTE(IF(VLOOKUP(BA$160,$AD$9:$AN$15,8,FALSE)=INDEX($E$91:$G$118,MATCH("●",INDEX($H$91:$AQ$118,,MATCH($D168,$67:$67,0)-7),0),1),"","sed -i "&amp;IF($AK$158="MacOS","'' ","")&amp;"'s#"&amp;BA$160&amp;"="""&amp;VLOOKUP(BA$160,$AD$9:$AN$15,8,FALSE)&amp;""""&amp;"#"&amp;BA$160&amp;"="&amp;""""&amp;INDEX($E$91:$G$118,MATCH("●",INDEX($H$91:$AQ$118,,MATCH($D168,$67:$67,0)-7),0),1)&amp;""""&amp;"#g'"&amp;" ${CONFIG_DIR}"&amp;$K$7&amp;"; export "&amp;BA$160&amp;"="&amp;""""&amp;INDEX($E$91:$G$118,MATCH("●",INDEX($H$91:$AQ$118,,MATCH($D168,$67:$67,0)-7),0),1)&amp;""";"),",",""",""")</f>
        <v>sed -i '' 's#COLUMN_DATA_LENGTH="1"",""100"",""2"",""3"",""4"",""5"",""4.3"",""11.4"",""2"",""YYYYMMDDhhmmss"#COLUMN_DATA_LENGTH="5"#g' ${CONFIG_DIR}db_data_config.txt; export COLUMN_DATA_LENGTH="5";</v>
      </c>
      <c r="BB168" s="71" t="str">
        <f>SUBSTITUTE(IF(INDEX($E$91:$G$118,MATCH("●",INDEX($H$91:$AQ$118,,MATCH($D168,$67:$67,0)-7),0),1)=VLOOKUP(BB$160,$AD$9:$AN$15,8,FALSE),"","sed -i "&amp;IF($AK$158="MacOS","'' ","")&amp;"'s#"&amp;BB$160&amp;"="""&amp;INDEX($E$91:$G$118,MATCH("●",INDEX($H$91:$AQ$118,,MATCH($D168,$67:$67,0)-7),0),1)&amp;""""&amp;"#"&amp;BB$160&amp;"="&amp;""""&amp;VLOOKUP(BB$160,$AD$9:$AN$15,8,FALSE)&amp;""""&amp;"#g'"&amp;"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's#COLUMN_DATA_LENGTH="5"#COLUMN_DATA_LENGTH="1"",""100"",""2"",""3"",""4"",""5"",""4.3"",""11.4"",""2"",""YYYYMMDDhhmmss"#g' ${CONFIG_DIR}db_data_config.txt; export COLUMN_DATA_LENGTH="1"",""100"",""2"",""3"",""4"",""5"",""4.3"",""11.4"",""2"",""YYYYMMDDhhmmss";</v>
      </c>
      <c r="BC168" s="71" t="str">
        <f>SUBSTITUTE(IF(VLOOKUP(BC$160,$AD$9:$AN$15,8,FALSE)=INDEX($E$120:$G$122,MATCH("●",INDEX($H$120:$AQ$122,,MATCH($D168,$67:$67,0)-7),0),1),"","sed -i "&amp;IF($AK$158="MacOS","'' ","")&amp;"'s#"&amp;BC$160&amp;"="""&amp;VLOOKUP(BC$160,$AD$9:$AN$15,8,FALSE)&amp;""""&amp;"#"&amp;BC$160&amp;"="&amp;""""&amp;INDEX($E$120:$G$122,MATCH("●",INDEX($H$120:$AQ$122,,MATCH($D168,$67:$67,0)-7),0),1)&amp;""""&amp;"#g'"&amp;" ${CONFIG_DIR}"&amp;$K$7&amp;"; export "&amp;BC$160&amp;"="&amp;""""&amp;INDEX($E$120:$G$122,MATCH("●",INDEX($H$120:$AQ$122,,MATCH($D168,$67:$67,0)-7),0),1)&amp;""";"),",",""",""")</f>
        <v/>
      </c>
      <c r="BD168" s="71" t="str">
        <f>SUBSTITUTE(IF(INDEX($E$120:$G$122,MATCH("●",INDEX($H$120:$AQ$122,,MATCH($D168,$67:$67,0)-7),0),1)=VLOOKUP(BD$160,$AD$9:$AN$15,8,FALSE),"","sed -i "&amp;IF($AK$158="MacOS","'' ","")&amp;"'s#"&amp;BD$160&amp;"="""&amp;INDEX($E$120:$G$122,MATCH("●",INDEX($H$120:$AQ$122,,MATCH($D168,$67:$67,0)-7),0),1)&amp;""""&amp;"#"&amp;BD$160&amp;"="&amp;""""&amp;VLOOKUP(BD$160,$AD$9:$AN$15,8,FALSE)&amp;""""&amp;"#g'"&amp;"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68" s="71" t="str">
        <f>SUBSTITUTE(IF(VLOOKUP(BE$160,$AD$9:$AN$15,8,FALSE)=INDEX($E$124:$G$125,MATCH("●",INDEX($H$124:$AQ$125,,MATCH($D168,$67:$67,0)-7),0),1),"","sed -i "&amp;IF($AK$158="MacOS","'' ","")&amp;"'s#"&amp;BE$160&amp;"="""&amp;VLOOKUP(BE$160,$AD$9:$AN$15,8,FALSE)&amp;""""&amp;"#"&amp;BE$160&amp;"="&amp;""""&amp;INDEX($E$124:$G$125,MATCH("●",INDEX($H$124:$AQ$125,,MATCH($D168,$67:$67,0)-7),0),1)&amp;""""&amp;"#g'"&amp;" ${CONFIG_DIR}"&amp;$K$7&amp;"; export "&amp;BE$160&amp;"="&amp;""""&amp;INDEX($E$124:$G$125,MATCH("●",INDEX($H$124:$AQ$125,,MATCH($D168,$67:$67,0)-7),0),1)&amp;""";"),",",""",""")</f>
        <v/>
      </c>
      <c r="BF168" s="71" t="str">
        <f>SUBSTITUTE(IF(INDEX($E$124:$G$125,MATCH("●",INDEX($H$124:$AQ$125,,MATCH($D168,$67:$67,0)-7),0),1)=VLOOKUP(BF$160,$AD$9:$AN$15,8,FALSE),"","sed -i "&amp;IF($AK$158="MacOS","'' ","")&amp;"'s#"&amp;BF$160&amp;"="""&amp;INDEX($E$124:$G$125,MATCH("●",INDEX($H$124:$AQ$125,,MATCH($D168,$67:$67,0)-7),0),1)&amp;""""&amp;"#"&amp;BF$160&amp;"="&amp;""""&amp;VLOOKUP(BF$160,$AD$9:$AN$15,8,FALSE)&amp;""""&amp;"#g'"&amp;"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68" s="71" t="str">
        <f>SUBSTITUTE(IF(VLOOKUP(BG$160,$AD$9:$AN$15,8,FALSE)=INDEX($E$127:$G$128,MATCH("●",INDEX($H$127:$AQ$128,,MATCH($D168,$67:$67,0)-7),0),1),"","sed -i "&amp;IF($AK$158="MacOS","'' ","")&amp;"'s#"&amp;BG$160&amp;"="""&amp;VLOOKUP(BG$160,$AD$9:$AN$15,8,FALSE)&amp;""""&amp;"#"&amp;BG$160&amp;"="&amp;""""&amp;INDEX($E$127:$G$128,MATCH("●",INDEX($H$127:$AQ$128,,MATCH($D168,$67:$67,0)-7),0),1)&amp;""""&amp;"#g'"&amp;" ${CONFIG_DIR}"&amp;$K$7&amp;"; export "&amp;BG$160&amp;"="&amp;""""&amp;INDEX($E$127:$G$128,MATCH("●",INDEX($H$127:$AQ$128,,MATCH($D168,$67:$67,0)-7),0),1)&amp;""";"),",",""",""")</f>
        <v/>
      </c>
      <c r="BH168" s="71" t="str">
        <f>SUBSTITUTE(IF(INDEX($E$127:$G$128,MATCH("●",INDEX($H$127:$AQ$128,,MATCH($D168,$67:$67,0)-7),0),1)=VLOOKUP(BH$160,$AD$9:$AN$15,8,FALSE),"","sed -i "&amp;IF($AK$158="MacOS","'' ","")&amp;"'s#"&amp;BH$160&amp;"="""&amp;INDEX($E$127:$G$128,MATCH("●",INDEX($H$127:$AQ$128,,MATCH($D168,$67:$67,0)-7),0),1)&amp;""""&amp;"#"&amp;BH$160&amp;"="&amp;""""&amp;VLOOKUP(BH$160,$AD$9:$AN$15,8,FALSE)&amp;""""&amp;"#g'"&amp;"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68" s="71" t="str">
        <f>SUBSTITUTE(IF(VLOOKUP(BI$160,$AD$9:$AN$15,8,FALSE)=INDEX($E$130:$G$131,MATCH("●",INDEX($H$130:$AQ$131,,MATCH($D168,$67:$67,0)-7),0),1),"","sed -i "&amp;IF($AK$158="MacOS","'' ","")&amp;"'s#"&amp;BI$160&amp;"="""&amp;VLOOKUP(BI$160,$AD$9:$AN$15,8,FALSE)&amp;""""&amp;"#"&amp;BI$160&amp;"="&amp;""""&amp;INDEX($E$130:$G$131,MATCH("●",INDEX($H$130:$AQ$131,,MATCH($D168,$67:$67,0)-7),0),1)&amp;""""&amp;"#g'"&amp;" ${CONFIG_DIR}"&amp;$K$7&amp;"; export "&amp;BI$160&amp;"="&amp;""""&amp;INDEX($E$130:$G$131,MATCH("●",INDEX($H$130:$AQ$131,,MATCH($D168,$67:$67,0)-7),0),1)&amp;""";"),",",""",""")</f>
        <v/>
      </c>
      <c r="BJ168" s="71" t="str">
        <f>SUBSTITUTE(IF(INDEX($E$130:$G$131,MATCH("●",INDEX($H$130:$AQ$131,,MATCH($D168,$67:$67,0)-7),0),1)=VLOOKUP(BJ$160,$AD$9:$AN$15,8,FALSE),"","sed -i "&amp;IF($AK$158="MacOS","'' ","")&amp;"'s#"&amp;BJ$160&amp;"="""&amp;INDEX($E$130:$G$131,MATCH("●",INDEX($H$130:$AQ$131,,MATCH($D168,$67:$67,0)-7),0),1)&amp;""""&amp;"#"&amp;BJ$160&amp;"="&amp;""""&amp;VLOOKUP(BJ$160,$AD$9:$AN$15,8,FALSE)&amp;""""&amp;"#g'"&amp;"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68" s="71" t="str">
        <f>SUBSTITUTE(IF(VLOOKUP(BK$160,$AD$19:$AN$19,8,FALSE)=INDEX($E$133:$G$134,MATCH("●",INDEX($H$133:$AQ$134,,MATCH($D168,$67:$67,0)-7),0),1),"","sed -i "&amp;IF($AK$158="MacOS","'' ","")&amp;"'s#"&amp;BK$160&amp;"="""&amp;VLOOKUP(BK$160,$AD$19:$AN$19,8,FALSE)&amp;""""&amp;"#"&amp;BK$160&amp;"="&amp;""""&amp;INDEX($E$133:$G$134,MATCH("●",INDEX($H$133:$AQ$134,,MATCH($D168,$67:$67,0)-7),0),1)&amp;""""&amp;"#g'"&amp;" ${CONFIG_DIR}"&amp;$K$17&amp;"; export "&amp;BK$160&amp;"="&amp;""""&amp;INDEX($E$133:$G$134,MATCH("●",INDEX($H$133:$AQ$134,,MATCH($D168,$67:$67,0)-7),0),1)&amp;""";"),",",""",""")</f>
        <v/>
      </c>
      <c r="BL168" s="71" t="str">
        <f>SUBSTITUTE(IF(INDEX($E$133:$G$134,MATCH("●",INDEX($H$133:$AQ$134,,MATCH($D168,$67:$67,0)-7),0),1)=VLOOKUP(BL$160,$AD$19:$AN$19,8,FALSE),"","sed -i "&amp;IF($AK$158="MacOS","'' ","")&amp;"'s#"&amp;BL$160&amp;"="""&amp;INDEX($E$133:$G$134,MATCH("●",INDEX($H$133:$AQ$134,,MATCH($D168,$67:$67,0)-7),0),1)&amp;""""&amp;"#"&amp;BL$160&amp;"="&amp;""""&amp;VLOOKUP(BL$160,$AD$19:$AN$19,8,FALSE)&amp;""""&amp;"#g'"&amp;"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68" s="5" t="s">
        <v>735</v>
      </c>
    </row>
    <row r="169" spans="4:65" ht="36" customHeight="1">
      <c r="D169" s="96">
        <f t="shared" si="3"/>
        <v>8</v>
      </c>
      <c r="E169" s="97"/>
      <c r="F169" s="97"/>
      <c r="G169" s="98"/>
      <c r="H169" s="45" t="str">
        <f t="shared" ca="1" si="2"/>
        <v>clear; echo テストケース008; sed -i '' 's#COLUMN_COUNTS="10"#COLUMN_COUNTS="1"#g' ${CONFIG_DIR}db_data_config.txt; export COLUMN_COUNTS="1";sed -i '' 's#COLUMN_DATA_TYPE="char","string","byte","short","int","long","float","double","boolean","date"#COLUMN_DATA_TYPE="float"#g' ${CONFIG_DIR}db_data_config.txt; export COLUMN_DATA_TYPE="float";sed -i '' 's#COLUMN_DATA_LENGTH="1","100","2","3","4","5","4.3","11.4","2","YYYYMMDDhhmmss"#COLUMN_DATA_LENGTH="4.3"#g' ${CONFIG_DIR}db_data_config.txt; export COLUMN_DATA_LENGTH="4.3";sh ./script/db_assemble_normal_data.sh; sed -i '' 's#COLUMN_COUNTS="1"#COLUMN_COUNTS="10"#g' ${CONFIG_DIR}db_data_config.txt; export COLUMN_COUNTS="10";sed -i '' 's#COLUMN_DATA_TYPE="float"#COLUMN_DATA_TYPE="char","string","byte","short","int","long","float","double","boolean","date"#g' ${CONFIG_DIR}db_data_config.txt; export COLUMN_DATA_TYPE="char","string","byte","short","int","long","float","double","boolean","date";sed -i '' 's#COLUMN_DATA_LENGTH="4.3"#COLUMN_DATA_LENGTH="1","100","2","3","4","5","4.3","11.4","2","YYYYMMDDhhmmss"#g' ${CONFIG_DIR}db_data_config.txt; export COLUMN_DATA_LENGTH="1","100","2","3","4","5","4.3","11.4","2","YYYYMMDDhhmmss";</v>
      </c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  <c r="AE169" s="99" t="str" cm="1">
        <f t="array" ref="AE169">SUBSTITUTE(INDEX($H$136:$AQ$136, , MATCH($D169, $67:$67, 0)-7),"-","")</f>
        <v>正常</v>
      </c>
      <c r="AF169" s="100"/>
      <c r="AG169" s="101"/>
      <c r="AH169" s="102" t="s">
        <v>1646</v>
      </c>
      <c r="AI169" s="103"/>
      <c r="AJ169" s="103"/>
      <c r="AK169" s="103"/>
      <c r="AL169" s="103"/>
      <c r="AM169" s="103"/>
      <c r="AN169" s="103"/>
      <c r="AO169" s="103"/>
      <c r="AP169" s="103"/>
      <c r="AQ169" s="104"/>
      <c r="AS169" s="68" t="str" cm="1">
        <f t="array" ref="AS169">SUBSTITUTE(TEXT(INDEX($H$139:$AQ$139,1,$D169),"000000"),"-","")</f>
        <v>410001</v>
      </c>
      <c r="AT169" s="69"/>
      <c r="AU169" s="70"/>
      <c r="AW169" s="71" t="str">
        <f>SUBSTITUTE(IF(VLOOKUP(AW$160,$AD$9:$AN$15,8,FALSE)=INDEX($E$73:$G$75,MATCH("●",INDEX($H$73:$AQ$75,,MATCH($D169,$67:$67,0)-7),0),1),"","sed -i "&amp;IF($AK$158="MacOS","'' ","")&amp;"'s#"&amp;AW$160&amp;"="""&amp;VLOOKUP(AW$160,$AD$9:$AN$15,8,FALSE)&amp;""""&amp;"#"&amp;AW$160&amp;"="&amp;""""&amp;INDEX($E$73:$G$75,MATCH("●",INDEX($H$73:$AQ$75,,MATCH($D169,$67:$67,0)-7),0),1)&amp;""""&amp;"#g'"&amp;" ${CONFIG_DIR}"&amp;$K$7&amp;"; export "&amp;AW$160&amp;"="&amp;""""&amp;INDEX($E$73:$G$75,MATCH("●",INDEX($H$73:$AQ$75,,MATCH($D169,$67:$67,0)-7),0),1)&amp;""";"),",",""",""")</f>
        <v>sed -i '' 's#COLUMN_COUNTS="10"#COLUMN_COUNTS="1"#g' ${CONFIG_DIR}db_data_config.txt; export COLUMN_COUNTS="1";</v>
      </c>
      <c r="AX169" s="71" t="str">
        <f>SUBSTITUTE(IF(INDEX($E$73:$G$75,MATCH("●",INDEX($H$73:$AQ$75,,MATCH($D169,$67:$67,0)-7),0),1)=VLOOKUP(AX$160,$AD$9:$AN$15,8,FALSE),"","sed -i "&amp;IF($AK$158="MacOS","'' ","")&amp;"'s#"&amp;AX$160&amp;"="""&amp;INDEX($E$73:$G$75,MATCH("●",INDEX($H$73:$AQ$75,,MATCH($D169,$67:$67,0)-7),0),1)&amp;""""&amp;"#"&amp;AX$160&amp;"="&amp;""""&amp;VLOOKUP(AX$160,$AD$9:$AN$15,8,FALSE)&amp;""""&amp;"#g'"&amp;"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69" s="71" t="str">
        <f>SUBSTITUTE(IF(VLOOKUP(AY$160,$AD$9:$AN$15,8,FALSE)=INDEX($E$77:$G$89,MATCH("●",INDEX($H$77:$AQ$89,,MATCH($D169,$67:$67,0)-7),0),1),"","sed -i "&amp;IF($AK$158="MacOS","'' ","")&amp;"'s#"&amp;AY$160&amp;"="""&amp;VLOOKUP(AY$160,$AD$9:$AN$15,8,FALSE)&amp;""""&amp;"#"&amp;AY$160&amp;"="&amp;""""&amp;INDEX($E$77:$G$89,MATCH("●",INDEX($H$77:$AQ$89,,MATCH($D169,$67:$67,0)-7),0),1)&amp;""""&amp;"#g'"&amp;" ${CONFIG_DIR}"&amp;$K$7&amp;"; export "&amp;AY$160&amp;"="&amp;""""&amp;INDEX($E$77:$G$89,MATCH("●",INDEX($H$77:$AQ$89,,MATCH($D169,$67:$67,0)-7),0),1)&amp;""";"),",",""",""")</f>
        <v>sed -i '' 's#COLUMN_DATA_TYPE="char"",""string"",""byte"",""short"",""int"",""long"",""float"",""double"",""boolean"",""date"#COLUMN_DATA_TYPE="float"#g' ${CONFIG_DIR}db_data_config.txt; export COLUMN_DATA_TYPE="float";</v>
      </c>
      <c r="AZ169" s="71" t="str">
        <f>SUBSTITUTE(IF(INDEX($E$77:$G$89,MATCH("●",INDEX($H$77:$AQ$89,,MATCH($D169,$67:$67,0)-7),0),1)=VLOOKUP(AZ$160,$AD$9:$AN$15,8,FALSE),"","sed -i "&amp;IF($AK$158="MacOS","'' ","")&amp;"'s#"&amp;AZ$160&amp;"="""&amp;INDEX($E$77:$G$89,MATCH("●",INDEX($H$77:$AQ$89,,MATCH($D169,$67:$67,0)-7),0),1)&amp;""""&amp;"#"&amp;AZ$160&amp;"="&amp;""""&amp;VLOOKUP(AZ$160,$AD$9:$AN$15,8,FALSE)&amp;""""&amp;"#g'"&amp;"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's#COLUMN_DATA_TYPE="float"#COLUMN_DATA_TYPE="char"",""string"",""byte"",""short"",""int"",""long"",""float"",""double"",""boolean"",""date"#g'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9" s="71" t="str">
        <f>SUBSTITUTE(IF(VLOOKUP(BA$160,$AD$9:$AN$15,8,FALSE)=INDEX($E$91:$G$118,MATCH("●",INDEX($H$91:$AQ$118,,MATCH($D169,$67:$67,0)-7),0),1),"","sed -i "&amp;IF($AK$158="MacOS","'' ","")&amp;"'s#"&amp;BA$160&amp;"="""&amp;VLOOKUP(BA$160,$AD$9:$AN$15,8,FALSE)&amp;""""&amp;"#"&amp;BA$160&amp;"="&amp;""""&amp;INDEX($E$91:$G$118,MATCH("●",INDEX($H$91:$AQ$118,,MATCH($D169,$67:$67,0)-7),0),1)&amp;""""&amp;"#g'"&amp;" ${CONFIG_DIR}"&amp;$K$7&amp;"; export "&amp;BA$160&amp;"="&amp;""""&amp;INDEX($E$91:$G$118,MATCH("●",INDEX($H$91:$AQ$118,,MATCH($D169,$67:$67,0)-7),0),1)&amp;""";"),",",""",""")</f>
        <v>sed -i '' 's#COLUMN_DATA_LENGTH="1"",""100"",""2"",""3"",""4"",""5"",""4.3"",""11.4"",""2"",""YYYYMMDDhhmmss"#COLUMN_DATA_LENGTH="4.3"#g' ${CONFIG_DIR}db_data_config.txt; export COLUMN_DATA_LENGTH="4.3";</v>
      </c>
      <c r="BB169" s="71" t="str">
        <f>SUBSTITUTE(IF(INDEX($E$91:$G$118,MATCH("●",INDEX($H$91:$AQ$118,,MATCH($D169,$67:$67,0)-7),0),1)=VLOOKUP(BB$160,$AD$9:$AN$15,8,FALSE),"","sed -i "&amp;IF($AK$158="MacOS","'' ","")&amp;"'s#"&amp;BB$160&amp;"="""&amp;INDEX($E$91:$G$118,MATCH("●",INDEX($H$91:$AQ$118,,MATCH($D169,$67:$67,0)-7),0),1)&amp;""""&amp;"#"&amp;BB$160&amp;"="&amp;""""&amp;VLOOKUP(BB$160,$AD$9:$AN$15,8,FALSE)&amp;""""&amp;"#g'"&amp;"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's#COLUMN_DATA_LENGTH="4.3"#COLUMN_DATA_LENGTH="1"",""100"",""2"",""3"",""4"",""5"",""4.3"",""11.4"",""2"",""YYYYMMDDhhmmss"#g' ${CONFIG_DIR}db_data_config.txt; export COLUMN_DATA_LENGTH="1"",""100"",""2"",""3"",""4"",""5"",""4.3"",""11.4"",""2"",""YYYYMMDDhhmmss";</v>
      </c>
      <c r="BC169" s="71" t="str">
        <f>SUBSTITUTE(IF(VLOOKUP(BC$160,$AD$9:$AN$15,8,FALSE)=INDEX($E$120:$G$122,MATCH("●",INDEX($H$120:$AQ$122,,MATCH($D169,$67:$67,0)-7),0),1),"","sed -i "&amp;IF($AK$158="MacOS","'' ","")&amp;"'s#"&amp;BC$160&amp;"="""&amp;VLOOKUP(BC$160,$AD$9:$AN$15,8,FALSE)&amp;""""&amp;"#"&amp;BC$160&amp;"="&amp;""""&amp;INDEX($E$120:$G$122,MATCH("●",INDEX($H$120:$AQ$122,,MATCH($D169,$67:$67,0)-7),0),1)&amp;""""&amp;"#g'"&amp;" ${CONFIG_DIR}"&amp;$K$7&amp;"; export "&amp;BC$160&amp;"="&amp;""""&amp;INDEX($E$120:$G$122,MATCH("●",INDEX($H$120:$AQ$122,,MATCH($D169,$67:$67,0)-7),0),1)&amp;""";"),",",""",""")</f>
        <v/>
      </c>
      <c r="BD169" s="71" t="str">
        <f>SUBSTITUTE(IF(INDEX($E$120:$G$122,MATCH("●",INDEX($H$120:$AQ$122,,MATCH($D169,$67:$67,0)-7),0),1)=VLOOKUP(BD$160,$AD$9:$AN$15,8,FALSE),"","sed -i "&amp;IF($AK$158="MacOS","'' ","")&amp;"'s#"&amp;BD$160&amp;"="""&amp;INDEX($E$120:$G$122,MATCH("●",INDEX($H$120:$AQ$122,,MATCH($D169,$67:$67,0)-7),0),1)&amp;""""&amp;"#"&amp;BD$160&amp;"="&amp;""""&amp;VLOOKUP(BD$160,$AD$9:$AN$15,8,FALSE)&amp;""""&amp;"#g'"&amp;"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69" s="71" t="str">
        <f>SUBSTITUTE(IF(VLOOKUP(BE$160,$AD$9:$AN$15,8,FALSE)=INDEX($E$124:$G$125,MATCH("●",INDEX($H$124:$AQ$125,,MATCH($D169,$67:$67,0)-7),0),1),"","sed -i "&amp;IF($AK$158="MacOS","'' ","")&amp;"'s#"&amp;BE$160&amp;"="""&amp;VLOOKUP(BE$160,$AD$9:$AN$15,8,FALSE)&amp;""""&amp;"#"&amp;BE$160&amp;"="&amp;""""&amp;INDEX($E$124:$G$125,MATCH("●",INDEX($H$124:$AQ$125,,MATCH($D169,$67:$67,0)-7),0),1)&amp;""""&amp;"#g'"&amp;" ${CONFIG_DIR}"&amp;$K$7&amp;"; export "&amp;BE$160&amp;"="&amp;""""&amp;INDEX($E$124:$G$125,MATCH("●",INDEX($H$124:$AQ$125,,MATCH($D169,$67:$67,0)-7),0),1)&amp;""";"),",",""",""")</f>
        <v/>
      </c>
      <c r="BF169" s="71" t="str">
        <f>SUBSTITUTE(IF(INDEX($E$124:$G$125,MATCH("●",INDEX($H$124:$AQ$125,,MATCH($D169,$67:$67,0)-7),0),1)=VLOOKUP(BF$160,$AD$9:$AN$15,8,FALSE),"","sed -i "&amp;IF($AK$158="MacOS","'' ","")&amp;"'s#"&amp;BF$160&amp;"="""&amp;INDEX($E$124:$G$125,MATCH("●",INDEX($H$124:$AQ$125,,MATCH($D169,$67:$67,0)-7),0),1)&amp;""""&amp;"#"&amp;BF$160&amp;"="&amp;""""&amp;VLOOKUP(BF$160,$AD$9:$AN$15,8,FALSE)&amp;""""&amp;"#g'"&amp;"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69" s="71" t="str">
        <f>SUBSTITUTE(IF(VLOOKUP(BG$160,$AD$9:$AN$15,8,FALSE)=INDEX($E$127:$G$128,MATCH("●",INDEX($H$127:$AQ$128,,MATCH($D169,$67:$67,0)-7),0),1),"","sed -i "&amp;IF($AK$158="MacOS","'' ","")&amp;"'s#"&amp;BG$160&amp;"="""&amp;VLOOKUP(BG$160,$AD$9:$AN$15,8,FALSE)&amp;""""&amp;"#"&amp;BG$160&amp;"="&amp;""""&amp;INDEX($E$127:$G$128,MATCH("●",INDEX($H$127:$AQ$128,,MATCH($D169,$67:$67,0)-7),0),1)&amp;""""&amp;"#g'"&amp;" ${CONFIG_DIR}"&amp;$K$7&amp;"; export "&amp;BG$160&amp;"="&amp;""""&amp;INDEX($E$127:$G$128,MATCH("●",INDEX($H$127:$AQ$128,,MATCH($D169,$67:$67,0)-7),0),1)&amp;""";"),",",""",""")</f>
        <v/>
      </c>
      <c r="BH169" s="71" t="str">
        <f>SUBSTITUTE(IF(INDEX($E$127:$G$128,MATCH("●",INDEX($H$127:$AQ$128,,MATCH($D169,$67:$67,0)-7),0),1)=VLOOKUP(BH$160,$AD$9:$AN$15,8,FALSE),"","sed -i "&amp;IF($AK$158="MacOS","'' ","")&amp;"'s#"&amp;BH$160&amp;"="""&amp;INDEX($E$127:$G$128,MATCH("●",INDEX($H$127:$AQ$128,,MATCH($D169,$67:$67,0)-7),0),1)&amp;""""&amp;"#"&amp;BH$160&amp;"="&amp;""""&amp;VLOOKUP(BH$160,$AD$9:$AN$15,8,FALSE)&amp;""""&amp;"#g'"&amp;"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69" s="71" t="str">
        <f>SUBSTITUTE(IF(VLOOKUP(BI$160,$AD$9:$AN$15,8,FALSE)=INDEX($E$130:$G$131,MATCH("●",INDEX($H$130:$AQ$131,,MATCH($D169,$67:$67,0)-7),0),1),"","sed -i "&amp;IF($AK$158="MacOS","'' ","")&amp;"'s#"&amp;BI$160&amp;"="""&amp;VLOOKUP(BI$160,$AD$9:$AN$15,8,FALSE)&amp;""""&amp;"#"&amp;BI$160&amp;"="&amp;""""&amp;INDEX($E$130:$G$131,MATCH("●",INDEX($H$130:$AQ$131,,MATCH($D169,$67:$67,0)-7),0),1)&amp;""""&amp;"#g'"&amp;" ${CONFIG_DIR}"&amp;$K$7&amp;"; export "&amp;BI$160&amp;"="&amp;""""&amp;INDEX($E$130:$G$131,MATCH("●",INDEX($H$130:$AQ$131,,MATCH($D169,$67:$67,0)-7),0),1)&amp;""";"),",",""",""")</f>
        <v/>
      </c>
      <c r="BJ169" s="71" t="str">
        <f>SUBSTITUTE(IF(INDEX($E$130:$G$131,MATCH("●",INDEX($H$130:$AQ$131,,MATCH($D169,$67:$67,0)-7),0),1)=VLOOKUP(BJ$160,$AD$9:$AN$15,8,FALSE),"","sed -i "&amp;IF($AK$158="MacOS","'' ","")&amp;"'s#"&amp;BJ$160&amp;"="""&amp;INDEX($E$130:$G$131,MATCH("●",INDEX($H$130:$AQ$131,,MATCH($D169,$67:$67,0)-7),0),1)&amp;""""&amp;"#"&amp;BJ$160&amp;"="&amp;""""&amp;VLOOKUP(BJ$160,$AD$9:$AN$15,8,FALSE)&amp;""""&amp;"#g'"&amp;"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69" s="71" t="str">
        <f>SUBSTITUTE(IF(VLOOKUP(BK$160,$AD$19:$AN$19,8,FALSE)=INDEX($E$133:$G$134,MATCH("●",INDEX($H$133:$AQ$134,,MATCH($D169,$67:$67,0)-7),0),1),"","sed -i "&amp;IF($AK$158="MacOS","'' ","")&amp;"'s#"&amp;BK$160&amp;"="""&amp;VLOOKUP(BK$160,$AD$19:$AN$19,8,FALSE)&amp;""""&amp;"#"&amp;BK$160&amp;"="&amp;""""&amp;INDEX($E$133:$G$134,MATCH("●",INDEX($H$133:$AQ$134,,MATCH($D169,$67:$67,0)-7),0),1)&amp;""""&amp;"#g'"&amp;" ${CONFIG_DIR}"&amp;$K$17&amp;"; export "&amp;BK$160&amp;"="&amp;""""&amp;INDEX($E$133:$G$134,MATCH("●",INDEX($H$133:$AQ$134,,MATCH($D169,$67:$67,0)-7),0),1)&amp;""";"),",",""",""")</f>
        <v/>
      </c>
      <c r="BL169" s="71" t="str">
        <f>SUBSTITUTE(IF(INDEX($E$133:$G$134,MATCH("●",INDEX($H$133:$AQ$134,,MATCH($D169,$67:$67,0)-7),0),1)=VLOOKUP(BL$160,$AD$19:$AN$19,8,FALSE),"","sed -i "&amp;IF($AK$158="MacOS","'' ","")&amp;"'s#"&amp;BL$160&amp;"="""&amp;INDEX($E$133:$G$134,MATCH("●",INDEX($H$133:$AQ$134,,MATCH($D169,$67:$67,0)-7),0),1)&amp;""""&amp;"#"&amp;BL$160&amp;"="&amp;""""&amp;VLOOKUP(BL$160,$AD$19:$AN$19,8,FALSE)&amp;""""&amp;"#g'"&amp;"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69" s="5" t="s">
        <v>735</v>
      </c>
    </row>
    <row r="170" spans="4:65" ht="36" customHeight="1">
      <c r="D170" s="96">
        <f t="shared" si="3"/>
        <v>9</v>
      </c>
      <c r="E170" s="97"/>
      <c r="F170" s="97"/>
      <c r="G170" s="98"/>
      <c r="H170" s="45" t="str">
        <f t="shared" ca="1" si="2"/>
        <v>clear; echo テストケース009; sed -i '' 's#COLUMN_COUNTS="10"#COLUMN_COUNTS="1"#g' ${CONFIG_DIR}db_data_config.txt; export COLUMN_COUNTS="1";sed -i '' 's#COLUMN_DATA_TYPE="char","string","byte","short","int","long","float","double","boolean","date"#COLUMN_DATA_TYPE="double"#g' ${CONFIG_DIR}db_data_config.txt; export COLUMN_DATA_TYPE="double";sed -i '' 's#COLUMN_DATA_LENGTH="1","100","2","3","4","5","4.3","11.4","2","YYYYMMDDhhmmss"#COLUMN_DATA_LENGTH="4.3"#g' ${CONFIG_DIR}db_data_config.txt; export COLUMN_DATA_LENGTH="4.3";sh ./script/db_assemble_normal_data.sh; sed -i '' 's#COLUMN_COUNTS="1"#COLUMN_COUNTS="10"#g' ${CONFIG_DIR}db_data_config.txt; export COLUMN_COUNTS="10";sed -i '' 's#COLUMN_DATA_TYPE="double"#COLUMN_DATA_TYPE="char","string","byte","short","int","long","float","double","boolean","date"#g' ${CONFIG_DIR}db_data_config.txt; export COLUMN_DATA_TYPE="char","string","byte","short","int","long","float","double","boolean","date";sed -i '' 's#COLUMN_DATA_LENGTH="4.3"#COLUMN_DATA_LENGTH="1","100","2","3","4","5","4.3","11.4","2","YYYYMMDDhhmmss"#g' ${CONFIG_DIR}db_data_config.txt; export COLUMN_DATA_LENGTH="1","100","2","3","4","5","4.3","11.4","2","YYYYMMDDhhmmss";</v>
      </c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7"/>
      <c r="AE170" s="99" t="str" cm="1">
        <f t="array" ref="AE170">SUBSTITUTE(INDEX($H$136:$AQ$136, , MATCH($D170, $67:$67, 0)-7),"-","")</f>
        <v>正常</v>
      </c>
      <c r="AF170" s="100"/>
      <c r="AG170" s="101"/>
      <c r="AH170" s="102" t="s">
        <v>1647</v>
      </c>
      <c r="AI170" s="103"/>
      <c r="AJ170" s="103"/>
      <c r="AK170" s="103"/>
      <c r="AL170" s="103"/>
      <c r="AM170" s="103"/>
      <c r="AN170" s="103"/>
      <c r="AO170" s="103"/>
      <c r="AP170" s="103"/>
      <c r="AQ170" s="104"/>
      <c r="AS170" s="68" t="str" cm="1">
        <f t="array" ref="AS170">SUBSTITUTE(TEXT(INDEX($H$139:$AQ$139,1,$D170),"000000"),"-","")</f>
        <v>410001</v>
      </c>
      <c r="AT170" s="69"/>
      <c r="AU170" s="70"/>
      <c r="AW170" s="71" t="str">
        <f>SUBSTITUTE(IF(VLOOKUP(AW$160,$AD$9:$AN$15,8,FALSE)=INDEX($E$73:$G$75,MATCH("●",INDEX($H$73:$AQ$75,,MATCH($D170,$67:$67,0)-7),0),1),"","sed -i "&amp;IF($AK$158="MacOS","'' ","")&amp;"'s#"&amp;AW$160&amp;"="""&amp;VLOOKUP(AW$160,$AD$9:$AN$15,8,FALSE)&amp;""""&amp;"#"&amp;AW$160&amp;"="&amp;""""&amp;INDEX($E$73:$G$75,MATCH("●",INDEX($H$73:$AQ$75,,MATCH($D170,$67:$67,0)-7),0),1)&amp;""""&amp;"#g'"&amp;" ${CONFIG_DIR}"&amp;$K$7&amp;"; export "&amp;AW$160&amp;"="&amp;""""&amp;INDEX($E$73:$G$75,MATCH("●",INDEX($H$73:$AQ$75,,MATCH($D170,$67:$67,0)-7),0),1)&amp;""";"),",",""",""")</f>
        <v>sed -i '' 's#COLUMN_COUNTS="10"#COLUMN_COUNTS="1"#g' ${CONFIG_DIR}db_data_config.txt; export COLUMN_COUNTS="1";</v>
      </c>
      <c r="AX170" s="71" t="str">
        <f>SUBSTITUTE(IF(INDEX($E$73:$G$75,MATCH("●",INDEX($H$73:$AQ$75,,MATCH($D170,$67:$67,0)-7),0),1)=VLOOKUP(AX$160,$AD$9:$AN$15,8,FALSE),"","sed -i "&amp;IF($AK$158="MacOS","'' ","")&amp;"'s#"&amp;AX$160&amp;"="""&amp;INDEX($E$73:$G$75,MATCH("●",INDEX($H$73:$AQ$75,,MATCH($D170,$67:$67,0)-7),0),1)&amp;""""&amp;"#"&amp;AX$160&amp;"="&amp;""""&amp;VLOOKUP(AX$160,$AD$9:$AN$15,8,FALSE)&amp;""""&amp;"#g'"&amp;"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0" s="71" t="str">
        <f>SUBSTITUTE(IF(VLOOKUP(AY$160,$AD$9:$AN$15,8,FALSE)=INDEX($E$77:$G$89,MATCH("●",INDEX($H$77:$AQ$89,,MATCH($D170,$67:$67,0)-7),0),1),"","sed -i "&amp;IF($AK$158="MacOS","'' ","")&amp;"'s#"&amp;AY$160&amp;"="""&amp;VLOOKUP(AY$160,$AD$9:$AN$15,8,FALSE)&amp;""""&amp;"#"&amp;AY$160&amp;"="&amp;""""&amp;INDEX($E$77:$G$89,MATCH("●",INDEX($H$77:$AQ$89,,MATCH($D170,$67:$67,0)-7),0),1)&amp;""""&amp;"#g'"&amp;" ${CONFIG_DIR}"&amp;$K$7&amp;"; export "&amp;AY$160&amp;"="&amp;""""&amp;INDEX($E$77:$G$89,MATCH("●",INDEX($H$77:$AQ$89,,MATCH($D170,$67:$67,0)-7),0),1)&amp;""";"),",",""",""")</f>
        <v>sed -i '' 's#COLUMN_DATA_TYPE="char"",""string"",""byte"",""short"",""int"",""long"",""float"",""double"",""boolean"",""date"#COLUMN_DATA_TYPE="double"#g' ${CONFIG_DIR}db_data_config.txt; export COLUMN_DATA_TYPE="double";</v>
      </c>
      <c r="AZ170" s="71" t="str">
        <f>SUBSTITUTE(IF(INDEX($E$77:$G$89,MATCH("●",INDEX($H$77:$AQ$89,,MATCH($D170,$67:$67,0)-7),0),1)=VLOOKUP(AZ$160,$AD$9:$AN$15,8,FALSE),"","sed -i "&amp;IF($AK$158="MacOS","'' ","")&amp;"'s#"&amp;AZ$160&amp;"="""&amp;INDEX($E$77:$G$89,MATCH("●",INDEX($H$77:$AQ$89,,MATCH($D170,$67:$67,0)-7),0),1)&amp;""""&amp;"#"&amp;AZ$160&amp;"="&amp;""""&amp;VLOOKUP(AZ$160,$AD$9:$AN$15,8,FALSE)&amp;""""&amp;"#g'"&amp;"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's#COLUMN_DATA_TYPE="double"#COLUMN_DATA_TYPE="char"",""string"",""byte"",""short"",""int"",""long"",""float"",""double"",""boolean"",""date"#g'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0" s="71" t="str">
        <f>SUBSTITUTE(IF(VLOOKUP(BA$160,$AD$9:$AN$15,8,FALSE)=INDEX($E$91:$G$118,MATCH("●",INDEX($H$91:$AQ$118,,MATCH($D170,$67:$67,0)-7),0),1),"","sed -i "&amp;IF($AK$158="MacOS","'' ","")&amp;"'s#"&amp;BA$160&amp;"="""&amp;VLOOKUP(BA$160,$AD$9:$AN$15,8,FALSE)&amp;""""&amp;"#"&amp;BA$160&amp;"="&amp;""""&amp;INDEX($E$91:$G$118,MATCH("●",INDEX($H$91:$AQ$118,,MATCH($D170,$67:$67,0)-7),0),1)&amp;""""&amp;"#g'"&amp;" ${CONFIG_DIR}"&amp;$K$7&amp;"; export "&amp;BA$160&amp;"="&amp;""""&amp;INDEX($E$91:$G$118,MATCH("●",INDEX($H$91:$AQ$118,,MATCH($D170,$67:$67,0)-7),0),1)&amp;""";"),",",""",""")</f>
        <v>sed -i '' 's#COLUMN_DATA_LENGTH="1"",""100"",""2"",""3"",""4"",""5"",""4.3"",""11.4"",""2"",""YYYYMMDDhhmmss"#COLUMN_DATA_LENGTH="4.3"#g' ${CONFIG_DIR}db_data_config.txt; export COLUMN_DATA_LENGTH="4.3";</v>
      </c>
      <c r="BB170" s="71" t="str">
        <f>SUBSTITUTE(IF(INDEX($E$91:$G$118,MATCH("●",INDEX($H$91:$AQ$118,,MATCH($D170,$67:$67,0)-7),0),1)=VLOOKUP(BB$160,$AD$9:$AN$15,8,FALSE),"","sed -i "&amp;IF($AK$158="MacOS","'' ","")&amp;"'s#"&amp;BB$160&amp;"="""&amp;INDEX($E$91:$G$118,MATCH("●",INDEX($H$91:$AQ$118,,MATCH($D170,$67:$67,0)-7),0),1)&amp;""""&amp;"#"&amp;BB$160&amp;"="&amp;""""&amp;VLOOKUP(BB$160,$AD$9:$AN$15,8,FALSE)&amp;""""&amp;"#g'"&amp;"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's#COLUMN_DATA_LENGTH="4.3"#COLUMN_DATA_LENGTH="1"",""100"",""2"",""3"",""4"",""5"",""4.3"",""11.4"",""2"",""YYYYMMDDhhmmss"#g' ${CONFIG_DIR}db_data_config.txt; export COLUMN_DATA_LENGTH="1"",""100"",""2"",""3"",""4"",""5"",""4.3"",""11.4"",""2"",""YYYYMMDDhhmmss";</v>
      </c>
      <c r="BC170" s="71" t="str">
        <f>SUBSTITUTE(IF(VLOOKUP(BC$160,$AD$9:$AN$15,8,FALSE)=INDEX($E$120:$G$122,MATCH("●",INDEX($H$120:$AQ$122,,MATCH($D170,$67:$67,0)-7),0),1),"","sed -i "&amp;IF($AK$158="MacOS","'' ","")&amp;"'s#"&amp;BC$160&amp;"="""&amp;VLOOKUP(BC$160,$AD$9:$AN$15,8,FALSE)&amp;""""&amp;"#"&amp;BC$160&amp;"="&amp;""""&amp;INDEX($E$120:$G$122,MATCH("●",INDEX($H$120:$AQ$122,,MATCH($D170,$67:$67,0)-7),0),1)&amp;""""&amp;"#g'"&amp;" ${CONFIG_DIR}"&amp;$K$7&amp;"; export "&amp;BC$160&amp;"="&amp;""""&amp;INDEX($E$120:$G$122,MATCH("●",INDEX($H$120:$AQ$122,,MATCH($D170,$67:$67,0)-7),0),1)&amp;""";"),",",""",""")</f>
        <v/>
      </c>
      <c r="BD170" s="71" t="str">
        <f>SUBSTITUTE(IF(INDEX($E$120:$G$122,MATCH("●",INDEX($H$120:$AQ$122,,MATCH($D170,$67:$67,0)-7),0),1)=VLOOKUP(BD$160,$AD$9:$AN$15,8,FALSE),"","sed -i "&amp;IF($AK$158="MacOS","'' ","")&amp;"'s#"&amp;BD$160&amp;"="""&amp;INDEX($E$120:$G$122,MATCH("●",INDEX($H$120:$AQ$122,,MATCH($D170,$67:$67,0)-7),0),1)&amp;""""&amp;"#"&amp;BD$160&amp;"="&amp;""""&amp;VLOOKUP(BD$160,$AD$9:$AN$15,8,FALSE)&amp;""""&amp;"#g'"&amp;"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0" s="71" t="str">
        <f>SUBSTITUTE(IF(VLOOKUP(BE$160,$AD$9:$AN$15,8,FALSE)=INDEX($E$124:$G$125,MATCH("●",INDEX($H$124:$AQ$125,,MATCH($D170,$67:$67,0)-7),0),1),"","sed -i "&amp;IF($AK$158="MacOS","'' ","")&amp;"'s#"&amp;BE$160&amp;"="""&amp;VLOOKUP(BE$160,$AD$9:$AN$15,8,FALSE)&amp;""""&amp;"#"&amp;BE$160&amp;"="&amp;""""&amp;INDEX($E$124:$G$125,MATCH("●",INDEX($H$124:$AQ$125,,MATCH($D170,$67:$67,0)-7),0),1)&amp;""""&amp;"#g'"&amp;" ${CONFIG_DIR}"&amp;$K$7&amp;"; export "&amp;BE$160&amp;"="&amp;""""&amp;INDEX($E$124:$G$125,MATCH("●",INDEX($H$124:$AQ$125,,MATCH($D170,$67:$67,0)-7),0),1)&amp;""";"),",",""",""")</f>
        <v/>
      </c>
      <c r="BF170" s="71" t="str">
        <f>SUBSTITUTE(IF(INDEX($E$124:$G$125,MATCH("●",INDEX($H$124:$AQ$125,,MATCH($D170,$67:$67,0)-7),0),1)=VLOOKUP(BF$160,$AD$9:$AN$15,8,FALSE),"","sed -i "&amp;IF($AK$158="MacOS","'' ","")&amp;"'s#"&amp;BF$160&amp;"="""&amp;INDEX($E$124:$G$125,MATCH("●",INDEX($H$124:$AQ$125,,MATCH($D170,$67:$67,0)-7),0),1)&amp;""""&amp;"#"&amp;BF$160&amp;"="&amp;""""&amp;VLOOKUP(BF$160,$AD$9:$AN$15,8,FALSE)&amp;""""&amp;"#g'"&amp;"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0" s="71" t="str">
        <f>SUBSTITUTE(IF(VLOOKUP(BG$160,$AD$9:$AN$15,8,FALSE)=INDEX($E$127:$G$128,MATCH("●",INDEX($H$127:$AQ$128,,MATCH($D170,$67:$67,0)-7),0),1),"","sed -i "&amp;IF($AK$158="MacOS","'' ","")&amp;"'s#"&amp;BG$160&amp;"="""&amp;VLOOKUP(BG$160,$AD$9:$AN$15,8,FALSE)&amp;""""&amp;"#"&amp;BG$160&amp;"="&amp;""""&amp;INDEX($E$127:$G$128,MATCH("●",INDEX($H$127:$AQ$128,,MATCH($D170,$67:$67,0)-7),0),1)&amp;""""&amp;"#g'"&amp;" ${CONFIG_DIR}"&amp;$K$7&amp;"; export "&amp;BG$160&amp;"="&amp;""""&amp;INDEX($E$127:$G$128,MATCH("●",INDEX($H$127:$AQ$128,,MATCH($D170,$67:$67,0)-7),0),1)&amp;""";"),",",""",""")</f>
        <v/>
      </c>
      <c r="BH170" s="71" t="str">
        <f>SUBSTITUTE(IF(INDEX($E$127:$G$128,MATCH("●",INDEX($H$127:$AQ$128,,MATCH($D170,$67:$67,0)-7),0),1)=VLOOKUP(BH$160,$AD$9:$AN$15,8,FALSE),"","sed -i "&amp;IF($AK$158="MacOS","'' ","")&amp;"'s#"&amp;BH$160&amp;"="""&amp;INDEX($E$127:$G$128,MATCH("●",INDEX($H$127:$AQ$128,,MATCH($D170,$67:$67,0)-7),0),1)&amp;""""&amp;"#"&amp;BH$160&amp;"="&amp;""""&amp;VLOOKUP(BH$160,$AD$9:$AN$15,8,FALSE)&amp;""""&amp;"#g'"&amp;"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0" s="71" t="str">
        <f>SUBSTITUTE(IF(VLOOKUP(BI$160,$AD$9:$AN$15,8,FALSE)=INDEX($E$130:$G$131,MATCH("●",INDEX($H$130:$AQ$131,,MATCH($D170,$67:$67,0)-7),0),1),"","sed -i "&amp;IF($AK$158="MacOS","'' ","")&amp;"'s#"&amp;BI$160&amp;"="""&amp;VLOOKUP(BI$160,$AD$9:$AN$15,8,FALSE)&amp;""""&amp;"#"&amp;BI$160&amp;"="&amp;""""&amp;INDEX($E$130:$G$131,MATCH("●",INDEX($H$130:$AQ$131,,MATCH($D170,$67:$67,0)-7),0),1)&amp;""""&amp;"#g'"&amp;" ${CONFIG_DIR}"&amp;$K$7&amp;"; export "&amp;BI$160&amp;"="&amp;""""&amp;INDEX($E$130:$G$131,MATCH("●",INDEX($H$130:$AQ$131,,MATCH($D170,$67:$67,0)-7),0),1)&amp;""";"),",",""",""")</f>
        <v/>
      </c>
      <c r="BJ170" s="71" t="str">
        <f>SUBSTITUTE(IF(INDEX($E$130:$G$131,MATCH("●",INDEX($H$130:$AQ$131,,MATCH($D170,$67:$67,0)-7),0),1)=VLOOKUP(BJ$160,$AD$9:$AN$15,8,FALSE),"","sed -i "&amp;IF($AK$158="MacOS","'' ","")&amp;"'s#"&amp;BJ$160&amp;"="""&amp;INDEX($E$130:$G$131,MATCH("●",INDEX($H$130:$AQ$131,,MATCH($D170,$67:$67,0)-7),0),1)&amp;""""&amp;"#"&amp;BJ$160&amp;"="&amp;""""&amp;VLOOKUP(BJ$160,$AD$9:$AN$15,8,FALSE)&amp;""""&amp;"#g'"&amp;"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0" s="71" t="str">
        <f>SUBSTITUTE(IF(VLOOKUP(BK$160,$AD$19:$AN$19,8,FALSE)=INDEX($E$133:$G$134,MATCH("●",INDEX($H$133:$AQ$134,,MATCH($D170,$67:$67,0)-7),0),1),"","sed -i "&amp;IF($AK$158="MacOS","'' ","")&amp;"'s#"&amp;BK$160&amp;"="""&amp;VLOOKUP(BK$160,$AD$19:$AN$19,8,FALSE)&amp;""""&amp;"#"&amp;BK$160&amp;"="&amp;""""&amp;INDEX($E$133:$G$134,MATCH("●",INDEX($H$133:$AQ$134,,MATCH($D170,$67:$67,0)-7),0),1)&amp;""""&amp;"#g'"&amp;" ${CONFIG_DIR}"&amp;$K$17&amp;"; export "&amp;BK$160&amp;"="&amp;""""&amp;INDEX($E$133:$G$134,MATCH("●",INDEX($H$133:$AQ$134,,MATCH($D170,$67:$67,0)-7),0),1)&amp;""";"),",",""",""")</f>
        <v/>
      </c>
      <c r="BL170" s="71" t="str">
        <f>SUBSTITUTE(IF(INDEX($E$133:$G$134,MATCH("●",INDEX($H$133:$AQ$134,,MATCH($D170,$67:$67,0)-7),0),1)=VLOOKUP(BL$160,$AD$19:$AN$19,8,FALSE),"","sed -i "&amp;IF($AK$158="MacOS","'' ","")&amp;"'s#"&amp;BL$160&amp;"="""&amp;INDEX($E$133:$G$134,MATCH("●",INDEX($H$133:$AQ$134,,MATCH($D170,$67:$67,0)-7),0),1)&amp;""""&amp;"#"&amp;BL$160&amp;"="&amp;""""&amp;VLOOKUP(BL$160,$AD$19:$AN$19,8,FALSE)&amp;""""&amp;"#g'"&amp;"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70" s="5" t="s">
        <v>735</v>
      </c>
    </row>
    <row r="171" spans="4:65" ht="72" customHeight="1">
      <c r="D171" s="96">
        <f t="shared" si="3"/>
        <v>10</v>
      </c>
      <c r="E171" s="97"/>
      <c r="F171" s="97"/>
      <c r="G171" s="98"/>
      <c r="H171" s="45" t="str">
        <f t="shared" ca="1" si="2"/>
        <v>clear; echo テストケース010; sed -i '' 's#COLUMN_COUNTS="10"#COLUMN_COUNTS="1"#g' ${CONFIG_DIR}db_data_config.txt; export COLUMN_COUNTS="1";sed -i '' 's#COLUMN_DATA_TYPE="char","string","byte","short","int","long","float","double","boolean","date"#COLUMN_DATA_TYPE="boolean"#g' ${CONFIG_DIR}db_data_config.txt; export COLUMN_DATA_TYPE="boolean";sed -i '' 's#COLUMN_DATA_LENGTH="1","100","2","3","4","5","4.3","11.4","2","YYYYMMDDhhmmss"#COLUMN_DATA_LENGTH="0"#g' ${CONFIG_DIR}db_data_config.txt; export COLUMN_DATA_LENGTH="0";sh ./script/db_assemble_normal_data.sh; sed -i '' 's#COLUMN_COUNTS="1"#COLUMN_COUNTS="10"#g' ${CONFIG_DIR}db_data_config.txt; export COLUMN_COUNTS="10";sed -i '' 's#COLUMN_DATA_TYPE="boolean"#COLUMN_DATA_TYPE="char","string","byte","short","int","long","float","double","boolean","date"#g' ${CONFIG_DIR}db_data_config.txt; export COLUMN_DATA_TYPE="char","string","byte","short","int","long","float","double","boolean","date";sed -i '' 's#COLUMN_DATA_LENGTH="0"#COLUMN_DATA_LENGTH="1","100","2","3","4","5","4.3","11.4","2","YYYYMMDDhhmmss"#g' ${CONFIG_DIR}db_data_config.txt; export COLUMN_DATA_LENGTH="1","100","2","3","4","5","4.3","11.4","2","YYYYMMDDhhmmss";</v>
      </c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  <c r="AE171" s="99" t="str" cm="1">
        <f t="array" ref="AE171">SUBSTITUTE(INDEX($H$136:$AQ$136, , MATCH($D171, $67:$67, 0)-7),"-","")</f>
        <v>正常</v>
      </c>
      <c r="AF171" s="100"/>
      <c r="AG171" s="101"/>
      <c r="AH171" s="102" t="s">
        <v>1648</v>
      </c>
      <c r="AI171" s="103"/>
      <c r="AJ171" s="103"/>
      <c r="AK171" s="103"/>
      <c r="AL171" s="103"/>
      <c r="AM171" s="103"/>
      <c r="AN171" s="103"/>
      <c r="AO171" s="103"/>
      <c r="AP171" s="103"/>
      <c r="AQ171" s="104"/>
      <c r="AS171" s="68" t="str" cm="1">
        <f t="array" ref="AS171">SUBSTITUTE(TEXT(INDEX($H$139:$AQ$139,1,$D171),"000000"),"-","")</f>
        <v>410001</v>
      </c>
      <c r="AT171" s="69"/>
      <c r="AU171" s="70"/>
      <c r="AW171" s="71" t="str">
        <f>SUBSTITUTE(IF(VLOOKUP(AW$160,$AD$9:$AN$15,8,FALSE)=INDEX($E$73:$G$75,MATCH("●",INDEX($H$73:$AQ$75,,MATCH($D171,$67:$67,0)-7),0),1),"","sed -i "&amp;IF($AK$158="MacOS","'' ","")&amp;"'s#"&amp;AW$160&amp;"="""&amp;VLOOKUP(AW$160,$AD$9:$AN$15,8,FALSE)&amp;""""&amp;"#"&amp;AW$160&amp;"="&amp;""""&amp;INDEX($E$73:$G$75,MATCH("●",INDEX($H$73:$AQ$75,,MATCH($D171,$67:$67,0)-7),0),1)&amp;""""&amp;"#g'"&amp;" ${CONFIG_DIR}"&amp;$K$7&amp;"; export "&amp;AW$160&amp;"="&amp;""""&amp;INDEX($E$73:$G$75,MATCH("●",INDEX($H$73:$AQ$75,,MATCH($D171,$67:$67,0)-7),0),1)&amp;""";"),",",""",""")</f>
        <v>sed -i '' 's#COLUMN_COUNTS="10"#COLUMN_COUNTS="1"#g' ${CONFIG_DIR}db_data_config.txt; export COLUMN_COUNTS="1";</v>
      </c>
      <c r="AX171" s="71" t="str">
        <f>SUBSTITUTE(IF(INDEX($E$73:$G$75,MATCH("●",INDEX($H$73:$AQ$75,,MATCH($D171,$67:$67,0)-7),0),1)=VLOOKUP(AX$160,$AD$9:$AN$15,8,FALSE),"","sed -i "&amp;IF($AK$158="MacOS","'' ","")&amp;"'s#"&amp;AX$160&amp;"="""&amp;INDEX($E$73:$G$75,MATCH("●",INDEX($H$73:$AQ$75,,MATCH($D171,$67:$67,0)-7),0),1)&amp;""""&amp;"#"&amp;AX$160&amp;"="&amp;""""&amp;VLOOKUP(AX$160,$AD$9:$AN$15,8,FALSE)&amp;""""&amp;"#g'"&amp;"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1" s="71" t="str">
        <f>SUBSTITUTE(IF(VLOOKUP(AY$160,$AD$9:$AN$15,8,FALSE)=INDEX($E$77:$G$89,MATCH("●",INDEX($H$77:$AQ$89,,MATCH($D171,$67:$67,0)-7),0),1),"","sed -i "&amp;IF($AK$158="MacOS","'' ","")&amp;"'s#"&amp;AY$160&amp;"="""&amp;VLOOKUP(AY$160,$AD$9:$AN$15,8,FALSE)&amp;""""&amp;"#"&amp;AY$160&amp;"="&amp;""""&amp;INDEX($E$77:$G$89,MATCH("●",INDEX($H$77:$AQ$89,,MATCH($D171,$67:$67,0)-7),0),1)&amp;""""&amp;"#g'"&amp;" ${CONFIG_DIR}"&amp;$K$7&amp;"; export "&amp;AY$160&amp;"="&amp;""""&amp;INDEX($E$77:$G$89,MATCH("●",INDEX($H$77:$AQ$89,,MATCH($D171,$67:$67,0)-7),0),1)&amp;""";"),",",""",""")</f>
        <v>sed -i '' 's#COLUMN_DATA_TYPE="char"",""string"",""byte"",""short"",""int"",""long"",""float"",""double"",""boolean"",""date"#COLUMN_DATA_TYPE="boolean"#g' ${CONFIG_DIR}db_data_config.txt; export COLUMN_DATA_TYPE="boolean";</v>
      </c>
      <c r="AZ171" s="71" t="str">
        <f>SUBSTITUTE(IF(INDEX($E$77:$G$89,MATCH("●",INDEX($H$77:$AQ$89,,MATCH($D171,$67:$67,0)-7),0),1)=VLOOKUP(AZ$160,$AD$9:$AN$15,8,FALSE),"","sed -i "&amp;IF($AK$158="MacOS","'' ","")&amp;"'s#"&amp;AZ$160&amp;"="""&amp;INDEX($E$77:$G$89,MATCH("●",INDEX($H$77:$AQ$89,,MATCH($D171,$67:$67,0)-7),0),1)&amp;""""&amp;"#"&amp;AZ$160&amp;"="&amp;""""&amp;VLOOKUP(AZ$160,$AD$9:$AN$15,8,FALSE)&amp;""""&amp;"#g'"&amp;"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's#COLUMN_DATA_TYPE="boolean"#COLUMN_DATA_TYPE="char"",""string"",""byte"",""short"",""int"",""long"",""float"",""double"",""boolean"",""date"#g'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1" s="71" t="str">
        <f>SUBSTITUTE(IF(VLOOKUP(BA$160,$AD$9:$AN$15,8,FALSE)=INDEX($E$91:$G$118,MATCH("●",INDEX($H$91:$AQ$118,,MATCH($D171,$67:$67,0)-7),0),1),"","sed -i "&amp;IF($AK$158="MacOS","'' ","")&amp;"'s#"&amp;BA$160&amp;"="""&amp;VLOOKUP(BA$160,$AD$9:$AN$15,8,FALSE)&amp;""""&amp;"#"&amp;BA$160&amp;"="&amp;""""&amp;INDEX($E$91:$G$118,MATCH("●",INDEX($H$91:$AQ$118,,MATCH($D171,$67:$67,0)-7),0),1)&amp;""""&amp;"#g'"&amp;" ${CONFIG_DIR}"&amp;$K$7&amp;"; export "&amp;BA$160&amp;"="&amp;""""&amp;INDEX($E$91:$G$118,MATCH("●",INDEX($H$91:$AQ$118,,MATCH($D171,$67:$67,0)-7),0),1)&amp;""";"),",",""",""")</f>
        <v>sed -i '' 's#COLUMN_DATA_LENGTH="1"",""100"",""2"",""3"",""4"",""5"",""4.3"",""11.4"",""2"",""YYYYMMDDhhmmss"#COLUMN_DATA_LENGTH="0"#g' ${CONFIG_DIR}db_data_config.txt; export COLUMN_DATA_LENGTH="0";</v>
      </c>
      <c r="BB171" s="71" t="str">
        <f>SUBSTITUTE(IF(INDEX($E$91:$G$118,MATCH("●",INDEX($H$91:$AQ$118,,MATCH($D171,$67:$67,0)-7),0),1)=VLOOKUP(BB$160,$AD$9:$AN$15,8,FALSE),"","sed -i "&amp;IF($AK$158="MacOS","'' ","")&amp;"'s#"&amp;BB$160&amp;"="""&amp;INDEX($E$91:$G$118,MATCH("●",INDEX($H$91:$AQ$118,,MATCH($D171,$67:$67,0)-7),0),1)&amp;""""&amp;"#"&amp;BB$160&amp;"="&amp;""""&amp;VLOOKUP(BB$160,$AD$9:$AN$15,8,FALSE)&amp;""""&amp;"#g'"&amp;"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's#COLUMN_DATA_LENGTH="0"#COLUMN_DATA_LENGTH="1"",""100"",""2"",""3"",""4"",""5"",""4.3"",""11.4"",""2"",""YYYYMMDDhhmmss"#g' ${CONFIG_DIR}db_data_config.txt; export COLUMN_DATA_LENGTH="1"",""100"",""2"",""3"",""4"",""5"",""4.3"",""11.4"",""2"",""YYYYMMDDhhmmss";</v>
      </c>
      <c r="BC171" s="71" t="str">
        <f>SUBSTITUTE(IF(VLOOKUP(BC$160,$AD$9:$AN$15,8,FALSE)=INDEX($E$120:$G$122,MATCH("●",INDEX($H$120:$AQ$122,,MATCH($D171,$67:$67,0)-7),0),1),"","sed -i "&amp;IF($AK$158="MacOS","'' ","")&amp;"'s#"&amp;BC$160&amp;"="""&amp;VLOOKUP(BC$160,$AD$9:$AN$15,8,FALSE)&amp;""""&amp;"#"&amp;BC$160&amp;"="&amp;""""&amp;INDEX($E$120:$G$122,MATCH("●",INDEX($H$120:$AQ$122,,MATCH($D171,$67:$67,0)-7),0),1)&amp;""""&amp;"#g'"&amp;" ${CONFIG_DIR}"&amp;$K$7&amp;"; export "&amp;BC$160&amp;"="&amp;""""&amp;INDEX($E$120:$G$122,MATCH("●",INDEX($H$120:$AQ$122,,MATCH($D171,$67:$67,0)-7),0),1)&amp;""";"),",",""",""")</f>
        <v/>
      </c>
      <c r="BD171" s="71" t="str">
        <f>SUBSTITUTE(IF(INDEX($E$120:$G$122,MATCH("●",INDEX($H$120:$AQ$122,,MATCH($D171,$67:$67,0)-7),0),1)=VLOOKUP(BD$160,$AD$9:$AN$15,8,FALSE),"","sed -i "&amp;IF($AK$158="MacOS","'' ","")&amp;"'s#"&amp;BD$160&amp;"="""&amp;INDEX($E$120:$G$122,MATCH("●",INDEX($H$120:$AQ$122,,MATCH($D171,$67:$67,0)-7),0),1)&amp;""""&amp;"#"&amp;BD$160&amp;"="&amp;""""&amp;VLOOKUP(BD$160,$AD$9:$AN$15,8,FALSE)&amp;""""&amp;"#g'"&amp;"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1" s="71" t="str">
        <f>SUBSTITUTE(IF(VLOOKUP(BE$160,$AD$9:$AN$15,8,FALSE)=INDEX($E$124:$G$125,MATCH("●",INDEX($H$124:$AQ$125,,MATCH($D171,$67:$67,0)-7),0),1),"","sed -i "&amp;IF($AK$158="MacOS","'' ","")&amp;"'s#"&amp;BE$160&amp;"="""&amp;VLOOKUP(BE$160,$AD$9:$AN$15,8,FALSE)&amp;""""&amp;"#"&amp;BE$160&amp;"="&amp;""""&amp;INDEX($E$124:$G$125,MATCH("●",INDEX($H$124:$AQ$125,,MATCH($D171,$67:$67,0)-7),0),1)&amp;""""&amp;"#g'"&amp;" ${CONFIG_DIR}"&amp;$K$7&amp;"; export "&amp;BE$160&amp;"="&amp;""""&amp;INDEX($E$124:$G$125,MATCH("●",INDEX($H$124:$AQ$125,,MATCH($D171,$67:$67,0)-7),0),1)&amp;""";"),",",""",""")</f>
        <v/>
      </c>
      <c r="BF171" s="71" t="str">
        <f>SUBSTITUTE(IF(INDEX($E$124:$G$125,MATCH("●",INDEX($H$124:$AQ$125,,MATCH($D171,$67:$67,0)-7),0),1)=VLOOKUP(BF$160,$AD$9:$AN$15,8,FALSE),"","sed -i "&amp;IF($AK$158="MacOS","'' ","")&amp;"'s#"&amp;BF$160&amp;"="""&amp;INDEX($E$124:$G$125,MATCH("●",INDEX($H$124:$AQ$125,,MATCH($D171,$67:$67,0)-7),0),1)&amp;""""&amp;"#"&amp;BF$160&amp;"="&amp;""""&amp;VLOOKUP(BF$160,$AD$9:$AN$15,8,FALSE)&amp;""""&amp;"#g'"&amp;"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1" s="71" t="str">
        <f>SUBSTITUTE(IF(VLOOKUP(BG$160,$AD$9:$AN$15,8,FALSE)=INDEX($E$127:$G$128,MATCH("●",INDEX($H$127:$AQ$128,,MATCH($D171,$67:$67,0)-7),0),1),"","sed -i "&amp;IF($AK$158="MacOS","'' ","")&amp;"'s#"&amp;BG$160&amp;"="""&amp;VLOOKUP(BG$160,$AD$9:$AN$15,8,FALSE)&amp;""""&amp;"#"&amp;BG$160&amp;"="&amp;""""&amp;INDEX($E$127:$G$128,MATCH("●",INDEX($H$127:$AQ$128,,MATCH($D171,$67:$67,0)-7),0),1)&amp;""""&amp;"#g'"&amp;" ${CONFIG_DIR}"&amp;$K$7&amp;"; export "&amp;BG$160&amp;"="&amp;""""&amp;INDEX($E$127:$G$128,MATCH("●",INDEX($H$127:$AQ$128,,MATCH($D171,$67:$67,0)-7),0),1)&amp;""";"),",",""",""")</f>
        <v/>
      </c>
      <c r="BH171" s="71" t="str">
        <f>SUBSTITUTE(IF(INDEX($E$127:$G$128,MATCH("●",INDEX($H$127:$AQ$128,,MATCH($D171,$67:$67,0)-7),0),1)=VLOOKUP(BH$160,$AD$9:$AN$15,8,FALSE),"","sed -i "&amp;IF($AK$158="MacOS","'' ","")&amp;"'s#"&amp;BH$160&amp;"="""&amp;INDEX($E$127:$G$128,MATCH("●",INDEX($H$127:$AQ$128,,MATCH($D171,$67:$67,0)-7),0),1)&amp;""""&amp;"#"&amp;BH$160&amp;"="&amp;""""&amp;VLOOKUP(BH$160,$AD$9:$AN$15,8,FALSE)&amp;""""&amp;"#g'"&amp;"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1" s="71" t="str">
        <f>SUBSTITUTE(IF(VLOOKUP(BI$160,$AD$9:$AN$15,8,FALSE)=INDEX($E$130:$G$131,MATCH("●",INDEX($H$130:$AQ$131,,MATCH($D171,$67:$67,0)-7),0),1),"","sed -i "&amp;IF($AK$158="MacOS","'' ","")&amp;"'s#"&amp;BI$160&amp;"="""&amp;VLOOKUP(BI$160,$AD$9:$AN$15,8,FALSE)&amp;""""&amp;"#"&amp;BI$160&amp;"="&amp;""""&amp;INDEX($E$130:$G$131,MATCH("●",INDEX($H$130:$AQ$131,,MATCH($D171,$67:$67,0)-7),0),1)&amp;""""&amp;"#g'"&amp;" ${CONFIG_DIR}"&amp;$K$7&amp;"; export "&amp;BI$160&amp;"="&amp;""""&amp;INDEX($E$130:$G$131,MATCH("●",INDEX($H$130:$AQ$131,,MATCH($D171,$67:$67,0)-7),0),1)&amp;""";"),",",""",""")</f>
        <v/>
      </c>
      <c r="BJ171" s="71" t="str">
        <f>SUBSTITUTE(IF(INDEX($E$130:$G$131,MATCH("●",INDEX($H$130:$AQ$131,,MATCH($D171,$67:$67,0)-7),0),1)=VLOOKUP(BJ$160,$AD$9:$AN$15,8,FALSE),"","sed -i "&amp;IF($AK$158="MacOS","'' ","")&amp;"'s#"&amp;BJ$160&amp;"="""&amp;INDEX($E$130:$G$131,MATCH("●",INDEX($H$130:$AQ$131,,MATCH($D171,$67:$67,0)-7),0),1)&amp;""""&amp;"#"&amp;BJ$160&amp;"="&amp;""""&amp;VLOOKUP(BJ$160,$AD$9:$AN$15,8,FALSE)&amp;""""&amp;"#g'"&amp;"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1" s="71" t="str">
        <f>SUBSTITUTE(IF(VLOOKUP(BK$160,$AD$19:$AN$19,8,FALSE)=INDEX($E$133:$G$134,MATCH("●",INDEX($H$133:$AQ$134,,MATCH($D171,$67:$67,0)-7),0),1),"","sed -i "&amp;IF($AK$158="MacOS","'' ","")&amp;"'s#"&amp;BK$160&amp;"="""&amp;VLOOKUP(BK$160,$AD$19:$AN$19,8,FALSE)&amp;""""&amp;"#"&amp;BK$160&amp;"="&amp;""""&amp;INDEX($E$133:$G$134,MATCH("●",INDEX($H$133:$AQ$134,,MATCH($D171,$67:$67,0)-7),0),1)&amp;""""&amp;"#g'"&amp;" ${CONFIG_DIR}"&amp;$K$17&amp;"; export "&amp;BK$160&amp;"="&amp;""""&amp;INDEX($E$133:$G$134,MATCH("●",INDEX($H$133:$AQ$134,,MATCH($D171,$67:$67,0)-7),0),1)&amp;""";"),",",""",""")</f>
        <v/>
      </c>
      <c r="BL171" s="71" t="str">
        <f>SUBSTITUTE(IF(INDEX($E$133:$G$134,MATCH("●",INDEX($H$133:$AQ$134,,MATCH($D171,$67:$67,0)-7),0),1)=VLOOKUP(BL$160,$AD$19:$AN$19,8,FALSE),"","sed -i "&amp;IF($AK$158="MacOS","'' ","")&amp;"'s#"&amp;BL$160&amp;"="""&amp;INDEX($E$133:$G$134,MATCH("●",INDEX($H$133:$AQ$134,,MATCH($D171,$67:$67,0)-7),0),1)&amp;""""&amp;"#"&amp;BL$160&amp;"="&amp;""""&amp;VLOOKUP(BL$160,$AD$19:$AN$19,8,FALSE)&amp;""""&amp;"#g'"&amp;"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71" s="5" t="s">
        <v>735</v>
      </c>
    </row>
    <row r="172" spans="4:65" ht="72" customHeight="1">
      <c r="D172" s="96">
        <f t="shared" si="3"/>
        <v>11</v>
      </c>
      <c r="E172" s="97"/>
      <c r="F172" s="97"/>
      <c r="G172" s="98"/>
      <c r="H172" s="45" t="str">
        <f t="shared" ca="1" si="2"/>
        <v>clear; echo テストケース011; sed -i '' 's#COLUMN_COUNTS="10"#COLUMN_COUNTS="1"#g' ${CONFIG_DIR}db_data_config.txt; export COLUMN_COUNTS="1";sed -i '' 's#COLUMN_DATA_TYPE="char","string","byte","short","int","long","float","double","boolean","date"#COLUMN_DATA_TYPE="boolean"#g' ${CONFIG_DIR}db_data_config.txt; export COLUMN_DATA_TYPE="boolean";sed -i '' 's#COLUMN_DATA_LENGTH="1","100","2","3","4","5","4.3","11.4","2","YYYYMMDDhhmmss"#COLUMN_DATA_LENGTH="1"#g' ${CONFIG_DIR}db_data_config.txt; export COLUMN_DATA_LENGTH="1";sh ./script/db_assemble_normal_data.sh; sed -i '' 's#COLUMN_COUNTS="1"#COLUMN_COUNTS="10"#g' ${CONFIG_DIR}db_data_config.txt; export COLUMN_COUNTS="10";sed -i '' 's#COLUMN_DATA_TYPE="boolean"#COLUMN_DATA_TYPE="char","string","byte","short","int","long","float","double","boolean","date"#g' ${CONFIG_DIR}db_data_config.txt; export COLUMN_DATA_TYPE="char","string","byte","short","int","long","float","double","boolean","date";sed -i '' 's#COLUMN_DATA_LENGTH="1"#COLUMN_DATA_LENGTH="1","100","2","3","4","5","4.3","11.4","2","YYYYMMDDhhmmss"#g' ${CONFIG_DIR}db_data_config.txt; export COLUMN_DATA_LENGTH="1","100","2","3","4","5","4.3","11.4","2","YYYYMMDDhhmmss";</v>
      </c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7"/>
      <c r="AE172" s="99" t="str" cm="1">
        <f t="array" ref="AE172">SUBSTITUTE(INDEX($H$136:$AQ$136, , MATCH($D172, $67:$67, 0)-7),"-","")</f>
        <v>正常</v>
      </c>
      <c r="AF172" s="100"/>
      <c r="AG172" s="101"/>
      <c r="AH172" s="102" t="s">
        <v>1649</v>
      </c>
      <c r="AI172" s="103"/>
      <c r="AJ172" s="103"/>
      <c r="AK172" s="103"/>
      <c r="AL172" s="103"/>
      <c r="AM172" s="103"/>
      <c r="AN172" s="103"/>
      <c r="AO172" s="103"/>
      <c r="AP172" s="103"/>
      <c r="AQ172" s="104"/>
      <c r="AS172" s="68" t="str" cm="1">
        <f t="array" ref="AS172">SUBSTITUTE(TEXT(INDEX($H$139:$AQ$139,1,$D172),"000000"),"-","")</f>
        <v>410001</v>
      </c>
      <c r="AT172" s="69"/>
      <c r="AU172" s="70"/>
      <c r="AW172" s="71" t="str">
        <f>SUBSTITUTE(IF(VLOOKUP(AW$160,$AD$9:$AN$15,8,FALSE)=INDEX($E$73:$G$75,MATCH("●",INDEX($H$73:$AQ$75,,MATCH($D172,$67:$67,0)-7),0),1),"","sed -i "&amp;IF($AK$158="MacOS","'' ","")&amp;"'s#"&amp;AW$160&amp;"="""&amp;VLOOKUP(AW$160,$AD$9:$AN$15,8,FALSE)&amp;""""&amp;"#"&amp;AW$160&amp;"="&amp;""""&amp;INDEX($E$73:$G$75,MATCH("●",INDEX($H$73:$AQ$75,,MATCH($D172,$67:$67,0)-7),0),1)&amp;""""&amp;"#g'"&amp;" ${CONFIG_DIR}"&amp;$K$7&amp;"; export "&amp;AW$160&amp;"="&amp;""""&amp;INDEX($E$73:$G$75,MATCH("●",INDEX($H$73:$AQ$75,,MATCH($D172,$67:$67,0)-7),0),1)&amp;""";"),",",""",""")</f>
        <v>sed -i '' 's#COLUMN_COUNTS="10"#COLUMN_COUNTS="1"#g' ${CONFIG_DIR}db_data_config.txt; export COLUMN_COUNTS="1";</v>
      </c>
      <c r="AX172" s="71" t="str">
        <f>SUBSTITUTE(IF(INDEX($E$73:$G$75,MATCH("●",INDEX($H$73:$AQ$75,,MATCH($D172,$67:$67,0)-7),0),1)=VLOOKUP(AX$160,$AD$9:$AN$15,8,FALSE),"","sed -i "&amp;IF($AK$158="MacOS","'' ","")&amp;"'s#"&amp;AX$160&amp;"="""&amp;INDEX($E$73:$G$75,MATCH("●",INDEX($H$73:$AQ$75,,MATCH($D172,$67:$67,0)-7),0),1)&amp;""""&amp;"#"&amp;AX$160&amp;"="&amp;""""&amp;VLOOKUP(AX$160,$AD$9:$AN$15,8,FALSE)&amp;""""&amp;"#g'"&amp;"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2" s="71" t="str">
        <f>SUBSTITUTE(IF(VLOOKUP(AY$160,$AD$9:$AN$15,8,FALSE)=INDEX($E$77:$G$89,MATCH("●",INDEX($H$77:$AQ$89,,MATCH($D172,$67:$67,0)-7),0),1),"","sed -i "&amp;IF($AK$158="MacOS","'' ","")&amp;"'s#"&amp;AY$160&amp;"="""&amp;VLOOKUP(AY$160,$AD$9:$AN$15,8,FALSE)&amp;""""&amp;"#"&amp;AY$160&amp;"="&amp;""""&amp;INDEX($E$77:$G$89,MATCH("●",INDEX($H$77:$AQ$89,,MATCH($D172,$67:$67,0)-7),0),1)&amp;""""&amp;"#g'"&amp;" ${CONFIG_DIR}"&amp;$K$7&amp;"; export "&amp;AY$160&amp;"="&amp;""""&amp;INDEX($E$77:$G$89,MATCH("●",INDEX($H$77:$AQ$89,,MATCH($D172,$67:$67,0)-7),0),1)&amp;""";"),",",""",""")</f>
        <v>sed -i '' 's#COLUMN_DATA_TYPE="char"",""string"",""byte"",""short"",""int"",""long"",""float"",""double"",""boolean"",""date"#COLUMN_DATA_TYPE="boolean"#g' ${CONFIG_DIR}db_data_config.txt; export COLUMN_DATA_TYPE="boolean";</v>
      </c>
      <c r="AZ172" s="71" t="str">
        <f>SUBSTITUTE(IF(INDEX($E$77:$G$89,MATCH("●",INDEX($H$77:$AQ$89,,MATCH($D172,$67:$67,0)-7),0),1)=VLOOKUP(AZ$160,$AD$9:$AN$15,8,FALSE),"","sed -i "&amp;IF($AK$158="MacOS","'' ","")&amp;"'s#"&amp;AZ$160&amp;"="""&amp;INDEX($E$77:$G$89,MATCH("●",INDEX($H$77:$AQ$89,,MATCH($D172,$67:$67,0)-7),0),1)&amp;""""&amp;"#"&amp;AZ$160&amp;"="&amp;""""&amp;VLOOKUP(AZ$160,$AD$9:$AN$15,8,FALSE)&amp;""""&amp;"#g'"&amp;"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's#COLUMN_DATA_TYPE="boolean"#COLUMN_DATA_TYPE="char"",""string"",""byte"",""short"",""int"",""long"",""float"",""double"",""boolean"",""date"#g'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2" s="71" t="str">
        <f>SUBSTITUTE(IF(VLOOKUP(BA$160,$AD$9:$AN$15,8,FALSE)=INDEX($E$91:$G$118,MATCH("●",INDEX($H$91:$AQ$118,,MATCH($D172,$67:$67,0)-7),0),1),"","sed -i "&amp;IF($AK$158="MacOS","'' ","")&amp;"'s#"&amp;BA$160&amp;"="""&amp;VLOOKUP(BA$160,$AD$9:$AN$15,8,FALSE)&amp;""""&amp;"#"&amp;BA$160&amp;"="&amp;""""&amp;INDEX($E$91:$G$118,MATCH("●",INDEX($H$91:$AQ$118,,MATCH($D172,$67:$67,0)-7),0),1)&amp;""""&amp;"#g'"&amp;" ${CONFIG_DIR}"&amp;$K$7&amp;"; export "&amp;BA$160&amp;"="&amp;""""&amp;INDEX($E$91:$G$118,MATCH("●",INDEX($H$91:$AQ$118,,MATCH($D172,$67:$67,0)-7),0),1)&amp;""";"),",",""",""")</f>
        <v>sed -i '' 's#COLUMN_DATA_LENGTH="1"",""100"",""2"",""3"",""4"",""5"",""4.3"",""11.4"",""2"",""YYYYMMDDhhmmss"#COLUMN_DATA_LENGTH="1"#g' ${CONFIG_DIR}db_data_config.txt; export COLUMN_DATA_LENGTH="1";</v>
      </c>
      <c r="BB172" s="71" t="str">
        <f>SUBSTITUTE(IF(INDEX($E$91:$G$118,MATCH("●",INDEX($H$91:$AQ$118,,MATCH($D172,$67:$67,0)-7),0),1)=VLOOKUP(BB$160,$AD$9:$AN$15,8,FALSE),"","sed -i "&amp;IF($AK$158="MacOS","'' ","")&amp;"'s#"&amp;BB$160&amp;"="""&amp;INDEX($E$91:$G$118,MATCH("●",INDEX($H$91:$AQ$118,,MATCH($D172,$67:$67,0)-7),0),1)&amp;""""&amp;"#"&amp;BB$160&amp;"="&amp;""""&amp;VLOOKUP(BB$160,$AD$9:$AN$15,8,FALSE)&amp;""""&amp;"#g'"&amp;"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's#COLUMN_DATA_LENGTH="1"#COLUMN_DATA_LENGTH="1"",""100"",""2"",""3"",""4"",""5"",""4.3"",""11.4"",""2"",""YYYYMMDDhhmmss"#g' ${CONFIG_DIR}db_data_config.txt; export COLUMN_DATA_LENGTH="1"",""100"",""2"",""3"",""4"",""5"",""4.3"",""11.4"",""2"",""YYYYMMDDhhmmss";</v>
      </c>
      <c r="BC172" s="71" t="str">
        <f>SUBSTITUTE(IF(VLOOKUP(BC$160,$AD$9:$AN$15,8,FALSE)=INDEX($E$120:$G$122,MATCH("●",INDEX($H$120:$AQ$122,,MATCH($D172,$67:$67,0)-7),0),1),"","sed -i "&amp;IF($AK$158="MacOS","'' ","")&amp;"'s#"&amp;BC$160&amp;"="""&amp;VLOOKUP(BC$160,$AD$9:$AN$15,8,FALSE)&amp;""""&amp;"#"&amp;BC$160&amp;"="&amp;""""&amp;INDEX($E$120:$G$122,MATCH("●",INDEX($H$120:$AQ$122,,MATCH($D172,$67:$67,0)-7),0),1)&amp;""""&amp;"#g'"&amp;" ${CONFIG_DIR}"&amp;$K$7&amp;"; export "&amp;BC$160&amp;"="&amp;""""&amp;INDEX($E$120:$G$122,MATCH("●",INDEX($H$120:$AQ$122,,MATCH($D172,$67:$67,0)-7),0),1)&amp;""";"),",",""",""")</f>
        <v/>
      </c>
      <c r="BD172" s="71" t="str">
        <f>SUBSTITUTE(IF(INDEX($E$120:$G$122,MATCH("●",INDEX($H$120:$AQ$122,,MATCH($D172,$67:$67,0)-7),0),1)=VLOOKUP(BD$160,$AD$9:$AN$15,8,FALSE),"","sed -i "&amp;IF($AK$158="MacOS","'' ","")&amp;"'s#"&amp;BD$160&amp;"="""&amp;INDEX($E$120:$G$122,MATCH("●",INDEX($H$120:$AQ$122,,MATCH($D172,$67:$67,0)-7),0),1)&amp;""""&amp;"#"&amp;BD$160&amp;"="&amp;""""&amp;VLOOKUP(BD$160,$AD$9:$AN$15,8,FALSE)&amp;""""&amp;"#g'"&amp;"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2" s="71" t="str">
        <f>SUBSTITUTE(IF(VLOOKUP(BE$160,$AD$9:$AN$15,8,FALSE)=INDEX($E$124:$G$125,MATCH("●",INDEX($H$124:$AQ$125,,MATCH($D172,$67:$67,0)-7),0),1),"","sed -i "&amp;IF($AK$158="MacOS","'' ","")&amp;"'s#"&amp;BE$160&amp;"="""&amp;VLOOKUP(BE$160,$AD$9:$AN$15,8,FALSE)&amp;""""&amp;"#"&amp;BE$160&amp;"="&amp;""""&amp;INDEX($E$124:$G$125,MATCH("●",INDEX($H$124:$AQ$125,,MATCH($D172,$67:$67,0)-7),0),1)&amp;""""&amp;"#g'"&amp;" ${CONFIG_DIR}"&amp;$K$7&amp;"; export "&amp;BE$160&amp;"="&amp;""""&amp;INDEX($E$124:$G$125,MATCH("●",INDEX($H$124:$AQ$125,,MATCH($D172,$67:$67,0)-7),0),1)&amp;""";"),",",""",""")</f>
        <v/>
      </c>
      <c r="BF172" s="71" t="str">
        <f>SUBSTITUTE(IF(INDEX($E$124:$G$125,MATCH("●",INDEX($H$124:$AQ$125,,MATCH($D172,$67:$67,0)-7),0),1)=VLOOKUP(BF$160,$AD$9:$AN$15,8,FALSE),"","sed -i "&amp;IF($AK$158="MacOS","'' ","")&amp;"'s#"&amp;BF$160&amp;"="""&amp;INDEX($E$124:$G$125,MATCH("●",INDEX($H$124:$AQ$125,,MATCH($D172,$67:$67,0)-7),0),1)&amp;""""&amp;"#"&amp;BF$160&amp;"="&amp;""""&amp;VLOOKUP(BF$160,$AD$9:$AN$15,8,FALSE)&amp;""""&amp;"#g'"&amp;"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2" s="71" t="str">
        <f>SUBSTITUTE(IF(VLOOKUP(BG$160,$AD$9:$AN$15,8,FALSE)=INDEX($E$127:$G$128,MATCH("●",INDEX($H$127:$AQ$128,,MATCH($D172,$67:$67,0)-7),0),1),"","sed -i "&amp;IF($AK$158="MacOS","'' ","")&amp;"'s#"&amp;BG$160&amp;"="""&amp;VLOOKUP(BG$160,$AD$9:$AN$15,8,FALSE)&amp;""""&amp;"#"&amp;BG$160&amp;"="&amp;""""&amp;INDEX($E$127:$G$128,MATCH("●",INDEX($H$127:$AQ$128,,MATCH($D172,$67:$67,0)-7),0),1)&amp;""""&amp;"#g'"&amp;" ${CONFIG_DIR}"&amp;$K$7&amp;"; export "&amp;BG$160&amp;"="&amp;""""&amp;INDEX($E$127:$G$128,MATCH("●",INDEX($H$127:$AQ$128,,MATCH($D172,$67:$67,0)-7),0),1)&amp;""";"),",",""",""")</f>
        <v/>
      </c>
      <c r="BH172" s="71" t="str">
        <f>SUBSTITUTE(IF(INDEX($E$127:$G$128,MATCH("●",INDEX($H$127:$AQ$128,,MATCH($D172,$67:$67,0)-7),0),1)=VLOOKUP(BH$160,$AD$9:$AN$15,8,FALSE),"","sed -i "&amp;IF($AK$158="MacOS","'' ","")&amp;"'s#"&amp;BH$160&amp;"="""&amp;INDEX($E$127:$G$128,MATCH("●",INDEX($H$127:$AQ$128,,MATCH($D172,$67:$67,0)-7),0),1)&amp;""""&amp;"#"&amp;BH$160&amp;"="&amp;""""&amp;VLOOKUP(BH$160,$AD$9:$AN$15,8,FALSE)&amp;""""&amp;"#g'"&amp;"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2" s="71" t="str">
        <f>SUBSTITUTE(IF(VLOOKUP(BI$160,$AD$9:$AN$15,8,FALSE)=INDEX($E$130:$G$131,MATCH("●",INDEX($H$130:$AQ$131,,MATCH($D172,$67:$67,0)-7),0),1),"","sed -i "&amp;IF($AK$158="MacOS","'' ","")&amp;"'s#"&amp;BI$160&amp;"="""&amp;VLOOKUP(BI$160,$AD$9:$AN$15,8,FALSE)&amp;""""&amp;"#"&amp;BI$160&amp;"="&amp;""""&amp;INDEX($E$130:$G$131,MATCH("●",INDEX($H$130:$AQ$131,,MATCH($D172,$67:$67,0)-7),0),1)&amp;""""&amp;"#g'"&amp;" ${CONFIG_DIR}"&amp;$K$7&amp;"; export "&amp;BI$160&amp;"="&amp;""""&amp;INDEX($E$130:$G$131,MATCH("●",INDEX($H$130:$AQ$131,,MATCH($D172,$67:$67,0)-7),0),1)&amp;""";"),",",""",""")</f>
        <v/>
      </c>
      <c r="BJ172" s="71" t="str">
        <f>SUBSTITUTE(IF(INDEX($E$130:$G$131,MATCH("●",INDEX($H$130:$AQ$131,,MATCH($D172,$67:$67,0)-7),0),1)=VLOOKUP(BJ$160,$AD$9:$AN$15,8,FALSE),"","sed -i "&amp;IF($AK$158="MacOS","'' ","")&amp;"'s#"&amp;BJ$160&amp;"="""&amp;INDEX($E$130:$G$131,MATCH("●",INDEX($H$130:$AQ$131,,MATCH($D172,$67:$67,0)-7),0),1)&amp;""""&amp;"#"&amp;BJ$160&amp;"="&amp;""""&amp;VLOOKUP(BJ$160,$AD$9:$AN$15,8,FALSE)&amp;""""&amp;"#g'"&amp;"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2" s="71" t="str">
        <f>SUBSTITUTE(IF(VLOOKUP(BK$160,$AD$19:$AN$19,8,FALSE)=INDEX($E$133:$G$134,MATCH("●",INDEX($H$133:$AQ$134,,MATCH($D172,$67:$67,0)-7),0),1),"","sed -i "&amp;IF($AK$158="MacOS","'' ","")&amp;"'s#"&amp;BK$160&amp;"="""&amp;VLOOKUP(BK$160,$AD$19:$AN$19,8,FALSE)&amp;""""&amp;"#"&amp;BK$160&amp;"="&amp;""""&amp;INDEX($E$133:$G$134,MATCH("●",INDEX($H$133:$AQ$134,,MATCH($D172,$67:$67,0)-7),0),1)&amp;""""&amp;"#g'"&amp;" ${CONFIG_DIR}"&amp;$K$17&amp;"; export "&amp;BK$160&amp;"="&amp;""""&amp;INDEX($E$133:$G$134,MATCH("●",INDEX($H$133:$AQ$134,,MATCH($D172,$67:$67,0)-7),0),1)&amp;""";"),",",""",""")</f>
        <v/>
      </c>
      <c r="BL172" s="71" t="str">
        <f>SUBSTITUTE(IF(INDEX($E$133:$G$134,MATCH("●",INDEX($H$133:$AQ$134,,MATCH($D172,$67:$67,0)-7),0),1)=VLOOKUP(BL$160,$AD$19:$AN$19,8,FALSE),"","sed -i "&amp;IF($AK$158="MacOS","'' ","")&amp;"'s#"&amp;BL$160&amp;"="""&amp;INDEX($E$133:$G$134,MATCH("●",INDEX($H$133:$AQ$134,,MATCH($D172,$67:$67,0)-7),0),1)&amp;""""&amp;"#"&amp;BL$160&amp;"="&amp;""""&amp;VLOOKUP(BL$160,$AD$19:$AN$19,8,FALSE)&amp;""""&amp;"#g'"&amp;"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72" s="5" t="s">
        <v>735</v>
      </c>
    </row>
    <row r="173" spans="4:65" ht="72" customHeight="1">
      <c r="D173" s="96">
        <f t="shared" si="3"/>
        <v>12</v>
      </c>
      <c r="E173" s="97"/>
      <c r="F173" s="97"/>
      <c r="G173" s="98"/>
      <c r="H173" s="45" t="str">
        <f t="shared" ca="1" si="2"/>
        <v>clear; echo テストケース012; sed -i '' 's#COLUMN_COUNTS="10"#COLUMN_COUNTS="1"#g' ${CONFIG_DIR}db_data_config.txt; export COLUMN_COUNTS="1";sed -i '' 's#COLUMN_DATA_TYPE="char","string","byte","short","int","long","float","double","boolean","date"#COLUMN_DATA_TYPE="boolean"#g' ${CONFIG_DIR}db_data_config.txt; export COLUMN_DATA_TYPE="boolean";sed -i '' 's#COLUMN_DATA_LENGTH="1","100","2","3","4","5","4.3","11.4","2","YYYYMMDDhhmmss"#COLUMN_DATA_LENGTH="2"#g' ${CONFIG_DIR}db_data_config.txt; export COLUMN_DATA_LENGTH="2";sh ./script/db_assemble_normal_data.sh; sed -i '' 's#COLUMN_COUNTS="1"#COLUMN_COUNTS="10"#g' ${CONFIG_DIR}db_data_config.txt; export COLUMN_COUNTS="10";sed -i '' 's#COLUMN_DATA_TYPE="boolean"#COLUMN_DATA_TYPE="char","string","byte","short","int","long","float","double","boolean","date"#g' ${CONFIG_DIR}db_data_config.txt; export COLUMN_DATA_TYPE="char","string","byte","short","int","long","float","double","boolean","date";sed -i '' 's#COLUMN_DATA_LENGTH="2"#COLUMN_DATA_LENGTH="1","100","2","3","4","5","4.3","11.4","2","YYYYMMDDhhmmss"#g' ${CONFIG_DIR}db_data_config.txt; export COLUMN_DATA_LENGTH="1","100","2","3","4","5","4.3","11.4","2","YYYYMMDDhhmmss";</v>
      </c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  <c r="AE173" s="99" t="str" cm="1">
        <f t="array" ref="AE173">SUBSTITUTE(INDEX($H$136:$AQ$136, , MATCH($D173, $67:$67, 0)-7),"-","")</f>
        <v>正常</v>
      </c>
      <c r="AF173" s="100"/>
      <c r="AG173" s="101"/>
      <c r="AH173" s="102" t="s">
        <v>1650</v>
      </c>
      <c r="AI173" s="103"/>
      <c r="AJ173" s="103"/>
      <c r="AK173" s="103"/>
      <c r="AL173" s="103"/>
      <c r="AM173" s="103"/>
      <c r="AN173" s="103"/>
      <c r="AO173" s="103"/>
      <c r="AP173" s="103"/>
      <c r="AQ173" s="104"/>
      <c r="AS173" s="68" t="str" cm="1">
        <f t="array" ref="AS173">SUBSTITUTE(TEXT(INDEX($H$139:$AQ$139,1,$D173),"000000"),"-","")</f>
        <v>410001</v>
      </c>
      <c r="AT173" s="69"/>
      <c r="AU173" s="70"/>
      <c r="AW173" s="71" t="str">
        <f>SUBSTITUTE(IF(VLOOKUP(AW$160,$AD$9:$AN$15,8,FALSE)=INDEX($E$73:$G$75,MATCH("●",INDEX($H$73:$AQ$75,,MATCH($D173,$67:$67,0)-7),0),1),"","sed -i "&amp;IF($AK$158="MacOS","'' ","")&amp;"'s#"&amp;AW$160&amp;"="""&amp;VLOOKUP(AW$160,$AD$9:$AN$15,8,FALSE)&amp;""""&amp;"#"&amp;AW$160&amp;"="&amp;""""&amp;INDEX($E$73:$G$75,MATCH("●",INDEX($H$73:$AQ$75,,MATCH($D173,$67:$67,0)-7),0),1)&amp;""""&amp;"#g'"&amp;" ${CONFIG_DIR}"&amp;$K$7&amp;"; export "&amp;AW$160&amp;"="&amp;""""&amp;INDEX($E$73:$G$75,MATCH("●",INDEX($H$73:$AQ$75,,MATCH($D173,$67:$67,0)-7),0),1)&amp;""";"),",",""",""")</f>
        <v>sed -i '' 's#COLUMN_COUNTS="10"#COLUMN_COUNTS="1"#g' ${CONFIG_DIR}db_data_config.txt; export COLUMN_COUNTS="1";</v>
      </c>
      <c r="AX173" s="71" t="str">
        <f>SUBSTITUTE(IF(INDEX($E$73:$G$75,MATCH("●",INDEX($H$73:$AQ$75,,MATCH($D173,$67:$67,0)-7),0),1)=VLOOKUP(AX$160,$AD$9:$AN$15,8,FALSE),"","sed -i "&amp;IF($AK$158="MacOS","'' ","")&amp;"'s#"&amp;AX$160&amp;"="""&amp;INDEX($E$73:$G$75,MATCH("●",INDEX($H$73:$AQ$75,,MATCH($D173,$67:$67,0)-7),0),1)&amp;""""&amp;"#"&amp;AX$160&amp;"="&amp;""""&amp;VLOOKUP(AX$160,$AD$9:$AN$15,8,FALSE)&amp;""""&amp;"#g'"&amp;"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3" s="71" t="str">
        <f>SUBSTITUTE(IF(VLOOKUP(AY$160,$AD$9:$AN$15,8,FALSE)=INDEX($E$77:$G$89,MATCH("●",INDEX($H$77:$AQ$89,,MATCH($D173,$67:$67,0)-7),0),1),"","sed -i "&amp;IF($AK$158="MacOS","'' ","")&amp;"'s#"&amp;AY$160&amp;"="""&amp;VLOOKUP(AY$160,$AD$9:$AN$15,8,FALSE)&amp;""""&amp;"#"&amp;AY$160&amp;"="&amp;""""&amp;INDEX($E$77:$G$89,MATCH("●",INDEX($H$77:$AQ$89,,MATCH($D173,$67:$67,0)-7),0),1)&amp;""""&amp;"#g'"&amp;" ${CONFIG_DIR}"&amp;$K$7&amp;"; export "&amp;AY$160&amp;"="&amp;""""&amp;INDEX($E$77:$G$89,MATCH("●",INDEX($H$77:$AQ$89,,MATCH($D173,$67:$67,0)-7),0),1)&amp;""";"),",",""",""")</f>
        <v>sed -i '' 's#COLUMN_DATA_TYPE="char"",""string"",""byte"",""short"",""int"",""long"",""float"",""double"",""boolean"",""date"#COLUMN_DATA_TYPE="boolean"#g' ${CONFIG_DIR}db_data_config.txt; export COLUMN_DATA_TYPE="boolean";</v>
      </c>
      <c r="AZ173" s="71" t="str">
        <f>SUBSTITUTE(IF(INDEX($E$77:$G$89,MATCH("●",INDEX($H$77:$AQ$89,,MATCH($D173,$67:$67,0)-7),0),1)=VLOOKUP(AZ$160,$AD$9:$AN$15,8,FALSE),"","sed -i "&amp;IF($AK$158="MacOS","'' ","")&amp;"'s#"&amp;AZ$160&amp;"="""&amp;INDEX($E$77:$G$89,MATCH("●",INDEX($H$77:$AQ$89,,MATCH($D173,$67:$67,0)-7),0),1)&amp;""""&amp;"#"&amp;AZ$160&amp;"="&amp;""""&amp;VLOOKUP(AZ$160,$AD$9:$AN$15,8,FALSE)&amp;""""&amp;"#g'"&amp;"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's#COLUMN_DATA_TYPE="boolean"#COLUMN_DATA_TYPE="char"",""string"",""byte"",""short"",""int"",""long"",""float"",""double"",""boolean"",""date"#g'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3" s="71" t="str">
        <f>SUBSTITUTE(IF(VLOOKUP(BA$160,$AD$9:$AN$15,8,FALSE)=INDEX($E$91:$G$118,MATCH("●",INDEX($H$91:$AQ$118,,MATCH($D173,$67:$67,0)-7),0),1),"","sed -i "&amp;IF($AK$158="MacOS","'' ","")&amp;"'s#"&amp;BA$160&amp;"="""&amp;VLOOKUP(BA$160,$AD$9:$AN$15,8,FALSE)&amp;""""&amp;"#"&amp;BA$160&amp;"="&amp;""""&amp;INDEX($E$91:$G$118,MATCH("●",INDEX($H$91:$AQ$118,,MATCH($D173,$67:$67,0)-7),0),1)&amp;""""&amp;"#g'"&amp;" ${CONFIG_DIR}"&amp;$K$7&amp;"; export "&amp;BA$160&amp;"="&amp;""""&amp;INDEX($E$91:$G$118,MATCH("●",INDEX($H$91:$AQ$118,,MATCH($D173,$67:$67,0)-7),0),1)&amp;""";"),",",""",""")</f>
        <v>sed -i '' 's#COLUMN_DATA_LENGTH="1"",""100"",""2"",""3"",""4"",""5"",""4.3"",""11.4"",""2"",""YYYYMMDDhhmmss"#COLUMN_DATA_LENGTH="2"#g' ${CONFIG_DIR}db_data_config.txt; export COLUMN_DATA_LENGTH="2";</v>
      </c>
      <c r="BB173" s="71" t="str">
        <f>SUBSTITUTE(IF(INDEX($E$91:$G$118,MATCH("●",INDEX($H$91:$AQ$118,,MATCH($D173,$67:$67,0)-7),0),1)=VLOOKUP(BB$160,$AD$9:$AN$15,8,FALSE),"","sed -i "&amp;IF($AK$158="MacOS","'' ","")&amp;"'s#"&amp;BB$160&amp;"="""&amp;INDEX($E$91:$G$118,MATCH("●",INDEX($H$91:$AQ$118,,MATCH($D173,$67:$67,0)-7),0),1)&amp;""""&amp;"#"&amp;BB$160&amp;"="&amp;""""&amp;VLOOKUP(BB$160,$AD$9:$AN$15,8,FALSE)&amp;""""&amp;"#g'"&amp;"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's#COLUMN_DATA_LENGTH="2"#COLUMN_DATA_LENGTH="1"",""100"",""2"",""3"",""4"",""5"",""4.3"",""11.4"",""2"",""YYYYMMDDhhmmss"#g' ${CONFIG_DIR}db_data_config.txt; export COLUMN_DATA_LENGTH="1"",""100"",""2"",""3"",""4"",""5"",""4.3"",""11.4"",""2"",""YYYYMMDDhhmmss";</v>
      </c>
      <c r="BC173" s="71" t="str">
        <f>SUBSTITUTE(IF(VLOOKUP(BC$160,$AD$9:$AN$15,8,FALSE)=INDEX($E$120:$G$122,MATCH("●",INDEX($H$120:$AQ$122,,MATCH($D173,$67:$67,0)-7),0),1),"","sed -i "&amp;IF($AK$158="MacOS","'' ","")&amp;"'s#"&amp;BC$160&amp;"="""&amp;VLOOKUP(BC$160,$AD$9:$AN$15,8,FALSE)&amp;""""&amp;"#"&amp;BC$160&amp;"="&amp;""""&amp;INDEX($E$120:$G$122,MATCH("●",INDEX($H$120:$AQ$122,,MATCH($D173,$67:$67,0)-7),0),1)&amp;""""&amp;"#g'"&amp;" ${CONFIG_DIR}"&amp;$K$7&amp;"; export "&amp;BC$160&amp;"="&amp;""""&amp;INDEX($E$120:$G$122,MATCH("●",INDEX($H$120:$AQ$122,,MATCH($D173,$67:$67,0)-7),0),1)&amp;""";"),",",""",""")</f>
        <v/>
      </c>
      <c r="BD173" s="71" t="str">
        <f>SUBSTITUTE(IF(INDEX($E$120:$G$122,MATCH("●",INDEX($H$120:$AQ$122,,MATCH($D173,$67:$67,0)-7),0),1)=VLOOKUP(BD$160,$AD$9:$AN$15,8,FALSE),"","sed -i "&amp;IF($AK$158="MacOS","'' ","")&amp;"'s#"&amp;BD$160&amp;"="""&amp;INDEX($E$120:$G$122,MATCH("●",INDEX($H$120:$AQ$122,,MATCH($D173,$67:$67,0)-7),0),1)&amp;""""&amp;"#"&amp;BD$160&amp;"="&amp;""""&amp;VLOOKUP(BD$160,$AD$9:$AN$15,8,FALSE)&amp;""""&amp;"#g'"&amp;"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3" s="71" t="str">
        <f>SUBSTITUTE(IF(VLOOKUP(BE$160,$AD$9:$AN$15,8,FALSE)=INDEX($E$124:$G$125,MATCH("●",INDEX($H$124:$AQ$125,,MATCH($D173,$67:$67,0)-7),0),1),"","sed -i "&amp;IF($AK$158="MacOS","'' ","")&amp;"'s#"&amp;BE$160&amp;"="""&amp;VLOOKUP(BE$160,$AD$9:$AN$15,8,FALSE)&amp;""""&amp;"#"&amp;BE$160&amp;"="&amp;""""&amp;INDEX($E$124:$G$125,MATCH("●",INDEX($H$124:$AQ$125,,MATCH($D173,$67:$67,0)-7),0),1)&amp;""""&amp;"#g'"&amp;" ${CONFIG_DIR}"&amp;$K$7&amp;"; export "&amp;BE$160&amp;"="&amp;""""&amp;INDEX($E$124:$G$125,MATCH("●",INDEX($H$124:$AQ$125,,MATCH($D173,$67:$67,0)-7),0),1)&amp;""";"),",",""",""")</f>
        <v/>
      </c>
      <c r="BF173" s="71" t="str">
        <f>SUBSTITUTE(IF(INDEX($E$124:$G$125,MATCH("●",INDEX($H$124:$AQ$125,,MATCH($D173,$67:$67,0)-7),0),1)=VLOOKUP(BF$160,$AD$9:$AN$15,8,FALSE),"","sed -i "&amp;IF($AK$158="MacOS","'' ","")&amp;"'s#"&amp;BF$160&amp;"="""&amp;INDEX($E$124:$G$125,MATCH("●",INDEX($H$124:$AQ$125,,MATCH($D173,$67:$67,0)-7),0),1)&amp;""""&amp;"#"&amp;BF$160&amp;"="&amp;""""&amp;VLOOKUP(BF$160,$AD$9:$AN$15,8,FALSE)&amp;""""&amp;"#g'"&amp;"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3" s="71" t="str">
        <f>SUBSTITUTE(IF(VLOOKUP(BG$160,$AD$9:$AN$15,8,FALSE)=INDEX($E$127:$G$128,MATCH("●",INDEX($H$127:$AQ$128,,MATCH($D173,$67:$67,0)-7),0),1),"","sed -i "&amp;IF($AK$158="MacOS","'' ","")&amp;"'s#"&amp;BG$160&amp;"="""&amp;VLOOKUP(BG$160,$AD$9:$AN$15,8,FALSE)&amp;""""&amp;"#"&amp;BG$160&amp;"="&amp;""""&amp;INDEX($E$127:$G$128,MATCH("●",INDEX($H$127:$AQ$128,,MATCH($D173,$67:$67,0)-7),0),1)&amp;""""&amp;"#g'"&amp;" ${CONFIG_DIR}"&amp;$K$7&amp;"; export "&amp;BG$160&amp;"="&amp;""""&amp;INDEX($E$127:$G$128,MATCH("●",INDEX($H$127:$AQ$128,,MATCH($D173,$67:$67,0)-7),0),1)&amp;""";"),",",""",""")</f>
        <v/>
      </c>
      <c r="BH173" s="71" t="str">
        <f>SUBSTITUTE(IF(INDEX($E$127:$G$128,MATCH("●",INDEX($H$127:$AQ$128,,MATCH($D173,$67:$67,0)-7),0),1)=VLOOKUP(BH$160,$AD$9:$AN$15,8,FALSE),"","sed -i "&amp;IF($AK$158="MacOS","'' ","")&amp;"'s#"&amp;BH$160&amp;"="""&amp;INDEX($E$127:$G$128,MATCH("●",INDEX($H$127:$AQ$128,,MATCH($D173,$67:$67,0)-7),0),1)&amp;""""&amp;"#"&amp;BH$160&amp;"="&amp;""""&amp;VLOOKUP(BH$160,$AD$9:$AN$15,8,FALSE)&amp;""""&amp;"#g'"&amp;"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3" s="71" t="str">
        <f>SUBSTITUTE(IF(VLOOKUP(BI$160,$AD$9:$AN$15,8,FALSE)=INDEX($E$130:$G$131,MATCH("●",INDEX($H$130:$AQ$131,,MATCH($D173,$67:$67,0)-7),0),1),"","sed -i "&amp;IF($AK$158="MacOS","'' ","")&amp;"'s#"&amp;BI$160&amp;"="""&amp;VLOOKUP(BI$160,$AD$9:$AN$15,8,FALSE)&amp;""""&amp;"#"&amp;BI$160&amp;"="&amp;""""&amp;INDEX($E$130:$G$131,MATCH("●",INDEX($H$130:$AQ$131,,MATCH($D173,$67:$67,0)-7),0),1)&amp;""""&amp;"#g'"&amp;" ${CONFIG_DIR}"&amp;$K$7&amp;"; export "&amp;BI$160&amp;"="&amp;""""&amp;INDEX($E$130:$G$131,MATCH("●",INDEX($H$130:$AQ$131,,MATCH($D173,$67:$67,0)-7),0),1)&amp;""";"),",",""",""")</f>
        <v/>
      </c>
      <c r="BJ173" s="71" t="str">
        <f>SUBSTITUTE(IF(INDEX($E$130:$G$131,MATCH("●",INDEX($H$130:$AQ$131,,MATCH($D173,$67:$67,0)-7),0),1)=VLOOKUP(BJ$160,$AD$9:$AN$15,8,FALSE),"","sed -i "&amp;IF($AK$158="MacOS","'' ","")&amp;"'s#"&amp;BJ$160&amp;"="""&amp;INDEX($E$130:$G$131,MATCH("●",INDEX($H$130:$AQ$131,,MATCH($D173,$67:$67,0)-7),0),1)&amp;""""&amp;"#"&amp;BJ$160&amp;"="&amp;""""&amp;VLOOKUP(BJ$160,$AD$9:$AN$15,8,FALSE)&amp;""""&amp;"#g'"&amp;"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3" s="71" t="str">
        <f>SUBSTITUTE(IF(VLOOKUP(BK$160,$AD$19:$AN$19,8,FALSE)=INDEX($E$133:$G$134,MATCH("●",INDEX($H$133:$AQ$134,,MATCH($D173,$67:$67,0)-7),0),1),"","sed -i "&amp;IF($AK$158="MacOS","'' ","")&amp;"'s#"&amp;BK$160&amp;"="""&amp;VLOOKUP(BK$160,$AD$19:$AN$19,8,FALSE)&amp;""""&amp;"#"&amp;BK$160&amp;"="&amp;""""&amp;INDEX($E$133:$G$134,MATCH("●",INDEX($H$133:$AQ$134,,MATCH($D173,$67:$67,0)-7),0),1)&amp;""""&amp;"#g'"&amp;" ${CONFIG_DIR}"&amp;$K$17&amp;"; export "&amp;BK$160&amp;"="&amp;""""&amp;INDEX($E$133:$G$134,MATCH("●",INDEX($H$133:$AQ$134,,MATCH($D173,$67:$67,0)-7),0),1)&amp;""";"),",",""",""")</f>
        <v/>
      </c>
      <c r="BL173" s="71" t="str">
        <f>SUBSTITUTE(IF(INDEX($E$133:$G$134,MATCH("●",INDEX($H$133:$AQ$134,,MATCH($D173,$67:$67,0)-7),0),1)=VLOOKUP(BL$160,$AD$19:$AN$19,8,FALSE),"","sed -i "&amp;IF($AK$158="MacOS","'' ","")&amp;"'s#"&amp;BL$160&amp;"="""&amp;INDEX($E$133:$G$134,MATCH("●",INDEX($H$133:$AQ$134,,MATCH($D173,$67:$67,0)-7),0),1)&amp;""""&amp;"#"&amp;BL$160&amp;"="&amp;""""&amp;VLOOKUP(BL$160,$AD$19:$AN$19,8,FALSE)&amp;""""&amp;"#g'"&amp;"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73" s="5" t="s">
        <v>735</v>
      </c>
    </row>
    <row r="174" spans="4:65" ht="72" customHeight="1">
      <c r="D174" s="96">
        <f t="shared" si="3"/>
        <v>13</v>
      </c>
      <c r="E174" s="97"/>
      <c r="F174" s="97"/>
      <c r="G174" s="98"/>
      <c r="H174" s="45" t="str">
        <f t="shared" ca="1" si="2"/>
        <v>clear; echo テストケース013; sed -i '' 's#COLUMN_COUNTS="10"#COLUMN_COUNTS="1"#g' ${CONFIG_DIR}db_data_config.txt; export COLUMN_COUNTS="1";sed -i '' 's#COLUMN_DATA_TYPE="char","string","byte","short","int","long","float","double","boolean","date"#COLUMN_DATA_TYPE="boolean"#g' ${CONFIG_DIR}db_data_config.txt; export COLUMN_DATA_TYPE="boolean";sed -i '' 's#COLUMN_DATA_LENGTH="1","100","2","3","4","5","4.3","11.4","2","YYYYMMDDhhmmss"#COLUMN_DATA_LENGTH="0"#g' ${CONFIG_DIR}db_data_config.txt; export COLUMN_DATA_LENGTH="0";sed -i '' 's#DBMS_NAME="MySQL"#DBMS_NAME="PostgreSQL"#g' ${CONFIG_DIR}db_sql_config.txt; export DBMS_NAME="PostgreSQL";sh ./script/db_assemble_normal_data.sh; sed -i '' 's#COLUMN_COUNTS="1"#COLUMN_COUNTS="10"#g' ${CONFIG_DIR}db_data_config.txt; export COLUMN_COUNTS="10";sed -i '' 's#COLUMN_DATA_TYPE="boolean"#COLUMN_DATA_TYPE="char","string","byte","short","int","long","float","double","boolean","date"#g' ${CONFIG_DIR}db_data_config.txt; export COLUMN_DATA_TYPE="char","string","byte","short","int","long","float","double","boolean","date";sed -i '' 's#COLUMN_DATA_LENGTH="0"#COLUMN_DATA_LENGTH="1","100","2","3","4","5","4.3","11.4","2","YYYYMMDDhhmmss"#g' ${CONFIG_DIR}db_data_config.txt; export COLUMN_DATA_LENGTH="1","100","2","3","4","5","4.3","11.4","2","YYYYMMDDhhmmss";sed -i '' 's#DBMS_NAME="PostgreSQL"#DBMS_NAME="MySQL"#g' ${CONFIG_DIR}db_sql_config.txt; export DBMS_NAME="MySQL";</v>
      </c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7"/>
      <c r="AE174" s="99" t="str" cm="1">
        <f t="array" ref="AE174">SUBSTITUTE(INDEX($H$136:$AQ$136, , MATCH($D174, $67:$67, 0)-7),"-","")</f>
        <v>正常</v>
      </c>
      <c r="AF174" s="100"/>
      <c r="AG174" s="101"/>
      <c r="AH174" s="102" t="s">
        <v>1651</v>
      </c>
      <c r="AI174" s="103"/>
      <c r="AJ174" s="103"/>
      <c r="AK174" s="103"/>
      <c r="AL174" s="103"/>
      <c r="AM174" s="103"/>
      <c r="AN174" s="103"/>
      <c r="AO174" s="103"/>
      <c r="AP174" s="103"/>
      <c r="AQ174" s="104"/>
      <c r="AS174" s="68" t="str" cm="1">
        <f t="array" ref="AS174">SUBSTITUTE(TEXT(INDEX($H$139:$AQ$139,1,$D174),"000000"),"-","")</f>
        <v>410001</v>
      </c>
      <c r="AT174" s="69"/>
      <c r="AU174" s="70"/>
      <c r="AW174" s="71" t="str">
        <f>SUBSTITUTE(IF(VLOOKUP(AW$160,$AD$9:$AN$15,8,FALSE)=INDEX($E$73:$G$75,MATCH("●",INDEX($H$73:$AQ$75,,MATCH($D174,$67:$67,0)-7),0),1),"","sed -i "&amp;IF($AK$158="MacOS","'' ","")&amp;"'s#"&amp;AW$160&amp;"="""&amp;VLOOKUP(AW$160,$AD$9:$AN$15,8,FALSE)&amp;""""&amp;"#"&amp;AW$160&amp;"="&amp;""""&amp;INDEX($E$73:$G$75,MATCH("●",INDEX($H$73:$AQ$75,,MATCH($D174,$67:$67,0)-7),0),1)&amp;""""&amp;"#g'"&amp;" ${CONFIG_DIR}"&amp;$K$7&amp;"; export "&amp;AW$160&amp;"="&amp;""""&amp;INDEX($E$73:$G$75,MATCH("●",INDEX($H$73:$AQ$75,,MATCH($D174,$67:$67,0)-7),0),1)&amp;""";"),",",""",""")</f>
        <v>sed -i '' 's#COLUMN_COUNTS="10"#COLUMN_COUNTS="1"#g' ${CONFIG_DIR}db_data_config.txt; export COLUMN_COUNTS="1";</v>
      </c>
      <c r="AX174" s="71" t="str">
        <f>SUBSTITUTE(IF(INDEX($E$73:$G$75,MATCH("●",INDEX($H$73:$AQ$75,,MATCH($D174,$67:$67,0)-7),0),1)=VLOOKUP(AX$160,$AD$9:$AN$15,8,FALSE),"","sed -i "&amp;IF($AK$158="MacOS","'' ","")&amp;"'s#"&amp;AX$160&amp;"="""&amp;INDEX($E$73:$G$75,MATCH("●",INDEX($H$73:$AQ$75,,MATCH($D174,$67:$67,0)-7),0),1)&amp;""""&amp;"#"&amp;AX$160&amp;"="&amp;""""&amp;VLOOKUP(AX$160,$AD$9:$AN$15,8,FALSE)&amp;""""&amp;"#g'"&amp;"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4" s="71" t="str">
        <f>SUBSTITUTE(IF(VLOOKUP(AY$160,$AD$9:$AN$15,8,FALSE)=INDEX($E$77:$G$89,MATCH("●",INDEX($H$77:$AQ$89,,MATCH($D174,$67:$67,0)-7),0),1),"","sed -i "&amp;IF($AK$158="MacOS","'' ","")&amp;"'s#"&amp;AY$160&amp;"="""&amp;VLOOKUP(AY$160,$AD$9:$AN$15,8,FALSE)&amp;""""&amp;"#"&amp;AY$160&amp;"="&amp;""""&amp;INDEX($E$77:$G$89,MATCH("●",INDEX($H$77:$AQ$89,,MATCH($D174,$67:$67,0)-7),0),1)&amp;""""&amp;"#g'"&amp;" ${CONFIG_DIR}"&amp;$K$7&amp;"; export "&amp;AY$160&amp;"="&amp;""""&amp;INDEX($E$77:$G$89,MATCH("●",INDEX($H$77:$AQ$89,,MATCH($D174,$67:$67,0)-7),0),1)&amp;""";"),",",""",""")</f>
        <v>sed -i '' 's#COLUMN_DATA_TYPE="char"",""string"",""byte"",""short"",""int"",""long"",""float"",""double"",""boolean"",""date"#COLUMN_DATA_TYPE="boolean"#g' ${CONFIG_DIR}db_data_config.txt; export COLUMN_DATA_TYPE="boolean";</v>
      </c>
      <c r="AZ174" s="71" t="str">
        <f>SUBSTITUTE(IF(INDEX($E$77:$G$89,MATCH("●",INDEX($H$77:$AQ$89,,MATCH($D174,$67:$67,0)-7),0),1)=VLOOKUP(AZ$160,$AD$9:$AN$15,8,FALSE),"","sed -i "&amp;IF($AK$158="MacOS","'' ","")&amp;"'s#"&amp;AZ$160&amp;"="""&amp;INDEX($E$77:$G$89,MATCH("●",INDEX($H$77:$AQ$89,,MATCH($D174,$67:$67,0)-7),0),1)&amp;""""&amp;"#"&amp;AZ$160&amp;"="&amp;""""&amp;VLOOKUP(AZ$160,$AD$9:$AN$15,8,FALSE)&amp;""""&amp;"#g'"&amp;"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's#COLUMN_DATA_TYPE="boolean"#COLUMN_DATA_TYPE="char"",""string"",""byte"",""short"",""int"",""long"",""float"",""double"",""boolean"",""date"#g'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4" s="71" t="str">
        <f>SUBSTITUTE(IF(VLOOKUP(BA$160,$AD$9:$AN$15,8,FALSE)=INDEX($E$91:$G$118,MATCH("●",INDEX($H$91:$AQ$118,,MATCH($D174,$67:$67,0)-7),0),1),"","sed -i "&amp;IF($AK$158="MacOS","'' ","")&amp;"'s#"&amp;BA$160&amp;"="""&amp;VLOOKUP(BA$160,$AD$9:$AN$15,8,FALSE)&amp;""""&amp;"#"&amp;BA$160&amp;"="&amp;""""&amp;INDEX($E$91:$G$118,MATCH("●",INDEX($H$91:$AQ$118,,MATCH($D174,$67:$67,0)-7),0),1)&amp;""""&amp;"#g'"&amp;" ${CONFIG_DIR}"&amp;$K$7&amp;"; export "&amp;BA$160&amp;"="&amp;""""&amp;INDEX($E$91:$G$118,MATCH("●",INDEX($H$91:$AQ$118,,MATCH($D174,$67:$67,0)-7),0),1)&amp;""";"),",",""",""")</f>
        <v>sed -i '' 's#COLUMN_DATA_LENGTH="1"",""100"",""2"",""3"",""4"",""5"",""4.3"",""11.4"",""2"",""YYYYMMDDhhmmss"#COLUMN_DATA_LENGTH="0"#g' ${CONFIG_DIR}db_data_config.txt; export COLUMN_DATA_LENGTH="0";</v>
      </c>
      <c r="BB174" s="71" t="str">
        <f>SUBSTITUTE(IF(INDEX($E$91:$G$118,MATCH("●",INDEX($H$91:$AQ$118,,MATCH($D174,$67:$67,0)-7),0),1)=VLOOKUP(BB$160,$AD$9:$AN$15,8,FALSE),"","sed -i "&amp;IF($AK$158="MacOS","'' ","")&amp;"'s#"&amp;BB$160&amp;"="""&amp;INDEX($E$91:$G$118,MATCH("●",INDEX($H$91:$AQ$118,,MATCH($D174,$67:$67,0)-7),0),1)&amp;""""&amp;"#"&amp;BB$160&amp;"="&amp;""""&amp;VLOOKUP(BB$160,$AD$9:$AN$15,8,FALSE)&amp;""""&amp;"#g'"&amp;"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's#COLUMN_DATA_LENGTH="0"#COLUMN_DATA_LENGTH="1"",""100"",""2"",""3"",""4"",""5"",""4.3"",""11.4"",""2"",""YYYYMMDDhhmmss"#g' ${CONFIG_DIR}db_data_config.txt; export COLUMN_DATA_LENGTH="1"",""100"",""2"",""3"",""4"",""5"",""4.3"",""11.4"",""2"",""YYYYMMDDhhmmss";</v>
      </c>
      <c r="BC174" s="71" t="str">
        <f>SUBSTITUTE(IF(VLOOKUP(BC$160,$AD$9:$AN$15,8,FALSE)=INDEX($E$120:$G$122,MATCH("●",INDEX($H$120:$AQ$122,,MATCH($D174,$67:$67,0)-7),0),1),"","sed -i "&amp;IF($AK$158="MacOS","'' ","")&amp;"'s#"&amp;BC$160&amp;"="""&amp;VLOOKUP(BC$160,$AD$9:$AN$15,8,FALSE)&amp;""""&amp;"#"&amp;BC$160&amp;"="&amp;""""&amp;INDEX($E$120:$G$122,MATCH("●",INDEX($H$120:$AQ$122,,MATCH($D174,$67:$67,0)-7),0),1)&amp;""""&amp;"#g'"&amp;" ${CONFIG_DIR}"&amp;$K$7&amp;"; export "&amp;BC$160&amp;"="&amp;""""&amp;INDEX($E$120:$G$122,MATCH("●",INDEX($H$120:$AQ$122,,MATCH($D174,$67:$67,0)-7),0),1)&amp;""";"),",",""",""")</f>
        <v/>
      </c>
      <c r="BD174" s="71" t="str">
        <f>SUBSTITUTE(IF(INDEX($E$120:$G$122,MATCH("●",INDEX($H$120:$AQ$122,,MATCH($D174,$67:$67,0)-7),0),1)=VLOOKUP(BD$160,$AD$9:$AN$15,8,FALSE),"","sed -i "&amp;IF($AK$158="MacOS","'' ","")&amp;"'s#"&amp;BD$160&amp;"="""&amp;INDEX($E$120:$G$122,MATCH("●",INDEX($H$120:$AQ$122,,MATCH($D174,$67:$67,0)-7),0),1)&amp;""""&amp;"#"&amp;BD$160&amp;"="&amp;""""&amp;VLOOKUP(BD$160,$AD$9:$AN$15,8,FALSE)&amp;""""&amp;"#g'"&amp;"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4" s="71" t="str">
        <f>SUBSTITUTE(IF(VLOOKUP(BE$160,$AD$9:$AN$15,8,FALSE)=INDEX($E$124:$G$125,MATCH("●",INDEX($H$124:$AQ$125,,MATCH($D174,$67:$67,0)-7),0),1),"","sed -i "&amp;IF($AK$158="MacOS","'' ","")&amp;"'s#"&amp;BE$160&amp;"="""&amp;VLOOKUP(BE$160,$AD$9:$AN$15,8,FALSE)&amp;""""&amp;"#"&amp;BE$160&amp;"="&amp;""""&amp;INDEX($E$124:$G$125,MATCH("●",INDEX($H$124:$AQ$125,,MATCH($D174,$67:$67,0)-7),0),1)&amp;""""&amp;"#g'"&amp;" ${CONFIG_DIR}"&amp;$K$7&amp;"; export "&amp;BE$160&amp;"="&amp;""""&amp;INDEX($E$124:$G$125,MATCH("●",INDEX($H$124:$AQ$125,,MATCH($D174,$67:$67,0)-7),0),1)&amp;""";"),",",""",""")</f>
        <v/>
      </c>
      <c r="BF174" s="71" t="str">
        <f>SUBSTITUTE(IF(INDEX($E$124:$G$125,MATCH("●",INDEX($H$124:$AQ$125,,MATCH($D174,$67:$67,0)-7),0),1)=VLOOKUP(BF$160,$AD$9:$AN$15,8,FALSE),"","sed -i "&amp;IF($AK$158="MacOS","'' ","")&amp;"'s#"&amp;BF$160&amp;"="""&amp;INDEX($E$124:$G$125,MATCH("●",INDEX($H$124:$AQ$125,,MATCH($D174,$67:$67,0)-7),0),1)&amp;""""&amp;"#"&amp;BF$160&amp;"="&amp;""""&amp;VLOOKUP(BF$160,$AD$9:$AN$15,8,FALSE)&amp;""""&amp;"#g'"&amp;"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4" s="71" t="str">
        <f>SUBSTITUTE(IF(VLOOKUP(BG$160,$AD$9:$AN$15,8,FALSE)=INDEX($E$127:$G$128,MATCH("●",INDEX($H$127:$AQ$128,,MATCH($D174,$67:$67,0)-7),0),1),"","sed -i "&amp;IF($AK$158="MacOS","'' ","")&amp;"'s#"&amp;BG$160&amp;"="""&amp;VLOOKUP(BG$160,$AD$9:$AN$15,8,FALSE)&amp;""""&amp;"#"&amp;BG$160&amp;"="&amp;""""&amp;INDEX($E$127:$G$128,MATCH("●",INDEX($H$127:$AQ$128,,MATCH($D174,$67:$67,0)-7),0),1)&amp;""""&amp;"#g'"&amp;" ${CONFIG_DIR}"&amp;$K$7&amp;"; export "&amp;BG$160&amp;"="&amp;""""&amp;INDEX($E$127:$G$128,MATCH("●",INDEX($H$127:$AQ$128,,MATCH($D174,$67:$67,0)-7),0),1)&amp;""";"),",",""",""")</f>
        <v/>
      </c>
      <c r="BH174" s="71" t="str">
        <f>SUBSTITUTE(IF(INDEX($E$127:$G$128,MATCH("●",INDEX($H$127:$AQ$128,,MATCH($D174,$67:$67,0)-7),0),1)=VLOOKUP(BH$160,$AD$9:$AN$15,8,FALSE),"","sed -i "&amp;IF($AK$158="MacOS","'' ","")&amp;"'s#"&amp;BH$160&amp;"="""&amp;INDEX($E$127:$G$128,MATCH("●",INDEX($H$127:$AQ$128,,MATCH($D174,$67:$67,0)-7),0),1)&amp;""""&amp;"#"&amp;BH$160&amp;"="&amp;""""&amp;VLOOKUP(BH$160,$AD$9:$AN$15,8,FALSE)&amp;""""&amp;"#g'"&amp;"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4" s="71" t="str">
        <f>SUBSTITUTE(IF(VLOOKUP(BI$160,$AD$9:$AN$15,8,FALSE)=INDEX($E$130:$G$131,MATCH("●",INDEX($H$130:$AQ$131,,MATCH($D174,$67:$67,0)-7),0),1),"","sed -i "&amp;IF($AK$158="MacOS","'' ","")&amp;"'s#"&amp;BI$160&amp;"="""&amp;VLOOKUP(BI$160,$AD$9:$AN$15,8,FALSE)&amp;""""&amp;"#"&amp;BI$160&amp;"="&amp;""""&amp;INDEX($E$130:$G$131,MATCH("●",INDEX($H$130:$AQ$131,,MATCH($D174,$67:$67,0)-7),0),1)&amp;""""&amp;"#g'"&amp;" ${CONFIG_DIR}"&amp;$K$7&amp;"; export "&amp;BI$160&amp;"="&amp;""""&amp;INDEX($E$130:$G$131,MATCH("●",INDEX($H$130:$AQ$131,,MATCH($D174,$67:$67,0)-7),0),1)&amp;""";"),",",""",""")</f>
        <v/>
      </c>
      <c r="BJ174" s="71" t="str">
        <f>SUBSTITUTE(IF(INDEX($E$130:$G$131,MATCH("●",INDEX($H$130:$AQ$131,,MATCH($D174,$67:$67,0)-7),0),1)=VLOOKUP(BJ$160,$AD$9:$AN$15,8,FALSE),"","sed -i "&amp;IF($AK$158="MacOS","'' ","")&amp;"'s#"&amp;BJ$160&amp;"="""&amp;INDEX($E$130:$G$131,MATCH("●",INDEX($H$130:$AQ$131,,MATCH($D174,$67:$67,0)-7),0),1)&amp;""""&amp;"#"&amp;BJ$160&amp;"="&amp;""""&amp;VLOOKUP(BJ$160,$AD$9:$AN$15,8,FALSE)&amp;""""&amp;"#g'"&amp;"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4" s="71" t="str">
        <f>SUBSTITUTE(IF(VLOOKUP(BK$160,$AD$19:$AN$19,8,FALSE)=INDEX($E$133:$G$134,MATCH("●",INDEX($H$133:$AQ$134,,MATCH($D174,$67:$67,0)-7),0),1),"","sed -i "&amp;IF($AK$158="MacOS","'' ","")&amp;"'s#"&amp;BK$160&amp;"="""&amp;VLOOKUP(BK$160,$AD$19:$AN$19,8,FALSE)&amp;""""&amp;"#"&amp;BK$160&amp;"="&amp;""""&amp;INDEX($E$133:$G$134,MATCH("●",INDEX($H$133:$AQ$134,,MATCH($D174,$67:$67,0)-7),0),1)&amp;""""&amp;"#g'"&amp;" ${CONFIG_DIR}"&amp;$K$17&amp;"; export "&amp;BK$160&amp;"="&amp;""""&amp;INDEX($E$133:$G$134,MATCH("●",INDEX($H$133:$AQ$134,,MATCH($D174,$67:$67,0)-7),0),1)&amp;""";"),",",""",""")</f>
        <v>sed -i '' 's#DBMS_NAME="MySQL"#DBMS_NAME="PostgreSQL"#g' ${CONFIG_DIR}db_sql_config.txt; export DBMS_NAME="PostgreSQL";</v>
      </c>
      <c r="BL174" s="71" t="str">
        <f>SUBSTITUTE(IF(INDEX($E$133:$G$134,MATCH("●",INDEX($H$133:$AQ$134,,MATCH($D174,$67:$67,0)-7),0),1)=VLOOKUP(BL$160,$AD$19:$AN$19,8,FALSE),"","sed -i "&amp;IF($AK$158="MacOS","'' ","")&amp;"'s#"&amp;BL$160&amp;"="""&amp;INDEX($E$133:$G$134,MATCH("●",INDEX($H$133:$AQ$134,,MATCH($D174,$67:$67,0)-7),0),1)&amp;""""&amp;"#"&amp;BL$160&amp;"="&amp;""""&amp;VLOOKUP(BL$160,$AD$19:$AN$19,8,FALSE)&amp;""""&amp;"#g'"&amp;"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>sed -i '' 's#DBMS_NAME="PostgreSQL"#DBMS_NAME="MySQL"#g' ${CONFIG_DIR}db_sql_config.txt; export DBMS_NAME="MySQL";</v>
      </c>
      <c r="BM174" s="5" t="s">
        <v>735</v>
      </c>
    </row>
    <row r="175" spans="4:65" ht="72" customHeight="1">
      <c r="D175" s="96">
        <f t="shared" si="3"/>
        <v>14</v>
      </c>
      <c r="E175" s="97"/>
      <c r="F175" s="97"/>
      <c r="G175" s="98"/>
      <c r="H175" s="45" t="str">
        <f t="shared" ca="1" si="2"/>
        <v>clear; echo テストケース014; sed -i '' 's#COLUMN_COUNTS="10"#COLUMN_COUNTS="1"#g' ${CONFIG_DIR}db_data_config.txt; export COLUMN_COUNTS="1";sed -i '' 's#COLUMN_DATA_TYPE="char","string","byte","short","int","long","float","double","boolean","date"#COLUMN_DATA_TYPE="boolean"#g' ${CONFIG_DIR}db_data_config.txt; export COLUMN_DATA_TYPE="boolean";sed -i '' 's#COLUMN_DATA_LENGTH="1","100","2","3","4","5","4.3","11.4","2","YYYYMMDDhhmmss"#COLUMN_DATA_LENGTH="1"#g' ${CONFIG_DIR}db_data_config.txt; export COLUMN_DATA_LENGTH="1";sed -i '' 's#DBMS_NAME="MySQL"#DBMS_NAME="PostgreSQL"#g' ${CONFIG_DIR}db_sql_config.txt; export DBMS_NAME="PostgreSQL";sh ./script/db_assemble_normal_data.sh; sed -i '' 's#COLUMN_COUNTS="1"#COLUMN_COUNTS="10"#g' ${CONFIG_DIR}db_data_config.txt; export COLUMN_COUNTS="10";sed -i '' 's#COLUMN_DATA_TYPE="boolean"#COLUMN_DATA_TYPE="char","string","byte","short","int","long","float","double","boolean","date"#g' ${CONFIG_DIR}db_data_config.txt; export COLUMN_DATA_TYPE="char","string","byte","short","int","long","float","double","boolean","date";sed -i '' 's#COLUMN_DATA_LENGTH="1"#COLUMN_DATA_LENGTH="1","100","2","3","4","5","4.3","11.4","2","YYYYMMDDhhmmss"#g' ${CONFIG_DIR}db_data_config.txt; export COLUMN_DATA_LENGTH="1","100","2","3","4","5","4.3","11.4","2","YYYYMMDDhhmmss";sed -i '' 's#DBMS_NAME="PostgreSQL"#DBMS_NAME="MySQL"#g' ${CONFIG_DIR}db_sql_config.txt; export DBMS_NAME="MySQL";</v>
      </c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  <c r="AE175" s="99" t="str" cm="1">
        <f t="array" ref="AE175">SUBSTITUTE(INDEX($H$136:$AQ$136, , MATCH($D175, $67:$67, 0)-7),"-","")</f>
        <v>正常</v>
      </c>
      <c r="AF175" s="100"/>
      <c r="AG175" s="101"/>
      <c r="AH175" s="102" t="s">
        <v>1652</v>
      </c>
      <c r="AI175" s="103"/>
      <c r="AJ175" s="103"/>
      <c r="AK175" s="103"/>
      <c r="AL175" s="103"/>
      <c r="AM175" s="103"/>
      <c r="AN175" s="103"/>
      <c r="AO175" s="103"/>
      <c r="AP175" s="103"/>
      <c r="AQ175" s="104"/>
      <c r="AS175" s="68" t="str" cm="1">
        <f t="array" ref="AS175">SUBSTITUTE(TEXT(INDEX($H$139:$AQ$139,1,$D175),"000000"),"-","")</f>
        <v>410001</v>
      </c>
      <c r="AT175" s="69"/>
      <c r="AU175" s="70"/>
      <c r="AW175" s="71" t="str">
        <f>SUBSTITUTE(IF(VLOOKUP(AW$160,$AD$9:$AN$15,8,FALSE)=INDEX($E$73:$G$75,MATCH("●",INDEX($H$73:$AQ$75,,MATCH($D175,$67:$67,0)-7),0),1),"","sed -i "&amp;IF($AK$158="MacOS","'' ","")&amp;"'s#"&amp;AW$160&amp;"="""&amp;VLOOKUP(AW$160,$AD$9:$AN$15,8,FALSE)&amp;""""&amp;"#"&amp;AW$160&amp;"="&amp;""""&amp;INDEX($E$73:$G$75,MATCH("●",INDEX($H$73:$AQ$75,,MATCH($D175,$67:$67,0)-7),0),1)&amp;""""&amp;"#g'"&amp;" ${CONFIG_DIR}"&amp;$K$7&amp;"; export "&amp;AW$160&amp;"="&amp;""""&amp;INDEX($E$73:$G$75,MATCH("●",INDEX($H$73:$AQ$75,,MATCH($D175,$67:$67,0)-7),0),1)&amp;""";"),",",""",""")</f>
        <v>sed -i '' 's#COLUMN_COUNTS="10"#COLUMN_COUNTS="1"#g' ${CONFIG_DIR}db_data_config.txt; export COLUMN_COUNTS="1";</v>
      </c>
      <c r="AX175" s="71" t="str">
        <f>SUBSTITUTE(IF(INDEX($E$73:$G$75,MATCH("●",INDEX($H$73:$AQ$75,,MATCH($D175,$67:$67,0)-7),0),1)=VLOOKUP(AX$160,$AD$9:$AN$15,8,FALSE),"","sed -i "&amp;IF($AK$158="MacOS","'' ","")&amp;"'s#"&amp;AX$160&amp;"="""&amp;INDEX($E$73:$G$75,MATCH("●",INDEX($H$73:$AQ$75,,MATCH($D175,$67:$67,0)-7),0),1)&amp;""""&amp;"#"&amp;AX$160&amp;"="&amp;""""&amp;VLOOKUP(AX$160,$AD$9:$AN$15,8,FALSE)&amp;""""&amp;"#g'"&amp;"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5" s="71" t="str">
        <f>SUBSTITUTE(IF(VLOOKUP(AY$160,$AD$9:$AN$15,8,FALSE)=INDEX($E$77:$G$89,MATCH("●",INDEX($H$77:$AQ$89,,MATCH($D175,$67:$67,0)-7),0),1),"","sed -i "&amp;IF($AK$158="MacOS","'' ","")&amp;"'s#"&amp;AY$160&amp;"="""&amp;VLOOKUP(AY$160,$AD$9:$AN$15,8,FALSE)&amp;""""&amp;"#"&amp;AY$160&amp;"="&amp;""""&amp;INDEX($E$77:$G$89,MATCH("●",INDEX($H$77:$AQ$89,,MATCH($D175,$67:$67,0)-7),0),1)&amp;""""&amp;"#g'"&amp;" ${CONFIG_DIR}"&amp;$K$7&amp;"; export "&amp;AY$160&amp;"="&amp;""""&amp;INDEX($E$77:$G$89,MATCH("●",INDEX($H$77:$AQ$89,,MATCH($D175,$67:$67,0)-7),0),1)&amp;""";"),",",""",""")</f>
        <v>sed -i '' 's#COLUMN_DATA_TYPE="char"",""string"",""byte"",""short"",""int"",""long"",""float"",""double"",""boolean"",""date"#COLUMN_DATA_TYPE="boolean"#g' ${CONFIG_DIR}db_data_config.txt; export COLUMN_DATA_TYPE="boolean";</v>
      </c>
      <c r="AZ175" s="71" t="str">
        <f>SUBSTITUTE(IF(INDEX($E$77:$G$89,MATCH("●",INDEX($H$77:$AQ$89,,MATCH($D175,$67:$67,0)-7),0),1)=VLOOKUP(AZ$160,$AD$9:$AN$15,8,FALSE),"","sed -i "&amp;IF($AK$158="MacOS","'' ","")&amp;"'s#"&amp;AZ$160&amp;"="""&amp;INDEX($E$77:$G$89,MATCH("●",INDEX($H$77:$AQ$89,,MATCH($D175,$67:$67,0)-7),0),1)&amp;""""&amp;"#"&amp;AZ$160&amp;"="&amp;""""&amp;VLOOKUP(AZ$160,$AD$9:$AN$15,8,FALSE)&amp;""""&amp;"#g'"&amp;"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's#COLUMN_DATA_TYPE="boolean"#COLUMN_DATA_TYPE="char"",""string"",""byte"",""short"",""int"",""long"",""float"",""double"",""boolean"",""date"#g'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5" s="71" t="str">
        <f>SUBSTITUTE(IF(VLOOKUP(BA$160,$AD$9:$AN$15,8,FALSE)=INDEX($E$91:$G$118,MATCH("●",INDEX($H$91:$AQ$118,,MATCH($D175,$67:$67,0)-7),0),1),"","sed -i "&amp;IF($AK$158="MacOS","'' ","")&amp;"'s#"&amp;BA$160&amp;"="""&amp;VLOOKUP(BA$160,$AD$9:$AN$15,8,FALSE)&amp;""""&amp;"#"&amp;BA$160&amp;"="&amp;""""&amp;INDEX($E$91:$G$118,MATCH("●",INDEX($H$91:$AQ$118,,MATCH($D175,$67:$67,0)-7),0),1)&amp;""""&amp;"#g'"&amp;" ${CONFIG_DIR}"&amp;$K$7&amp;"; export "&amp;BA$160&amp;"="&amp;""""&amp;INDEX($E$91:$G$118,MATCH("●",INDEX($H$91:$AQ$118,,MATCH($D175,$67:$67,0)-7),0),1)&amp;""";"),",",""",""")</f>
        <v>sed -i '' 's#COLUMN_DATA_LENGTH="1"",""100"",""2"",""3"",""4"",""5"",""4.3"",""11.4"",""2"",""YYYYMMDDhhmmss"#COLUMN_DATA_LENGTH="1"#g' ${CONFIG_DIR}db_data_config.txt; export COLUMN_DATA_LENGTH="1";</v>
      </c>
      <c r="BB175" s="71" t="str">
        <f>SUBSTITUTE(IF(INDEX($E$91:$G$118,MATCH("●",INDEX($H$91:$AQ$118,,MATCH($D175,$67:$67,0)-7),0),1)=VLOOKUP(BB$160,$AD$9:$AN$15,8,FALSE),"","sed -i "&amp;IF($AK$158="MacOS","'' ","")&amp;"'s#"&amp;BB$160&amp;"="""&amp;INDEX($E$91:$G$118,MATCH("●",INDEX($H$91:$AQ$118,,MATCH($D175,$67:$67,0)-7),0),1)&amp;""""&amp;"#"&amp;BB$160&amp;"="&amp;""""&amp;VLOOKUP(BB$160,$AD$9:$AN$15,8,FALSE)&amp;""""&amp;"#g'"&amp;"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's#COLUMN_DATA_LENGTH="1"#COLUMN_DATA_LENGTH="1"",""100"",""2"",""3"",""4"",""5"",""4.3"",""11.4"",""2"",""YYYYMMDDhhmmss"#g' ${CONFIG_DIR}db_data_config.txt; export COLUMN_DATA_LENGTH="1"",""100"",""2"",""3"",""4"",""5"",""4.3"",""11.4"",""2"",""YYYYMMDDhhmmss";</v>
      </c>
      <c r="BC175" s="71" t="str">
        <f>SUBSTITUTE(IF(VLOOKUP(BC$160,$AD$9:$AN$15,8,FALSE)=INDEX($E$120:$G$122,MATCH("●",INDEX($H$120:$AQ$122,,MATCH($D175,$67:$67,0)-7),0),1),"","sed -i "&amp;IF($AK$158="MacOS","'' ","")&amp;"'s#"&amp;BC$160&amp;"="""&amp;VLOOKUP(BC$160,$AD$9:$AN$15,8,FALSE)&amp;""""&amp;"#"&amp;BC$160&amp;"="&amp;""""&amp;INDEX($E$120:$G$122,MATCH("●",INDEX($H$120:$AQ$122,,MATCH($D175,$67:$67,0)-7),0),1)&amp;""""&amp;"#g'"&amp;" ${CONFIG_DIR}"&amp;$K$7&amp;"; export "&amp;BC$160&amp;"="&amp;""""&amp;INDEX($E$120:$G$122,MATCH("●",INDEX($H$120:$AQ$122,,MATCH($D175,$67:$67,0)-7),0),1)&amp;""";"),",",""",""")</f>
        <v/>
      </c>
      <c r="BD175" s="71" t="str">
        <f>SUBSTITUTE(IF(INDEX($E$120:$G$122,MATCH("●",INDEX($H$120:$AQ$122,,MATCH($D175,$67:$67,0)-7),0),1)=VLOOKUP(BD$160,$AD$9:$AN$15,8,FALSE),"","sed -i "&amp;IF($AK$158="MacOS","'' ","")&amp;"'s#"&amp;BD$160&amp;"="""&amp;INDEX($E$120:$G$122,MATCH("●",INDEX($H$120:$AQ$122,,MATCH($D175,$67:$67,0)-7),0),1)&amp;""""&amp;"#"&amp;BD$160&amp;"="&amp;""""&amp;VLOOKUP(BD$160,$AD$9:$AN$15,8,FALSE)&amp;""""&amp;"#g'"&amp;"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5" s="71" t="str">
        <f>SUBSTITUTE(IF(VLOOKUP(BE$160,$AD$9:$AN$15,8,FALSE)=INDEX($E$124:$G$125,MATCH("●",INDEX($H$124:$AQ$125,,MATCH($D175,$67:$67,0)-7),0),1),"","sed -i "&amp;IF($AK$158="MacOS","'' ","")&amp;"'s#"&amp;BE$160&amp;"="""&amp;VLOOKUP(BE$160,$AD$9:$AN$15,8,FALSE)&amp;""""&amp;"#"&amp;BE$160&amp;"="&amp;""""&amp;INDEX($E$124:$G$125,MATCH("●",INDEX($H$124:$AQ$125,,MATCH($D175,$67:$67,0)-7),0),1)&amp;""""&amp;"#g'"&amp;" ${CONFIG_DIR}"&amp;$K$7&amp;"; export "&amp;BE$160&amp;"="&amp;""""&amp;INDEX($E$124:$G$125,MATCH("●",INDEX($H$124:$AQ$125,,MATCH($D175,$67:$67,0)-7),0),1)&amp;""";"),",",""",""")</f>
        <v/>
      </c>
      <c r="BF175" s="71" t="str">
        <f>SUBSTITUTE(IF(INDEX($E$124:$G$125,MATCH("●",INDEX($H$124:$AQ$125,,MATCH($D175,$67:$67,0)-7),0),1)=VLOOKUP(BF$160,$AD$9:$AN$15,8,FALSE),"","sed -i "&amp;IF($AK$158="MacOS","'' ","")&amp;"'s#"&amp;BF$160&amp;"="""&amp;INDEX($E$124:$G$125,MATCH("●",INDEX($H$124:$AQ$125,,MATCH($D175,$67:$67,0)-7),0),1)&amp;""""&amp;"#"&amp;BF$160&amp;"="&amp;""""&amp;VLOOKUP(BF$160,$AD$9:$AN$15,8,FALSE)&amp;""""&amp;"#g'"&amp;"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5" s="71" t="str">
        <f>SUBSTITUTE(IF(VLOOKUP(BG$160,$AD$9:$AN$15,8,FALSE)=INDEX($E$127:$G$128,MATCH("●",INDEX($H$127:$AQ$128,,MATCH($D175,$67:$67,0)-7),0),1),"","sed -i "&amp;IF($AK$158="MacOS","'' ","")&amp;"'s#"&amp;BG$160&amp;"="""&amp;VLOOKUP(BG$160,$AD$9:$AN$15,8,FALSE)&amp;""""&amp;"#"&amp;BG$160&amp;"="&amp;""""&amp;INDEX($E$127:$G$128,MATCH("●",INDEX($H$127:$AQ$128,,MATCH($D175,$67:$67,0)-7),0),1)&amp;""""&amp;"#g'"&amp;" ${CONFIG_DIR}"&amp;$K$7&amp;"; export "&amp;BG$160&amp;"="&amp;""""&amp;INDEX($E$127:$G$128,MATCH("●",INDEX($H$127:$AQ$128,,MATCH($D175,$67:$67,0)-7),0),1)&amp;""";"),",",""",""")</f>
        <v/>
      </c>
      <c r="BH175" s="71" t="str">
        <f>SUBSTITUTE(IF(INDEX($E$127:$G$128,MATCH("●",INDEX($H$127:$AQ$128,,MATCH($D175,$67:$67,0)-7),0),1)=VLOOKUP(BH$160,$AD$9:$AN$15,8,FALSE),"","sed -i "&amp;IF($AK$158="MacOS","'' ","")&amp;"'s#"&amp;BH$160&amp;"="""&amp;INDEX($E$127:$G$128,MATCH("●",INDEX($H$127:$AQ$128,,MATCH($D175,$67:$67,0)-7),0),1)&amp;""""&amp;"#"&amp;BH$160&amp;"="&amp;""""&amp;VLOOKUP(BH$160,$AD$9:$AN$15,8,FALSE)&amp;""""&amp;"#g'"&amp;"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5" s="71" t="str">
        <f>SUBSTITUTE(IF(VLOOKUP(BI$160,$AD$9:$AN$15,8,FALSE)=INDEX($E$130:$G$131,MATCH("●",INDEX($H$130:$AQ$131,,MATCH($D175,$67:$67,0)-7),0),1),"","sed -i "&amp;IF($AK$158="MacOS","'' ","")&amp;"'s#"&amp;BI$160&amp;"="""&amp;VLOOKUP(BI$160,$AD$9:$AN$15,8,FALSE)&amp;""""&amp;"#"&amp;BI$160&amp;"="&amp;""""&amp;INDEX($E$130:$G$131,MATCH("●",INDEX($H$130:$AQ$131,,MATCH($D175,$67:$67,0)-7),0),1)&amp;""""&amp;"#g'"&amp;" ${CONFIG_DIR}"&amp;$K$7&amp;"; export "&amp;BI$160&amp;"="&amp;""""&amp;INDEX($E$130:$G$131,MATCH("●",INDEX($H$130:$AQ$131,,MATCH($D175,$67:$67,0)-7),0),1)&amp;""";"),",",""",""")</f>
        <v/>
      </c>
      <c r="BJ175" s="71" t="str">
        <f>SUBSTITUTE(IF(INDEX($E$130:$G$131,MATCH("●",INDEX($H$130:$AQ$131,,MATCH($D175,$67:$67,0)-7),0),1)=VLOOKUP(BJ$160,$AD$9:$AN$15,8,FALSE),"","sed -i "&amp;IF($AK$158="MacOS","'' ","")&amp;"'s#"&amp;BJ$160&amp;"="""&amp;INDEX($E$130:$G$131,MATCH("●",INDEX($H$130:$AQ$131,,MATCH($D175,$67:$67,0)-7),0),1)&amp;""""&amp;"#"&amp;BJ$160&amp;"="&amp;""""&amp;VLOOKUP(BJ$160,$AD$9:$AN$15,8,FALSE)&amp;""""&amp;"#g'"&amp;"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5" s="71" t="str">
        <f>SUBSTITUTE(IF(VLOOKUP(BK$160,$AD$19:$AN$19,8,FALSE)=INDEX($E$133:$G$134,MATCH("●",INDEX($H$133:$AQ$134,,MATCH($D175,$67:$67,0)-7),0),1),"","sed -i "&amp;IF($AK$158="MacOS","'' ","")&amp;"'s#"&amp;BK$160&amp;"="""&amp;VLOOKUP(BK$160,$AD$19:$AN$19,8,FALSE)&amp;""""&amp;"#"&amp;BK$160&amp;"="&amp;""""&amp;INDEX($E$133:$G$134,MATCH("●",INDEX($H$133:$AQ$134,,MATCH($D175,$67:$67,0)-7),0),1)&amp;""""&amp;"#g'"&amp;" ${CONFIG_DIR}"&amp;$K$17&amp;"; export "&amp;BK$160&amp;"="&amp;""""&amp;INDEX($E$133:$G$134,MATCH("●",INDEX($H$133:$AQ$134,,MATCH($D175,$67:$67,0)-7),0),1)&amp;""";"),",",""",""")</f>
        <v>sed -i '' 's#DBMS_NAME="MySQL"#DBMS_NAME="PostgreSQL"#g' ${CONFIG_DIR}db_sql_config.txt; export DBMS_NAME="PostgreSQL";</v>
      </c>
      <c r="BL175" s="71" t="str">
        <f>SUBSTITUTE(IF(INDEX($E$133:$G$134,MATCH("●",INDEX($H$133:$AQ$134,,MATCH($D175,$67:$67,0)-7),0),1)=VLOOKUP(BL$160,$AD$19:$AN$19,8,FALSE),"","sed -i "&amp;IF($AK$158="MacOS","'' ","")&amp;"'s#"&amp;BL$160&amp;"="""&amp;INDEX($E$133:$G$134,MATCH("●",INDEX($H$133:$AQ$134,,MATCH($D175,$67:$67,0)-7),0),1)&amp;""""&amp;"#"&amp;BL$160&amp;"="&amp;""""&amp;VLOOKUP(BL$160,$AD$19:$AN$19,8,FALSE)&amp;""""&amp;"#g'"&amp;"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>sed -i '' 's#DBMS_NAME="PostgreSQL"#DBMS_NAME="MySQL"#g' ${CONFIG_DIR}db_sql_config.txt; export DBMS_NAME="MySQL";</v>
      </c>
      <c r="BM175" s="5" t="s">
        <v>735</v>
      </c>
    </row>
    <row r="176" spans="4:65" ht="72" customHeight="1">
      <c r="D176" s="96">
        <f t="shared" si="3"/>
        <v>15</v>
      </c>
      <c r="E176" s="97"/>
      <c r="F176" s="97"/>
      <c r="G176" s="98"/>
      <c r="H176" s="45" t="str">
        <f t="shared" ca="1" si="2"/>
        <v>clear; echo テストケース015; sed -i '' 's#COLUMN_COUNTS="10"#COLUMN_COUNTS="1"#g' ${CONFIG_DIR}db_data_config.txt; export COLUMN_COUNTS="1";sed -i '' 's#COLUMN_DATA_TYPE="char","string","byte","short","int","long","float","double","boolean","date"#COLUMN_DATA_TYPE="boolean"#g' ${CONFIG_DIR}db_data_config.txt; export COLUMN_DATA_TYPE="boolean";sed -i '' 's#COLUMN_DATA_LENGTH="1","100","2","3","4","5","4.3","11.4","2","YYYYMMDDhhmmss"#COLUMN_DATA_LENGTH="2"#g' ${CONFIG_DIR}db_data_config.txt; export COLUMN_DATA_LENGTH="2";sed -i '' 's#DBMS_NAME="MySQL"#DBMS_NAME="PostgreSQL"#g' ${CONFIG_DIR}db_sql_config.txt; export DBMS_NAME="PostgreSQL";sh ./script/db_assemble_normal_data.sh; sed -i '' 's#COLUMN_COUNTS="1"#COLUMN_COUNTS="10"#g' ${CONFIG_DIR}db_data_config.txt; export COLUMN_COUNTS="10";sed -i '' 's#COLUMN_DATA_TYPE="boolean"#COLUMN_DATA_TYPE="char","string","byte","short","int","long","float","double","boolean","date"#g' ${CONFIG_DIR}db_data_config.txt; export COLUMN_DATA_TYPE="char","string","byte","short","int","long","float","double","boolean","date";sed -i '' 's#COLUMN_DATA_LENGTH="2"#COLUMN_DATA_LENGTH="1","100","2","3","4","5","4.3","11.4","2","YYYYMMDDhhmmss"#g' ${CONFIG_DIR}db_data_config.txt; export COLUMN_DATA_LENGTH="1","100","2","3","4","5","4.3","11.4","2","YYYYMMDDhhmmss";sed -i '' 's#DBMS_NAME="PostgreSQL"#DBMS_NAME="MySQL"#g' ${CONFIG_DIR}db_sql_config.txt; export DBMS_NAME="MySQL";</v>
      </c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7"/>
      <c r="AE176" s="99" t="str" cm="1">
        <f t="array" ref="AE176">SUBSTITUTE(INDEX($H$136:$AQ$136, , MATCH($D176, $67:$67, 0)-7),"-","")</f>
        <v>正常</v>
      </c>
      <c r="AF176" s="100"/>
      <c r="AG176" s="101"/>
      <c r="AH176" s="102" t="s">
        <v>1653</v>
      </c>
      <c r="AI176" s="103"/>
      <c r="AJ176" s="103"/>
      <c r="AK176" s="103"/>
      <c r="AL176" s="103"/>
      <c r="AM176" s="103"/>
      <c r="AN176" s="103"/>
      <c r="AO176" s="103"/>
      <c r="AP176" s="103"/>
      <c r="AQ176" s="104"/>
      <c r="AS176" s="68" t="str" cm="1">
        <f t="array" ref="AS176">SUBSTITUTE(TEXT(INDEX($H$139:$AQ$139,1,$D176),"000000"),"-","")</f>
        <v>410001</v>
      </c>
      <c r="AT176" s="69"/>
      <c r="AU176" s="70"/>
      <c r="AW176" s="71" t="str">
        <f>SUBSTITUTE(IF(VLOOKUP(AW$160,$AD$9:$AN$15,8,FALSE)=INDEX($E$73:$G$75,MATCH("●",INDEX($H$73:$AQ$75,,MATCH($D176,$67:$67,0)-7),0),1),"","sed -i "&amp;IF($AK$158="MacOS","'' ","")&amp;"'s#"&amp;AW$160&amp;"="""&amp;VLOOKUP(AW$160,$AD$9:$AN$15,8,FALSE)&amp;""""&amp;"#"&amp;AW$160&amp;"="&amp;""""&amp;INDEX($E$73:$G$75,MATCH("●",INDEX($H$73:$AQ$75,,MATCH($D176,$67:$67,0)-7),0),1)&amp;""""&amp;"#g'"&amp;" ${CONFIG_DIR}"&amp;$K$7&amp;"; export "&amp;AW$160&amp;"="&amp;""""&amp;INDEX($E$73:$G$75,MATCH("●",INDEX($H$73:$AQ$75,,MATCH($D176,$67:$67,0)-7),0),1)&amp;""";"),",",""",""")</f>
        <v>sed -i '' 's#COLUMN_COUNTS="10"#COLUMN_COUNTS="1"#g' ${CONFIG_DIR}db_data_config.txt; export COLUMN_COUNTS="1";</v>
      </c>
      <c r="AX176" s="71" t="str">
        <f>SUBSTITUTE(IF(INDEX($E$73:$G$75,MATCH("●",INDEX($H$73:$AQ$75,,MATCH($D176,$67:$67,0)-7),0),1)=VLOOKUP(AX$160,$AD$9:$AN$15,8,FALSE),"","sed -i "&amp;IF($AK$158="MacOS","'' ","")&amp;"'s#"&amp;AX$160&amp;"="""&amp;INDEX($E$73:$G$75,MATCH("●",INDEX($H$73:$AQ$75,,MATCH($D176,$67:$67,0)-7),0),1)&amp;""""&amp;"#"&amp;AX$160&amp;"="&amp;""""&amp;VLOOKUP(AX$160,$AD$9:$AN$15,8,FALSE)&amp;""""&amp;"#g'"&amp;"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6" s="71" t="str">
        <f>SUBSTITUTE(IF(VLOOKUP(AY$160,$AD$9:$AN$15,8,FALSE)=INDEX($E$77:$G$89,MATCH("●",INDEX($H$77:$AQ$89,,MATCH($D176,$67:$67,0)-7),0),1),"","sed -i "&amp;IF($AK$158="MacOS","'' ","")&amp;"'s#"&amp;AY$160&amp;"="""&amp;VLOOKUP(AY$160,$AD$9:$AN$15,8,FALSE)&amp;""""&amp;"#"&amp;AY$160&amp;"="&amp;""""&amp;INDEX($E$77:$G$89,MATCH("●",INDEX($H$77:$AQ$89,,MATCH($D176,$67:$67,0)-7),0),1)&amp;""""&amp;"#g'"&amp;" ${CONFIG_DIR}"&amp;$K$7&amp;"; export "&amp;AY$160&amp;"="&amp;""""&amp;INDEX($E$77:$G$89,MATCH("●",INDEX($H$77:$AQ$89,,MATCH($D176,$67:$67,0)-7),0),1)&amp;""";"),",",""",""")</f>
        <v>sed -i '' 's#COLUMN_DATA_TYPE="char"",""string"",""byte"",""short"",""int"",""long"",""float"",""double"",""boolean"",""date"#COLUMN_DATA_TYPE="boolean"#g' ${CONFIG_DIR}db_data_config.txt; export COLUMN_DATA_TYPE="boolean";</v>
      </c>
      <c r="AZ176" s="71" t="str">
        <f>SUBSTITUTE(IF(INDEX($E$77:$G$89,MATCH("●",INDEX($H$77:$AQ$89,,MATCH($D176,$67:$67,0)-7),0),1)=VLOOKUP(AZ$160,$AD$9:$AN$15,8,FALSE),"","sed -i "&amp;IF($AK$158="MacOS","'' ","")&amp;"'s#"&amp;AZ$160&amp;"="""&amp;INDEX($E$77:$G$89,MATCH("●",INDEX($H$77:$AQ$89,,MATCH($D176,$67:$67,0)-7),0),1)&amp;""""&amp;"#"&amp;AZ$160&amp;"="&amp;""""&amp;VLOOKUP(AZ$160,$AD$9:$AN$15,8,FALSE)&amp;""""&amp;"#g'"&amp;"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's#COLUMN_DATA_TYPE="boolean"#COLUMN_DATA_TYPE="char"",""string"",""byte"",""short"",""int"",""long"",""float"",""double"",""boolean"",""date"#g'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6" s="71" t="str">
        <f>SUBSTITUTE(IF(VLOOKUP(BA$160,$AD$9:$AN$15,8,FALSE)=INDEX($E$91:$G$118,MATCH("●",INDEX($H$91:$AQ$118,,MATCH($D176,$67:$67,0)-7),0),1),"","sed -i "&amp;IF($AK$158="MacOS","'' ","")&amp;"'s#"&amp;BA$160&amp;"="""&amp;VLOOKUP(BA$160,$AD$9:$AN$15,8,FALSE)&amp;""""&amp;"#"&amp;BA$160&amp;"="&amp;""""&amp;INDEX($E$91:$G$118,MATCH("●",INDEX($H$91:$AQ$118,,MATCH($D176,$67:$67,0)-7),0),1)&amp;""""&amp;"#g'"&amp;" ${CONFIG_DIR}"&amp;$K$7&amp;"; export "&amp;BA$160&amp;"="&amp;""""&amp;INDEX($E$91:$G$118,MATCH("●",INDEX($H$91:$AQ$118,,MATCH($D176,$67:$67,0)-7),0),1)&amp;""";"),",",""",""")</f>
        <v>sed -i '' 's#COLUMN_DATA_LENGTH="1"",""100"",""2"",""3"",""4"",""5"",""4.3"",""11.4"",""2"",""YYYYMMDDhhmmss"#COLUMN_DATA_LENGTH="2"#g' ${CONFIG_DIR}db_data_config.txt; export COLUMN_DATA_LENGTH="2";</v>
      </c>
      <c r="BB176" s="71" t="str">
        <f>SUBSTITUTE(IF(INDEX($E$91:$G$118,MATCH("●",INDEX($H$91:$AQ$118,,MATCH($D176,$67:$67,0)-7),0),1)=VLOOKUP(BB$160,$AD$9:$AN$15,8,FALSE),"","sed -i "&amp;IF($AK$158="MacOS","'' ","")&amp;"'s#"&amp;BB$160&amp;"="""&amp;INDEX($E$91:$G$118,MATCH("●",INDEX($H$91:$AQ$118,,MATCH($D176,$67:$67,0)-7),0),1)&amp;""""&amp;"#"&amp;BB$160&amp;"="&amp;""""&amp;VLOOKUP(BB$160,$AD$9:$AN$15,8,FALSE)&amp;""""&amp;"#g'"&amp;"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's#COLUMN_DATA_LENGTH="2"#COLUMN_DATA_LENGTH="1"",""100"",""2"",""3"",""4"",""5"",""4.3"",""11.4"",""2"",""YYYYMMDDhhmmss"#g' ${CONFIG_DIR}db_data_config.txt; export COLUMN_DATA_LENGTH="1"",""100"",""2"",""3"",""4"",""5"",""4.3"",""11.4"",""2"",""YYYYMMDDhhmmss";</v>
      </c>
      <c r="BC176" s="71" t="str">
        <f>SUBSTITUTE(IF(VLOOKUP(BC$160,$AD$9:$AN$15,8,FALSE)=INDEX($E$120:$G$122,MATCH("●",INDEX($H$120:$AQ$122,,MATCH($D176,$67:$67,0)-7),0),1),"","sed -i "&amp;IF($AK$158="MacOS","'' ","")&amp;"'s#"&amp;BC$160&amp;"="""&amp;VLOOKUP(BC$160,$AD$9:$AN$15,8,FALSE)&amp;""""&amp;"#"&amp;BC$160&amp;"="&amp;""""&amp;INDEX($E$120:$G$122,MATCH("●",INDEX($H$120:$AQ$122,,MATCH($D176,$67:$67,0)-7),0),1)&amp;""""&amp;"#g'"&amp;" ${CONFIG_DIR}"&amp;$K$7&amp;"; export "&amp;BC$160&amp;"="&amp;""""&amp;INDEX($E$120:$G$122,MATCH("●",INDEX($H$120:$AQ$122,,MATCH($D176,$67:$67,0)-7),0),1)&amp;""";"),",",""",""")</f>
        <v/>
      </c>
      <c r="BD176" s="71" t="str">
        <f>SUBSTITUTE(IF(INDEX($E$120:$G$122,MATCH("●",INDEX($H$120:$AQ$122,,MATCH($D176,$67:$67,0)-7),0),1)=VLOOKUP(BD$160,$AD$9:$AN$15,8,FALSE),"","sed -i "&amp;IF($AK$158="MacOS","'' ","")&amp;"'s#"&amp;BD$160&amp;"="""&amp;INDEX($E$120:$G$122,MATCH("●",INDEX($H$120:$AQ$122,,MATCH($D176,$67:$67,0)-7),0),1)&amp;""""&amp;"#"&amp;BD$160&amp;"="&amp;""""&amp;VLOOKUP(BD$160,$AD$9:$AN$15,8,FALSE)&amp;""""&amp;"#g'"&amp;"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6" s="71" t="str">
        <f>SUBSTITUTE(IF(VLOOKUP(BE$160,$AD$9:$AN$15,8,FALSE)=INDEX($E$124:$G$125,MATCH("●",INDEX($H$124:$AQ$125,,MATCH($D176,$67:$67,0)-7),0),1),"","sed -i "&amp;IF($AK$158="MacOS","'' ","")&amp;"'s#"&amp;BE$160&amp;"="""&amp;VLOOKUP(BE$160,$AD$9:$AN$15,8,FALSE)&amp;""""&amp;"#"&amp;BE$160&amp;"="&amp;""""&amp;INDEX($E$124:$G$125,MATCH("●",INDEX($H$124:$AQ$125,,MATCH($D176,$67:$67,0)-7),0),1)&amp;""""&amp;"#g'"&amp;" ${CONFIG_DIR}"&amp;$K$7&amp;"; export "&amp;BE$160&amp;"="&amp;""""&amp;INDEX($E$124:$G$125,MATCH("●",INDEX($H$124:$AQ$125,,MATCH($D176,$67:$67,0)-7),0),1)&amp;""";"),",",""",""")</f>
        <v/>
      </c>
      <c r="BF176" s="71" t="str">
        <f>SUBSTITUTE(IF(INDEX($E$124:$G$125,MATCH("●",INDEX($H$124:$AQ$125,,MATCH($D176,$67:$67,0)-7),0),1)=VLOOKUP(BF$160,$AD$9:$AN$15,8,FALSE),"","sed -i "&amp;IF($AK$158="MacOS","'' ","")&amp;"'s#"&amp;BF$160&amp;"="""&amp;INDEX($E$124:$G$125,MATCH("●",INDEX($H$124:$AQ$125,,MATCH($D176,$67:$67,0)-7),0),1)&amp;""""&amp;"#"&amp;BF$160&amp;"="&amp;""""&amp;VLOOKUP(BF$160,$AD$9:$AN$15,8,FALSE)&amp;""""&amp;"#g'"&amp;"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6" s="71" t="str">
        <f>SUBSTITUTE(IF(VLOOKUP(BG$160,$AD$9:$AN$15,8,FALSE)=INDEX($E$127:$G$128,MATCH("●",INDEX($H$127:$AQ$128,,MATCH($D176,$67:$67,0)-7),0),1),"","sed -i "&amp;IF($AK$158="MacOS","'' ","")&amp;"'s#"&amp;BG$160&amp;"="""&amp;VLOOKUP(BG$160,$AD$9:$AN$15,8,FALSE)&amp;""""&amp;"#"&amp;BG$160&amp;"="&amp;""""&amp;INDEX($E$127:$G$128,MATCH("●",INDEX($H$127:$AQ$128,,MATCH($D176,$67:$67,0)-7),0),1)&amp;""""&amp;"#g'"&amp;" ${CONFIG_DIR}"&amp;$K$7&amp;"; export "&amp;BG$160&amp;"="&amp;""""&amp;INDEX($E$127:$G$128,MATCH("●",INDEX($H$127:$AQ$128,,MATCH($D176,$67:$67,0)-7),0),1)&amp;""";"),",",""",""")</f>
        <v/>
      </c>
      <c r="BH176" s="71" t="str">
        <f>SUBSTITUTE(IF(INDEX($E$127:$G$128,MATCH("●",INDEX($H$127:$AQ$128,,MATCH($D176,$67:$67,0)-7),0),1)=VLOOKUP(BH$160,$AD$9:$AN$15,8,FALSE),"","sed -i "&amp;IF($AK$158="MacOS","'' ","")&amp;"'s#"&amp;BH$160&amp;"="""&amp;INDEX($E$127:$G$128,MATCH("●",INDEX($H$127:$AQ$128,,MATCH($D176,$67:$67,0)-7),0),1)&amp;""""&amp;"#"&amp;BH$160&amp;"="&amp;""""&amp;VLOOKUP(BH$160,$AD$9:$AN$15,8,FALSE)&amp;""""&amp;"#g'"&amp;"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6" s="71" t="str">
        <f>SUBSTITUTE(IF(VLOOKUP(BI$160,$AD$9:$AN$15,8,FALSE)=INDEX($E$130:$G$131,MATCH("●",INDEX($H$130:$AQ$131,,MATCH($D176,$67:$67,0)-7),0),1),"","sed -i "&amp;IF($AK$158="MacOS","'' ","")&amp;"'s#"&amp;BI$160&amp;"="""&amp;VLOOKUP(BI$160,$AD$9:$AN$15,8,FALSE)&amp;""""&amp;"#"&amp;BI$160&amp;"="&amp;""""&amp;INDEX($E$130:$G$131,MATCH("●",INDEX($H$130:$AQ$131,,MATCH($D176,$67:$67,0)-7),0),1)&amp;""""&amp;"#g'"&amp;" ${CONFIG_DIR}"&amp;$K$7&amp;"; export "&amp;BI$160&amp;"="&amp;""""&amp;INDEX($E$130:$G$131,MATCH("●",INDEX($H$130:$AQ$131,,MATCH($D176,$67:$67,0)-7),0),1)&amp;""";"),",",""",""")</f>
        <v/>
      </c>
      <c r="BJ176" s="71" t="str">
        <f>SUBSTITUTE(IF(INDEX($E$130:$G$131,MATCH("●",INDEX($H$130:$AQ$131,,MATCH($D176,$67:$67,0)-7),0),1)=VLOOKUP(BJ$160,$AD$9:$AN$15,8,FALSE),"","sed -i "&amp;IF($AK$158="MacOS","'' ","")&amp;"'s#"&amp;BJ$160&amp;"="""&amp;INDEX($E$130:$G$131,MATCH("●",INDEX($H$130:$AQ$131,,MATCH($D176,$67:$67,0)-7),0),1)&amp;""""&amp;"#"&amp;BJ$160&amp;"="&amp;""""&amp;VLOOKUP(BJ$160,$AD$9:$AN$15,8,FALSE)&amp;""""&amp;"#g'"&amp;"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6" s="71" t="str">
        <f>SUBSTITUTE(IF(VLOOKUP(BK$160,$AD$19:$AN$19,8,FALSE)=INDEX($E$133:$G$134,MATCH("●",INDEX($H$133:$AQ$134,,MATCH($D176,$67:$67,0)-7),0),1),"","sed -i "&amp;IF($AK$158="MacOS","'' ","")&amp;"'s#"&amp;BK$160&amp;"="""&amp;VLOOKUP(BK$160,$AD$19:$AN$19,8,FALSE)&amp;""""&amp;"#"&amp;BK$160&amp;"="&amp;""""&amp;INDEX($E$133:$G$134,MATCH("●",INDEX($H$133:$AQ$134,,MATCH($D176,$67:$67,0)-7),0),1)&amp;""""&amp;"#g'"&amp;" ${CONFIG_DIR}"&amp;$K$17&amp;"; export "&amp;BK$160&amp;"="&amp;""""&amp;INDEX($E$133:$G$134,MATCH("●",INDEX($H$133:$AQ$134,,MATCH($D176,$67:$67,0)-7),0),1)&amp;""";"),",",""",""")</f>
        <v>sed -i '' 's#DBMS_NAME="MySQL"#DBMS_NAME="PostgreSQL"#g' ${CONFIG_DIR}db_sql_config.txt; export DBMS_NAME="PostgreSQL";</v>
      </c>
      <c r="BL176" s="71" t="str">
        <f>SUBSTITUTE(IF(INDEX($E$133:$G$134,MATCH("●",INDEX($H$133:$AQ$134,,MATCH($D176,$67:$67,0)-7),0),1)=VLOOKUP(BL$160,$AD$19:$AN$19,8,FALSE),"","sed -i "&amp;IF($AK$158="MacOS","'' ","")&amp;"'s#"&amp;BL$160&amp;"="""&amp;INDEX($E$133:$G$134,MATCH("●",INDEX($H$133:$AQ$134,,MATCH($D176,$67:$67,0)-7),0),1)&amp;""""&amp;"#"&amp;BL$160&amp;"="&amp;""""&amp;VLOOKUP(BL$160,$AD$19:$AN$19,8,FALSE)&amp;""""&amp;"#g'"&amp;"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>sed -i '' 's#DBMS_NAME="PostgreSQL"#DBMS_NAME="MySQL"#g' ${CONFIG_DIR}db_sql_config.txt; export DBMS_NAME="MySQL";</v>
      </c>
      <c r="BM176" s="5" t="s">
        <v>735</v>
      </c>
    </row>
    <row r="177" spans="4:65" ht="136" customHeight="1">
      <c r="D177" s="96">
        <f t="shared" si="3"/>
        <v>16</v>
      </c>
      <c r="E177" s="97"/>
      <c r="F177" s="97"/>
      <c r="G177" s="98"/>
      <c r="H177" s="45" t="str">
        <f t="shared" ca="1" si="2"/>
        <v>clear; echo テストケース016;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's#COLUMN_DATA_LENGTH="1","100","2","3","4","5","4.3","11.4","2","YYYYMMDDhhmmss"#COLUMN_DATA_LENGTH="YY"#g' ${CONFIG_DIR}db_data_config.txt; export COLUMN_DATA_LENGTH="YY";sh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's#COLUMN_DATA_LENGTH="YY"#COLUMN_DATA_LENGTH="1","100","2","3","4","5","4.3","11.4","2","YYYYMMDDhhmmss"#g' ${CONFIG_DIR}db_data_config.txt; export COLUMN_DATA_LENGTH="1","100","2","3","4","5","4.3","11.4","2","YYYYMMDDhhmmss";</v>
      </c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  <c r="AE177" s="99" t="str" cm="1">
        <f t="array" ref="AE177">SUBSTITUTE(INDEX($H$136:$AQ$136, , MATCH($D177, $67:$67, 0)-7),"-","")</f>
        <v>正常</v>
      </c>
      <c r="AF177" s="100"/>
      <c r="AG177" s="101"/>
      <c r="AH177" s="102" t="s">
        <v>1661</v>
      </c>
      <c r="AI177" s="103"/>
      <c r="AJ177" s="103"/>
      <c r="AK177" s="103"/>
      <c r="AL177" s="103"/>
      <c r="AM177" s="103"/>
      <c r="AN177" s="103"/>
      <c r="AO177" s="103"/>
      <c r="AP177" s="103"/>
      <c r="AQ177" s="104"/>
      <c r="AS177" s="68" t="str" cm="1">
        <f t="array" ref="AS177">SUBSTITUTE(TEXT(INDEX($H$139:$AQ$139,1,$D177),"000000"),"-","")</f>
        <v>410001</v>
      </c>
      <c r="AT177" s="69"/>
      <c r="AU177" s="70"/>
      <c r="AW177" s="71" t="str">
        <f>SUBSTITUTE(IF(VLOOKUP(AW$160,$AD$9:$AN$15,8,FALSE)=INDEX($E$73:$G$75,MATCH("●",INDEX($H$73:$AQ$75,,MATCH($D177,$67:$67,0)-7),0),1),"","sed -i "&amp;IF($AK$158="MacOS","'' ","")&amp;"'s#"&amp;AW$160&amp;"="""&amp;VLOOKUP(AW$160,$AD$9:$AN$15,8,FALSE)&amp;""""&amp;"#"&amp;AW$160&amp;"="&amp;""""&amp;INDEX($E$73:$G$75,MATCH("●",INDEX($H$73:$AQ$75,,MATCH($D177,$67:$67,0)-7),0),1)&amp;""""&amp;"#g'"&amp;" ${CONFIG_DIR}"&amp;$K$7&amp;"; export "&amp;AW$160&amp;"="&amp;""""&amp;INDEX($E$73:$G$75,MATCH("●",INDEX($H$73:$AQ$75,,MATCH($D177,$67:$67,0)-7),0),1)&amp;""";"),",",""",""")</f>
        <v>sed -i '' 's#COLUMN_COUNTS="10"#COLUMN_COUNTS="1"#g' ${CONFIG_DIR}db_data_config.txt; export COLUMN_COUNTS="1";</v>
      </c>
      <c r="AX177" s="71" t="str">
        <f>SUBSTITUTE(IF(INDEX($E$73:$G$75,MATCH("●",INDEX($H$73:$AQ$75,,MATCH($D177,$67:$67,0)-7),0),1)=VLOOKUP(AX$160,$AD$9:$AN$15,8,FALSE),"","sed -i "&amp;IF($AK$158="MacOS","'' ","")&amp;"'s#"&amp;AX$160&amp;"="""&amp;INDEX($E$73:$G$75,MATCH("●",INDEX($H$73:$AQ$75,,MATCH($D177,$67:$67,0)-7),0),1)&amp;""""&amp;"#"&amp;AX$160&amp;"="&amp;""""&amp;VLOOKUP(AX$160,$AD$9:$AN$15,8,FALSE)&amp;""""&amp;"#g'"&amp;"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7" s="71" t="str">
        <f>SUBSTITUTE(IF(VLOOKUP(AY$160,$AD$9:$AN$15,8,FALSE)=INDEX($E$77:$G$89,MATCH("●",INDEX($H$77:$AQ$89,,MATCH($D177,$67:$67,0)-7),0),1),"","sed -i "&amp;IF($AK$158="MacOS","'' ","")&amp;"'s#"&amp;AY$160&amp;"="""&amp;VLOOKUP(AY$160,$AD$9:$AN$15,8,FALSE)&amp;""""&amp;"#"&amp;AY$160&amp;"="&amp;""""&amp;INDEX($E$77:$G$89,MATCH("●",INDEX($H$77:$AQ$89,,MATCH($D177,$67:$67,0)-7),0),1)&amp;""""&amp;"#g'"&amp;" ${CONFIG_DIR}"&amp;$K$7&amp;"; export "&amp;AY$160&amp;"="&amp;""""&amp;INDEX($E$77:$G$89,MATCH("●",INDEX($H$77:$AQ$89,,MATCH($D177,$67:$67,0)-7),0),1)&amp;""";"),",",""",""")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77" s="71" t="str">
        <f>SUBSTITUTE(IF(INDEX($E$77:$G$89,MATCH("●",INDEX($H$77:$AQ$89,,MATCH($D177,$67:$67,0)-7),0),1)=VLOOKUP(AZ$160,$AD$9:$AN$15,8,FALSE),"","sed -i "&amp;IF($AK$158="MacOS","'' ","")&amp;"'s#"&amp;AZ$160&amp;"="""&amp;INDEX($E$77:$G$89,MATCH("●",INDEX($H$77:$AQ$89,,MATCH($D177,$67:$67,0)-7),0),1)&amp;""""&amp;"#"&amp;AZ$160&amp;"="&amp;""""&amp;VLOOKUP(AZ$160,$AD$9:$AN$15,8,FALSE)&amp;""""&amp;"#g'"&amp;"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7" s="71" t="str">
        <f>SUBSTITUTE(IF(VLOOKUP(BA$160,$AD$9:$AN$15,8,FALSE)=INDEX($E$91:$G$118,MATCH("●",INDEX($H$91:$AQ$118,,MATCH($D177,$67:$67,0)-7),0),1),"","sed -i "&amp;IF($AK$158="MacOS","'' ","")&amp;"'s#"&amp;BA$160&amp;"="""&amp;VLOOKUP(BA$160,$AD$9:$AN$15,8,FALSE)&amp;""""&amp;"#"&amp;BA$160&amp;"="&amp;""""&amp;INDEX($E$91:$G$118,MATCH("●",INDEX($H$91:$AQ$118,,MATCH($D177,$67:$67,0)-7),0),1)&amp;""""&amp;"#g'"&amp;" ${CONFIG_DIR}"&amp;$K$7&amp;"; export "&amp;BA$160&amp;"="&amp;""""&amp;INDEX($E$91:$G$118,MATCH("●",INDEX($H$91:$AQ$118,,MATCH($D177,$67:$67,0)-7),0),1)&amp;""";"),",",""",""")</f>
        <v>sed -i '' 's#COLUMN_DATA_LENGTH="1"",""100"",""2"",""3"",""4"",""5"",""4.3"",""11.4"",""2"",""YYYYMMDDhhmmss"#COLUMN_DATA_LENGTH="YY"#g' ${CONFIG_DIR}db_data_config.txt; export COLUMN_DATA_LENGTH="YY";</v>
      </c>
      <c r="BB177" s="71" t="str">
        <f>SUBSTITUTE(IF(INDEX($E$91:$G$118,MATCH("●",INDEX($H$91:$AQ$118,,MATCH($D177,$67:$67,0)-7),0),1)=VLOOKUP(BB$160,$AD$9:$AN$15,8,FALSE),"","sed -i "&amp;IF($AK$158="MacOS","'' ","")&amp;"'s#"&amp;BB$160&amp;"="""&amp;INDEX($E$91:$G$118,MATCH("●",INDEX($H$91:$AQ$118,,MATCH($D177,$67:$67,0)-7),0),1)&amp;""""&amp;"#"&amp;BB$160&amp;"="&amp;""""&amp;VLOOKUP(BB$160,$AD$9:$AN$15,8,FALSE)&amp;""""&amp;"#g'"&amp;"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's#COLUMN_DATA_LENGTH="YY"#COLUMN_DATA_LENGTH="1"",""100"",""2"",""3"",""4"",""5"",""4.3"",""11.4"",""2"",""YYYYMMDDhhmmss"#g' ${CONFIG_DIR}db_data_config.txt; export COLUMN_DATA_LENGTH="1"",""100"",""2"",""3"",""4"",""5"",""4.3"",""11.4"",""2"",""YYYYMMDDhhmmss";</v>
      </c>
      <c r="BC177" s="71" t="str">
        <f>SUBSTITUTE(IF(VLOOKUP(BC$160,$AD$9:$AN$15,8,FALSE)=INDEX($E$120:$G$122,MATCH("●",INDEX($H$120:$AQ$122,,MATCH($D177,$67:$67,0)-7),0),1),"","sed -i "&amp;IF($AK$158="MacOS","'' ","")&amp;"'s#"&amp;BC$160&amp;"="""&amp;VLOOKUP(BC$160,$AD$9:$AN$15,8,FALSE)&amp;""""&amp;"#"&amp;BC$160&amp;"="&amp;""""&amp;INDEX($E$120:$G$122,MATCH("●",INDEX($H$120:$AQ$122,,MATCH($D177,$67:$67,0)-7),0),1)&amp;""""&amp;"#g'"&amp;" ${CONFIG_DIR}"&amp;$K$7&amp;"; export "&amp;BC$160&amp;"="&amp;""""&amp;INDEX($E$120:$G$122,MATCH("●",INDEX($H$120:$AQ$122,,MATCH($D177,$67:$67,0)-7),0),1)&amp;""";"),",",""",""")</f>
        <v/>
      </c>
      <c r="BD177" s="71" t="str">
        <f>SUBSTITUTE(IF(INDEX($E$120:$G$122,MATCH("●",INDEX($H$120:$AQ$122,,MATCH($D177,$67:$67,0)-7),0),1)=VLOOKUP(BD$160,$AD$9:$AN$15,8,FALSE),"","sed -i "&amp;IF($AK$158="MacOS","'' ","")&amp;"'s#"&amp;BD$160&amp;"="""&amp;INDEX($E$120:$G$122,MATCH("●",INDEX($H$120:$AQ$122,,MATCH($D177,$67:$67,0)-7),0),1)&amp;""""&amp;"#"&amp;BD$160&amp;"="&amp;""""&amp;VLOOKUP(BD$160,$AD$9:$AN$15,8,FALSE)&amp;""""&amp;"#g'"&amp;"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7" s="71" t="str">
        <f>SUBSTITUTE(IF(VLOOKUP(BE$160,$AD$9:$AN$15,8,FALSE)=INDEX($E$124:$G$125,MATCH("●",INDEX($H$124:$AQ$125,,MATCH($D177,$67:$67,0)-7),0),1),"","sed -i "&amp;IF($AK$158="MacOS","'' ","")&amp;"'s#"&amp;BE$160&amp;"="""&amp;VLOOKUP(BE$160,$AD$9:$AN$15,8,FALSE)&amp;""""&amp;"#"&amp;BE$160&amp;"="&amp;""""&amp;INDEX($E$124:$G$125,MATCH("●",INDEX($H$124:$AQ$125,,MATCH($D177,$67:$67,0)-7),0),1)&amp;""""&amp;"#g'"&amp;" ${CONFIG_DIR}"&amp;$K$7&amp;"; export "&amp;BE$160&amp;"="&amp;""""&amp;INDEX($E$124:$G$125,MATCH("●",INDEX($H$124:$AQ$125,,MATCH($D177,$67:$67,0)-7),0),1)&amp;""";"),",",""",""")</f>
        <v/>
      </c>
      <c r="BF177" s="71" t="str">
        <f>SUBSTITUTE(IF(INDEX($E$124:$G$125,MATCH("●",INDEX($H$124:$AQ$125,,MATCH($D177,$67:$67,0)-7),0),1)=VLOOKUP(BF$160,$AD$9:$AN$15,8,FALSE),"","sed -i "&amp;IF($AK$158="MacOS","'' ","")&amp;"'s#"&amp;BF$160&amp;"="""&amp;INDEX($E$124:$G$125,MATCH("●",INDEX($H$124:$AQ$125,,MATCH($D177,$67:$67,0)-7),0),1)&amp;""""&amp;"#"&amp;BF$160&amp;"="&amp;""""&amp;VLOOKUP(BF$160,$AD$9:$AN$15,8,FALSE)&amp;""""&amp;"#g'"&amp;"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7" s="71" t="str">
        <f>SUBSTITUTE(IF(VLOOKUP(BG$160,$AD$9:$AN$15,8,FALSE)=INDEX($E$127:$G$128,MATCH("●",INDEX($H$127:$AQ$128,,MATCH($D177,$67:$67,0)-7),0),1),"","sed -i "&amp;IF($AK$158="MacOS","'' ","")&amp;"'s#"&amp;BG$160&amp;"="""&amp;VLOOKUP(BG$160,$AD$9:$AN$15,8,FALSE)&amp;""""&amp;"#"&amp;BG$160&amp;"="&amp;""""&amp;INDEX($E$127:$G$128,MATCH("●",INDEX($H$127:$AQ$128,,MATCH($D177,$67:$67,0)-7),0),1)&amp;""""&amp;"#g'"&amp;" ${CONFIG_DIR}"&amp;$K$7&amp;"; export "&amp;BG$160&amp;"="&amp;""""&amp;INDEX($E$127:$G$128,MATCH("●",INDEX($H$127:$AQ$128,,MATCH($D177,$67:$67,0)-7),0),1)&amp;""";"),",",""",""")</f>
        <v/>
      </c>
      <c r="BH177" s="71" t="str">
        <f>SUBSTITUTE(IF(INDEX($E$127:$G$128,MATCH("●",INDEX($H$127:$AQ$128,,MATCH($D177,$67:$67,0)-7),0),1)=VLOOKUP(BH$160,$AD$9:$AN$15,8,FALSE),"","sed -i "&amp;IF($AK$158="MacOS","'' ","")&amp;"'s#"&amp;BH$160&amp;"="""&amp;INDEX($E$127:$G$128,MATCH("●",INDEX($H$127:$AQ$128,,MATCH($D177,$67:$67,0)-7),0),1)&amp;""""&amp;"#"&amp;BH$160&amp;"="&amp;""""&amp;VLOOKUP(BH$160,$AD$9:$AN$15,8,FALSE)&amp;""""&amp;"#g'"&amp;"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7" s="71" t="str">
        <f>SUBSTITUTE(IF(VLOOKUP(BI$160,$AD$9:$AN$15,8,FALSE)=INDEX($E$130:$G$131,MATCH("●",INDEX($H$130:$AQ$131,,MATCH($D177,$67:$67,0)-7),0),1),"","sed -i "&amp;IF($AK$158="MacOS","'' ","")&amp;"'s#"&amp;BI$160&amp;"="""&amp;VLOOKUP(BI$160,$AD$9:$AN$15,8,FALSE)&amp;""""&amp;"#"&amp;BI$160&amp;"="&amp;""""&amp;INDEX($E$130:$G$131,MATCH("●",INDEX($H$130:$AQ$131,,MATCH($D177,$67:$67,0)-7),0),1)&amp;""""&amp;"#g'"&amp;" ${CONFIG_DIR}"&amp;$K$7&amp;"; export "&amp;BI$160&amp;"="&amp;""""&amp;INDEX($E$130:$G$131,MATCH("●",INDEX($H$130:$AQ$131,,MATCH($D177,$67:$67,0)-7),0),1)&amp;""";"),",",""",""")</f>
        <v/>
      </c>
      <c r="BJ177" s="71" t="str">
        <f>SUBSTITUTE(IF(INDEX($E$130:$G$131,MATCH("●",INDEX($H$130:$AQ$131,,MATCH($D177,$67:$67,0)-7),0),1)=VLOOKUP(BJ$160,$AD$9:$AN$15,8,FALSE),"","sed -i "&amp;IF($AK$158="MacOS","'' ","")&amp;"'s#"&amp;BJ$160&amp;"="""&amp;INDEX($E$130:$G$131,MATCH("●",INDEX($H$130:$AQ$131,,MATCH($D177,$67:$67,0)-7),0),1)&amp;""""&amp;"#"&amp;BJ$160&amp;"="&amp;""""&amp;VLOOKUP(BJ$160,$AD$9:$AN$15,8,FALSE)&amp;""""&amp;"#g'"&amp;"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7" s="71" t="str">
        <f>SUBSTITUTE(IF(VLOOKUP(BK$160,$AD$19:$AN$19,8,FALSE)=INDEX($E$133:$G$134,MATCH("●",INDEX($H$133:$AQ$134,,MATCH($D177,$67:$67,0)-7),0),1),"","sed -i "&amp;IF($AK$158="MacOS","'' ","")&amp;"'s#"&amp;BK$160&amp;"="""&amp;VLOOKUP(BK$160,$AD$19:$AN$19,8,FALSE)&amp;""""&amp;"#"&amp;BK$160&amp;"="&amp;""""&amp;INDEX($E$133:$G$134,MATCH("●",INDEX($H$133:$AQ$134,,MATCH($D177,$67:$67,0)-7),0),1)&amp;""""&amp;"#g'"&amp;" ${CONFIG_DIR}"&amp;$K$17&amp;"; export "&amp;BK$160&amp;"="&amp;""""&amp;INDEX($E$133:$G$134,MATCH("●",INDEX($H$133:$AQ$134,,MATCH($D177,$67:$67,0)-7),0),1)&amp;""";"),",",""",""")</f>
        <v/>
      </c>
      <c r="BL177" s="71" t="str">
        <f>SUBSTITUTE(IF(INDEX($E$133:$G$134,MATCH("●",INDEX($H$133:$AQ$134,,MATCH($D177,$67:$67,0)-7),0),1)=VLOOKUP(BL$160,$AD$19:$AN$19,8,FALSE),"","sed -i "&amp;IF($AK$158="MacOS","'' ","")&amp;"'s#"&amp;BL$160&amp;"="""&amp;INDEX($E$133:$G$134,MATCH("●",INDEX($H$133:$AQ$134,,MATCH($D177,$67:$67,0)-7),0),1)&amp;""""&amp;"#"&amp;BL$160&amp;"="&amp;""""&amp;VLOOKUP(BL$160,$AD$19:$AN$19,8,FALSE)&amp;""""&amp;"#g'"&amp;"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77" s="5" t="s">
        <v>735</v>
      </c>
    </row>
    <row r="178" spans="4:65" ht="136" customHeight="1">
      <c r="D178" s="96">
        <f t="shared" si="3"/>
        <v>17</v>
      </c>
      <c r="E178" s="97"/>
      <c r="F178" s="97"/>
      <c r="G178" s="98"/>
      <c r="H178" s="45" t="str">
        <f t="shared" ca="1" si="2"/>
        <v>clear; echo テストケース017;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's#COLUMN_DATA_LENGTH="1","100","2","3","4","5","4.3","11.4","2","YYYYMMDDhhmmss"#COLUMN_DATA_LENGTH="YYYY"#g' ${CONFIG_DIR}db_data_config.txt; export COLUMN_DATA_LENGTH="YYYY";sh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's#COLUMN_DATA_LENGTH="YYYY"#COLUMN_DATA_LENGTH="1","100","2","3","4","5","4.3","11.4","2","YYYYMMDDhhmmss"#g' ${CONFIG_DIR}db_data_config.txt; export COLUMN_DATA_LENGTH="1","100","2","3","4","5","4.3","11.4","2","YYYYMMDDhhmmss";</v>
      </c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7"/>
      <c r="AE178" s="99" t="str" cm="1">
        <f t="array" ref="AE178">SUBSTITUTE(INDEX($H$136:$AQ$136, , MATCH($D178, $67:$67, 0)-7),"-","")</f>
        <v>正常</v>
      </c>
      <c r="AF178" s="100"/>
      <c r="AG178" s="101"/>
      <c r="AH178" s="102" t="s">
        <v>1662</v>
      </c>
      <c r="AI178" s="103"/>
      <c r="AJ178" s="103"/>
      <c r="AK178" s="103"/>
      <c r="AL178" s="103"/>
      <c r="AM178" s="103"/>
      <c r="AN178" s="103"/>
      <c r="AO178" s="103"/>
      <c r="AP178" s="103"/>
      <c r="AQ178" s="104"/>
      <c r="AS178" s="68" t="str" cm="1">
        <f t="array" ref="AS178">SUBSTITUTE(TEXT(INDEX($H$139:$AQ$139,1,$D178),"000000"),"-","")</f>
        <v>410001</v>
      </c>
      <c r="AT178" s="69"/>
      <c r="AU178" s="70"/>
      <c r="AW178" s="71" t="str">
        <f>SUBSTITUTE(IF(VLOOKUP(AW$160,$AD$9:$AN$15,8,FALSE)=INDEX($E$73:$G$75,MATCH("●",INDEX($H$73:$AQ$75,,MATCH($D178,$67:$67,0)-7),0),1),"","sed -i "&amp;IF($AK$158="MacOS","'' ","")&amp;"'s#"&amp;AW$160&amp;"="""&amp;VLOOKUP(AW$160,$AD$9:$AN$15,8,FALSE)&amp;""""&amp;"#"&amp;AW$160&amp;"="&amp;""""&amp;INDEX($E$73:$G$75,MATCH("●",INDEX($H$73:$AQ$75,,MATCH($D178,$67:$67,0)-7),0),1)&amp;""""&amp;"#g'"&amp;" ${CONFIG_DIR}"&amp;$K$7&amp;"; export "&amp;AW$160&amp;"="&amp;""""&amp;INDEX($E$73:$G$75,MATCH("●",INDEX($H$73:$AQ$75,,MATCH($D178,$67:$67,0)-7),0),1)&amp;""";"),",",""",""")</f>
        <v>sed -i '' 's#COLUMN_COUNTS="10"#COLUMN_COUNTS="1"#g' ${CONFIG_DIR}db_data_config.txt; export COLUMN_COUNTS="1";</v>
      </c>
      <c r="AX178" s="71" t="str">
        <f>SUBSTITUTE(IF(INDEX($E$73:$G$75,MATCH("●",INDEX($H$73:$AQ$75,,MATCH($D178,$67:$67,0)-7),0),1)=VLOOKUP(AX$160,$AD$9:$AN$15,8,FALSE),"","sed -i "&amp;IF($AK$158="MacOS","'' ","")&amp;"'s#"&amp;AX$160&amp;"="""&amp;INDEX($E$73:$G$75,MATCH("●",INDEX($H$73:$AQ$75,,MATCH($D178,$67:$67,0)-7),0),1)&amp;""""&amp;"#"&amp;AX$160&amp;"="&amp;""""&amp;VLOOKUP(AX$160,$AD$9:$AN$15,8,FALSE)&amp;""""&amp;"#g'"&amp;"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8" s="71" t="str">
        <f>SUBSTITUTE(IF(VLOOKUP(AY$160,$AD$9:$AN$15,8,FALSE)=INDEX($E$77:$G$89,MATCH("●",INDEX($H$77:$AQ$89,,MATCH($D178,$67:$67,0)-7),0),1),"","sed -i "&amp;IF($AK$158="MacOS","'' ","")&amp;"'s#"&amp;AY$160&amp;"="""&amp;VLOOKUP(AY$160,$AD$9:$AN$15,8,FALSE)&amp;""""&amp;"#"&amp;AY$160&amp;"="&amp;""""&amp;INDEX($E$77:$G$89,MATCH("●",INDEX($H$77:$AQ$89,,MATCH($D178,$67:$67,0)-7),0),1)&amp;""""&amp;"#g'"&amp;" ${CONFIG_DIR}"&amp;$K$7&amp;"; export "&amp;AY$160&amp;"="&amp;""""&amp;INDEX($E$77:$G$89,MATCH("●",INDEX($H$77:$AQ$89,,MATCH($D178,$67:$67,0)-7),0),1)&amp;""";"),",",""",""")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78" s="71" t="str">
        <f>SUBSTITUTE(IF(INDEX($E$77:$G$89,MATCH("●",INDEX($H$77:$AQ$89,,MATCH($D178,$67:$67,0)-7),0),1)=VLOOKUP(AZ$160,$AD$9:$AN$15,8,FALSE),"","sed -i "&amp;IF($AK$158="MacOS","'' ","")&amp;"'s#"&amp;AZ$160&amp;"="""&amp;INDEX($E$77:$G$89,MATCH("●",INDEX($H$77:$AQ$89,,MATCH($D178,$67:$67,0)-7),0),1)&amp;""""&amp;"#"&amp;AZ$160&amp;"="&amp;""""&amp;VLOOKUP(AZ$160,$AD$9:$AN$15,8,FALSE)&amp;""""&amp;"#g'"&amp;"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8" s="71" t="str">
        <f>SUBSTITUTE(IF(VLOOKUP(BA$160,$AD$9:$AN$15,8,FALSE)=INDEX($E$91:$G$118,MATCH("●",INDEX($H$91:$AQ$118,,MATCH($D178,$67:$67,0)-7),0),1),"","sed -i "&amp;IF($AK$158="MacOS","'' ","")&amp;"'s#"&amp;BA$160&amp;"="""&amp;VLOOKUP(BA$160,$AD$9:$AN$15,8,FALSE)&amp;""""&amp;"#"&amp;BA$160&amp;"="&amp;""""&amp;INDEX($E$91:$G$118,MATCH("●",INDEX($H$91:$AQ$118,,MATCH($D178,$67:$67,0)-7),0),1)&amp;""""&amp;"#g'"&amp;" ${CONFIG_DIR}"&amp;$K$7&amp;"; export "&amp;BA$160&amp;"="&amp;""""&amp;INDEX($E$91:$G$118,MATCH("●",INDEX($H$91:$AQ$118,,MATCH($D178,$67:$67,0)-7),0),1)&amp;""";"),",",""",""")</f>
        <v>sed -i '' 's#COLUMN_DATA_LENGTH="1"",""100"",""2"",""3"",""4"",""5"",""4.3"",""11.4"",""2"",""YYYYMMDDhhmmss"#COLUMN_DATA_LENGTH="YYYY"#g' ${CONFIG_DIR}db_data_config.txt; export COLUMN_DATA_LENGTH="YYYY";</v>
      </c>
      <c r="BB178" s="71" t="str">
        <f>SUBSTITUTE(IF(INDEX($E$91:$G$118,MATCH("●",INDEX($H$91:$AQ$118,,MATCH($D178,$67:$67,0)-7),0),1)=VLOOKUP(BB$160,$AD$9:$AN$15,8,FALSE),"","sed -i "&amp;IF($AK$158="MacOS","'' ","")&amp;"'s#"&amp;BB$160&amp;"="""&amp;INDEX($E$91:$G$118,MATCH("●",INDEX($H$91:$AQ$118,,MATCH($D178,$67:$67,0)-7),0),1)&amp;""""&amp;"#"&amp;BB$160&amp;"="&amp;""""&amp;VLOOKUP(BB$160,$AD$9:$AN$15,8,FALSE)&amp;""""&amp;"#g'"&amp;"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's#COLUMN_DATA_LENGTH="YYYY"#COLUMN_DATA_LENGTH="1"",""100"",""2"",""3"",""4"",""5"",""4.3"",""11.4"",""2"",""YYYYMMDDhhmmss"#g' ${CONFIG_DIR}db_data_config.txt; export COLUMN_DATA_LENGTH="1"",""100"",""2"",""3"",""4"",""5"",""4.3"",""11.4"",""2"",""YYYYMMDDhhmmss";</v>
      </c>
      <c r="BC178" s="71" t="str">
        <f>SUBSTITUTE(IF(VLOOKUP(BC$160,$AD$9:$AN$15,8,FALSE)=INDEX($E$120:$G$122,MATCH("●",INDEX($H$120:$AQ$122,,MATCH($D178,$67:$67,0)-7),0),1),"","sed -i "&amp;IF($AK$158="MacOS","'' ","")&amp;"'s#"&amp;BC$160&amp;"="""&amp;VLOOKUP(BC$160,$AD$9:$AN$15,8,FALSE)&amp;""""&amp;"#"&amp;BC$160&amp;"="&amp;""""&amp;INDEX($E$120:$G$122,MATCH("●",INDEX($H$120:$AQ$122,,MATCH($D178,$67:$67,0)-7),0),1)&amp;""""&amp;"#g'"&amp;" ${CONFIG_DIR}"&amp;$K$7&amp;"; export "&amp;BC$160&amp;"="&amp;""""&amp;INDEX($E$120:$G$122,MATCH("●",INDEX($H$120:$AQ$122,,MATCH($D178,$67:$67,0)-7),0),1)&amp;""";"),",",""",""")</f>
        <v/>
      </c>
      <c r="BD178" s="71" t="str">
        <f>SUBSTITUTE(IF(INDEX($E$120:$G$122,MATCH("●",INDEX($H$120:$AQ$122,,MATCH($D178,$67:$67,0)-7),0),1)=VLOOKUP(BD$160,$AD$9:$AN$15,8,FALSE),"","sed -i "&amp;IF($AK$158="MacOS","'' ","")&amp;"'s#"&amp;BD$160&amp;"="""&amp;INDEX($E$120:$G$122,MATCH("●",INDEX($H$120:$AQ$122,,MATCH($D178,$67:$67,0)-7),0),1)&amp;""""&amp;"#"&amp;BD$160&amp;"="&amp;""""&amp;VLOOKUP(BD$160,$AD$9:$AN$15,8,FALSE)&amp;""""&amp;"#g'"&amp;"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8" s="71" t="str">
        <f>SUBSTITUTE(IF(VLOOKUP(BE$160,$AD$9:$AN$15,8,FALSE)=INDEX($E$124:$G$125,MATCH("●",INDEX($H$124:$AQ$125,,MATCH($D178,$67:$67,0)-7),0),1),"","sed -i "&amp;IF($AK$158="MacOS","'' ","")&amp;"'s#"&amp;BE$160&amp;"="""&amp;VLOOKUP(BE$160,$AD$9:$AN$15,8,FALSE)&amp;""""&amp;"#"&amp;BE$160&amp;"="&amp;""""&amp;INDEX($E$124:$G$125,MATCH("●",INDEX($H$124:$AQ$125,,MATCH($D178,$67:$67,0)-7),0),1)&amp;""""&amp;"#g'"&amp;" ${CONFIG_DIR}"&amp;$K$7&amp;"; export "&amp;BE$160&amp;"="&amp;""""&amp;INDEX($E$124:$G$125,MATCH("●",INDEX($H$124:$AQ$125,,MATCH($D178,$67:$67,0)-7),0),1)&amp;""";"),",",""",""")</f>
        <v/>
      </c>
      <c r="BF178" s="71" t="str">
        <f>SUBSTITUTE(IF(INDEX($E$124:$G$125,MATCH("●",INDEX($H$124:$AQ$125,,MATCH($D178,$67:$67,0)-7),0),1)=VLOOKUP(BF$160,$AD$9:$AN$15,8,FALSE),"","sed -i "&amp;IF($AK$158="MacOS","'' ","")&amp;"'s#"&amp;BF$160&amp;"="""&amp;INDEX($E$124:$G$125,MATCH("●",INDEX($H$124:$AQ$125,,MATCH($D178,$67:$67,0)-7),0),1)&amp;""""&amp;"#"&amp;BF$160&amp;"="&amp;""""&amp;VLOOKUP(BF$160,$AD$9:$AN$15,8,FALSE)&amp;""""&amp;"#g'"&amp;"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8" s="71" t="str">
        <f>SUBSTITUTE(IF(VLOOKUP(BG$160,$AD$9:$AN$15,8,FALSE)=INDEX($E$127:$G$128,MATCH("●",INDEX($H$127:$AQ$128,,MATCH($D178,$67:$67,0)-7),0),1),"","sed -i "&amp;IF($AK$158="MacOS","'' ","")&amp;"'s#"&amp;BG$160&amp;"="""&amp;VLOOKUP(BG$160,$AD$9:$AN$15,8,FALSE)&amp;""""&amp;"#"&amp;BG$160&amp;"="&amp;""""&amp;INDEX($E$127:$G$128,MATCH("●",INDEX($H$127:$AQ$128,,MATCH($D178,$67:$67,0)-7),0),1)&amp;""""&amp;"#g'"&amp;" ${CONFIG_DIR}"&amp;$K$7&amp;"; export "&amp;BG$160&amp;"="&amp;""""&amp;INDEX($E$127:$G$128,MATCH("●",INDEX($H$127:$AQ$128,,MATCH($D178,$67:$67,0)-7),0),1)&amp;""";"),",",""",""")</f>
        <v/>
      </c>
      <c r="BH178" s="71" t="str">
        <f>SUBSTITUTE(IF(INDEX($E$127:$G$128,MATCH("●",INDEX($H$127:$AQ$128,,MATCH($D178,$67:$67,0)-7),0),1)=VLOOKUP(BH$160,$AD$9:$AN$15,8,FALSE),"","sed -i "&amp;IF($AK$158="MacOS","'' ","")&amp;"'s#"&amp;BH$160&amp;"="""&amp;INDEX($E$127:$G$128,MATCH("●",INDEX($H$127:$AQ$128,,MATCH($D178,$67:$67,0)-7),0),1)&amp;""""&amp;"#"&amp;BH$160&amp;"="&amp;""""&amp;VLOOKUP(BH$160,$AD$9:$AN$15,8,FALSE)&amp;""""&amp;"#g'"&amp;"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8" s="71" t="str">
        <f>SUBSTITUTE(IF(VLOOKUP(BI$160,$AD$9:$AN$15,8,FALSE)=INDEX($E$130:$G$131,MATCH("●",INDEX($H$130:$AQ$131,,MATCH($D178,$67:$67,0)-7),0),1),"","sed -i "&amp;IF($AK$158="MacOS","'' ","")&amp;"'s#"&amp;BI$160&amp;"="""&amp;VLOOKUP(BI$160,$AD$9:$AN$15,8,FALSE)&amp;""""&amp;"#"&amp;BI$160&amp;"="&amp;""""&amp;INDEX($E$130:$G$131,MATCH("●",INDEX($H$130:$AQ$131,,MATCH($D178,$67:$67,0)-7),0),1)&amp;""""&amp;"#g'"&amp;" ${CONFIG_DIR}"&amp;$K$7&amp;"; export "&amp;BI$160&amp;"="&amp;""""&amp;INDEX($E$130:$G$131,MATCH("●",INDEX($H$130:$AQ$131,,MATCH($D178,$67:$67,0)-7),0),1)&amp;""";"),",",""",""")</f>
        <v/>
      </c>
      <c r="BJ178" s="71" t="str">
        <f>SUBSTITUTE(IF(INDEX($E$130:$G$131,MATCH("●",INDEX($H$130:$AQ$131,,MATCH($D178,$67:$67,0)-7),0),1)=VLOOKUP(BJ$160,$AD$9:$AN$15,8,FALSE),"","sed -i "&amp;IF($AK$158="MacOS","'' ","")&amp;"'s#"&amp;BJ$160&amp;"="""&amp;INDEX($E$130:$G$131,MATCH("●",INDEX($H$130:$AQ$131,,MATCH($D178,$67:$67,0)-7),0),1)&amp;""""&amp;"#"&amp;BJ$160&amp;"="&amp;""""&amp;VLOOKUP(BJ$160,$AD$9:$AN$15,8,FALSE)&amp;""""&amp;"#g'"&amp;"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8" s="71" t="str">
        <f>SUBSTITUTE(IF(VLOOKUP(BK$160,$AD$19:$AN$19,8,FALSE)=INDEX($E$133:$G$134,MATCH("●",INDEX($H$133:$AQ$134,,MATCH($D178,$67:$67,0)-7),0),1),"","sed -i "&amp;IF($AK$158="MacOS","'' ","")&amp;"'s#"&amp;BK$160&amp;"="""&amp;VLOOKUP(BK$160,$AD$19:$AN$19,8,FALSE)&amp;""""&amp;"#"&amp;BK$160&amp;"="&amp;""""&amp;INDEX($E$133:$G$134,MATCH("●",INDEX($H$133:$AQ$134,,MATCH($D178,$67:$67,0)-7),0),1)&amp;""""&amp;"#g'"&amp;" ${CONFIG_DIR}"&amp;$K$17&amp;"; export "&amp;BK$160&amp;"="&amp;""""&amp;INDEX($E$133:$G$134,MATCH("●",INDEX($H$133:$AQ$134,,MATCH($D178,$67:$67,0)-7),0),1)&amp;""";"),",",""",""")</f>
        <v/>
      </c>
      <c r="BL178" s="71" t="str">
        <f>SUBSTITUTE(IF(INDEX($E$133:$G$134,MATCH("●",INDEX($H$133:$AQ$134,,MATCH($D178,$67:$67,0)-7),0),1)=VLOOKUP(BL$160,$AD$19:$AN$19,8,FALSE),"","sed -i "&amp;IF($AK$158="MacOS","'' ","")&amp;"'s#"&amp;BL$160&amp;"="""&amp;INDEX($E$133:$G$134,MATCH("●",INDEX($H$133:$AQ$134,,MATCH($D178,$67:$67,0)-7),0),1)&amp;""""&amp;"#"&amp;BL$160&amp;"="&amp;""""&amp;VLOOKUP(BL$160,$AD$19:$AN$19,8,FALSE)&amp;""""&amp;"#g'"&amp;"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78" s="5" t="s">
        <v>735</v>
      </c>
    </row>
    <row r="179" spans="4:65" ht="136" customHeight="1">
      <c r="D179" s="96">
        <f t="shared" si="3"/>
        <v>18</v>
      </c>
      <c r="E179" s="97"/>
      <c r="F179" s="97"/>
      <c r="G179" s="98"/>
      <c r="H179" s="45" t="str">
        <f t="shared" ca="1" si="2"/>
        <v>clear; echo テストケース018;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's#COLUMN_DATA_LENGTH="1","100","2","3","4","5","4.3","11.4","2","YYYYMMDDhhmmss"#COLUMN_DATA_LENGTH="M"#g' ${CONFIG_DIR}db_data_config.txt; export COLUMN_DATA_LENGTH="M";sh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's#COLUMN_DATA_LENGTH="M"#COLUMN_DATA_LENGTH="1","100","2","3","4","5","4.3","11.4","2","YYYYMMDDhhmmss"#g' ${CONFIG_DIR}db_data_config.txt; export COLUMN_DATA_LENGTH="1","100","2","3","4","5","4.3","11.4","2","YYYYMMDDhhmmss";</v>
      </c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  <c r="AE179" s="99" t="str" cm="1">
        <f t="array" ref="AE179">SUBSTITUTE(INDEX($H$136:$AQ$136, , MATCH($D179, $67:$67, 0)-7),"-","")</f>
        <v>正常</v>
      </c>
      <c r="AF179" s="100"/>
      <c r="AG179" s="101"/>
      <c r="AH179" s="102" t="s">
        <v>1663</v>
      </c>
      <c r="AI179" s="103"/>
      <c r="AJ179" s="103"/>
      <c r="AK179" s="103"/>
      <c r="AL179" s="103"/>
      <c r="AM179" s="103"/>
      <c r="AN179" s="103"/>
      <c r="AO179" s="103"/>
      <c r="AP179" s="103"/>
      <c r="AQ179" s="104"/>
      <c r="AS179" s="68" t="str" cm="1">
        <f t="array" ref="AS179">SUBSTITUTE(TEXT(INDEX($H$139:$AQ$139,1,$D179),"000000"),"-","")</f>
        <v>410001</v>
      </c>
      <c r="AT179" s="69"/>
      <c r="AU179" s="70"/>
      <c r="AW179" s="71" t="str">
        <f>SUBSTITUTE(IF(VLOOKUP(AW$160,$AD$9:$AN$15,8,FALSE)=INDEX($E$73:$G$75,MATCH("●",INDEX($H$73:$AQ$75,,MATCH($D179,$67:$67,0)-7),0),1),"","sed -i "&amp;IF($AK$158="MacOS","'' ","")&amp;"'s#"&amp;AW$160&amp;"="""&amp;VLOOKUP(AW$160,$AD$9:$AN$15,8,FALSE)&amp;""""&amp;"#"&amp;AW$160&amp;"="&amp;""""&amp;INDEX($E$73:$G$75,MATCH("●",INDEX($H$73:$AQ$75,,MATCH($D179,$67:$67,0)-7),0),1)&amp;""""&amp;"#g'"&amp;" ${CONFIG_DIR}"&amp;$K$7&amp;"; export "&amp;AW$160&amp;"="&amp;""""&amp;INDEX($E$73:$G$75,MATCH("●",INDEX($H$73:$AQ$75,,MATCH($D179,$67:$67,0)-7),0),1)&amp;""";"),",",""",""")</f>
        <v>sed -i '' 's#COLUMN_COUNTS="10"#COLUMN_COUNTS="1"#g' ${CONFIG_DIR}db_data_config.txt; export COLUMN_COUNTS="1";</v>
      </c>
      <c r="AX179" s="71" t="str">
        <f>SUBSTITUTE(IF(INDEX($E$73:$G$75,MATCH("●",INDEX($H$73:$AQ$75,,MATCH($D179,$67:$67,0)-7),0),1)=VLOOKUP(AX$160,$AD$9:$AN$15,8,FALSE),"","sed -i "&amp;IF($AK$158="MacOS","'' ","")&amp;"'s#"&amp;AX$160&amp;"="""&amp;INDEX($E$73:$G$75,MATCH("●",INDEX($H$73:$AQ$75,,MATCH($D179,$67:$67,0)-7),0),1)&amp;""""&amp;"#"&amp;AX$160&amp;"="&amp;""""&amp;VLOOKUP(AX$160,$AD$9:$AN$15,8,FALSE)&amp;""""&amp;"#g'"&amp;"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79" s="71" t="str">
        <f>SUBSTITUTE(IF(VLOOKUP(AY$160,$AD$9:$AN$15,8,FALSE)=INDEX($E$77:$G$89,MATCH("●",INDEX($H$77:$AQ$89,,MATCH($D179,$67:$67,0)-7),0),1),"","sed -i "&amp;IF($AK$158="MacOS","'' ","")&amp;"'s#"&amp;AY$160&amp;"="""&amp;VLOOKUP(AY$160,$AD$9:$AN$15,8,FALSE)&amp;""""&amp;"#"&amp;AY$160&amp;"="&amp;""""&amp;INDEX($E$77:$G$89,MATCH("●",INDEX($H$77:$AQ$89,,MATCH($D179,$67:$67,0)-7),0),1)&amp;""""&amp;"#g'"&amp;" ${CONFIG_DIR}"&amp;$K$7&amp;"; export "&amp;AY$160&amp;"="&amp;""""&amp;INDEX($E$77:$G$89,MATCH("●",INDEX($H$77:$AQ$89,,MATCH($D179,$67:$67,0)-7),0),1)&amp;""";"),",",""",""")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79" s="71" t="str">
        <f>SUBSTITUTE(IF(INDEX($E$77:$G$89,MATCH("●",INDEX($H$77:$AQ$89,,MATCH($D179,$67:$67,0)-7),0),1)=VLOOKUP(AZ$160,$AD$9:$AN$15,8,FALSE),"","sed -i "&amp;IF($AK$158="MacOS","'' ","")&amp;"'s#"&amp;AZ$160&amp;"="""&amp;INDEX($E$77:$G$89,MATCH("●",INDEX($H$77:$AQ$89,,MATCH($D179,$67:$67,0)-7),0),1)&amp;""""&amp;"#"&amp;AZ$160&amp;"="&amp;""""&amp;VLOOKUP(AZ$160,$AD$9:$AN$15,8,FALSE)&amp;""""&amp;"#g'"&amp;"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79" s="71" t="str">
        <f>SUBSTITUTE(IF(VLOOKUP(BA$160,$AD$9:$AN$15,8,FALSE)=INDEX($E$91:$G$118,MATCH("●",INDEX($H$91:$AQ$118,,MATCH($D179,$67:$67,0)-7),0),1),"","sed -i "&amp;IF($AK$158="MacOS","'' ","")&amp;"'s#"&amp;BA$160&amp;"="""&amp;VLOOKUP(BA$160,$AD$9:$AN$15,8,FALSE)&amp;""""&amp;"#"&amp;BA$160&amp;"="&amp;""""&amp;INDEX($E$91:$G$118,MATCH("●",INDEX($H$91:$AQ$118,,MATCH($D179,$67:$67,0)-7),0),1)&amp;""""&amp;"#g'"&amp;" ${CONFIG_DIR}"&amp;$K$7&amp;"; export "&amp;BA$160&amp;"="&amp;""""&amp;INDEX($E$91:$G$118,MATCH("●",INDEX($H$91:$AQ$118,,MATCH($D179,$67:$67,0)-7),0),1)&amp;""";"),",",""",""")</f>
        <v>sed -i '' 's#COLUMN_DATA_LENGTH="1"",""100"",""2"",""3"",""4"",""5"",""4.3"",""11.4"",""2"",""YYYYMMDDhhmmss"#COLUMN_DATA_LENGTH="M"#g' ${CONFIG_DIR}db_data_config.txt; export COLUMN_DATA_LENGTH="M";</v>
      </c>
      <c r="BB179" s="71" t="str">
        <f>SUBSTITUTE(IF(INDEX($E$91:$G$118,MATCH("●",INDEX($H$91:$AQ$118,,MATCH($D179,$67:$67,0)-7),0),1)=VLOOKUP(BB$160,$AD$9:$AN$15,8,FALSE),"","sed -i "&amp;IF($AK$158="MacOS","'' ","")&amp;"'s#"&amp;BB$160&amp;"="""&amp;INDEX($E$91:$G$118,MATCH("●",INDEX($H$91:$AQ$118,,MATCH($D179,$67:$67,0)-7),0),1)&amp;""""&amp;"#"&amp;BB$160&amp;"="&amp;""""&amp;VLOOKUP(BB$160,$AD$9:$AN$15,8,FALSE)&amp;""""&amp;"#g'"&amp;"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's#COLUMN_DATA_LENGTH="M"#COLUMN_DATA_LENGTH="1"",""100"",""2"",""3"",""4"",""5"",""4.3"",""11.4"",""2"",""YYYYMMDDhhmmss"#g' ${CONFIG_DIR}db_data_config.txt; export COLUMN_DATA_LENGTH="1"",""100"",""2"",""3"",""4"",""5"",""4.3"",""11.4"",""2"",""YYYYMMDDhhmmss";</v>
      </c>
      <c r="BC179" s="71" t="str">
        <f>SUBSTITUTE(IF(VLOOKUP(BC$160,$AD$9:$AN$15,8,FALSE)=INDEX($E$120:$G$122,MATCH("●",INDEX($H$120:$AQ$122,,MATCH($D179,$67:$67,0)-7),0),1),"","sed -i "&amp;IF($AK$158="MacOS","'' ","")&amp;"'s#"&amp;BC$160&amp;"="""&amp;VLOOKUP(BC$160,$AD$9:$AN$15,8,FALSE)&amp;""""&amp;"#"&amp;BC$160&amp;"="&amp;""""&amp;INDEX($E$120:$G$122,MATCH("●",INDEX($H$120:$AQ$122,,MATCH($D179,$67:$67,0)-7),0),1)&amp;""""&amp;"#g'"&amp;" ${CONFIG_DIR}"&amp;$K$7&amp;"; export "&amp;BC$160&amp;"="&amp;""""&amp;INDEX($E$120:$G$122,MATCH("●",INDEX($H$120:$AQ$122,,MATCH($D179,$67:$67,0)-7),0),1)&amp;""";"),",",""",""")</f>
        <v/>
      </c>
      <c r="BD179" s="71" t="str">
        <f>SUBSTITUTE(IF(INDEX($E$120:$G$122,MATCH("●",INDEX($H$120:$AQ$122,,MATCH($D179,$67:$67,0)-7),0),1)=VLOOKUP(BD$160,$AD$9:$AN$15,8,FALSE),"","sed -i "&amp;IF($AK$158="MacOS","'' ","")&amp;"'s#"&amp;BD$160&amp;"="""&amp;INDEX($E$120:$G$122,MATCH("●",INDEX($H$120:$AQ$122,,MATCH($D179,$67:$67,0)-7),0),1)&amp;""""&amp;"#"&amp;BD$160&amp;"="&amp;""""&amp;VLOOKUP(BD$160,$AD$9:$AN$15,8,FALSE)&amp;""""&amp;"#g'"&amp;"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79" s="71" t="str">
        <f>SUBSTITUTE(IF(VLOOKUP(BE$160,$AD$9:$AN$15,8,FALSE)=INDEX($E$124:$G$125,MATCH("●",INDEX($H$124:$AQ$125,,MATCH($D179,$67:$67,0)-7),0),1),"","sed -i "&amp;IF($AK$158="MacOS","'' ","")&amp;"'s#"&amp;BE$160&amp;"="""&amp;VLOOKUP(BE$160,$AD$9:$AN$15,8,FALSE)&amp;""""&amp;"#"&amp;BE$160&amp;"="&amp;""""&amp;INDEX($E$124:$G$125,MATCH("●",INDEX($H$124:$AQ$125,,MATCH($D179,$67:$67,0)-7),0),1)&amp;""""&amp;"#g'"&amp;" ${CONFIG_DIR}"&amp;$K$7&amp;"; export "&amp;BE$160&amp;"="&amp;""""&amp;INDEX($E$124:$G$125,MATCH("●",INDEX($H$124:$AQ$125,,MATCH($D179,$67:$67,0)-7),0),1)&amp;""";"),",",""",""")</f>
        <v/>
      </c>
      <c r="BF179" s="71" t="str">
        <f>SUBSTITUTE(IF(INDEX($E$124:$G$125,MATCH("●",INDEX($H$124:$AQ$125,,MATCH($D179,$67:$67,0)-7),0),1)=VLOOKUP(BF$160,$AD$9:$AN$15,8,FALSE),"","sed -i "&amp;IF($AK$158="MacOS","'' ","")&amp;"'s#"&amp;BF$160&amp;"="""&amp;INDEX($E$124:$G$125,MATCH("●",INDEX($H$124:$AQ$125,,MATCH($D179,$67:$67,0)-7),0),1)&amp;""""&amp;"#"&amp;BF$160&amp;"="&amp;""""&amp;VLOOKUP(BF$160,$AD$9:$AN$15,8,FALSE)&amp;""""&amp;"#g'"&amp;"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79" s="71" t="str">
        <f>SUBSTITUTE(IF(VLOOKUP(BG$160,$AD$9:$AN$15,8,FALSE)=INDEX($E$127:$G$128,MATCH("●",INDEX($H$127:$AQ$128,,MATCH($D179,$67:$67,0)-7),0),1),"","sed -i "&amp;IF($AK$158="MacOS","'' ","")&amp;"'s#"&amp;BG$160&amp;"="""&amp;VLOOKUP(BG$160,$AD$9:$AN$15,8,FALSE)&amp;""""&amp;"#"&amp;BG$160&amp;"="&amp;""""&amp;INDEX($E$127:$G$128,MATCH("●",INDEX($H$127:$AQ$128,,MATCH($D179,$67:$67,0)-7),0),1)&amp;""""&amp;"#g'"&amp;" ${CONFIG_DIR}"&amp;$K$7&amp;"; export "&amp;BG$160&amp;"="&amp;""""&amp;INDEX($E$127:$G$128,MATCH("●",INDEX($H$127:$AQ$128,,MATCH($D179,$67:$67,0)-7),0),1)&amp;""";"),",",""",""")</f>
        <v/>
      </c>
      <c r="BH179" s="71" t="str">
        <f>SUBSTITUTE(IF(INDEX($E$127:$G$128,MATCH("●",INDEX($H$127:$AQ$128,,MATCH($D179,$67:$67,0)-7),0),1)=VLOOKUP(BH$160,$AD$9:$AN$15,8,FALSE),"","sed -i "&amp;IF($AK$158="MacOS","'' ","")&amp;"'s#"&amp;BH$160&amp;"="""&amp;INDEX($E$127:$G$128,MATCH("●",INDEX($H$127:$AQ$128,,MATCH($D179,$67:$67,0)-7),0),1)&amp;""""&amp;"#"&amp;BH$160&amp;"="&amp;""""&amp;VLOOKUP(BH$160,$AD$9:$AN$15,8,FALSE)&amp;""""&amp;"#g'"&amp;"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79" s="71" t="str">
        <f>SUBSTITUTE(IF(VLOOKUP(BI$160,$AD$9:$AN$15,8,FALSE)=INDEX($E$130:$G$131,MATCH("●",INDEX($H$130:$AQ$131,,MATCH($D179,$67:$67,0)-7),0),1),"","sed -i "&amp;IF($AK$158="MacOS","'' ","")&amp;"'s#"&amp;BI$160&amp;"="""&amp;VLOOKUP(BI$160,$AD$9:$AN$15,8,FALSE)&amp;""""&amp;"#"&amp;BI$160&amp;"="&amp;""""&amp;INDEX($E$130:$G$131,MATCH("●",INDEX($H$130:$AQ$131,,MATCH($D179,$67:$67,0)-7),0),1)&amp;""""&amp;"#g'"&amp;" ${CONFIG_DIR}"&amp;$K$7&amp;"; export "&amp;BI$160&amp;"="&amp;""""&amp;INDEX($E$130:$G$131,MATCH("●",INDEX($H$130:$AQ$131,,MATCH($D179,$67:$67,0)-7),0),1)&amp;""";"),",",""",""")</f>
        <v/>
      </c>
      <c r="BJ179" s="71" t="str">
        <f>SUBSTITUTE(IF(INDEX($E$130:$G$131,MATCH("●",INDEX($H$130:$AQ$131,,MATCH($D179,$67:$67,0)-7),0),1)=VLOOKUP(BJ$160,$AD$9:$AN$15,8,FALSE),"","sed -i "&amp;IF($AK$158="MacOS","'' ","")&amp;"'s#"&amp;BJ$160&amp;"="""&amp;INDEX($E$130:$G$131,MATCH("●",INDEX($H$130:$AQ$131,,MATCH($D179,$67:$67,0)-7),0),1)&amp;""""&amp;"#"&amp;BJ$160&amp;"="&amp;""""&amp;VLOOKUP(BJ$160,$AD$9:$AN$15,8,FALSE)&amp;""""&amp;"#g'"&amp;"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79" s="71" t="str">
        <f>SUBSTITUTE(IF(VLOOKUP(BK$160,$AD$19:$AN$19,8,FALSE)=INDEX($E$133:$G$134,MATCH("●",INDEX($H$133:$AQ$134,,MATCH($D179,$67:$67,0)-7),0),1),"","sed -i "&amp;IF($AK$158="MacOS","'' ","")&amp;"'s#"&amp;BK$160&amp;"="""&amp;VLOOKUP(BK$160,$AD$19:$AN$19,8,FALSE)&amp;""""&amp;"#"&amp;BK$160&amp;"="&amp;""""&amp;INDEX($E$133:$G$134,MATCH("●",INDEX($H$133:$AQ$134,,MATCH($D179,$67:$67,0)-7),0),1)&amp;""""&amp;"#g'"&amp;" ${CONFIG_DIR}"&amp;$K$17&amp;"; export "&amp;BK$160&amp;"="&amp;""""&amp;INDEX($E$133:$G$134,MATCH("●",INDEX($H$133:$AQ$134,,MATCH($D179,$67:$67,0)-7),0),1)&amp;""";"),",",""",""")</f>
        <v/>
      </c>
      <c r="BL179" s="71" t="str">
        <f>SUBSTITUTE(IF(INDEX($E$133:$G$134,MATCH("●",INDEX($H$133:$AQ$134,,MATCH($D179,$67:$67,0)-7),0),1)=VLOOKUP(BL$160,$AD$19:$AN$19,8,FALSE),"","sed -i "&amp;IF($AK$158="MacOS","'' ","")&amp;"'s#"&amp;BL$160&amp;"="""&amp;INDEX($E$133:$G$134,MATCH("●",INDEX($H$133:$AQ$134,,MATCH($D179,$67:$67,0)-7),0),1)&amp;""""&amp;"#"&amp;BL$160&amp;"="&amp;""""&amp;VLOOKUP(BL$160,$AD$19:$AN$19,8,FALSE)&amp;""""&amp;"#g'"&amp;"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79" s="5" t="s">
        <v>735</v>
      </c>
    </row>
    <row r="180" spans="4:65" ht="136" customHeight="1">
      <c r="D180" s="96">
        <f t="shared" si="3"/>
        <v>19</v>
      </c>
      <c r="E180" s="97"/>
      <c r="F180" s="97"/>
      <c r="G180" s="98"/>
      <c r="H180" s="45" t="str">
        <f t="shared" ca="1" si="2"/>
        <v>clear; echo テストケース019;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's#COLUMN_DATA_LENGTH="1","100","2","3","4","5","4.3","11.4","2","YYYYMMDDhhmmss"#COLUMN_DATA_LENGTH="MM"#g' ${CONFIG_DIR}db_data_config.txt; export COLUMN_DATA_LENGTH="MM";sh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's#COLUMN_DATA_LENGTH="MM"#COLUMN_DATA_LENGTH="1","100","2","3","4","5","4.3","11.4","2","YYYYMMDDhhmmss"#g' ${CONFIG_DIR}db_data_config.txt; export COLUMN_DATA_LENGTH="1","100","2","3","4","5","4.3","11.4","2","YYYYMMDDhhmmss";</v>
      </c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7"/>
      <c r="AE180" s="99" t="str" cm="1">
        <f t="array" ref="AE180">SUBSTITUTE(INDEX($H$136:$AQ$136, , MATCH($D180, $67:$67, 0)-7),"-","")</f>
        <v>正常</v>
      </c>
      <c r="AF180" s="100"/>
      <c r="AG180" s="101"/>
      <c r="AH180" s="102" t="s">
        <v>1664</v>
      </c>
      <c r="AI180" s="103"/>
      <c r="AJ180" s="103"/>
      <c r="AK180" s="103"/>
      <c r="AL180" s="103"/>
      <c r="AM180" s="103"/>
      <c r="AN180" s="103"/>
      <c r="AO180" s="103"/>
      <c r="AP180" s="103"/>
      <c r="AQ180" s="104"/>
      <c r="AS180" s="68" t="str" cm="1">
        <f t="array" ref="AS180">SUBSTITUTE(TEXT(INDEX($H$139:$AQ$139,1,$D180),"000000"),"-","")</f>
        <v>410001</v>
      </c>
      <c r="AT180" s="69"/>
      <c r="AU180" s="70"/>
      <c r="AW180" s="71" t="str">
        <f>SUBSTITUTE(IF(VLOOKUP(AW$160,$AD$9:$AN$15,8,FALSE)=INDEX($E$73:$G$75,MATCH("●",INDEX($H$73:$AQ$75,,MATCH($D180,$67:$67,0)-7),0),1),"","sed -i "&amp;IF($AK$158="MacOS","'' ","")&amp;"'s#"&amp;AW$160&amp;"="""&amp;VLOOKUP(AW$160,$AD$9:$AN$15,8,FALSE)&amp;""""&amp;"#"&amp;AW$160&amp;"="&amp;""""&amp;INDEX($E$73:$G$75,MATCH("●",INDEX($H$73:$AQ$75,,MATCH($D180,$67:$67,0)-7),0),1)&amp;""""&amp;"#g'"&amp;" ${CONFIG_DIR}"&amp;$K$7&amp;"; export "&amp;AW$160&amp;"="&amp;""""&amp;INDEX($E$73:$G$75,MATCH("●",INDEX($H$73:$AQ$75,,MATCH($D180,$67:$67,0)-7),0),1)&amp;""";"),",",""",""")</f>
        <v>sed -i '' 's#COLUMN_COUNTS="10"#COLUMN_COUNTS="1"#g' ${CONFIG_DIR}db_data_config.txt; export COLUMN_COUNTS="1";</v>
      </c>
      <c r="AX180" s="71" t="str">
        <f>SUBSTITUTE(IF(INDEX($E$73:$G$75,MATCH("●",INDEX($H$73:$AQ$75,,MATCH($D180,$67:$67,0)-7),0),1)=VLOOKUP(AX$160,$AD$9:$AN$15,8,FALSE),"","sed -i "&amp;IF($AK$158="MacOS","'' ","")&amp;"'s#"&amp;AX$160&amp;"="""&amp;INDEX($E$73:$G$75,MATCH("●",INDEX($H$73:$AQ$75,,MATCH($D180,$67:$67,0)-7),0),1)&amp;""""&amp;"#"&amp;AX$160&amp;"="&amp;""""&amp;VLOOKUP(AX$160,$AD$9:$AN$15,8,FALSE)&amp;""""&amp;"#g'"&amp;"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0" s="71" t="str">
        <f>SUBSTITUTE(IF(VLOOKUP(AY$160,$AD$9:$AN$15,8,FALSE)=INDEX($E$77:$G$89,MATCH("●",INDEX($H$77:$AQ$89,,MATCH($D180,$67:$67,0)-7),0),1),"","sed -i "&amp;IF($AK$158="MacOS","'' ","")&amp;"'s#"&amp;AY$160&amp;"="""&amp;VLOOKUP(AY$160,$AD$9:$AN$15,8,FALSE)&amp;""""&amp;"#"&amp;AY$160&amp;"="&amp;""""&amp;INDEX($E$77:$G$89,MATCH("●",INDEX($H$77:$AQ$89,,MATCH($D180,$67:$67,0)-7),0),1)&amp;""""&amp;"#g'"&amp;" ${CONFIG_DIR}"&amp;$K$7&amp;"; export "&amp;AY$160&amp;"="&amp;""""&amp;INDEX($E$77:$G$89,MATCH("●",INDEX($H$77:$AQ$89,,MATCH($D180,$67:$67,0)-7),0),1)&amp;""";"),",",""",""")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0" s="71" t="str">
        <f>SUBSTITUTE(IF(INDEX($E$77:$G$89,MATCH("●",INDEX($H$77:$AQ$89,,MATCH($D180,$67:$67,0)-7),0),1)=VLOOKUP(AZ$160,$AD$9:$AN$15,8,FALSE),"","sed -i "&amp;IF($AK$158="MacOS","'' ","")&amp;"'s#"&amp;AZ$160&amp;"="""&amp;INDEX($E$77:$G$89,MATCH("●",INDEX($H$77:$AQ$89,,MATCH($D180,$67:$67,0)-7),0),1)&amp;""""&amp;"#"&amp;AZ$160&amp;"="&amp;""""&amp;VLOOKUP(AZ$160,$AD$9:$AN$15,8,FALSE)&amp;""""&amp;"#g'"&amp;"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0" s="71" t="str">
        <f>SUBSTITUTE(IF(VLOOKUP(BA$160,$AD$9:$AN$15,8,FALSE)=INDEX($E$91:$G$118,MATCH("●",INDEX($H$91:$AQ$118,,MATCH($D180,$67:$67,0)-7),0),1),"","sed -i "&amp;IF($AK$158="MacOS","'' ","")&amp;"'s#"&amp;BA$160&amp;"="""&amp;VLOOKUP(BA$160,$AD$9:$AN$15,8,FALSE)&amp;""""&amp;"#"&amp;BA$160&amp;"="&amp;""""&amp;INDEX($E$91:$G$118,MATCH("●",INDEX($H$91:$AQ$118,,MATCH($D180,$67:$67,0)-7),0),1)&amp;""""&amp;"#g'"&amp;" ${CONFIG_DIR}"&amp;$K$7&amp;"; export "&amp;BA$160&amp;"="&amp;""""&amp;INDEX($E$91:$G$118,MATCH("●",INDEX($H$91:$AQ$118,,MATCH($D180,$67:$67,0)-7),0),1)&amp;""";"),",",""",""")</f>
        <v>sed -i '' 's#COLUMN_DATA_LENGTH="1"",""100"",""2"",""3"",""4"",""5"",""4.3"",""11.4"",""2"",""YYYYMMDDhhmmss"#COLUMN_DATA_LENGTH="MM"#g' ${CONFIG_DIR}db_data_config.txt; export COLUMN_DATA_LENGTH="MM";</v>
      </c>
      <c r="BB180" s="71" t="str">
        <f>SUBSTITUTE(IF(INDEX($E$91:$G$118,MATCH("●",INDEX($H$91:$AQ$118,,MATCH($D180,$67:$67,0)-7),0),1)=VLOOKUP(BB$160,$AD$9:$AN$15,8,FALSE),"","sed -i "&amp;IF($AK$158="MacOS","'' ","")&amp;"'s#"&amp;BB$160&amp;"="""&amp;INDEX($E$91:$G$118,MATCH("●",INDEX($H$91:$AQ$118,,MATCH($D180,$67:$67,0)-7),0),1)&amp;""""&amp;"#"&amp;BB$160&amp;"="&amp;""""&amp;VLOOKUP(BB$160,$AD$9:$AN$15,8,FALSE)&amp;""""&amp;"#g'"&amp;"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's#COLUMN_DATA_LENGTH="MM"#COLUMN_DATA_LENGTH="1"",""100"",""2"",""3"",""4"",""5"",""4.3"",""11.4"",""2"",""YYYYMMDDhhmmss"#g' ${CONFIG_DIR}db_data_config.txt; export COLUMN_DATA_LENGTH="1"",""100"",""2"",""3"",""4"",""5"",""4.3"",""11.4"",""2"",""YYYYMMDDhhmmss";</v>
      </c>
      <c r="BC180" s="71" t="str">
        <f>SUBSTITUTE(IF(VLOOKUP(BC$160,$AD$9:$AN$15,8,FALSE)=INDEX($E$120:$G$122,MATCH("●",INDEX($H$120:$AQ$122,,MATCH($D180,$67:$67,0)-7),0),1),"","sed -i "&amp;IF($AK$158="MacOS","'' ","")&amp;"'s#"&amp;BC$160&amp;"="""&amp;VLOOKUP(BC$160,$AD$9:$AN$15,8,FALSE)&amp;""""&amp;"#"&amp;BC$160&amp;"="&amp;""""&amp;INDEX($E$120:$G$122,MATCH("●",INDEX($H$120:$AQ$122,,MATCH($D180,$67:$67,0)-7),0),1)&amp;""""&amp;"#g'"&amp;" ${CONFIG_DIR}"&amp;$K$7&amp;"; export "&amp;BC$160&amp;"="&amp;""""&amp;INDEX($E$120:$G$122,MATCH("●",INDEX($H$120:$AQ$122,,MATCH($D180,$67:$67,0)-7),0),1)&amp;""";"),",",""",""")</f>
        <v/>
      </c>
      <c r="BD180" s="71" t="str">
        <f>SUBSTITUTE(IF(INDEX($E$120:$G$122,MATCH("●",INDEX($H$120:$AQ$122,,MATCH($D180,$67:$67,0)-7),0),1)=VLOOKUP(BD$160,$AD$9:$AN$15,8,FALSE),"","sed -i "&amp;IF($AK$158="MacOS","'' ","")&amp;"'s#"&amp;BD$160&amp;"="""&amp;INDEX($E$120:$G$122,MATCH("●",INDEX($H$120:$AQ$122,,MATCH($D180,$67:$67,0)-7),0),1)&amp;""""&amp;"#"&amp;BD$160&amp;"="&amp;""""&amp;VLOOKUP(BD$160,$AD$9:$AN$15,8,FALSE)&amp;""""&amp;"#g'"&amp;"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0" s="71" t="str">
        <f>SUBSTITUTE(IF(VLOOKUP(BE$160,$AD$9:$AN$15,8,FALSE)=INDEX($E$124:$G$125,MATCH("●",INDEX($H$124:$AQ$125,,MATCH($D180,$67:$67,0)-7),0),1),"","sed -i "&amp;IF($AK$158="MacOS","'' ","")&amp;"'s#"&amp;BE$160&amp;"="""&amp;VLOOKUP(BE$160,$AD$9:$AN$15,8,FALSE)&amp;""""&amp;"#"&amp;BE$160&amp;"="&amp;""""&amp;INDEX($E$124:$G$125,MATCH("●",INDEX($H$124:$AQ$125,,MATCH($D180,$67:$67,0)-7),0),1)&amp;""""&amp;"#g'"&amp;" ${CONFIG_DIR}"&amp;$K$7&amp;"; export "&amp;BE$160&amp;"="&amp;""""&amp;INDEX($E$124:$G$125,MATCH("●",INDEX($H$124:$AQ$125,,MATCH($D180,$67:$67,0)-7),0),1)&amp;""";"),",",""",""")</f>
        <v/>
      </c>
      <c r="BF180" s="71" t="str">
        <f>SUBSTITUTE(IF(INDEX($E$124:$G$125,MATCH("●",INDEX($H$124:$AQ$125,,MATCH($D180,$67:$67,0)-7),0),1)=VLOOKUP(BF$160,$AD$9:$AN$15,8,FALSE),"","sed -i "&amp;IF($AK$158="MacOS","'' ","")&amp;"'s#"&amp;BF$160&amp;"="""&amp;INDEX($E$124:$G$125,MATCH("●",INDEX($H$124:$AQ$125,,MATCH($D180,$67:$67,0)-7),0),1)&amp;""""&amp;"#"&amp;BF$160&amp;"="&amp;""""&amp;VLOOKUP(BF$160,$AD$9:$AN$15,8,FALSE)&amp;""""&amp;"#g'"&amp;"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0" s="71" t="str">
        <f>SUBSTITUTE(IF(VLOOKUP(BG$160,$AD$9:$AN$15,8,FALSE)=INDEX($E$127:$G$128,MATCH("●",INDEX($H$127:$AQ$128,,MATCH($D180,$67:$67,0)-7),0),1),"","sed -i "&amp;IF($AK$158="MacOS","'' ","")&amp;"'s#"&amp;BG$160&amp;"="""&amp;VLOOKUP(BG$160,$AD$9:$AN$15,8,FALSE)&amp;""""&amp;"#"&amp;BG$160&amp;"="&amp;""""&amp;INDEX($E$127:$G$128,MATCH("●",INDEX($H$127:$AQ$128,,MATCH($D180,$67:$67,0)-7),0),1)&amp;""""&amp;"#g'"&amp;" ${CONFIG_DIR}"&amp;$K$7&amp;"; export "&amp;BG$160&amp;"="&amp;""""&amp;INDEX($E$127:$G$128,MATCH("●",INDEX($H$127:$AQ$128,,MATCH($D180,$67:$67,0)-7),0),1)&amp;""";"),",",""",""")</f>
        <v/>
      </c>
      <c r="BH180" s="71" t="str">
        <f>SUBSTITUTE(IF(INDEX($E$127:$G$128,MATCH("●",INDEX($H$127:$AQ$128,,MATCH($D180,$67:$67,0)-7),0),1)=VLOOKUP(BH$160,$AD$9:$AN$15,8,FALSE),"","sed -i "&amp;IF($AK$158="MacOS","'' ","")&amp;"'s#"&amp;BH$160&amp;"="""&amp;INDEX($E$127:$G$128,MATCH("●",INDEX($H$127:$AQ$128,,MATCH($D180,$67:$67,0)-7),0),1)&amp;""""&amp;"#"&amp;BH$160&amp;"="&amp;""""&amp;VLOOKUP(BH$160,$AD$9:$AN$15,8,FALSE)&amp;""""&amp;"#g'"&amp;"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0" s="71" t="str">
        <f>SUBSTITUTE(IF(VLOOKUP(BI$160,$AD$9:$AN$15,8,FALSE)=INDEX($E$130:$G$131,MATCH("●",INDEX($H$130:$AQ$131,,MATCH($D180,$67:$67,0)-7),0),1),"","sed -i "&amp;IF($AK$158="MacOS","'' ","")&amp;"'s#"&amp;BI$160&amp;"="""&amp;VLOOKUP(BI$160,$AD$9:$AN$15,8,FALSE)&amp;""""&amp;"#"&amp;BI$160&amp;"="&amp;""""&amp;INDEX($E$130:$G$131,MATCH("●",INDEX($H$130:$AQ$131,,MATCH($D180,$67:$67,0)-7),0),1)&amp;""""&amp;"#g'"&amp;" ${CONFIG_DIR}"&amp;$K$7&amp;"; export "&amp;BI$160&amp;"="&amp;""""&amp;INDEX($E$130:$G$131,MATCH("●",INDEX($H$130:$AQ$131,,MATCH($D180,$67:$67,0)-7),0),1)&amp;""";"),",",""",""")</f>
        <v/>
      </c>
      <c r="BJ180" s="71" t="str">
        <f>SUBSTITUTE(IF(INDEX($E$130:$G$131,MATCH("●",INDEX($H$130:$AQ$131,,MATCH($D180,$67:$67,0)-7),0),1)=VLOOKUP(BJ$160,$AD$9:$AN$15,8,FALSE),"","sed -i "&amp;IF($AK$158="MacOS","'' ","")&amp;"'s#"&amp;BJ$160&amp;"="""&amp;INDEX($E$130:$G$131,MATCH("●",INDEX($H$130:$AQ$131,,MATCH($D180,$67:$67,0)-7),0),1)&amp;""""&amp;"#"&amp;BJ$160&amp;"="&amp;""""&amp;VLOOKUP(BJ$160,$AD$9:$AN$15,8,FALSE)&amp;""""&amp;"#g'"&amp;"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0" s="71" t="str">
        <f>SUBSTITUTE(IF(VLOOKUP(BK$160,$AD$19:$AN$19,8,FALSE)=INDEX($E$133:$G$134,MATCH("●",INDEX($H$133:$AQ$134,,MATCH($D180,$67:$67,0)-7),0),1),"","sed -i "&amp;IF($AK$158="MacOS","'' ","")&amp;"'s#"&amp;BK$160&amp;"="""&amp;VLOOKUP(BK$160,$AD$19:$AN$19,8,FALSE)&amp;""""&amp;"#"&amp;BK$160&amp;"="&amp;""""&amp;INDEX($E$133:$G$134,MATCH("●",INDEX($H$133:$AQ$134,,MATCH($D180,$67:$67,0)-7),0),1)&amp;""""&amp;"#g'"&amp;" ${CONFIG_DIR}"&amp;$K$17&amp;"; export "&amp;BK$160&amp;"="&amp;""""&amp;INDEX($E$133:$G$134,MATCH("●",INDEX($H$133:$AQ$134,,MATCH($D180,$67:$67,0)-7),0),1)&amp;""";"),",",""",""")</f>
        <v/>
      </c>
      <c r="BL180" s="71" t="str">
        <f>SUBSTITUTE(IF(INDEX($E$133:$G$134,MATCH("●",INDEX($H$133:$AQ$134,,MATCH($D180,$67:$67,0)-7),0),1)=VLOOKUP(BL$160,$AD$19:$AN$19,8,FALSE),"","sed -i "&amp;IF($AK$158="MacOS","'' ","")&amp;"'s#"&amp;BL$160&amp;"="""&amp;INDEX($E$133:$G$134,MATCH("●",INDEX($H$133:$AQ$134,,MATCH($D180,$67:$67,0)-7),0),1)&amp;""""&amp;"#"&amp;BL$160&amp;"="&amp;""""&amp;VLOOKUP(BL$160,$AD$19:$AN$19,8,FALSE)&amp;""""&amp;"#g'"&amp;"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0" s="5" t="s">
        <v>735</v>
      </c>
    </row>
    <row r="181" spans="4:65" ht="136" customHeight="1">
      <c r="D181" s="96">
        <f t="shared" si="3"/>
        <v>20</v>
      </c>
      <c r="E181" s="97"/>
      <c r="F181" s="97"/>
      <c r="G181" s="98"/>
      <c r="H181" s="45" t="str">
        <f t="shared" ca="1" si="2"/>
        <v>clear; echo テストケース020;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's#COLUMN_DATA_LENGTH="1","100","2","3","4","5","4.3","11.4","2","YYYYMMDDhhmmss"#COLUMN_DATA_LENGTH="D"#g' ${CONFIG_DIR}db_data_config.txt; export COLUMN_DATA_LENGTH="D";sh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's#COLUMN_DATA_LENGTH="D"#COLUMN_DATA_LENGTH="1","100","2","3","4","5","4.3","11.4","2","YYYYMMDDhhmmss"#g' ${CONFIG_DIR}db_data_config.txt; export COLUMN_DATA_LENGTH="1","100","2","3","4","5","4.3","11.4","2","YYYYMMDDhhmmss";</v>
      </c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  <c r="AE181" s="99" t="str" cm="1">
        <f t="array" ref="AE181">SUBSTITUTE(INDEX($H$136:$AQ$136, , MATCH($D181, $67:$67, 0)-7),"-","")</f>
        <v>正常</v>
      </c>
      <c r="AF181" s="100"/>
      <c r="AG181" s="101"/>
      <c r="AH181" s="102" t="s">
        <v>1665</v>
      </c>
      <c r="AI181" s="103"/>
      <c r="AJ181" s="103"/>
      <c r="AK181" s="103"/>
      <c r="AL181" s="103"/>
      <c r="AM181" s="103"/>
      <c r="AN181" s="103"/>
      <c r="AO181" s="103"/>
      <c r="AP181" s="103"/>
      <c r="AQ181" s="104"/>
      <c r="AS181" s="68" t="str" cm="1">
        <f t="array" ref="AS181">SUBSTITUTE(TEXT(INDEX($H$139:$AQ$139,1,$D181),"000000"),"-","")</f>
        <v>410001</v>
      </c>
      <c r="AT181" s="69"/>
      <c r="AU181" s="70"/>
      <c r="AW181" s="71" t="str">
        <f>SUBSTITUTE(IF(VLOOKUP(AW$160,$AD$9:$AN$15,8,FALSE)=INDEX($E$73:$G$75,MATCH("●",INDEX($H$73:$AQ$75,,MATCH($D181,$67:$67,0)-7),0),1),"","sed -i "&amp;IF($AK$158="MacOS","'' ","")&amp;"'s#"&amp;AW$160&amp;"="""&amp;VLOOKUP(AW$160,$AD$9:$AN$15,8,FALSE)&amp;""""&amp;"#"&amp;AW$160&amp;"="&amp;""""&amp;INDEX($E$73:$G$75,MATCH("●",INDEX($H$73:$AQ$75,,MATCH($D181,$67:$67,0)-7),0),1)&amp;""""&amp;"#g'"&amp;" ${CONFIG_DIR}"&amp;$K$7&amp;"; export "&amp;AW$160&amp;"="&amp;""""&amp;INDEX($E$73:$G$75,MATCH("●",INDEX($H$73:$AQ$75,,MATCH($D181,$67:$67,0)-7),0),1)&amp;""";"),",",""",""")</f>
        <v>sed -i '' 's#COLUMN_COUNTS="10"#COLUMN_COUNTS="1"#g' ${CONFIG_DIR}db_data_config.txt; export COLUMN_COUNTS="1";</v>
      </c>
      <c r="AX181" s="71" t="str">
        <f>SUBSTITUTE(IF(INDEX($E$73:$G$75,MATCH("●",INDEX($H$73:$AQ$75,,MATCH($D181,$67:$67,0)-7),0),1)=VLOOKUP(AX$160,$AD$9:$AN$15,8,FALSE),"","sed -i "&amp;IF($AK$158="MacOS","'' ","")&amp;"'s#"&amp;AX$160&amp;"="""&amp;INDEX($E$73:$G$75,MATCH("●",INDEX($H$73:$AQ$75,,MATCH($D181,$67:$67,0)-7),0),1)&amp;""""&amp;"#"&amp;AX$160&amp;"="&amp;""""&amp;VLOOKUP(AX$160,$AD$9:$AN$15,8,FALSE)&amp;""""&amp;"#g'"&amp;"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1" s="71" t="str">
        <f>SUBSTITUTE(IF(VLOOKUP(AY$160,$AD$9:$AN$15,8,FALSE)=INDEX($E$77:$G$89,MATCH("●",INDEX($H$77:$AQ$89,,MATCH($D181,$67:$67,0)-7),0),1),"","sed -i "&amp;IF($AK$158="MacOS","'' ","")&amp;"'s#"&amp;AY$160&amp;"="""&amp;VLOOKUP(AY$160,$AD$9:$AN$15,8,FALSE)&amp;""""&amp;"#"&amp;AY$160&amp;"="&amp;""""&amp;INDEX($E$77:$G$89,MATCH("●",INDEX($H$77:$AQ$89,,MATCH($D181,$67:$67,0)-7),0),1)&amp;""""&amp;"#g'"&amp;" ${CONFIG_DIR}"&amp;$K$7&amp;"; export "&amp;AY$160&amp;"="&amp;""""&amp;INDEX($E$77:$G$89,MATCH("●",INDEX($H$77:$AQ$89,,MATCH($D181,$67:$67,0)-7),0),1)&amp;""";"),",",""",""")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1" s="71" t="str">
        <f>SUBSTITUTE(IF(INDEX($E$77:$G$89,MATCH("●",INDEX($H$77:$AQ$89,,MATCH($D181,$67:$67,0)-7),0),1)=VLOOKUP(AZ$160,$AD$9:$AN$15,8,FALSE),"","sed -i "&amp;IF($AK$158="MacOS","'' ","")&amp;"'s#"&amp;AZ$160&amp;"="""&amp;INDEX($E$77:$G$89,MATCH("●",INDEX($H$77:$AQ$89,,MATCH($D181,$67:$67,0)-7),0),1)&amp;""""&amp;"#"&amp;AZ$160&amp;"="&amp;""""&amp;VLOOKUP(AZ$160,$AD$9:$AN$15,8,FALSE)&amp;""""&amp;"#g'"&amp;"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1" s="71" t="str">
        <f>SUBSTITUTE(IF(VLOOKUP(BA$160,$AD$9:$AN$15,8,FALSE)=INDEX($E$91:$G$118,MATCH("●",INDEX($H$91:$AQ$118,,MATCH($D181,$67:$67,0)-7),0),1),"","sed -i "&amp;IF($AK$158="MacOS","'' ","")&amp;"'s#"&amp;BA$160&amp;"="""&amp;VLOOKUP(BA$160,$AD$9:$AN$15,8,FALSE)&amp;""""&amp;"#"&amp;BA$160&amp;"="&amp;""""&amp;INDEX($E$91:$G$118,MATCH("●",INDEX($H$91:$AQ$118,,MATCH($D181,$67:$67,0)-7),0),1)&amp;""""&amp;"#g'"&amp;" ${CONFIG_DIR}"&amp;$K$7&amp;"; export "&amp;BA$160&amp;"="&amp;""""&amp;INDEX($E$91:$G$118,MATCH("●",INDEX($H$91:$AQ$118,,MATCH($D181,$67:$67,0)-7),0),1)&amp;""";"),",",""",""")</f>
        <v>sed -i '' 's#COLUMN_DATA_LENGTH="1"",""100"",""2"",""3"",""4"",""5"",""4.3"",""11.4"",""2"",""YYYYMMDDhhmmss"#COLUMN_DATA_LENGTH="D"#g' ${CONFIG_DIR}db_data_config.txt; export COLUMN_DATA_LENGTH="D";</v>
      </c>
      <c r="BB181" s="71" t="str">
        <f>SUBSTITUTE(IF(INDEX($E$91:$G$118,MATCH("●",INDEX($H$91:$AQ$118,,MATCH($D181,$67:$67,0)-7),0),1)=VLOOKUP(BB$160,$AD$9:$AN$15,8,FALSE),"","sed -i "&amp;IF($AK$158="MacOS","'' ","")&amp;"'s#"&amp;BB$160&amp;"="""&amp;INDEX($E$91:$G$118,MATCH("●",INDEX($H$91:$AQ$118,,MATCH($D181,$67:$67,0)-7),0),1)&amp;""""&amp;"#"&amp;BB$160&amp;"="&amp;""""&amp;VLOOKUP(BB$160,$AD$9:$AN$15,8,FALSE)&amp;""""&amp;"#g'"&amp;"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's#COLUMN_DATA_LENGTH="D"#COLUMN_DATA_LENGTH="1"",""100"",""2"",""3"",""4"",""5"",""4.3"",""11.4"",""2"",""YYYYMMDDhhmmss"#g' ${CONFIG_DIR}db_data_config.txt; export COLUMN_DATA_LENGTH="1"",""100"",""2"",""3"",""4"",""5"",""4.3"",""11.4"",""2"",""YYYYMMDDhhmmss";</v>
      </c>
      <c r="BC181" s="71" t="str">
        <f>SUBSTITUTE(IF(VLOOKUP(BC$160,$AD$9:$AN$15,8,FALSE)=INDEX($E$120:$G$122,MATCH("●",INDEX($H$120:$AQ$122,,MATCH($D181,$67:$67,0)-7),0),1),"","sed -i "&amp;IF($AK$158="MacOS","'' ","")&amp;"'s#"&amp;BC$160&amp;"="""&amp;VLOOKUP(BC$160,$AD$9:$AN$15,8,FALSE)&amp;""""&amp;"#"&amp;BC$160&amp;"="&amp;""""&amp;INDEX($E$120:$G$122,MATCH("●",INDEX($H$120:$AQ$122,,MATCH($D181,$67:$67,0)-7),0),1)&amp;""""&amp;"#g'"&amp;" ${CONFIG_DIR}"&amp;$K$7&amp;"; export "&amp;BC$160&amp;"="&amp;""""&amp;INDEX($E$120:$G$122,MATCH("●",INDEX($H$120:$AQ$122,,MATCH($D181,$67:$67,0)-7),0),1)&amp;""";"),",",""",""")</f>
        <v/>
      </c>
      <c r="BD181" s="71" t="str">
        <f>SUBSTITUTE(IF(INDEX($E$120:$G$122,MATCH("●",INDEX($H$120:$AQ$122,,MATCH($D181,$67:$67,0)-7),0),1)=VLOOKUP(BD$160,$AD$9:$AN$15,8,FALSE),"","sed -i "&amp;IF($AK$158="MacOS","'' ","")&amp;"'s#"&amp;BD$160&amp;"="""&amp;INDEX($E$120:$G$122,MATCH("●",INDEX($H$120:$AQ$122,,MATCH($D181,$67:$67,0)-7),0),1)&amp;""""&amp;"#"&amp;BD$160&amp;"="&amp;""""&amp;VLOOKUP(BD$160,$AD$9:$AN$15,8,FALSE)&amp;""""&amp;"#g'"&amp;"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1" s="71" t="str">
        <f>SUBSTITUTE(IF(VLOOKUP(BE$160,$AD$9:$AN$15,8,FALSE)=INDEX($E$124:$G$125,MATCH("●",INDEX($H$124:$AQ$125,,MATCH($D181,$67:$67,0)-7),0),1),"","sed -i "&amp;IF($AK$158="MacOS","'' ","")&amp;"'s#"&amp;BE$160&amp;"="""&amp;VLOOKUP(BE$160,$AD$9:$AN$15,8,FALSE)&amp;""""&amp;"#"&amp;BE$160&amp;"="&amp;""""&amp;INDEX($E$124:$G$125,MATCH("●",INDEX($H$124:$AQ$125,,MATCH($D181,$67:$67,0)-7),0),1)&amp;""""&amp;"#g'"&amp;" ${CONFIG_DIR}"&amp;$K$7&amp;"; export "&amp;BE$160&amp;"="&amp;""""&amp;INDEX($E$124:$G$125,MATCH("●",INDEX($H$124:$AQ$125,,MATCH($D181,$67:$67,0)-7),0),1)&amp;""";"),",",""",""")</f>
        <v/>
      </c>
      <c r="BF181" s="71" t="str">
        <f>SUBSTITUTE(IF(INDEX($E$124:$G$125,MATCH("●",INDEX($H$124:$AQ$125,,MATCH($D181,$67:$67,0)-7),0),1)=VLOOKUP(BF$160,$AD$9:$AN$15,8,FALSE),"","sed -i "&amp;IF($AK$158="MacOS","'' ","")&amp;"'s#"&amp;BF$160&amp;"="""&amp;INDEX($E$124:$G$125,MATCH("●",INDEX($H$124:$AQ$125,,MATCH($D181,$67:$67,0)-7),0),1)&amp;""""&amp;"#"&amp;BF$160&amp;"="&amp;""""&amp;VLOOKUP(BF$160,$AD$9:$AN$15,8,FALSE)&amp;""""&amp;"#g'"&amp;"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1" s="71" t="str">
        <f>SUBSTITUTE(IF(VLOOKUP(BG$160,$AD$9:$AN$15,8,FALSE)=INDEX($E$127:$G$128,MATCH("●",INDEX($H$127:$AQ$128,,MATCH($D181,$67:$67,0)-7),0),1),"","sed -i "&amp;IF($AK$158="MacOS","'' ","")&amp;"'s#"&amp;BG$160&amp;"="""&amp;VLOOKUP(BG$160,$AD$9:$AN$15,8,FALSE)&amp;""""&amp;"#"&amp;BG$160&amp;"="&amp;""""&amp;INDEX($E$127:$G$128,MATCH("●",INDEX($H$127:$AQ$128,,MATCH($D181,$67:$67,0)-7),0),1)&amp;""""&amp;"#g'"&amp;" ${CONFIG_DIR}"&amp;$K$7&amp;"; export "&amp;BG$160&amp;"="&amp;""""&amp;INDEX($E$127:$G$128,MATCH("●",INDEX($H$127:$AQ$128,,MATCH($D181,$67:$67,0)-7),0),1)&amp;""";"),",",""",""")</f>
        <v/>
      </c>
      <c r="BH181" s="71" t="str">
        <f>SUBSTITUTE(IF(INDEX($E$127:$G$128,MATCH("●",INDEX($H$127:$AQ$128,,MATCH($D181,$67:$67,0)-7),0),1)=VLOOKUP(BH$160,$AD$9:$AN$15,8,FALSE),"","sed -i "&amp;IF($AK$158="MacOS","'' ","")&amp;"'s#"&amp;BH$160&amp;"="""&amp;INDEX($E$127:$G$128,MATCH("●",INDEX($H$127:$AQ$128,,MATCH($D181,$67:$67,0)-7),0),1)&amp;""""&amp;"#"&amp;BH$160&amp;"="&amp;""""&amp;VLOOKUP(BH$160,$AD$9:$AN$15,8,FALSE)&amp;""""&amp;"#g'"&amp;"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1" s="71" t="str">
        <f>SUBSTITUTE(IF(VLOOKUP(BI$160,$AD$9:$AN$15,8,FALSE)=INDEX($E$130:$G$131,MATCH("●",INDEX($H$130:$AQ$131,,MATCH($D181,$67:$67,0)-7),0),1),"","sed -i "&amp;IF($AK$158="MacOS","'' ","")&amp;"'s#"&amp;BI$160&amp;"="""&amp;VLOOKUP(BI$160,$AD$9:$AN$15,8,FALSE)&amp;""""&amp;"#"&amp;BI$160&amp;"="&amp;""""&amp;INDEX($E$130:$G$131,MATCH("●",INDEX($H$130:$AQ$131,,MATCH($D181,$67:$67,0)-7),0),1)&amp;""""&amp;"#g'"&amp;" ${CONFIG_DIR}"&amp;$K$7&amp;"; export "&amp;BI$160&amp;"="&amp;""""&amp;INDEX($E$130:$G$131,MATCH("●",INDEX($H$130:$AQ$131,,MATCH($D181,$67:$67,0)-7),0),1)&amp;""";"),",",""",""")</f>
        <v/>
      </c>
      <c r="BJ181" s="71" t="str">
        <f>SUBSTITUTE(IF(INDEX($E$130:$G$131,MATCH("●",INDEX($H$130:$AQ$131,,MATCH($D181,$67:$67,0)-7),0),1)=VLOOKUP(BJ$160,$AD$9:$AN$15,8,FALSE),"","sed -i "&amp;IF($AK$158="MacOS","'' ","")&amp;"'s#"&amp;BJ$160&amp;"="""&amp;INDEX($E$130:$G$131,MATCH("●",INDEX($H$130:$AQ$131,,MATCH($D181,$67:$67,0)-7),0),1)&amp;""""&amp;"#"&amp;BJ$160&amp;"="&amp;""""&amp;VLOOKUP(BJ$160,$AD$9:$AN$15,8,FALSE)&amp;""""&amp;"#g'"&amp;"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1" s="71" t="str">
        <f>SUBSTITUTE(IF(VLOOKUP(BK$160,$AD$19:$AN$19,8,FALSE)=INDEX($E$133:$G$134,MATCH("●",INDEX($H$133:$AQ$134,,MATCH($D181,$67:$67,0)-7),0),1),"","sed -i "&amp;IF($AK$158="MacOS","'' ","")&amp;"'s#"&amp;BK$160&amp;"="""&amp;VLOOKUP(BK$160,$AD$19:$AN$19,8,FALSE)&amp;""""&amp;"#"&amp;BK$160&amp;"="&amp;""""&amp;INDEX($E$133:$G$134,MATCH("●",INDEX($H$133:$AQ$134,,MATCH($D181,$67:$67,0)-7),0),1)&amp;""""&amp;"#g'"&amp;" ${CONFIG_DIR}"&amp;$K$17&amp;"; export "&amp;BK$160&amp;"="&amp;""""&amp;INDEX($E$133:$G$134,MATCH("●",INDEX($H$133:$AQ$134,,MATCH($D181,$67:$67,0)-7),0),1)&amp;""";"),",",""",""")</f>
        <v/>
      </c>
      <c r="BL181" s="71" t="str">
        <f>SUBSTITUTE(IF(INDEX($E$133:$G$134,MATCH("●",INDEX($H$133:$AQ$134,,MATCH($D181,$67:$67,0)-7),0),1)=VLOOKUP(BL$160,$AD$19:$AN$19,8,FALSE),"","sed -i "&amp;IF($AK$158="MacOS","'' ","")&amp;"'s#"&amp;BL$160&amp;"="""&amp;INDEX($E$133:$G$134,MATCH("●",INDEX($H$133:$AQ$134,,MATCH($D181,$67:$67,0)-7),0),1)&amp;""""&amp;"#"&amp;BL$160&amp;"="&amp;""""&amp;VLOOKUP(BL$160,$AD$19:$AN$19,8,FALSE)&amp;""""&amp;"#g'"&amp;"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1" s="5" t="s">
        <v>735</v>
      </c>
    </row>
    <row r="182" spans="4:65" ht="136" customHeight="1">
      <c r="D182" s="96">
        <f t="shared" si="3"/>
        <v>21</v>
      </c>
      <c r="E182" s="97"/>
      <c r="F182" s="97"/>
      <c r="G182" s="98"/>
      <c r="H182" s="45" t="str">
        <f t="shared" ca="1" si="2"/>
        <v>clear; echo テストケース021;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's#COLUMN_DATA_LENGTH="1","100","2","3","4","5","4.3","11.4","2","YYYYMMDDhhmmss"#COLUMN_DATA_LENGTH="DD"#g' ${CONFIG_DIR}db_data_config.txt; export COLUMN_DATA_LENGTH="DD";sh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's#COLUMN_DATA_LENGTH="DD"#COLUMN_DATA_LENGTH="1","100","2","3","4","5","4.3","11.4","2","YYYYMMDDhhmmss"#g' ${CONFIG_DIR}db_data_config.txt; export COLUMN_DATA_LENGTH="1","100","2","3","4","5","4.3","11.4","2","YYYYMMDDhhmmss";</v>
      </c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7"/>
      <c r="AE182" s="99" t="str" cm="1">
        <f t="array" ref="AE182">SUBSTITUTE(INDEX($H$136:$AQ$136, , MATCH($D182, $67:$67, 0)-7),"-","")</f>
        <v>正常</v>
      </c>
      <c r="AF182" s="100"/>
      <c r="AG182" s="101"/>
      <c r="AH182" s="102" t="s">
        <v>1666</v>
      </c>
      <c r="AI182" s="103"/>
      <c r="AJ182" s="103"/>
      <c r="AK182" s="103"/>
      <c r="AL182" s="103"/>
      <c r="AM182" s="103"/>
      <c r="AN182" s="103"/>
      <c r="AO182" s="103"/>
      <c r="AP182" s="103"/>
      <c r="AQ182" s="104"/>
      <c r="AS182" s="68" t="str" cm="1">
        <f t="array" ref="AS182">SUBSTITUTE(TEXT(INDEX($H$139:$AQ$139,1,$D182),"000000"),"-","")</f>
        <v>410001</v>
      </c>
      <c r="AT182" s="69"/>
      <c r="AU182" s="70"/>
      <c r="AW182" s="71" t="str">
        <f>SUBSTITUTE(IF(VLOOKUP(AW$160,$AD$9:$AN$15,8,FALSE)=INDEX($E$73:$G$75,MATCH("●",INDEX($H$73:$AQ$75,,MATCH($D182,$67:$67,0)-7),0),1),"","sed -i "&amp;IF($AK$158="MacOS","'' ","")&amp;"'s#"&amp;AW$160&amp;"="""&amp;VLOOKUP(AW$160,$AD$9:$AN$15,8,FALSE)&amp;""""&amp;"#"&amp;AW$160&amp;"="&amp;""""&amp;INDEX($E$73:$G$75,MATCH("●",INDEX($H$73:$AQ$75,,MATCH($D182,$67:$67,0)-7),0),1)&amp;""""&amp;"#g'"&amp;" ${CONFIG_DIR}"&amp;$K$7&amp;"; export "&amp;AW$160&amp;"="&amp;""""&amp;INDEX($E$73:$G$75,MATCH("●",INDEX($H$73:$AQ$75,,MATCH($D182,$67:$67,0)-7),0),1)&amp;""";"),",",""",""")</f>
        <v>sed -i '' 's#COLUMN_COUNTS="10"#COLUMN_COUNTS="1"#g' ${CONFIG_DIR}db_data_config.txt; export COLUMN_COUNTS="1";</v>
      </c>
      <c r="AX182" s="71" t="str">
        <f>SUBSTITUTE(IF(INDEX($E$73:$G$75,MATCH("●",INDEX($H$73:$AQ$75,,MATCH($D182,$67:$67,0)-7),0),1)=VLOOKUP(AX$160,$AD$9:$AN$15,8,FALSE),"","sed -i "&amp;IF($AK$158="MacOS","'' ","")&amp;"'s#"&amp;AX$160&amp;"="""&amp;INDEX($E$73:$G$75,MATCH("●",INDEX($H$73:$AQ$75,,MATCH($D182,$67:$67,0)-7),0),1)&amp;""""&amp;"#"&amp;AX$160&amp;"="&amp;""""&amp;VLOOKUP(AX$160,$AD$9:$AN$15,8,FALSE)&amp;""""&amp;"#g'"&amp;"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2" s="71" t="str">
        <f>SUBSTITUTE(IF(VLOOKUP(AY$160,$AD$9:$AN$15,8,FALSE)=INDEX($E$77:$G$89,MATCH("●",INDEX($H$77:$AQ$89,,MATCH($D182,$67:$67,0)-7),0),1),"","sed -i "&amp;IF($AK$158="MacOS","'' ","")&amp;"'s#"&amp;AY$160&amp;"="""&amp;VLOOKUP(AY$160,$AD$9:$AN$15,8,FALSE)&amp;""""&amp;"#"&amp;AY$160&amp;"="&amp;""""&amp;INDEX($E$77:$G$89,MATCH("●",INDEX($H$77:$AQ$89,,MATCH($D182,$67:$67,0)-7),0),1)&amp;""""&amp;"#g'"&amp;" ${CONFIG_DIR}"&amp;$K$7&amp;"; export "&amp;AY$160&amp;"="&amp;""""&amp;INDEX($E$77:$G$89,MATCH("●",INDEX($H$77:$AQ$89,,MATCH($D182,$67:$67,0)-7),0),1)&amp;""";"),",",""",""")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2" s="71" t="str">
        <f>SUBSTITUTE(IF(INDEX($E$77:$G$89,MATCH("●",INDEX($H$77:$AQ$89,,MATCH($D182,$67:$67,0)-7),0),1)=VLOOKUP(AZ$160,$AD$9:$AN$15,8,FALSE),"","sed -i "&amp;IF($AK$158="MacOS","'' ","")&amp;"'s#"&amp;AZ$160&amp;"="""&amp;INDEX($E$77:$G$89,MATCH("●",INDEX($H$77:$AQ$89,,MATCH($D182,$67:$67,0)-7),0),1)&amp;""""&amp;"#"&amp;AZ$160&amp;"="&amp;""""&amp;VLOOKUP(AZ$160,$AD$9:$AN$15,8,FALSE)&amp;""""&amp;"#g'"&amp;"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2" s="71" t="str">
        <f>SUBSTITUTE(IF(VLOOKUP(BA$160,$AD$9:$AN$15,8,FALSE)=INDEX($E$91:$G$118,MATCH("●",INDEX($H$91:$AQ$118,,MATCH($D182,$67:$67,0)-7),0),1),"","sed -i "&amp;IF($AK$158="MacOS","'' ","")&amp;"'s#"&amp;BA$160&amp;"="""&amp;VLOOKUP(BA$160,$AD$9:$AN$15,8,FALSE)&amp;""""&amp;"#"&amp;BA$160&amp;"="&amp;""""&amp;INDEX($E$91:$G$118,MATCH("●",INDEX($H$91:$AQ$118,,MATCH($D182,$67:$67,0)-7),0),1)&amp;""""&amp;"#g'"&amp;" ${CONFIG_DIR}"&amp;$K$7&amp;"; export "&amp;BA$160&amp;"="&amp;""""&amp;INDEX($E$91:$G$118,MATCH("●",INDEX($H$91:$AQ$118,,MATCH($D182,$67:$67,0)-7),0),1)&amp;""";"),",",""",""")</f>
        <v>sed -i '' 's#COLUMN_DATA_LENGTH="1"",""100"",""2"",""3"",""4"",""5"",""4.3"",""11.4"",""2"",""YYYYMMDDhhmmss"#COLUMN_DATA_LENGTH="DD"#g' ${CONFIG_DIR}db_data_config.txt; export COLUMN_DATA_LENGTH="DD";</v>
      </c>
      <c r="BB182" s="71" t="str">
        <f>SUBSTITUTE(IF(INDEX($E$91:$G$118,MATCH("●",INDEX($H$91:$AQ$118,,MATCH($D182,$67:$67,0)-7),0),1)=VLOOKUP(BB$160,$AD$9:$AN$15,8,FALSE),"","sed -i "&amp;IF($AK$158="MacOS","'' ","")&amp;"'s#"&amp;BB$160&amp;"="""&amp;INDEX($E$91:$G$118,MATCH("●",INDEX($H$91:$AQ$118,,MATCH($D182,$67:$67,0)-7),0),1)&amp;""""&amp;"#"&amp;BB$160&amp;"="&amp;""""&amp;VLOOKUP(BB$160,$AD$9:$AN$15,8,FALSE)&amp;""""&amp;"#g'"&amp;"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's#COLUMN_DATA_LENGTH="DD"#COLUMN_DATA_LENGTH="1"",""100"",""2"",""3"",""4"",""5"",""4.3"",""11.4"",""2"",""YYYYMMDDhhmmss"#g' ${CONFIG_DIR}db_data_config.txt; export COLUMN_DATA_LENGTH="1"",""100"",""2"",""3"",""4"",""5"",""4.3"",""11.4"",""2"",""YYYYMMDDhhmmss";</v>
      </c>
      <c r="BC182" s="71" t="str">
        <f>SUBSTITUTE(IF(VLOOKUP(BC$160,$AD$9:$AN$15,8,FALSE)=INDEX($E$120:$G$122,MATCH("●",INDEX($H$120:$AQ$122,,MATCH($D182,$67:$67,0)-7),0),1),"","sed -i "&amp;IF($AK$158="MacOS","'' ","")&amp;"'s#"&amp;BC$160&amp;"="""&amp;VLOOKUP(BC$160,$AD$9:$AN$15,8,FALSE)&amp;""""&amp;"#"&amp;BC$160&amp;"="&amp;""""&amp;INDEX($E$120:$G$122,MATCH("●",INDEX($H$120:$AQ$122,,MATCH($D182,$67:$67,0)-7),0),1)&amp;""""&amp;"#g'"&amp;" ${CONFIG_DIR}"&amp;$K$7&amp;"; export "&amp;BC$160&amp;"="&amp;""""&amp;INDEX($E$120:$G$122,MATCH("●",INDEX($H$120:$AQ$122,,MATCH($D182,$67:$67,0)-7),0),1)&amp;""";"),",",""",""")</f>
        <v/>
      </c>
      <c r="BD182" s="71" t="str">
        <f>SUBSTITUTE(IF(INDEX($E$120:$G$122,MATCH("●",INDEX($H$120:$AQ$122,,MATCH($D182,$67:$67,0)-7),0),1)=VLOOKUP(BD$160,$AD$9:$AN$15,8,FALSE),"","sed -i "&amp;IF($AK$158="MacOS","'' ","")&amp;"'s#"&amp;BD$160&amp;"="""&amp;INDEX($E$120:$G$122,MATCH("●",INDEX($H$120:$AQ$122,,MATCH($D182,$67:$67,0)-7),0),1)&amp;""""&amp;"#"&amp;BD$160&amp;"="&amp;""""&amp;VLOOKUP(BD$160,$AD$9:$AN$15,8,FALSE)&amp;""""&amp;"#g'"&amp;"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2" s="71" t="str">
        <f>SUBSTITUTE(IF(VLOOKUP(BE$160,$AD$9:$AN$15,8,FALSE)=INDEX($E$124:$G$125,MATCH("●",INDEX($H$124:$AQ$125,,MATCH($D182,$67:$67,0)-7),0),1),"","sed -i "&amp;IF($AK$158="MacOS","'' ","")&amp;"'s#"&amp;BE$160&amp;"="""&amp;VLOOKUP(BE$160,$AD$9:$AN$15,8,FALSE)&amp;""""&amp;"#"&amp;BE$160&amp;"="&amp;""""&amp;INDEX($E$124:$G$125,MATCH("●",INDEX($H$124:$AQ$125,,MATCH($D182,$67:$67,0)-7),0),1)&amp;""""&amp;"#g'"&amp;" ${CONFIG_DIR}"&amp;$K$7&amp;"; export "&amp;BE$160&amp;"="&amp;""""&amp;INDEX($E$124:$G$125,MATCH("●",INDEX($H$124:$AQ$125,,MATCH($D182,$67:$67,0)-7),0),1)&amp;""";"),",",""",""")</f>
        <v/>
      </c>
      <c r="BF182" s="71" t="str">
        <f>SUBSTITUTE(IF(INDEX($E$124:$G$125,MATCH("●",INDEX($H$124:$AQ$125,,MATCH($D182,$67:$67,0)-7),0),1)=VLOOKUP(BF$160,$AD$9:$AN$15,8,FALSE),"","sed -i "&amp;IF($AK$158="MacOS","'' ","")&amp;"'s#"&amp;BF$160&amp;"="""&amp;INDEX($E$124:$G$125,MATCH("●",INDEX($H$124:$AQ$125,,MATCH($D182,$67:$67,0)-7),0),1)&amp;""""&amp;"#"&amp;BF$160&amp;"="&amp;""""&amp;VLOOKUP(BF$160,$AD$9:$AN$15,8,FALSE)&amp;""""&amp;"#g'"&amp;"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2" s="71" t="str">
        <f>SUBSTITUTE(IF(VLOOKUP(BG$160,$AD$9:$AN$15,8,FALSE)=INDEX($E$127:$G$128,MATCH("●",INDEX($H$127:$AQ$128,,MATCH($D182,$67:$67,0)-7),0),1),"","sed -i "&amp;IF($AK$158="MacOS","'' ","")&amp;"'s#"&amp;BG$160&amp;"="""&amp;VLOOKUP(BG$160,$AD$9:$AN$15,8,FALSE)&amp;""""&amp;"#"&amp;BG$160&amp;"="&amp;""""&amp;INDEX($E$127:$G$128,MATCH("●",INDEX($H$127:$AQ$128,,MATCH($D182,$67:$67,0)-7),0),1)&amp;""""&amp;"#g'"&amp;" ${CONFIG_DIR}"&amp;$K$7&amp;"; export "&amp;BG$160&amp;"="&amp;""""&amp;INDEX($E$127:$G$128,MATCH("●",INDEX($H$127:$AQ$128,,MATCH($D182,$67:$67,0)-7),0),1)&amp;""";"),",",""",""")</f>
        <v/>
      </c>
      <c r="BH182" s="71" t="str">
        <f>SUBSTITUTE(IF(INDEX($E$127:$G$128,MATCH("●",INDEX($H$127:$AQ$128,,MATCH($D182,$67:$67,0)-7),0),1)=VLOOKUP(BH$160,$AD$9:$AN$15,8,FALSE),"","sed -i "&amp;IF($AK$158="MacOS","'' ","")&amp;"'s#"&amp;BH$160&amp;"="""&amp;INDEX($E$127:$G$128,MATCH("●",INDEX($H$127:$AQ$128,,MATCH($D182,$67:$67,0)-7),0),1)&amp;""""&amp;"#"&amp;BH$160&amp;"="&amp;""""&amp;VLOOKUP(BH$160,$AD$9:$AN$15,8,FALSE)&amp;""""&amp;"#g'"&amp;"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2" s="71" t="str">
        <f>SUBSTITUTE(IF(VLOOKUP(BI$160,$AD$9:$AN$15,8,FALSE)=INDEX($E$130:$G$131,MATCH("●",INDEX($H$130:$AQ$131,,MATCH($D182,$67:$67,0)-7),0),1),"","sed -i "&amp;IF($AK$158="MacOS","'' ","")&amp;"'s#"&amp;BI$160&amp;"="""&amp;VLOOKUP(BI$160,$AD$9:$AN$15,8,FALSE)&amp;""""&amp;"#"&amp;BI$160&amp;"="&amp;""""&amp;INDEX($E$130:$G$131,MATCH("●",INDEX($H$130:$AQ$131,,MATCH($D182,$67:$67,0)-7),0),1)&amp;""""&amp;"#g'"&amp;" ${CONFIG_DIR}"&amp;$K$7&amp;"; export "&amp;BI$160&amp;"="&amp;""""&amp;INDEX($E$130:$G$131,MATCH("●",INDEX($H$130:$AQ$131,,MATCH($D182,$67:$67,0)-7),0),1)&amp;""";"),",",""",""")</f>
        <v/>
      </c>
      <c r="BJ182" s="71" t="str">
        <f>SUBSTITUTE(IF(INDEX($E$130:$G$131,MATCH("●",INDEX($H$130:$AQ$131,,MATCH($D182,$67:$67,0)-7),0),1)=VLOOKUP(BJ$160,$AD$9:$AN$15,8,FALSE),"","sed -i "&amp;IF($AK$158="MacOS","'' ","")&amp;"'s#"&amp;BJ$160&amp;"="""&amp;INDEX($E$130:$G$131,MATCH("●",INDEX($H$130:$AQ$131,,MATCH($D182,$67:$67,0)-7),0),1)&amp;""""&amp;"#"&amp;BJ$160&amp;"="&amp;""""&amp;VLOOKUP(BJ$160,$AD$9:$AN$15,8,FALSE)&amp;""""&amp;"#g'"&amp;"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2" s="71" t="str">
        <f>SUBSTITUTE(IF(VLOOKUP(BK$160,$AD$19:$AN$19,8,FALSE)=INDEX($E$133:$G$134,MATCH("●",INDEX($H$133:$AQ$134,,MATCH($D182,$67:$67,0)-7),0),1),"","sed -i "&amp;IF($AK$158="MacOS","'' ","")&amp;"'s#"&amp;BK$160&amp;"="""&amp;VLOOKUP(BK$160,$AD$19:$AN$19,8,FALSE)&amp;""""&amp;"#"&amp;BK$160&amp;"="&amp;""""&amp;INDEX($E$133:$G$134,MATCH("●",INDEX($H$133:$AQ$134,,MATCH($D182,$67:$67,0)-7),0),1)&amp;""""&amp;"#g'"&amp;" ${CONFIG_DIR}"&amp;$K$17&amp;"; export "&amp;BK$160&amp;"="&amp;""""&amp;INDEX($E$133:$G$134,MATCH("●",INDEX($H$133:$AQ$134,,MATCH($D182,$67:$67,0)-7),0),1)&amp;""";"),",",""",""")</f>
        <v/>
      </c>
      <c r="BL182" s="71" t="str">
        <f>SUBSTITUTE(IF(INDEX($E$133:$G$134,MATCH("●",INDEX($H$133:$AQ$134,,MATCH($D182,$67:$67,0)-7),0),1)=VLOOKUP(BL$160,$AD$19:$AN$19,8,FALSE),"","sed -i "&amp;IF($AK$158="MacOS","'' ","")&amp;"'s#"&amp;BL$160&amp;"="""&amp;INDEX($E$133:$G$134,MATCH("●",INDEX($H$133:$AQ$134,,MATCH($D182,$67:$67,0)-7),0),1)&amp;""""&amp;"#"&amp;BL$160&amp;"="&amp;""""&amp;VLOOKUP(BL$160,$AD$19:$AN$19,8,FALSE)&amp;""""&amp;"#g'"&amp;"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2" s="5" t="s">
        <v>735</v>
      </c>
    </row>
    <row r="183" spans="4:65" ht="136" customHeight="1">
      <c r="D183" s="96">
        <f t="shared" si="3"/>
        <v>22</v>
      </c>
      <c r="E183" s="97"/>
      <c r="F183" s="97"/>
      <c r="G183" s="98"/>
      <c r="H183" s="45" t="str">
        <f t="shared" ca="1" si="2"/>
        <v>clear; echo テストケース022;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's#COLUMN_DATA_LENGTH="1","100","2","3","4","5","4.3","11.4","2","YYYYMMDDhhmmss"#COLUMN_DATA_LENGTH="h"#g' ${CONFIG_DIR}db_data_config.txt; export COLUMN_DATA_LENGTH="h";sh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's#COLUMN_DATA_LENGTH="h"#COLUMN_DATA_LENGTH="1","100","2","3","4","5","4.3","11.4","2","YYYYMMDDhhmmss"#g' ${CONFIG_DIR}db_data_config.txt; export COLUMN_DATA_LENGTH="1","100","2","3","4","5","4.3","11.4","2","YYYYMMDDhhmmss";</v>
      </c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7"/>
      <c r="AE183" s="99" t="str" cm="1">
        <f t="array" ref="AE183">SUBSTITUTE(INDEX($H$136:$AQ$136, , MATCH($D183, $67:$67, 0)-7),"-","")</f>
        <v>正常</v>
      </c>
      <c r="AF183" s="100"/>
      <c r="AG183" s="101"/>
      <c r="AH183" s="102" t="s">
        <v>1667</v>
      </c>
      <c r="AI183" s="103"/>
      <c r="AJ183" s="103"/>
      <c r="AK183" s="103"/>
      <c r="AL183" s="103"/>
      <c r="AM183" s="103"/>
      <c r="AN183" s="103"/>
      <c r="AO183" s="103"/>
      <c r="AP183" s="103"/>
      <c r="AQ183" s="104"/>
      <c r="AS183" s="68" t="str" cm="1">
        <f t="array" ref="AS183">SUBSTITUTE(TEXT(INDEX($H$139:$AQ$139,1,$D183),"000000"),"-","")</f>
        <v>410001</v>
      </c>
      <c r="AT183" s="69"/>
      <c r="AU183" s="70"/>
      <c r="AW183" s="71" t="str">
        <f>SUBSTITUTE(IF(VLOOKUP(AW$160,$AD$9:$AN$15,8,FALSE)=INDEX($E$73:$G$75,MATCH("●",INDEX($H$73:$AQ$75,,MATCH($D183,$67:$67,0)-7),0),1),"","sed -i "&amp;IF($AK$158="MacOS","'' ","")&amp;"'s#"&amp;AW$160&amp;"="""&amp;VLOOKUP(AW$160,$AD$9:$AN$15,8,FALSE)&amp;""""&amp;"#"&amp;AW$160&amp;"="&amp;""""&amp;INDEX($E$73:$G$75,MATCH("●",INDEX($H$73:$AQ$75,,MATCH($D183,$67:$67,0)-7),0),1)&amp;""""&amp;"#g'"&amp;" ${CONFIG_DIR}"&amp;$K$7&amp;"; export "&amp;AW$160&amp;"="&amp;""""&amp;INDEX($E$73:$G$75,MATCH("●",INDEX($H$73:$AQ$75,,MATCH($D183,$67:$67,0)-7),0),1)&amp;""";"),",",""",""")</f>
        <v>sed -i '' 's#COLUMN_COUNTS="10"#COLUMN_COUNTS="1"#g' ${CONFIG_DIR}db_data_config.txt; export COLUMN_COUNTS="1";</v>
      </c>
      <c r="AX183" s="71" t="str">
        <f>SUBSTITUTE(IF(INDEX($E$73:$G$75,MATCH("●",INDEX($H$73:$AQ$75,,MATCH($D183,$67:$67,0)-7),0),1)=VLOOKUP(AX$160,$AD$9:$AN$15,8,FALSE),"","sed -i "&amp;IF($AK$158="MacOS","'' ","")&amp;"'s#"&amp;AX$160&amp;"="""&amp;INDEX($E$73:$G$75,MATCH("●",INDEX($H$73:$AQ$75,,MATCH($D183,$67:$67,0)-7),0),1)&amp;""""&amp;"#"&amp;AX$160&amp;"="&amp;""""&amp;VLOOKUP(AX$160,$AD$9:$AN$15,8,FALSE)&amp;""""&amp;"#g'"&amp;"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3" s="71" t="str">
        <f>SUBSTITUTE(IF(VLOOKUP(AY$160,$AD$9:$AN$15,8,FALSE)=INDEX($E$77:$G$89,MATCH("●",INDEX($H$77:$AQ$89,,MATCH($D183,$67:$67,0)-7),0),1),"","sed -i "&amp;IF($AK$158="MacOS","'' ","")&amp;"'s#"&amp;AY$160&amp;"="""&amp;VLOOKUP(AY$160,$AD$9:$AN$15,8,FALSE)&amp;""""&amp;"#"&amp;AY$160&amp;"="&amp;""""&amp;INDEX($E$77:$G$89,MATCH("●",INDEX($H$77:$AQ$89,,MATCH($D183,$67:$67,0)-7),0),1)&amp;""""&amp;"#g'"&amp;" ${CONFIG_DIR}"&amp;$K$7&amp;"; export "&amp;AY$160&amp;"="&amp;""""&amp;INDEX($E$77:$G$89,MATCH("●",INDEX($H$77:$AQ$89,,MATCH($D183,$67:$67,0)-7),0),1)&amp;""";"),",",""",""")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3" s="71" t="str">
        <f>SUBSTITUTE(IF(INDEX($E$77:$G$89,MATCH("●",INDEX($H$77:$AQ$89,,MATCH($D183,$67:$67,0)-7),0),1)=VLOOKUP(AZ$160,$AD$9:$AN$15,8,FALSE),"","sed -i "&amp;IF($AK$158="MacOS","'' ","")&amp;"'s#"&amp;AZ$160&amp;"="""&amp;INDEX($E$77:$G$89,MATCH("●",INDEX($H$77:$AQ$89,,MATCH($D183,$67:$67,0)-7),0),1)&amp;""""&amp;"#"&amp;AZ$160&amp;"="&amp;""""&amp;VLOOKUP(AZ$160,$AD$9:$AN$15,8,FALSE)&amp;""""&amp;"#g'"&amp;"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3" s="71" t="str">
        <f>SUBSTITUTE(IF(VLOOKUP(BA$160,$AD$9:$AN$15,8,FALSE)=INDEX($E$91:$G$118,MATCH("●",INDEX($H$91:$AQ$118,,MATCH($D183,$67:$67,0)-7),0),1),"","sed -i "&amp;IF($AK$158="MacOS","'' ","")&amp;"'s#"&amp;BA$160&amp;"="""&amp;VLOOKUP(BA$160,$AD$9:$AN$15,8,FALSE)&amp;""""&amp;"#"&amp;BA$160&amp;"="&amp;""""&amp;INDEX($E$91:$G$118,MATCH("●",INDEX($H$91:$AQ$118,,MATCH($D183,$67:$67,0)-7),0),1)&amp;""""&amp;"#g'"&amp;" ${CONFIG_DIR}"&amp;$K$7&amp;"; export "&amp;BA$160&amp;"="&amp;""""&amp;INDEX($E$91:$G$118,MATCH("●",INDEX($H$91:$AQ$118,,MATCH($D183,$67:$67,0)-7),0),1)&amp;""";"),",",""",""")</f>
        <v>sed -i '' 's#COLUMN_DATA_LENGTH="1"",""100"",""2"",""3"",""4"",""5"",""4.3"",""11.4"",""2"",""YYYYMMDDhhmmss"#COLUMN_DATA_LENGTH="h"#g' ${CONFIG_DIR}db_data_config.txt; export COLUMN_DATA_LENGTH="h";</v>
      </c>
      <c r="BB183" s="71" t="str">
        <f>SUBSTITUTE(IF(INDEX($E$91:$G$118,MATCH("●",INDEX($H$91:$AQ$118,,MATCH($D183,$67:$67,0)-7),0),1)=VLOOKUP(BB$160,$AD$9:$AN$15,8,FALSE),"","sed -i "&amp;IF($AK$158="MacOS","'' ","")&amp;"'s#"&amp;BB$160&amp;"="""&amp;INDEX($E$91:$G$118,MATCH("●",INDEX($H$91:$AQ$118,,MATCH($D183,$67:$67,0)-7),0),1)&amp;""""&amp;"#"&amp;BB$160&amp;"="&amp;""""&amp;VLOOKUP(BB$160,$AD$9:$AN$15,8,FALSE)&amp;""""&amp;"#g'"&amp;"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's#COLUMN_DATA_LENGTH="h"#COLUMN_DATA_LENGTH="1"",""100"",""2"",""3"",""4"",""5"",""4.3"",""11.4"",""2"",""YYYYMMDDhhmmss"#g' ${CONFIG_DIR}db_data_config.txt; export COLUMN_DATA_LENGTH="1"",""100"",""2"",""3"",""4"",""5"",""4.3"",""11.4"",""2"",""YYYYMMDDhhmmss";</v>
      </c>
      <c r="BC183" s="71" t="str">
        <f>SUBSTITUTE(IF(VLOOKUP(BC$160,$AD$9:$AN$15,8,FALSE)=INDEX($E$120:$G$122,MATCH("●",INDEX($H$120:$AQ$122,,MATCH($D183,$67:$67,0)-7),0),1),"","sed -i "&amp;IF($AK$158="MacOS","'' ","")&amp;"'s#"&amp;BC$160&amp;"="""&amp;VLOOKUP(BC$160,$AD$9:$AN$15,8,FALSE)&amp;""""&amp;"#"&amp;BC$160&amp;"="&amp;""""&amp;INDEX($E$120:$G$122,MATCH("●",INDEX($H$120:$AQ$122,,MATCH($D183,$67:$67,0)-7),0),1)&amp;""""&amp;"#g'"&amp;" ${CONFIG_DIR}"&amp;$K$7&amp;"; export "&amp;BC$160&amp;"="&amp;""""&amp;INDEX($E$120:$G$122,MATCH("●",INDEX($H$120:$AQ$122,,MATCH($D183,$67:$67,0)-7),0),1)&amp;""";"),",",""",""")</f>
        <v/>
      </c>
      <c r="BD183" s="71" t="str">
        <f>SUBSTITUTE(IF(INDEX($E$120:$G$122,MATCH("●",INDEX($H$120:$AQ$122,,MATCH($D183,$67:$67,0)-7),0),1)=VLOOKUP(BD$160,$AD$9:$AN$15,8,FALSE),"","sed -i "&amp;IF($AK$158="MacOS","'' ","")&amp;"'s#"&amp;BD$160&amp;"="""&amp;INDEX($E$120:$G$122,MATCH("●",INDEX($H$120:$AQ$122,,MATCH($D183,$67:$67,0)-7),0),1)&amp;""""&amp;"#"&amp;BD$160&amp;"="&amp;""""&amp;VLOOKUP(BD$160,$AD$9:$AN$15,8,FALSE)&amp;""""&amp;"#g'"&amp;"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3" s="71" t="str">
        <f>SUBSTITUTE(IF(VLOOKUP(BE$160,$AD$9:$AN$15,8,FALSE)=INDEX($E$124:$G$125,MATCH("●",INDEX($H$124:$AQ$125,,MATCH($D183,$67:$67,0)-7),0),1),"","sed -i "&amp;IF($AK$158="MacOS","'' ","")&amp;"'s#"&amp;BE$160&amp;"="""&amp;VLOOKUP(BE$160,$AD$9:$AN$15,8,FALSE)&amp;""""&amp;"#"&amp;BE$160&amp;"="&amp;""""&amp;INDEX($E$124:$G$125,MATCH("●",INDEX($H$124:$AQ$125,,MATCH($D183,$67:$67,0)-7),0),1)&amp;""""&amp;"#g'"&amp;" ${CONFIG_DIR}"&amp;$K$7&amp;"; export "&amp;BE$160&amp;"="&amp;""""&amp;INDEX($E$124:$G$125,MATCH("●",INDEX($H$124:$AQ$125,,MATCH($D183,$67:$67,0)-7),0),1)&amp;""";"),",",""",""")</f>
        <v/>
      </c>
      <c r="BF183" s="71" t="str">
        <f>SUBSTITUTE(IF(INDEX($E$124:$G$125,MATCH("●",INDEX($H$124:$AQ$125,,MATCH($D183,$67:$67,0)-7),0),1)=VLOOKUP(BF$160,$AD$9:$AN$15,8,FALSE),"","sed -i "&amp;IF($AK$158="MacOS","'' ","")&amp;"'s#"&amp;BF$160&amp;"="""&amp;INDEX($E$124:$G$125,MATCH("●",INDEX($H$124:$AQ$125,,MATCH($D183,$67:$67,0)-7),0),1)&amp;""""&amp;"#"&amp;BF$160&amp;"="&amp;""""&amp;VLOOKUP(BF$160,$AD$9:$AN$15,8,FALSE)&amp;""""&amp;"#g'"&amp;"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3" s="71" t="str">
        <f>SUBSTITUTE(IF(VLOOKUP(BG$160,$AD$9:$AN$15,8,FALSE)=INDEX($E$127:$G$128,MATCH("●",INDEX($H$127:$AQ$128,,MATCH($D183,$67:$67,0)-7),0),1),"","sed -i "&amp;IF($AK$158="MacOS","'' ","")&amp;"'s#"&amp;BG$160&amp;"="""&amp;VLOOKUP(BG$160,$AD$9:$AN$15,8,FALSE)&amp;""""&amp;"#"&amp;BG$160&amp;"="&amp;""""&amp;INDEX($E$127:$G$128,MATCH("●",INDEX($H$127:$AQ$128,,MATCH($D183,$67:$67,0)-7),0),1)&amp;""""&amp;"#g'"&amp;" ${CONFIG_DIR}"&amp;$K$7&amp;"; export "&amp;BG$160&amp;"="&amp;""""&amp;INDEX($E$127:$G$128,MATCH("●",INDEX($H$127:$AQ$128,,MATCH($D183,$67:$67,0)-7),0),1)&amp;""";"),",",""",""")</f>
        <v/>
      </c>
      <c r="BH183" s="71" t="str">
        <f>SUBSTITUTE(IF(INDEX($E$127:$G$128,MATCH("●",INDEX($H$127:$AQ$128,,MATCH($D183,$67:$67,0)-7),0),1)=VLOOKUP(BH$160,$AD$9:$AN$15,8,FALSE),"","sed -i "&amp;IF($AK$158="MacOS","'' ","")&amp;"'s#"&amp;BH$160&amp;"="""&amp;INDEX($E$127:$G$128,MATCH("●",INDEX($H$127:$AQ$128,,MATCH($D183,$67:$67,0)-7),0),1)&amp;""""&amp;"#"&amp;BH$160&amp;"="&amp;""""&amp;VLOOKUP(BH$160,$AD$9:$AN$15,8,FALSE)&amp;""""&amp;"#g'"&amp;"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3" s="71" t="str">
        <f>SUBSTITUTE(IF(VLOOKUP(BI$160,$AD$9:$AN$15,8,FALSE)=INDEX($E$130:$G$131,MATCH("●",INDEX($H$130:$AQ$131,,MATCH($D183,$67:$67,0)-7),0),1),"","sed -i "&amp;IF($AK$158="MacOS","'' ","")&amp;"'s#"&amp;BI$160&amp;"="""&amp;VLOOKUP(BI$160,$AD$9:$AN$15,8,FALSE)&amp;""""&amp;"#"&amp;BI$160&amp;"="&amp;""""&amp;INDEX($E$130:$G$131,MATCH("●",INDEX($H$130:$AQ$131,,MATCH($D183,$67:$67,0)-7),0),1)&amp;""""&amp;"#g'"&amp;" ${CONFIG_DIR}"&amp;$K$7&amp;"; export "&amp;BI$160&amp;"="&amp;""""&amp;INDEX($E$130:$G$131,MATCH("●",INDEX($H$130:$AQ$131,,MATCH($D183,$67:$67,0)-7),0),1)&amp;""";"),",",""",""")</f>
        <v/>
      </c>
      <c r="BJ183" s="71" t="str">
        <f>SUBSTITUTE(IF(INDEX($E$130:$G$131,MATCH("●",INDEX($H$130:$AQ$131,,MATCH($D183,$67:$67,0)-7),0),1)=VLOOKUP(BJ$160,$AD$9:$AN$15,8,FALSE),"","sed -i "&amp;IF($AK$158="MacOS","'' ","")&amp;"'s#"&amp;BJ$160&amp;"="""&amp;INDEX($E$130:$G$131,MATCH("●",INDEX($H$130:$AQ$131,,MATCH($D183,$67:$67,0)-7),0),1)&amp;""""&amp;"#"&amp;BJ$160&amp;"="&amp;""""&amp;VLOOKUP(BJ$160,$AD$9:$AN$15,8,FALSE)&amp;""""&amp;"#g'"&amp;"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3" s="71" t="str">
        <f>SUBSTITUTE(IF(VLOOKUP(BK$160,$AD$19:$AN$19,8,FALSE)=INDEX($E$133:$G$134,MATCH("●",INDEX($H$133:$AQ$134,,MATCH($D183,$67:$67,0)-7),0),1),"","sed -i "&amp;IF($AK$158="MacOS","'' ","")&amp;"'s#"&amp;BK$160&amp;"="""&amp;VLOOKUP(BK$160,$AD$19:$AN$19,8,FALSE)&amp;""""&amp;"#"&amp;BK$160&amp;"="&amp;""""&amp;INDEX($E$133:$G$134,MATCH("●",INDEX($H$133:$AQ$134,,MATCH($D183,$67:$67,0)-7),0),1)&amp;""""&amp;"#g'"&amp;" ${CONFIG_DIR}"&amp;$K$17&amp;"; export "&amp;BK$160&amp;"="&amp;""""&amp;INDEX($E$133:$G$134,MATCH("●",INDEX($H$133:$AQ$134,,MATCH($D183,$67:$67,0)-7),0),1)&amp;""";"),",",""",""")</f>
        <v/>
      </c>
      <c r="BL183" s="71" t="str">
        <f>SUBSTITUTE(IF(INDEX($E$133:$G$134,MATCH("●",INDEX($H$133:$AQ$134,,MATCH($D183,$67:$67,0)-7),0),1)=VLOOKUP(BL$160,$AD$19:$AN$19,8,FALSE),"","sed -i "&amp;IF($AK$158="MacOS","'' ","")&amp;"'s#"&amp;BL$160&amp;"="""&amp;INDEX($E$133:$G$134,MATCH("●",INDEX($H$133:$AQ$134,,MATCH($D183,$67:$67,0)-7),0),1)&amp;""""&amp;"#"&amp;BL$160&amp;"="&amp;""""&amp;VLOOKUP(BL$160,$AD$19:$AN$19,8,FALSE)&amp;""""&amp;"#g'"&amp;"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3" s="5" t="s">
        <v>735</v>
      </c>
    </row>
    <row r="184" spans="4:65" ht="136" customHeight="1">
      <c r="D184" s="96">
        <f t="shared" si="3"/>
        <v>23</v>
      </c>
      <c r="E184" s="97"/>
      <c r="F184" s="97"/>
      <c r="G184" s="98"/>
      <c r="H184" s="45" t="str">
        <f t="shared" ca="1" si="2"/>
        <v>clear; echo テストケース023;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's#COLUMN_DATA_LENGTH="1","100","2","3","4","5","4.3","11.4","2","YYYYMMDDhhmmss"#COLUMN_DATA_LENGTH="hh"#g' ${CONFIG_DIR}db_data_config.txt; export COLUMN_DATA_LENGTH="hh";sh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's#COLUMN_DATA_LENGTH="hh"#COLUMN_DATA_LENGTH="1","100","2","3","4","5","4.3","11.4","2","YYYYMMDDhhmmss"#g' ${CONFIG_DIR}db_data_config.txt; export COLUMN_DATA_LENGTH="1","100","2","3","4","5","4.3","11.4","2","YYYYMMDDhhmmss";</v>
      </c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7"/>
      <c r="AE184" s="99" t="str" cm="1">
        <f t="array" ref="AE184">SUBSTITUTE(INDEX($H$136:$AQ$136, , MATCH($D184, $67:$67, 0)-7),"-","")</f>
        <v>正常</v>
      </c>
      <c r="AF184" s="100"/>
      <c r="AG184" s="101"/>
      <c r="AH184" s="102" t="s">
        <v>1668</v>
      </c>
      <c r="AI184" s="103"/>
      <c r="AJ184" s="103"/>
      <c r="AK184" s="103"/>
      <c r="AL184" s="103"/>
      <c r="AM184" s="103"/>
      <c r="AN184" s="103"/>
      <c r="AO184" s="103"/>
      <c r="AP184" s="103"/>
      <c r="AQ184" s="104"/>
      <c r="AS184" s="68" t="str" cm="1">
        <f t="array" ref="AS184">SUBSTITUTE(TEXT(INDEX($H$139:$AQ$139,1,$D184),"000000"),"-","")</f>
        <v>410001</v>
      </c>
      <c r="AT184" s="69"/>
      <c r="AU184" s="70"/>
      <c r="AW184" s="71" t="str">
        <f>SUBSTITUTE(IF(VLOOKUP(AW$160,$AD$9:$AN$15,8,FALSE)=INDEX($E$73:$G$75,MATCH("●",INDEX($H$73:$AQ$75,,MATCH($D184,$67:$67,0)-7),0),1),"","sed -i "&amp;IF($AK$158="MacOS","'' ","")&amp;"'s#"&amp;AW$160&amp;"="""&amp;VLOOKUP(AW$160,$AD$9:$AN$15,8,FALSE)&amp;""""&amp;"#"&amp;AW$160&amp;"="&amp;""""&amp;INDEX($E$73:$G$75,MATCH("●",INDEX($H$73:$AQ$75,,MATCH($D184,$67:$67,0)-7),0),1)&amp;""""&amp;"#g'"&amp;" ${CONFIG_DIR}"&amp;$K$7&amp;"; export "&amp;AW$160&amp;"="&amp;""""&amp;INDEX($E$73:$G$75,MATCH("●",INDEX($H$73:$AQ$75,,MATCH($D184,$67:$67,0)-7),0),1)&amp;""";"),",",""",""")</f>
        <v>sed -i '' 's#COLUMN_COUNTS="10"#COLUMN_COUNTS="1"#g' ${CONFIG_DIR}db_data_config.txt; export COLUMN_COUNTS="1";</v>
      </c>
      <c r="AX184" s="71" t="str">
        <f>SUBSTITUTE(IF(INDEX($E$73:$G$75,MATCH("●",INDEX($H$73:$AQ$75,,MATCH($D184,$67:$67,0)-7),0),1)=VLOOKUP(AX$160,$AD$9:$AN$15,8,FALSE),"","sed -i "&amp;IF($AK$158="MacOS","'' ","")&amp;"'s#"&amp;AX$160&amp;"="""&amp;INDEX($E$73:$G$75,MATCH("●",INDEX($H$73:$AQ$75,,MATCH($D184,$67:$67,0)-7),0),1)&amp;""""&amp;"#"&amp;AX$160&amp;"="&amp;""""&amp;VLOOKUP(AX$160,$AD$9:$AN$15,8,FALSE)&amp;""""&amp;"#g'"&amp;"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4" s="71" t="str">
        <f>SUBSTITUTE(IF(VLOOKUP(AY$160,$AD$9:$AN$15,8,FALSE)=INDEX($E$77:$G$89,MATCH("●",INDEX($H$77:$AQ$89,,MATCH($D184,$67:$67,0)-7),0),1),"","sed -i "&amp;IF($AK$158="MacOS","'' ","")&amp;"'s#"&amp;AY$160&amp;"="""&amp;VLOOKUP(AY$160,$AD$9:$AN$15,8,FALSE)&amp;""""&amp;"#"&amp;AY$160&amp;"="&amp;""""&amp;INDEX($E$77:$G$89,MATCH("●",INDEX($H$77:$AQ$89,,MATCH($D184,$67:$67,0)-7),0),1)&amp;""""&amp;"#g'"&amp;" ${CONFIG_DIR}"&amp;$K$7&amp;"; export "&amp;AY$160&amp;"="&amp;""""&amp;INDEX($E$77:$G$89,MATCH("●",INDEX($H$77:$AQ$89,,MATCH($D184,$67:$67,0)-7),0),1)&amp;""";"),",",""",""")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4" s="71" t="str">
        <f>SUBSTITUTE(IF(INDEX($E$77:$G$89,MATCH("●",INDEX($H$77:$AQ$89,,MATCH($D184,$67:$67,0)-7),0),1)=VLOOKUP(AZ$160,$AD$9:$AN$15,8,FALSE),"","sed -i "&amp;IF($AK$158="MacOS","'' ","")&amp;"'s#"&amp;AZ$160&amp;"="""&amp;INDEX($E$77:$G$89,MATCH("●",INDEX($H$77:$AQ$89,,MATCH($D184,$67:$67,0)-7),0),1)&amp;""""&amp;"#"&amp;AZ$160&amp;"="&amp;""""&amp;VLOOKUP(AZ$160,$AD$9:$AN$15,8,FALSE)&amp;""""&amp;"#g'"&amp;"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4" s="71" t="str">
        <f>SUBSTITUTE(IF(VLOOKUP(BA$160,$AD$9:$AN$15,8,FALSE)=INDEX($E$91:$G$118,MATCH("●",INDEX($H$91:$AQ$118,,MATCH($D184,$67:$67,0)-7),0),1),"","sed -i "&amp;IF($AK$158="MacOS","'' ","")&amp;"'s#"&amp;BA$160&amp;"="""&amp;VLOOKUP(BA$160,$AD$9:$AN$15,8,FALSE)&amp;""""&amp;"#"&amp;BA$160&amp;"="&amp;""""&amp;INDEX($E$91:$G$118,MATCH("●",INDEX($H$91:$AQ$118,,MATCH($D184,$67:$67,0)-7),0),1)&amp;""""&amp;"#g'"&amp;" ${CONFIG_DIR}"&amp;$K$7&amp;"; export "&amp;BA$160&amp;"="&amp;""""&amp;INDEX($E$91:$G$118,MATCH("●",INDEX($H$91:$AQ$118,,MATCH($D184,$67:$67,0)-7),0),1)&amp;""";"),",",""",""")</f>
        <v>sed -i '' 's#COLUMN_DATA_LENGTH="1"",""100"",""2"",""3"",""4"",""5"",""4.3"",""11.4"",""2"",""YYYYMMDDhhmmss"#COLUMN_DATA_LENGTH="hh"#g' ${CONFIG_DIR}db_data_config.txt; export COLUMN_DATA_LENGTH="hh";</v>
      </c>
      <c r="BB184" s="71" t="str">
        <f>SUBSTITUTE(IF(INDEX($E$91:$G$118,MATCH("●",INDEX($H$91:$AQ$118,,MATCH($D184,$67:$67,0)-7),0),1)=VLOOKUP(BB$160,$AD$9:$AN$15,8,FALSE),"","sed -i "&amp;IF($AK$158="MacOS","'' ","")&amp;"'s#"&amp;BB$160&amp;"="""&amp;INDEX($E$91:$G$118,MATCH("●",INDEX($H$91:$AQ$118,,MATCH($D184,$67:$67,0)-7),0),1)&amp;""""&amp;"#"&amp;BB$160&amp;"="&amp;""""&amp;VLOOKUP(BB$160,$AD$9:$AN$15,8,FALSE)&amp;""""&amp;"#g'"&amp;"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's#COLUMN_DATA_LENGTH="hh"#COLUMN_DATA_LENGTH="1"",""100"",""2"",""3"",""4"",""5"",""4.3"",""11.4"",""2"",""YYYYMMDDhhmmss"#g' ${CONFIG_DIR}db_data_config.txt; export COLUMN_DATA_LENGTH="1"",""100"",""2"",""3"",""4"",""5"",""4.3"",""11.4"",""2"",""YYYYMMDDhhmmss";</v>
      </c>
      <c r="BC184" s="71" t="str">
        <f>SUBSTITUTE(IF(VLOOKUP(BC$160,$AD$9:$AN$15,8,FALSE)=INDEX($E$120:$G$122,MATCH("●",INDEX($H$120:$AQ$122,,MATCH($D184,$67:$67,0)-7),0),1),"","sed -i "&amp;IF($AK$158="MacOS","'' ","")&amp;"'s#"&amp;BC$160&amp;"="""&amp;VLOOKUP(BC$160,$AD$9:$AN$15,8,FALSE)&amp;""""&amp;"#"&amp;BC$160&amp;"="&amp;""""&amp;INDEX($E$120:$G$122,MATCH("●",INDEX($H$120:$AQ$122,,MATCH($D184,$67:$67,0)-7),0),1)&amp;""""&amp;"#g'"&amp;" ${CONFIG_DIR}"&amp;$K$7&amp;"; export "&amp;BC$160&amp;"="&amp;""""&amp;INDEX($E$120:$G$122,MATCH("●",INDEX($H$120:$AQ$122,,MATCH($D184,$67:$67,0)-7),0),1)&amp;""";"),",",""",""")</f>
        <v/>
      </c>
      <c r="BD184" s="71" t="str">
        <f>SUBSTITUTE(IF(INDEX($E$120:$G$122,MATCH("●",INDEX($H$120:$AQ$122,,MATCH($D184,$67:$67,0)-7),0),1)=VLOOKUP(BD$160,$AD$9:$AN$15,8,FALSE),"","sed -i "&amp;IF($AK$158="MacOS","'' ","")&amp;"'s#"&amp;BD$160&amp;"="""&amp;INDEX($E$120:$G$122,MATCH("●",INDEX($H$120:$AQ$122,,MATCH($D184,$67:$67,0)-7),0),1)&amp;""""&amp;"#"&amp;BD$160&amp;"="&amp;""""&amp;VLOOKUP(BD$160,$AD$9:$AN$15,8,FALSE)&amp;""""&amp;"#g'"&amp;"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4" s="71" t="str">
        <f>SUBSTITUTE(IF(VLOOKUP(BE$160,$AD$9:$AN$15,8,FALSE)=INDEX($E$124:$G$125,MATCH("●",INDEX($H$124:$AQ$125,,MATCH($D184,$67:$67,0)-7),0),1),"","sed -i "&amp;IF($AK$158="MacOS","'' ","")&amp;"'s#"&amp;BE$160&amp;"="""&amp;VLOOKUP(BE$160,$AD$9:$AN$15,8,FALSE)&amp;""""&amp;"#"&amp;BE$160&amp;"="&amp;""""&amp;INDEX($E$124:$G$125,MATCH("●",INDEX($H$124:$AQ$125,,MATCH($D184,$67:$67,0)-7),0),1)&amp;""""&amp;"#g'"&amp;" ${CONFIG_DIR}"&amp;$K$7&amp;"; export "&amp;BE$160&amp;"="&amp;""""&amp;INDEX($E$124:$G$125,MATCH("●",INDEX($H$124:$AQ$125,,MATCH($D184,$67:$67,0)-7),0),1)&amp;""";"),",",""",""")</f>
        <v/>
      </c>
      <c r="BF184" s="71" t="str">
        <f>SUBSTITUTE(IF(INDEX($E$124:$G$125,MATCH("●",INDEX($H$124:$AQ$125,,MATCH($D184,$67:$67,0)-7),0),1)=VLOOKUP(BF$160,$AD$9:$AN$15,8,FALSE),"","sed -i "&amp;IF($AK$158="MacOS","'' ","")&amp;"'s#"&amp;BF$160&amp;"="""&amp;INDEX($E$124:$G$125,MATCH("●",INDEX($H$124:$AQ$125,,MATCH($D184,$67:$67,0)-7),0),1)&amp;""""&amp;"#"&amp;BF$160&amp;"="&amp;""""&amp;VLOOKUP(BF$160,$AD$9:$AN$15,8,FALSE)&amp;""""&amp;"#g'"&amp;"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4" s="71" t="str">
        <f>SUBSTITUTE(IF(VLOOKUP(BG$160,$AD$9:$AN$15,8,FALSE)=INDEX($E$127:$G$128,MATCH("●",INDEX($H$127:$AQ$128,,MATCH($D184,$67:$67,0)-7),0),1),"","sed -i "&amp;IF($AK$158="MacOS","'' ","")&amp;"'s#"&amp;BG$160&amp;"="""&amp;VLOOKUP(BG$160,$AD$9:$AN$15,8,FALSE)&amp;""""&amp;"#"&amp;BG$160&amp;"="&amp;""""&amp;INDEX($E$127:$G$128,MATCH("●",INDEX($H$127:$AQ$128,,MATCH($D184,$67:$67,0)-7),0),1)&amp;""""&amp;"#g'"&amp;" ${CONFIG_DIR}"&amp;$K$7&amp;"; export "&amp;BG$160&amp;"="&amp;""""&amp;INDEX($E$127:$G$128,MATCH("●",INDEX($H$127:$AQ$128,,MATCH($D184,$67:$67,0)-7),0),1)&amp;""";"),",",""",""")</f>
        <v/>
      </c>
      <c r="BH184" s="71" t="str">
        <f>SUBSTITUTE(IF(INDEX($E$127:$G$128,MATCH("●",INDEX($H$127:$AQ$128,,MATCH($D184,$67:$67,0)-7),0),1)=VLOOKUP(BH$160,$AD$9:$AN$15,8,FALSE),"","sed -i "&amp;IF($AK$158="MacOS","'' ","")&amp;"'s#"&amp;BH$160&amp;"="""&amp;INDEX($E$127:$G$128,MATCH("●",INDEX($H$127:$AQ$128,,MATCH($D184,$67:$67,0)-7),0),1)&amp;""""&amp;"#"&amp;BH$160&amp;"="&amp;""""&amp;VLOOKUP(BH$160,$AD$9:$AN$15,8,FALSE)&amp;""""&amp;"#g'"&amp;"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4" s="71" t="str">
        <f>SUBSTITUTE(IF(VLOOKUP(BI$160,$AD$9:$AN$15,8,FALSE)=INDEX($E$130:$G$131,MATCH("●",INDEX($H$130:$AQ$131,,MATCH($D184,$67:$67,0)-7),0),1),"","sed -i "&amp;IF($AK$158="MacOS","'' ","")&amp;"'s#"&amp;BI$160&amp;"="""&amp;VLOOKUP(BI$160,$AD$9:$AN$15,8,FALSE)&amp;""""&amp;"#"&amp;BI$160&amp;"="&amp;""""&amp;INDEX($E$130:$G$131,MATCH("●",INDEX($H$130:$AQ$131,,MATCH($D184,$67:$67,0)-7),0),1)&amp;""""&amp;"#g'"&amp;" ${CONFIG_DIR}"&amp;$K$7&amp;"; export "&amp;BI$160&amp;"="&amp;""""&amp;INDEX($E$130:$G$131,MATCH("●",INDEX($H$130:$AQ$131,,MATCH($D184,$67:$67,0)-7),0),1)&amp;""";"),",",""",""")</f>
        <v/>
      </c>
      <c r="BJ184" s="71" t="str">
        <f>SUBSTITUTE(IF(INDEX($E$130:$G$131,MATCH("●",INDEX($H$130:$AQ$131,,MATCH($D184,$67:$67,0)-7),0),1)=VLOOKUP(BJ$160,$AD$9:$AN$15,8,FALSE),"","sed -i "&amp;IF($AK$158="MacOS","'' ","")&amp;"'s#"&amp;BJ$160&amp;"="""&amp;INDEX($E$130:$G$131,MATCH("●",INDEX($H$130:$AQ$131,,MATCH($D184,$67:$67,0)-7),0),1)&amp;""""&amp;"#"&amp;BJ$160&amp;"="&amp;""""&amp;VLOOKUP(BJ$160,$AD$9:$AN$15,8,FALSE)&amp;""""&amp;"#g'"&amp;"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4" s="71" t="str">
        <f>SUBSTITUTE(IF(VLOOKUP(BK$160,$AD$19:$AN$19,8,FALSE)=INDEX($E$133:$G$134,MATCH("●",INDEX($H$133:$AQ$134,,MATCH($D184,$67:$67,0)-7),0),1),"","sed -i "&amp;IF($AK$158="MacOS","'' ","")&amp;"'s#"&amp;BK$160&amp;"="""&amp;VLOOKUP(BK$160,$AD$19:$AN$19,8,FALSE)&amp;""""&amp;"#"&amp;BK$160&amp;"="&amp;""""&amp;INDEX($E$133:$G$134,MATCH("●",INDEX($H$133:$AQ$134,,MATCH($D184,$67:$67,0)-7),0),1)&amp;""""&amp;"#g'"&amp;" ${CONFIG_DIR}"&amp;$K$17&amp;"; export "&amp;BK$160&amp;"="&amp;""""&amp;INDEX($E$133:$G$134,MATCH("●",INDEX($H$133:$AQ$134,,MATCH($D184,$67:$67,0)-7),0),1)&amp;""";"),",",""",""")</f>
        <v/>
      </c>
      <c r="BL184" s="71" t="str">
        <f>SUBSTITUTE(IF(INDEX($E$133:$G$134,MATCH("●",INDEX($H$133:$AQ$134,,MATCH($D184,$67:$67,0)-7),0),1)=VLOOKUP(BL$160,$AD$19:$AN$19,8,FALSE),"","sed -i "&amp;IF($AK$158="MacOS","'' ","")&amp;"'s#"&amp;BL$160&amp;"="""&amp;INDEX($E$133:$G$134,MATCH("●",INDEX($H$133:$AQ$134,,MATCH($D184,$67:$67,0)-7),0),1)&amp;""""&amp;"#"&amp;BL$160&amp;"="&amp;""""&amp;VLOOKUP(BL$160,$AD$19:$AN$19,8,FALSE)&amp;""""&amp;"#g'"&amp;"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4" s="5" t="s">
        <v>735</v>
      </c>
    </row>
    <row r="185" spans="4:65" ht="136" customHeight="1">
      <c r="D185" s="96">
        <f t="shared" si="3"/>
        <v>24</v>
      </c>
      <c r="E185" s="97"/>
      <c r="F185" s="97"/>
      <c r="G185" s="98"/>
      <c r="H185" s="45" t="str">
        <f t="shared" ca="1" si="2"/>
        <v>clear; echo テストケース024;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's#COLUMN_DATA_LENGTH="1","100","2","3","4","5","4.3","11.4","2","YYYYMMDDhhmmss"#COLUMN_DATA_LENGTH="m"#g' ${CONFIG_DIR}db_data_config.txt; export COLUMN_DATA_LENGTH="m";sh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's#COLUMN_DATA_LENGTH="m"#COLUMN_DATA_LENGTH="1","100","2","3","4","5","4.3","11.4","2","YYYYMMDDhhmmss"#g' ${CONFIG_DIR}db_data_config.txt; export COLUMN_DATA_LENGTH="1","100","2","3","4","5","4.3","11.4","2","YYYYMMDDhhmmss";</v>
      </c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7"/>
      <c r="AE185" s="99" t="str" cm="1">
        <f t="array" ref="AE185">SUBSTITUTE(INDEX($H$136:$AQ$136, , MATCH($D185, $67:$67, 0)-7),"-","")</f>
        <v>正常</v>
      </c>
      <c r="AF185" s="100"/>
      <c r="AG185" s="101"/>
      <c r="AH185" s="102" t="s">
        <v>1669</v>
      </c>
      <c r="AI185" s="103"/>
      <c r="AJ185" s="103"/>
      <c r="AK185" s="103"/>
      <c r="AL185" s="103"/>
      <c r="AM185" s="103"/>
      <c r="AN185" s="103"/>
      <c r="AO185" s="103"/>
      <c r="AP185" s="103"/>
      <c r="AQ185" s="104"/>
      <c r="AS185" s="68" t="str" cm="1">
        <f t="array" ref="AS185">SUBSTITUTE(TEXT(INDEX($H$139:$AQ$139,1,$D185),"000000"),"-","")</f>
        <v>410001</v>
      </c>
      <c r="AT185" s="69"/>
      <c r="AU185" s="70"/>
      <c r="AW185" s="71" t="str">
        <f>SUBSTITUTE(IF(VLOOKUP(AW$160,$AD$9:$AN$15,8,FALSE)=INDEX($E$73:$G$75,MATCH("●",INDEX($H$73:$AQ$75,,MATCH($D185,$67:$67,0)-7),0),1),"","sed -i "&amp;IF($AK$158="MacOS","'' ","")&amp;"'s#"&amp;AW$160&amp;"="""&amp;VLOOKUP(AW$160,$AD$9:$AN$15,8,FALSE)&amp;""""&amp;"#"&amp;AW$160&amp;"="&amp;""""&amp;INDEX($E$73:$G$75,MATCH("●",INDEX($H$73:$AQ$75,,MATCH($D185,$67:$67,0)-7),0),1)&amp;""""&amp;"#g'"&amp;" ${CONFIG_DIR}"&amp;$K$7&amp;"; export "&amp;AW$160&amp;"="&amp;""""&amp;INDEX($E$73:$G$75,MATCH("●",INDEX($H$73:$AQ$75,,MATCH($D185,$67:$67,0)-7),0),1)&amp;""";"),",",""",""")</f>
        <v>sed -i '' 's#COLUMN_COUNTS="10"#COLUMN_COUNTS="1"#g' ${CONFIG_DIR}db_data_config.txt; export COLUMN_COUNTS="1";</v>
      </c>
      <c r="AX185" s="71" t="str">
        <f>SUBSTITUTE(IF(INDEX($E$73:$G$75,MATCH("●",INDEX($H$73:$AQ$75,,MATCH($D185,$67:$67,0)-7),0),1)=VLOOKUP(AX$160,$AD$9:$AN$15,8,FALSE),"","sed -i "&amp;IF($AK$158="MacOS","'' ","")&amp;"'s#"&amp;AX$160&amp;"="""&amp;INDEX($E$73:$G$75,MATCH("●",INDEX($H$73:$AQ$75,,MATCH($D185,$67:$67,0)-7),0),1)&amp;""""&amp;"#"&amp;AX$160&amp;"="&amp;""""&amp;VLOOKUP(AX$160,$AD$9:$AN$15,8,FALSE)&amp;""""&amp;"#g'"&amp;"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5" s="71" t="str">
        <f>SUBSTITUTE(IF(VLOOKUP(AY$160,$AD$9:$AN$15,8,FALSE)=INDEX($E$77:$G$89,MATCH("●",INDEX($H$77:$AQ$89,,MATCH($D185,$67:$67,0)-7),0),1),"","sed -i "&amp;IF($AK$158="MacOS","'' ","")&amp;"'s#"&amp;AY$160&amp;"="""&amp;VLOOKUP(AY$160,$AD$9:$AN$15,8,FALSE)&amp;""""&amp;"#"&amp;AY$160&amp;"="&amp;""""&amp;INDEX($E$77:$G$89,MATCH("●",INDEX($H$77:$AQ$89,,MATCH($D185,$67:$67,0)-7),0),1)&amp;""""&amp;"#g'"&amp;" ${CONFIG_DIR}"&amp;$K$7&amp;"; export "&amp;AY$160&amp;"="&amp;""""&amp;INDEX($E$77:$G$89,MATCH("●",INDEX($H$77:$AQ$89,,MATCH($D185,$67:$67,0)-7),0),1)&amp;""";"),",",""",""")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5" s="71" t="str">
        <f>SUBSTITUTE(IF(INDEX($E$77:$G$89,MATCH("●",INDEX($H$77:$AQ$89,,MATCH($D185,$67:$67,0)-7),0),1)=VLOOKUP(AZ$160,$AD$9:$AN$15,8,FALSE),"","sed -i "&amp;IF($AK$158="MacOS","'' ","")&amp;"'s#"&amp;AZ$160&amp;"="""&amp;INDEX($E$77:$G$89,MATCH("●",INDEX($H$77:$AQ$89,,MATCH($D185,$67:$67,0)-7),0),1)&amp;""""&amp;"#"&amp;AZ$160&amp;"="&amp;""""&amp;VLOOKUP(AZ$160,$AD$9:$AN$15,8,FALSE)&amp;""""&amp;"#g'"&amp;"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5" s="71" t="str">
        <f>SUBSTITUTE(IF(VLOOKUP(BA$160,$AD$9:$AN$15,8,FALSE)=INDEX($E$91:$G$118,MATCH("●",INDEX($H$91:$AQ$118,,MATCH($D185,$67:$67,0)-7),0),1),"","sed -i "&amp;IF($AK$158="MacOS","'' ","")&amp;"'s#"&amp;BA$160&amp;"="""&amp;VLOOKUP(BA$160,$AD$9:$AN$15,8,FALSE)&amp;""""&amp;"#"&amp;BA$160&amp;"="&amp;""""&amp;INDEX($E$91:$G$118,MATCH("●",INDEX($H$91:$AQ$118,,MATCH($D185,$67:$67,0)-7),0),1)&amp;""""&amp;"#g'"&amp;" ${CONFIG_DIR}"&amp;$K$7&amp;"; export "&amp;BA$160&amp;"="&amp;""""&amp;INDEX($E$91:$G$118,MATCH("●",INDEX($H$91:$AQ$118,,MATCH($D185,$67:$67,0)-7),0),1)&amp;""";"),",",""",""")</f>
        <v>sed -i '' 's#COLUMN_DATA_LENGTH="1"",""100"",""2"",""3"",""4"",""5"",""4.3"",""11.4"",""2"",""YYYYMMDDhhmmss"#COLUMN_DATA_LENGTH="m"#g' ${CONFIG_DIR}db_data_config.txt; export COLUMN_DATA_LENGTH="m";</v>
      </c>
      <c r="BB185" s="71" t="str">
        <f>SUBSTITUTE(IF(INDEX($E$91:$G$118,MATCH("●",INDEX($H$91:$AQ$118,,MATCH($D185,$67:$67,0)-7),0),1)=VLOOKUP(BB$160,$AD$9:$AN$15,8,FALSE),"","sed -i "&amp;IF($AK$158="MacOS","'' ","")&amp;"'s#"&amp;BB$160&amp;"="""&amp;INDEX($E$91:$G$118,MATCH("●",INDEX($H$91:$AQ$118,,MATCH($D185,$67:$67,0)-7),0),1)&amp;""""&amp;"#"&amp;BB$160&amp;"="&amp;""""&amp;VLOOKUP(BB$160,$AD$9:$AN$15,8,FALSE)&amp;""""&amp;"#g'"&amp;"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's#COLUMN_DATA_LENGTH="m"#COLUMN_DATA_LENGTH="1"",""100"",""2"",""3"",""4"",""5"",""4.3"",""11.4"",""2"",""YYYYMMDDhhmmss"#g' ${CONFIG_DIR}db_data_config.txt; export COLUMN_DATA_LENGTH="1"",""100"",""2"",""3"",""4"",""5"",""4.3"",""11.4"",""2"",""YYYYMMDDhhmmss";</v>
      </c>
      <c r="BC185" s="71" t="str">
        <f>SUBSTITUTE(IF(VLOOKUP(BC$160,$AD$9:$AN$15,8,FALSE)=INDEX($E$120:$G$122,MATCH("●",INDEX($H$120:$AQ$122,,MATCH($D185,$67:$67,0)-7),0),1),"","sed -i "&amp;IF($AK$158="MacOS","'' ","")&amp;"'s#"&amp;BC$160&amp;"="""&amp;VLOOKUP(BC$160,$AD$9:$AN$15,8,FALSE)&amp;""""&amp;"#"&amp;BC$160&amp;"="&amp;""""&amp;INDEX($E$120:$G$122,MATCH("●",INDEX($H$120:$AQ$122,,MATCH($D185,$67:$67,0)-7),0),1)&amp;""""&amp;"#g'"&amp;" ${CONFIG_DIR}"&amp;$K$7&amp;"; export "&amp;BC$160&amp;"="&amp;""""&amp;INDEX($E$120:$G$122,MATCH("●",INDEX($H$120:$AQ$122,,MATCH($D185,$67:$67,0)-7),0),1)&amp;""";"),",",""",""")</f>
        <v/>
      </c>
      <c r="BD185" s="71" t="str">
        <f>SUBSTITUTE(IF(INDEX($E$120:$G$122,MATCH("●",INDEX($H$120:$AQ$122,,MATCH($D185,$67:$67,0)-7),0),1)=VLOOKUP(BD$160,$AD$9:$AN$15,8,FALSE),"","sed -i "&amp;IF($AK$158="MacOS","'' ","")&amp;"'s#"&amp;BD$160&amp;"="""&amp;INDEX($E$120:$G$122,MATCH("●",INDEX($H$120:$AQ$122,,MATCH($D185,$67:$67,0)-7),0),1)&amp;""""&amp;"#"&amp;BD$160&amp;"="&amp;""""&amp;VLOOKUP(BD$160,$AD$9:$AN$15,8,FALSE)&amp;""""&amp;"#g'"&amp;"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5" s="71" t="str">
        <f>SUBSTITUTE(IF(VLOOKUP(BE$160,$AD$9:$AN$15,8,FALSE)=INDEX($E$124:$G$125,MATCH("●",INDEX($H$124:$AQ$125,,MATCH($D185,$67:$67,0)-7),0),1),"","sed -i "&amp;IF($AK$158="MacOS","'' ","")&amp;"'s#"&amp;BE$160&amp;"="""&amp;VLOOKUP(BE$160,$AD$9:$AN$15,8,FALSE)&amp;""""&amp;"#"&amp;BE$160&amp;"="&amp;""""&amp;INDEX($E$124:$G$125,MATCH("●",INDEX($H$124:$AQ$125,,MATCH($D185,$67:$67,0)-7),0),1)&amp;""""&amp;"#g'"&amp;" ${CONFIG_DIR}"&amp;$K$7&amp;"; export "&amp;BE$160&amp;"="&amp;""""&amp;INDEX($E$124:$G$125,MATCH("●",INDEX($H$124:$AQ$125,,MATCH($D185,$67:$67,0)-7),0),1)&amp;""";"),",",""",""")</f>
        <v/>
      </c>
      <c r="BF185" s="71" t="str">
        <f>SUBSTITUTE(IF(INDEX($E$124:$G$125,MATCH("●",INDEX($H$124:$AQ$125,,MATCH($D185,$67:$67,0)-7),0),1)=VLOOKUP(BF$160,$AD$9:$AN$15,8,FALSE),"","sed -i "&amp;IF($AK$158="MacOS","'' ","")&amp;"'s#"&amp;BF$160&amp;"="""&amp;INDEX($E$124:$G$125,MATCH("●",INDEX($H$124:$AQ$125,,MATCH($D185,$67:$67,0)-7),0),1)&amp;""""&amp;"#"&amp;BF$160&amp;"="&amp;""""&amp;VLOOKUP(BF$160,$AD$9:$AN$15,8,FALSE)&amp;""""&amp;"#g'"&amp;"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5" s="71" t="str">
        <f>SUBSTITUTE(IF(VLOOKUP(BG$160,$AD$9:$AN$15,8,FALSE)=INDEX($E$127:$G$128,MATCH("●",INDEX($H$127:$AQ$128,,MATCH($D185,$67:$67,0)-7),0),1),"","sed -i "&amp;IF($AK$158="MacOS","'' ","")&amp;"'s#"&amp;BG$160&amp;"="""&amp;VLOOKUP(BG$160,$AD$9:$AN$15,8,FALSE)&amp;""""&amp;"#"&amp;BG$160&amp;"="&amp;""""&amp;INDEX($E$127:$G$128,MATCH("●",INDEX($H$127:$AQ$128,,MATCH($D185,$67:$67,0)-7),0),1)&amp;""""&amp;"#g'"&amp;" ${CONFIG_DIR}"&amp;$K$7&amp;"; export "&amp;BG$160&amp;"="&amp;""""&amp;INDEX($E$127:$G$128,MATCH("●",INDEX($H$127:$AQ$128,,MATCH($D185,$67:$67,0)-7),0),1)&amp;""";"),",",""",""")</f>
        <v/>
      </c>
      <c r="BH185" s="71" t="str">
        <f>SUBSTITUTE(IF(INDEX($E$127:$G$128,MATCH("●",INDEX($H$127:$AQ$128,,MATCH($D185,$67:$67,0)-7),0),1)=VLOOKUP(BH$160,$AD$9:$AN$15,8,FALSE),"","sed -i "&amp;IF($AK$158="MacOS","'' ","")&amp;"'s#"&amp;BH$160&amp;"="""&amp;INDEX($E$127:$G$128,MATCH("●",INDEX($H$127:$AQ$128,,MATCH($D185,$67:$67,0)-7),0),1)&amp;""""&amp;"#"&amp;BH$160&amp;"="&amp;""""&amp;VLOOKUP(BH$160,$AD$9:$AN$15,8,FALSE)&amp;""""&amp;"#g'"&amp;"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5" s="71" t="str">
        <f>SUBSTITUTE(IF(VLOOKUP(BI$160,$AD$9:$AN$15,8,FALSE)=INDEX($E$130:$G$131,MATCH("●",INDEX($H$130:$AQ$131,,MATCH($D185,$67:$67,0)-7),0),1),"","sed -i "&amp;IF($AK$158="MacOS","'' ","")&amp;"'s#"&amp;BI$160&amp;"="""&amp;VLOOKUP(BI$160,$AD$9:$AN$15,8,FALSE)&amp;""""&amp;"#"&amp;BI$160&amp;"="&amp;""""&amp;INDEX($E$130:$G$131,MATCH("●",INDEX($H$130:$AQ$131,,MATCH($D185,$67:$67,0)-7),0),1)&amp;""""&amp;"#g'"&amp;" ${CONFIG_DIR}"&amp;$K$7&amp;"; export "&amp;BI$160&amp;"="&amp;""""&amp;INDEX($E$130:$G$131,MATCH("●",INDEX($H$130:$AQ$131,,MATCH($D185,$67:$67,0)-7),0),1)&amp;""";"),",",""",""")</f>
        <v/>
      </c>
      <c r="BJ185" s="71" t="str">
        <f>SUBSTITUTE(IF(INDEX($E$130:$G$131,MATCH("●",INDEX($H$130:$AQ$131,,MATCH($D185,$67:$67,0)-7),0),1)=VLOOKUP(BJ$160,$AD$9:$AN$15,8,FALSE),"","sed -i "&amp;IF($AK$158="MacOS","'' ","")&amp;"'s#"&amp;BJ$160&amp;"="""&amp;INDEX($E$130:$G$131,MATCH("●",INDEX($H$130:$AQ$131,,MATCH($D185,$67:$67,0)-7),0),1)&amp;""""&amp;"#"&amp;BJ$160&amp;"="&amp;""""&amp;VLOOKUP(BJ$160,$AD$9:$AN$15,8,FALSE)&amp;""""&amp;"#g'"&amp;"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5" s="71" t="str">
        <f>SUBSTITUTE(IF(VLOOKUP(BK$160,$AD$19:$AN$19,8,FALSE)=INDEX($E$133:$G$134,MATCH("●",INDEX($H$133:$AQ$134,,MATCH($D185,$67:$67,0)-7),0),1),"","sed -i "&amp;IF($AK$158="MacOS","'' ","")&amp;"'s#"&amp;BK$160&amp;"="""&amp;VLOOKUP(BK$160,$AD$19:$AN$19,8,FALSE)&amp;""""&amp;"#"&amp;BK$160&amp;"="&amp;""""&amp;INDEX($E$133:$G$134,MATCH("●",INDEX($H$133:$AQ$134,,MATCH($D185,$67:$67,0)-7),0),1)&amp;""""&amp;"#g'"&amp;" ${CONFIG_DIR}"&amp;$K$17&amp;"; export "&amp;BK$160&amp;"="&amp;""""&amp;INDEX($E$133:$G$134,MATCH("●",INDEX($H$133:$AQ$134,,MATCH($D185,$67:$67,0)-7),0),1)&amp;""";"),",",""",""")</f>
        <v/>
      </c>
      <c r="BL185" s="71" t="str">
        <f>SUBSTITUTE(IF(INDEX($E$133:$G$134,MATCH("●",INDEX($H$133:$AQ$134,,MATCH($D185,$67:$67,0)-7),0),1)=VLOOKUP(BL$160,$AD$19:$AN$19,8,FALSE),"","sed -i "&amp;IF($AK$158="MacOS","'' ","")&amp;"'s#"&amp;BL$160&amp;"="""&amp;INDEX($E$133:$G$134,MATCH("●",INDEX($H$133:$AQ$134,,MATCH($D185,$67:$67,0)-7),0),1)&amp;""""&amp;"#"&amp;BL$160&amp;"="&amp;""""&amp;VLOOKUP(BL$160,$AD$19:$AN$19,8,FALSE)&amp;""""&amp;"#g'"&amp;"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5" s="5" t="s">
        <v>735</v>
      </c>
    </row>
    <row r="186" spans="4:65" ht="136" customHeight="1">
      <c r="D186" s="96">
        <f t="shared" si="3"/>
        <v>25</v>
      </c>
      <c r="E186" s="97"/>
      <c r="F186" s="97"/>
      <c r="G186" s="98"/>
      <c r="H186" s="45" t="str">
        <f t="shared" ca="1" si="2"/>
        <v>clear; echo テストケース025;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's#COLUMN_DATA_LENGTH="1","100","2","3","4","5","4.3","11.4","2","YYYYMMDDhhmmss"#COLUMN_DATA_LENGTH="mm"#g' ${CONFIG_DIR}db_data_config.txt; export COLUMN_DATA_LENGTH="mm";sh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's#COLUMN_DATA_LENGTH="mm"#COLUMN_DATA_LENGTH="1","100","2","3","4","5","4.3","11.4","2","YYYYMMDDhhmmss"#g' ${CONFIG_DIR}db_data_config.txt; export COLUMN_DATA_LENGTH="1","100","2","3","4","5","4.3","11.4","2","YYYYMMDDhhmmss";</v>
      </c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7"/>
      <c r="AE186" s="99" t="str" cm="1">
        <f t="array" ref="AE186">SUBSTITUTE(INDEX($H$136:$AQ$136, , MATCH($D186, $67:$67, 0)-7),"-","")</f>
        <v>正常</v>
      </c>
      <c r="AF186" s="100"/>
      <c r="AG186" s="101"/>
      <c r="AH186" s="102" t="s">
        <v>1670</v>
      </c>
      <c r="AI186" s="103"/>
      <c r="AJ186" s="103"/>
      <c r="AK186" s="103"/>
      <c r="AL186" s="103"/>
      <c r="AM186" s="103"/>
      <c r="AN186" s="103"/>
      <c r="AO186" s="103"/>
      <c r="AP186" s="103"/>
      <c r="AQ186" s="104"/>
      <c r="AS186" s="68" t="str" cm="1">
        <f t="array" ref="AS186">SUBSTITUTE(TEXT(INDEX($H$139:$AQ$139,1,$D186),"000000"),"-","")</f>
        <v>410001</v>
      </c>
      <c r="AT186" s="69"/>
      <c r="AU186" s="70"/>
      <c r="AW186" s="71" t="str">
        <f>SUBSTITUTE(IF(VLOOKUP(AW$160,$AD$9:$AN$15,8,FALSE)=INDEX($E$73:$G$75,MATCH("●",INDEX($H$73:$AQ$75,,MATCH($D186,$67:$67,0)-7),0),1),"","sed -i "&amp;IF($AK$158="MacOS","'' ","")&amp;"'s#"&amp;AW$160&amp;"="""&amp;VLOOKUP(AW$160,$AD$9:$AN$15,8,FALSE)&amp;""""&amp;"#"&amp;AW$160&amp;"="&amp;""""&amp;INDEX($E$73:$G$75,MATCH("●",INDEX($H$73:$AQ$75,,MATCH($D186,$67:$67,0)-7),0),1)&amp;""""&amp;"#g'"&amp;" ${CONFIG_DIR}"&amp;$K$7&amp;"; export "&amp;AW$160&amp;"="&amp;""""&amp;INDEX($E$73:$G$75,MATCH("●",INDEX($H$73:$AQ$75,,MATCH($D186,$67:$67,0)-7),0),1)&amp;""";"),",",""",""")</f>
        <v>sed -i '' 's#COLUMN_COUNTS="10"#COLUMN_COUNTS="1"#g' ${CONFIG_DIR}db_data_config.txt; export COLUMN_COUNTS="1";</v>
      </c>
      <c r="AX186" s="71" t="str">
        <f>SUBSTITUTE(IF(INDEX($E$73:$G$75,MATCH("●",INDEX($H$73:$AQ$75,,MATCH($D186,$67:$67,0)-7),0),1)=VLOOKUP(AX$160,$AD$9:$AN$15,8,FALSE),"","sed -i "&amp;IF($AK$158="MacOS","'' ","")&amp;"'s#"&amp;AX$160&amp;"="""&amp;INDEX($E$73:$G$75,MATCH("●",INDEX($H$73:$AQ$75,,MATCH($D186,$67:$67,0)-7),0),1)&amp;""""&amp;"#"&amp;AX$160&amp;"="&amp;""""&amp;VLOOKUP(AX$160,$AD$9:$AN$15,8,FALSE)&amp;""""&amp;"#g'"&amp;"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6" s="71" t="str">
        <f>SUBSTITUTE(IF(VLOOKUP(AY$160,$AD$9:$AN$15,8,FALSE)=INDEX($E$77:$G$89,MATCH("●",INDEX($H$77:$AQ$89,,MATCH($D186,$67:$67,0)-7),0),1),"","sed -i "&amp;IF($AK$158="MacOS","'' ","")&amp;"'s#"&amp;AY$160&amp;"="""&amp;VLOOKUP(AY$160,$AD$9:$AN$15,8,FALSE)&amp;""""&amp;"#"&amp;AY$160&amp;"="&amp;""""&amp;INDEX($E$77:$G$89,MATCH("●",INDEX($H$77:$AQ$89,,MATCH($D186,$67:$67,0)-7),0),1)&amp;""""&amp;"#g'"&amp;" ${CONFIG_DIR}"&amp;$K$7&amp;"; export "&amp;AY$160&amp;"="&amp;""""&amp;INDEX($E$77:$G$89,MATCH("●",INDEX($H$77:$AQ$89,,MATCH($D186,$67:$67,0)-7),0),1)&amp;""";"),",",""",""")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6" s="71" t="str">
        <f>SUBSTITUTE(IF(INDEX($E$77:$G$89,MATCH("●",INDEX($H$77:$AQ$89,,MATCH($D186,$67:$67,0)-7),0),1)=VLOOKUP(AZ$160,$AD$9:$AN$15,8,FALSE),"","sed -i "&amp;IF($AK$158="MacOS","'' ","")&amp;"'s#"&amp;AZ$160&amp;"="""&amp;INDEX($E$77:$G$89,MATCH("●",INDEX($H$77:$AQ$89,,MATCH($D186,$67:$67,0)-7),0),1)&amp;""""&amp;"#"&amp;AZ$160&amp;"="&amp;""""&amp;VLOOKUP(AZ$160,$AD$9:$AN$15,8,FALSE)&amp;""""&amp;"#g'"&amp;"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6" s="71" t="str">
        <f>SUBSTITUTE(IF(VLOOKUP(BA$160,$AD$9:$AN$15,8,FALSE)=INDEX($E$91:$G$118,MATCH("●",INDEX($H$91:$AQ$118,,MATCH($D186,$67:$67,0)-7),0),1),"","sed -i "&amp;IF($AK$158="MacOS","'' ","")&amp;"'s#"&amp;BA$160&amp;"="""&amp;VLOOKUP(BA$160,$AD$9:$AN$15,8,FALSE)&amp;""""&amp;"#"&amp;BA$160&amp;"="&amp;""""&amp;INDEX($E$91:$G$118,MATCH("●",INDEX($H$91:$AQ$118,,MATCH($D186,$67:$67,0)-7),0),1)&amp;""""&amp;"#g'"&amp;" ${CONFIG_DIR}"&amp;$K$7&amp;"; export "&amp;BA$160&amp;"="&amp;""""&amp;INDEX($E$91:$G$118,MATCH("●",INDEX($H$91:$AQ$118,,MATCH($D186,$67:$67,0)-7),0),1)&amp;""";"),",",""",""")</f>
        <v>sed -i '' 's#COLUMN_DATA_LENGTH="1"",""100"",""2"",""3"",""4"",""5"",""4.3"",""11.4"",""2"",""YYYYMMDDhhmmss"#COLUMN_DATA_LENGTH="mm"#g' ${CONFIG_DIR}db_data_config.txt; export COLUMN_DATA_LENGTH="mm";</v>
      </c>
      <c r="BB186" s="71" t="str">
        <f>SUBSTITUTE(IF(INDEX($E$91:$G$118,MATCH("●",INDEX($H$91:$AQ$118,,MATCH($D186,$67:$67,0)-7),0),1)=VLOOKUP(BB$160,$AD$9:$AN$15,8,FALSE),"","sed -i "&amp;IF($AK$158="MacOS","'' ","")&amp;"'s#"&amp;BB$160&amp;"="""&amp;INDEX($E$91:$G$118,MATCH("●",INDEX($H$91:$AQ$118,,MATCH($D186,$67:$67,0)-7),0),1)&amp;""""&amp;"#"&amp;BB$160&amp;"="&amp;""""&amp;VLOOKUP(BB$160,$AD$9:$AN$15,8,FALSE)&amp;""""&amp;"#g'"&amp;"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's#COLUMN_DATA_LENGTH="mm"#COLUMN_DATA_LENGTH="1"",""100"",""2"",""3"",""4"",""5"",""4.3"",""11.4"",""2"",""YYYYMMDDhhmmss"#g' ${CONFIG_DIR}db_data_config.txt; export COLUMN_DATA_LENGTH="1"",""100"",""2"",""3"",""4"",""5"",""4.3"",""11.4"",""2"",""YYYYMMDDhhmmss";</v>
      </c>
      <c r="BC186" s="71" t="str">
        <f>SUBSTITUTE(IF(VLOOKUP(BC$160,$AD$9:$AN$15,8,FALSE)=INDEX($E$120:$G$122,MATCH("●",INDEX($H$120:$AQ$122,,MATCH($D186,$67:$67,0)-7),0),1),"","sed -i "&amp;IF($AK$158="MacOS","'' ","")&amp;"'s#"&amp;BC$160&amp;"="""&amp;VLOOKUP(BC$160,$AD$9:$AN$15,8,FALSE)&amp;""""&amp;"#"&amp;BC$160&amp;"="&amp;""""&amp;INDEX($E$120:$G$122,MATCH("●",INDEX($H$120:$AQ$122,,MATCH($D186,$67:$67,0)-7),0),1)&amp;""""&amp;"#g'"&amp;" ${CONFIG_DIR}"&amp;$K$7&amp;"; export "&amp;BC$160&amp;"="&amp;""""&amp;INDEX($E$120:$G$122,MATCH("●",INDEX($H$120:$AQ$122,,MATCH($D186,$67:$67,0)-7),0),1)&amp;""";"),",",""",""")</f>
        <v/>
      </c>
      <c r="BD186" s="71" t="str">
        <f>SUBSTITUTE(IF(INDEX($E$120:$G$122,MATCH("●",INDEX($H$120:$AQ$122,,MATCH($D186,$67:$67,0)-7),0),1)=VLOOKUP(BD$160,$AD$9:$AN$15,8,FALSE),"","sed -i "&amp;IF($AK$158="MacOS","'' ","")&amp;"'s#"&amp;BD$160&amp;"="""&amp;INDEX($E$120:$G$122,MATCH("●",INDEX($H$120:$AQ$122,,MATCH($D186,$67:$67,0)-7),0),1)&amp;""""&amp;"#"&amp;BD$160&amp;"="&amp;""""&amp;VLOOKUP(BD$160,$AD$9:$AN$15,8,FALSE)&amp;""""&amp;"#g'"&amp;"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6" s="71" t="str">
        <f>SUBSTITUTE(IF(VLOOKUP(BE$160,$AD$9:$AN$15,8,FALSE)=INDEX($E$124:$G$125,MATCH("●",INDEX($H$124:$AQ$125,,MATCH($D186,$67:$67,0)-7),0),1),"","sed -i "&amp;IF($AK$158="MacOS","'' ","")&amp;"'s#"&amp;BE$160&amp;"="""&amp;VLOOKUP(BE$160,$AD$9:$AN$15,8,FALSE)&amp;""""&amp;"#"&amp;BE$160&amp;"="&amp;""""&amp;INDEX($E$124:$G$125,MATCH("●",INDEX($H$124:$AQ$125,,MATCH($D186,$67:$67,0)-7),0),1)&amp;""""&amp;"#g'"&amp;" ${CONFIG_DIR}"&amp;$K$7&amp;"; export "&amp;BE$160&amp;"="&amp;""""&amp;INDEX($E$124:$G$125,MATCH("●",INDEX($H$124:$AQ$125,,MATCH($D186,$67:$67,0)-7),0),1)&amp;""";"),",",""",""")</f>
        <v/>
      </c>
      <c r="BF186" s="71" t="str">
        <f>SUBSTITUTE(IF(INDEX($E$124:$G$125,MATCH("●",INDEX($H$124:$AQ$125,,MATCH($D186,$67:$67,0)-7),0),1)=VLOOKUP(BF$160,$AD$9:$AN$15,8,FALSE),"","sed -i "&amp;IF($AK$158="MacOS","'' ","")&amp;"'s#"&amp;BF$160&amp;"="""&amp;INDEX($E$124:$G$125,MATCH("●",INDEX($H$124:$AQ$125,,MATCH($D186,$67:$67,0)-7),0),1)&amp;""""&amp;"#"&amp;BF$160&amp;"="&amp;""""&amp;VLOOKUP(BF$160,$AD$9:$AN$15,8,FALSE)&amp;""""&amp;"#g'"&amp;"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6" s="71" t="str">
        <f>SUBSTITUTE(IF(VLOOKUP(BG$160,$AD$9:$AN$15,8,FALSE)=INDEX($E$127:$G$128,MATCH("●",INDEX($H$127:$AQ$128,,MATCH($D186,$67:$67,0)-7),0),1),"","sed -i "&amp;IF($AK$158="MacOS","'' ","")&amp;"'s#"&amp;BG$160&amp;"="""&amp;VLOOKUP(BG$160,$AD$9:$AN$15,8,FALSE)&amp;""""&amp;"#"&amp;BG$160&amp;"="&amp;""""&amp;INDEX($E$127:$G$128,MATCH("●",INDEX($H$127:$AQ$128,,MATCH($D186,$67:$67,0)-7),0),1)&amp;""""&amp;"#g'"&amp;" ${CONFIG_DIR}"&amp;$K$7&amp;"; export "&amp;BG$160&amp;"="&amp;""""&amp;INDEX($E$127:$G$128,MATCH("●",INDEX($H$127:$AQ$128,,MATCH($D186,$67:$67,0)-7),0),1)&amp;""";"),",",""",""")</f>
        <v/>
      </c>
      <c r="BH186" s="71" t="str">
        <f>SUBSTITUTE(IF(INDEX($E$127:$G$128,MATCH("●",INDEX($H$127:$AQ$128,,MATCH($D186,$67:$67,0)-7),0),1)=VLOOKUP(BH$160,$AD$9:$AN$15,8,FALSE),"","sed -i "&amp;IF($AK$158="MacOS","'' ","")&amp;"'s#"&amp;BH$160&amp;"="""&amp;INDEX($E$127:$G$128,MATCH("●",INDEX($H$127:$AQ$128,,MATCH($D186,$67:$67,0)-7),0),1)&amp;""""&amp;"#"&amp;BH$160&amp;"="&amp;""""&amp;VLOOKUP(BH$160,$AD$9:$AN$15,8,FALSE)&amp;""""&amp;"#g'"&amp;"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6" s="71" t="str">
        <f>SUBSTITUTE(IF(VLOOKUP(BI$160,$AD$9:$AN$15,8,FALSE)=INDEX($E$130:$G$131,MATCH("●",INDEX($H$130:$AQ$131,,MATCH($D186,$67:$67,0)-7),0),1),"","sed -i "&amp;IF($AK$158="MacOS","'' ","")&amp;"'s#"&amp;BI$160&amp;"="""&amp;VLOOKUP(BI$160,$AD$9:$AN$15,8,FALSE)&amp;""""&amp;"#"&amp;BI$160&amp;"="&amp;""""&amp;INDEX($E$130:$G$131,MATCH("●",INDEX($H$130:$AQ$131,,MATCH($D186,$67:$67,0)-7),0),1)&amp;""""&amp;"#g'"&amp;" ${CONFIG_DIR}"&amp;$K$7&amp;"; export "&amp;BI$160&amp;"="&amp;""""&amp;INDEX($E$130:$G$131,MATCH("●",INDEX($H$130:$AQ$131,,MATCH($D186,$67:$67,0)-7),0),1)&amp;""";"),",",""",""")</f>
        <v/>
      </c>
      <c r="BJ186" s="71" t="str">
        <f>SUBSTITUTE(IF(INDEX($E$130:$G$131,MATCH("●",INDEX($H$130:$AQ$131,,MATCH($D186,$67:$67,0)-7),0),1)=VLOOKUP(BJ$160,$AD$9:$AN$15,8,FALSE),"","sed -i "&amp;IF($AK$158="MacOS","'' ","")&amp;"'s#"&amp;BJ$160&amp;"="""&amp;INDEX($E$130:$G$131,MATCH("●",INDEX($H$130:$AQ$131,,MATCH($D186,$67:$67,0)-7),0),1)&amp;""""&amp;"#"&amp;BJ$160&amp;"="&amp;""""&amp;VLOOKUP(BJ$160,$AD$9:$AN$15,8,FALSE)&amp;""""&amp;"#g'"&amp;"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6" s="71" t="str">
        <f>SUBSTITUTE(IF(VLOOKUP(BK$160,$AD$19:$AN$19,8,FALSE)=INDEX($E$133:$G$134,MATCH("●",INDEX($H$133:$AQ$134,,MATCH($D186,$67:$67,0)-7),0),1),"","sed -i "&amp;IF($AK$158="MacOS","'' ","")&amp;"'s#"&amp;BK$160&amp;"="""&amp;VLOOKUP(BK$160,$AD$19:$AN$19,8,FALSE)&amp;""""&amp;"#"&amp;BK$160&amp;"="&amp;""""&amp;INDEX($E$133:$G$134,MATCH("●",INDEX($H$133:$AQ$134,,MATCH($D186,$67:$67,0)-7),0),1)&amp;""""&amp;"#g'"&amp;" ${CONFIG_DIR}"&amp;$K$17&amp;"; export "&amp;BK$160&amp;"="&amp;""""&amp;INDEX($E$133:$G$134,MATCH("●",INDEX($H$133:$AQ$134,,MATCH($D186,$67:$67,0)-7),0),1)&amp;""";"),",",""",""")</f>
        <v/>
      </c>
      <c r="BL186" s="71" t="str">
        <f>SUBSTITUTE(IF(INDEX($E$133:$G$134,MATCH("●",INDEX($H$133:$AQ$134,,MATCH($D186,$67:$67,0)-7),0),1)=VLOOKUP(BL$160,$AD$19:$AN$19,8,FALSE),"","sed -i "&amp;IF($AK$158="MacOS","'' ","")&amp;"'s#"&amp;BL$160&amp;"="""&amp;INDEX($E$133:$G$134,MATCH("●",INDEX($H$133:$AQ$134,,MATCH($D186,$67:$67,0)-7),0),1)&amp;""""&amp;"#"&amp;BL$160&amp;"="&amp;""""&amp;VLOOKUP(BL$160,$AD$19:$AN$19,8,FALSE)&amp;""""&amp;"#g'"&amp;"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6" s="5" t="s">
        <v>735</v>
      </c>
    </row>
    <row r="187" spans="4:65" ht="136" customHeight="1">
      <c r="D187" s="96">
        <f t="shared" si="3"/>
        <v>26</v>
      </c>
      <c r="E187" s="97"/>
      <c r="F187" s="97"/>
      <c r="G187" s="98"/>
      <c r="H187" s="45" t="str">
        <f t="shared" ca="1" si="2"/>
        <v>clear; echo テストケース026;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's#COLUMN_DATA_LENGTH="1","100","2","3","4","5","4.3","11.4","2","YYYYMMDDhhmmss"#COLUMN_DATA_LENGTH="s"#g' ${CONFIG_DIR}db_data_config.txt; export COLUMN_DATA_LENGTH="s";sh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's#COLUMN_DATA_LENGTH="s"#COLUMN_DATA_LENGTH="1","100","2","3","4","5","4.3","11.4","2","YYYYMMDDhhmmss"#g' ${CONFIG_DIR}db_data_config.txt; export COLUMN_DATA_LENGTH="1","100","2","3","4","5","4.3","11.4","2","YYYYMMDDhhmmss";</v>
      </c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7"/>
      <c r="AE187" s="99" t="str" cm="1">
        <f t="array" ref="AE187">SUBSTITUTE(INDEX($H$136:$AQ$136, , MATCH($D187, $67:$67, 0)-7),"-","")</f>
        <v>正常</v>
      </c>
      <c r="AF187" s="100"/>
      <c r="AG187" s="101"/>
      <c r="AH187" s="102" t="s">
        <v>1671</v>
      </c>
      <c r="AI187" s="103"/>
      <c r="AJ187" s="103"/>
      <c r="AK187" s="103"/>
      <c r="AL187" s="103"/>
      <c r="AM187" s="103"/>
      <c r="AN187" s="103"/>
      <c r="AO187" s="103"/>
      <c r="AP187" s="103"/>
      <c r="AQ187" s="104"/>
      <c r="AS187" s="68" t="str" cm="1">
        <f t="array" ref="AS187">SUBSTITUTE(TEXT(INDEX($H$139:$AQ$139,1,$D187),"000000"),"-","")</f>
        <v>410001</v>
      </c>
      <c r="AT187" s="69"/>
      <c r="AU187" s="70"/>
      <c r="AW187" s="71" t="str">
        <f>SUBSTITUTE(IF(VLOOKUP(AW$160,$AD$9:$AN$15,8,FALSE)=INDEX($E$73:$G$75,MATCH("●",INDEX($H$73:$AQ$75,,MATCH($D187,$67:$67,0)-7),0),1),"","sed -i "&amp;IF($AK$158="MacOS","'' ","")&amp;"'s#"&amp;AW$160&amp;"="""&amp;VLOOKUP(AW$160,$AD$9:$AN$15,8,FALSE)&amp;""""&amp;"#"&amp;AW$160&amp;"="&amp;""""&amp;INDEX($E$73:$G$75,MATCH("●",INDEX($H$73:$AQ$75,,MATCH($D187,$67:$67,0)-7),0),1)&amp;""""&amp;"#g'"&amp;" ${CONFIG_DIR}"&amp;$K$7&amp;"; export "&amp;AW$160&amp;"="&amp;""""&amp;INDEX($E$73:$G$75,MATCH("●",INDEX($H$73:$AQ$75,,MATCH($D187,$67:$67,0)-7),0),1)&amp;""";"),",",""",""")</f>
        <v>sed -i '' 's#COLUMN_COUNTS="10"#COLUMN_COUNTS="1"#g' ${CONFIG_DIR}db_data_config.txt; export COLUMN_COUNTS="1";</v>
      </c>
      <c r="AX187" s="71" t="str">
        <f>SUBSTITUTE(IF(INDEX($E$73:$G$75,MATCH("●",INDEX($H$73:$AQ$75,,MATCH($D187,$67:$67,0)-7),0),1)=VLOOKUP(AX$160,$AD$9:$AN$15,8,FALSE),"","sed -i "&amp;IF($AK$158="MacOS","'' ","")&amp;"'s#"&amp;AX$160&amp;"="""&amp;INDEX($E$73:$G$75,MATCH("●",INDEX($H$73:$AQ$75,,MATCH($D187,$67:$67,0)-7),0),1)&amp;""""&amp;"#"&amp;AX$160&amp;"="&amp;""""&amp;VLOOKUP(AX$160,$AD$9:$AN$15,8,FALSE)&amp;""""&amp;"#g'"&amp;"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7" s="71" t="str">
        <f>SUBSTITUTE(IF(VLOOKUP(AY$160,$AD$9:$AN$15,8,FALSE)=INDEX($E$77:$G$89,MATCH("●",INDEX($H$77:$AQ$89,,MATCH($D187,$67:$67,0)-7),0),1),"","sed -i "&amp;IF($AK$158="MacOS","'' ","")&amp;"'s#"&amp;AY$160&amp;"="""&amp;VLOOKUP(AY$160,$AD$9:$AN$15,8,FALSE)&amp;""""&amp;"#"&amp;AY$160&amp;"="&amp;""""&amp;INDEX($E$77:$G$89,MATCH("●",INDEX($H$77:$AQ$89,,MATCH($D187,$67:$67,0)-7),0),1)&amp;""""&amp;"#g'"&amp;" ${CONFIG_DIR}"&amp;$K$7&amp;"; export "&amp;AY$160&amp;"="&amp;""""&amp;INDEX($E$77:$G$89,MATCH("●",INDEX($H$77:$AQ$89,,MATCH($D187,$67:$67,0)-7),0),1)&amp;""";"),",",""",""")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7" s="71" t="str">
        <f>SUBSTITUTE(IF(INDEX($E$77:$G$89,MATCH("●",INDEX($H$77:$AQ$89,,MATCH($D187,$67:$67,0)-7),0),1)=VLOOKUP(AZ$160,$AD$9:$AN$15,8,FALSE),"","sed -i "&amp;IF($AK$158="MacOS","'' ","")&amp;"'s#"&amp;AZ$160&amp;"="""&amp;INDEX($E$77:$G$89,MATCH("●",INDEX($H$77:$AQ$89,,MATCH($D187,$67:$67,0)-7),0),1)&amp;""""&amp;"#"&amp;AZ$160&amp;"="&amp;""""&amp;VLOOKUP(AZ$160,$AD$9:$AN$15,8,FALSE)&amp;""""&amp;"#g'"&amp;"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7" s="71" t="str">
        <f>SUBSTITUTE(IF(VLOOKUP(BA$160,$AD$9:$AN$15,8,FALSE)=INDEX($E$91:$G$118,MATCH("●",INDEX($H$91:$AQ$118,,MATCH($D187,$67:$67,0)-7),0),1),"","sed -i "&amp;IF($AK$158="MacOS","'' ","")&amp;"'s#"&amp;BA$160&amp;"="""&amp;VLOOKUP(BA$160,$AD$9:$AN$15,8,FALSE)&amp;""""&amp;"#"&amp;BA$160&amp;"="&amp;""""&amp;INDEX($E$91:$G$118,MATCH("●",INDEX($H$91:$AQ$118,,MATCH($D187,$67:$67,0)-7),0),1)&amp;""""&amp;"#g'"&amp;" ${CONFIG_DIR}"&amp;$K$7&amp;"; export "&amp;BA$160&amp;"="&amp;""""&amp;INDEX($E$91:$G$118,MATCH("●",INDEX($H$91:$AQ$118,,MATCH($D187,$67:$67,0)-7),0),1)&amp;""";"),",",""",""")</f>
        <v>sed -i '' 's#COLUMN_DATA_LENGTH="1"",""100"",""2"",""3"",""4"",""5"",""4.3"",""11.4"",""2"",""YYYYMMDDhhmmss"#COLUMN_DATA_LENGTH="s"#g' ${CONFIG_DIR}db_data_config.txt; export COLUMN_DATA_LENGTH="s";</v>
      </c>
      <c r="BB187" s="71" t="str">
        <f>SUBSTITUTE(IF(INDEX($E$91:$G$118,MATCH("●",INDEX($H$91:$AQ$118,,MATCH($D187,$67:$67,0)-7),0),1)=VLOOKUP(BB$160,$AD$9:$AN$15,8,FALSE),"","sed -i "&amp;IF($AK$158="MacOS","'' ","")&amp;"'s#"&amp;BB$160&amp;"="""&amp;INDEX($E$91:$G$118,MATCH("●",INDEX($H$91:$AQ$118,,MATCH($D187,$67:$67,0)-7),0),1)&amp;""""&amp;"#"&amp;BB$160&amp;"="&amp;""""&amp;VLOOKUP(BB$160,$AD$9:$AN$15,8,FALSE)&amp;""""&amp;"#g'"&amp;"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's#COLUMN_DATA_LENGTH="s"#COLUMN_DATA_LENGTH="1"",""100"",""2"",""3"",""4"",""5"",""4.3"",""11.4"",""2"",""YYYYMMDDhhmmss"#g' ${CONFIG_DIR}db_data_config.txt; export COLUMN_DATA_LENGTH="1"",""100"",""2"",""3"",""4"",""5"",""4.3"",""11.4"",""2"",""YYYYMMDDhhmmss";</v>
      </c>
      <c r="BC187" s="71" t="str">
        <f>SUBSTITUTE(IF(VLOOKUP(BC$160,$AD$9:$AN$15,8,FALSE)=INDEX($E$120:$G$122,MATCH("●",INDEX($H$120:$AQ$122,,MATCH($D187,$67:$67,0)-7),0),1),"","sed -i "&amp;IF($AK$158="MacOS","'' ","")&amp;"'s#"&amp;BC$160&amp;"="""&amp;VLOOKUP(BC$160,$AD$9:$AN$15,8,FALSE)&amp;""""&amp;"#"&amp;BC$160&amp;"="&amp;""""&amp;INDEX($E$120:$G$122,MATCH("●",INDEX($H$120:$AQ$122,,MATCH($D187,$67:$67,0)-7),0),1)&amp;""""&amp;"#g'"&amp;" ${CONFIG_DIR}"&amp;$K$7&amp;"; export "&amp;BC$160&amp;"="&amp;""""&amp;INDEX($E$120:$G$122,MATCH("●",INDEX($H$120:$AQ$122,,MATCH($D187,$67:$67,0)-7),0),1)&amp;""";"),",",""",""")</f>
        <v/>
      </c>
      <c r="BD187" s="71" t="str">
        <f>SUBSTITUTE(IF(INDEX($E$120:$G$122,MATCH("●",INDEX($H$120:$AQ$122,,MATCH($D187,$67:$67,0)-7),0),1)=VLOOKUP(BD$160,$AD$9:$AN$15,8,FALSE),"","sed -i "&amp;IF($AK$158="MacOS","'' ","")&amp;"'s#"&amp;BD$160&amp;"="""&amp;INDEX($E$120:$G$122,MATCH("●",INDEX($H$120:$AQ$122,,MATCH($D187,$67:$67,0)-7),0),1)&amp;""""&amp;"#"&amp;BD$160&amp;"="&amp;""""&amp;VLOOKUP(BD$160,$AD$9:$AN$15,8,FALSE)&amp;""""&amp;"#g'"&amp;"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7" s="71" t="str">
        <f>SUBSTITUTE(IF(VLOOKUP(BE$160,$AD$9:$AN$15,8,FALSE)=INDEX($E$124:$G$125,MATCH("●",INDEX($H$124:$AQ$125,,MATCH($D187,$67:$67,0)-7),0),1),"","sed -i "&amp;IF($AK$158="MacOS","'' ","")&amp;"'s#"&amp;BE$160&amp;"="""&amp;VLOOKUP(BE$160,$AD$9:$AN$15,8,FALSE)&amp;""""&amp;"#"&amp;BE$160&amp;"="&amp;""""&amp;INDEX($E$124:$G$125,MATCH("●",INDEX($H$124:$AQ$125,,MATCH($D187,$67:$67,0)-7),0),1)&amp;""""&amp;"#g'"&amp;" ${CONFIG_DIR}"&amp;$K$7&amp;"; export "&amp;BE$160&amp;"="&amp;""""&amp;INDEX($E$124:$G$125,MATCH("●",INDEX($H$124:$AQ$125,,MATCH($D187,$67:$67,0)-7),0),1)&amp;""";"),",",""",""")</f>
        <v/>
      </c>
      <c r="BF187" s="71" t="str">
        <f>SUBSTITUTE(IF(INDEX($E$124:$G$125,MATCH("●",INDEX($H$124:$AQ$125,,MATCH($D187,$67:$67,0)-7),0),1)=VLOOKUP(BF$160,$AD$9:$AN$15,8,FALSE),"","sed -i "&amp;IF($AK$158="MacOS","'' ","")&amp;"'s#"&amp;BF$160&amp;"="""&amp;INDEX($E$124:$G$125,MATCH("●",INDEX($H$124:$AQ$125,,MATCH($D187,$67:$67,0)-7),0),1)&amp;""""&amp;"#"&amp;BF$160&amp;"="&amp;""""&amp;VLOOKUP(BF$160,$AD$9:$AN$15,8,FALSE)&amp;""""&amp;"#g'"&amp;"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7" s="71" t="str">
        <f>SUBSTITUTE(IF(VLOOKUP(BG$160,$AD$9:$AN$15,8,FALSE)=INDEX($E$127:$G$128,MATCH("●",INDEX($H$127:$AQ$128,,MATCH($D187,$67:$67,0)-7),0),1),"","sed -i "&amp;IF($AK$158="MacOS","'' ","")&amp;"'s#"&amp;BG$160&amp;"="""&amp;VLOOKUP(BG$160,$AD$9:$AN$15,8,FALSE)&amp;""""&amp;"#"&amp;BG$160&amp;"="&amp;""""&amp;INDEX($E$127:$G$128,MATCH("●",INDEX($H$127:$AQ$128,,MATCH($D187,$67:$67,0)-7),0),1)&amp;""""&amp;"#g'"&amp;" ${CONFIG_DIR}"&amp;$K$7&amp;"; export "&amp;BG$160&amp;"="&amp;""""&amp;INDEX($E$127:$G$128,MATCH("●",INDEX($H$127:$AQ$128,,MATCH($D187,$67:$67,0)-7),0),1)&amp;""";"),",",""",""")</f>
        <v/>
      </c>
      <c r="BH187" s="71" t="str">
        <f>SUBSTITUTE(IF(INDEX($E$127:$G$128,MATCH("●",INDEX($H$127:$AQ$128,,MATCH($D187,$67:$67,0)-7),0),1)=VLOOKUP(BH$160,$AD$9:$AN$15,8,FALSE),"","sed -i "&amp;IF($AK$158="MacOS","'' ","")&amp;"'s#"&amp;BH$160&amp;"="""&amp;INDEX($E$127:$G$128,MATCH("●",INDEX($H$127:$AQ$128,,MATCH($D187,$67:$67,0)-7),0),1)&amp;""""&amp;"#"&amp;BH$160&amp;"="&amp;""""&amp;VLOOKUP(BH$160,$AD$9:$AN$15,8,FALSE)&amp;""""&amp;"#g'"&amp;"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7" s="71" t="str">
        <f>SUBSTITUTE(IF(VLOOKUP(BI$160,$AD$9:$AN$15,8,FALSE)=INDEX($E$130:$G$131,MATCH("●",INDEX($H$130:$AQ$131,,MATCH($D187,$67:$67,0)-7),0),1),"","sed -i "&amp;IF($AK$158="MacOS","'' ","")&amp;"'s#"&amp;BI$160&amp;"="""&amp;VLOOKUP(BI$160,$AD$9:$AN$15,8,FALSE)&amp;""""&amp;"#"&amp;BI$160&amp;"="&amp;""""&amp;INDEX($E$130:$G$131,MATCH("●",INDEX($H$130:$AQ$131,,MATCH($D187,$67:$67,0)-7),0),1)&amp;""""&amp;"#g'"&amp;" ${CONFIG_DIR}"&amp;$K$7&amp;"; export "&amp;BI$160&amp;"="&amp;""""&amp;INDEX($E$130:$G$131,MATCH("●",INDEX($H$130:$AQ$131,,MATCH($D187,$67:$67,0)-7),0),1)&amp;""";"),",",""",""")</f>
        <v/>
      </c>
      <c r="BJ187" s="71" t="str">
        <f>SUBSTITUTE(IF(INDEX($E$130:$G$131,MATCH("●",INDEX($H$130:$AQ$131,,MATCH($D187,$67:$67,0)-7),0),1)=VLOOKUP(BJ$160,$AD$9:$AN$15,8,FALSE),"","sed -i "&amp;IF($AK$158="MacOS","'' ","")&amp;"'s#"&amp;BJ$160&amp;"="""&amp;INDEX($E$130:$G$131,MATCH("●",INDEX($H$130:$AQ$131,,MATCH($D187,$67:$67,0)-7),0),1)&amp;""""&amp;"#"&amp;BJ$160&amp;"="&amp;""""&amp;VLOOKUP(BJ$160,$AD$9:$AN$15,8,FALSE)&amp;""""&amp;"#g'"&amp;"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7" s="71" t="str">
        <f>SUBSTITUTE(IF(VLOOKUP(BK$160,$AD$19:$AN$19,8,FALSE)=INDEX($E$133:$G$134,MATCH("●",INDEX($H$133:$AQ$134,,MATCH($D187,$67:$67,0)-7),0),1),"","sed -i "&amp;IF($AK$158="MacOS","'' ","")&amp;"'s#"&amp;BK$160&amp;"="""&amp;VLOOKUP(BK$160,$AD$19:$AN$19,8,FALSE)&amp;""""&amp;"#"&amp;BK$160&amp;"="&amp;""""&amp;INDEX($E$133:$G$134,MATCH("●",INDEX($H$133:$AQ$134,,MATCH($D187,$67:$67,0)-7),0),1)&amp;""""&amp;"#g'"&amp;" ${CONFIG_DIR}"&amp;$K$17&amp;"; export "&amp;BK$160&amp;"="&amp;""""&amp;INDEX($E$133:$G$134,MATCH("●",INDEX($H$133:$AQ$134,,MATCH($D187,$67:$67,0)-7),0),1)&amp;""";"),",",""",""")</f>
        <v/>
      </c>
      <c r="BL187" s="71" t="str">
        <f>SUBSTITUTE(IF(INDEX($E$133:$G$134,MATCH("●",INDEX($H$133:$AQ$134,,MATCH($D187,$67:$67,0)-7),0),1)=VLOOKUP(BL$160,$AD$19:$AN$19,8,FALSE),"","sed -i "&amp;IF($AK$158="MacOS","'' ","")&amp;"'s#"&amp;BL$160&amp;"="""&amp;INDEX($E$133:$G$134,MATCH("●",INDEX($H$133:$AQ$134,,MATCH($D187,$67:$67,0)-7),0),1)&amp;""""&amp;"#"&amp;BL$160&amp;"="&amp;""""&amp;VLOOKUP(BL$160,$AD$19:$AN$19,8,FALSE)&amp;""""&amp;"#g'"&amp;"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7" s="5" t="s">
        <v>735</v>
      </c>
    </row>
    <row r="188" spans="4:65" ht="136" customHeight="1">
      <c r="D188" s="96">
        <f t="shared" si="3"/>
        <v>27</v>
      </c>
      <c r="E188" s="97"/>
      <c r="F188" s="97"/>
      <c r="G188" s="98"/>
      <c r="H188" s="45" t="str">
        <f t="shared" ca="1" si="2"/>
        <v>clear; echo テストケース027;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's#COLUMN_DATA_LENGTH="1","100","2","3","4","5","4.3","11.4","2","YYYYMMDDhhmmss"#COLUMN_DATA_LENGTH="ss"#g' ${CONFIG_DIR}db_data_config.txt; export COLUMN_DATA_LENGTH="ss";sh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's#COLUMN_DATA_LENGTH="ss"#COLUMN_DATA_LENGTH="1","100","2","3","4","5","4.3","11.4","2","YYYYMMDDhhmmss"#g' ${CONFIG_DIR}db_data_config.txt; export COLUMN_DATA_LENGTH="1","100","2","3","4","5","4.3","11.4","2","YYYYMMDDhhmmss";</v>
      </c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7"/>
      <c r="AE188" s="99" t="str" cm="1">
        <f t="array" ref="AE188">SUBSTITUTE(INDEX($H$136:$AQ$136, , MATCH($D188, $67:$67, 0)-7),"-","")</f>
        <v>正常</v>
      </c>
      <c r="AF188" s="100"/>
      <c r="AG188" s="101"/>
      <c r="AH188" s="102" t="s">
        <v>1672</v>
      </c>
      <c r="AI188" s="103"/>
      <c r="AJ188" s="103"/>
      <c r="AK188" s="103"/>
      <c r="AL188" s="103"/>
      <c r="AM188" s="103"/>
      <c r="AN188" s="103"/>
      <c r="AO188" s="103"/>
      <c r="AP188" s="103"/>
      <c r="AQ188" s="104"/>
      <c r="AS188" s="68" t="str" cm="1">
        <f t="array" ref="AS188">SUBSTITUTE(TEXT(INDEX($H$139:$AQ$139,1,$D188),"000000"),"-","")</f>
        <v>410001</v>
      </c>
      <c r="AT188" s="69"/>
      <c r="AU188" s="70"/>
      <c r="AW188" s="71" t="str">
        <f>SUBSTITUTE(IF(VLOOKUP(AW$160,$AD$9:$AN$15,8,FALSE)=INDEX($E$73:$G$75,MATCH("●",INDEX($H$73:$AQ$75,,MATCH($D188,$67:$67,0)-7),0),1),"","sed -i "&amp;IF($AK$158="MacOS","'' ","")&amp;"'s#"&amp;AW$160&amp;"="""&amp;VLOOKUP(AW$160,$AD$9:$AN$15,8,FALSE)&amp;""""&amp;"#"&amp;AW$160&amp;"="&amp;""""&amp;INDEX($E$73:$G$75,MATCH("●",INDEX($H$73:$AQ$75,,MATCH($D188,$67:$67,0)-7),0),1)&amp;""""&amp;"#g'"&amp;" ${CONFIG_DIR}"&amp;$K$7&amp;"; export "&amp;AW$160&amp;"="&amp;""""&amp;INDEX($E$73:$G$75,MATCH("●",INDEX($H$73:$AQ$75,,MATCH($D188,$67:$67,0)-7),0),1)&amp;""";"),",",""",""")</f>
        <v>sed -i '' 's#COLUMN_COUNTS="10"#COLUMN_COUNTS="1"#g' ${CONFIG_DIR}db_data_config.txt; export COLUMN_COUNTS="1";</v>
      </c>
      <c r="AX188" s="71" t="str">
        <f>SUBSTITUTE(IF(INDEX($E$73:$G$75,MATCH("●",INDEX($H$73:$AQ$75,,MATCH($D188,$67:$67,0)-7),0),1)=VLOOKUP(AX$160,$AD$9:$AN$15,8,FALSE),"","sed -i "&amp;IF($AK$158="MacOS","'' ","")&amp;"'s#"&amp;AX$160&amp;"="""&amp;INDEX($E$73:$G$75,MATCH("●",INDEX($H$73:$AQ$75,,MATCH($D188,$67:$67,0)-7),0),1)&amp;""""&amp;"#"&amp;AX$160&amp;"="&amp;""""&amp;VLOOKUP(AX$160,$AD$9:$AN$15,8,FALSE)&amp;""""&amp;"#g'"&amp;"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8" s="71" t="str">
        <f>SUBSTITUTE(IF(VLOOKUP(AY$160,$AD$9:$AN$15,8,FALSE)=INDEX($E$77:$G$89,MATCH("●",INDEX($H$77:$AQ$89,,MATCH($D188,$67:$67,0)-7),0),1),"","sed -i "&amp;IF($AK$158="MacOS","'' ","")&amp;"'s#"&amp;AY$160&amp;"="""&amp;VLOOKUP(AY$160,$AD$9:$AN$15,8,FALSE)&amp;""""&amp;"#"&amp;AY$160&amp;"="&amp;""""&amp;INDEX($E$77:$G$89,MATCH("●",INDEX($H$77:$AQ$89,,MATCH($D188,$67:$67,0)-7),0),1)&amp;""""&amp;"#g'"&amp;" ${CONFIG_DIR}"&amp;$K$7&amp;"; export "&amp;AY$160&amp;"="&amp;""""&amp;INDEX($E$77:$G$89,MATCH("●",INDEX($H$77:$AQ$89,,MATCH($D188,$67:$67,0)-7),0),1)&amp;""";"),",",""",""")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8" s="71" t="str">
        <f>SUBSTITUTE(IF(INDEX($E$77:$G$89,MATCH("●",INDEX($H$77:$AQ$89,,MATCH($D188,$67:$67,0)-7),0),1)=VLOOKUP(AZ$160,$AD$9:$AN$15,8,FALSE),"","sed -i "&amp;IF($AK$158="MacOS","'' ","")&amp;"'s#"&amp;AZ$160&amp;"="""&amp;INDEX($E$77:$G$89,MATCH("●",INDEX($H$77:$AQ$89,,MATCH($D188,$67:$67,0)-7),0),1)&amp;""""&amp;"#"&amp;AZ$160&amp;"="&amp;""""&amp;VLOOKUP(AZ$160,$AD$9:$AN$15,8,FALSE)&amp;""""&amp;"#g'"&amp;"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8" s="71" t="str">
        <f>SUBSTITUTE(IF(VLOOKUP(BA$160,$AD$9:$AN$15,8,FALSE)=INDEX($E$91:$G$118,MATCH("●",INDEX($H$91:$AQ$118,,MATCH($D188,$67:$67,0)-7),0),1),"","sed -i "&amp;IF($AK$158="MacOS","'' ","")&amp;"'s#"&amp;BA$160&amp;"="""&amp;VLOOKUP(BA$160,$AD$9:$AN$15,8,FALSE)&amp;""""&amp;"#"&amp;BA$160&amp;"="&amp;""""&amp;INDEX($E$91:$G$118,MATCH("●",INDEX($H$91:$AQ$118,,MATCH($D188,$67:$67,0)-7),0),1)&amp;""""&amp;"#g'"&amp;" ${CONFIG_DIR}"&amp;$K$7&amp;"; export "&amp;BA$160&amp;"="&amp;""""&amp;INDEX($E$91:$G$118,MATCH("●",INDEX($H$91:$AQ$118,,MATCH($D188,$67:$67,0)-7),0),1)&amp;""";"),",",""",""")</f>
        <v>sed -i '' 's#COLUMN_DATA_LENGTH="1"",""100"",""2"",""3"",""4"",""5"",""4.3"",""11.4"",""2"",""YYYYMMDDhhmmss"#COLUMN_DATA_LENGTH="ss"#g' ${CONFIG_DIR}db_data_config.txt; export COLUMN_DATA_LENGTH="ss";</v>
      </c>
      <c r="BB188" s="71" t="str">
        <f>SUBSTITUTE(IF(INDEX($E$91:$G$118,MATCH("●",INDEX($H$91:$AQ$118,,MATCH($D188,$67:$67,0)-7),0),1)=VLOOKUP(BB$160,$AD$9:$AN$15,8,FALSE),"","sed -i "&amp;IF($AK$158="MacOS","'' ","")&amp;"'s#"&amp;BB$160&amp;"="""&amp;INDEX($E$91:$G$118,MATCH("●",INDEX($H$91:$AQ$118,,MATCH($D188,$67:$67,0)-7),0),1)&amp;""""&amp;"#"&amp;BB$160&amp;"="&amp;""""&amp;VLOOKUP(BB$160,$AD$9:$AN$15,8,FALSE)&amp;""""&amp;"#g'"&amp;"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's#COLUMN_DATA_LENGTH="ss"#COLUMN_DATA_LENGTH="1"",""100"",""2"",""3"",""4"",""5"",""4.3"",""11.4"",""2"",""YYYYMMDDhhmmss"#g' ${CONFIG_DIR}db_data_config.txt; export COLUMN_DATA_LENGTH="1"",""100"",""2"",""3"",""4"",""5"",""4.3"",""11.4"",""2"",""YYYYMMDDhhmmss";</v>
      </c>
      <c r="BC188" s="71" t="str">
        <f>SUBSTITUTE(IF(VLOOKUP(BC$160,$AD$9:$AN$15,8,FALSE)=INDEX($E$120:$G$122,MATCH("●",INDEX($H$120:$AQ$122,,MATCH($D188,$67:$67,0)-7),0),1),"","sed -i "&amp;IF($AK$158="MacOS","'' ","")&amp;"'s#"&amp;BC$160&amp;"="""&amp;VLOOKUP(BC$160,$AD$9:$AN$15,8,FALSE)&amp;""""&amp;"#"&amp;BC$160&amp;"="&amp;""""&amp;INDEX($E$120:$G$122,MATCH("●",INDEX($H$120:$AQ$122,,MATCH($D188,$67:$67,0)-7),0),1)&amp;""""&amp;"#g'"&amp;" ${CONFIG_DIR}"&amp;$K$7&amp;"; export "&amp;BC$160&amp;"="&amp;""""&amp;INDEX($E$120:$G$122,MATCH("●",INDEX($H$120:$AQ$122,,MATCH($D188,$67:$67,0)-7),0),1)&amp;""";"),",",""",""")</f>
        <v/>
      </c>
      <c r="BD188" s="71" t="str">
        <f>SUBSTITUTE(IF(INDEX($E$120:$G$122,MATCH("●",INDEX($H$120:$AQ$122,,MATCH($D188,$67:$67,0)-7),0),1)=VLOOKUP(BD$160,$AD$9:$AN$15,8,FALSE),"","sed -i "&amp;IF($AK$158="MacOS","'' ","")&amp;"'s#"&amp;BD$160&amp;"="""&amp;INDEX($E$120:$G$122,MATCH("●",INDEX($H$120:$AQ$122,,MATCH($D188,$67:$67,0)-7),0),1)&amp;""""&amp;"#"&amp;BD$160&amp;"="&amp;""""&amp;VLOOKUP(BD$160,$AD$9:$AN$15,8,FALSE)&amp;""""&amp;"#g'"&amp;"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8" s="71" t="str">
        <f>SUBSTITUTE(IF(VLOOKUP(BE$160,$AD$9:$AN$15,8,FALSE)=INDEX($E$124:$G$125,MATCH("●",INDEX($H$124:$AQ$125,,MATCH($D188,$67:$67,0)-7),0),1),"","sed -i "&amp;IF($AK$158="MacOS","'' ","")&amp;"'s#"&amp;BE$160&amp;"="""&amp;VLOOKUP(BE$160,$AD$9:$AN$15,8,FALSE)&amp;""""&amp;"#"&amp;BE$160&amp;"="&amp;""""&amp;INDEX($E$124:$G$125,MATCH("●",INDEX($H$124:$AQ$125,,MATCH($D188,$67:$67,0)-7),0),1)&amp;""""&amp;"#g'"&amp;" ${CONFIG_DIR}"&amp;$K$7&amp;"; export "&amp;BE$160&amp;"="&amp;""""&amp;INDEX($E$124:$G$125,MATCH("●",INDEX($H$124:$AQ$125,,MATCH($D188,$67:$67,0)-7),0),1)&amp;""";"),",",""",""")</f>
        <v/>
      </c>
      <c r="BF188" s="71" t="str">
        <f>SUBSTITUTE(IF(INDEX($E$124:$G$125,MATCH("●",INDEX($H$124:$AQ$125,,MATCH($D188,$67:$67,0)-7),0),1)=VLOOKUP(BF$160,$AD$9:$AN$15,8,FALSE),"","sed -i "&amp;IF($AK$158="MacOS","'' ","")&amp;"'s#"&amp;BF$160&amp;"="""&amp;INDEX($E$124:$G$125,MATCH("●",INDEX($H$124:$AQ$125,,MATCH($D188,$67:$67,0)-7),0),1)&amp;""""&amp;"#"&amp;BF$160&amp;"="&amp;""""&amp;VLOOKUP(BF$160,$AD$9:$AN$15,8,FALSE)&amp;""""&amp;"#g'"&amp;"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8" s="71" t="str">
        <f>SUBSTITUTE(IF(VLOOKUP(BG$160,$AD$9:$AN$15,8,FALSE)=INDEX($E$127:$G$128,MATCH("●",INDEX($H$127:$AQ$128,,MATCH($D188,$67:$67,0)-7),0),1),"","sed -i "&amp;IF($AK$158="MacOS","'' ","")&amp;"'s#"&amp;BG$160&amp;"="""&amp;VLOOKUP(BG$160,$AD$9:$AN$15,8,FALSE)&amp;""""&amp;"#"&amp;BG$160&amp;"="&amp;""""&amp;INDEX($E$127:$G$128,MATCH("●",INDEX($H$127:$AQ$128,,MATCH($D188,$67:$67,0)-7),0),1)&amp;""""&amp;"#g'"&amp;" ${CONFIG_DIR}"&amp;$K$7&amp;"; export "&amp;BG$160&amp;"="&amp;""""&amp;INDEX($E$127:$G$128,MATCH("●",INDEX($H$127:$AQ$128,,MATCH($D188,$67:$67,0)-7),0),1)&amp;""";"),",",""",""")</f>
        <v/>
      </c>
      <c r="BH188" s="71" t="str">
        <f>SUBSTITUTE(IF(INDEX($E$127:$G$128,MATCH("●",INDEX($H$127:$AQ$128,,MATCH($D188,$67:$67,0)-7),0),1)=VLOOKUP(BH$160,$AD$9:$AN$15,8,FALSE),"","sed -i "&amp;IF($AK$158="MacOS","'' ","")&amp;"'s#"&amp;BH$160&amp;"="""&amp;INDEX($E$127:$G$128,MATCH("●",INDEX($H$127:$AQ$128,,MATCH($D188,$67:$67,0)-7),0),1)&amp;""""&amp;"#"&amp;BH$160&amp;"="&amp;""""&amp;VLOOKUP(BH$160,$AD$9:$AN$15,8,FALSE)&amp;""""&amp;"#g'"&amp;"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8" s="71" t="str">
        <f>SUBSTITUTE(IF(VLOOKUP(BI$160,$AD$9:$AN$15,8,FALSE)=INDEX($E$130:$G$131,MATCH("●",INDEX($H$130:$AQ$131,,MATCH($D188,$67:$67,0)-7),0),1),"","sed -i "&amp;IF($AK$158="MacOS","'' ","")&amp;"'s#"&amp;BI$160&amp;"="""&amp;VLOOKUP(BI$160,$AD$9:$AN$15,8,FALSE)&amp;""""&amp;"#"&amp;BI$160&amp;"="&amp;""""&amp;INDEX($E$130:$G$131,MATCH("●",INDEX($H$130:$AQ$131,,MATCH($D188,$67:$67,0)-7),0),1)&amp;""""&amp;"#g'"&amp;" ${CONFIG_DIR}"&amp;$K$7&amp;"; export "&amp;BI$160&amp;"="&amp;""""&amp;INDEX($E$130:$G$131,MATCH("●",INDEX($H$130:$AQ$131,,MATCH($D188,$67:$67,0)-7),0),1)&amp;""";"),",",""",""")</f>
        <v/>
      </c>
      <c r="BJ188" s="71" t="str">
        <f>SUBSTITUTE(IF(INDEX($E$130:$G$131,MATCH("●",INDEX($H$130:$AQ$131,,MATCH($D188,$67:$67,0)-7),0),1)=VLOOKUP(BJ$160,$AD$9:$AN$15,8,FALSE),"","sed -i "&amp;IF($AK$158="MacOS","'' ","")&amp;"'s#"&amp;BJ$160&amp;"="""&amp;INDEX($E$130:$G$131,MATCH("●",INDEX($H$130:$AQ$131,,MATCH($D188,$67:$67,0)-7),0),1)&amp;""""&amp;"#"&amp;BJ$160&amp;"="&amp;""""&amp;VLOOKUP(BJ$160,$AD$9:$AN$15,8,FALSE)&amp;""""&amp;"#g'"&amp;"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8" s="71" t="str">
        <f>SUBSTITUTE(IF(VLOOKUP(BK$160,$AD$19:$AN$19,8,FALSE)=INDEX($E$133:$G$134,MATCH("●",INDEX($H$133:$AQ$134,,MATCH($D188,$67:$67,0)-7),0),1),"","sed -i "&amp;IF($AK$158="MacOS","'' ","")&amp;"'s#"&amp;BK$160&amp;"="""&amp;VLOOKUP(BK$160,$AD$19:$AN$19,8,FALSE)&amp;""""&amp;"#"&amp;BK$160&amp;"="&amp;""""&amp;INDEX($E$133:$G$134,MATCH("●",INDEX($H$133:$AQ$134,,MATCH($D188,$67:$67,0)-7),0),1)&amp;""""&amp;"#g'"&amp;" ${CONFIG_DIR}"&amp;$K$17&amp;"; export "&amp;BK$160&amp;"="&amp;""""&amp;INDEX($E$133:$G$134,MATCH("●",INDEX($H$133:$AQ$134,,MATCH($D188,$67:$67,0)-7),0),1)&amp;""";"),",",""",""")</f>
        <v/>
      </c>
      <c r="BL188" s="71" t="str">
        <f>SUBSTITUTE(IF(INDEX($E$133:$G$134,MATCH("●",INDEX($H$133:$AQ$134,,MATCH($D188,$67:$67,0)-7),0),1)=VLOOKUP(BL$160,$AD$19:$AN$19,8,FALSE),"","sed -i "&amp;IF($AK$158="MacOS","'' ","")&amp;"'s#"&amp;BL$160&amp;"="""&amp;INDEX($E$133:$G$134,MATCH("●",INDEX($H$133:$AQ$134,,MATCH($D188,$67:$67,0)-7),0),1)&amp;""""&amp;"#"&amp;BL$160&amp;"="&amp;""""&amp;VLOOKUP(BL$160,$AD$19:$AN$19,8,FALSE)&amp;""""&amp;"#g'"&amp;"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8" s="5" t="s">
        <v>735</v>
      </c>
    </row>
    <row r="189" spans="4:65" ht="136" customHeight="1">
      <c r="D189" s="96">
        <f t="shared" si="3"/>
        <v>28</v>
      </c>
      <c r="E189" s="97"/>
      <c r="F189" s="97"/>
      <c r="G189" s="98"/>
      <c r="H189" s="45" t="str">
        <f t="shared" ca="1" si="2"/>
        <v>clear; echo テストケース028;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's#COLUMN_DATA_LENGTH="1","100","2","3","4","5","4.3","11.4","2","YYYYMMDDhhmmss"#COLUMN_DATA_LENGTH="YYYYMMDD"#g' ${CONFIG_DIR}db_data_config.txt; export COLUMN_DATA_LENGTH="YYYYMMDD";sh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's#COLUMN_DATA_LENGTH="YYYYMMDD"#COLUMN_DATA_LENGTH="1","100","2","3","4","5","4.3","11.4","2","YYYYMMDDhhmmss"#g' ${CONFIG_DIR}db_data_config.txt; export COLUMN_DATA_LENGTH="1","100","2","3","4","5","4.3","11.4","2","YYYYMMDDhhmmss";</v>
      </c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7"/>
      <c r="AE189" s="99" t="str" cm="1">
        <f t="array" ref="AE189">SUBSTITUTE(INDEX($H$136:$AQ$136, , MATCH($D189, $67:$67, 0)-7),"-","")</f>
        <v>正常</v>
      </c>
      <c r="AF189" s="100"/>
      <c r="AG189" s="101"/>
      <c r="AH189" s="102" t="s">
        <v>1673</v>
      </c>
      <c r="AI189" s="103"/>
      <c r="AJ189" s="103"/>
      <c r="AK189" s="103"/>
      <c r="AL189" s="103"/>
      <c r="AM189" s="103"/>
      <c r="AN189" s="103"/>
      <c r="AO189" s="103"/>
      <c r="AP189" s="103"/>
      <c r="AQ189" s="104"/>
      <c r="AS189" s="68" t="str" cm="1">
        <f t="array" ref="AS189">SUBSTITUTE(TEXT(INDEX($H$139:$AQ$139,1,$D189),"000000"),"-","")</f>
        <v>410001</v>
      </c>
      <c r="AT189" s="69"/>
      <c r="AU189" s="70"/>
      <c r="AW189" s="71" t="str">
        <f>SUBSTITUTE(IF(VLOOKUP(AW$160,$AD$9:$AN$15,8,FALSE)=INDEX($E$73:$G$75,MATCH("●",INDEX($H$73:$AQ$75,,MATCH($D189,$67:$67,0)-7),0),1),"","sed -i "&amp;IF($AK$158="MacOS","'' ","")&amp;"'s#"&amp;AW$160&amp;"="""&amp;VLOOKUP(AW$160,$AD$9:$AN$15,8,FALSE)&amp;""""&amp;"#"&amp;AW$160&amp;"="&amp;""""&amp;INDEX($E$73:$G$75,MATCH("●",INDEX($H$73:$AQ$75,,MATCH($D189,$67:$67,0)-7),0),1)&amp;""""&amp;"#g'"&amp;" ${CONFIG_DIR}"&amp;$K$7&amp;"; export "&amp;AW$160&amp;"="&amp;""""&amp;INDEX($E$73:$G$75,MATCH("●",INDEX($H$73:$AQ$75,,MATCH($D189,$67:$67,0)-7),0),1)&amp;""";"),",",""",""")</f>
        <v>sed -i '' 's#COLUMN_COUNTS="10"#COLUMN_COUNTS="1"#g' ${CONFIG_DIR}db_data_config.txt; export COLUMN_COUNTS="1";</v>
      </c>
      <c r="AX189" s="71" t="str">
        <f>SUBSTITUTE(IF(INDEX($E$73:$G$75,MATCH("●",INDEX($H$73:$AQ$75,,MATCH($D189,$67:$67,0)-7),0),1)=VLOOKUP(AX$160,$AD$9:$AN$15,8,FALSE),"","sed -i "&amp;IF($AK$158="MacOS","'' ","")&amp;"'s#"&amp;AX$160&amp;"="""&amp;INDEX($E$73:$G$75,MATCH("●",INDEX($H$73:$AQ$75,,MATCH($D189,$67:$67,0)-7),0),1)&amp;""""&amp;"#"&amp;AX$160&amp;"="&amp;""""&amp;VLOOKUP(AX$160,$AD$9:$AN$15,8,FALSE)&amp;""""&amp;"#g'"&amp;"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89" s="71" t="str">
        <f>SUBSTITUTE(IF(VLOOKUP(AY$160,$AD$9:$AN$15,8,FALSE)=INDEX($E$77:$G$89,MATCH("●",INDEX($H$77:$AQ$89,,MATCH($D189,$67:$67,0)-7),0),1),"","sed -i "&amp;IF($AK$158="MacOS","'' ","")&amp;"'s#"&amp;AY$160&amp;"="""&amp;VLOOKUP(AY$160,$AD$9:$AN$15,8,FALSE)&amp;""""&amp;"#"&amp;AY$160&amp;"="&amp;""""&amp;INDEX($E$77:$G$89,MATCH("●",INDEX($H$77:$AQ$89,,MATCH($D189,$67:$67,0)-7),0),1)&amp;""""&amp;"#g'"&amp;" ${CONFIG_DIR}"&amp;$K$7&amp;"; export "&amp;AY$160&amp;"="&amp;""""&amp;INDEX($E$77:$G$89,MATCH("●",INDEX($H$77:$AQ$89,,MATCH($D189,$67:$67,0)-7),0),1)&amp;""";"),",",""",""")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89" s="71" t="str">
        <f>SUBSTITUTE(IF(INDEX($E$77:$G$89,MATCH("●",INDEX($H$77:$AQ$89,,MATCH($D189,$67:$67,0)-7),0),1)=VLOOKUP(AZ$160,$AD$9:$AN$15,8,FALSE),"","sed -i "&amp;IF($AK$158="MacOS","'' ","")&amp;"'s#"&amp;AZ$160&amp;"="""&amp;INDEX($E$77:$G$89,MATCH("●",INDEX($H$77:$AQ$89,,MATCH($D189,$67:$67,0)-7),0),1)&amp;""""&amp;"#"&amp;AZ$160&amp;"="&amp;""""&amp;VLOOKUP(AZ$160,$AD$9:$AN$15,8,FALSE)&amp;""""&amp;"#g'"&amp;"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89" s="71" t="str">
        <f>SUBSTITUTE(IF(VLOOKUP(BA$160,$AD$9:$AN$15,8,FALSE)=INDEX($E$91:$G$118,MATCH("●",INDEX($H$91:$AQ$118,,MATCH($D189,$67:$67,0)-7),0),1),"","sed -i "&amp;IF($AK$158="MacOS","'' ","")&amp;"'s#"&amp;BA$160&amp;"="""&amp;VLOOKUP(BA$160,$AD$9:$AN$15,8,FALSE)&amp;""""&amp;"#"&amp;BA$160&amp;"="&amp;""""&amp;INDEX($E$91:$G$118,MATCH("●",INDEX($H$91:$AQ$118,,MATCH($D189,$67:$67,0)-7),0),1)&amp;""""&amp;"#g'"&amp;" ${CONFIG_DIR}"&amp;$K$7&amp;"; export "&amp;BA$160&amp;"="&amp;""""&amp;INDEX($E$91:$G$118,MATCH("●",INDEX($H$91:$AQ$118,,MATCH($D189,$67:$67,0)-7),0),1)&amp;""";"),",",""",""")</f>
        <v>sed -i '' 's#COLUMN_DATA_LENGTH="1"",""100"",""2"",""3"",""4"",""5"",""4.3"",""11.4"",""2"",""YYYYMMDDhhmmss"#COLUMN_DATA_LENGTH="YYYYMMDD"#g' ${CONFIG_DIR}db_data_config.txt; export COLUMN_DATA_LENGTH="YYYYMMDD";</v>
      </c>
      <c r="BB189" s="71" t="str">
        <f>SUBSTITUTE(IF(INDEX($E$91:$G$118,MATCH("●",INDEX($H$91:$AQ$118,,MATCH($D189,$67:$67,0)-7),0),1)=VLOOKUP(BB$160,$AD$9:$AN$15,8,FALSE),"","sed -i "&amp;IF($AK$158="MacOS","'' ","")&amp;"'s#"&amp;BB$160&amp;"="""&amp;INDEX($E$91:$G$118,MATCH("●",INDEX($H$91:$AQ$118,,MATCH($D189,$67:$67,0)-7),0),1)&amp;""""&amp;"#"&amp;BB$160&amp;"="&amp;""""&amp;VLOOKUP(BB$160,$AD$9:$AN$15,8,FALSE)&amp;""""&amp;"#g'"&amp;"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's#COLUMN_DATA_LENGTH="YYYYMMDD"#COLUMN_DATA_LENGTH="1"",""100"",""2"",""3"",""4"",""5"",""4.3"",""11.4"",""2"",""YYYYMMDDhhmmss"#g' ${CONFIG_DIR}db_data_config.txt; export COLUMN_DATA_LENGTH="1"",""100"",""2"",""3"",""4"",""5"",""4.3"",""11.4"",""2"",""YYYYMMDDhhmmss";</v>
      </c>
      <c r="BC189" s="71" t="str">
        <f>SUBSTITUTE(IF(VLOOKUP(BC$160,$AD$9:$AN$15,8,FALSE)=INDEX($E$120:$G$122,MATCH("●",INDEX($H$120:$AQ$122,,MATCH($D189,$67:$67,0)-7),0),1),"","sed -i "&amp;IF($AK$158="MacOS","'' ","")&amp;"'s#"&amp;BC$160&amp;"="""&amp;VLOOKUP(BC$160,$AD$9:$AN$15,8,FALSE)&amp;""""&amp;"#"&amp;BC$160&amp;"="&amp;""""&amp;INDEX($E$120:$G$122,MATCH("●",INDEX($H$120:$AQ$122,,MATCH($D189,$67:$67,0)-7),0),1)&amp;""""&amp;"#g'"&amp;" ${CONFIG_DIR}"&amp;$K$7&amp;"; export "&amp;BC$160&amp;"="&amp;""""&amp;INDEX($E$120:$G$122,MATCH("●",INDEX($H$120:$AQ$122,,MATCH($D189,$67:$67,0)-7),0),1)&amp;""";"),",",""",""")</f>
        <v/>
      </c>
      <c r="BD189" s="71" t="str">
        <f>SUBSTITUTE(IF(INDEX($E$120:$G$122,MATCH("●",INDEX($H$120:$AQ$122,,MATCH($D189,$67:$67,0)-7),0),1)=VLOOKUP(BD$160,$AD$9:$AN$15,8,FALSE),"","sed -i "&amp;IF($AK$158="MacOS","'' ","")&amp;"'s#"&amp;BD$160&amp;"="""&amp;INDEX($E$120:$G$122,MATCH("●",INDEX($H$120:$AQ$122,,MATCH($D189,$67:$67,0)-7),0),1)&amp;""""&amp;"#"&amp;BD$160&amp;"="&amp;""""&amp;VLOOKUP(BD$160,$AD$9:$AN$15,8,FALSE)&amp;""""&amp;"#g'"&amp;"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89" s="71" t="str">
        <f>SUBSTITUTE(IF(VLOOKUP(BE$160,$AD$9:$AN$15,8,FALSE)=INDEX($E$124:$G$125,MATCH("●",INDEX($H$124:$AQ$125,,MATCH($D189,$67:$67,0)-7),0),1),"","sed -i "&amp;IF($AK$158="MacOS","'' ","")&amp;"'s#"&amp;BE$160&amp;"="""&amp;VLOOKUP(BE$160,$AD$9:$AN$15,8,FALSE)&amp;""""&amp;"#"&amp;BE$160&amp;"="&amp;""""&amp;INDEX($E$124:$G$125,MATCH("●",INDEX($H$124:$AQ$125,,MATCH($D189,$67:$67,0)-7),0),1)&amp;""""&amp;"#g'"&amp;" ${CONFIG_DIR}"&amp;$K$7&amp;"; export "&amp;BE$160&amp;"="&amp;""""&amp;INDEX($E$124:$G$125,MATCH("●",INDEX($H$124:$AQ$125,,MATCH($D189,$67:$67,0)-7),0),1)&amp;""";"),",",""",""")</f>
        <v/>
      </c>
      <c r="BF189" s="71" t="str">
        <f>SUBSTITUTE(IF(INDEX($E$124:$G$125,MATCH("●",INDEX($H$124:$AQ$125,,MATCH($D189,$67:$67,0)-7),0),1)=VLOOKUP(BF$160,$AD$9:$AN$15,8,FALSE),"","sed -i "&amp;IF($AK$158="MacOS","'' ","")&amp;"'s#"&amp;BF$160&amp;"="""&amp;INDEX($E$124:$G$125,MATCH("●",INDEX($H$124:$AQ$125,,MATCH($D189,$67:$67,0)-7),0),1)&amp;""""&amp;"#"&amp;BF$160&amp;"="&amp;""""&amp;VLOOKUP(BF$160,$AD$9:$AN$15,8,FALSE)&amp;""""&amp;"#g'"&amp;"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89" s="71" t="str">
        <f>SUBSTITUTE(IF(VLOOKUP(BG$160,$AD$9:$AN$15,8,FALSE)=INDEX($E$127:$G$128,MATCH("●",INDEX($H$127:$AQ$128,,MATCH($D189,$67:$67,0)-7),0),1),"","sed -i "&amp;IF($AK$158="MacOS","'' ","")&amp;"'s#"&amp;BG$160&amp;"="""&amp;VLOOKUP(BG$160,$AD$9:$AN$15,8,FALSE)&amp;""""&amp;"#"&amp;BG$160&amp;"="&amp;""""&amp;INDEX($E$127:$G$128,MATCH("●",INDEX($H$127:$AQ$128,,MATCH($D189,$67:$67,0)-7),0),1)&amp;""""&amp;"#g'"&amp;" ${CONFIG_DIR}"&amp;$K$7&amp;"; export "&amp;BG$160&amp;"="&amp;""""&amp;INDEX($E$127:$G$128,MATCH("●",INDEX($H$127:$AQ$128,,MATCH($D189,$67:$67,0)-7),0),1)&amp;""";"),",",""",""")</f>
        <v/>
      </c>
      <c r="BH189" s="71" t="str">
        <f>SUBSTITUTE(IF(INDEX($E$127:$G$128,MATCH("●",INDEX($H$127:$AQ$128,,MATCH($D189,$67:$67,0)-7),0),1)=VLOOKUP(BH$160,$AD$9:$AN$15,8,FALSE),"","sed -i "&amp;IF($AK$158="MacOS","'' ","")&amp;"'s#"&amp;BH$160&amp;"="""&amp;INDEX($E$127:$G$128,MATCH("●",INDEX($H$127:$AQ$128,,MATCH($D189,$67:$67,0)-7),0),1)&amp;""""&amp;"#"&amp;BH$160&amp;"="&amp;""""&amp;VLOOKUP(BH$160,$AD$9:$AN$15,8,FALSE)&amp;""""&amp;"#g'"&amp;"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89" s="71" t="str">
        <f>SUBSTITUTE(IF(VLOOKUP(BI$160,$AD$9:$AN$15,8,FALSE)=INDEX($E$130:$G$131,MATCH("●",INDEX($H$130:$AQ$131,,MATCH($D189,$67:$67,0)-7),0),1),"","sed -i "&amp;IF($AK$158="MacOS","'' ","")&amp;"'s#"&amp;BI$160&amp;"="""&amp;VLOOKUP(BI$160,$AD$9:$AN$15,8,FALSE)&amp;""""&amp;"#"&amp;BI$160&amp;"="&amp;""""&amp;INDEX($E$130:$G$131,MATCH("●",INDEX($H$130:$AQ$131,,MATCH($D189,$67:$67,0)-7),0),1)&amp;""""&amp;"#g'"&amp;" ${CONFIG_DIR}"&amp;$K$7&amp;"; export "&amp;BI$160&amp;"="&amp;""""&amp;INDEX($E$130:$G$131,MATCH("●",INDEX($H$130:$AQ$131,,MATCH($D189,$67:$67,0)-7),0),1)&amp;""";"),",",""",""")</f>
        <v/>
      </c>
      <c r="BJ189" s="71" t="str">
        <f>SUBSTITUTE(IF(INDEX($E$130:$G$131,MATCH("●",INDEX($H$130:$AQ$131,,MATCH($D189,$67:$67,0)-7),0),1)=VLOOKUP(BJ$160,$AD$9:$AN$15,8,FALSE),"","sed -i "&amp;IF($AK$158="MacOS","'' ","")&amp;"'s#"&amp;BJ$160&amp;"="""&amp;INDEX($E$130:$G$131,MATCH("●",INDEX($H$130:$AQ$131,,MATCH($D189,$67:$67,0)-7),0),1)&amp;""""&amp;"#"&amp;BJ$160&amp;"="&amp;""""&amp;VLOOKUP(BJ$160,$AD$9:$AN$15,8,FALSE)&amp;""""&amp;"#g'"&amp;"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89" s="71" t="str">
        <f>SUBSTITUTE(IF(VLOOKUP(BK$160,$AD$19:$AN$19,8,FALSE)=INDEX($E$133:$G$134,MATCH("●",INDEX($H$133:$AQ$134,,MATCH($D189,$67:$67,0)-7),0),1),"","sed -i "&amp;IF($AK$158="MacOS","'' ","")&amp;"'s#"&amp;BK$160&amp;"="""&amp;VLOOKUP(BK$160,$AD$19:$AN$19,8,FALSE)&amp;""""&amp;"#"&amp;BK$160&amp;"="&amp;""""&amp;INDEX($E$133:$G$134,MATCH("●",INDEX($H$133:$AQ$134,,MATCH($D189,$67:$67,0)-7),0),1)&amp;""""&amp;"#g'"&amp;" ${CONFIG_DIR}"&amp;$K$17&amp;"; export "&amp;BK$160&amp;"="&amp;""""&amp;INDEX($E$133:$G$134,MATCH("●",INDEX($H$133:$AQ$134,,MATCH($D189,$67:$67,0)-7),0),1)&amp;""";"),",",""",""")</f>
        <v/>
      </c>
      <c r="BL189" s="71" t="str">
        <f>SUBSTITUTE(IF(INDEX($E$133:$G$134,MATCH("●",INDEX($H$133:$AQ$134,,MATCH($D189,$67:$67,0)-7),0),1)=VLOOKUP(BL$160,$AD$19:$AN$19,8,FALSE),"","sed -i "&amp;IF($AK$158="MacOS","'' ","")&amp;"'s#"&amp;BL$160&amp;"="""&amp;INDEX($E$133:$G$134,MATCH("●",INDEX($H$133:$AQ$134,,MATCH($D189,$67:$67,0)-7),0),1)&amp;""""&amp;"#"&amp;BL$160&amp;"="&amp;""""&amp;VLOOKUP(BL$160,$AD$19:$AN$19,8,FALSE)&amp;""""&amp;"#g'"&amp;"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89" s="5" t="s">
        <v>735</v>
      </c>
    </row>
    <row r="190" spans="4:65" ht="136" customHeight="1">
      <c r="D190" s="96">
        <f t="shared" si="3"/>
        <v>29</v>
      </c>
      <c r="E190" s="97"/>
      <c r="F190" s="97"/>
      <c r="G190" s="98"/>
      <c r="H190" s="45" t="str">
        <f t="shared" ca="1" si="2"/>
        <v>clear; echo テストケース029;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's#COLUMN_DATA_LENGTH="1","100","2","3","4","5","4.3","11.4","2","YYYYMMDDhhmmss"#COLUMN_DATA_LENGTH="YYYYMM"#g' ${CONFIG_DIR}db_data_config.txt; export COLUMN_DATA_LENGTH="YYYYMM";sh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's#COLUMN_DATA_LENGTH="YYYYMM"#COLUMN_DATA_LENGTH="1","100","2","3","4","5","4.3","11.4","2","YYYYMMDDhhmmss"#g' ${CONFIG_DIR}db_data_config.txt; export COLUMN_DATA_LENGTH="1","100","2","3","4","5","4.3","11.4","2","YYYYMMDDhhmmss";</v>
      </c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7"/>
      <c r="AE190" s="99" t="str" cm="1">
        <f t="array" ref="AE190">SUBSTITUTE(INDEX($H$136:$AQ$136, , MATCH($D190, $67:$67, 0)-7),"-","")</f>
        <v>正常</v>
      </c>
      <c r="AF190" s="100"/>
      <c r="AG190" s="101"/>
      <c r="AH190" s="102" t="s">
        <v>1674</v>
      </c>
      <c r="AI190" s="103"/>
      <c r="AJ190" s="103"/>
      <c r="AK190" s="103"/>
      <c r="AL190" s="103"/>
      <c r="AM190" s="103"/>
      <c r="AN190" s="103"/>
      <c r="AO190" s="103"/>
      <c r="AP190" s="103"/>
      <c r="AQ190" s="104"/>
      <c r="AS190" s="68" t="str" cm="1">
        <f t="array" ref="AS190">SUBSTITUTE(TEXT(INDEX($H$139:$AQ$139,1,$D190),"000000"),"-","")</f>
        <v>410001</v>
      </c>
      <c r="AT190" s="69"/>
      <c r="AU190" s="70"/>
      <c r="AW190" s="71" t="str">
        <f>SUBSTITUTE(IF(VLOOKUP(AW$160,$AD$9:$AN$15,8,FALSE)=INDEX($E$73:$G$75,MATCH("●",INDEX($H$73:$AQ$75,,MATCH($D190,$67:$67,0)-7),0),1),"","sed -i "&amp;IF($AK$158="MacOS","'' ","")&amp;"'s#"&amp;AW$160&amp;"="""&amp;VLOOKUP(AW$160,$AD$9:$AN$15,8,FALSE)&amp;""""&amp;"#"&amp;AW$160&amp;"="&amp;""""&amp;INDEX($E$73:$G$75,MATCH("●",INDEX($H$73:$AQ$75,,MATCH($D190,$67:$67,0)-7),0),1)&amp;""""&amp;"#g'"&amp;" ${CONFIG_DIR}"&amp;$K$7&amp;"; export "&amp;AW$160&amp;"="&amp;""""&amp;INDEX($E$73:$G$75,MATCH("●",INDEX($H$73:$AQ$75,,MATCH($D190,$67:$67,0)-7),0),1)&amp;""";"),",",""",""")</f>
        <v>sed -i '' 's#COLUMN_COUNTS="10"#COLUMN_COUNTS="1"#g' ${CONFIG_DIR}db_data_config.txt; export COLUMN_COUNTS="1";</v>
      </c>
      <c r="AX190" s="71" t="str">
        <f>SUBSTITUTE(IF(INDEX($E$73:$G$75,MATCH("●",INDEX($H$73:$AQ$75,,MATCH($D190,$67:$67,0)-7),0),1)=VLOOKUP(AX$160,$AD$9:$AN$15,8,FALSE),"","sed -i "&amp;IF($AK$158="MacOS","'' ","")&amp;"'s#"&amp;AX$160&amp;"="""&amp;INDEX($E$73:$G$75,MATCH("●",INDEX($H$73:$AQ$75,,MATCH($D190,$67:$67,0)-7),0),1)&amp;""""&amp;"#"&amp;AX$160&amp;"="&amp;""""&amp;VLOOKUP(AX$160,$AD$9:$AN$15,8,FALSE)&amp;""""&amp;"#g'"&amp;"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90" s="71" t="str">
        <f>SUBSTITUTE(IF(VLOOKUP(AY$160,$AD$9:$AN$15,8,FALSE)=INDEX($E$77:$G$89,MATCH("●",INDEX($H$77:$AQ$89,,MATCH($D190,$67:$67,0)-7),0),1),"","sed -i "&amp;IF($AK$158="MacOS","'' ","")&amp;"'s#"&amp;AY$160&amp;"="""&amp;VLOOKUP(AY$160,$AD$9:$AN$15,8,FALSE)&amp;""""&amp;"#"&amp;AY$160&amp;"="&amp;""""&amp;INDEX($E$77:$G$89,MATCH("●",INDEX($H$77:$AQ$89,,MATCH($D190,$67:$67,0)-7),0),1)&amp;""""&amp;"#g'"&amp;" ${CONFIG_DIR}"&amp;$K$7&amp;"; export "&amp;AY$160&amp;"="&amp;""""&amp;INDEX($E$77:$G$89,MATCH("●",INDEX($H$77:$AQ$89,,MATCH($D190,$67:$67,0)-7),0),1)&amp;""";"),",",""",""")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90" s="71" t="str">
        <f>SUBSTITUTE(IF(INDEX($E$77:$G$89,MATCH("●",INDEX($H$77:$AQ$89,,MATCH($D190,$67:$67,0)-7),0),1)=VLOOKUP(AZ$160,$AD$9:$AN$15,8,FALSE),"","sed -i "&amp;IF($AK$158="MacOS","'' ","")&amp;"'s#"&amp;AZ$160&amp;"="""&amp;INDEX($E$77:$G$89,MATCH("●",INDEX($H$77:$AQ$89,,MATCH($D190,$67:$67,0)-7),0),1)&amp;""""&amp;"#"&amp;AZ$160&amp;"="&amp;""""&amp;VLOOKUP(AZ$160,$AD$9:$AN$15,8,FALSE)&amp;""""&amp;"#g'"&amp;"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90" s="71" t="str">
        <f>SUBSTITUTE(IF(VLOOKUP(BA$160,$AD$9:$AN$15,8,FALSE)=INDEX($E$91:$G$118,MATCH("●",INDEX($H$91:$AQ$118,,MATCH($D190,$67:$67,0)-7),0),1),"","sed -i "&amp;IF($AK$158="MacOS","'' ","")&amp;"'s#"&amp;BA$160&amp;"="""&amp;VLOOKUP(BA$160,$AD$9:$AN$15,8,FALSE)&amp;""""&amp;"#"&amp;BA$160&amp;"="&amp;""""&amp;INDEX($E$91:$G$118,MATCH("●",INDEX($H$91:$AQ$118,,MATCH($D190,$67:$67,0)-7),0),1)&amp;""""&amp;"#g'"&amp;" ${CONFIG_DIR}"&amp;$K$7&amp;"; export "&amp;BA$160&amp;"="&amp;""""&amp;INDEX($E$91:$G$118,MATCH("●",INDEX($H$91:$AQ$118,,MATCH($D190,$67:$67,0)-7),0),1)&amp;""";"),",",""",""")</f>
        <v>sed -i '' 's#COLUMN_DATA_LENGTH="1"",""100"",""2"",""3"",""4"",""5"",""4.3"",""11.4"",""2"",""YYYYMMDDhhmmss"#COLUMN_DATA_LENGTH="YYYYMM"#g' ${CONFIG_DIR}db_data_config.txt; export COLUMN_DATA_LENGTH="YYYYMM";</v>
      </c>
      <c r="BB190" s="71" t="str">
        <f>SUBSTITUTE(IF(INDEX($E$91:$G$118,MATCH("●",INDEX($H$91:$AQ$118,,MATCH($D190,$67:$67,0)-7),0),1)=VLOOKUP(BB$160,$AD$9:$AN$15,8,FALSE),"","sed -i "&amp;IF($AK$158="MacOS","'' ","")&amp;"'s#"&amp;BB$160&amp;"="""&amp;INDEX($E$91:$G$118,MATCH("●",INDEX($H$91:$AQ$118,,MATCH($D190,$67:$67,0)-7),0),1)&amp;""""&amp;"#"&amp;BB$160&amp;"="&amp;""""&amp;VLOOKUP(BB$160,$AD$9:$AN$15,8,FALSE)&amp;""""&amp;"#g'"&amp;"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's#COLUMN_DATA_LENGTH="YYYYMM"#COLUMN_DATA_LENGTH="1"",""100"",""2"",""3"",""4"",""5"",""4.3"",""11.4"",""2"",""YYYYMMDDhhmmss"#g' ${CONFIG_DIR}db_data_config.txt; export COLUMN_DATA_LENGTH="1"",""100"",""2"",""3"",""4"",""5"",""4.3"",""11.4"",""2"",""YYYYMMDDhhmmss";</v>
      </c>
      <c r="BC190" s="71" t="str">
        <f>SUBSTITUTE(IF(VLOOKUP(BC$160,$AD$9:$AN$15,8,FALSE)=INDEX($E$120:$G$122,MATCH("●",INDEX($H$120:$AQ$122,,MATCH($D190,$67:$67,0)-7),0),1),"","sed -i "&amp;IF($AK$158="MacOS","'' ","")&amp;"'s#"&amp;BC$160&amp;"="""&amp;VLOOKUP(BC$160,$AD$9:$AN$15,8,FALSE)&amp;""""&amp;"#"&amp;BC$160&amp;"="&amp;""""&amp;INDEX($E$120:$G$122,MATCH("●",INDEX($H$120:$AQ$122,,MATCH($D190,$67:$67,0)-7),0),1)&amp;""""&amp;"#g'"&amp;" ${CONFIG_DIR}"&amp;$K$7&amp;"; export "&amp;BC$160&amp;"="&amp;""""&amp;INDEX($E$120:$G$122,MATCH("●",INDEX($H$120:$AQ$122,,MATCH($D190,$67:$67,0)-7),0),1)&amp;""";"),",",""",""")</f>
        <v/>
      </c>
      <c r="BD190" s="71" t="str">
        <f>SUBSTITUTE(IF(INDEX($E$120:$G$122,MATCH("●",INDEX($H$120:$AQ$122,,MATCH($D190,$67:$67,0)-7),0),1)=VLOOKUP(BD$160,$AD$9:$AN$15,8,FALSE),"","sed -i "&amp;IF($AK$158="MacOS","'' ","")&amp;"'s#"&amp;BD$160&amp;"="""&amp;INDEX($E$120:$G$122,MATCH("●",INDEX($H$120:$AQ$122,,MATCH($D190,$67:$67,0)-7),0),1)&amp;""""&amp;"#"&amp;BD$160&amp;"="&amp;""""&amp;VLOOKUP(BD$160,$AD$9:$AN$15,8,FALSE)&amp;""""&amp;"#g'"&amp;"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90" s="71" t="str">
        <f>SUBSTITUTE(IF(VLOOKUP(BE$160,$AD$9:$AN$15,8,FALSE)=INDEX($E$124:$G$125,MATCH("●",INDEX($H$124:$AQ$125,,MATCH($D190,$67:$67,0)-7),0),1),"","sed -i "&amp;IF($AK$158="MacOS","'' ","")&amp;"'s#"&amp;BE$160&amp;"="""&amp;VLOOKUP(BE$160,$AD$9:$AN$15,8,FALSE)&amp;""""&amp;"#"&amp;BE$160&amp;"="&amp;""""&amp;INDEX($E$124:$G$125,MATCH("●",INDEX($H$124:$AQ$125,,MATCH($D190,$67:$67,0)-7),0),1)&amp;""""&amp;"#g'"&amp;" ${CONFIG_DIR}"&amp;$K$7&amp;"; export "&amp;BE$160&amp;"="&amp;""""&amp;INDEX($E$124:$G$125,MATCH("●",INDEX($H$124:$AQ$125,,MATCH($D190,$67:$67,0)-7),0),1)&amp;""";"),",",""",""")</f>
        <v/>
      </c>
      <c r="BF190" s="71" t="str">
        <f>SUBSTITUTE(IF(INDEX($E$124:$G$125,MATCH("●",INDEX($H$124:$AQ$125,,MATCH($D190,$67:$67,0)-7),0),1)=VLOOKUP(BF$160,$AD$9:$AN$15,8,FALSE),"","sed -i "&amp;IF($AK$158="MacOS","'' ","")&amp;"'s#"&amp;BF$160&amp;"="""&amp;INDEX($E$124:$G$125,MATCH("●",INDEX($H$124:$AQ$125,,MATCH($D190,$67:$67,0)-7),0),1)&amp;""""&amp;"#"&amp;BF$160&amp;"="&amp;""""&amp;VLOOKUP(BF$160,$AD$9:$AN$15,8,FALSE)&amp;""""&amp;"#g'"&amp;"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90" s="71" t="str">
        <f>SUBSTITUTE(IF(VLOOKUP(BG$160,$AD$9:$AN$15,8,FALSE)=INDEX($E$127:$G$128,MATCH("●",INDEX($H$127:$AQ$128,,MATCH($D190,$67:$67,0)-7),0),1),"","sed -i "&amp;IF($AK$158="MacOS","'' ","")&amp;"'s#"&amp;BG$160&amp;"="""&amp;VLOOKUP(BG$160,$AD$9:$AN$15,8,FALSE)&amp;""""&amp;"#"&amp;BG$160&amp;"="&amp;""""&amp;INDEX($E$127:$G$128,MATCH("●",INDEX($H$127:$AQ$128,,MATCH($D190,$67:$67,0)-7),0),1)&amp;""""&amp;"#g'"&amp;" ${CONFIG_DIR}"&amp;$K$7&amp;"; export "&amp;BG$160&amp;"="&amp;""""&amp;INDEX($E$127:$G$128,MATCH("●",INDEX($H$127:$AQ$128,,MATCH($D190,$67:$67,0)-7),0),1)&amp;""";"),",",""",""")</f>
        <v/>
      </c>
      <c r="BH190" s="71" t="str">
        <f>SUBSTITUTE(IF(INDEX($E$127:$G$128,MATCH("●",INDEX($H$127:$AQ$128,,MATCH($D190,$67:$67,0)-7),0),1)=VLOOKUP(BH$160,$AD$9:$AN$15,8,FALSE),"","sed -i "&amp;IF($AK$158="MacOS","'' ","")&amp;"'s#"&amp;BH$160&amp;"="""&amp;INDEX($E$127:$G$128,MATCH("●",INDEX($H$127:$AQ$128,,MATCH($D190,$67:$67,0)-7),0),1)&amp;""""&amp;"#"&amp;BH$160&amp;"="&amp;""""&amp;VLOOKUP(BH$160,$AD$9:$AN$15,8,FALSE)&amp;""""&amp;"#g'"&amp;"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90" s="71" t="str">
        <f>SUBSTITUTE(IF(VLOOKUP(BI$160,$AD$9:$AN$15,8,FALSE)=INDEX($E$130:$G$131,MATCH("●",INDEX($H$130:$AQ$131,,MATCH($D190,$67:$67,0)-7),0),1),"","sed -i "&amp;IF($AK$158="MacOS","'' ","")&amp;"'s#"&amp;BI$160&amp;"="""&amp;VLOOKUP(BI$160,$AD$9:$AN$15,8,FALSE)&amp;""""&amp;"#"&amp;BI$160&amp;"="&amp;""""&amp;INDEX($E$130:$G$131,MATCH("●",INDEX($H$130:$AQ$131,,MATCH($D190,$67:$67,0)-7),0),1)&amp;""""&amp;"#g'"&amp;" ${CONFIG_DIR}"&amp;$K$7&amp;"; export "&amp;BI$160&amp;"="&amp;""""&amp;INDEX($E$130:$G$131,MATCH("●",INDEX($H$130:$AQ$131,,MATCH($D190,$67:$67,0)-7),0),1)&amp;""";"),",",""",""")</f>
        <v/>
      </c>
      <c r="BJ190" s="71" t="str">
        <f>SUBSTITUTE(IF(INDEX($E$130:$G$131,MATCH("●",INDEX($H$130:$AQ$131,,MATCH($D190,$67:$67,0)-7),0),1)=VLOOKUP(BJ$160,$AD$9:$AN$15,8,FALSE),"","sed -i "&amp;IF($AK$158="MacOS","'' ","")&amp;"'s#"&amp;BJ$160&amp;"="""&amp;INDEX($E$130:$G$131,MATCH("●",INDEX($H$130:$AQ$131,,MATCH($D190,$67:$67,0)-7),0),1)&amp;""""&amp;"#"&amp;BJ$160&amp;"="&amp;""""&amp;VLOOKUP(BJ$160,$AD$9:$AN$15,8,FALSE)&amp;""""&amp;"#g'"&amp;"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90" s="71" t="str">
        <f>SUBSTITUTE(IF(VLOOKUP(BK$160,$AD$19:$AN$19,8,FALSE)=INDEX($E$133:$G$134,MATCH("●",INDEX($H$133:$AQ$134,,MATCH($D190,$67:$67,0)-7),0),1),"","sed -i "&amp;IF($AK$158="MacOS","'' ","")&amp;"'s#"&amp;BK$160&amp;"="""&amp;VLOOKUP(BK$160,$AD$19:$AN$19,8,FALSE)&amp;""""&amp;"#"&amp;BK$160&amp;"="&amp;""""&amp;INDEX($E$133:$G$134,MATCH("●",INDEX($H$133:$AQ$134,,MATCH($D190,$67:$67,0)-7),0),1)&amp;""""&amp;"#g'"&amp;" ${CONFIG_DIR}"&amp;$K$17&amp;"; export "&amp;BK$160&amp;"="&amp;""""&amp;INDEX($E$133:$G$134,MATCH("●",INDEX($H$133:$AQ$134,,MATCH($D190,$67:$67,0)-7),0),1)&amp;""";"),",",""",""")</f>
        <v/>
      </c>
      <c r="BL190" s="71" t="str">
        <f>SUBSTITUTE(IF(INDEX($E$133:$G$134,MATCH("●",INDEX($H$133:$AQ$134,,MATCH($D190,$67:$67,0)-7),0),1)=VLOOKUP(BL$160,$AD$19:$AN$19,8,FALSE),"","sed -i "&amp;IF($AK$158="MacOS","'' ","")&amp;"'s#"&amp;BL$160&amp;"="""&amp;INDEX($E$133:$G$134,MATCH("●",INDEX($H$133:$AQ$134,,MATCH($D190,$67:$67,0)-7),0),1)&amp;""""&amp;"#"&amp;BL$160&amp;"="&amp;""""&amp;VLOOKUP(BL$160,$AD$19:$AN$19,8,FALSE)&amp;""""&amp;"#g'"&amp;"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90" s="5" t="s">
        <v>735</v>
      </c>
    </row>
    <row r="191" spans="4:65" ht="136" customHeight="1">
      <c r="D191" s="96">
        <f t="shared" si="3"/>
        <v>30</v>
      </c>
      <c r="E191" s="97"/>
      <c r="F191" s="97"/>
      <c r="G191" s="98"/>
      <c r="H191" s="45" t="str">
        <f t="shared" ca="1" si="2"/>
        <v>clear; echo テストケース030;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's#COLUMN_DATA_LENGTH="1","100","2","3","4","5","4.3","11.4","2","YYYYMMDDhhmmss"#COLUMN_DATA_LENGTH="MMDD"#g' ${CONFIG_DIR}db_data_config.txt; export COLUMN_DATA_LENGTH="MMDD";sh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's#COLUMN_DATA_LENGTH="MMDD"#COLUMN_DATA_LENGTH="1","100","2","3","4","5","4.3","11.4","2","YYYYMMDDhhmmss"#g' ${CONFIG_DIR}db_data_config.txt; export COLUMN_DATA_LENGTH="1","100","2","3","4","5","4.3","11.4","2","YYYYMMDDhhmmss";</v>
      </c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7"/>
      <c r="AE191" s="99" t="str" cm="1">
        <f t="array" ref="AE191">SUBSTITUTE(INDEX($H$136:$AQ$136, , MATCH($D191, $67:$67, 0)-7),"-","")</f>
        <v>正常</v>
      </c>
      <c r="AF191" s="100"/>
      <c r="AG191" s="101"/>
      <c r="AH191" s="102" t="s">
        <v>1675</v>
      </c>
      <c r="AI191" s="103"/>
      <c r="AJ191" s="103"/>
      <c r="AK191" s="103"/>
      <c r="AL191" s="103"/>
      <c r="AM191" s="103"/>
      <c r="AN191" s="103"/>
      <c r="AO191" s="103"/>
      <c r="AP191" s="103"/>
      <c r="AQ191" s="104"/>
      <c r="AS191" s="68" t="str" cm="1">
        <f t="array" ref="AS191">SUBSTITUTE(TEXT(INDEX($H$139:$AQ$139,1,$D191),"000000"),"-","")</f>
        <v>410001</v>
      </c>
      <c r="AT191" s="69"/>
      <c r="AU191" s="70"/>
      <c r="AW191" s="71" t="str">
        <f>SUBSTITUTE(IF(VLOOKUP(AW$160,$AD$9:$AN$15,8,FALSE)=INDEX($E$73:$G$75,MATCH("●",INDEX($H$73:$AQ$75,,MATCH($D191,$67:$67,0)-7),0),1),"","sed -i "&amp;IF($AK$158="MacOS","'' ","")&amp;"'s#"&amp;AW$160&amp;"="""&amp;VLOOKUP(AW$160,$AD$9:$AN$15,8,FALSE)&amp;""""&amp;"#"&amp;AW$160&amp;"="&amp;""""&amp;INDEX($E$73:$G$75,MATCH("●",INDEX($H$73:$AQ$75,,MATCH($D191,$67:$67,0)-7),0),1)&amp;""""&amp;"#g'"&amp;" ${CONFIG_DIR}"&amp;$K$7&amp;"; export "&amp;AW$160&amp;"="&amp;""""&amp;INDEX($E$73:$G$75,MATCH("●",INDEX($H$73:$AQ$75,,MATCH($D191,$67:$67,0)-7),0),1)&amp;""";"),",",""",""")</f>
        <v>sed -i '' 's#COLUMN_COUNTS="10"#COLUMN_COUNTS="1"#g' ${CONFIG_DIR}db_data_config.txt; export COLUMN_COUNTS="1";</v>
      </c>
      <c r="AX191" s="71" t="str">
        <f>SUBSTITUTE(IF(INDEX($E$73:$G$75,MATCH("●",INDEX($H$73:$AQ$75,,MATCH($D191,$67:$67,0)-7),0),1)=VLOOKUP(AX$160,$AD$9:$AN$15,8,FALSE),"","sed -i "&amp;IF($AK$158="MacOS","'' ","")&amp;"'s#"&amp;AX$160&amp;"="""&amp;INDEX($E$73:$G$75,MATCH("●",INDEX($H$73:$AQ$75,,MATCH($D191,$67:$67,0)-7),0),1)&amp;""""&amp;"#"&amp;AX$160&amp;"="&amp;""""&amp;VLOOKUP(AX$160,$AD$9:$AN$15,8,FALSE)&amp;""""&amp;"#g'"&amp;"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91" s="71" t="str">
        <f>SUBSTITUTE(IF(VLOOKUP(AY$160,$AD$9:$AN$15,8,FALSE)=INDEX($E$77:$G$89,MATCH("●",INDEX($H$77:$AQ$89,,MATCH($D191,$67:$67,0)-7),0),1),"","sed -i "&amp;IF($AK$158="MacOS","'' ","")&amp;"'s#"&amp;AY$160&amp;"="""&amp;VLOOKUP(AY$160,$AD$9:$AN$15,8,FALSE)&amp;""""&amp;"#"&amp;AY$160&amp;"="&amp;""""&amp;INDEX($E$77:$G$89,MATCH("●",INDEX($H$77:$AQ$89,,MATCH($D191,$67:$67,0)-7),0),1)&amp;""""&amp;"#g'"&amp;" ${CONFIG_DIR}"&amp;$K$7&amp;"; export "&amp;AY$160&amp;"="&amp;""""&amp;INDEX($E$77:$G$89,MATCH("●",INDEX($H$77:$AQ$89,,MATCH($D191,$67:$67,0)-7),0),1)&amp;""";"),",",""",""")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91" s="71" t="str">
        <f>SUBSTITUTE(IF(INDEX($E$77:$G$89,MATCH("●",INDEX($H$77:$AQ$89,,MATCH($D191,$67:$67,0)-7),0),1)=VLOOKUP(AZ$160,$AD$9:$AN$15,8,FALSE),"","sed -i "&amp;IF($AK$158="MacOS","'' ","")&amp;"'s#"&amp;AZ$160&amp;"="""&amp;INDEX($E$77:$G$89,MATCH("●",INDEX($H$77:$AQ$89,,MATCH($D191,$67:$67,0)-7),0),1)&amp;""""&amp;"#"&amp;AZ$160&amp;"="&amp;""""&amp;VLOOKUP(AZ$160,$AD$9:$AN$15,8,FALSE)&amp;""""&amp;"#g'"&amp;"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91" s="71" t="str">
        <f>SUBSTITUTE(IF(VLOOKUP(BA$160,$AD$9:$AN$15,8,FALSE)=INDEX($E$91:$G$118,MATCH("●",INDEX($H$91:$AQ$118,,MATCH($D191,$67:$67,0)-7),0),1),"","sed -i "&amp;IF($AK$158="MacOS","'' ","")&amp;"'s#"&amp;BA$160&amp;"="""&amp;VLOOKUP(BA$160,$AD$9:$AN$15,8,FALSE)&amp;""""&amp;"#"&amp;BA$160&amp;"="&amp;""""&amp;INDEX($E$91:$G$118,MATCH("●",INDEX($H$91:$AQ$118,,MATCH($D191,$67:$67,0)-7),0),1)&amp;""""&amp;"#g'"&amp;" ${CONFIG_DIR}"&amp;$K$7&amp;"; export "&amp;BA$160&amp;"="&amp;""""&amp;INDEX($E$91:$G$118,MATCH("●",INDEX($H$91:$AQ$118,,MATCH($D191,$67:$67,0)-7),0),1)&amp;""";"),",",""",""")</f>
        <v>sed -i '' 's#COLUMN_DATA_LENGTH="1"",""100"",""2"",""3"",""4"",""5"",""4.3"",""11.4"",""2"",""YYYYMMDDhhmmss"#COLUMN_DATA_LENGTH="MMDD"#g' ${CONFIG_DIR}db_data_config.txt; export COLUMN_DATA_LENGTH="MMDD";</v>
      </c>
      <c r="BB191" s="71" t="str">
        <f>SUBSTITUTE(IF(INDEX($E$91:$G$118,MATCH("●",INDEX($H$91:$AQ$118,,MATCH($D191,$67:$67,0)-7),0),1)=VLOOKUP(BB$160,$AD$9:$AN$15,8,FALSE),"","sed -i "&amp;IF($AK$158="MacOS","'' ","")&amp;"'s#"&amp;BB$160&amp;"="""&amp;INDEX($E$91:$G$118,MATCH("●",INDEX($H$91:$AQ$118,,MATCH($D191,$67:$67,0)-7),0),1)&amp;""""&amp;"#"&amp;BB$160&amp;"="&amp;""""&amp;VLOOKUP(BB$160,$AD$9:$AN$15,8,FALSE)&amp;""""&amp;"#g'"&amp;"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's#COLUMN_DATA_LENGTH="MMDD"#COLUMN_DATA_LENGTH="1"",""100"",""2"",""3"",""4"",""5"",""4.3"",""11.4"",""2"",""YYYYMMDDhhmmss"#g' ${CONFIG_DIR}db_data_config.txt; export COLUMN_DATA_LENGTH="1"",""100"",""2"",""3"",""4"",""5"",""4.3"",""11.4"",""2"",""YYYYMMDDhhmmss";</v>
      </c>
      <c r="BC191" s="71" t="str">
        <f>SUBSTITUTE(IF(VLOOKUP(BC$160,$AD$9:$AN$15,8,FALSE)=INDEX($E$120:$G$122,MATCH("●",INDEX($H$120:$AQ$122,,MATCH($D191,$67:$67,0)-7),0),1),"","sed -i "&amp;IF($AK$158="MacOS","'' ","")&amp;"'s#"&amp;BC$160&amp;"="""&amp;VLOOKUP(BC$160,$AD$9:$AN$15,8,FALSE)&amp;""""&amp;"#"&amp;BC$160&amp;"="&amp;""""&amp;INDEX($E$120:$G$122,MATCH("●",INDEX($H$120:$AQ$122,,MATCH($D191,$67:$67,0)-7),0),1)&amp;""""&amp;"#g'"&amp;" ${CONFIG_DIR}"&amp;$K$7&amp;"; export "&amp;BC$160&amp;"="&amp;""""&amp;INDEX($E$120:$G$122,MATCH("●",INDEX($H$120:$AQ$122,,MATCH($D191,$67:$67,0)-7),0),1)&amp;""";"),",",""",""")</f>
        <v/>
      </c>
      <c r="BD191" s="71" t="str">
        <f>SUBSTITUTE(IF(INDEX($E$120:$G$122,MATCH("●",INDEX($H$120:$AQ$122,,MATCH($D191,$67:$67,0)-7),0),1)=VLOOKUP(BD$160,$AD$9:$AN$15,8,FALSE),"","sed -i "&amp;IF($AK$158="MacOS","'' ","")&amp;"'s#"&amp;BD$160&amp;"="""&amp;INDEX($E$120:$G$122,MATCH("●",INDEX($H$120:$AQ$122,,MATCH($D191,$67:$67,0)-7),0),1)&amp;""""&amp;"#"&amp;BD$160&amp;"="&amp;""""&amp;VLOOKUP(BD$160,$AD$9:$AN$15,8,FALSE)&amp;""""&amp;"#g'"&amp;"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91" s="71" t="str">
        <f>SUBSTITUTE(IF(VLOOKUP(BE$160,$AD$9:$AN$15,8,FALSE)=INDEX($E$124:$G$125,MATCH("●",INDEX($H$124:$AQ$125,,MATCH($D191,$67:$67,0)-7),0),1),"","sed -i "&amp;IF($AK$158="MacOS","'' ","")&amp;"'s#"&amp;BE$160&amp;"="""&amp;VLOOKUP(BE$160,$AD$9:$AN$15,8,FALSE)&amp;""""&amp;"#"&amp;BE$160&amp;"="&amp;""""&amp;INDEX($E$124:$G$125,MATCH("●",INDEX($H$124:$AQ$125,,MATCH($D191,$67:$67,0)-7),0),1)&amp;""""&amp;"#g'"&amp;" ${CONFIG_DIR}"&amp;$K$7&amp;"; export "&amp;BE$160&amp;"="&amp;""""&amp;INDEX($E$124:$G$125,MATCH("●",INDEX($H$124:$AQ$125,,MATCH($D191,$67:$67,0)-7),0),1)&amp;""";"),",",""",""")</f>
        <v/>
      </c>
      <c r="BF191" s="71" t="str">
        <f>SUBSTITUTE(IF(INDEX($E$124:$G$125,MATCH("●",INDEX($H$124:$AQ$125,,MATCH($D191,$67:$67,0)-7),0),1)=VLOOKUP(BF$160,$AD$9:$AN$15,8,FALSE),"","sed -i "&amp;IF($AK$158="MacOS","'' ","")&amp;"'s#"&amp;BF$160&amp;"="""&amp;INDEX($E$124:$G$125,MATCH("●",INDEX($H$124:$AQ$125,,MATCH($D191,$67:$67,0)-7),0),1)&amp;""""&amp;"#"&amp;BF$160&amp;"="&amp;""""&amp;VLOOKUP(BF$160,$AD$9:$AN$15,8,FALSE)&amp;""""&amp;"#g'"&amp;"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91" s="71" t="str">
        <f>SUBSTITUTE(IF(VLOOKUP(BG$160,$AD$9:$AN$15,8,FALSE)=INDEX($E$127:$G$128,MATCH("●",INDEX($H$127:$AQ$128,,MATCH($D191,$67:$67,0)-7),0),1),"","sed -i "&amp;IF($AK$158="MacOS","'' ","")&amp;"'s#"&amp;BG$160&amp;"="""&amp;VLOOKUP(BG$160,$AD$9:$AN$15,8,FALSE)&amp;""""&amp;"#"&amp;BG$160&amp;"="&amp;""""&amp;INDEX($E$127:$G$128,MATCH("●",INDEX($H$127:$AQ$128,,MATCH($D191,$67:$67,0)-7),0),1)&amp;""""&amp;"#g'"&amp;" ${CONFIG_DIR}"&amp;$K$7&amp;"; export "&amp;BG$160&amp;"="&amp;""""&amp;INDEX($E$127:$G$128,MATCH("●",INDEX($H$127:$AQ$128,,MATCH($D191,$67:$67,0)-7),0),1)&amp;""";"),",",""",""")</f>
        <v/>
      </c>
      <c r="BH191" s="71" t="str">
        <f>SUBSTITUTE(IF(INDEX($E$127:$G$128,MATCH("●",INDEX($H$127:$AQ$128,,MATCH($D191,$67:$67,0)-7),0),1)=VLOOKUP(BH$160,$AD$9:$AN$15,8,FALSE),"","sed -i "&amp;IF($AK$158="MacOS","'' ","")&amp;"'s#"&amp;BH$160&amp;"="""&amp;INDEX($E$127:$G$128,MATCH("●",INDEX($H$127:$AQ$128,,MATCH($D191,$67:$67,0)-7),0),1)&amp;""""&amp;"#"&amp;BH$160&amp;"="&amp;""""&amp;VLOOKUP(BH$160,$AD$9:$AN$15,8,FALSE)&amp;""""&amp;"#g'"&amp;"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91" s="71" t="str">
        <f>SUBSTITUTE(IF(VLOOKUP(BI$160,$AD$9:$AN$15,8,FALSE)=INDEX($E$130:$G$131,MATCH("●",INDEX($H$130:$AQ$131,,MATCH($D191,$67:$67,0)-7),0),1),"","sed -i "&amp;IF($AK$158="MacOS","'' ","")&amp;"'s#"&amp;BI$160&amp;"="""&amp;VLOOKUP(BI$160,$AD$9:$AN$15,8,FALSE)&amp;""""&amp;"#"&amp;BI$160&amp;"="&amp;""""&amp;INDEX($E$130:$G$131,MATCH("●",INDEX($H$130:$AQ$131,,MATCH($D191,$67:$67,0)-7),0),1)&amp;""""&amp;"#g'"&amp;" ${CONFIG_DIR}"&amp;$K$7&amp;"; export "&amp;BI$160&amp;"="&amp;""""&amp;INDEX($E$130:$G$131,MATCH("●",INDEX($H$130:$AQ$131,,MATCH($D191,$67:$67,0)-7),0),1)&amp;""";"),",",""",""")</f>
        <v/>
      </c>
      <c r="BJ191" s="71" t="str">
        <f>SUBSTITUTE(IF(INDEX($E$130:$G$131,MATCH("●",INDEX($H$130:$AQ$131,,MATCH($D191,$67:$67,0)-7),0),1)=VLOOKUP(BJ$160,$AD$9:$AN$15,8,FALSE),"","sed -i "&amp;IF($AK$158="MacOS","'' ","")&amp;"'s#"&amp;BJ$160&amp;"="""&amp;INDEX($E$130:$G$131,MATCH("●",INDEX($H$130:$AQ$131,,MATCH($D191,$67:$67,0)-7),0),1)&amp;""""&amp;"#"&amp;BJ$160&amp;"="&amp;""""&amp;VLOOKUP(BJ$160,$AD$9:$AN$15,8,FALSE)&amp;""""&amp;"#g'"&amp;"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91" s="71" t="str">
        <f>SUBSTITUTE(IF(VLOOKUP(BK$160,$AD$19:$AN$19,8,FALSE)=INDEX($E$133:$G$134,MATCH("●",INDEX($H$133:$AQ$134,,MATCH($D191,$67:$67,0)-7),0),1),"","sed -i "&amp;IF($AK$158="MacOS","'' ","")&amp;"'s#"&amp;BK$160&amp;"="""&amp;VLOOKUP(BK$160,$AD$19:$AN$19,8,FALSE)&amp;""""&amp;"#"&amp;BK$160&amp;"="&amp;""""&amp;INDEX($E$133:$G$134,MATCH("●",INDEX($H$133:$AQ$134,,MATCH($D191,$67:$67,0)-7),0),1)&amp;""""&amp;"#g'"&amp;" ${CONFIG_DIR}"&amp;$K$17&amp;"; export "&amp;BK$160&amp;"="&amp;""""&amp;INDEX($E$133:$G$134,MATCH("●",INDEX($H$133:$AQ$134,,MATCH($D191,$67:$67,0)-7),0),1)&amp;""";"),",",""",""")</f>
        <v/>
      </c>
      <c r="BL191" s="71" t="str">
        <f>SUBSTITUTE(IF(INDEX($E$133:$G$134,MATCH("●",INDEX($H$133:$AQ$134,,MATCH($D191,$67:$67,0)-7),0),1)=VLOOKUP(BL$160,$AD$19:$AN$19,8,FALSE),"","sed -i "&amp;IF($AK$158="MacOS","'' ","")&amp;"'s#"&amp;BL$160&amp;"="""&amp;INDEX($E$133:$G$134,MATCH("●",INDEX($H$133:$AQ$134,,MATCH($D191,$67:$67,0)-7),0),1)&amp;""""&amp;"#"&amp;BL$160&amp;"="&amp;""""&amp;VLOOKUP(BL$160,$AD$19:$AN$19,8,FALSE)&amp;""""&amp;"#g'"&amp;"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91" s="5" t="s">
        <v>735</v>
      </c>
    </row>
    <row r="192" spans="4:65" ht="136" customHeight="1">
      <c r="D192" s="96">
        <f t="shared" si="3"/>
        <v>31</v>
      </c>
      <c r="E192" s="97"/>
      <c r="F192" s="97"/>
      <c r="G192" s="98"/>
      <c r="H192" s="45" t="str">
        <f t="shared" ca="1" si="2"/>
        <v>clear; echo テストケース031;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's#COLUMN_DATA_LENGTH="1","100","2","3","4","5","4.3","11.4","2","YYYYMMDDhhmmss"#COLUMN_DATA_LENGTH="YYMD"#g' ${CONFIG_DIR}db_data_config.txt; export COLUMN_DATA_LENGTH="YYMD";sh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's#COLUMN_DATA_LENGTH="YYMD"#COLUMN_DATA_LENGTH="1","100","2","3","4","5","4.3","11.4","2","YYYYMMDDhhmmss"#g' ${CONFIG_DIR}db_data_config.txt; export COLUMN_DATA_LENGTH="1","100","2","3","4","5","4.3","11.4","2","YYYYMMDDhhmmss";</v>
      </c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7"/>
      <c r="AE192" s="99" t="str" cm="1">
        <f t="array" ref="AE192">SUBSTITUTE(INDEX($H$136:$AQ$136, , MATCH($D192, $67:$67, 0)-7),"-","")</f>
        <v>正常</v>
      </c>
      <c r="AF192" s="100"/>
      <c r="AG192" s="101"/>
      <c r="AH192" s="102" t="s">
        <v>1676</v>
      </c>
      <c r="AI192" s="103"/>
      <c r="AJ192" s="103"/>
      <c r="AK192" s="103"/>
      <c r="AL192" s="103"/>
      <c r="AM192" s="103"/>
      <c r="AN192" s="103"/>
      <c r="AO192" s="103"/>
      <c r="AP192" s="103"/>
      <c r="AQ192" s="104"/>
      <c r="AS192" s="68" t="str" cm="1">
        <f t="array" ref="AS192">SUBSTITUTE(TEXT(INDEX($H$139:$AQ$139,1,$D192),"000000"),"-","")</f>
        <v>410001</v>
      </c>
      <c r="AT192" s="69"/>
      <c r="AU192" s="70"/>
      <c r="AW192" s="71" t="str">
        <f>SUBSTITUTE(IF(VLOOKUP(AW$160,$AD$9:$AN$15,8,FALSE)=INDEX($E$73:$G$75,MATCH("●",INDEX($H$73:$AQ$75,,MATCH($D192,$67:$67,0)-7),0),1),"","sed -i "&amp;IF($AK$158="MacOS","'' ","")&amp;"'s#"&amp;AW$160&amp;"="""&amp;VLOOKUP(AW$160,$AD$9:$AN$15,8,FALSE)&amp;""""&amp;"#"&amp;AW$160&amp;"="&amp;""""&amp;INDEX($E$73:$G$75,MATCH("●",INDEX($H$73:$AQ$75,,MATCH($D192,$67:$67,0)-7),0),1)&amp;""""&amp;"#g'"&amp;" ${CONFIG_DIR}"&amp;$K$7&amp;"; export "&amp;AW$160&amp;"="&amp;""""&amp;INDEX($E$73:$G$75,MATCH("●",INDEX($H$73:$AQ$75,,MATCH($D192,$67:$67,0)-7),0),1)&amp;""";"),",",""",""")</f>
        <v>sed -i '' 's#COLUMN_COUNTS="10"#COLUMN_COUNTS="1"#g' ${CONFIG_DIR}db_data_config.txt; export COLUMN_COUNTS="1";</v>
      </c>
      <c r="AX192" s="71" t="str">
        <f>SUBSTITUTE(IF(INDEX($E$73:$G$75,MATCH("●",INDEX($H$73:$AQ$75,,MATCH($D192,$67:$67,0)-7),0),1)=VLOOKUP(AX$160,$AD$9:$AN$15,8,FALSE),"","sed -i "&amp;IF($AK$158="MacOS","'' ","")&amp;"'s#"&amp;AX$160&amp;"="""&amp;INDEX($E$73:$G$75,MATCH("●",INDEX($H$73:$AQ$75,,MATCH($D192,$67:$67,0)-7),0),1)&amp;""""&amp;"#"&amp;AX$160&amp;"="&amp;""""&amp;VLOOKUP(AX$160,$AD$9:$AN$15,8,FALSE)&amp;""""&amp;"#g'"&amp;"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92" s="71" t="str">
        <f>SUBSTITUTE(IF(VLOOKUP(AY$160,$AD$9:$AN$15,8,FALSE)=INDEX($E$77:$G$89,MATCH("●",INDEX($H$77:$AQ$89,,MATCH($D192,$67:$67,0)-7),0),1),"","sed -i "&amp;IF($AK$158="MacOS","'' ","")&amp;"'s#"&amp;AY$160&amp;"="""&amp;VLOOKUP(AY$160,$AD$9:$AN$15,8,FALSE)&amp;""""&amp;"#"&amp;AY$160&amp;"="&amp;""""&amp;INDEX($E$77:$G$89,MATCH("●",INDEX($H$77:$AQ$89,,MATCH($D192,$67:$67,0)-7),0),1)&amp;""""&amp;"#g'"&amp;" ${CONFIG_DIR}"&amp;$K$7&amp;"; export "&amp;AY$160&amp;"="&amp;""""&amp;INDEX($E$77:$G$89,MATCH("●",INDEX($H$77:$AQ$89,,MATCH($D192,$67:$67,0)-7),0),1)&amp;""";"),",",""",""")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92" s="71" t="str">
        <f>SUBSTITUTE(IF(INDEX($E$77:$G$89,MATCH("●",INDEX($H$77:$AQ$89,,MATCH($D192,$67:$67,0)-7),0),1)=VLOOKUP(AZ$160,$AD$9:$AN$15,8,FALSE),"","sed -i "&amp;IF($AK$158="MacOS","'' ","")&amp;"'s#"&amp;AZ$160&amp;"="""&amp;INDEX($E$77:$G$89,MATCH("●",INDEX($H$77:$AQ$89,,MATCH($D192,$67:$67,0)-7),0),1)&amp;""""&amp;"#"&amp;AZ$160&amp;"="&amp;""""&amp;VLOOKUP(AZ$160,$AD$9:$AN$15,8,FALSE)&amp;""""&amp;"#g'"&amp;"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92" s="71" t="str">
        <f>SUBSTITUTE(IF(VLOOKUP(BA$160,$AD$9:$AN$15,8,FALSE)=INDEX($E$91:$G$118,MATCH("●",INDEX($H$91:$AQ$118,,MATCH($D192,$67:$67,0)-7),0),1),"","sed -i "&amp;IF($AK$158="MacOS","'' ","")&amp;"'s#"&amp;BA$160&amp;"="""&amp;VLOOKUP(BA$160,$AD$9:$AN$15,8,FALSE)&amp;""""&amp;"#"&amp;BA$160&amp;"="&amp;""""&amp;INDEX($E$91:$G$118,MATCH("●",INDEX($H$91:$AQ$118,,MATCH($D192,$67:$67,0)-7),0),1)&amp;""""&amp;"#g'"&amp;" ${CONFIG_DIR}"&amp;$K$7&amp;"; export "&amp;BA$160&amp;"="&amp;""""&amp;INDEX($E$91:$G$118,MATCH("●",INDEX($H$91:$AQ$118,,MATCH($D192,$67:$67,0)-7),0),1)&amp;""";"),",",""",""")</f>
        <v>sed -i '' 's#COLUMN_DATA_LENGTH="1"",""100"",""2"",""3"",""4"",""5"",""4.3"",""11.4"",""2"",""YYYYMMDDhhmmss"#COLUMN_DATA_LENGTH="YYMD"#g' ${CONFIG_DIR}db_data_config.txt; export COLUMN_DATA_LENGTH="YYMD";</v>
      </c>
      <c r="BB192" s="71" t="str">
        <f>SUBSTITUTE(IF(INDEX($E$91:$G$118,MATCH("●",INDEX($H$91:$AQ$118,,MATCH($D192,$67:$67,0)-7),0),1)=VLOOKUP(BB$160,$AD$9:$AN$15,8,FALSE),"","sed -i "&amp;IF($AK$158="MacOS","'' ","")&amp;"'s#"&amp;BB$160&amp;"="""&amp;INDEX($E$91:$G$118,MATCH("●",INDEX($H$91:$AQ$118,,MATCH($D192,$67:$67,0)-7),0),1)&amp;""""&amp;"#"&amp;BB$160&amp;"="&amp;""""&amp;VLOOKUP(BB$160,$AD$9:$AN$15,8,FALSE)&amp;""""&amp;"#g'"&amp;"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's#COLUMN_DATA_LENGTH="YYMD"#COLUMN_DATA_LENGTH="1"",""100"",""2"",""3"",""4"",""5"",""4.3"",""11.4"",""2"",""YYYYMMDDhhmmss"#g' ${CONFIG_DIR}db_data_config.txt; export COLUMN_DATA_LENGTH="1"",""100"",""2"",""3"",""4"",""5"",""4.3"",""11.4"",""2"",""YYYYMMDDhhmmss";</v>
      </c>
      <c r="BC192" s="71" t="str">
        <f>SUBSTITUTE(IF(VLOOKUP(BC$160,$AD$9:$AN$15,8,FALSE)=INDEX($E$120:$G$122,MATCH("●",INDEX($H$120:$AQ$122,,MATCH($D192,$67:$67,0)-7),0),1),"","sed -i "&amp;IF($AK$158="MacOS","'' ","")&amp;"'s#"&amp;BC$160&amp;"="""&amp;VLOOKUP(BC$160,$AD$9:$AN$15,8,FALSE)&amp;""""&amp;"#"&amp;BC$160&amp;"="&amp;""""&amp;INDEX($E$120:$G$122,MATCH("●",INDEX($H$120:$AQ$122,,MATCH($D192,$67:$67,0)-7),0),1)&amp;""""&amp;"#g'"&amp;" ${CONFIG_DIR}"&amp;$K$7&amp;"; export "&amp;BC$160&amp;"="&amp;""""&amp;INDEX($E$120:$G$122,MATCH("●",INDEX($H$120:$AQ$122,,MATCH($D192,$67:$67,0)-7),0),1)&amp;""";"),",",""",""")</f>
        <v/>
      </c>
      <c r="BD192" s="71" t="str">
        <f>SUBSTITUTE(IF(INDEX($E$120:$G$122,MATCH("●",INDEX($H$120:$AQ$122,,MATCH($D192,$67:$67,0)-7),0),1)=VLOOKUP(BD$160,$AD$9:$AN$15,8,FALSE),"","sed -i "&amp;IF($AK$158="MacOS","'' ","")&amp;"'s#"&amp;BD$160&amp;"="""&amp;INDEX($E$120:$G$122,MATCH("●",INDEX($H$120:$AQ$122,,MATCH($D192,$67:$67,0)-7),0),1)&amp;""""&amp;"#"&amp;BD$160&amp;"="&amp;""""&amp;VLOOKUP(BD$160,$AD$9:$AN$15,8,FALSE)&amp;""""&amp;"#g'"&amp;"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92" s="71" t="str">
        <f>SUBSTITUTE(IF(VLOOKUP(BE$160,$AD$9:$AN$15,8,FALSE)=INDEX($E$124:$G$125,MATCH("●",INDEX($H$124:$AQ$125,,MATCH($D192,$67:$67,0)-7),0),1),"","sed -i "&amp;IF($AK$158="MacOS","'' ","")&amp;"'s#"&amp;BE$160&amp;"="""&amp;VLOOKUP(BE$160,$AD$9:$AN$15,8,FALSE)&amp;""""&amp;"#"&amp;BE$160&amp;"="&amp;""""&amp;INDEX($E$124:$G$125,MATCH("●",INDEX($H$124:$AQ$125,,MATCH($D192,$67:$67,0)-7),0),1)&amp;""""&amp;"#g'"&amp;" ${CONFIG_DIR}"&amp;$K$7&amp;"; export "&amp;BE$160&amp;"="&amp;""""&amp;INDEX($E$124:$G$125,MATCH("●",INDEX($H$124:$AQ$125,,MATCH($D192,$67:$67,0)-7),0),1)&amp;""";"),",",""",""")</f>
        <v/>
      </c>
      <c r="BF192" s="71" t="str">
        <f>SUBSTITUTE(IF(INDEX($E$124:$G$125,MATCH("●",INDEX($H$124:$AQ$125,,MATCH($D192,$67:$67,0)-7),0),1)=VLOOKUP(BF$160,$AD$9:$AN$15,8,FALSE),"","sed -i "&amp;IF($AK$158="MacOS","'' ","")&amp;"'s#"&amp;BF$160&amp;"="""&amp;INDEX($E$124:$G$125,MATCH("●",INDEX($H$124:$AQ$125,,MATCH($D192,$67:$67,0)-7),0),1)&amp;""""&amp;"#"&amp;BF$160&amp;"="&amp;""""&amp;VLOOKUP(BF$160,$AD$9:$AN$15,8,FALSE)&amp;""""&amp;"#g'"&amp;"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92" s="71" t="str">
        <f>SUBSTITUTE(IF(VLOOKUP(BG$160,$AD$9:$AN$15,8,FALSE)=INDEX($E$127:$G$128,MATCH("●",INDEX($H$127:$AQ$128,,MATCH($D192,$67:$67,0)-7),0),1),"","sed -i "&amp;IF($AK$158="MacOS","'' ","")&amp;"'s#"&amp;BG$160&amp;"="""&amp;VLOOKUP(BG$160,$AD$9:$AN$15,8,FALSE)&amp;""""&amp;"#"&amp;BG$160&amp;"="&amp;""""&amp;INDEX($E$127:$G$128,MATCH("●",INDEX($H$127:$AQ$128,,MATCH($D192,$67:$67,0)-7),0),1)&amp;""""&amp;"#g'"&amp;" ${CONFIG_DIR}"&amp;$K$7&amp;"; export "&amp;BG$160&amp;"="&amp;""""&amp;INDEX($E$127:$G$128,MATCH("●",INDEX($H$127:$AQ$128,,MATCH($D192,$67:$67,0)-7),0),1)&amp;""";"),",",""",""")</f>
        <v/>
      </c>
      <c r="BH192" s="71" t="str">
        <f>SUBSTITUTE(IF(INDEX($E$127:$G$128,MATCH("●",INDEX($H$127:$AQ$128,,MATCH($D192,$67:$67,0)-7),0),1)=VLOOKUP(BH$160,$AD$9:$AN$15,8,FALSE),"","sed -i "&amp;IF($AK$158="MacOS","'' ","")&amp;"'s#"&amp;BH$160&amp;"="""&amp;INDEX($E$127:$G$128,MATCH("●",INDEX($H$127:$AQ$128,,MATCH($D192,$67:$67,0)-7),0),1)&amp;""""&amp;"#"&amp;BH$160&amp;"="&amp;""""&amp;VLOOKUP(BH$160,$AD$9:$AN$15,8,FALSE)&amp;""""&amp;"#g'"&amp;"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92" s="71" t="str">
        <f>SUBSTITUTE(IF(VLOOKUP(BI$160,$AD$9:$AN$15,8,FALSE)=INDEX($E$130:$G$131,MATCH("●",INDEX($H$130:$AQ$131,,MATCH($D192,$67:$67,0)-7),0),1),"","sed -i "&amp;IF($AK$158="MacOS","'' ","")&amp;"'s#"&amp;BI$160&amp;"="""&amp;VLOOKUP(BI$160,$AD$9:$AN$15,8,FALSE)&amp;""""&amp;"#"&amp;BI$160&amp;"="&amp;""""&amp;INDEX($E$130:$G$131,MATCH("●",INDEX($H$130:$AQ$131,,MATCH($D192,$67:$67,0)-7),0),1)&amp;""""&amp;"#g'"&amp;" ${CONFIG_DIR}"&amp;$K$7&amp;"; export "&amp;BI$160&amp;"="&amp;""""&amp;INDEX($E$130:$G$131,MATCH("●",INDEX($H$130:$AQ$131,,MATCH($D192,$67:$67,0)-7),0),1)&amp;""";"),",",""",""")</f>
        <v/>
      </c>
      <c r="BJ192" s="71" t="str">
        <f>SUBSTITUTE(IF(INDEX($E$130:$G$131,MATCH("●",INDEX($H$130:$AQ$131,,MATCH($D192,$67:$67,0)-7),0),1)=VLOOKUP(BJ$160,$AD$9:$AN$15,8,FALSE),"","sed -i "&amp;IF($AK$158="MacOS","'' ","")&amp;"'s#"&amp;BJ$160&amp;"="""&amp;INDEX($E$130:$G$131,MATCH("●",INDEX($H$130:$AQ$131,,MATCH($D192,$67:$67,0)-7),0),1)&amp;""""&amp;"#"&amp;BJ$160&amp;"="&amp;""""&amp;VLOOKUP(BJ$160,$AD$9:$AN$15,8,FALSE)&amp;""""&amp;"#g'"&amp;"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92" s="71" t="str">
        <f>SUBSTITUTE(IF(VLOOKUP(BK$160,$AD$19:$AN$19,8,FALSE)=INDEX($E$133:$G$134,MATCH("●",INDEX($H$133:$AQ$134,,MATCH($D192,$67:$67,0)-7),0),1),"","sed -i "&amp;IF($AK$158="MacOS","'' ","")&amp;"'s#"&amp;BK$160&amp;"="""&amp;VLOOKUP(BK$160,$AD$19:$AN$19,8,FALSE)&amp;""""&amp;"#"&amp;BK$160&amp;"="&amp;""""&amp;INDEX($E$133:$G$134,MATCH("●",INDEX($H$133:$AQ$134,,MATCH($D192,$67:$67,0)-7),0),1)&amp;""""&amp;"#g'"&amp;" ${CONFIG_DIR}"&amp;$K$17&amp;"; export "&amp;BK$160&amp;"="&amp;""""&amp;INDEX($E$133:$G$134,MATCH("●",INDEX($H$133:$AQ$134,,MATCH($D192,$67:$67,0)-7),0),1)&amp;""";"),",",""",""")</f>
        <v/>
      </c>
      <c r="BL192" s="71" t="str">
        <f>SUBSTITUTE(IF(INDEX($E$133:$G$134,MATCH("●",INDEX($H$133:$AQ$134,,MATCH($D192,$67:$67,0)-7),0),1)=VLOOKUP(BL$160,$AD$19:$AN$19,8,FALSE),"","sed -i "&amp;IF($AK$158="MacOS","'' ","")&amp;"'s#"&amp;BL$160&amp;"="""&amp;INDEX($E$133:$G$134,MATCH("●",INDEX($H$133:$AQ$134,,MATCH($D192,$67:$67,0)-7),0),1)&amp;""""&amp;"#"&amp;BL$160&amp;"="&amp;""""&amp;VLOOKUP(BL$160,$AD$19:$AN$19,8,FALSE)&amp;""""&amp;"#g'"&amp;"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92" s="5" t="s">
        <v>735</v>
      </c>
    </row>
    <row r="193" spans="4:65" ht="136" customHeight="1">
      <c r="D193" s="96">
        <f t="shared" si="3"/>
        <v>32</v>
      </c>
      <c r="E193" s="97"/>
      <c r="F193" s="97"/>
      <c r="G193" s="98"/>
      <c r="H193" s="45" t="str">
        <f t="shared" ca="1" si="2"/>
        <v>clear; echo テストケース032;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's#COLUMN_DATA_LENGTH="1","100","2","3","4","5","4.3","11.4","2","YYYYMMDDhhmmss"#COLUMN_DATA_LENGTH="hhmmss"#g' ${CONFIG_DIR}db_data_config.txt; export COLUMN_DATA_LENGTH="hhmmss";sh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's#COLUMN_DATA_LENGTH="hhmmss"#COLUMN_DATA_LENGTH="1","100","2","3","4","5","4.3","11.4","2","YYYYMMDDhhmmss"#g' ${CONFIG_DIR}db_data_config.txt; export COLUMN_DATA_LENGTH="1","100","2","3","4","5","4.3","11.4","2","YYYYMMDDhhmmss";</v>
      </c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7"/>
      <c r="AE193" s="99" t="str" cm="1">
        <f t="array" ref="AE193">SUBSTITUTE(INDEX($H$136:$AQ$136, , MATCH($D193, $67:$67, 0)-7),"-","")</f>
        <v>正常</v>
      </c>
      <c r="AF193" s="100"/>
      <c r="AG193" s="101"/>
      <c r="AH193" s="102" t="s">
        <v>1677</v>
      </c>
      <c r="AI193" s="103"/>
      <c r="AJ193" s="103"/>
      <c r="AK193" s="103"/>
      <c r="AL193" s="103"/>
      <c r="AM193" s="103"/>
      <c r="AN193" s="103"/>
      <c r="AO193" s="103"/>
      <c r="AP193" s="103"/>
      <c r="AQ193" s="104"/>
      <c r="AS193" s="68" t="str" cm="1">
        <f t="array" ref="AS193">SUBSTITUTE(TEXT(INDEX($H$139:$AQ$139,1,$D193),"000000"),"-","")</f>
        <v>410001</v>
      </c>
      <c r="AT193" s="69"/>
      <c r="AU193" s="70"/>
      <c r="AW193" s="71" t="str">
        <f>SUBSTITUTE(IF(VLOOKUP(AW$160,$AD$9:$AN$15,8,FALSE)=INDEX($E$73:$G$75,MATCH("●",INDEX($H$73:$AQ$75,,MATCH($D193,$67:$67,0)-7),0),1),"","sed -i "&amp;IF($AK$158="MacOS","'' ","")&amp;"'s#"&amp;AW$160&amp;"="""&amp;VLOOKUP(AW$160,$AD$9:$AN$15,8,FALSE)&amp;""""&amp;"#"&amp;AW$160&amp;"="&amp;""""&amp;INDEX($E$73:$G$75,MATCH("●",INDEX($H$73:$AQ$75,,MATCH($D193,$67:$67,0)-7),0),1)&amp;""""&amp;"#g'"&amp;" ${CONFIG_DIR}"&amp;$K$7&amp;"; export "&amp;AW$160&amp;"="&amp;""""&amp;INDEX($E$73:$G$75,MATCH("●",INDEX($H$73:$AQ$75,,MATCH($D193,$67:$67,0)-7),0),1)&amp;""";"),",",""",""")</f>
        <v>sed -i '' 's#COLUMN_COUNTS="10"#COLUMN_COUNTS="1"#g' ${CONFIG_DIR}db_data_config.txt; export COLUMN_COUNTS="1";</v>
      </c>
      <c r="AX193" s="71" t="str">
        <f>SUBSTITUTE(IF(INDEX($E$73:$G$75,MATCH("●",INDEX($H$73:$AQ$75,,MATCH($D193,$67:$67,0)-7),0),1)=VLOOKUP(AX$160,$AD$9:$AN$15,8,FALSE),"","sed -i "&amp;IF($AK$158="MacOS","'' ","")&amp;"'s#"&amp;AX$160&amp;"="""&amp;INDEX($E$73:$G$75,MATCH("●",INDEX($H$73:$AQ$75,,MATCH($D193,$67:$67,0)-7),0),1)&amp;""""&amp;"#"&amp;AX$160&amp;"="&amp;""""&amp;VLOOKUP(AX$160,$AD$9:$AN$15,8,FALSE)&amp;""""&amp;"#g'"&amp;"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93" s="71" t="str">
        <f>SUBSTITUTE(IF(VLOOKUP(AY$160,$AD$9:$AN$15,8,FALSE)=INDEX($E$77:$G$89,MATCH("●",INDEX($H$77:$AQ$89,,MATCH($D193,$67:$67,0)-7),0),1),"","sed -i "&amp;IF($AK$158="MacOS","'' ","")&amp;"'s#"&amp;AY$160&amp;"="""&amp;VLOOKUP(AY$160,$AD$9:$AN$15,8,FALSE)&amp;""""&amp;"#"&amp;AY$160&amp;"="&amp;""""&amp;INDEX($E$77:$G$89,MATCH("●",INDEX($H$77:$AQ$89,,MATCH($D193,$67:$67,0)-7),0),1)&amp;""""&amp;"#g'"&amp;" ${CONFIG_DIR}"&amp;$K$7&amp;"; export "&amp;AY$160&amp;"="&amp;""""&amp;INDEX($E$77:$G$89,MATCH("●",INDEX($H$77:$AQ$89,,MATCH($D193,$67:$67,0)-7),0),1)&amp;""";"),",",""",""")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93" s="71" t="str">
        <f>SUBSTITUTE(IF(INDEX($E$77:$G$89,MATCH("●",INDEX($H$77:$AQ$89,,MATCH($D193,$67:$67,0)-7),0),1)=VLOOKUP(AZ$160,$AD$9:$AN$15,8,FALSE),"","sed -i "&amp;IF($AK$158="MacOS","'' ","")&amp;"'s#"&amp;AZ$160&amp;"="""&amp;INDEX($E$77:$G$89,MATCH("●",INDEX($H$77:$AQ$89,,MATCH($D193,$67:$67,0)-7),0),1)&amp;""""&amp;"#"&amp;AZ$160&amp;"="&amp;""""&amp;VLOOKUP(AZ$160,$AD$9:$AN$15,8,FALSE)&amp;""""&amp;"#g'"&amp;"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93" s="71" t="str">
        <f>SUBSTITUTE(IF(VLOOKUP(BA$160,$AD$9:$AN$15,8,FALSE)=INDEX($E$91:$G$118,MATCH("●",INDEX($H$91:$AQ$118,,MATCH($D193,$67:$67,0)-7),0),1),"","sed -i "&amp;IF($AK$158="MacOS","'' ","")&amp;"'s#"&amp;BA$160&amp;"="""&amp;VLOOKUP(BA$160,$AD$9:$AN$15,8,FALSE)&amp;""""&amp;"#"&amp;BA$160&amp;"="&amp;""""&amp;INDEX($E$91:$G$118,MATCH("●",INDEX($H$91:$AQ$118,,MATCH($D193,$67:$67,0)-7),0),1)&amp;""""&amp;"#g'"&amp;" ${CONFIG_DIR}"&amp;$K$7&amp;"; export "&amp;BA$160&amp;"="&amp;""""&amp;INDEX($E$91:$G$118,MATCH("●",INDEX($H$91:$AQ$118,,MATCH($D193,$67:$67,0)-7),0),1)&amp;""";"),",",""",""")</f>
        <v>sed -i '' 's#COLUMN_DATA_LENGTH="1"",""100"",""2"",""3"",""4"",""5"",""4.3"",""11.4"",""2"",""YYYYMMDDhhmmss"#COLUMN_DATA_LENGTH="hhmmss"#g' ${CONFIG_DIR}db_data_config.txt; export COLUMN_DATA_LENGTH="hhmmss";</v>
      </c>
      <c r="BB193" s="71" t="str">
        <f>SUBSTITUTE(IF(INDEX($E$91:$G$118,MATCH("●",INDEX($H$91:$AQ$118,,MATCH($D193,$67:$67,0)-7),0),1)=VLOOKUP(BB$160,$AD$9:$AN$15,8,FALSE),"","sed -i "&amp;IF($AK$158="MacOS","'' ","")&amp;"'s#"&amp;BB$160&amp;"="""&amp;INDEX($E$91:$G$118,MATCH("●",INDEX($H$91:$AQ$118,,MATCH($D193,$67:$67,0)-7),0),1)&amp;""""&amp;"#"&amp;BB$160&amp;"="&amp;""""&amp;VLOOKUP(BB$160,$AD$9:$AN$15,8,FALSE)&amp;""""&amp;"#g'"&amp;"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's#COLUMN_DATA_LENGTH="hhmmss"#COLUMN_DATA_LENGTH="1"",""100"",""2"",""3"",""4"",""5"",""4.3"",""11.4"",""2"",""YYYYMMDDhhmmss"#g' ${CONFIG_DIR}db_data_config.txt; export COLUMN_DATA_LENGTH="1"",""100"",""2"",""3"",""4"",""5"",""4.3"",""11.4"",""2"",""YYYYMMDDhhmmss";</v>
      </c>
      <c r="BC193" s="71" t="str">
        <f>SUBSTITUTE(IF(VLOOKUP(BC$160,$AD$9:$AN$15,8,FALSE)=INDEX($E$120:$G$122,MATCH("●",INDEX($H$120:$AQ$122,,MATCH($D193,$67:$67,0)-7),0),1),"","sed -i "&amp;IF($AK$158="MacOS","'' ","")&amp;"'s#"&amp;BC$160&amp;"="""&amp;VLOOKUP(BC$160,$AD$9:$AN$15,8,FALSE)&amp;""""&amp;"#"&amp;BC$160&amp;"="&amp;""""&amp;INDEX($E$120:$G$122,MATCH("●",INDEX($H$120:$AQ$122,,MATCH($D193,$67:$67,0)-7),0),1)&amp;""""&amp;"#g'"&amp;" ${CONFIG_DIR}"&amp;$K$7&amp;"; export "&amp;BC$160&amp;"="&amp;""""&amp;INDEX($E$120:$G$122,MATCH("●",INDEX($H$120:$AQ$122,,MATCH($D193,$67:$67,0)-7),0),1)&amp;""";"),",",""",""")</f>
        <v/>
      </c>
      <c r="BD193" s="71" t="str">
        <f>SUBSTITUTE(IF(INDEX($E$120:$G$122,MATCH("●",INDEX($H$120:$AQ$122,,MATCH($D193,$67:$67,0)-7),0),1)=VLOOKUP(BD$160,$AD$9:$AN$15,8,FALSE),"","sed -i "&amp;IF($AK$158="MacOS","'' ","")&amp;"'s#"&amp;BD$160&amp;"="""&amp;INDEX($E$120:$G$122,MATCH("●",INDEX($H$120:$AQ$122,,MATCH($D193,$67:$67,0)-7),0),1)&amp;""""&amp;"#"&amp;BD$160&amp;"="&amp;""""&amp;VLOOKUP(BD$160,$AD$9:$AN$15,8,FALSE)&amp;""""&amp;"#g'"&amp;"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93" s="71" t="str">
        <f>SUBSTITUTE(IF(VLOOKUP(BE$160,$AD$9:$AN$15,8,FALSE)=INDEX($E$124:$G$125,MATCH("●",INDEX($H$124:$AQ$125,,MATCH($D193,$67:$67,0)-7),0),1),"","sed -i "&amp;IF($AK$158="MacOS","'' ","")&amp;"'s#"&amp;BE$160&amp;"="""&amp;VLOOKUP(BE$160,$AD$9:$AN$15,8,FALSE)&amp;""""&amp;"#"&amp;BE$160&amp;"="&amp;""""&amp;INDEX($E$124:$G$125,MATCH("●",INDEX($H$124:$AQ$125,,MATCH($D193,$67:$67,0)-7),0),1)&amp;""""&amp;"#g'"&amp;" ${CONFIG_DIR}"&amp;$K$7&amp;"; export "&amp;BE$160&amp;"="&amp;""""&amp;INDEX($E$124:$G$125,MATCH("●",INDEX($H$124:$AQ$125,,MATCH($D193,$67:$67,0)-7),0),1)&amp;""";"),",",""",""")</f>
        <v/>
      </c>
      <c r="BF193" s="71" t="str">
        <f>SUBSTITUTE(IF(INDEX($E$124:$G$125,MATCH("●",INDEX($H$124:$AQ$125,,MATCH($D193,$67:$67,0)-7),0),1)=VLOOKUP(BF$160,$AD$9:$AN$15,8,FALSE),"","sed -i "&amp;IF($AK$158="MacOS","'' ","")&amp;"'s#"&amp;BF$160&amp;"="""&amp;INDEX($E$124:$G$125,MATCH("●",INDEX($H$124:$AQ$125,,MATCH($D193,$67:$67,0)-7),0),1)&amp;""""&amp;"#"&amp;BF$160&amp;"="&amp;""""&amp;VLOOKUP(BF$160,$AD$9:$AN$15,8,FALSE)&amp;""""&amp;"#g'"&amp;"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93" s="71" t="str">
        <f>SUBSTITUTE(IF(VLOOKUP(BG$160,$AD$9:$AN$15,8,FALSE)=INDEX($E$127:$G$128,MATCH("●",INDEX($H$127:$AQ$128,,MATCH($D193,$67:$67,0)-7),0),1),"","sed -i "&amp;IF($AK$158="MacOS","'' ","")&amp;"'s#"&amp;BG$160&amp;"="""&amp;VLOOKUP(BG$160,$AD$9:$AN$15,8,FALSE)&amp;""""&amp;"#"&amp;BG$160&amp;"="&amp;""""&amp;INDEX($E$127:$G$128,MATCH("●",INDEX($H$127:$AQ$128,,MATCH($D193,$67:$67,0)-7),0),1)&amp;""""&amp;"#g'"&amp;" ${CONFIG_DIR}"&amp;$K$7&amp;"; export "&amp;BG$160&amp;"="&amp;""""&amp;INDEX($E$127:$G$128,MATCH("●",INDEX($H$127:$AQ$128,,MATCH($D193,$67:$67,0)-7),0),1)&amp;""";"),",",""",""")</f>
        <v/>
      </c>
      <c r="BH193" s="71" t="str">
        <f>SUBSTITUTE(IF(INDEX($E$127:$G$128,MATCH("●",INDEX($H$127:$AQ$128,,MATCH($D193,$67:$67,0)-7),0),1)=VLOOKUP(BH$160,$AD$9:$AN$15,8,FALSE),"","sed -i "&amp;IF($AK$158="MacOS","'' ","")&amp;"'s#"&amp;BH$160&amp;"="""&amp;INDEX($E$127:$G$128,MATCH("●",INDEX($H$127:$AQ$128,,MATCH($D193,$67:$67,0)-7),0),1)&amp;""""&amp;"#"&amp;BH$160&amp;"="&amp;""""&amp;VLOOKUP(BH$160,$AD$9:$AN$15,8,FALSE)&amp;""""&amp;"#g'"&amp;"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93" s="71" t="str">
        <f>SUBSTITUTE(IF(VLOOKUP(BI$160,$AD$9:$AN$15,8,FALSE)=INDEX($E$130:$G$131,MATCH("●",INDEX($H$130:$AQ$131,,MATCH($D193,$67:$67,0)-7),0),1),"","sed -i "&amp;IF($AK$158="MacOS","'' ","")&amp;"'s#"&amp;BI$160&amp;"="""&amp;VLOOKUP(BI$160,$AD$9:$AN$15,8,FALSE)&amp;""""&amp;"#"&amp;BI$160&amp;"="&amp;""""&amp;INDEX($E$130:$G$131,MATCH("●",INDEX($H$130:$AQ$131,,MATCH($D193,$67:$67,0)-7),0),1)&amp;""""&amp;"#g'"&amp;" ${CONFIG_DIR}"&amp;$K$7&amp;"; export "&amp;BI$160&amp;"="&amp;""""&amp;INDEX($E$130:$G$131,MATCH("●",INDEX($H$130:$AQ$131,,MATCH($D193,$67:$67,0)-7),0),1)&amp;""";"),",",""",""")</f>
        <v/>
      </c>
      <c r="BJ193" s="71" t="str">
        <f>SUBSTITUTE(IF(INDEX($E$130:$G$131,MATCH("●",INDEX($H$130:$AQ$131,,MATCH($D193,$67:$67,0)-7),0),1)=VLOOKUP(BJ$160,$AD$9:$AN$15,8,FALSE),"","sed -i "&amp;IF($AK$158="MacOS","'' ","")&amp;"'s#"&amp;BJ$160&amp;"="""&amp;INDEX($E$130:$G$131,MATCH("●",INDEX($H$130:$AQ$131,,MATCH($D193,$67:$67,0)-7),0),1)&amp;""""&amp;"#"&amp;BJ$160&amp;"="&amp;""""&amp;VLOOKUP(BJ$160,$AD$9:$AN$15,8,FALSE)&amp;""""&amp;"#g'"&amp;"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93" s="71" t="str">
        <f>SUBSTITUTE(IF(VLOOKUP(BK$160,$AD$19:$AN$19,8,FALSE)=INDEX($E$133:$G$134,MATCH("●",INDEX($H$133:$AQ$134,,MATCH($D193,$67:$67,0)-7),0),1),"","sed -i "&amp;IF($AK$158="MacOS","'' ","")&amp;"'s#"&amp;BK$160&amp;"="""&amp;VLOOKUP(BK$160,$AD$19:$AN$19,8,FALSE)&amp;""""&amp;"#"&amp;BK$160&amp;"="&amp;""""&amp;INDEX($E$133:$G$134,MATCH("●",INDEX($H$133:$AQ$134,,MATCH($D193,$67:$67,0)-7),0),1)&amp;""""&amp;"#g'"&amp;" ${CONFIG_DIR}"&amp;$K$17&amp;"; export "&amp;BK$160&amp;"="&amp;""""&amp;INDEX($E$133:$G$134,MATCH("●",INDEX($H$133:$AQ$134,,MATCH($D193,$67:$67,0)-7),0),1)&amp;""";"),",",""",""")</f>
        <v/>
      </c>
      <c r="BL193" s="71" t="str">
        <f>SUBSTITUTE(IF(INDEX($E$133:$G$134,MATCH("●",INDEX($H$133:$AQ$134,,MATCH($D193,$67:$67,0)-7),0),1)=VLOOKUP(BL$160,$AD$19:$AN$19,8,FALSE),"","sed -i "&amp;IF($AK$158="MacOS","'' ","")&amp;"'s#"&amp;BL$160&amp;"="""&amp;INDEX($E$133:$G$134,MATCH("●",INDEX($H$133:$AQ$134,,MATCH($D193,$67:$67,0)-7),0),1)&amp;""""&amp;"#"&amp;BL$160&amp;"="&amp;""""&amp;VLOOKUP(BL$160,$AD$19:$AN$19,8,FALSE)&amp;""""&amp;"#g'"&amp;"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93" s="5" t="s">
        <v>735</v>
      </c>
    </row>
    <row r="194" spans="4:65" ht="136" customHeight="1">
      <c r="D194" s="96">
        <f t="shared" si="3"/>
        <v>33</v>
      </c>
      <c r="E194" s="97"/>
      <c r="F194" s="97"/>
      <c r="G194" s="98"/>
      <c r="H194" s="45" t="str">
        <f t="shared" ca="1" si="2"/>
        <v>clear; echo テストケース033;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's#COLUMN_DATA_LENGTH="1","100","2","3","4","5","4.3","11.4","2","YYYYMMDDhhmmss"#COLUMN_DATA_LENGTH="hhmm"#g' ${CONFIG_DIR}db_data_config.txt; export COLUMN_DATA_LENGTH="hhmm";sh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's#COLUMN_DATA_LENGTH="hhmm"#COLUMN_DATA_LENGTH="1","100","2","3","4","5","4.3","11.4","2","YYYYMMDDhhmmss"#g' ${CONFIG_DIR}db_data_config.txt; export COLUMN_DATA_LENGTH="1","100","2","3","4","5","4.3","11.4","2","YYYYMMDDhhmmss";</v>
      </c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7"/>
      <c r="AE194" s="99" t="str" cm="1">
        <f t="array" ref="AE194">SUBSTITUTE(INDEX($H$136:$AQ$136, , MATCH($D194, $67:$67, 0)-7),"-","")</f>
        <v>正常</v>
      </c>
      <c r="AF194" s="100"/>
      <c r="AG194" s="101"/>
      <c r="AH194" s="102" t="s">
        <v>1678</v>
      </c>
      <c r="AI194" s="103"/>
      <c r="AJ194" s="103"/>
      <c r="AK194" s="103"/>
      <c r="AL194" s="103"/>
      <c r="AM194" s="103"/>
      <c r="AN194" s="103"/>
      <c r="AO194" s="103"/>
      <c r="AP194" s="103"/>
      <c r="AQ194" s="104"/>
      <c r="AS194" s="68" t="str" cm="1">
        <f t="array" ref="AS194">SUBSTITUTE(TEXT(INDEX($H$139:$AQ$139,1,$D194),"000000"),"-","")</f>
        <v>410001</v>
      </c>
      <c r="AT194" s="69"/>
      <c r="AU194" s="70"/>
      <c r="AW194" s="71" t="str">
        <f>SUBSTITUTE(IF(VLOOKUP(AW$160,$AD$9:$AN$15,8,FALSE)=INDEX($E$73:$G$75,MATCH("●",INDEX($H$73:$AQ$75,,MATCH($D194,$67:$67,0)-7),0),1),"","sed -i "&amp;IF($AK$158="MacOS","'' ","")&amp;"'s#"&amp;AW$160&amp;"="""&amp;VLOOKUP(AW$160,$AD$9:$AN$15,8,FALSE)&amp;""""&amp;"#"&amp;AW$160&amp;"="&amp;""""&amp;INDEX($E$73:$G$75,MATCH("●",INDEX($H$73:$AQ$75,,MATCH($D194,$67:$67,0)-7),0),1)&amp;""""&amp;"#g'"&amp;" ${CONFIG_DIR}"&amp;$K$7&amp;"; export "&amp;AW$160&amp;"="&amp;""""&amp;INDEX($E$73:$G$75,MATCH("●",INDEX($H$73:$AQ$75,,MATCH($D194,$67:$67,0)-7),0),1)&amp;""";"),",",""",""")</f>
        <v>sed -i '' 's#COLUMN_COUNTS="10"#COLUMN_COUNTS="1"#g' ${CONFIG_DIR}db_data_config.txt; export COLUMN_COUNTS="1";</v>
      </c>
      <c r="AX194" s="71" t="str">
        <f>SUBSTITUTE(IF(INDEX($E$73:$G$75,MATCH("●",INDEX($H$73:$AQ$75,,MATCH($D194,$67:$67,0)-7),0),1)=VLOOKUP(AX$160,$AD$9:$AN$15,8,FALSE),"","sed -i "&amp;IF($AK$158="MacOS","'' ","")&amp;"'s#"&amp;AX$160&amp;"="""&amp;INDEX($E$73:$G$75,MATCH("●",INDEX($H$73:$AQ$75,,MATCH($D194,$67:$67,0)-7),0),1)&amp;""""&amp;"#"&amp;AX$160&amp;"="&amp;""""&amp;VLOOKUP(AX$160,$AD$9:$AN$15,8,FALSE)&amp;""""&amp;"#g'"&amp;"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94" s="71" t="str">
        <f>SUBSTITUTE(IF(VLOOKUP(AY$160,$AD$9:$AN$15,8,FALSE)=INDEX($E$77:$G$89,MATCH("●",INDEX($H$77:$AQ$89,,MATCH($D194,$67:$67,0)-7),0),1),"","sed -i "&amp;IF($AK$158="MacOS","'' ","")&amp;"'s#"&amp;AY$160&amp;"="""&amp;VLOOKUP(AY$160,$AD$9:$AN$15,8,FALSE)&amp;""""&amp;"#"&amp;AY$160&amp;"="&amp;""""&amp;INDEX($E$77:$G$89,MATCH("●",INDEX($H$77:$AQ$89,,MATCH($D194,$67:$67,0)-7),0),1)&amp;""""&amp;"#g'"&amp;" ${CONFIG_DIR}"&amp;$K$7&amp;"; export "&amp;AY$160&amp;"="&amp;""""&amp;INDEX($E$77:$G$89,MATCH("●",INDEX($H$77:$AQ$89,,MATCH($D194,$67:$67,0)-7),0),1)&amp;""";"),",",""",""")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94" s="71" t="str">
        <f>SUBSTITUTE(IF(INDEX($E$77:$G$89,MATCH("●",INDEX($H$77:$AQ$89,,MATCH($D194,$67:$67,0)-7),0),1)=VLOOKUP(AZ$160,$AD$9:$AN$15,8,FALSE),"","sed -i "&amp;IF($AK$158="MacOS","'' ","")&amp;"'s#"&amp;AZ$160&amp;"="""&amp;INDEX($E$77:$G$89,MATCH("●",INDEX($H$77:$AQ$89,,MATCH($D194,$67:$67,0)-7),0),1)&amp;""""&amp;"#"&amp;AZ$160&amp;"="&amp;""""&amp;VLOOKUP(AZ$160,$AD$9:$AN$15,8,FALSE)&amp;""""&amp;"#g'"&amp;"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94" s="71" t="str">
        <f>SUBSTITUTE(IF(VLOOKUP(BA$160,$AD$9:$AN$15,8,FALSE)=INDEX($E$91:$G$118,MATCH("●",INDEX($H$91:$AQ$118,,MATCH($D194,$67:$67,0)-7),0),1),"","sed -i "&amp;IF($AK$158="MacOS","'' ","")&amp;"'s#"&amp;BA$160&amp;"="""&amp;VLOOKUP(BA$160,$AD$9:$AN$15,8,FALSE)&amp;""""&amp;"#"&amp;BA$160&amp;"="&amp;""""&amp;INDEX($E$91:$G$118,MATCH("●",INDEX($H$91:$AQ$118,,MATCH($D194,$67:$67,0)-7),0),1)&amp;""""&amp;"#g'"&amp;" ${CONFIG_DIR}"&amp;$K$7&amp;"; export "&amp;BA$160&amp;"="&amp;""""&amp;INDEX($E$91:$G$118,MATCH("●",INDEX($H$91:$AQ$118,,MATCH($D194,$67:$67,0)-7),0),1)&amp;""";"),",",""",""")</f>
        <v>sed -i '' 's#COLUMN_DATA_LENGTH="1"",""100"",""2"",""3"",""4"",""5"",""4.3"",""11.4"",""2"",""YYYYMMDDhhmmss"#COLUMN_DATA_LENGTH="hhmm"#g' ${CONFIG_DIR}db_data_config.txt; export COLUMN_DATA_LENGTH="hhmm";</v>
      </c>
      <c r="BB194" s="71" t="str">
        <f>SUBSTITUTE(IF(INDEX($E$91:$G$118,MATCH("●",INDEX($H$91:$AQ$118,,MATCH($D194,$67:$67,0)-7),0),1)=VLOOKUP(BB$160,$AD$9:$AN$15,8,FALSE),"","sed -i "&amp;IF($AK$158="MacOS","'' ","")&amp;"'s#"&amp;BB$160&amp;"="""&amp;INDEX($E$91:$G$118,MATCH("●",INDEX($H$91:$AQ$118,,MATCH($D194,$67:$67,0)-7),0),1)&amp;""""&amp;"#"&amp;BB$160&amp;"="&amp;""""&amp;VLOOKUP(BB$160,$AD$9:$AN$15,8,FALSE)&amp;""""&amp;"#g'"&amp;"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's#COLUMN_DATA_LENGTH="hhmm"#COLUMN_DATA_LENGTH="1"",""100"",""2"",""3"",""4"",""5"",""4.3"",""11.4"",""2"",""YYYYMMDDhhmmss"#g' ${CONFIG_DIR}db_data_config.txt; export COLUMN_DATA_LENGTH="1"",""100"",""2"",""3"",""4"",""5"",""4.3"",""11.4"",""2"",""YYYYMMDDhhmmss";</v>
      </c>
      <c r="BC194" s="71" t="str">
        <f>SUBSTITUTE(IF(VLOOKUP(BC$160,$AD$9:$AN$15,8,FALSE)=INDEX($E$120:$G$122,MATCH("●",INDEX($H$120:$AQ$122,,MATCH($D194,$67:$67,0)-7),0),1),"","sed -i "&amp;IF($AK$158="MacOS","'' ","")&amp;"'s#"&amp;BC$160&amp;"="""&amp;VLOOKUP(BC$160,$AD$9:$AN$15,8,FALSE)&amp;""""&amp;"#"&amp;BC$160&amp;"="&amp;""""&amp;INDEX($E$120:$G$122,MATCH("●",INDEX($H$120:$AQ$122,,MATCH($D194,$67:$67,0)-7),0),1)&amp;""""&amp;"#g'"&amp;" ${CONFIG_DIR}"&amp;$K$7&amp;"; export "&amp;BC$160&amp;"="&amp;""""&amp;INDEX($E$120:$G$122,MATCH("●",INDEX($H$120:$AQ$122,,MATCH($D194,$67:$67,0)-7),0),1)&amp;""";"),",",""",""")</f>
        <v/>
      </c>
      <c r="BD194" s="71" t="str">
        <f>SUBSTITUTE(IF(INDEX($E$120:$G$122,MATCH("●",INDEX($H$120:$AQ$122,,MATCH($D194,$67:$67,0)-7),0),1)=VLOOKUP(BD$160,$AD$9:$AN$15,8,FALSE),"","sed -i "&amp;IF($AK$158="MacOS","'' ","")&amp;"'s#"&amp;BD$160&amp;"="""&amp;INDEX($E$120:$G$122,MATCH("●",INDEX($H$120:$AQ$122,,MATCH($D194,$67:$67,0)-7),0),1)&amp;""""&amp;"#"&amp;BD$160&amp;"="&amp;""""&amp;VLOOKUP(BD$160,$AD$9:$AN$15,8,FALSE)&amp;""""&amp;"#g'"&amp;"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94" s="71" t="str">
        <f>SUBSTITUTE(IF(VLOOKUP(BE$160,$AD$9:$AN$15,8,FALSE)=INDEX($E$124:$G$125,MATCH("●",INDEX($H$124:$AQ$125,,MATCH($D194,$67:$67,0)-7),0),1),"","sed -i "&amp;IF($AK$158="MacOS","'' ","")&amp;"'s#"&amp;BE$160&amp;"="""&amp;VLOOKUP(BE$160,$AD$9:$AN$15,8,FALSE)&amp;""""&amp;"#"&amp;BE$160&amp;"="&amp;""""&amp;INDEX($E$124:$G$125,MATCH("●",INDEX($H$124:$AQ$125,,MATCH($D194,$67:$67,0)-7),0),1)&amp;""""&amp;"#g'"&amp;" ${CONFIG_DIR}"&amp;$K$7&amp;"; export "&amp;BE$160&amp;"="&amp;""""&amp;INDEX($E$124:$G$125,MATCH("●",INDEX($H$124:$AQ$125,,MATCH($D194,$67:$67,0)-7),0),1)&amp;""";"),",",""",""")</f>
        <v/>
      </c>
      <c r="BF194" s="71" t="str">
        <f>SUBSTITUTE(IF(INDEX($E$124:$G$125,MATCH("●",INDEX($H$124:$AQ$125,,MATCH($D194,$67:$67,0)-7),0),1)=VLOOKUP(BF$160,$AD$9:$AN$15,8,FALSE),"","sed -i "&amp;IF($AK$158="MacOS","'' ","")&amp;"'s#"&amp;BF$160&amp;"="""&amp;INDEX($E$124:$G$125,MATCH("●",INDEX($H$124:$AQ$125,,MATCH($D194,$67:$67,0)-7),0),1)&amp;""""&amp;"#"&amp;BF$160&amp;"="&amp;""""&amp;VLOOKUP(BF$160,$AD$9:$AN$15,8,FALSE)&amp;""""&amp;"#g'"&amp;"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94" s="71" t="str">
        <f>SUBSTITUTE(IF(VLOOKUP(BG$160,$AD$9:$AN$15,8,FALSE)=INDEX($E$127:$G$128,MATCH("●",INDEX($H$127:$AQ$128,,MATCH($D194,$67:$67,0)-7),0),1),"","sed -i "&amp;IF($AK$158="MacOS","'' ","")&amp;"'s#"&amp;BG$160&amp;"="""&amp;VLOOKUP(BG$160,$AD$9:$AN$15,8,FALSE)&amp;""""&amp;"#"&amp;BG$160&amp;"="&amp;""""&amp;INDEX($E$127:$G$128,MATCH("●",INDEX($H$127:$AQ$128,,MATCH($D194,$67:$67,0)-7),0),1)&amp;""""&amp;"#g'"&amp;" ${CONFIG_DIR}"&amp;$K$7&amp;"; export "&amp;BG$160&amp;"="&amp;""""&amp;INDEX($E$127:$G$128,MATCH("●",INDEX($H$127:$AQ$128,,MATCH($D194,$67:$67,0)-7),0),1)&amp;""";"),",",""",""")</f>
        <v/>
      </c>
      <c r="BH194" s="71" t="str">
        <f>SUBSTITUTE(IF(INDEX($E$127:$G$128,MATCH("●",INDEX($H$127:$AQ$128,,MATCH($D194,$67:$67,0)-7),0),1)=VLOOKUP(BH$160,$AD$9:$AN$15,8,FALSE),"","sed -i "&amp;IF($AK$158="MacOS","'' ","")&amp;"'s#"&amp;BH$160&amp;"="""&amp;INDEX($E$127:$G$128,MATCH("●",INDEX($H$127:$AQ$128,,MATCH($D194,$67:$67,0)-7),0),1)&amp;""""&amp;"#"&amp;BH$160&amp;"="&amp;""""&amp;VLOOKUP(BH$160,$AD$9:$AN$15,8,FALSE)&amp;""""&amp;"#g'"&amp;"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94" s="71" t="str">
        <f>SUBSTITUTE(IF(VLOOKUP(BI$160,$AD$9:$AN$15,8,FALSE)=INDEX($E$130:$G$131,MATCH("●",INDEX($H$130:$AQ$131,,MATCH($D194,$67:$67,0)-7),0),1),"","sed -i "&amp;IF($AK$158="MacOS","'' ","")&amp;"'s#"&amp;BI$160&amp;"="""&amp;VLOOKUP(BI$160,$AD$9:$AN$15,8,FALSE)&amp;""""&amp;"#"&amp;BI$160&amp;"="&amp;""""&amp;INDEX($E$130:$G$131,MATCH("●",INDEX($H$130:$AQ$131,,MATCH($D194,$67:$67,0)-7),0),1)&amp;""""&amp;"#g'"&amp;" ${CONFIG_DIR}"&amp;$K$7&amp;"; export "&amp;BI$160&amp;"="&amp;""""&amp;INDEX($E$130:$G$131,MATCH("●",INDEX($H$130:$AQ$131,,MATCH($D194,$67:$67,0)-7),0),1)&amp;""";"),",",""",""")</f>
        <v/>
      </c>
      <c r="BJ194" s="71" t="str">
        <f>SUBSTITUTE(IF(INDEX($E$130:$G$131,MATCH("●",INDEX($H$130:$AQ$131,,MATCH($D194,$67:$67,0)-7),0),1)=VLOOKUP(BJ$160,$AD$9:$AN$15,8,FALSE),"","sed -i "&amp;IF($AK$158="MacOS","'' ","")&amp;"'s#"&amp;BJ$160&amp;"="""&amp;INDEX($E$130:$G$131,MATCH("●",INDEX($H$130:$AQ$131,,MATCH($D194,$67:$67,0)-7),0),1)&amp;""""&amp;"#"&amp;BJ$160&amp;"="&amp;""""&amp;VLOOKUP(BJ$160,$AD$9:$AN$15,8,FALSE)&amp;""""&amp;"#g'"&amp;"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94" s="71" t="str">
        <f>SUBSTITUTE(IF(VLOOKUP(BK$160,$AD$19:$AN$19,8,FALSE)=INDEX($E$133:$G$134,MATCH("●",INDEX($H$133:$AQ$134,,MATCH($D194,$67:$67,0)-7),0),1),"","sed -i "&amp;IF($AK$158="MacOS","'' ","")&amp;"'s#"&amp;BK$160&amp;"="""&amp;VLOOKUP(BK$160,$AD$19:$AN$19,8,FALSE)&amp;""""&amp;"#"&amp;BK$160&amp;"="&amp;""""&amp;INDEX($E$133:$G$134,MATCH("●",INDEX($H$133:$AQ$134,,MATCH($D194,$67:$67,0)-7),0),1)&amp;""""&amp;"#g'"&amp;" ${CONFIG_DIR}"&amp;$K$17&amp;"; export "&amp;BK$160&amp;"="&amp;""""&amp;INDEX($E$133:$G$134,MATCH("●",INDEX($H$133:$AQ$134,,MATCH($D194,$67:$67,0)-7),0),1)&amp;""";"),",",""",""")</f>
        <v/>
      </c>
      <c r="BL194" s="71" t="str">
        <f>SUBSTITUTE(IF(INDEX($E$133:$G$134,MATCH("●",INDEX($H$133:$AQ$134,,MATCH($D194,$67:$67,0)-7),0),1)=VLOOKUP(BL$160,$AD$19:$AN$19,8,FALSE),"","sed -i "&amp;IF($AK$158="MacOS","'' ","")&amp;"'s#"&amp;BL$160&amp;"="""&amp;INDEX($E$133:$G$134,MATCH("●",INDEX($H$133:$AQ$134,,MATCH($D194,$67:$67,0)-7),0),1)&amp;""""&amp;"#"&amp;BL$160&amp;"="&amp;""""&amp;VLOOKUP(BL$160,$AD$19:$AN$19,8,FALSE)&amp;""""&amp;"#g'"&amp;"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94" s="5" t="s">
        <v>735</v>
      </c>
    </row>
    <row r="195" spans="4:65" ht="136" customHeight="1">
      <c r="D195" s="96">
        <f t="shared" si="3"/>
        <v>34</v>
      </c>
      <c r="E195" s="97"/>
      <c r="F195" s="97"/>
      <c r="G195" s="98"/>
      <c r="H195" s="45" t="str">
        <f t="shared" ca="1" si="2"/>
        <v>clear; echo テストケース034;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's#COLUMN_DATA_LENGTH="1","100","2","3","4","5","4.3","11.4","2","YYYYMMDDhhmmss"#COLUMN_DATA_LENGTH="mmss"#g' ${CONFIG_DIR}db_data_config.txt; export COLUMN_DATA_LENGTH="mmss";sh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's#COLUMN_DATA_LENGTH="mmss"#COLUMN_DATA_LENGTH="1","100","2","3","4","5","4.3","11.4","2","YYYYMMDDhhmmss"#g' ${CONFIG_DIR}db_data_config.txt; export COLUMN_DATA_LENGTH="1","100","2","3","4","5","4.3","11.4","2","YYYYMMDDhhmmss";</v>
      </c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  <c r="AC195" s="46"/>
      <c r="AD195" s="47"/>
      <c r="AE195" s="99" t="str" cm="1">
        <f t="array" ref="AE195">SUBSTITUTE(INDEX($H$136:$AQ$136, , MATCH($D195, $67:$67, 0)-7),"-","")</f>
        <v>正常</v>
      </c>
      <c r="AF195" s="100"/>
      <c r="AG195" s="101"/>
      <c r="AH195" s="102" t="s">
        <v>1679</v>
      </c>
      <c r="AI195" s="103"/>
      <c r="AJ195" s="103"/>
      <c r="AK195" s="103"/>
      <c r="AL195" s="103"/>
      <c r="AM195" s="103"/>
      <c r="AN195" s="103"/>
      <c r="AO195" s="103"/>
      <c r="AP195" s="103"/>
      <c r="AQ195" s="104"/>
      <c r="AS195" s="68" t="str" cm="1">
        <f t="array" ref="AS195">SUBSTITUTE(TEXT(INDEX($H$139:$AQ$139,1,$D195),"000000"),"-","")</f>
        <v>410001</v>
      </c>
      <c r="AT195" s="69"/>
      <c r="AU195" s="70"/>
      <c r="AW195" s="71" t="str">
        <f>SUBSTITUTE(IF(VLOOKUP(AW$160,$AD$9:$AN$15,8,FALSE)=INDEX($E$73:$G$75,MATCH("●",INDEX($H$73:$AQ$75,,MATCH($D195,$67:$67,0)-7),0),1),"","sed -i "&amp;IF($AK$158="MacOS","'' ","")&amp;"'s#"&amp;AW$160&amp;"="""&amp;VLOOKUP(AW$160,$AD$9:$AN$15,8,FALSE)&amp;""""&amp;"#"&amp;AW$160&amp;"="&amp;""""&amp;INDEX($E$73:$G$75,MATCH("●",INDEX($H$73:$AQ$75,,MATCH($D195,$67:$67,0)-7),0),1)&amp;""""&amp;"#g'"&amp;" ${CONFIG_DIR}"&amp;$K$7&amp;"; export "&amp;AW$160&amp;"="&amp;""""&amp;INDEX($E$73:$G$75,MATCH("●",INDEX($H$73:$AQ$75,,MATCH($D195,$67:$67,0)-7),0),1)&amp;""";"),",",""",""")</f>
        <v>sed -i '' 's#COLUMN_COUNTS="10"#COLUMN_COUNTS="1"#g' ${CONFIG_DIR}db_data_config.txt; export COLUMN_COUNTS="1";</v>
      </c>
      <c r="AX195" s="71" t="str">
        <f>SUBSTITUTE(IF(INDEX($E$73:$G$75,MATCH("●",INDEX($H$73:$AQ$75,,MATCH($D195,$67:$67,0)-7),0),1)=VLOOKUP(AX$160,$AD$9:$AN$15,8,FALSE),"","sed -i "&amp;IF($AK$158="MacOS","'' ","")&amp;"'s#"&amp;AX$160&amp;"="""&amp;INDEX($E$73:$G$75,MATCH("●",INDEX($H$73:$AQ$75,,MATCH($D195,$67:$67,0)-7),0),1)&amp;""""&amp;"#"&amp;AX$160&amp;"="&amp;""""&amp;VLOOKUP(AX$160,$AD$9:$AN$15,8,FALSE)&amp;""""&amp;"#g'"&amp;"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95" s="71" t="str">
        <f>SUBSTITUTE(IF(VLOOKUP(AY$160,$AD$9:$AN$15,8,FALSE)=INDEX($E$77:$G$89,MATCH("●",INDEX($H$77:$AQ$89,,MATCH($D195,$67:$67,0)-7),0),1),"","sed -i "&amp;IF($AK$158="MacOS","'' ","")&amp;"'s#"&amp;AY$160&amp;"="""&amp;VLOOKUP(AY$160,$AD$9:$AN$15,8,FALSE)&amp;""""&amp;"#"&amp;AY$160&amp;"="&amp;""""&amp;INDEX($E$77:$G$89,MATCH("●",INDEX($H$77:$AQ$89,,MATCH($D195,$67:$67,0)-7),0),1)&amp;""""&amp;"#g'"&amp;" ${CONFIG_DIR}"&amp;$K$7&amp;"; export "&amp;AY$160&amp;"="&amp;""""&amp;INDEX($E$77:$G$89,MATCH("●",INDEX($H$77:$AQ$89,,MATCH($D195,$67:$67,0)-7),0),1)&amp;""";"),",",""",""")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95" s="71" t="str">
        <f>SUBSTITUTE(IF(INDEX($E$77:$G$89,MATCH("●",INDEX($H$77:$AQ$89,,MATCH($D195,$67:$67,0)-7),0),1)=VLOOKUP(AZ$160,$AD$9:$AN$15,8,FALSE),"","sed -i "&amp;IF($AK$158="MacOS","'' ","")&amp;"'s#"&amp;AZ$160&amp;"="""&amp;INDEX($E$77:$G$89,MATCH("●",INDEX($H$77:$AQ$89,,MATCH($D195,$67:$67,0)-7),0),1)&amp;""""&amp;"#"&amp;AZ$160&amp;"="&amp;""""&amp;VLOOKUP(AZ$160,$AD$9:$AN$15,8,FALSE)&amp;""""&amp;"#g'"&amp;"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95" s="71" t="str">
        <f>SUBSTITUTE(IF(VLOOKUP(BA$160,$AD$9:$AN$15,8,FALSE)=INDEX($E$91:$G$118,MATCH("●",INDEX($H$91:$AQ$118,,MATCH($D195,$67:$67,0)-7),0),1),"","sed -i "&amp;IF($AK$158="MacOS","'' ","")&amp;"'s#"&amp;BA$160&amp;"="""&amp;VLOOKUP(BA$160,$AD$9:$AN$15,8,FALSE)&amp;""""&amp;"#"&amp;BA$160&amp;"="&amp;""""&amp;INDEX($E$91:$G$118,MATCH("●",INDEX($H$91:$AQ$118,,MATCH($D195,$67:$67,0)-7),0),1)&amp;""""&amp;"#g'"&amp;" ${CONFIG_DIR}"&amp;$K$7&amp;"; export "&amp;BA$160&amp;"="&amp;""""&amp;INDEX($E$91:$G$118,MATCH("●",INDEX($H$91:$AQ$118,,MATCH($D195,$67:$67,0)-7),0),1)&amp;""";"),",",""",""")</f>
        <v>sed -i '' 's#COLUMN_DATA_LENGTH="1"",""100"",""2"",""3"",""4"",""5"",""4.3"",""11.4"",""2"",""YYYYMMDDhhmmss"#COLUMN_DATA_LENGTH="mmss"#g' ${CONFIG_DIR}db_data_config.txt; export COLUMN_DATA_LENGTH="mmss";</v>
      </c>
      <c r="BB195" s="71" t="str">
        <f>SUBSTITUTE(IF(INDEX($E$91:$G$118,MATCH("●",INDEX($H$91:$AQ$118,,MATCH($D195,$67:$67,0)-7),0),1)=VLOOKUP(BB$160,$AD$9:$AN$15,8,FALSE),"","sed -i "&amp;IF($AK$158="MacOS","'' ","")&amp;"'s#"&amp;BB$160&amp;"="""&amp;INDEX($E$91:$G$118,MATCH("●",INDEX($H$91:$AQ$118,,MATCH($D195,$67:$67,0)-7),0),1)&amp;""""&amp;"#"&amp;BB$160&amp;"="&amp;""""&amp;VLOOKUP(BB$160,$AD$9:$AN$15,8,FALSE)&amp;""""&amp;"#g'"&amp;"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's#COLUMN_DATA_LENGTH="mmss"#COLUMN_DATA_LENGTH="1"",""100"",""2"",""3"",""4"",""5"",""4.3"",""11.4"",""2"",""YYYYMMDDhhmmss"#g' ${CONFIG_DIR}db_data_config.txt; export COLUMN_DATA_LENGTH="1"",""100"",""2"",""3"",""4"",""5"",""4.3"",""11.4"",""2"",""YYYYMMDDhhmmss";</v>
      </c>
      <c r="BC195" s="71" t="str">
        <f>SUBSTITUTE(IF(VLOOKUP(BC$160,$AD$9:$AN$15,8,FALSE)=INDEX($E$120:$G$122,MATCH("●",INDEX($H$120:$AQ$122,,MATCH($D195,$67:$67,0)-7),0),1),"","sed -i "&amp;IF($AK$158="MacOS","'' ","")&amp;"'s#"&amp;BC$160&amp;"="""&amp;VLOOKUP(BC$160,$AD$9:$AN$15,8,FALSE)&amp;""""&amp;"#"&amp;BC$160&amp;"="&amp;""""&amp;INDEX($E$120:$G$122,MATCH("●",INDEX($H$120:$AQ$122,,MATCH($D195,$67:$67,0)-7),0),1)&amp;""""&amp;"#g'"&amp;" ${CONFIG_DIR}"&amp;$K$7&amp;"; export "&amp;BC$160&amp;"="&amp;""""&amp;INDEX($E$120:$G$122,MATCH("●",INDEX($H$120:$AQ$122,,MATCH($D195,$67:$67,0)-7),0),1)&amp;""";"),",",""",""")</f>
        <v/>
      </c>
      <c r="BD195" s="71" t="str">
        <f>SUBSTITUTE(IF(INDEX($E$120:$G$122,MATCH("●",INDEX($H$120:$AQ$122,,MATCH($D195,$67:$67,0)-7),0),1)=VLOOKUP(BD$160,$AD$9:$AN$15,8,FALSE),"","sed -i "&amp;IF($AK$158="MacOS","'' ","")&amp;"'s#"&amp;BD$160&amp;"="""&amp;INDEX($E$120:$G$122,MATCH("●",INDEX($H$120:$AQ$122,,MATCH($D195,$67:$67,0)-7),0),1)&amp;""""&amp;"#"&amp;BD$160&amp;"="&amp;""""&amp;VLOOKUP(BD$160,$AD$9:$AN$15,8,FALSE)&amp;""""&amp;"#g'"&amp;"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95" s="71" t="str">
        <f>SUBSTITUTE(IF(VLOOKUP(BE$160,$AD$9:$AN$15,8,FALSE)=INDEX($E$124:$G$125,MATCH("●",INDEX($H$124:$AQ$125,,MATCH($D195,$67:$67,0)-7),0),1),"","sed -i "&amp;IF($AK$158="MacOS","'' ","")&amp;"'s#"&amp;BE$160&amp;"="""&amp;VLOOKUP(BE$160,$AD$9:$AN$15,8,FALSE)&amp;""""&amp;"#"&amp;BE$160&amp;"="&amp;""""&amp;INDEX($E$124:$G$125,MATCH("●",INDEX($H$124:$AQ$125,,MATCH($D195,$67:$67,0)-7),0),1)&amp;""""&amp;"#g'"&amp;" ${CONFIG_DIR}"&amp;$K$7&amp;"; export "&amp;BE$160&amp;"="&amp;""""&amp;INDEX($E$124:$G$125,MATCH("●",INDEX($H$124:$AQ$125,,MATCH($D195,$67:$67,0)-7),0),1)&amp;""";"),",",""",""")</f>
        <v/>
      </c>
      <c r="BF195" s="71" t="str">
        <f>SUBSTITUTE(IF(INDEX($E$124:$G$125,MATCH("●",INDEX($H$124:$AQ$125,,MATCH($D195,$67:$67,0)-7),0),1)=VLOOKUP(BF$160,$AD$9:$AN$15,8,FALSE),"","sed -i "&amp;IF($AK$158="MacOS","'' ","")&amp;"'s#"&amp;BF$160&amp;"="""&amp;INDEX($E$124:$G$125,MATCH("●",INDEX($H$124:$AQ$125,,MATCH($D195,$67:$67,0)-7),0),1)&amp;""""&amp;"#"&amp;BF$160&amp;"="&amp;""""&amp;VLOOKUP(BF$160,$AD$9:$AN$15,8,FALSE)&amp;""""&amp;"#g'"&amp;"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95" s="71" t="str">
        <f>SUBSTITUTE(IF(VLOOKUP(BG$160,$AD$9:$AN$15,8,FALSE)=INDEX($E$127:$G$128,MATCH("●",INDEX($H$127:$AQ$128,,MATCH($D195,$67:$67,0)-7),0),1),"","sed -i "&amp;IF($AK$158="MacOS","'' ","")&amp;"'s#"&amp;BG$160&amp;"="""&amp;VLOOKUP(BG$160,$AD$9:$AN$15,8,FALSE)&amp;""""&amp;"#"&amp;BG$160&amp;"="&amp;""""&amp;INDEX($E$127:$G$128,MATCH("●",INDEX($H$127:$AQ$128,,MATCH($D195,$67:$67,0)-7),0),1)&amp;""""&amp;"#g'"&amp;" ${CONFIG_DIR}"&amp;$K$7&amp;"; export "&amp;BG$160&amp;"="&amp;""""&amp;INDEX($E$127:$G$128,MATCH("●",INDEX($H$127:$AQ$128,,MATCH($D195,$67:$67,0)-7),0),1)&amp;""";"),",",""",""")</f>
        <v/>
      </c>
      <c r="BH195" s="71" t="str">
        <f>SUBSTITUTE(IF(INDEX($E$127:$G$128,MATCH("●",INDEX($H$127:$AQ$128,,MATCH($D195,$67:$67,0)-7),0),1)=VLOOKUP(BH$160,$AD$9:$AN$15,8,FALSE),"","sed -i "&amp;IF($AK$158="MacOS","'' ","")&amp;"'s#"&amp;BH$160&amp;"="""&amp;INDEX($E$127:$G$128,MATCH("●",INDEX($H$127:$AQ$128,,MATCH($D195,$67:$67,0)-7),0),1)&amp;""""&amp;"#"&amp;BH$160&amp;"="&amp;""""&amp;VLOOKUP(BH$160,$AD$9:$AN$15,8,FALSE)&amp;""""&amp;"#g'"&amp;"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95" s="71" t="str">
        <f>SUBSTITUTE(IF(VLOOKUP(BI$160,$AD$9:$AN$15,8,FALSE)=INDEX($E$130:$G$131,MATCH("●",INDEX($H$130:$AQ$131,,MATCH($D195,$67:$67,0)-7),0),1),"","sed -i "&amp;IF($AK$158="MacOS","'' ","")&amp;"'s#"&amp;BI$160&amp;"="""&amp;VLOOKUP(BI$160,$AD$9:$AN$15,8,FALSE)&amp;""""&amp;"#"&amp;BI$160&amp;"="&amp;""""&amp;INDEX($E$130:$G$131,MATCH("●",INDEX($H$130:$AQ$131,,MATCH($D195,$67:$67,0)-7),0),1)&amp;""""&amp;"#g'"&amp;" ${CONFIG_DIR}"&amp;$K$7&amp;"; export "&amp;BI$160&amp;"="&amp;""""&amp;INDEX($E$130:$G$131,MATCH("●",INDEX($H$130:$AQ$131,,MATCH($D195,$67:$67,0)-7),0),1)&amp;""";"),",",""",""")</f>
        <v/>
      </c>
      <c r="BJ195" s="71" t="str">
        <f>SUBSTITUTE(IF(INDEX($E$130:$G$131,MATCH("●",INDEX($H$130:$AQ$131,,MATCH($D195,$67:$67,0)-7),0),1)=VLOOKUP(BJ$160,$AD$9:$AN$15,8,FALSE),"","sed -i "&amp;IF($AK$158="MacOS","'' ","")&amp;"'s#"&amp;BJ$160&amp;"="""&amp;INDEX($E$130:$G$131,MATCH("●",INDEX($H$130:$AQ$131,,MATCH($D195,$67:$67,0)-7),0),1)&amp;""""&amp;"#"&amp;BJ$160&amp;"="&amp;""""&amp;VLOOKUP(BJ$160,$AD$9:$AN$15,8,FALSE)&amp;""""&amp;"#g'"&amp;"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95" s="71" t="str">
        <f>SUBSTITUTE(IF(VLOOKUP(BK$160,$AD$19:$AN$19,8,FALSE)=INDEX($E$133:$G$134,MATCH("●",INDEX($H$133:$AQ$134,,MATCH($D195,$67:$67,0)-7),0),1),"","sed -i "&amp;IF($AK$158="MacOS","'' ","")&amp;"'s#"&amp;BK$160&amp;"="""&amp;VLOOKUP(BK$160,$AD$19:$AN$19,8,FALSE)&amp;""""&amp;"#"&amp;BK$160&amp;"="&amp;""""&amp;INDEX($E$133:$G$134,MATCH("●",INDEX($H$133:$AQ$134,,MATCH($D195,$67:$67,0)-7),0),1)&amp;""""&amp;"#g'"&amp;" ${CONFIG_DIR}"&amp;$K$17&amp;"; export "&amp;BK$160&amp;"="&amp;""""&amp;INDEX($E$133:$G$134,MATCH("●",INDEX($H$133:$AQ$134,,MATCH($D195,$67:$67,0)-7),0),1)&amp;""";"),",",""",""")</f>
        <v/>
      </c>
      <c r="BL195" s="71" t="str">
        <f>SUBSTITUTE(IF(INDEX($E$133:$G$134,MATCH("●",INDEX($H$133:$AQ$134,,MATCH($D195,$67:$67,0)-7),0),1)=VLOOKUP(BL$160,$AD$19:$AN$19,8,FALSE),"","sed -i "&amp;IF($AK$158="MacOS","'' ","")&amp;"'s#"&amp;BL$160&amp;"="""&amp;INDEX($E$133:$G$134,MATCH("●",INDEX($H$133:$AQ$134,,MATCH($D195,$67:$67,0)-7),0),1)&amp;""""&amp;"#"&amp;BL$160&amp;"="&amp;""""&amp;VLOOKUP(BL$160,$AD$19:$AN$19,8,FALSE)&amp;""""&amp;"#g'"&amp;"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95" s="5" t="s">
        <v>735</v>
      </c>
    </row>
    <row r="196" spans="4:65" ht="136" customHeight="1">
      <c r="D196" s="96">
        <f t="shared" si="3"/>
        <v>35</v>
      </c>
      <c r="E196" s="97"/>
      <c r="F196" s="97"/>
      <c r="G196" s="98"/>
      <c r="H196" s="45" t="str">
        <f t="shared" ca="1" si="2"/>
        <v>clear; echo テストケース035;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's#COLUMN_DATA_LENGTH="1","100","2","3","4","5","4.3","11.4","2","YYYYMMDDhhmmss"#COLUMN_DATA_LENGTH="hms"#g' ${CONFIG_DIR}db_data_config.txt; export COLUMN_DATA_LENGTH="hms";sh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's#COLUMN_DATA_LENGTH="hms"#COLUMN_DATA_LENGTH="1","100","2","3","4","5","4.3","11.4","2","YYYYMMDDhhmmss"#g' ${CONFIG_DIR}db_data_config.txt; export COLUMN_DATA_LENGTH="1","100","2","3","4","5","4.3","11.4","2","YYYYMMDDhhmmss";</v>
      </c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7"/>
      <c r="AE196" s="99" t="str" cm="1">
        <f t="array" ref="AE196">SUBSTITUTE(INDEX($H$136:$AQ$136, , MATCH($D196, $67:$67, 0)-7),"-","")</f>
        <v>正常</v>
      </c>
      <c r="AF196" s="100"/>
      <c r="AG196" s="101"/>
      <c r="AH196" s="102" t="s">
        <v>1680</v>
      </c>
      <c r="AI196" s="103"/>
      <c r="AJ196" s="103"/>
      <c r="AK196" s="103"/>
      <c r="AL196" s="103"/>
      <c r="AM196" s="103"/>
      <c r="AN196" s="103"/>
      <c r="AO196" s="103"/>
      <c r="AP196" s="103"/>
      <c r="AQ196" s="104"/>
      <c r="AS196" s="68" t="str" cm="1">
        <f t="array" ref="AS196">SUBSTITUTE(TEXT(INDEX($H$139:$AQ$139,1,$D196),"000000"),"-","")</f>
        <v>410001</v>
      </c>
      <c r="AT196" s="69"/>
      <c r="AU196" s="70"/>
      <c r="AW196" s="71" t="str">
        <f>SUBSTITUTE(IF(VLOOKUP(AW$160,$AD$9:$AN$15,8,FALSE)=INDEX($E$73:$G$75,MATCH("●",INDEX($H$73:$AQ$75,,MATCH($D196,$67:$67,0)-7),0),1),"","sed -i "&amp;IF($AK$158="MacOS","'' ","")&amp;"'s#"&amp;AW$160&amp;"="""&amp;VLOOKUP(AW$160,$AD$9:$AN$15,8,FALSE)&amp;""""&amp;"#"&amp;AW$160&amp;"="&amp;""""&amp;INDEX($E$73:$G$75,MATCH("●",INDEX($H$73:$AQ$75,,MATCH($D196,$67:$67,0)-7),0),1)&amp;""""&amp;"#g'"&amp;" ${CONFIG_DIR}"&amp;$K$7&amp;"; export "&amp;AW$160&amp;"="&amp;""""&amp;INDEX($E$73:$G$75,MATCH("●",INDEX($H$73:$AQ$75,,MATCH($D196,$67:$67,0)-7),0),1)&amp;""";"),",",""",""")</f>
        <v>sed -i '' 's#COLUMN_COUNTS="10"#COLUMN_COUNTS="1"#g' ${CONFIG_DIR}db_data_config.txt; export COLUMN_COUNTS="1";</v>
      </c>
      <c r="AX196" s="71" t="str">
        <f>SUBSTITUTE(IF(INDEX($E$73:$G$75,MATCH("●",INDEX($H$73:$AQ$75,,MATCH($D196,$67:$67,0)-7),0),1)=VLOOKUP(AX$160,$AD$9:$AN$15,8,FALSE),"","sed -i "&amp;IF($AK$158="MacOS","'' ","")&amp;"'s#"&amp;AX$160&amp;"="""&amp;INDEX($E$73:$G$75,MATCH("●",INDEX($H$73:$AQ$75,,MATCH($D196,$67:$67,0)-7),0),1)&amp;""""&amp;"#"&amp;AX$160&amp;"="&amp;""""&amp;VLOOKUP(AX$160,$AD$9:$AN$15,8,FALSE)&amp;""""&amp;"#g'"&amp;"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96" s="71" t="str">
        <f>SUBSTITUTE(IF(VLOOKUP(AY$160,$AD$9:$AN$15,8,FALSE)=INDEX($E$77:$G$89,MATCH("●",INDEX($H$77:$AQ$89,,MATCH($D196,$67:$67,0)-7),0),1),"","sed -i "&amp;IF($AK$158="MacOS","'' ","")&amp;"'s#"&amp;AY$160&amp;"="""&amp;VLOOKUP(AY$160,$AD$9:$AN$15,8,FALSE)&amp;""""&amp;"#"&amp;AY$160&amp;"="&amp;""""&amp;INDEX($E$77:$G$89,MATCH("●",INDEX($H$77:$AQ$89,,MATCH($D196,$67:$67,0)-7),0),1)&amp;""""&amp;"#g'"&amp;" ${CONFIG_DIR}"&amp;$K$7&amp;"; export "&amp;AY$160&amp;"="&amp;""""&amp;INDEX($E$77:$G$89,MATCH("●",INDEX($H$77:$AQ$89,,MATCH($D196,$67:$67,0)-7),0),1)&amp;""";"),",",""",""")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96" s="71" t="str">
        <f>SUBSTITUTE(IF(INDEX($E$77:$G$89,MATCH("●",INDEX($H$77:$AQ$89,,MATCH($D196,$67:$67,0)-7),0),1)=VLOOKUP(AZ$160,$AD$9:$AN$15,8,FALSE),"","sed -i "&amp;IF($AK$158="MacOS","'' ","")&amp;"'s#"&amp;AZ$160&amp;"="""&amp;INDEX($E$77:$G$89,MATCH("●",INDEX($H$77:$AQ$89,,MATCH($D196,$67:$67,0)-7),0),1)&amp;""""&amp;"#"&amp;AZ$160&amp;"="&amp;""""&amp;VLOOKUP(AZ$160,$AD$9:$AN$15,8,FALSE)&amp;""""&amp;"#g'"&amp;"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96" s="71" t="str">
        <f>SUBSTITUTE(IF(VLOOKUP(BA$160,$AD$9:$AN$15,8,FALSE)=INDEX($E$91:$G$118,MATCH("●",INDEX($H$91:$AQ$118,,MATCH($D196,$67:$67,0)-7),0),1),"","sed -i "&amp;IF($AK$158="MacOS","'' ","")&amp;"'s#"&amp;BA$160&amp;"="""&amp;VLOOKUP(BA$160,$AD$9:$AN$15,8,FALSE)&amp;""""&amp;"#"&amp;BA$160&amp;"="&amp;""""&amp;INDEX($E$91:$G$118,MATCH("●",INDEX($H$91:$AQ$118,,MATCH($D196,$67:$67,0)-7),0),1)&amp;""""&amp;"#g'"&amp;" ${CONFIG_DIR}"&amp;$K$7&amp;"; export "&amp;BA$160&amp;"="&amp;""""&amp;INDEX($E$91:$G$118,MATCH("●",INDEX($H$91:$AQ$118,,MATCH($D196,$67:$67,0)-7),0),1)&amp;""";"),",",""",""")</f>
        <v>sed -i '' 's#COLUMN_DATA_LENGTH="1"",""100"",""2"",""3"",""4"",""5"",""4.3"",""11.4"",""2"",""YYYYMMDDhhmmss"#COLUMN_DATA_LENGTH="hms"#g' ${CONFIG_DIR}db_data_config.txt; export COLUMN_DATA_LENGTH="hms";</v>
      </c>
      <c r="BB196" s="71" t="str">
        <f>SUBSTITUTE(IF(INDEX($E$91:$G$118,MATCH("●",INDEX($H$91:$AQ$118,,MATCH($D196,$67:$67,0)-7),0),1)=VLOOKUP(BB$160,$AD$9:$AN$15,8,FALSE),"","sed -i "&amp;IF($AK$158="MacOS","'' ","")&amp;"'s#"&amp;BB$160&amp;"="""&amp;INDEX($E$91:$G$118,MATCH("●",INDEX($H$91:$AQ$118,,MATCH($D196,$67:$67,0)-7),0),1)&amp;""""&amp;"#"&amp;BB$160&amp;"="&amp;""""&amp;VLOOKUP(BB$160,$AD$9:$AN$15,8,FALSE)&amp;""""&amp;"#g'"&amp;"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's#COLUMN_DATA_LENGTH="hms"#COLUMN_DATA_LENGTH="1"",""100"",""2"",""3"",""4"",""5"",""4.3"",""11.4"",""2"",""YYYYMMDDhhmmss"#g' ${CONFIG_DIR}db_data_config.txt; export COLUMN_DATA_LENGTH="1"",""100"",""2"",""3"",""4"",""5"",""4.3"",""11.4"",""2"",""YYYYMMDDhhmmss";</v>
      </c>
      <c r="BC196" s="71" t="str">
        <f>SUBSTITUTE(IF(VLOOKUP(BC$160,$AD$9:$AN$15,8,FALSE)=INDEX($E$120:$G$122,MATCH("●",INDEX($H$120:$AQ$122,,MATCH($D196,$67:$67,0)-7),0),1),"","sed -i "&amp;IF($AK$158="MacOS","'' ","")&amp;"'s#"&amp;BC$160&amp;"="""&amp;VLOOKUP(BC$160,$AD$9:$AN$15,8,FALSE)&amp;""""&amp;"#"&amp;BC$160&amp;"="&amp;""""&amp;INDEX($E$120:$G$122,MATCH("●",INDEX($H$120:$AQ$122,,MATCH($D196,$67:$67,0)-7),0),1)&amp;""""&amp;"#g'"&amp;" ${CONFIG_DIR}"&amp;$K$7&amp;"; export "&amp;BC$160&amp;"="&amp;""""&amp;INDEX($E$120:$G$122,MATCH("●",INDEX($H$120:$AQ$122,,MATCH($D196,$67:$67,0)-7),0),1)&amp;""";"),",",""",""")</f>
        <v/>
      </c>
      <c r="BD196" s="71" t="str">
        <f>SUBSTITUTE(IF(INDEX($E$120:$G$122,MATCH("●",INDEX($H$120:$AQ$122,,MATCH($D196,$67:$67,0)-7),0),1)=VLOOKUP(BD$160,$AD$9:$AN$15,8,FALSE),"","sed -i "&amp;IF($AK$158="MacOS","'' ","")&amp;"'s#"&amp;BD$160&amp;"="""&amp;INDEX($E$120:$G$122,MATCH("●",INDEX($H$120:$AQ$122,,MATCH($D196,$67:$67,0)-7),0),1)&amp;""""&amp;"#"&amp;BD$160&amp;"="&amp;""""&amp;VLOOKUP(BD$160,$AD$9:$AN$15,8,FALSE)&amp;""""&amp;"#g'"&amp;"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96" s="71" t="str">
        <f>SUBSTITUTE(IF(VLOOKUP(BE$160,$AD$9:$AN$15,8,FALSE)=INDEX($E$124:$G$125,MATCH("●",INDEX($H$124:$AQ$125,,MATCH($D196,$67:$67,0)-7),0),1),"","sed -i "&amp;IF($AK$158="MacOS","'' ","")&amp;"'s#"&amp;BE$160&amp;"="""&amp;VLOOKUP(BE$160,$AD$9:$AN$15,8,FALSE)&amp;""""&amp;"#"&amp;BE$160&amp;"="&amp;""""&amp;INDEX($E$124:$G$125,MATCH("●",INDEX($H$124:$AQ$125,,MATCH($D196,$67:$67,0)-7),0),1)&amp;""""&amp;"#g'"&amp;" ${CONFIG_DIR}"&amp;$K$7&amp;"; export "&amp;BE$160&amp;"="&amp;""""&amp;INDEX($E$124:$G$125,MATCH("●",INDEX($H$124:$AQ$125,,MATCH($D196,$67:$67,0)-7),0),1)&amp;""";"),",",""",""")</f>
        <v/>
      </c>
      <c r="BF196" s="71" t="str">
        <f>SUBSTITUTE(IF(INDEX($E$124:$G$125,MATCH("●",INDEX($H$124:$AQ$125,,MATCH($D196,$67:$67,0)-7),0),1)=VLOOKUP(BF$160,$AD$9:$AN$15,8,FALSE),"","sed -i "&amp;IF($AK$158="MacOS","'' ","")&amp;"'s#"&amp;BF$160&amp;"="""&amp;INDEX($E$124:$G$125,MATCH("●",INDEX($H$124:$AQ$125,,MATCH($D196,$67:$67,0)-7),0),1)&amp;""""&amp;"#"&amp;BF$160&amp;"="&amp;""""&amp;VLOOKUP(BF$160,$AD$9:$AN$15,8,FALSE)&amp;""""&amp;"#g'"&amp;"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96" s="71" t="str">
        <f>SUBSTITUTE(IF(VLOOKUP(BG$160,$AD$9:$AN$15,8,FALSE)=INDEX($E$127:$G$128,MATCH("●",INDEX($H$127:$AQ$128,,MATCH($D196,$67:$67,0)-7),0),1),"","sed -i "&amp;IF($AK$158="MacOS","'' ","")&amp;"'s#"&amp;BG$160&amp;"="""&amp;VLOOKUP(BG$160,$AD$9:$AN$15,8,FALSE)&amp;""""&amp;"#"&amp;BG$160&amp;"="&amp;""""&amp;INDEX($E$127:$G$128,MATCH("●",INDEX($H$127:$AQ$128,,MATCH($D196,$67:$67,0)-7),0),1)&amp;""""&amp;"#g'"&amp;" ${CONFIG_DIR}"&amp;$K$7&amp;"; export "&amp;BG$160&amp;"="&amp;""""&amp;INDEX($E$127:$G$128,MATCH("●",INDEX($H$127:$AQ$128,,MATCH($D196,$67:$67,0)-7),0),1)&amp;""";"),",",""",""")</f>
        <v/>
      </c>
      <c r="BH196" s="71" t="str">
        <f>SUBSTITUTE(IF(INDEX($E$127:$G$128,MATCH("●",INDEX($H$127:$AQ$128,,MATCH($D196,$67:$67,0)-7),0),1)=VLOOKUP(BH$160,$AD$9:$AN$15,8,FALSE),"","sed -i "&amp;IF($AK$158="MacOS","'' ","")&amp;"'s#"&amp;BH$160&amp;"="""&amp;INDEX($E$127:$G$128,MATCH("●",INDEX($H$127:$AQ$128,,MATCH($D196,$67:$67,0)-7),0),1)&amp;""""&amp;"#"&amp;BH$160&amp;"="&amp;""""&amp;VLOOKUP(BH$160,$AD$9:$AN$15,8,FALSE)&amp;""""&amp;"#g'"&amp;"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96" s="71" t="str">
        <f>SUBSTITUTE(IF(VLOOKUP(BI$160,$AD$9:$AN$15,8,FALSE)=INDEX($E$130:$G$131,MATCH("●",INDEX($H$130:$AQ$131,,MATCH($D196,$67:$67,0)-7),0),1),"","sed -i "&amp;IF($AK$158="MacOS","'' ","")&amp;"'s#"&amp;BI$160&amp;"="""&amp;VLOOKUP(BI$160,$AD$9:$AN$15,8,FALSE)&amp;""""&amp;"#"&amp;BI$160&amp;"="&amp;""""&amp;INDEX($E$130:$G$131,MATCH("●",INDEX($H$130:$AQ$131,,MATCH($D196,$67:$67,0)-7),0),1)&amp;""""&amp;"#g'"&amp;" ${CONFIG_DIR}"&amp;$K$7&amp;"; export "&amp;BI$160&amp;"="&amp;""""&amp;INDEX($E$130:$G$131,MATCH("●",INDEX($H$130:$AQ$131,,MATCH($D196,$67:$67,0)-7),0),1)&amp;""";"),",",""",""")</f>
        <v/>
      </c>
      <c r="BJ196" s="71" t="str">
        <f>SUBSTITUTE(IF(INDEX($E$130:$G$131,MATCH("●",INDEX($H$130:$AQ$131,,MATCH($D196,$67:$67,0)-7),0),1)=VLOOKUP(BJ$160,$AD$9:$AN$15,8,FALSE),"","sed -i "&amp;IF($AK$158="MacOS","'' ","")&amp;"'s#"&amp;BJ$160&amp;"="""&amp;INDEX($E$130:$G$131,MATCH("●",INDEX($H$130:$AQ$131,,MATCH($D196,$67:$67,0)-7),0),1)&amp;""""&amp;"#"&amp;BJ$160&amp;"="&amp;""""&amp;VLOOKUP(BJ$160,$AD$9:$AN$15,8,FALSE)&amp;""""&amp;"#g'"&amp;"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96" s="71" t="str">
        <f>SUBSTITUTE(IF(VLOOKUP(BK$160,$AD$19:$AN$19,8,FALSE)=INDEX($E$133:$G$134,MATCH("●",INDEX($H$133:$AQ$134,,MATCH($D196,$67:$67,0)-7),0),1),"","sed -i "&amp;IF($AK$158="MacOS","'' ","")&amp;"'s#"&amp;BK$160&amp;"="""&amp;VLOOKUP(BK$160,$AD$19:$AN$19,8,FALSE)&amp;""""&amp;"#"&amp;BK$160&amp;"="&amp;""""&amp;INDEX($E$133:$G$134,MATCH("●",INDEX($H$133:$AQ$134,,MATCH($D196,$67:$67,0)-7),0),1)&amp;""""&amp;"#g'"&amp;" ${CONFIG_DIR}"&amp;$K$17&amp;"; export "&amp;BK$160&amp;"="&amp;""""&amp;INDEX($E$133:$G$134,MATCH("●",INDEX($H$133:$AQ$134,,MATCH($D196,$67:$67,0)-7),0),1)&amp;""";"),",",""",""")</f>
        <v/>
      </c>
      <c r="BL196" s="71" t="str">
        <f>SUBSTITUTE(IF(INDEX($E$133:$G$134,MATCH("●",INDEX($H$133:$AQ$134,,MATCH($D196,$67:$67,0)-7),0),1)=VLOOKUP(BL$160,$AD$19:$AN$19,8,FALSE),"","sed -i "&amp;IF($AK$158="MacOS","'' ","")&amp;"'s#"&amp;BL$160&amp;"="""&amp;INDEX($E$133:$G$134,MATCH("●",INDEX($H$133:$AQ$134,,MATCH($D196,$67:$67,0)-7),0),1)&amp;""""&amp;"#"&amp;BL$160&amp;"="&amp;""""&amp;VLOOKUP(BL$160,$AD$19:$AN$19,8,FALSE)&amp;""""&amp;"#g'"&amp;"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96" s="5" t="s">
        <v>735</v>
      </c>
    </row>
    <row r="197" spans="4:65" ht="136" customHeight="1">
      <c r="D197" s="96">
        <f t="shared" si="3"/>
        <v>36</v>
      </c>
      <c r="E197" s="97"/>
      <c r="F197" s="97"/>
      <c r="G197" s="98"/>
      <c r="H197" s="45" t="str">
        <f t="shared" ca="1" si="2"/>
        <v>clear; echo テストケース036;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's#COLUMN_DATA_LENGTH="1","100","2","3","4","5","4.3","11.4","2","YYYYMMDDhhmmss"#COLUMN_DATA_LENGTH="YYYYMMDDhhmmss"#g' ${CONFIG_DIR}db_data_config.txt; export COLUMN_DATA_LENGTH="YYYYMMDDhhmmss";sh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's#COLUMN_DATA_LENGTH="YYYYMMDDhhmmss"#COLUMN_DATA_LENGTH="1","100","2","3","4","5","4.3","11.4","2","YYYYMMDDhhmmss"#g' ${CONFIG_DIR}db_data_config.txt; export COLUMN_DATA_LENGTH="1","100","2","3","4","5","4.3","11.4","2","YYYYMMDDhhmmss";</v>
      </c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  <c r="AC197" s="46"/>
      <c r="AD197" s="47"/>
      <c r="AE197" s="99" t="str" cm="1">
        <f t="array" ref="AE197">SUBSTITUTE(INDEX($H$136:$AQ$136, , MATCH($D197, $67:$67, 0)-7),"-","")</f>
        <v>正常</v>
      </c>
      <c r="AF197" s="100"/>
      <c r="AG197" s="101"/>
      <c r="AH197" s="102" t="s">
        <v>1685</v>
      </c>
      <c r="AI197" s="103"/>
      <c r="AJ197" s="103"/>
      <c r="AK197" s="103"/>
      <c r="AL197" s="103"/>
      <c r="AM197" s="103"/>
      <c r="AN197" s="103"/>
      <c r="AO197" s="103"/>
      <c r="AP197" s="103"/>
      <c r="AQ197" s="104"/>
      <c r="AS197" s="68" t="str" cm="1">
        <f t="array" ref="AS197">SUBSTITUTE(TEXT(INDEX($H$139:$AQ$139,1,$D197),"000000"),"-","")</f>
        <v>410001</v>
      </c>
      <c r="AT197" s="69"/>
      <c r="AU197" s="70"/>
      <c r="AW197" s="71" t="str">
        <f>SUBSTITUTE(IF(VLOOKUP(AW$160,$AD$9:$AN$15,8,FALSE)=INDEX($E$73:$G$75,MATCH("●",INDEX($H$73:$AQ$75,,MATCH($D197,$67:$67,0)-7),0),1),"","sed -i "&amp;IF($AK$158="MacOS","'' ","")&amp;"'s#"&amp;AW$160&amp;"="""&amp;VLOOKUP(AW$160,$AD$9:$AN$15,8,FALSE)&amp;""""&amp;"#"&amp;AW$160&amp;"="&amp;""""&amp;INDEX($E$73:$G$75,MATCH("●",INDEX($H$73:$AQ$75,,MATCH($D197,$67:$67,0)-7),0),1)&amp;""""&amp;"#g'"&amp;" ${CONFIG_DIR}"&amp;$K$7&amp;"; export "&amp;AW$160&amp;"="&amp;""""&amp;INDEX($E$73:$G$75,MATCH("●",INDEX($H$73:$AQ$75,,MATCH($D197,$67:$67,0)-7),0),1)&amp;""";"),",",""",""")</f>
        <v>sed -i '' 's#COLUMN_COUNTS="10"#COLUMN_COUNTS="1"#g' ${CONFIG_DIR}db_data_config.txt; export COLUMN_COUNTS="1";</v>
      </c>
      <c r="AX197" s="71" t="str">
        <f>SUBSTITUTE(IF(INDEX($E$73:$G$75,MATCH("●",INDEX($H$73:$AQ$75,,MATCH($D197,$67:$67,0)-7),0),1)=VLOOKUP(AX$160,$AD$9:$AN$15,8,FALSE),"","sed -i "&amp;IF($AK$158="MacOS","'' ","")&amp;"'s#"&amp;AX$160&amp;"="""&amp;INDEX($E$73:$G$75,MATCH("●",INDEX($H$73:$AQ$75,,MATCH($D197,$67:$67,0)-7),0),1)&amp;""""&amp;"#"&amp;AX$160&amp;"="&amp;""""&amp;VLOOKUP(AX$160,$AD$9:$AN$15,8,FALSE)&amp;""""&amp;"#g'"&amp;" ${CONFIG_DIR}"&amp;$K$7&amp;"; export "&amp;AX$160&amp;"="&amp;""""&amp;VLOOKUP(AX$160,$AD$9:$AN$15,8,FALSE)&amp;""";"),",",""",""")</f>
        <v>sed -i '' 's#COLUMN_COUNTS="1"#COLUMN_COUNTS="10"#g' ${CONFIG_DIR}db_data_config.txt; export COLUMN_COUNTS="10";</v>
      </c>
      <c r="AY197" s="71" t="str">
        <f>SUBSTITUTE(IF(VLOOKUP(AY$160,$AD$9:$AN$15,8,FALSE)=INDEX($E$77:$G$89,MATCH("●",INDEX($H$77:$AQ$89,,MATCH($D197,$67:$67,0)-7),0),1),"","sed -i "&amp;IF($AK$158="MacOS","'' ","")&amp;"'s#"&amp;AY$160&amp;"="""&amp;VLOOKUP(AY$160,$AD$9:$AN$15,8,FALSE)&amp;""""&amp;"#"&amp;AY$160&amp;"="&amp;""""&amp;INDEX($E$77:$G$89,MATCH("●",INDEX($H$77:$AQ$89,,MATCH($D197,$67:$67,0)-7),0),1)&amp;""""&amp;"#g'"&amp;" ${CONFIG_DIR}"&amp;$K$7&amp;"; export "&amp;AY$160&amp;"="&amp;""""&amp;INDEX($E$77:$G$89,MATCH("●",INDEX($H$77:$AQ$89,,MATCH($D197,$67:$67,0)-7),0),1)&amp;""";"),",",""",""")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97" s="71" t="str">
        <f>SUBSTITUTE(IF(INDEX($E$77:$G$89,MATCH("●",INDEX($H$77:$AQ$89,,MATCH($D197,$67:$67,0)-7),0),1)=VLOOKUP(AZ$160,$AD$9:$AN$15,8,FALSE),"","sed -i "&amp;IF($AK$158="MacOS","'' ","")&amp;"'s#"&amp;AZ$160&amp;"="""&amp;INDEX($E$77:$G$89,MATCH("●",INDEX($H$77:$AQ$89,,MATCH($D197,$67:$67,0)-7),0),1)&amp;""""&amp;"#"&amp;AZ$160&amp;"="&amp;""""&amp;VLOOKUP(AZ$160,$AD$9:$AN$15,8,FALSE)&amp;""""&amp;"#g'"&amp;" ${CONFIG_DIR}"&amp;$K$7&amp;"; export "&amp;AZ$160&amp;"="&amp;""""&amp;VLOOKUP(AZ$160,$AD$9:$AN$15,8,FALSE)&amp;""";"),",",""",""")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97" s="71" t="str">
        <f>SUBSTITUTE(IF(VLOOKUP(BA$160,$AD$9:$AN$15,8,FALSE)=INDEX($E$91:$G$118,MATCH("●",INDEX($H$91:$AQ$118,,MATCH($D197,$67:$67,0)-7),0),1),"","sed -i "&amp;IF($AK$158="MacOS","'' ","")&amp;"'s#"&amp;BA$160&amp;"="""&amp;VLOOKUP(BA$160,$AD$9:$AN$15,8,FALSE)&amp;""""&amp;"#"&amp;BA$160&amp;"="&amp;""""&amp;INDEX($E$91:$G$118,MATCH("●",INDEX($H$91:$AQ$118,,MATCH($D197,$67:$67,0)-7),0),1)&amp;""""&amp;"#g'"&amp;" ${CONFIG_DIR}"&amp;$K$7&amp;"; export "&amp;BA$160&amp;"="&amp;""""&amp;INDEX($E$91:$G$118,MATCH("●",INDEX($H$91:$AQ$118,,MATCH($D197,$67:$67,0)-7),0),1)&amp;""";"),",",""",""")</f>
        <v>sed -i '' 's#COLUMN_DATA_LENGTH="1"",""100"",""2"",""3"",""4"",""5"",""4.3"",""11.4"",""2"",""YYYYMMDDhhmmss"#COLUMN_DATA_LENGTH="YYYYMMDDhhmmss"#g' ${CONFIG_DIR}db_data_config.txt; export COLUMN_DATA_LENGTH="YYYYMMDDhhmmss";</v>
      </c>
      <c r="BB197" s="71" t="str">
        <f>SUBSTITUTE(IF(INDEX($E$91:$G$118,MATCH("●",INDEX($H$91:$AQ$118,,MATCH($D197,$67:$67,0)-7),0),1)=VLOOKUP(BB$160,$AD$9:$AN$15,8,FALSE),"","sed -i "&amp;IF($AK$158="MacOS","'' ","")&amp;"'s#"&amp;BB$160&amp;"="""&amp;INDEX($E$91:$G$118,MATCH("●",INDEX($H$91:$AQ$118,,MATCH($D197,$67:$67,0)-7),0),1)&amp;""""&amp;"#"&amp;BB$160&amp;"="&amp;""""&amp;VLOOKUP(BB$160,$AD$9:$AN$15,8,FALSE)&amp;""""&amp;"#g'"&amp;" ${CONFIG_DIR}"&amp;$K$7&amp;"; export "&amp;BB$160&amp;"="&amp;""""&amp;VLOOKUP(BB$160,$AD$9:$AN$15,8,FALSE)&amp;""";"),",",""",""")</f>
        <v>sed -i '' 's#COLUMN_DATA_LENGTH="YYYYMMDDhhmmss"#COLUMN_DATA_LENGTH="1"",""100"",""2"",""3"",""4"",""5"",""4.3"",""11.4"",""2"",""YYYYMMDDhhmmss"#g' ${CONFIG_DIR}db_data_config.txt; export COLUMN_DATA_LENGTH="1"",""100"",""2"",""3"",""4"",""5"",""4.3"",""11.4"",""2"",""YYYYMMDDhhmmss";</v>
      </c>
      <c r="BC197" s="71" t="str">
        <f>SUBSTITUTE(IF(VLOOKUP(BC$160,$AD$9:$AN$15,8,FALSE)=INDEX($E$120:$G$122,MATCH("●",INDEX($H$120:$AQ$122,,MATCH($D197,$67:$67,0)-7),0),1),"","sed -i "&amp;IF($AK$158="MacOS","'' ","")&amp;"'s#"&amp;BC$160&amp;"="""&amp;VLOOKUP(BC$160,$AD$9:$AN$15,8,FALSE)&amp;""""&amp;"#"&amp;BC$160&amp;"="&amp;""""&amp;INDEX($E$120:$G$122,MATCH("●",INDEX($H$120:$AQ$122,,MATCH($D197,$67:$67,0)-7),0),1)&amp;""""&amp;"#g'"&amp;" ${CONFIG_DIR}"&amp;$K$7&amp;"; export "&amp;BC$160&amp;"="&amp;""""&amp;INDEX($E$120:$G$122,MATCH("●",INDEX($H$120:$AQ$122,,MATCH($D197,$67:$67,0)-7),0),1)&amp;""";"),",",""",""")</f>
        <v/>
      </c>
      <c r="BD197" s="71" t="str">
        <f>SUBSTITUTE(IF(INDEX($E$120:$G$122,MATCH("●",INDEX($H$120:$AQ$122,,MATCH($D197,$67:$67,0)-7),0),1)=VLOOKUP(BD$160,$AD$9:$AN$15,8,FALSE),"","sed -i "&amp;IF($AK$158="MacOS","'' ","")&amp;"'s#"&amp;BD$160&amp;"="""&amp;INDEX($E$120:$G$122,MATCH("●",INDEX($H$120:$AQ$122,,MATCH($D197,$67:$67,0)-7),0),1)&amp;""""&amp;"#"&amp;BD$160&amp;"="&amp;""""&amp;VLOOKUP(BD$160,$AD$9:$AN$15,8,FALSE)&amp;""""&amp;"#g'"&amp;" ${CONFIG_DIR}"&amp;$K$7&amp;"; export "&amp;BD$160&amp;"="&amp;""""&amp;VLOOKUP(BD$160,$AD$9:$AN$15,8,FALSE)&amp;""";"),",",""",""")</f>
        <v/>
      </c>
      <c r="BE197" s="71" t="str">
        <f>SUBSTITUTE(IF(VLOOKUP(BE$160,$AD$9:$AN$15,8,FALSE)=INDEX($E$124:$G$125,MATCH("●",INDEX($H$124:$AQ$125,,MATCH($D197,$67:$67,0)-7),0),1),"","sed -i "&amp;IF($AK$158="MacOS","'' ","")&amp;"'s#"&amp;BE$160&amp;"="""&amp;VLOOKUP(BE$160,$AD$9:$AN$15,8,FALSE)&amp;""""&amp;"#"&amp;BE$160&amp;"="&amp;""""&amp;INDEX($E$124:$G$125,MATCH("●",INDEX($H$124:$AQ$125,,MATCH($D197,$67:$67,0)-7),0),1)&amp;""""&amp;"#g'"&amp;" ${CONFIG_DIR}"&amp;$K$7&amp;"; export "&amp;BE$160&amp;"="&amp;""""&amp;INDEX($E$124:$G$125,MATCH("●",INDEX($H$124:$AQ$125,,MATCH($D197,$67:$67,0)-7),0),1)&amp;""";"),",",""",""")</f>
        <v/>
      </c>
      <c r="BF197" s="71" t="str">
        <f>SUBSTITUTE(IF(INDEX($E$124:$G$125,MATCH("●",INDEX($H$124:$AQ$125,,MATCH($D197,$67:$67,0)-7),0),1)=VLOOKUP(BF$160,$AD$9:$AN$15,8,FALSE),"","sed -i "&amp;IF($AK$158="MacOS","'' ","")&amp;"'s#"&amp;BF$160&amp;"="""&amp;INDEX($E$124:$G$125,MATCH("●",INDEX($H$124:$AQ$125,,MATCH($D197,$67:$67,0)-7),0),1)&amp;""""&amp;"#"&amp;BF$160&amp;"="&amp;""""&amp;VLOOKUP(BF$160,$AD$9:$AN$15,8,FALSE)&amp;""""&amp;"#g'"&amp;" ${CONFIG_DIR}"&amp;$K$7&amp;"; export "&amp;BF$160&amp;"="&amp;""""&amp;VLOOKUP(BF$160,$AD$9:$AN$15,8,FALSE)&amp;""";"),",",""",""")</f>
        <v/>
      </c>
      <c r="BG197" s="71" t="str">
        <f>SUBSTITUTE(IF(VLOOKUP(BG$160,$AD$9:$AN$15,8,FALSE)=INDEX($E$127:$G$128,MATCH("●",INDEX($H$127:$AQ$128,,MATCH($D197,$67:$67,0)-7),0),1),"","sed -i "&amp;IF($AK$158="MacOS","'' ","")&amp;"'s#"&amp;BG$160&amp;"="""&amp;VLOOKUP(BG$160,$AD$9:$AN$15,8,FALSE)&amp;""""&amp;"#"&amp;BG$160&amp;"="&amp;""""&amp;INDEX($E$127:$G$128,MATCH("●",INDEX($H$127:$AQ$128,,MATCH($D197,$67:$67,0)-7),0),1)&amp;""""&amp;"#g'"&amp;" ${CONFIG_DIR}"&amp;$K$7&amp;"; export "&amp;BG$160&amp;"="&amp;""""&amp;INDEX($E$127:$G$128,MATCH("●",INDEX($H$127:$AQ$128,,MATCH($D197,$67:$67,0)-7),0),1)&amp;""";"),",",""",""")</f>
        <v/>
      </c>
      <c r="BH197" s="71" t="str">
        <f>SUBSTITUTE(IF(INDEX($E$127:$G$128,MATCH("●",INDEX($H$127:$AQ$128,,MATCH($D197,$67:$67,0)-7),0),1)=VLOOKUP(BH$160,$AD$9:$AN$15,8,FALSE),"","sed -i "&amp;IF($AK$158="MacOS","'' ","")&amp;"'s#"&amp;BH$160&amp;"="""&amp;INDEX($E$127:$G$128,MATCH("●",INDEX($H$127:$AQ$128,,MATCH($D197,$67:$67,0)-7),0),1)&amp;""""&amp;"#"&amp;BH$160&amp;"="&amp;""""&amp;VLOOKUP(BH$160,$AD$9:$AN$15,8,FALSE)&amp;""""&amp;"#g'"&amp;" ${CONFIG_DIR}"&amp;$K$7&amp;"; export "&amp;BH$160&amp;"="&amp;""""&amp;VLOOKUP(BH$160,$AD$9:$AN$15,8,FALSE)&amp;""";"),",",""",""")</f>
        <v/>
      </c>
      <c r="BI197" s="71" t="str">
        <f>SUBSTITUTE(IF(VLOOKUP(BI$160,$AD$9:$AN$15,8,FALSE)=INDEX($E$130:$G$131,MATCH("●",INDEX($H$130:$AQ$131,,MATCH($D197,$67:$67,0)-7),0),1),"","sed -i "&amp;IF($AK$158="MacOS","'' ","")&amp;"'s#"&amp;BI$160&amp;"="""&amp;VLOOKUP(BI$160,$AD$9:$AN$15,8,FALSE)&amp;""""&amp;"#"&amp;BI$160&amp;"="&amp;""""&amp;INDEX($E$130:$G$131,MATCH("●",INDEX($H$130:$AQ$131,,MATCH($D197,$67:$67,0)-7),0),1)&amp;""""&amp;"#g'"&amp;" ${CONFIG_DIR}"&amp;$K$7&amp;"; export "&amp;BI$160&amp;"="&amp;""""&amp;INDEX($E$130:$G$131,MATCH("●",INDEX($H$130:$AQ$131,,MATCH($D197,$67:$67,0)-7),0),1)&amp;""";"),",",""",""")</f>
        <v/>
      </c>
      <c r="BJ197" s="71" t="str">
        <f>SUBSTITUTE(IF(INDEX($E$130:$G$131,MATCH("●",INDEX($H$130:$AQ$131,,MATCH($D197,$67:$67,0)-7),0),1)=VLOOKUP(BJ$160,$AD$9:$AN$15,8,FALSE),"","sed -i "&amp;IF($AK$158="MacOS","'' ","")&amp;"'s#"&amp;BJ$160&amp;"="""&amp;INDEX($E$130:$G$131,MATCH("●",INDEX($H$130:$AQ$131,,MATCH($D197,$67:$67,0)-7),0),1)&amp;""""&amp;"#"&amp;BJ$160&amp;"="&amp;""""&amp;VLOOKUP(BJ$160,$AD$9:$AN$15,8,FALSE)&amp;""""&amp;"#g'"&amp;" ${CONFIG_DIR}"&amp;$K$7&amp;"; export "&amp;BJ$160&amp;"="&amp;""""&amp;VLOOKUP(BJ$160,$AD$9:$AN$15,8,FALSE)&amp;""";"),",",""",""")</f>
        <v/>
      </c>
      <c r="BK197" s="71" t="str">
        <f>SUBSTITUTE(IF(VLOOKUP(BK$160,$AD$19:$AN$19,8,FALSE)=INDEX($E$133:$G$134,MATCH("●",INDEX($H$133:$AQ$134,,MATCH($D197,$67:$67,0)-7),0),1),"","sed -i "&amp;IF($AK$158="MacOS","'' ","")&amp;"'s#"&amp;BK$160&amp;"="""&amp;VLOOKUP(BK$160,$AD$19:$AN$19,8,FALSE)&amp;""""&amp;"#"&amp;BK$160&amp;"="&amp;""""&amp;INDEX($E$133:$G$134,MATCH("●",INDEX($H$133:$AQ$134,,MATCH($D197,$67:$67,0)-7),0),1)&amp;""""&amp;"#g'"&amp;" ${CONFIG_DIR}"&amp;$K$17&amp;"; export "&amp;BK$160&amp;"="&amp;""""&amp;INDEX($E$133:$G$134,MATCH("●",INDEX($H$133:$AQ$134,,MATCH($D197,$67:$67,0)-7),0),1)&amp;""";"),",",""",""")</f>
        <v/>
      </c>
      <c r="BL197" s="71" t="str">
        <f>SUBSTITUTE(IF(INDEX($E$133:$G$134,MATCH("●",INDEX($H$133:$AQ$134,,MATCH($D197,$67:$67,0)-7),0),1)=VLOOKUP(BL$160,$AD$19:$AN$19,8,FALSE),"","sed -i "&amp;IF($AK$158="MacOS","'' ","")&amp;"'s#"&amp;BL$160&amp;"="""&amp;INDEX($E$133:$G$134,MATCH("●",INDEX($H$133:$AQ$134,,MATCH($D197,$67:$67,0)-7),0),1)&amp;""""&amp;"#"&amp;BL$160&amp;"="&amp;""""&amp;VLOOKUP(BL$160,$AD$19:$AN$19,8,FALSE)&amp;""""&amp;"#g'"&amp;" ${CONFIG_DIR}"&amp;$K$17&amp;"; export "&amp;BL$160&amp;"="&amp;""""&amp;VLOOKUP(BL$160,$AD$19:$AN$19,8,FALSE)&amp;""";"),",",""",""")</f>
        <v/>
      </c>
      <c r="BM197" s="5" t="s">
        <v>735</v>
      </c>
    </row>
  </sheetData>
  <mergeCells count="391">
    <mergeCell ref="AO15:AQ15"/>
    <mergeCell ref="AY72:AZ72"/>
    <mergeCell ref="BA72:BB72"/>
    <mergeCell ref="E73:G73"/>
    <mergeCell ref="E74:G74"/>
    <mergeCell ref="E75:G75"/>
    <mergeCell ref="AW72:AX72"/>
    <mergeCell ref="AW76:AX76"/>
    <mergeCell ref="B2:F3"/>
    <mergeCell ref="G2:I3"/>
    <mergeCell ref="J2:AA3"/>
    <mergeCell ref="AB2:AC2"/>
    <mergeCell ref="AD2:AF2"/>
    <mergeCell ref="AG2:AJ2"/>
    <mergeCell ref="K67:K69"/>
    <mergeCell ref="L67:L69"/>
    <mergeCell ref="M67:M69"/>
    <mergeCell ref="Z67:Z69"/>
    <mergeCell ref="AA67:AA69"/>
    <mergeCell ref="AB67:AB69"/>
    <mergeCell ref="AC67:AC69"/>
    <mergeCell ref="AD67:AD69"/>
    <mergeCell ref="AE67:AE69"/>
    <mergeCell ref="T67:T69"/>
    <mergeCell ref="AO9:AQ9"/>
    <mergeCell ref="AO10:AQ10"/>
    <mergeCell ref="AK2:AM2"/>
    <mergeCell ref="AN2:AQ2"/>
    <mergeCell ref="AB3:AC3"/>
    <mergeCell ref="AD3:AF3"/>
    <mergeCell ref="AG3:AJ3"/>
    <mergeCell ref="AK3:AM3"/>
    <mergeCell ref="AN3:AQ3"/>
    <mergeCell ref="AL67:AL69"/>
    <mergeCell ref="AM67:AM69"/>
    <mergeCell ref="AN67:AN69"/>
    <mergeCell ref="AO67:AO69"/>
    <mergeCell ref="E82:G82"/>
    <mergeCell ref="E83:G83"/>
    <mergeCell ref="E79:G79"/>
    <mergeCell ref="E80:G80"/>
    <mergeCell ref="E81:G81"/>
    <mergeCell ref="N67:N69"/>
    <mergeCell ref="O67:O69"/>
    <mergeCell ref="P67:P69"/>
    <mergeCell ref="Q67:Q69"/>
    <mergeCell ref="R67:R69"/>
    <mergeCell ref="S67:S69"/>
    <mergeCell ref="D67:G69"/>
    <mergeCell ref="H67:H69"/>
    <mergeCell ref="I67:I69"/>
    <mergeCell ref="J67:J69"/>
    <mergeCell ref="AI67:AI69"/>
    <mergeCell ref="AJ67:AJ69"/>
    <mergeCell ref="AK67:AK69"/>
    <mergeCell ref="E89:G89"/>
    <mergeCell ref="U67:U69"/>
    <mergeCell ref="V67:V69"/>
    <mergeCell ref="W67:W69"/>
    <mergeCell ref="X67:X69"/>
    <mergeCell ref="Y67:Y69"/>
    <mergeCell ref="E96:G96"/>
    <mergeCell ref="E97:G97"/>
    <mergeCell ref="E98:G98"/>
    <mergeCell ref="E99:G99"/>
    <mergeCell ref="E100:G100"/>
    <mergeCell ref="E101:G101"/>
    <mergeCell ref="E102:G102"/>
    <mergeCell ref="E103:G103"/>
    <mergeCell ref="E92:G92"/>
    <mergeCell ref="K136:K138"/>
    <mergeCell ref="L136:L138"/>
    <mergeCell ref="M136:M138"/>
    <mergeCell ref="N136:N138"/>
    <mergeCell ref="O136:O138"/>
    <mergeCell ref="P136:P138"/>
    <mergeCell ref="D136:G138"/>
    <mergeCell ref="H136:H138"/>
    <mergeCell ref="I136:I138"/>
    <mergeCell ref="J136:J138"/>
    <mergeCell ref="D139:G143"/>
    <mergeCell ref="H139:H143"/>
    <mergeCell ref="I139:I143"/>
    <mergeCell ref="J139:J143"/>
    <mergeCell ref="K139:K143"/>
    <mergeCell ref="L139:L143"/>
    <mergeCell ref="M139:M143"/>
    <mergeCell ref="AI136:AI138"/>
    <mergeCell ref="AJ136:AJ138"/>
    <mergeCell ref="AC136:AC138"/>
    <mergeCell ref="AD136:AD138"/>
    <mergeCell ref="AE136:AE138"/>
    <mergeCell ref="AF136:AF138"/>
    <mergeCell ref="AG136:AG138"/>
    <mergeCell ref="AH136:AH138"/>
    <mergeCell ref="W136:W138"/>
    <mergeCell ref="X136:X138"/>
    <mergeCell ref="Y136:Y138"/>
    <mergeCell ref="Z136:Z138"/>
    <mergeCell ref="AA136:AA138"/>
    <mergeCell ref="AB136:AB138"/>
    <mergeCell ref="Q136:Q138"/>
    <mergeCell ref="R136:R138"/>
    <mergeCell ref="S136:S138"/>
    <mergeCell ref="N139:N143"/>
    <mergeCell ref="O139:O143"/>
    <mergeCell ref="P139:P143"/>
    <mergeCell ref="Q139:Q143"/>
    <mergeCell ref="R139:R143"/>
    <mergeCell ref="S139:S143"/>
    <mergeCell ref="AO136:AO138"/>
    <mergeCell ref="AP136:AP138"/>
    <mergeCell ref="AQ136:AQ138"/>
    <mergeCell ref="AK136:AK138"/>
    <mergeCell ref="AL136:AL138"/>
    <mergeCell ref="AM136:AM138"/>
    <mergeCell ref="AN136:AN138"/>
    <mergeCell ref="T136:T138"/>
    <mergeCell ref="U136:U138"/>
    <mergeCell ref="V136:V138"/>
    <mergeCell ref="Z139:Z143"/>
    <mergeCell ref="AA139:AA143"/>
    <mergeCell ref="AB139:AB143"/>
    <mergeCell ref="AC139:AC143"/>
    <mergeCell ref="AD139:AD143"/>
    <mergeCell ref="AE139:AE143"/>
    <mergeCell ref="T139:T143"/>
    <mergeCell ref="U139:U143"/>
    <mergeCell ref="V139:V143"/>
    <mergeCell ref="W139:W143"/>
    <mergeCell ref="X139:X143"/>
    <mergeCell ref="Y139:Y143"/>
    <mergeCell ref="AL139:AL143"/>
    <mergeCell ref="AM139:AM143"/>
    <mergeCell ref="AN139:AN143"/>
    <mergeCell ref="AO139:AO143"/>
    <mergeCell ref="AP139:AP143"/>
    <mergeCell ref="AQ139:AQ143"/>
    <mergeCell ref="AF139:AF143"/>
    <mergeCell ref="AG139:AG143"/>
    <mergeCell ref="AH139:AH143"/>
    <mergeCell ref="AI139:AI143"/>
    <mergeCell ref="AJ139:AJ143"/>
    <mergeCell ref="AK139:AK143"/>
    <mergeCell ref="M145:M147"/>
    <mergeCell ref="N145:N147"/>
    <mergeCell ref="O145:O147"/>
    <mergeCell ref="P145:P147"/>
    <mergeCell ref="Q145:Q147"/>
    <mergeCell ref="R145:R147"/>
    <mergeCell ref="AD145:AD147"/>
    <mergeCell ref="AQ145:AQ147"/>
    <mergeCell ref="AK145:AK147"/>
    <mergeCell ref="AL145:AL147"/>
    <mergeCell ref="AM145:AM147"/>
    <mergeCell ref="AN145:AN147"/>
    <mergeCell ref="AO145:AO147"/>
    <mergeCell ref="AP145:AP147"/>
    <mergeCell ref="AE145:AE147"/>
    <mergeCell ref="AF145:AF147"/>
    <mergeCell ref="AG145:AG147"/>
    <mergeCell ref="D145:G147"/>
    <mergeCell ref="H145:H147"/>
    <mergeCell ref="I145:I147"/>
    <mergeCell ref="J145:J147"/>
    <mergeCell ref="K145:K147"/>
    <mergeCell ref="L145:L147"/>
    <mergeCell ref="AA145:AA147"/>
    <mergeCell ref="AB145:AB147"/>
    <mergeCell ref="AC145:AC147"/>
    <mergeCell ref="S145:S147"/>
    <mergeCell ref="T145:T147"/>
    <mergeCell ref="U145:U147"/>
    <mergeCell ref="V145:V147"/>
    <mergeCell ref="W145:W147"/>
    <mergeCell ref="X145:X147"/>
    <mergeCell ref="D148:G152"/>
    <mergeCell ref="H148:H152"/>
    <mergeCell ref="I148:I152"/>
    <mergeCell ref="J148:J152"/>
    <mergeCell ref="K148:K152"/>
    <mergeCell ref="L148:L152"/>
    <mergeCell ref="M148:M152"/>
    <mergeCell ref="N148:N152"/>
    <mergeCell ref="O148:O152"/>
    <mergeCell ref="AH145:AH147"/>
    <mergeCell ref="AI145:AI147"/>
    <mergeCell ref="AJ145:AJ147"/>
    <mergeCell ref="Y145:Y147"/>
    <mergeCell ref="Z145:Z147"/>
    <mergeCell ref="Y148:Y152"/>
    <mergeCell ref="Z148:Z152"/>
    <mergeCell ref="AA148:AA152"/>
    <mergeCell ref="P148:P152"/>
    <mergeCell ref="Q148:Q152"/>
    <mergeCell ref="R148:R152"/>
    <mergeCell ref="S148:S152"/>
    <mergeCell ref="T148:T152"/>
    <mergeCell ref="U148:U152"/>
    <mergeCell ref="AN148:AN152"/>
    <mergeCell ref="AO148:AO152"/>
    <mergeCell ref="AP148:AP152"/>
    <mergeCell ref="AQ148:AQ152"/>
    <mergeCell ref="AK158:AN158"/>
    <mergeCell ref="D160:G161"/>
    <mergeCell ref="H160:AD161"/>
    <mergeCell ref="AE160:AG161"/>
    <mergeCell ref="AH160:AQ161"/>
    <mergeCell ref="AH148:AH152"/>
    <mergeCell ref="AI148:AI152"/>
    <mergeCell ref="AJ148:AJ152"/>
    <mergeCell ref="AK148:AK152"/>
    <mergeCell ref="AL148:AL152"/>
    <mergeCell ref="AM148:AM152"/>
    <mergeCell ref="AB148:AB152"/>
    <mergeCell ref="AC148:AC152"/>
    <mergeCell ref="AD148:AD152"/>
    <mergeCell ref="AE148:AE152"/>
    <mergeCell ref="AF148:AF152"/>
    <mergeCell ref="AG148:AG152"/>
    <mergeCell ref="V148:V152"/>
    <mergeCell ref="W148:W152"/>
    <mergeCell ref="X148:X152"/>
    <mergeCell ref="D164:G164"/>
    <mergeCell ref="AE164:AG164"/>
    <mergeCell ref="AH164:AQ164"/>
    <mergeCell ref="D165:G165"/>
    <mergeCell ref="AE165:AG165"/>
    <mergeCell ref="AH165:AQ165"/>
    <mergeCell ref="D162:G162"/>
    <mergeCell ref="AE162:AG162"/>
    <mergeCell ref="AH162:AQ162"/>
    <mergeCell ref="D163:G163"/>
    <mergeCell ref="AE163:AG163"/>
    <mergeCell ref="AH163:AQ163"/>
    <mergeCell ref="D168:G168"/>
    <mergeCell ref="AE168:AG168"/>
    <mergeCell ref="AH168:AQ168"/>
    <mergeCell ref="D169:G169"/>
    <mergeCell ref="AE169:AG169"/>
    <mergeCell ref="AH169:AQ169"/>
    <mergeCell ref="D166:G166"/>
    <mergeCell ref="AE166:AG166"/>
    <mergeCell ref="AH166:AQ166"/>
    <mergeCell ref="D167:G167"/>
    <mergeCell ref="AE167:AG167"/>
    <mergeCell ref="AH167:AQ167"/>
    <mergeCell ref="D172:G172"/>
    <mergeCell ref="AE172:AG172"/>
    <mergeCell ref="AH172:AQ172"/>
    <mergeCell ref="D173:G173"/>
    <mergeCell ref="AE173:AG173"/>
    <mergeCell ref="AH173:AQ173"/>
    <mergeCell ref="D170:G170"/>
    <mergeCell ref="AE170:AG170"/>
    <mergeCell ref="AH170:AQ170"/>
    <mergeCell ref="D171:G171"/>
    <mergeCell ref="AE171:AG171"/>
    <mergeCell ref="AH171:AQ171"/>
    <mergeCell ref="D176:G176"/>
    <mergeCell ref="AE176:AG176"/>
    <mergeCell ref="AH176:AQ176"/>
    <mergeCell ref="D177:G177"/>
    <mergeCell ref="AE177:AG177"/>
    <mergeCell ref="AH177:AQ177"/>
    <mergeCell ref="D174:G174"/>
    <mergeCell ref="AE174:AG174"/>
    <mergeCell ref="AH174:AQ174"/>
    <mergeCell ref="D175:G175"/>
    <mergeCell ref="AE175:AG175"/>
    <mergeCell ref="AH175:AQ175"/>
    <mergeCell ref="D180:G180"/>
    <mergeCell ref="AE180:AG180"/>
    <mergeCell ref="AH180:AQ180"/>
    <mergeCell ref="D181:G181"/>
    <mergeCell ref="AE181:AG181"/>
    <mergeCell ref="AH181:AQ181"/>
    <mergeCell ref="D178:G178"/>
    <mergeCell ref="AE178:AG178"/>
    <mergeCell ref="AH178:AQ178"/>
    <mergeCell ref="D179:G179"/>
    <mergeCell ref="AE179:AG179"/>
    <mergeCell ref="AH179:AQ179"/>
    <mergeCell ref="D184:G184"/>
    <mergeCell ref="AE184:AG184"/>
    <mergeCell ref="AH184:AQ184"/>
    <mergeCell ref="D185:G185"/>
    <mergeCell ref="AE185:AG185"/>
    <mergeCell ref="AH185:AQ185"/>
    <mergeCell ref="D182:G182"/>
    <mergeCell ref="AE182:AG182"/>
    <mergeCell ref="AH182:AQ182"/>
    <mergeCell ref="D183:G183"/>
    <mergeCell ref="AE183:AG183"/>
    <mergeCell ref="AH183:AQ183"/>
    <mergeCell ref="D188:G188"/>
    <mergeCell ref="AE188:AG188"/>
    <mergeCell ref="AH188:AQ188"/>
    <mergeCell ref="D189:G189"/>
    <mergeCell ref="AE189:AG189"/>
    <mergeCell ref="AH189:AQ189"/>
    <mergeCell ref="D186:G186"/>
    <mergeCell ref="AE186:AG186"/>
    <mergeCell ref="AH186:AQ186"/>
    <mergeCell ref="D187:G187"/>
    <mergeCell ref="AE187:AG187"/>
    <mergeCell ref="AH187:AQ187"/>
    <mergeCell ref="D196:G196"/>
    <mergeCell ref="AE196:AG196"/>
    <mergeCell ref="AH196:AQ196"/>
    <mergeCell ref="D197:G197"/>
    <mergeCell ref="AE197:AG197"/>
    <mergeCell ref="AH197:AQ197"/>
    <mergeCell ref="D194:G194"/>
    <mergeCell ref="AE194:AG194"/>
    <mergeCell ref="AH194:AQ194"/>
    <mergeCell ref="D195:G195"/>
    <mergeCell ref="AE195:AG195"/>
    <mergeCell ref="AH195:AQ195"/>
    <mergeCell ref="D192:G192"/>
    <mergeCell ref="AE192:AG192"/>
    <mergeCell ref="AH192:AQ192"/>
    <mergeCell ref="D193:G193"/>
    <mergeCell ref="AE193:AG193"/>
    <mergeCell ref="AH193:AQ193"/>
    <mergeCell ref="D190:G190"/>
    <mergeCell ref="AE190:AG190"/>
    <mergeCell ref="AH190:AQ190"/>
    <mergeCell ref="D191:G191"/>
    <mergeCell ref="AE191:AG191"/>
    <mergeCell ref="AH191:AQ191"/>
    <mergeCell ref="E133:G133"/>
    <mergeCell ref="E134:G134"/>
    <mergeCell ref="E109:G109"/>
    <mergeCell ref="E110:G110"/>
    <mergeCell ref="E111:G111"/>
    <mergeCell ref="E112:G112"/>
    <mergeCell ref="E113:G113"/>
    <mergeCell ref="E114:G114"/>
    <mergeCell ref="E115:G115"/>
    <mergeCell ref="E116:G116"/>
    <mergeCell ref="E117:G117"/>
    <mergeCell ref="E118:G118"/>
    <mergeCell ref="BK72:BL72"/>
    <mergeCell ref="BK76:BL76"/>
    <mergeCell ref="E131:G131"/>
    <mergeCell ref="E128:G128"/>
    <mergeCell ref="E125:G125"/>
    <mergeCell ref="E122:G122"/>
    <mergeCell ref="E121:G121"/>
    <mergeCell ref="E120:G120"/>
    <mergeCell ref="E124:G124"/>
    <mergeCell ref="E127:G127"/>
    <mergeCell ref="E130:G130"/>
    <mergeCell ref="E104:G104"/>
    <mergeCell ref="E105:G105"/>
    <mergeCell ref="E106:G106"/>
    <mergeCell ref="E107:G107"/>
    <mergeCell ref="E108:G108"/>
    <mergeCell ref="E91:G91"/>
    <mergeCell ref="AY76:AZ76"/>
    <mergeCell ref="BA76:BB76"/>
    <mergeCell ref="E77:G77"/>
    <mergeCell ref="E78:G78"/>
    <mergeCell ref="E84:G84"/>
    <mergeCell ref="E85:G85"/>
    <mergeCell ref="E86:G86"/>
    <mergeCell ref="AO11:AQ11"/>
    <mergeCell ref="BI72:BJ72"/>
    <mergeCell ref="BI76:BJ76"/>
    <mergeCell ref="E95:G95"/>
    <mergeCell ref="E94:G94"/>
    <mergeCell ref="E93:G93"/>
    <mergeCell ref="AO14:AQ14"/>
    <mergeCell ref="AO13:AQ13"/>
    <mergeCell ref="AO12:AQ12"/>
    <mergeCell ref="BC72:BD72"/>
    <mergeCell ref="BC76:BD76"/>
    <mergeCell ref="BE72:BF72"/>
    <mergeCell ref="BE76:BF76"/>
    <mergeCell ref="BG72:BH72"/>
    <mergeCell ref="BG76:BH76"/>
    <mergeCell ref="AO19:AQ19"/>
    <mergeCell ref="E71:G71"/>
    <mergeCell ref="E87:G87"/>
    <mergeCell ref="E88:G88"/>
    <mergeCell ref="AP67:AP69"/>
    <mergeCell ref="AQ67:AQ69"/>
    <mergeCell ref="AF67:AF69"/>
    <mergeCell ref="AG67:AG69"/>
    <mergeCell ref="AH67:AH69"/>
  </mergeCells>
  <phoneticPr fontId="1" type="noConversion"/>
  <dataValidations count="3">
    <dataValidation type="list" allowBlank="1" showInputMessage="1" showErrorMessage="1" sqref="H136:AQ138 H145:AQ147" xr:uid="{C29932F9-92A2-6746-88B0-CD6A696C4882}">
      <formula1>"-,正常,異常,警告"</formula1>
    </dataValidation>
    <dataValidation type="list" allowBlank="1" showInputMessage="1" showErrorMessage="1" sqref="AK158" xr:uid="{3481CA78-6AD2-FA48-B4D4-F56777C00A1C}">
      <formula1>"MacOS,GNU(Linux)"</formula1>
    </dataValidation>
    <dataValidation type="list" allowBlank="1" showInputMessage="1" showErrorMessage="1" sqref="AO19:AQ19 AO9:AQ15" xr:uid="{0CEDADFB-E6CF-9242-B6A4-6513435486A8}">
      <formula1>"-,大文字,小文字"</formula1>
    </dataValidation>
  </dataValidations>
  <hyperlinks>
    <hyperlink ref="AL5" location="詳細設計!A1" display="詳細設計" xr:uid="{717CBB18-6CDB-5244-8DC4-F568576BCC14}"/>
  </hyperlinks>
  <pageMargins left="0.7" right="0.7" top="0.75" bottom="0.75" header="0.3" footer="0.3"/>
  <pageSetup paperSize="9" scale="51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0CCC3-0ED9-9C45-9C0B-D30EA056603D}">
  <sheetPr>
    <tabColor theme="5" tint="0.79998168889431442"/>
  </sheetPr>
  <dimension ref="B2:BM168"/>
  <sheetViews>
    <sheetView showGridLines="0" view="pageBreakPreview" topLeftCell="A124" zoomScaleNormal="100" zoomScaleSheetLayoutView="100" workbookViewId="0">
      <selection activeCell="H143" sqref="H143:O145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45" width="2.7109375" style="5" customWidth="1"/>
    <col min="46" max="46" width="2.7109375" style="5"/>
    <col min="47" max="52" width="2.7109375" style="5" customWidth="1"/>
    <col min="53" max="53" width="2.7109375" style="5"/>
    <col min="54" max="54" width="2.7109375" style="5" customWidth="1"/>
    <col min="55" max="55" width="2.7109375" style="5"/>
    <col min="56" max="56" width="2.7109375" style="5" customWidth="1"/>
    <col min="57" max="57" width="2.7109375" style="5"/>
    <col min="58" max="58" width="2.7109375" style="5" customWidth="1"/>
    <col min="59" max="59" width="2.7109375" style="5"/>
    <col min="60" max="60" width="2.7109375" style="5" customWidth="1"/>
    <col min="61" max="61" width="2.7109375" style="5"/>
    <col min="62" max="64" width="2.7109375" style="5" customWidth="1"/>
    <col min="65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db_assemble_normal_data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695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>"echo '"&amp;$AD9&amp;"="""&amp;$AK9&amp;"""' &gt; `pwd`/config/"&amp;$K$7</f>
        <v>echo 'COLUMN_COUNTS="10"' &gt; `pwd`/config/db_data_config.txt</v>
      </c>
      <c r="H9" s="24"/>
      <c r="M9" s="24"/>
      <c r="AC9" s="5" t="s">
        <v>230</v>
      </c>
      <c r="AD9" s="55" t="str" cm="1">
        <f t="array" ref="AD9">INDEX($E:$E,ROW($E$33)+3*(ROW()-ROW($AC$9)),1)</f>
        <v>COLUMN_COUNTS</v>
      </c>
      <c r="AE9" s="56"/>
      <c r="AF9" s="56"/>
      <c r="AG9" s="56"/>
      <c r="AH9" s="56"/>
      <c r="AI9" s="56"/>
      <c r="AJ9" s="57"/>
      <c r="AK9" s="55">
        <v>10</v>
      </c>
      <c r="AL9" s="56"/>
      <c r="AM9" s="56"/>
      <c r="AN9" s="57"/>
      <c r="AO9" s="99" t="s">
        <v>234</v>
      </c>
      <c r="AP9" s="100"/>
      <c r="AQ9" s="101"/>
    </row>
    <row r="10" spans="2:43" ht="18" customHeight="1">
      <c r="D10" s="5" t="s">
        <v>290</v>
      </c>
      <c r="E10" s="24" t="str">
        <f t="shared" ref="E10:E15" si="0">"echo '"&amp;$AD10&amp;"="""&amp;$AK10&amp;"""' &gt;&gt; `pwd`/config/"&amp;$K$7</f>
        <v>echo 'COLUMN_DATA_TYPE="char","string","byte","short","int","long","float","double","boolean","date"' &gt;&gt; `pwd`/config/db_data_config.txt</v>
      </c>
      <c r="H10" s="24"/>
      <c r="M10" s="24"/>
      <c r="AC10" s="5" t="s">
        <v>230</v>
      </c>
      <c r="AD10" s="55" t="str" cm="1">
        <f t="array" ref="AD10">INDEX($E:$E,ROW($E$33)+3*(ROW()-ROW($AC$9)),1)</f>
        <v>COLUMN_DATA_TYPE</v>
      </c>
      <c r="AE10" s="56"/>
      <c r="AF10" s="56"/>
      <c r="AG10" s="56"/>
      <c r="AH10" s="56"/>
      <c r="AI10" s="56"/>
      <c r="AJ10" s="57"/>
      <c r="AK10" s="55" t="s">
        <v>1478</v>
      </c>
      <c r="AL10" s="56"/>
      <c r="AM10" s="56"/>
      <c r="AN10" s="57"/>
      <c r="AO10" s="99" t="s">
        <v>234</v>
      </c>
      <c r="AP10" s="100"/>
      <c r="AQ10" s="101"/>
    </row>
    <row r="11" spans="2:43" ht="18" customHeight="1">
      <c r="D11" s="5" t="s">
        <v>290</v>
      </c>
      <c r="E11" s="24" t="str">
        <f t="shared" si="0"/>
        <v>echo 'COLUMN_DATA_LENGTH="1","100","2","3","4","5","4.3","11.4","2","YYYYMMDDhhmmss"' &gt;&gt; `pwd`/config/db_data_config.txt</v>
      </c>
      <c r="H11" s="24"/>
      <c r="M11" s="24"/>
      <c r="AC11" s="5" t="s">
        <v>230</v>
      </c>
      <c r="AD11" s="55" t="str" cm="1">
        <f t="array" ref="AD11">INDEX($E:$E,ROW($E$33)+3*(ROW()-ROW($AC$9)),1)</f>
        <v>COLUMN_DATA_LENGTH</v>
      </c>
      <c r="AE11" s="56"/>
      <c r="AF11" s="56"/>
      <c r="AG11" s="56"/>
      <c r="AH11" s="56"/>
      <c r="AI11" s="56"/>
      <c r="AJ11" s="57"/>
      <c r="AK11" s="55" t="s">
        <v>1637</v>
      </c>
      <c r="AL11" s="56"/>
      <c r="AM11" s="56"/>
      <c r="AN11" s="57"/>
      <c r="AO11" s="99" t="s">
        <v>234</v>
      </c>
      <c r="AP11" s="100"/>
      <c r="AQ11" s="101"/>
    </row>
    <row r="12" spans="2:43" ht="18" customHeight="1">
      <c r="D12" s="5" t="s">
        <v>290</v>
      </c>
      <c r="E12" s="24" t="str">
        <f t="shared" si="0"/>
        <v>echo 'DATE_SEPARATOR="/"' &gt;&gt; `pwd`/config/db_data_config.txt</v>
      </c>
      <c r="H12" s="24"/>
      <c r="M12" s="24"/>
      <c r="AC12" s="5" t="s">
        <v>230</v>
      </c>
      <c r="AD12" s="55" t="str" cm="1">
        <f t="array" ref="AD12">INDEX($E:$E,ROW($E$33)+3*(ROW()-ROW($AC$9)),1)</f>
        <v>DATE_SEPARATOR</v>
      </c>
      <c r="AE12" s="56"/>
      <c r="AF12" s="56"/>
      <c r="AG12" s="56"/>
      <c r="AH12" s="56"/>
      <c r="AI12" s="56"/>
      <c r="AJ12" s="57"/>
      <c r="AK12" s="55" t="s">
        <v>232</v>
      </c>
      <c r="AL12" s="56"/>
      <c r="AM12" s="56"/>
      <c r="AN12" s="57"/>
      <c r="AO12" s="99" t="s">
        <v>234</v>
      </c>
      <c r="AP12" s="100"/>
      <c r="AQ12" s="101"/>
    </row>
    <row r="13" spans="2:43" ht="18" customHeight="1">
      <c r="D13" s="5" t="s">
        <v>290</v>
      </c>
      <c r="E13" s="24" t="str">
        <f t="shared" si="0"/>
        <v>echo 'TIME_SEPARATOR=":"' &gt;&gt; `pwd`/config/db_data_config.txt</v>
      </c>
      <c r="H13" s="24"/>
      <c r="M13" s="24"/>
      <c r="AC13" s="5" t="s">
        <v>230</v>
      </c>
      <c r="AD13" s="55" t="str" cm="1">
        <f t="array" ref="AD13">INDEX($E:$E,ROW($E$33)+3*(ROW()-ROW($AC$9)),1)</f>
        <v>TIME_SEPARATOR</v>
      </c>
      <c r="AE13" s="56"/>
      <c r="AF13" s="56"/>
      <c r="AG13" s="56"/>
      <c r="AH13" s="56"/>
      <c r="AI13" s="56"/>
      <c r="AJ13" s="57"/>
      <c r="AK13" s="55" t="s">
        <v>235</v>
      </c>
      <c r="AL13" s="56"/>
      <c r="AM13" s="56"/>
      <c r="AN13" s="57"/>
      <c r="AO13" s="99" t="s">
        <v>234</v>
      </c>
      <c r="AP13" s="100"/>
      <c r="AQ13" s="101"/>
    </row>
    <row r="14" spans="2:43" ht="18" customHeight="1">
      <c r="D14" s="5" t="s">
        <v>290</v>
      </c>
      <c r="E14" s="24" t="str">
        <f t="shared" si="0"/>
        <v>echo 'SEPARATOR_DATE_TIME="SPACE"' &gt;&gt; `pwd`/config/db_data_config.txt</v>
      </c>
      <c r="H14" s="24"/>
      <c r="M14" s="24"/>
      <c r="AC14" s="5" t="s">
        <v>230</v>
      </c>
      <c r="AD14" s="55" t="str" cm="1">
        <f t="array" ref="AD14">INDEX($E:$E,ROW($E$33)+3*(ROW()-ROW($AC$9)),1)</f>
        <v>SEPARATOR_DATE_TIME</v>
      </c>
      <c r="AE14" s="56"/>
      <c r="AF14" s="56"/>
      <c r="AG14" s="56"/>
      <c r="AH14" s="56"/>
      <c r="AI14" s="56"/>
      <c r="AJ14" s="57"/>
      <c r="AK14" s="55" t="s">
        <v>701</v>
      </c>
      <c r="AL14" s="56"/>
      <c r="AM14" s="56"/>
      <c r="AN14" s="57"/>
      <c r="AO14" s="99" t="s">
        <v>234</v>
      </c>
      <c r="AP14" s="100"/>
      <c r="AQ14" s="101"/>
    </row>
    <row r="15" spans="2:43" ht="18" customHeight="1">
      <c r="D15" s="5" t="s">
        <v>290</v>
      </c>
      <c r="E15" s="24" t="str">
        <f t="shared" si="0"/>
        <v>echo 'REFERENCE_DATE="2025/01/07"' &gt;&gt; `pwd`/config/db_data_config.txt</v>
      </c>
      <c r="H15" s="24"/>
      <c r="M15" s="24"/>
      <c r="AC15" s="5" t="s">
        <v>230</v>
      </c>
      <c r="AD15" s="55" t="str" cm="1">
        <f t="array" ref="AD15">INDEX($E:$E,ROW($E$33)+3*(ROW()-ROW($AC$9)),1)</f>
        <v>REFERENCE_DATE</v>
      </c>
      <c r="AE15" s="56"/>
      <c r="AF15" s="56"/>
      <c r="AG15" s="56"/>
      <c r="AH15" s="56"/>
      <c r="AI15" s="56"/>
      <c r="AJ15" s="57"/>
      <c r="AK15" s="58" t="s">
        <v>1681</v>
      </c>
      <c r="AL15" s="56"/>
      <c r="AM15" s="56"/>
      <c r="AN15" s="57"/>
      <c r="AO15" s="99" t="s">
        <v>234</v>
      </c>
      <c r="AP15" s="100"/>
      <c r="AQ15" s="101"/>
    </row>
    <row r="17" spans="3:43" ht="18" customHeight="1">
      <c r="C17" s="5" t="s">
        <v>28</v>
      </c>
      <c r="D17" s="5" t="s">
        <v>707</v>
      </c>
      <c r="H17" s="24"/>
      <c r="J17" s="5" t="s">
        <v>230</v>
      </c>
      <c r="K17" s="5" t="s">
        <v>114</v>
      </c>
      <c r="L17" s="24"/>
    </row>
    <row r="18" spans="3:43" ht="18" customHeight="1">
      <c r="D18" s="5" t="s">
        <v>290</v>
      </c>
      <c r="E18" s="24" t="str">
        <f>"mkdir -pv ./config/;"</f>
        <v>mkdir -pv ./config/;</v>
      </c>
      <c r="H18" s="24"/>
      <c r="L18" s="24"/>
      <c r="AD18" s="59" t="s">
        <v>712</v>
      </c>
      <c r="AE18" s="30"/>
      <c r="AF18" s="30"/>
      <c r="AG18" s="30"/>
      <c r="AH18" s="30"/>
      <c r="AI18" s="30"/>
      <c r="AJ18" s="44"/>
      <c r="AK18" s="59" t="s">
        <v>713</v>
      </c>
      <c r="AL18" s="30"/>
      <c r="AM18" s="30"/>
      <c r="AN18" s="44"/>
      <c r="AO18" s="59" t="s">
        <v>737</v>
      </c>
      <c r="AP18" s="30"/>
      <c r="AQ18" s="44"/>
    </row>
    <row r="19" spans="3:43" ht="18" customHeight="1">
      <c r="D19" s="5" t="s">
        <v>290</v>
      </c>
      <c r="E19" s="24" t="str">
        <f>"echo '"&amp;$AD19&amp;"="""&amp;$AK19&amp;"""' &gt; `pwd`/config/"&amp;$K$17</f>
        <v>echo 'DBMS_NAME="MySQL"' &gt; `pwd`/config/db_sql_config.txt</v>
      </c>
      <c r="H19" s="24"/>
      <c r="M19" s="24"/>
      <c r="AC19" s="5" t="s">
        <v>230</v>
      </c>
      <c r="AD19" s="55" t="str">
        <f>db_check_sql_validate_config1!AD9</f>
        <v>DBMS_NAME</v>
      </c>
      <c r="AE19" s="56"/>
      <c r="AF19" s="56"/>
      <c r="AG19" s="56"/>
      <c r="AH19" s="56"/>
      <c r="AI19" s="56"/>
      <c r="AJ19" s="57"/>
      <c r="AK19" s="55" t="s">
        <v>251</v>
      </c>
      <c r="AL19" s="56"/>
      <c r="AM19" s="56"/>
      <c r="AN19" s="57"/>
      <c r="AO19" s="99" t="s">
        <v>234</v>
      </c>
      <c r="AP19" s="100"/>
      <c r="AQ19" s="101"/>
    </row>
    <row r="20" spans="3:43" ht="18" customHeight="1">
      <c r="H20" s="24"/>
      <c r="M20" s="24"/>
    </row>
    <row r="21" spans="3:43" ht="18" customHeight="1">
      <c r="C21" s="5" t="s">
        <v>30</v>
      </c>
      <c r="D21" s="5" t="s">
        <v>425</v>
      </c>
      <c r="J21" s="5" t="s">
        <v>230</v>
      </c>
      <c r="K21" s="5" t="str">
        <f>K7</f>
        <v>db_data_config.txt</v>
      </c>
      <c r="L21" s="24"/>
    </row>
    <row r="23" spans="3:43" ht="18" customHeight="1">
      <c r="D23" s="5" t="s">
        <v>24</v>
      </c>
      <c r="E23" s="5" t="s">
        <v>426</v>
      </c>
      <c r="L23" s="5" t="s">
        <v>13</v>
      </c>
      <c r="M23" s="5" t="s">
        <v>400</v>
      </c>
    </row>
    <row r="24" spans="3:43" ht="18" customHeight="1">
      <c r="D24" s="5" t="s">
        <v>24</v>
      </c>
      <c r="E24" s="5" t="s">
        <v>399</v>
      </c>
      <c r="L24" s="5" t="s">
        <v>13</v>
      </c>
      <c r="M24" s="5" t="s">
        <v>401</v>
      </c>
    </row>
    <row r="25" spans="3:43" ht="18" customHeight="1">
      <c r="E25" s="5" t="s">
        <v>290</v>
      </c>
      <c r="F25" s="5" t="s">
        <v>402</v>
      </c>
      <c r="G25" s="5" t="s">
        <v>13</v>
      </c>
      <c r="H25" s="24" t="str">
        <f>IF($E21="","clear; ","")&amp;"mkdir -pv ./output/logs/; export "&amp;$E24&amp;"=""`pwd`/output/logs/"";"</f>
        <v>clear; mkdir -pv ./output/logs/; export LOG_DIR="`pwd`/output/logs/";</v>
      </c>
    </row>
    <row r="26" spans="3:43" ht="18" customHeight="1">
      <c r="H26" s="24" t="str">
        <f>"echo """&amp;$E24&amp;"=${"&amp;$E24&amp;"}""; echo;"</f>
        <v>echo "LOG_DIR=${LOG_DIR}"; echo;</v>
      </c>
    </row>
    <row r="27" spans="3:43" ht="18" customHeight="1">
      <c r="D27" s="5" t="s">
        <v>24</v>
      </c>
      <c r="E27" s="5" t="s">
        <v>502</v>
      </c>
      <c r="L27" s="5" t="s">
        <v>13</v>
      </c>
      <c r="M27" s="5" t="s">
        <v>504</v>
      </c>
    </row>
    <row r="28" spans="3:43" ht="18" customHeight="1">
      <c r="E28" s="5" t="s">
        <v>290</v>
      </c>
      <c r="F28" s="5" t="s">
        <v>402</v>
      </c>
      <c r="G28" s="5" t="s">
        <v>13</v>
      </c>
      <c r="H28" s="24" t="str">
        <f>IF($E24="","clear; ","")&amp;"mkdir -pv ./config/; export "&amp;$E27&amp;"=""`pwd`/config/"";"</f>
        <v>mkdir -pv ./config/; export CONFIG_DIR="`pwd`/config/";</v>
      </c>
    </row>
    <row r="29" spans="3:43" ht="18" customHeight="1">
      <c r="H29" s="24" t="str">
        <f>"echo """&amp;$E27&amp;"=${"&amp;$E27&amp;"}""; echo;"</f>
        <v>echo "CONFIG_DIR=${CONFIG_DIR}"; echo;</v>
      </c>
    </row>
    <row r="30" spans="3:43" ht="18" customHeight="1">
      <c r="D30" s="5" t="s">
        <v>24</v>
      </c>
      <c r="E30" s="5" t="s">
        <v>501</v>
      </c>
      <c r="J30" s="5" t="s">
        <v>13</v>
      </c>
      <c r="K30" s="5" t="s">
        <v>503</v>
      </c>
    </row>
    <row r="31" spans="3:43" ht="18" customHeight="1">
      <c r="E31" s="5" t="s">
        <v>290</v>
      </c>
      <c r="F31" s="5" t="s">
        <v>402</v>
      </c>
      <c r="G31" s="5" t="s">
        <v>13</v>
      </c>
      <c r="H31" s="24" t="str">
        <f>IF($E27="","clear; ","")&amp;"mkdir -pv ./script/; export "&amp;$E30&amp;"=""`pwd`/script/"";"</f>
        <v>mkdir -pv ./script/; export SCRIPT_DIR="`pwd`/script/";</v>
      </c>
    </row>
    <row r="32" spans="3:43" ht="18" customHeight="1">
      <c r="H32" s="24" t="str">
        <f>"echo """&amp;$E30&amp;"=${"&amp;$E30&amp;"}""; echo;"</f>
        <v>echo "SCRIPT_DIR=${SCRIPT_DIR}"; echo;</v>
      </c>
    </row>
    <row r="33" spans="4:13" ht="18" customHeight="1">
      <c r="D33" s="5" t="s">
        <v>24</v>
      </c>
      <c r="E33" s="5" t="s">
        <v>99</v>
      </c>
      <c r="L33" s="5" t="s">
        <v>13</v>
      </c>
      <c r="M33" s="5" t="s">
        <v>518</v>
      </c>
    </row>
    <row r="34" spans="4:13" ht="18" customHeight="1">
      <c r="E34" s="5" t="s">
        <v>290</v>
      </c>
      <c r="F34" s="5" t="s">
        <v>402</v>
      </c>
      <c r="G34" s="5" t="s">
        <v>13</v>
      </c>
      <c r="H34" s="24" t="str">
        <f>IF($E27="","clear; ","")&amp;"export "&amp;"$(cat ${CONFIG_DIR}"&amp;$K$7&amp;" | grep "&amp;$E33&amp;" | sed 's/""//g'"&amp;IF(VLOOKUP($E33,$AD$9:$AQ$15,12,FALSE)="大文字"," | tr '[:lower:]' '[:upper:]'",IF(VLOOKUP($E33,$AD$9:$AQ$15,12,FALSE)="小文字"," | tr '[:upper:]' '[:lower:]'",""))&amp;");"</f>
        <v>export $(cat ${CONFIG_DIR}db_data_config.txt | grep COLUMN_COUNTS | sed 's/"//g');</v>
      </c>
    </row>
    <row r="35" spans="4:13" ht="18" customHeight="1">
      <c r="H35" s="24" t="str">
        <f>"echo """&amp;$E33&amp;"=${"&amp;$E33&amp;"}""; echo;"</f>
        <v>echo "COLUMN_COUNTS=${COLUMN_COUNTS}"; echo;</v>
      </c>
    </row>
    <row r="36" spans="4:13" ht="18" customHeight="1">
      <c r="D36" s="5" t="s">
        <v>24</v>
      </c>
      <c r="E36" s="5" t="s">
        <v>100</v>
      </c>
      <c r="L36" s="5" t="s">
        <v>13</v>
      </c>
      <c r="M36" s="5" t="s">
        <v>521</v>
      </c>
    </row>
    <row r="37" spans="4:13" ht="18" customHeight="1">
      <c r="E37" s="5" t="s">
        <v>290</v>
      </c>
      <c r="F37" s="5" t="s">
        <v>402</v>
      </c>
      <c r="G37" s="5" t="s">
        <v>13</v>
      </c>
      <c r="H37" s="24" t="str">
        <f>IF($E24="","clear; ","")&amp;"export "&amp;"$(cat ${CONFIG_DIR}"&amp;$K$7&amp;" | grep "&amp;$E36&amp;" | sed 's/""//g'"&amp;IF(VLOOKUP($E36,$AD$9:$AQ$15,12,FALSE)="大文字"," | tr '[:lower:]' '[:upper:]'",IF(VLOOKUP($E36,$AD$9:$AQ$15,12,FALSE)="小文字"," | tr '[:upper:]' '[:lower:]'",""))&amp;");"</f>
        <v>export $(cat ${CONFIG_DIR}db_data_config.txt | grep COLUMN_DATA_TYPE | sed 's/"//g');</v>
      </c>
      <c r="M37" s="24"/>
    </row>
    <row r="38" spans="4:13" ht="18" customHeight="1">
      <c r="H38" s="24" t="str">
        <f>"echo """&amp;$E36&amp;"=${"&amp;$E36&amp;"}""; echo;"</f>
        <v>echo "COLUMN_DATA_TYPE=${COLUMN_DATA_TYPE}"; echo;</v>
      </c>
    </row>
    <row r="39" spans="4:13" ht="18" customHeight="1">
      <c r="D39" s="5" t="s">
        <v>24</v>
      </c>
      <c r="E39" s="5" t="s">
        <v>101</v>
      </c>
      <c r="L39" s="5" t="s">
        <v>13</v>
      </c>
      <c r="M39" s="5" t="s">
        <v>521</v>
      </c>
    </row>
    <row r="40" spans="4:13" ht="18" customHeight="1">
      <c r="E40" s="5" t="s">
        <v>290</v>
      </c>
      <c r="F40" s="5" t="s">
        <v>402</v>
      </c>
      <c r="G40" s="5" t="s">
        <v>13</v>
      </c>
      <c r="H40" s="24" t="str">
        <f>IF($E24="","clear; ","")&amp;"export "&amp;"$(cat ${CONFIG_DIR}"&amp;$K$7&amp;" | grep "&amp;$E39&amp;" | sed 's/""//g'"&amp;IF(VLOOKUP($E39,$AD$9:$AQ$15,12,FALSE)="大文字"," | tr '[:lower:]' '[:upper:]'",IF(VLOOKUP($E39,$AD$9:$AQ$15,12,FALSE)="小文字"," | tr '[:upper:]' '[:lower:]'",""))&amp;");"</f>
        <v>export $(cat ${CONFIG_DIR}db_data_config.txt | grep COLUMN_DATA_LENGTH | sed 's/"//g');</v>
      </c>
      <c r="M40" s="24"/>
    </row>
    <row r="41" spans="4:13" ht="18" customHeight="1">
      <c r="H41" s="24" t="str">
        <f>"echo """&amp;$E39&amp;"=${"&amp;$E39&amp;"}""; echo;"</f>
        <v>echo "COLUMN_DATA_LENGTH=${COLUMN_DATA_LENGTH}"; echo;</v>
      </c>
    </row>
    <row r="42" spans="4:13" ht="18" customHeight="1">
      <c r="D42" s="5" t="s">
        <v>24</v>
      </c>
      <c r="E42" s="5" t="s">
        <v>102</v>
      </c>
      <c r="L42" s="5" t="s">
        <v>13</v>
      </c>
      <c r="M42" s="5" t="s">
        <v>522</v>
      </c>
    </row>
    <row r="43" spans="4:13" ht="18" customHeight="1">
      <c r="E43" s="5" t="s">
        <v>290</v>
      </c>
      <c r="F43" s="5" t="s">
        <v>402</v>
      </c>
      <c r="G43" s="5" t="s">
        <v>13</v>
      </c>
      <c r="H43" s="24" t="str">
        <f>IF($E36="","clear; ","")&amp;"export "&amp;"$(cat ${CONFIG_DIR}"&amp;$K$7&amp;" | grep "&amp;$E42&amp;" | sed 's/""//g'"&amp;IF(VLOOKUP($E42,$AD$9:$AQ$15,12,FALSE)="大文字"," | tr '[:lower:]' '[:upper:]'",IF(VLOOKUP($E42,$AD$9:$AQ$15,12,FALSE)="小文字"," | tr '[:upper:]' '[:lower:]'",""))&amp;");"</f>
        <v>export $(cat ${CONFIG_DIR}db_data_config.txt | grep DATE_SEPARATOR | sed 's/"//g');</v>
      </c>
      <c r="M43" s="24"/>
    </row>
    <row r="44" spans="4:13" ht="18" customHeight="1">
      <c r="H44" s="24" t="str">
        <f>"echo """&amp;$E42&amp;"=${"&amp;$E42&amp;"}""; echo;"</f>
        <v>echo "DATE_SEPARATOR=${DATE_SEPARATOR}"; echo;</v>
      </c>
    </row>
    <row r="45" spans="4:13" ht="18" customHeight="1">
      <c r="D45" s="5" t="s">
        <v>24</v>
      </c>
      <c r="E45" s="5" t="s">
        <v>103</v>
      </c>
      <c r="L45" s="5" t="s">
        <v>13</v>
      </c>
      <c r="M45" s="5" t="s">
        <v>523</v>
      </c>
    </row>
    <row r="46" spans="4:13" ht="18" customHeight="1">
      <c r="E46" s="5" t="s">
        <v>290</v>
      </c>
      <c r="F46" s="5" t="s">
        <v>402</v>
      </c>
      <c r="G46" s="5" t="s">
        <v>13</v>
      </c>
      <c r="H46" s="24" t="str">
        <f>IF($E33="","clear; ","")&amp;"export "&amp;"$(cat ${CONFIG_DIR}"&amp;$K$7&amp;" | grep "&amp;$E45&amp;" | sed 's/""//g'"&amp;IF(VLOOKUP($E45,$AD$9:$AQ$15,12,FALSE)="大文字"," | tr '[:lower:]' '[:upper:]'",IF(VLOOKUP($E45,$AD$9:$AQ$15,12,FALSE)="小文字"," | tr '[:upper:]' '[:lower:]'",""))&amp;");"</f>
        <v>export $(cat ${CONFIG_DIR}db_data_config.txt | grep TIME_SEPARATOR | sed 's/"//g');</v>
      </c>
      <c r="M46" s="24"/>
    </row>
    <row r="47" spans="4:13" ht="18" customHeight="1">
      <c r="H47" s="24" t="str">
        <f>"echo """&amp;$E45&amp;"=${"&amp;$E45&amp;"}""; echo;"</f>
        <v>echo "TIME_SEPARATOR=${TIME_SEPARATOR}"; echo;</v>
      </c>
    </row>
    <row r="48" spans="4:13" ht="18" customHeight="1">
      <c r="D48" s="5" t="s">
        <v>24</v>
      </c>
      <c r="E48" s="5" t="s">
        <v>519</v>
      </c>
      <c r="L48" s="5" t="s">
        <v>13</v>
      </c>
      <c r="M48" s="5" t="s">
        <v>524</v>
      </c>
    </row>
    <row r="49" spans="3:43" ht="18" customHeight="1">
      <c r="E49" s="5" t="s">
        <v>290</v>
      </c>
      <c r="F49" s="5" t="s">
        <v>402</v>
      </c>
      <c r="G49" s="5" t="s">
        <v>13</v>
      </c>
      <c r="H49" s="24" t="str">
        <f>IF($E33="","clear; ","")&amp;"export "&amp;"$(cat ${CONFIG_DIR}"&amp;$K$7&amp;" | grep "&amp;$E48&amp;" | sed 's/""//g'"&amp;IF(VLOOKUP($E48,$AD$9:$AQ$15,12,FALSE)="大文字"," | tr '[:lower:]' '[:upper:]'",IF(VLOOKUP($E48,$AD$9:$AQ$15,12,FALSE)="小文字"," | tr '[:upper:]' '[:lower:]'",""))&amp;");"</f>
        <v>export $(cat ${CONFIG_DIR}db_data_config.txt | grep SEPARATOR_DATE_TIME | sed 's/"//g');</v>
      </c>
      <c r="M49" s="24"/>
    </row>
    <row r="50" spans="3:43" ht="18" customHeight="1">
      <c r="H50" s="24" t="str">
        <f>"echo """&amp;$E48&amp;"=${"&amp;$E48&amp;"}""; echo;"</f>
        <v>echo "SEPARATOR_DATE_TIME=${SEPARATOR_DATE_TIME}"; echo;</v>
      </c>
    </row>
    <row r="51" spans="3:43" ht="18" customHeight="1">
      <c r="D51" s="5" t="s">
        <v>24</v>
      </c>
      <c r="E51" s="5" t="s">
        <v>104</v>
      </c>
      <c r="L51" s="5" t="s">
        <v>13</v>
      </c>
      <c r="M51" s="5" t="s">
        <v>525</v>
      </c>
    </row>
    <row r="52" spans="3:43" ht="18" customHeight="1">
      <c r="E52" s="5" t="s">
        <v>290</v>
      </c>
      <c r="F52" s="5" t="s">
        <v>402</v>
      </c>
      <c r="G52" s="5" t="s">
        <v>13</v>
      </c>
      <c r="H52" s="24" t="str">
        <f>IF($E45="","clear; ","")&amp;"export "&amp;"$(cat ${CONFIG_DIR}"&amp;$K$7&amp;" | grep "&amp;$E51&amp;" | sed 's/""//g'"&amp;IF(VLOOKUP($E51,$AD$9:$AQ$15,12,FALSE)="大文字"," | tr '[:lower:]' '[:upper:]'",IF(VLOOKUP($E51,$AD$9:$AQ$15,12,FALSE)="小文字"," | tr '[:upper:]' '[:lower:]'",""))&amp;");"</f>
        <v>export $(cat ${CONFIG_DIR}db_data_config.txt | grep REFERENCE_DATE | sed 's/"//g');</v>
      </c>
      <c r="M52" s="24"/>
    </row>
    <row r="53" spans="3:43" ht="18" customHeight="1">
      <c r="H53" s="24" t="str">
        <f>"echo """&amp;$E51&amp;"=${"&amp;$E51&amp;"}""; echo;"</f>
        <v>echo "REFERENCE_DATE=${REFERENCE_DATE}"; echo;</v>
      </c>
    </row>
    <row r="54" spans="3:43" ht="18" customHeight="1">
      <c r="H54" s="24"/>
    </row>
    <row r="55" spans="3:43" ht="18" customHeight="1">
      <c r="C55" s="5" t="s">
        <v>32</v>
      </c>
      <c r="D55" s="5" t="s">
        <v>425</v>
      </c>
      <c r="J55" s="5" t="s">
        <v>230</v>
      </c>
      <c r="K55" s="5" t="str">
        <f>K17</f>
        <v>db_sql_config.txt</v>
      </c>
      <c r="L55" s="24"/>
    </row>
    <row r="57" spans="3:43" ht="18" customHeight="1">
      <c r="D57" s="5" t="s">
        <v>24</v>
      </c>
      <c r="E57" s="5" t="s">
        <v>426</v>
      </c>
      <c r="L57" s="5" t="s">
        <v>13</v>
      </c>
      <c r="M57" s="5" t="s">
        <v>400</v>
      </c>
    </row>
    <row r="58" spans="3:43" ht="18" customHeight="1">
      <c r="D58" s="5" t="s">
        <v>24</v>
      </c>
      <c r="E58" s="5" t="s">
        <v>140</v>
      </c>
      <c r="L58" s="5" t="s">
        <v>13</v>
      </c>
      <c r="M58" s="5" t="s">
        <v>80</v>
      </c>
    </row>
    <row r="59" spans="3:43" ht="18" customHeight="1">
      <c r="E59" s="5" t="s">
        <v>290</v>
      </c>
      <c r="F59" s="5" t="s">
        <v>402</v>
      </c>
      <c r="G59" s="5" t="s">
        <v>13</v>
      </c>
      <c r="H59" s="24" t="str">
        <f>IF($E55="","clear; ","")&amp;"export "&amp;"$(cat ${CONFIG_DIR}"&amp;$K$17&amp;" | grep "&amp;$E58&amp;" | sed 's/""//g'"&amp;IF(VLOOKUP($E58,$AD$19:$AQ$19,12,FALSE)="大文字"," | tr '[:lower:]' '[:upper:]'",IF(VLOOKUP($E58,$AD$19:$AQ$19,12,FALSE)="小文字"," | tr '[:upper:]' '[:lower:]'",""))&amp;");"</f>
        <v>clear; export $(cat ${CONFIG_DIR}db_sql_config.txt | grep DBMS_NAME | sed 's/"//g');</v>
      </c>
    </row>
    <row r="60" spans="3:43" ht="18" customHeight="1">
      <c r="H60" s="24" t="str">
        <f>"echo """&amp;$E58&amp;"=${"&amp;$E58&amp;"}""; echo;"</f>
        <v>echo "DBMS_NAME=${DBMS_NAME}"; echo;</v>
      </c>
    </row>
    <row r="61" spans="3:43" ht="18" customHeight="1">
      <c r="K61" s="24"/>
    </row>
    <row r="62" spans="3:43" ht="18" customHeight="1">
      <c r="C62" s="5" t="s">
        <v>33</v>
      </c>
      <c r="D62" s="5" t="s">
        <v>404</v>
      </c>
    </row>
    <row r="64" spans="3:43" ht="18" customHeight="1">
      <c r="D64" s="105" t="s">
        <v>404</v>
      </c>
      <c r="E64" s="106"/>
      <c r="F64" s="106"/>
      <c r="G64" s="107"/>
      <c r="H64" s="121">
        <f>db_assemble_normal_data1!AQ67+1</f>
        <v>37</v>
      </c>
      <c r="I64" s="121">
        <f>H$64+1</f>
        <v>38</v>
      </c>
      <c r="J64" s="121">
        <f t="shared" ref="J64:AQ64" si="1">I$64+1</f>
        <v>39</v>
      </c>
      <c r="K64" s="121">
        <f t="shared" si="1"/>
        <v>40</v>
      </c>
      <c r="L64" s="121">
        <f t="shared" si="1"/>
        <v>41</v>
      </c>
      <c r="M64" s="121">
        <f t="shared" si="1"/>
        <v>42</v>
      </c>
      <c r="N64" s="121">
        <f t="shared" si="1"/>
        <v>43</v>
      </c>
      <c r="O64" s="121">
        <f t="shared" si="1"/>
        <v>44</v>
      </c>
      <c r="P64" s="121">
        <f t="shared" si="1"/>
        <v>45</v>
      </c>
      <c r="Q64" s="121">
        <f t="shared" si="1"/>
        <v>46</v>
      </c>
      <c r="R64" s="121">
        <f t="shared" si="1"/>
        <v>47</v>
      </c>
      <c r="S64" s="121">
        <f t="shared" si="1"/>
        <v>48</v>
      </c>
      <c r="T64" s="121">
        <f t="shared" si="1"/>
        <v>49</v>
      </c>
      <c r="U64" s="121">
        <f t="shared" si="1"/>
        <v>50</v>
      </c>
      <c r="V64" s="121">
        <f t="shared" si="1"/>
        <v>51</v>
      </c>
      <c r="W64" s="121">
        <f t="shared" si="1"/>
        <v>52</v>
      </c>
      <c r="X64" s="121">
        <f t="shared" si="1"/>
        <v>53</v>
      </c>
      <c r="Y64" s="121">
        <f t="shared" si="1"/>
        <v>54</v>
      </c>
      <c r="Z64" s="121">
        <f t="shared" si="1"/>
        <v>55</v>
      </c>
      <c r="AA64" s="121">
        <f t="shared" si="1"/>
        <v>56</v>
      </c>
      <c r="AB64" s="121">
        <f t="shared" si="1"/>
        <v>57</v>
      </c>
      <c r="AC64" s="121">
        <f t="shared" si="1"/>
        <v>58</v>
      </c>
      <c r="AD64" s="121">
        <f t="shared" si="1"/>
        <v>59</v>
      </c>
      <c r="AE64" s="121">
        <f t="shared" si="1"/>
        <v>60</v>
      </c>
      <c r="AF64" s="121">
        <f t="shared" si="1"/>
        <v>61</v>
      </c>
      <c r="AG64" s="121">
        <f t="shared" si="1"/>
        <v>62</v>
      </c>
      <c r="AH64" s="121">
        <f t="shared" si="1"/>
        <v>63</v>
      </c>
      <c r="AI64" s="121">
        <f t="shared" si="1"/>
        <v>64</v>
      </c>
      <c r="AJ64" s="121">
        <f t="shared" si="1"/>
        <v>65</v>
      </c>
      <c r="AK64" s="121">
        <f t="shared" si="1"/>
        <v>66</v>
      </c>
      <c r="AL64" s="121">
        <f t="shared" si="1"/>
        <v>67</v>
      </c>
      <c r="AM64" s="121">
        <f t="shared" si="1"/>
        <v>68</v>
      </c>
      <c r="AN64" s="121">
        <f t="shared" si="1"/>
        <v>69</v>
      </c>
      <c r="AO64" s="121">
        <f t="shared" si="1"/>
        <v>70</v>
      </c>
      <c r="AP64" s="121">
        <f t="shared" si="1"/>
        <v>71</v>
      </c>
      <c r="AQ64" s="121">
        <f t="shared" si="1"/>
        <v>72</v>
      </c>
    </row>
    <row r="65" spans="4:64" ht="18" customHeight="1">
      <c r="D65" s="118"/>
      <c r="E65" s="119"/>
      <c r="F65" s="119"/>
      <c r="G65" s="120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</row>
    <row r="66" spans="4:64" ht="18" customHeight="1">
      <c r="D66" s="108"/>
      <c r="E66" s="109"/>
      <c r="F66" s="109"/>
      <c r="G66" s="110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123"/>
      <c r="AA66" s="123"/>
      <c r="AB66" s="123"/>
      <c r="AC66" s="123"/>
      <c r="AD66" s="123"/>
      <c r="AE66" s="123"/>
      <c r="AF66" s="123"/>
      <c r="AG66" s="123"/>
      <c r="AH66" s="123"/>
      <c r="AI66" s="123"/>
      <c r="AJ66" s="123"/>
      <c r="AK66" s="123"/>
      <c r="AL66" s="123"/>
      <c r="AM66" s="123"/>
      <c r="AN66" s="123"/>
      <c r="AO66" s="123"/>
      <c r="AP66" s="123"/>
      <c r="AQ66" s="123"/>
    </row>
    <row r="67" spans="4:64" ht="18" customHeight="1">
      <c r="D67" s="37" t="s">
        <v>694</v>
      </c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43"/>
    </row>
    <row r="68" spans="4:64" ht="18" customHeight="1">
      <c r="D68" s="33"/>
      <c r="E68" s="140" t="s">
        <v>70</v>
      </c>
      <c r="F68" s="141"/>
      <c r="G68" s="142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U68" s="19"/>
      <c r="AV68" s="19"/>
    </row>
    <row r="69" spans="4:64" ht="18" customHeight="1">
      <c r="D69" s="37" t="str">
        <f>E33</f>
        <v>COLUMN_COUNTS</v>
      </c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43"/>
      <c r="AW69" s="148"/>
      <c r="AX69" s="148"/>
      <c r="AY69" s="148"/>
      <c r="AZ69" s="148"/>
      <c r="BA69" s="148"/>
      <c r="BB69" s="148"/>
      <c r="BC69" s="148"/>
      <c r="BD69" s="148"/>
      <c r="BE69" s="148"/>
      <c r="BF69" s="148"/>
      <c r="BG69" s="148"/>
      <c r="BH69" s="148"/>
      <c r="BI69" s="148"/>
      <c r="BJ69" s="148"/>
      <c r="BK69" s="148"/>
      <c r="BL69" s="148"/>
    </row>
    <row r="70" spans="4:64" ht="18" customHeight="1">
      <c r="D70" s="33"/>
      <c r="E70" s="140" t="s">
        <v>70</v>
      </c>
      <c r="F70" s="141"/>
      <c r="G70" s="142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</row>
    <row r="71" spans="4:64" ht="18" customHeight="1">
      <c r="D71" s="33"/>
      <c r="E71" s="140">
        <v>10</v>
      </c>
      <c r="F71" s="141"/>
      <c r="G71" s="142"/>
      <c r="H71" s="33"/>
      <c r="I71" s="33"/>
      <c r="J71" s="33"/>
      <c r="K71" s="33"/>
      <c r="L71" s="33"/>
      <c r="M71" s="33" t="s">
        <v>24</v>
      </c>
      <c r="N71" s="33" t="s">
        <v>24</v>
      </c>
      <c r="O71" s="33" t="s">
        <v>24</v>
      </c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</row>
    <row r="72" spans="4:64" ht="18" customHeight="1">
      <c r="D72" s="33"/>
      <c r="E72" s="140">
        <v>1</v>
      </c>
      <c r="F72" s="141"/>
      <c r="G72" s="142"/>
      <c r="H72" s="33" t="s">
        <v>24</v>
      </c>
      <c r="I72" s="33" t="s">
        <v>24</v>
      </c>
      <c r="J72" s="33" t="s">
        <v>24</v>
      </c>
      <c r="K72" s="33" t="s">
        <v>24</v>
      </c>
      <c r="L72" s="33" t="s">
        <v>24</v>
      </c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</row>
    <row r="73" spans="4:64" ht="18" customHeight="1">
      <c r="D73" s="37" t="str">
        <f>E36</f>
        <v>COLUMN_DATA_TYPE</v>
      </c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43"/>
      <c r="AW73" s="148"/>
      <c r="AX73" s="148"/>
      <c r="AY73" s="148"/>
      <c r="AZ73" s="148"/>
      <c r="BA73" s="148"/>
      <c r="BB73" s="148"/>
      <c r="BC73" s="148"/>
      <c r="BD73" s="148"/>
      <c r="BE73" s="148"/>
      <c r="BF73" s="148"/>
      <c r="BG73" s="148"/>
      <c r="BH73" s="148"/>
      <c r="BI73" s="148"/>
      <c r="BJ73" s="148"/>
      <c r="BK73" s="148"/>
      <c r="BL73" s="148"/>
    </row>
    <row r="74" spans="4:64" ht="18" customHeight="1">
      <c r="D74" s="33"/>
      <c r="E74" s="140" t="s">
        <v>70</v>
      </c>
      <c r="F74" s="141"/>
      <c r="G74" s="142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</row>
    <row r="75" spans="4:64" ht="18" customHeight="1">
      <c r="D75" s="33"/>
      <c r="E75" s="140" t="s">
        <v>1478</v>
      </c>
      <c r="F75" s="141"/>
      <c r="G75" s="142"/>
      <c r="H75" s="33"/>
      <c r="I75" s="33"/>
      <c r="J75" s="33"/>
      <c r="K75" s="33"/>
      <c r="L75" s="33"/>
      <c r="M75" s="33" t="s">
        <v>24</v>
      </c>
      <c r="N75" s="33"/>
      <c r="O75" s="33" t="s">
        <v>24</v>
      </c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</row>
    <row r="76" spans="4:64" ht="18" customHeight="1">
      <c r="D76" s="33"/>
      <c r="E76" s="140" t="s">
        <v>716</v>
      </c>
      <c r="F76" s="141"/>
      <c r="G76" s="142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</row>
    <row r="77" spans="4:64" ht="18" customHeight="1">
      <c r="D77" s="33"/>
      <c r="E77" s="140" t="s">
        <v>709</v>
      </c>
      <c r="F77" s="141"/>
      <c r="G77" s="142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</row>
    <row r="78" spans="4:64" ht="18" customHeight="1">
      <c r="D78" s="33"/>
      <c r="E78" s="140" t="s">
        <v>553</v>
      </c>
      <c r="F78" s="141"/>
      <c r="G78" s="142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</row>
    <row r="79" spans="4:64" ht="18" customHeight="1">
      <c r="D79" s="33"/>
      <c r="E79" s="140" t="s">
        <v>554</v>
      </c>
      <c r="F79" s="141"/>
      <c r="G79" s="142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</row>
    <row r="80" spans="4:64" ht="18" customHeight="1">
      <c r="D80" s="33"/>
      <c r="E80" s="140" t="s">
        <v>555</v>
      </c>
      <c r="F80" s="141"/>
      <c r="G80" s="142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</row>
    <row r="81" spans="4:64" ht="18" customHeight="1">
      <c r="D81" s="33"/>
      <c r="E81" s="140" t="s">
        <v>556</v>
      </c>
      <c r="F81" s="141"/>
      <c r="G81" s="142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</row>
    <row r="82" spans="4:64" ht="18" customHeight="1">
      <c r="D82" s="33"/>
      <c r="E82" s="140" t="s">
        <v>557</v>
      </c>
      <c r="F82" s="141"/>
      <c r="G82" s="142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</row>
    <row r="83" spans="4:64" ht="18" customHeight="1">
      <c r="D83" s="33"/>
      <c r="E83" s="140" t="s">
        <v>558</v>
      </c>
      <c r="F83" s="141"/>
      <c r="G83" s="142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</row>
    <row r="84" spans="4:64" ht="18" customHeight="1">
      <c r="D84" s="33"/>
      <c r="E84" s="140" t="s">
        <v>550</v>
      </c>
      <c r="F84" s="141"/>
      <c r="G84" s="142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</row>
    <row r="85" spans="4:64" ht="18" customHeight="1">
      <c r="D85" s="33"/>
      <c r="E85" s="140" t="s">
        <v>552</v>
      </c>
      <c r="F85" s="141"/>
      <c r="G85" s="142"/>
      <c r="H85" s="33" t="s">
        <v>24</v>
      </c>
      <c r="I85" s="33" t="s">
        <v>24</v>
      </c>
      <c r="J85" s="33" t="s">
        <v>24</v>
      </c>
      <c r="K85" s="33" t="s">
        <v>24</v>
      </c>
      <c r="L85" s="33" t="s">
        <v>24</v>
      </c>
      <c r="M85" s="33"/>
      <c r="N85" s="33" t="s">
        <v>24</v>
      </c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</row>
    <row r="86" spans="4:64" ht="18" customHeight="1">
      <c r="D86" s="33"/>
      <c r="E86" s="140" t="s">
        <v>828</v>
      </c>
      <c r="F86" s="141"/>
      <c r="G86" s="142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</row>
    <row r="87" spans="4:64" ht="18" customHeight="1">
      <c r="D87" s="37" t="str">
        <f>E39</f>
        <v>COLUMN_DATA_LENGTH</v>
      </c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43"/>
    </row>
    <row r="88" spans="4:64" ht="18" customHeight="1">
      <c r="D88" s="33"/>
      <c r="E88" s="140" t="s">
        <v>70</v>
      </c>
      <c r="F88" s="141"/>
      <c r="G88" s="142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</row>
    <row r="89" spans="4:64" ht="18" customHeight="1">
      <c r="D89" s="33"/>
      <c r="E89" s="140" t="s">
        <v>1637</v>
      </c>
      <c r="F89" s="141"/>
      <c r="G89" s="142"/>
      <c r="H89" s="33"/>
      <c r="I89" s="33"/>
      <c r="J89" s="33"/>
      <c r="K89" s="33"/>
      <c r="L89" s="33"/>
      <c r="M89" s="33"/>
      <c r="N89" s="33" t="s">
        <v>24</v>
      </c>
      <c r="O89" s="33" t="s">
        <v>24</v>
      </c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</row>
    <row r="90" spans="4:64" ht="18" customHeight="1">
      <c r="D90" s="33"/>
      <c r="E90" s="140">
        <v>0</v>
      </c>
      <c r="F90" s="141"/>
      <c r="G90" s="142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</row>
    <row r="91" spans="4:64" ht="18" customHeight="1">
      <c r="D91" s="33"/>
      <c r="E91" s="140">
        <v>1</v>
      </c>
      <c r="F91" s="141"/>
      <c r="G91" s="142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</row>
    <row r="92" spans="4:64" ht="18" customHeight="1">
      <c r="D92" s="33"/>
      <c r="E92" s="140">
        <v>2</v>
      </c>
      <c r="F92" s="141"/>
      <c r="G92" s="142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</row>
    <row r="93" spans="4:64" ht="18" customHeight="1">
      <c r="D93" s="33"/>
      <c r="E93" s="140">
        <v>5</v>
      </c>
      <c r="F93" s="141"/>
      <c r="G93" s="142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</row>
    <row r="94" spans="4:64" ht="18" customHeight="1">
      <c r="D94" s="33"/>
      <c r="E94" s="140">
        <v>4.3</v>
      </c>
      <c r="F94" s="141"/>
      <c r="G94" s="142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</row>
    <row r="95" spans="4:64" ht="18" customHeight="1">
      <c r="D95" s="33"/>
      <c r="E95" s="140" t="s">
        <v>343</v>
      </c>
      <c r="F95" s="141"/>
      <c r="G95" s="142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</row>
    <row r="96" spans="4:64" ht="18" customHeight="1">
      <c r="D96" s="33"/>
      <c r="E96" s="140" t="s">
        <v>559</v>
      </c>
      <c r="F96" s="141"/>
      <c r="G96" s="142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</row>
    <row r="97" spans="4:43" ht="18" customHeight="1">
      <c r="D97" s="33"/>
      <c r="E97" s="140" t="s">
        <v>703</v>
      </c>
      <c r="F97" s="141"/>
      <c r="G97" s="142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</row>
    <row r="98" spans="4:43" ht="18" customHeight="1">
      <c r="D98" s="33"/>
      <c r="E98" s="140" t="s">
        <v>560</v>
      </c>
      <c r="F98" s="141"/>
      <c r="G98" s="142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</row>
    <row r="99" spans="4:43" ht="18" customHeight="1">
      <c r="D99" s="33"/>
      <c r="E99" s="140" t="s">
        <v>704</v>
      </c>
      <c r="F99" s="141"/>
      <c r="G99" s="142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</row>
    <row r="100" spans="4:43" ht="18" customHeight="1">
      <c r="D100" s="33"/>
      <c r="E100" s="140" t="s">
        <v>561</v>
      </c>
      <c r="F100" s="141"/>
      <c r="G100" s="142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</row>
    <row r="101" spans="4:43" ht="18" customHeight="1">
      <c r="D101" s="33"/>
      <c r="E101" s="140" t="s">
        <v>705</v>
      </c>
      <c r="F101" s="141"/>
      <c r="G101" s="142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7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</row>
    <row r="102" spans="4:43" ht="18" customHeight="1">
      <c r="D102" s="33"/>
      <c r="E102" s="140" t="s">
        <v>562</v>
      </c>
      <c r="F102" s="141"/>
      <c r="G102" s="142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</row>
    <row r="103" spans="4:43" ht="18" customHeight="1">
      <c r="D103" s="33"/>
      <c r="E103" s="140" t="s">
        <v>706</v>
      </c>
      <c r="F103" s="141"/>
      <c r="G103" s="142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</row>
    <row r="104" spans="4:43" ht="18" customHeight="1">
      <c r="D104" s="33"/>
      <c r="E104" s="140" t="s">
        <v>563</v>
      </c>
      <c r="F104" s="141"/>
      <c r="G104" s="142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</row>
    <row r="105" spans="4:43" ht="18" customHeight="1">
      <c r="D105" s="33"/>
      <c r="E105" s="140" t="s">
        <v>700</v>
      </c>
      <c r="F105" s="141"/>
      <c r="G105" s="142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</row>
    <row r="106" spans="4:43" ht="18" customHeight="1">
      <c r="D106" s="33"/>
      <c r="E106" s="140" t="s">
        <v>564</v>
      </c>
      <c r="F106" s="141"/>
      <c r="G106" s="142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</row>
    <row r="107" spans="4:43" ht="18" customHeight="1">
      <c r="D107" s="33"/>
      <c r="E107" s="140" t="s">
        <v>745</v>
      </c>
      <c r="F107" s="141"/>
      <c r="G107" s="142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</row>
    <row r="108" spans="4:43" ht="18" customHeight="1">
      <c r="D108" s="33"/>
      <c r="E108" s="140" t="s">
        <v>1655</v>
      </c>
      <c r="F108" s="141"/>
      <c r="G108" s="142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7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</row>
    <row r="109" spans="4:43" ht="18" customHeight="1">
      <c r="D109" s="33"/>
      <c r="E109" s="140" t="s">
        <v>1656</v>
      </c>
      <c r="F109" s="141"/>
      <c r="G109" s="142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73"/>
      <c r="AL109" s="33"/>
      <c r="AM109" s="33"/>
      <c r="AN109" s="33"/>
      <c r="AO109" s="33"/>
      <c r="AP109" s="33"/>
      <c r="AQ109" s="33"/>
    </row>
    <row r="110" spans="4:43" ht="18" customHeight="1">
      <c r="D110" s="33"/>
      <c r="E110" s="140" t="s">
        <v>1657</v>
      </c>
      <c r="F110" s="141"/>
      <c r="G110" s="142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</row>
    <row r="111" spans="4:43" ht="18" customHeight="1">
      <c r="D111" s="33"/>
      <c r="E111" s="140" t="s">
        <v>746</v>
      </c>
      <c r="F111" s="141"/>
      <c r="G111" s="142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</row>
    <row r="112" spans="4:43" ht="18" customHeight="1">
      <c r="D112" s="33"/>
      <c r="E112" s="140" t="s">
        <v>1658</v>
      </c>
      <c r="F112" s="141"/>
      <c r="G112" s="142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7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</row>
    <row r="113" spans="4:46" ht="18" customHeight="1">
      <c r="D113" s="33"/>
      <c r="E113" s="140" t="s">
        <v>1659</v>
      </c>
      <c r="F113" s="141"/>
      <c r="G113" s="142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</row>
    <row r="114" spans="4:46" ht="18" customHeight="1">
      <c r="D114" s="33"/>
      <c r="E114" s="140" t="s">
        <v>1660</v>
      </c>
      <c r="F114" s="141"/>
      <c r="G114" s="142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</row>
    <row r="115" spans="4:46" ht="18" customHeight="1">
      <c r="D115" s="33"/>
      <c r="E115" s="140" t="s">
        <v>571</v>
      </c>
      <c r="F115" s="141"/>
      <c r="G115" s="142"/>
      <c r="H115" s="33" t="s">
        <v>24</v>
      </c>
      <c r="I115" s="33" t="s">
        <v>24</v>
      </c>
      <c r="J115" s="33" t="s">
        <v>24</v>
      </c>
      <c r="K115" s="33" t="s">
        <v>24</v>
      </c>
      <c r="L115" s="33" t="s">
        <v>24</v>
      </c>
      <c r="M115" s="33" t="s">
        <v>24</v>
      </c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</row>
    <row r="116" spans="4:46" ht="18" customHeight="1">
      <c r="D116" s="37" t="str">
        <f>E42</f>
        <v>DATE_SEPARATOR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43"/>
    </row>
    <row r="117" spans="4:46" ht="18" customHeight="1">
      <c r="D117" s="33"/>
      <c r="E117" s="140" t="s">
        <v>232</v>
      </c>
      <c r="F117" s="141"/>
      <c r="G117" s="142"/>
      <c r="H117" s="33"/>
      <c r="I117" s="33"/>
      <c r="J117" s="33"/>
      <c r="K117" s="33"/>
      <c r="L117" s="33"/>
      <c r="M117" s="33"/>
      <c r="N117" s="33"/>
      <c r="O117" s="33" t="s">
        <v>24</v>
      </c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</row>
    <row r="118" spans="4:46" ht="18" customHeight="1">
      <c r="D118" s="33"/>
      <c r="E118" s="140" t="s">
        <v>234</v>
      </c>
      <c r="F118" s="141"/>
      <c r="G118" s="142"/>
      <c r="H118" s="33" t="s">
        <v>24</v>
      </c>
      <c r="I118" s="33"/>
      <c r="J118" s="33" t="s">
        <v>24</v>
      </c>
      <c r="K118" s="33" t="s">
        <v>24</v>
      </c>
      <c r="L118" s="33" t="s">
        <v>24</v>
      </c>
      <c r="M118" s="33" t="s">
        <v>24</v>
      </c>
      <c r="N118" s="33" t="s">
        <v>24</v>
      </c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</row>
    <row r="119" spans="4:46" ht="18" customHeight="1">
      <c r="D119" s="33"/>
      <c r="E119" s="140" t="s">
        <v>811</v>
      </c>
      <c r="F119" s="141"/>
      <c r="G119" s="142"/>
      <c r="H119" s="33"/>
      <c r="I119" s="33" t="s">
        <v>24</v>
      </c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</row>
    <row r="120" spans="4:46" ht="18" customHeight="1">
      <c r="D120" s="37" t="str">
        <f>E45</f>
        <v>TIME_SEPARATOR</v>
      </c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43"/>
    </row>
    <row r="121" spans="4:46" ht="18" customHeight="1">
      <c r="D121" s="33"/>
      <c r="E121" s="140" t="s">
        <v>235</v>
      </c>
      <c r="F121" s="141"/>
      <c r="G121" s="142"/>
      <c r="H121" s="33" t="s">
        <v>24</v>
      </c>
      <c r="I121" s="33" t="s">
        <v>24</v>
      </c>
      <c r="J121" s="33"/>
      <c r="K121" s="33" t="s">
        <v>24</v>
      </c>
      <c r="L121" s="33" t="s">
        <v>24</v>
      </c>
      <c r="M121" s="33" t="s">
        <v>24</v>
      </c>
      <c r="N121" s="33" t="s">
        <v>24</v>
      </c>
      <c r="O121" s="33" t="s">
        <v>24</v>
      </c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</row>
    <row r="122" spans="4:46" ht="18" customHeight="1">
      <c r="D122" s="33"/>
      <c r="E122" s="140" t="s">
        <v>811</v>
      </c>
      <c r="F122" s="141"/>
      <c r="G122" s="142"/>
      <c r="H122" s="33"/>
      <c r="I122" s="33"/>
      <c r="J122" s="33" t="s">
        <v>24</v>
      </c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</row>
    <row r="123" spans="4:46" ht="18" customHeight="1">
      <c r="D123" s="37" t="str">
        <f>E48</f>
        <v>SEPARATOR_DATE_TIME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43"/>
      <c r="AS123" s="5" t="s">
        <v>230</v>
      </c>
      <c r="AT123" s="5" t="s">
        <v>1686</v>
      </c>
    </row>
    <row r="124" spans="4:46" ht="18" customHeight="1">
      <c r="D124" s="33"/>
      <c r="E124" s="140" t="s">
        <v>701</v>
      </c>
      <c r="F124" s="141"/>
      <c r="G124" s="142"/>
      <c r="H124" s="33" t="s">
        <v>24</v>
      </c>
      <c r="I124" s="33" t="s">
        <v>24</v>
      </c>
      <c r="J124" s="33" t="s">
        <v>24</v>
      </c>
      <c r="K124" s="33"/>
      <c r="L124" s="33" t="s">
        <v>24</v>
      </c>
      <c r="M124" s="33" t="s">
        <v>24</v>
      </c>
      <c r="N124" s="33" t="s">
        <v>24</v>
      </c>
      <c r="O124" s="33" t="s">
        <v>24</v>
      </c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</row>
    <row r="125" spans="4:46" ht="18" customHeight="1">
      <c r="D125" s="33"/>
      <c r="E125" s="140" t="s">
        <v>811</v>
      </c>
      <c r="F125" s="141"/>
      <c r="G125" s="142"/>
      <c r="H125" s="33"/>
      <c r="I125" s="33"/>
      <c r="J125" s="33"/>
      <c r="K125" s="33" t="s">
        <v>24</v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</row>
    <row r="126" spans="4:46" ht="18" customHeight="1">
      <c r="D126" s="37" t="str">
        <f>E51</f>
        <v>REFERENCE_DATE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43"/>
    </row>
    <row r="127" spans="4:46" ht="18" customHeight="1">
      <c r="D127" s="33"/>
      <c r="E127" s="147" t="s">
        <v>1681</v>
      </c>
      <c r="F127" s="141"/>
      <c r="G127" s="142"/>
      <c r="H127" s="33" t="s">
        <v>24</v>
      </c>
      <c r="I127" s="33" t="s">
        <v>24</v>
      </c>
      <c r="J127" s="33" t="s">
        <v>24</v>
      </c>
      <c r="K127" s="33" t="s">
        <v>24</v>
      </c>
      <c r="L127" s="33"/>
      <c r="M127" s="33" t="s">
        <v>24</v>
      </c>
      <c r="N127" s="33" t="s">
        <v>24</v>
      </c>
      <c r="O127" s="33" t="s">
        <v>24</v>
      </c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</row>
    <row r="128" spans="4:46" ht="18" customHeight="1">
      <c r="D128" s="33"/>
      <c r="E128" s="140" t="s">
        <v>811</v>
      </c>
      <c r="F128" s="141"/>
      <c r="G128" s="142"/>
      <c r="H128" s="33"/>
      <c r="I128" s="33"/>
      <c r="J128" s="33"/>
      <c r="K128" s="33"/>
      <c r="L128" s="33" t="s">
        <v>24</v>
      </c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</row>
    <row r="129" spans="4:43" ht="18" customHeight="1">
      <c r="D129" s="37" t="str">
        <f>E58</f>
        <v>DBMS_NAME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43"/>
    </row>
    <row r="130" spans="4:43" ht="18" customHeight="1">
      <c r="D130" s="33"/>
      <c r="E130" s="140" t="s">
        <v>251</v>
      </c>
      <c r="F130" s="141"/>
      <c r="G130" s="142"/>
      <c r="H130" s="33" t="s">
        <v>24</v>
      </c>
      <c r="I130" s="33" t="s">
        <v>24</v>
      </c>
      <c r="J130" s="33" t="s">
        <v>24</v>
      </c>
      <c r="K130" s="33" t="s">
        <v>24</v>
      </c>
      <c r="L130" s="33" t="s">
        <v>24</v>
      </c>
      <c r="M130" s="33" t="s">
        <v>24</v>
      </c>
      <c r="N130" s="33" t="s">
        <v>24</v>
      </c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</row>
    <row r="131" spans="4:43" ht="18" customHeight="1">
      <c r="D131" s="33"/>
      <c r="E131" s="140" t="s">
        <v>253</v>
      </c>
      <c r="F131" s="141"/>
      <c r="G131" s="142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</row>
    <row r="132" spans="4:43" ht="18" customHeight="1">
      <c r="D132" s="33"/>
      <c r="E132" s="140" t="s">
        <v>811</v>
      </c>
      <c r="F132" s="141"/>
      <c r="G132" s="142"/>
      <c r="H132" s="33"/>
      <c r="I132" s="33"/>
      <c r="J132" s="33"/>
      <c r="K132" s="33"/>
      <c r="L132" s="33"/>
      <c r="M132" s="33"/>
      <c r="N132" s="33"/>
      <c r="O132" s="33" t="s">
        <v>24</v>
      </c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</row>
    <row r="133" spans="4:43" ht="18" customHeight="1">
      <c r="D133" s="32" t="s">
        <v>417</v>
      </c>
      <c r="E133" s="29"/>
      <c r="F133" s="29"/>
      <c r="G133" s="29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9"/>
      <c r="AJ133" s="30"/>
      <c r="AK133" s="30"/>
      <c r="AL133" s="30"/>
      <c r="AM133" s="30"/>
      <c r="AN133" s="30"/>
      <c r="AO133" s="30"/>
      <c r="AP133" s="30"/>
      <c r="AQ133" s="44"/>
    </row>
    <row r="134" spans="4:43" ht="18" customHeight="1">
      <c r="D134" s="130" t="s">
        <v>406</v>
      </c>
      <c r="E134" s="106"/>
      <c r="F134" s="106"/>
      <c r="G134" s="107"/>
      <c r="H134" s="124" t="s">
        <v>407</v>
      </c>
      <c r="I134" s="124" t="s">
        <v>407</v>
      </c>
      <c r="J134" s="124" t="s">
        <v>407</v>
      </c>
      <c r="K134" s="124" t="s">
        <v>407</v>
      </c>
      <c r="L134" s="124" t="s">
        <v>407</v>
      </c>
      <c r="M134" s="124" t="s">
        <v>410</v>
      </c>
      <c r="N134" s="124" t="s">
        <v>410</v>
      </c>
      <c r="O134" s="124" t="s">
        <v>410</v>
      </c>
      <c r="P134" s="124" t="s">
        <v>233</v>
      </c>
      <c r="Q134" s="124" t="s">
        <v>233</v>
      </c>
      <c r="R134" s="124" t="s">
        <v>233</v>
      </c>
      <c r="S134" s="124" t="s">
        <v>233</v>
      </c>
      <c r="T134" s="124" t="s">
        <v>233</v>
      </c>
      <c r="U134" s="124" t="s">
        <v>233</v>
      </c>
      <c r="V134" s="124" t="s">
        <v>233</v>
      </c>
      <c r="W134" s="124" t="s">
        <v>233</v>
      </c>
      <c r="X134" s="124" t="s">
        <v>233</v>
      </c>
      <c r="Y134" s="124" t="s">
        <v>233</v>
      </c>
      <c r="Z134" s="124" t="s">
        <v>233</v>
      </c>
      <c r="AA134" s="124" t="s">
        <v>233</v>
      </c>
      <c r="AB134" s="124" t="s">
        <v>233</v>
      </c>
      <c r="AC134" s="124" t="s">
        <v>233</v>
      </c>
      <c r="AD134" s="124" t="s">
        <v>233</v>
      </c>
      <c r="AE134" s="124" t="s">
        <v>233</v>
      </c>
      <c r="AF134" s="124" t="s">
        <v>233</v>
      </c>
      <c r="AG134" s="124" t="s">
        <v>233</v>
      </c>
      <c r="AH134" s="124" t="s">
        <v>233</v>
      </c>
      <c r="AI134" s="124" t="s">
        <v>233</v>
      </c>
      <c r="AJ134" s="124" t="s">
        <v>233</v>
      </c>
      <c r="AK134" s="124" t="s">
        <v>233</v>
      </c>
      <c r="AL134" s="124" t="s">
        <v>233</v>
      </c>
      <c r="AM134" s="124" t="s">
        <v>233</v>
      </c>
      <c r="AN134" s="124" t="s">
        <v>233</v>
      </c>
      <c r="AO134" s="124" t="s">
        <v>233</v>
      </c>
      <c r="AP134" s="124" t="s">
        <v>233</v>
      </c>
      <c r="AQ134" s="124" t="s">
        <v>233</v>
      </c>
    </row>
    <row r="135" spans="4:43" ht="18" customHeight="1">
      <c r="D135" s="118"/>
      <c r="E135" s="119"/>
      <c r="F135" s="119"/>
      <c r="G135" s="120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</row>
    <row r="136" spans="4:43" ht="18" customHeight="1">
      <c r="D136" s="108"/>
      <c r="E136" s="109"/>
      <c r="F136" s="109"/>
      <c r="G136" s="110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</row>
    <row r="137" spans="4:43" ht="18" customHeight="1">
      <c r="D137" s="105" t="s">
        <v>408</v>
      </c>
      <c r="E137" s="106"/>
      <c r="F137" s="106"/>
      <c r="G137" s="107"/>
      <c r="H137" s="127">
        <v>410001</v>
      </c>
      <c r="I137" s="127">
        <v>410001</v>
      </c>
      <c r="J137" s="127">
        <v>410001</v>
      </c>
      <c r="K137" s="127">
        <v>410001</v>
      </c>
      <c r="L137" s="127">
        <v>410001</v>
      </c>
      <c r="M137" s="127">
        <v>410102</v>
      </c>
      <c r="N137" s="127">
        <v>410102</v>
      </c>
      <c r="O137" s="127">
        <v>410102</v>
      </c>
      <c r="P137" s="127" t="s">
        <v>234</v>
      </c>
      <c r="Q137" s="127" t="s">
        <v>234</v>
      </c>
      <c r="R137" s="127" t="s">
        <v>234</v>
      </c>
      <c r="S137" s="127" t="s">
        <v>234</v>
      </c>
      <c r="T137" s="127" t="s">
        <v>234</v>
      </c>
      <c r="U137" s="127" t="s">
        <v>234</v>
      </c>
      <c r="V137" s="127" t="s">
        <v>234</v>
      </c>
      <c r="W137" s="127" t="s">
        <v>234</v>
      </c>
      <c r="X137" s="127" t="s">
        <v>234</v>
      </c>
      <c r="Y137" s="127" t="s">
        <v>234</v>
      </c>
      <c r="Z137" s="127" t="s">
        <v>234</v>
      </c>
      <c r="AA137" s="127" t="s">
        <v>234</v>
      </c>
      <c r="AB137" s="127" t="s">
        <v>234</v>
      </c>
      <c r="AC137" s="127" t="s">
        <v>234</v>
      </c>
      <c r="AD137" s="127" t="s">
        <v>234</v>
      </c>
      <c r="AE137" s="127" t="s">
        <v>234</v>
      </c>
      <c r="AF137" s="127" t="s">
        <v>234</v>
      </c>
      <c r="AG137" s="127" t="s">
        <v>234</v>
      </c>
      <c r="AH137" s="127" t="s">
        <v>234</v>
      </c>
      <c r="AI137" s="127" t="s">
        <v>234</v>
      </c>
      <c r="AJ137" s="127" t="s">
        <v>234</v>
      </c>
      <c r="AK137" s="127" t="s">
        <v>234</v>
      </c>
      <c r="AL137" s="127" t="s">
        <v>234</v>
      </c>
      <c r="AM137" s="127" t="s">
        <v>234</v>
      </c>
      <c r="AN137" s="127" t="s">
        <v>234</v>
      </c>
      <c r="AO137" s="127" t="s">
        <v>234</v>
      </c>
      <c r="AP137" s="127" t="s">
        <v>234</v>
      </c>
      <c r="AQ137" s="127" t="s">
        <v>234</v>
      </c>
    </row>
    <row r="138" spans="4:43" ht="18" customHeight="1">
      <c r="D138" s="118"/>
      <c r="E138" s="119"/>
      <c r="F138" s="119"/>
      <c r="G138" s="120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</row>
    <row r="139" spans="4:43" ht="18" customHeight="1">
      <c r="D139" s="118"/>
      <c r="E139" s="119"/>
      <c r="F139" s="119"/>
      <c r="G139" s="120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</row>
    <row r="140" spans="4:43" ht="18" customHeight="1">
      <c r="D140" s="118"/>
      <c r="E140" s="119"/>
      <c r="F140" s="119"/>
      <c r="G140" s="120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</row>
    <row r="141" spans="4:43" ht="18" customHeight="1">
      <c r="D141" s="108"/>
      <c r="E141" s="109"/>
      <c r="F141" s="109"/>
      <c r="G141" s="110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</row>
    <row r="142" spans="4:43" ht="18" customHeight="1">
      <c r="D142" s="32" t="s">
        <v>418</v>
      </c>
      <c r="E142" s="29"/>
      <c r="F142" s="29"/>
      <c r="G142" s="29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9"/>
      <c r="AJ142" s="30"/>
      <c r="AK142" s="30"/>
      <c r="AL142" s="30"/>
      <c r="AM142" s="30"/>
      <c r="AN142" s="30"/>
      <c r="AO142" s="30"/>
      <c r="AP142" s="30"/>
      <c r="AQ142" s="44"/>
    </row>
    <row r="143" spans="4:43" ht="18" customHeight="1">
      <c r="D143" s="130" t="s">
        <v>409</v>
      </c>
      <c r="E143" s="106"/>
      <c r="F143" s="106"/>
      <c r="G143" s="107"/>
      <c r="H143" s="124" t="s">
        <v>407</v>
      </c>
      <c r="I143" s="124" t="s">
        <v>407</v>
      </c>
      <c r="J143" s="124" t="s">
        <v>407</v>
      </c>
      <c r="K143" s="124" t="s">
        <v>407</v>
      </c>
      <c r="L143" s="124" t="s">
        <v>407</v>
      </c>
      <c r="M143" s="124" t="s">
        <v>410</v>
      </c>
      <c r="N143" s="124" t="s">
        <v>410</v>
      </c>
      <c r="O143" s="124" t="s">
        <v>410</v>
      </c>
      <c r="P143" s="124" t="s">
        <v>233</v>
      </c>
      <c r="Q143" s="124" t="s">
        <v>233</v>
      </c>
      <c r="R143" s="124" t="s">
        <v>233</v>
      </c>
      <c r="S143" s="124" t="s">
        <v>233</v>
      </c>
      <c r="T143" s="124" t="s">
        <v>233</v>
      </c>
      <c r="U143" s="124" t="s">
        <v>233</v>
      </c>
      <c r="V143" s="124" t="s">
        <v>233</v>
      </c>
      <c r="W143" s="124" t="s">
        <v>233</v>
      </c>
      <c r="X143" s="124" t="s">
        <v>233</v>
      </c>
      <c r="Y143" s="124" t="s">
        <v>233</v>
      </c>
      <c r="Z143" s="124" t="s">
        <v>233</v>
      </c>
      <c r="AA143" s="124" t="s">
        <v>233</v>
      </c>
      <c r="AB143" s="124" t="s">
        <v>233</v>
      </c>
      <c r="AC143" s="124" t="s">
        <v>233</v>
      </c>
      <c r="AD143" s="124" t="s">
        <v>233</v>
      </c>
      <c r="AE143" s="124" t="s">
        <v>233</v>
      </c>
      <c r="AF143" s="124" t="s">
        <v>233</v>
      </c>
      <c r="AG143" s="124" t="s">
        <v>233</v>
      </c>
      <c r="AH143" s="124" t="s">
        <v>233</v>
      </c>
      <c r="AI143" s="124" t="s">
        <v>233</v>
      </c>
      <c r="AJ143" s="124" t="s">
        <v>233</v>
      </c>
      <c r="AK143" s="124" t="s">
        <v>233</v>
      </c>
      <c r="AL143" s="124" t="s">
        <v>233</v>
      </c>
      <c r="AM143" s="124" t="s">
        <v>233</v>
      </c>
      <c r="AN143" s="124" t="s">
        <v>233</v>
      </c>
      <c r="AO143" s="124" t="s">
        <v>233</v>
      </c>
      <c r="AP143" s="124" t="s">
        <v>233</v>
      </c>
      <c r="AQ143" s="124" t="s">
        <v>233</v>
      </c>
    </row>
    <row r="144" spans="4:43" ht="18" customHeight="1">
      <c r="D144" s="118"/>
      <c r="E144" s="119"/>
      <c r="F144" s="119"/>
      <c r="G144" s="120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</row>
    <row r="145" spans="3:65" ht="18" customHeight="1">
      <c r="D145" s="108"/>
      <c r="E145" s="109"/>
      <c r="F145" s="109"/>
      <c r="G145" s="110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</row>
    <row r="146" spans="3:65" ht="18" customHeight="1">
      <c r="D146" s="130" t="s">
        <v>421</v>
      </c>
      <c r="E146" s="106"/>
      <c r="F146" s="106"/>
      <c r="G146" s="107"/>
      <c r="H146" s="131">
        <v>45761</v>
      </c>
      <c r="I146" s="131">
        <v>45761</v>
      </c>
      <c r="J146" s="131">
        <v>45761</v>
      </c>
      <c r="K146" s="131">
        <v>45761</v>
      </c>
      <c r="L146" s="131">
        <v>45761</v>
      </c>
      <c r="M146" s="131">
        <v>45761</v>
      </c>
      <c r="N146" s="131">
        <v>45761</v>
      </c>
      <c r="O146" s="131">
        <v>45761</v>
      </c>
      <c r="P146" s="131" t="s">
        <v>234</v>
      </c>
      <c r="Q146" s="127" t="s">
        <v>234</v>
      </c>
      <c r="R146" s="127" t="s">
        <v>234</v>
      </c>
      <c r="S146" s="127" t="s">
        <v>234</v>
      </c>
      <c r="T146" s="127" t="s">
        <v>234</v>
      </c>
      <c r="U146" s="127" t="s">
        <v>234</v>
      </c>
      <c r="V146" s="127" t="s">
        <v>234</v>
      </c>
      <c r="W146" s="127" t="s">
        <v>234</v>
      </c>
      <c r="X146" s="127" t="s">
        <v>234</v>
      </c>
      <c r="Y146" s="127" t="s">
        <v>234</v>
      </c>
      <c r="Z146" s="127" t="s">
        <v>234</v>
      </c>
      <c r="AA146" s="127" t="s">
        <v>234</v>
      </c>
      <c r="AB146" s="127" t="s">
        <v>234</v>
      </c>
      <c r="AC146" s="127" t="s">
        <v>234</v>
      </c>
      <c r="AD146" s="127" t="s">
        <v>234</v>
      </c>
      <c r="AE146" s="127" t="s">
        <v>234</v>
      </c>
      <c r="AF146" s="127" t="s">
        <v>234</v>
      </c>
      <c r="AG146" s="127" t="s">
        <v>234</v>
      </c>
      <c r="AH146" s="127" t="s">
        <v>234</v>
      </c>
      <c r="AI146" s="127" t="s">
        <v>234</v>
      </c>
      <c r="AJ146" s="127" t="s">
        <v>234</v>
      </c>
      <c r="AK146" s="127" t="s">
        <v>234</v>
      </c>
      <c r="AL146" s="127" t="s">
        <v>234</v>
      </c>
      <c r="AM146" s="127" t="s">
        <v>234</v>
      </c>
      <c r="AN146" s="127" t="s">
        <v>234</v>
      </c>
      <c r="AO146" s="127" t="s">
        <v>234</v>
      </c>
      <c r="AP146" s="127" t="s">
        <v>234</v>
      </c>
      <c r="AQ146" s="127" t="s">
        <v>234</v>
      </c>
    </row>
    <row r="147" spans="3:65" ht="18" customHeight="1">
      <c r="D147" s="132"/>
      <c r="E147" s="119"/>
      <c r="F147" s="119"/>
      <c r="G147" s="120"/>
      <c r="H147" s="131"/>
      <c r="I147" s="131"/>
      <c r="J147" s="131"/>
      <c r="K147" s="131"/>
      <c r="L147" s="131"/>
      <c r="M147" s="131"/>
      <c r="N147" s="131"/>
      <c r="O147" s="131"/>
      <c r="P147" s="131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  <c r="AQ147" s="128"/>
    </row>
    <row r="148" spans="3:65" ht="18" customHeight="1">
      <c r="D148" s="132"/>
      <c r="E148" s="119"/>
      <c r="F148" s="119"/>
      <c r="G148" s="120"/>
      <c r="H148" s="131"/>
      <c r="I148" s="131"/>
      <c r="J148" s="131"/>
      <c r="K148" s="131"/>
      <c r="L148" s="131"/>
      <c r="M148" s="131"/>
      <c r="N148" s="131"/>
      <c r="O148" s="131"/>
      <c r="P148" s="131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28"/>
    </row>
    <row r="149" spans="3:65" ht="18" customHeight="1">
      <c r="D149" s="118"/>
      <c r="E149" s="119"/>
      <c r="F149" s="119"/>
      <c r="G149" s="120"/>
      <c r="H149" s="131"/>
      <c r="I149" s="131"/>
      <c r="J149" s="131"/>
      <c r="K149" s="131"/>
      <c r="L149" s="131"/>
      <c r="M149" s="131"/>
      <c r="N149" s="131"/>
      <c r="O149" s="131"/>
      <c r="P149" s="131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28"/>
    </row>
    <row r="150" spans="3:65" ht="18" customHeight="1">
      <c r="D150" s="108"/>
      <c r="E150" s="109"/>
      <c r="F150" s="109"/>
      <c r="G150" s="110"/>
      <c r="H150" s="131"/>
      <c r="I150" s="131"/>
      <c r="J150" s="131"/>
      <c r="K150" s="131"/>
      <c r="L150" s="131"/>
      <c r="M150" s="131"/>
      <c r="N150" s="131"/>
      <c r="O150" s="131"/>
      <c r="P150" s="131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</row>
    <row r="151" spans="3:65" ht="18" customHeight="1">
      <c r="O151" s="19"/>
      <c r="AJ151" s="36"/>
      <c r="AL151" s="19"/>
    </row>
    <row r="152" spans="3:65" ht="18" customHeight="1">
      <c r="D152" s="5" t="s">
        <v>230</v>
      </c>
      <c r="E152" s="5" t="s">
        <v>406</v>
      </c>
      <c r="I152" s="5" t="s">
        <v>13</v>
      </c>
      <c r="J152" s="5" t="s">
        <v>422</v>
      </c>
      <c r="O152" s="19"/>
      <c r="AJ152" s="36"/>
      <c r="AL152" s="19"/>
    </row>
    <row r="153" spans="3:65" ht="18" customHeight="1">
      <c r="J153" s="5" t="s">
        <v>423</v>
      </c>
      <c r="O153" s="19"/>
      <c r="AJ153" s="36"/>
      <c r="AL153" s="19"/>
    </row>
    <row r="154" spans="3:65" ht="18" customHeight="1">
      <c r="J154" s="5" t="s">
        <v>424</v>
      </c>
      <c r="O154" s="19"/>
      <c r="AJ154" s="36"/>
      <c r="AL154" s="19"/>
    </row>
    <row r="155" spans="3:65" ht="18" customHeight="1">
      <c r="O155" s="19"/>
      <c r="AJ155" s="36"/>
      <c r="AL155" s="19"/>
    </row>
    <row r="156" spans="3:65" ht="18" customHeight="1">
      <c r="C156" s="5" t="s">
        <v>1166</v>
      </c>
      <c r="D156" s="5" t="s">
        <v>427</v>
      </c>
      <c r="AE156" s="5" t="s">
        <v>230</v>
      </c>
      <c r="AF156" s="5" t="s">
        <v>714</v>
      </c>
      <c r="AJ156" s="5" t="s">
        <v>307</v>
      </c>
      <c r="AK156" s="119" t="s">
        <v>715</v>
      </c>
      <c r="AL156" s="119"/>
      <c r="AM156" s="119"/>
      <c r="AN156" s="119"/>
    </row>
    <row r="158" spans="3:65" ht="18" customHeight="1">
      <c r="D158" s="105" t="s">
        <v>403</v>
      </c>
      <c r="E158" s="106"/>
      <c r="F158" s="106"/>
      <c r="G158" s="107"/>
      <c r="H158" s="111" t="s">
        <v>730</v>
      </c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3"/>
      <c r="AE158" s="117" t="s">
        <v>434</v>
      </c>
      <c r="AF158" s="112"/>
      <c r="AG158" s="113"/>
      <c r="AH158" s="111" t="s">
        <v>411</v>
      </c>
      <c r="AI158" s="112"/>
      <c r="AJ158" s="112"/>
      <c r="AK158" s="112"/>
      <c r="AL158" s="112"/>
      <c r="AM158" s="112"/>
      <c r="AN158" s="112"/>
      <c r="AO158" s="112"/>
      <c r="AP158" s="112"/>
      <c r="AQ158" s="113"/>
      <c r="AS158" s="62" t="s">
        <v>444</v>
      </c>
      <c r="AT158" s="63"/>
      <c r="AU158" s="64"/>
      <c r="AW158" s="71" t="str">
        <f>$D$69</f>
        <v>COLUMN_COUNTS</v>
      </c>
      <c r="AX158" s="71" t="str">
        <f>$D$69</f>
        <v>COLUMN_COUNTS</v>
      </c>
      <c r="AY158" s="71" t="str">
        <f>$D$73</f>
        <v>COLUMN_DATA_TYPE</v>
      </c>
      <c r="AZ158" s="71" t="str">
        <f>$D$73</f>
        <v>COLUMN_DATA_TYPE</v>
      </c>
      <c r="BA158" s="71" t="str">
        <f>$D$87</f>
        <v>COLUMN_DATA_LENGTH</v>
      </c>
      <c r="BB158" s="71" t="str">
        <f>$D$87</f>
        <v>COLUMN_DATA_LENGTH</v>
      </c>
      <c r="BC158" s="71" t="str">
        <f>$D$116</f>
        <v>DATE_SEPARATOR</v>
      </c>
      <c r="BD158" s="71" t="str">
        <f>$D$116</f>
        <v>DATE_SEPARATOR</v>
      </c>
      <c r="BE158" s="71" t="str">
        <f>$D$120</f>
        <v>TIME_SEPARATOR</v>
      </c>
      <c r="BF158" s="71" t="str">
        <f>$D$120</f>
        <v>TIME_SEPARATOR</v>
      </c>
      <c r="BG158" s="71" t="str">
        <f>$D$123</f>
        <v>SEPARATOR_DATE_TIME</v>
      </c>
      <c r="BH158" s="71" t="str">
        <f>$D$123</f>
        <v>SEPARATOR_DATE_TIME</v>
      </c>
      <c r="BI158" s="71" t="str">
        <f>$D$126</f>
        <v>REFERENCE_DATE</v>
      </c>
      <c r="BJ158" s="71" t="str">
        <f>$D$126</f>
        <v>REFERENCE_DATE</v>
      </c>
      <c r="BK158" s="71" t="str">
        <f>$D$129</f>
        <v>DBMS_NAME</v>
      </c>
      <c r="BL158" s="71" t="str">
        <f>$D$129</f>
        <v>DBMS_NAME</v>
      </c>
      <c r="BM158" s="5" t="s">
        <v>735</v>
      </c>
    </row>
    <row r="159" spans="3:65" ht="18" customHeight="1">
      <c r="D159" s="108"/>
      <c r="E159" s="109"/>
      <c r="F159" s="109"/>
      <c r="G159" s="110"/>
      <c r="H159" s="114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6"/>
      <c r="AE159" s="114"/>
      <c r="AF159" s="115"/>
      <c r="AG159" s="116"/>
      <c r="AH159" s="114"/>
      <c r="AI159" s="115"/>
      <c r="AJ159" s="115"/>
      <c r="AK159" s="115"/>
      <c r="AL159" s="115"/>
      <c r="AM159" s="115"/>
      <c r="AN159" s="115"/>
      <c r="AO159" s="115"/>
      <c r="AP159" s="115"/>
      <c r="AQ159" s="116"/>
      <c r="AS159" s="65" t="s">
        <v>445</v>
      </c>
      <c r="AT159" s="66"/>
      <c r="AU159" s="67"/>
      <c r="AW159" s="71" t="s">
        <v>732</v>
      </c>
      <c r="AX159" s="71" t="s">
        <v>733</v>
      </c>
      <c r="AY159" s="71" t="s">
        <v>732</v>
      </c>
      <c r="AZ159" s="71" t="s">
        <v>733</v>
      </c>
      <c r="BA159" s="71" t="s">
        <v>732</v>
      </c>
      <c r="BB159" s="71" t="s">
        <v>733</v>
      </c>
      <c r="BC159" s="71" t="s">
        <v>732</v>
      </c>
      <c r="BD159" s="71" t="s">
        <v>733</v>
      </c>
      <c r="BE159" s="71" t="s">
        <v>732</v>
      </c>
      <c r="BF159" s="71" t="s">
        <v>733</v>
      </c>
      <c r="BG159" s="71" t="s">
        <v>732</v>
      </c>
      <c r="BH159" s="71" t="s">
        <v>733</v>
      </c>
      <c r="BI159" s="71" t="s">
        <v>732</v>
      </c>
      <c r="BJ159" s="71" t="s">
        <v>733</v>
      </c>
      <c r="BK159" s="71" t="s">
        <v>732</v>
      </c>
      <c r="BL159" s="71" t="s">
        <v>733</v>
      </c>
      <c r="BM159" s="5" t="s">
        <v>735</v>
      </c>
    </row>
    <row r="160" spans="3:65" ht="136" customHeight="1">
      <c r="D160" s="96">
        <f>$H$64</f>
        <v>37</v>
      </c>
      <c r="E160" s="97"/>
      <c r="F160" s="97"/>
      <c r="G160" s="98"/>
      <c r="H160" s="45" t="str">
        <f ca="1">SUBSTITUTE(SUBSTITUTE("clear; echo "&amp;"テストケース"&amp;TEXT($D160,"000")&amp;"; "&amp;AW160&amp;AY160&amp;BA160&amp;BC160&amp;BE160&amp;BG160&amp;BI160&amp;BK160&amp;"sh ./script/"&amp;$B$2&amp;".sh; "&amp;AX160&amp;AZ160&amp;BB160&amp;BD160&amp;BF160&amp;BH160&amp;BJ160&amp;BL160,"なし",""),""",""",",")</f>
        <v>clear; echo テストケース037;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's#COLUMN_DATA_LENGTH="1","100","2","3","4","5","4.3","11.4","2","YYYYMMDDhhmmss"#COLUMN_DATA_LENGTH="YYYYMMDDhhmmss"#g' ${CONFIG_DIR}db_data_config.txt; export COLUMN_DATA_LENGTH="YYYYMMDDhhmmss";sed -i '' 's#DATE_SEPARATOR="/"#DATE_SEPARATOR="-"#g' ${CONFIG_DIR}db_data_config.txt; export DATE_SEPARATOR="-";sh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's#COLUMN_DATA_LENGTH="YYYYMMDDhhmmss"#COLUMN_DATA_LENGTH="1","100","2","3","4","5","4.3","11.4","2","YYYYMMDDhhmmss"#g' ${CONFIG_DIR}db_data_config.txt; export COLUMN_DATA_LENGTH="1","100","2","3","4","5","4.3","11.4","2","YYYYMMDDhhmmss";sed -i '' 's#DATE_SEPARATOR="-"#DATE_SEPARATOR="/"#g' ${CONFIG_DIR}db_data_config.txt; export DATE_SEPARATOR="/";</v>
      </c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7"/>
      <c r="AE160" s="99" t="str" cm="1">
        <f t="array" ref="AE160">SUBSTITUTE(INDEX($H$134:$AQ$134, , MATCH($D160, $64:$64, 0)-7),"-","")</f>
        <v>正常</v>
      </c>
      <c r="AF160" s="100"/>
      <c r="AG160" s="101"/>
      <c r="AH160" s="102" t="s">
        <v>1684</v>
      </c>
      <c r="AI160" s="103"/>
      <c r="AJ160" s="103"/>
      <c r="AK160" s="103"/>
      <c r="AL160" s="103"/>
      <c r="AM160" s="103"/>
      <c r="AN160" s="103"/>
      <c r="AO160" s="103"/>
      <c r="AP160" s="103"/>
      <c r="AQ160" s="104"/>
      <c r="AS160" s="68" t="str" cm="1">
        <f t="array" ref="AS160">SUBSTITUTE(TEXT(INDEX($H$137:$AQ$137,1,$D160-36),"000000"),"-","")</f>
        <v>410001</v>
      </c>
      <c r="AT160" s="69"/>
      <c r="AU160" s="70"/>
      <c r="AW160" s="71" t="str">
        <f>SUBSTITUTE(IF(VLOOKUP(AW$158,$AD$9:$AN$15,8,FALSE)=INDEX($E$70:$G$72,MATCH("●",INDEX($H$70:$AQ$72,,MATCH($D160,$64:$64,0)-7),0),1),"","sed -i "&amp;IF($AK$156="MacOS","'' ","")&amp;"'s#"&amp;AW$158&amp;"="""&amp;VLOOKUP(AW$158,$AD$9:$AN$15,8,FALSE)&amp;""""&amp;"#"&amp;AW$158&amp;"="&amp;""""&amp;INDEX($E$70:$G$72,MATCH("●",INDEX($H$70:$AQ$72,,MATCH($D160,$64:$64,0)-7),0),1)&amp;""""&amp;"#g'"&amp;" ${CONFIG_DIR}"&amp;$K$7&amp;"; export "&amp;AW$158&amp;"="&amp;""""&amp;INDEX($E$70:$G$72,MATCH("●",INDEX($H$70:$AQ$72,,MATCH($D160,$64:$64,0)-7),0),1)&amp;""";"),",",""",""")</f>
        <v>sed -i '' 's#COLUMN_COUNTS="10"#COLUMN_COUNTS="1"#g' ${CONFIG_DIR}db_data_config.txt; export COLUMN_COUNTS="1";</v>
      </c>
      <c r="AX160" s="71" t="str">
        <f>SUBSTITUTE(IF(INDEX($E$70:$G$72,MATCH("●",INDEX($H$70:$AQ$72,,MATCH($D160,$64:$64,0)-7),0),1)=VLOOKUP(AX$158,$AD$9:$AN$15,8,FALSE),"","sed -i "&amp;IF($AK$156="MacOS","'' ","")&amp;"'s#"&amp;AX$158&amp;"="""&amp;INDEX($E$70:$G$72,MATCH("●",INDEX($H$70:$AQ$72,,MATCH($D160,$64:$64,0)-7),0),1)&amp;""""&amp;"#"&amp;AX$158&amp;"="&amp;""""&amp;VLOOKUP(AX$158,$AD$9:$AN$15,8,FALSE)&amp;""""&amp;"#g'"&amp;" ${CONFIG_DIR}"&amp;$K$7&amp;"; export "&amp;AX$158&amp;"="&amp;""""&amp;VLOOKUP(AX$158,$AD$9:$AN$15,8,FALSE)&amp;""";"),",",""",""")</f>
        <v>sed -i '' 's#COLUMN_COUNTS="1"#COLUMN_COUNTS="10"#g' ${CONFIG_DIR}db_data_config.txt; export COLUMN_COUNTS="10";</v>
      </c>
      <c r="AY160" s="71" t="str">
        <f>SUBSTITUTE(IF(VLOOKUP(AY$158,$AD$9:$AN$15,8,FALSE)=INDEX($E$74:$G$86,MATCH("●",INDEX($H$74:$AQ$86,,MATCH($D160,$64:$64,0)-7),0),1),"","sed -i "&amp;IF($AK$156="MacOS","'' ","")&amp;"'s#"&amp;AY$158&amp;"="""&amp;VLOOKUP(AY$158,$AD$9:$AN$15,8,FALSE)&amp;""""&amp;"#"&amp;AY$158&amp;"="&amp;""""&amp;INDEX($E$74:$G$86,MATCH("●",INDEX($H$74:$AQ$86,,MATCH($D160,$64:$64,0)-7),0),1)&amp;""""&amp;"#g'"&amp;" ${CONFIG_DIR}"&amp;$K$7&amp;"; export "&amp;AY$158&amp;"="&amp;""""&amp;INDEX($E$74:$G$86,MATCH("●",INDEX($H$74:$AQ$86,,MATCH($D160,$64:$64,0)-7),0),1)&amp;""";"),",",""",""")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60" s="71" t="str">
        <f>SUBSTITUTE(IF(INDEX($E$74:$G$86,MATCH("●",INDEX($H$74:$AQ$86,,MATCH($D160,$64:$64,0)-7),0),1)=VLOOKUP(AZ$158,$AD$9:$AN$15,8,FALSE),"","sed -i "&amp;IF($AK$156="MacOS","'' ","")&amp;"'s#"&amp;AZ$158&amp;"="""&amp;INDEX($E$74:$G$86,MATCH("●",INDEX($H$74:$AQ$86,,MATCH($D160,$64:$64,0)-7),0),1)&amp;""""&amp;"#"&amp;AZ$158&amp;"="&amp;""""&amp;VLOOKUP(AZ$158,$AD$9:$AN$15,8,FALSE)&amp;""""&amp;"#g'"&amp;" ${CONFIG_DIR}"&amp;$K$7&amp;"; export "&amp;AZ$158&amp;"="&amp;""""&amp;VLOOKUP(AZ$158,$AD$9:$AN$15,8,FALSE)&amp;""";"),",",""",""")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0" s="71" t="str">
        <f>SUBSTITUTE(IF(VLOOKUP(BA$158,$AD$9:$AN$15,8,FALSE)=INDEX($E$88:$G$115,MATCH("●",INDEX($H$88:$AQ$115,,MATCH($D160,$64:$64,0)-7),0),1),"","sed -i "&amp;IF($AK$156="MacOS","'' ","")&amp;"'s#"&amp;BA$158&amp;"="""&amp;VLOOKUP(BA$158,$AD$9:$AN$15,8,FALSE)&amp;""""&amp;"#"&amp;BA$158&amp;"="&amp;""""&amp;INDEX($E$88:$G$115,MATCH("●",INDEX($H$88:$AQ$115,,MATCH($D160,$64:$64,0)-7),0),1)&amp;""""&amp;"#g'"&amp;" ${CONFIG_DIR}"&amp;$K$7&amp;"; export "&amp;BA$158&amp;"="&amp;""""&amp;INDEX($E$88:$G$115,MATCH("●",INDEX($H$88:$AQ$115,,MATCH($D160,$64:$64,0)-7),0),1)&amp;""";"),",",""",""")</f>
        <v>sed -i '' 's#COLUMN_DATA_LENGTH="1"",""100"",""2"",""3"",""4"",""5"",""4.3"",""11.4"",""2"",""YYYYMMDDhhmmss"#COLUMN_DATA_LENGTH="YYYYMMDDhhmmss"#g' ${CONFIG_DIR}db_data_config.txt; export COLUMN_DATA_LENGTH="YYYYMMDDhhmmss";</v>
      </c>
      <c r="BB160" s="71" t="str">
        <f>SUBSTITUTE(IF(INDEX($E$88:$G$115,MATCH("●",INDEX($H$88:$AQ$115,,MATCH($D160,$64:$64,0)-7),0),1)=VLOOKUP(BB$158,$AD$9:$AN$15,8,FALSE),"","sed -i "&amp;IF($AK$156="MacOS","'' ","")&amp;"'s#"&amp;BB$158&amp;"="""&amp;INDEX($E$88:$G$115,MATCH("●",INDEX($H$88:$AQ$115,,MATCH($D160,$64:$64,0)-7),0),1)&amp;""""&amp;"#"&amp;BB$158&amp;"="&amp;""""&amp;VLOOKUP(BB$158,$AD$9:$AN$15,8,FALSE)&amp;""""&amp;"#g'"&amp;" ${CONFIG_DIR}"&amp;$K$7&amp;"; export "&amp;BB$158&amp;"="&amp;""""&amp;VLOOKUP(BB$158,$AD$9:$AN$15,8,FALSE)&amp;""";"),",",""",""")</f>
        <v>sed -i '' 's#COLUMN_DATA_LENGTH="YYYYMMDDhhmmss"#COLUMN_DATA_LENGTH="1"",""100"",""2"",""3"",""4"",""5"",""4.3"",""11.4"",""2"",""YYYYMMDDhhmmss"#g' ${CONFIG_DIR}db_data_config.txt; export COLUMN_DATA_LENGTH="1"",""100"",""2"",""3"",""4"",""5"",""4.3"",""11.4"",""2"",""YYYYMMDDhhmmss";</v>
      </c>
      <c r="BC160" s="71" t="str">
        <f>SUBSTITUTE(IF(VLOOKUP(BC$158,$AD$9:$AN$15,8,FALSE)=INDEX($E$117:$G$119,MATCH("●",INDEX($H$117:$AQ$119,,MATCH($D160,$64:$64,0)-7),0),1),"","sed -i "&amp;IF($AK$156="MacOS","'' ","")&amp;"'s#"&amp;BC$158&amp;"="""&amp;VLOOKUP(BC$158,$AD$9:$AN$15,8,FALSE)&amp;""""&amp;"#"&amp;BC$158&amp;"="&amp;""""&amp;INDEX($E$117:$G$119,MATCH("●",INDEX($H$117:$AQ$119,,MATCH($D160,$64:$64,0)-7),0),1)&amp;""""&amp;"#g'"&amp;" ${CONFIG_DIR}"&amp;$K$7&amp;"; export "&amp;BC$158&amp;"="&amp;""""&amp;INDEX($E$117:$G$119,MATCH("●",INDEX($H$117:$AQ$119,,MATCH($D160,$64:$64,0)-7),0),1)&amp;""";"),",",""",""")</f>
        <v>sed -i '' 's#DATE_SEPARATOR="/"#DATE_SEPARATOR="-"#g' ${CONFIG_DIR}db_data_config.txt; export DATE_SEPARATOR="-";</v>
      </c>
      <c r="BD160" s="71" t="str">
        <f>SUBSTITUTE(IF(INDEX($E$117:$G$119,MATCH("●",INDEX($H$117:$AQ$119,,MATCH($D160,$64:$64,0)-7),0),1)=VLOOKUP(BD$158,$AD$9:$AN$15,8,FALSE),"","sed -i "&amp;IF($AK$156="MacOS","'' ","")&amp;"'s#"&amp;BD$158&amp;"="""&amp;INDEX($E$117:$G$119,MATCH("●",INDEX($H$117:$AQ$119,,MATCH($D160,$64:$64,0)-7),0),1)&amp;""""&amp;"#"&amp;BD$158&amp;"="&amp;""""&amp;VLOOKUP(BD$158,$AD$9:$AN$15,8,FALSE)&amp;""""&amp;"#g'"&amp;" ${CONFIG_DIR}"&amp;$K$7&amp;"; export "&amp;BD$158&amp;"="&amp;""""&amp;VLOOKUP(BD$158,$AD$9:$AN$15,8,FALSE)&amp;""";"),",",""",""")</f>
        <v>sed -i '' 's#DATE_SEPARATOR="-"#DATE_SEPARATOR="/"#g' ${CONFIG_DIR}db_data_config.txt; export DATE_SEPARATOR="/";</v>
      </c>
      <c r="BE160" s="71" t="str">
        <f>SUBSTITUTE(IF(VLOOKUP(BE$158,$AD$9:$AN$15,8,FALSE)=INDEX($E$121:$G$122,MATCH("●",INDEX($H$121:$AQ$122,,MATCH($D160,$64:$64,0)-7),0),1),"","sed -i "&amp;IF($AK$156="MacOS","'' ","")&amp;"'s#"&amp;BE$158&amp;"="""&amp;VLOOKUP(BE$158,$AD$9:$AN$15,8,FALSE)&amp;""""&amp;"#"&amp;BE$158&amp;"="&amp;""""&amp;INDEX($E$121:$G$122,MATCH("●",INDEX($H$121:$AQ$122,,MATCH($D160,$64:$64,0)-7),0),1)&amp;""""&amp;"#g'"&amp;" ${CONFIG_DIR}"&amp;$K$7&amp;"; export "&amp;BE$158&amp;"="&amp;""""&amp;INDEX($E$121:$G$122,MATCH("●",INDEX($H$121:$AQ$122,,MATCH($D160,$64:$64,0)-7),0),1)&amp;""";"),",",""",""")</f>
        <v/>
      </c>
      <c r="BF160" s="71" t="str">
        <f>SUBSTITUTE(IF(INDEX($E$121:$G$122,MATCH("●",INDEX($H$121:$AQ$122,,MATCH($D160,$64:$64,0)-7),0),1)=VLOOKUP(BF$158,$AD$9:$AN$15,8,FALSE),"","sed -i "&amp;IF($AK$156="MacOS","'' ","")&amp;"'s#"&amp;BF$158&amp;"="""&amp;INDEX($E$121:$G$122,MATCH("●",INDEX($H$121:$AQ$122,,MATCH($D160,$64:$64,0)-7),0),1)&amp;""""&amp;"#"&amp;BF$158&amp;"="&amp;""""&amp;VLOOKUP(BF$158,$AD$9:$AN$15,8,FALSE)&amp;""""&amp;"#g'"&amp;" ${CONFIG_DIR}"&amp;$K$7&amp;"; export "&amp;BF$158&amp;"="&amp;""""&amp;VLOOKUP(BF$158,$AD$9:$AN$15,8,FALSE)&amp;""";"),",",""",""")</f>
        <v/>
      </c>
      <c r="BG160" s="71" t="str">
        <f>SUBSTITUTE(IF(VLOOKUP(BG$158,$AD$9:$AN$15,8,FALSE)=INDEX($E$124:$G$125,MATCH("●",INDEX($H$124:$AQ$125,,MATCH($D160,$64:$64,0)-7),0),1),"","sed -i "&amp;IF($AK$156="MacOS","'' ","")&amp;"'s#"&amp;BG$158&amp;"="""&amp;VLOOKUP(BG$158,$AD$9:$AN$15,8,FALSE)&amp;""""&amp;"#"&amp;BG$158&amp;"="&amp;""""&amp;INDEX($E$124:$G$125,MATCH("●",INDEX($H$124:$AQ$125,,MATCH($D160,$64:$64,0)-7),0),1)&amp;""""&amp;"#g'"&amp;" ${CONFIG_DIR}"&amp;$K$7&amp;"; export "&amp;BG$158&amp;"="&amp;""""&amp;INDEX($E$124:$G$125,MATCH("●",INDEX($H$124:$AQ$125,,MATCH($D160,$64:$64,0)-7),0),1)&amp;""";"),",",""",""")</f>
        <v/>
      </c>
      <c r="BH160" s="71" t="str">
        <f>SUBSTITUTE(IF(INDEX($E$124:$G$125,MATCH("●",INDEX($H$124:$AQ$125,,MATCH($D160,$64:$64,0)-7),0),1)=VLOOKUP(BH$158,$AD$9:$AN$15,8,FALSE),"","sed -i "&amp;IF($AK$156="MacOS","'' ","")&amp;"'s#"&amp;BH$158&amp;"="""&amp;INDEX($E$124:$G$125,MATCH("●",INDEX($H$124:$AQ$125,,MATCH($D160,$64:$64,0)-7),0),1)&amp;""""&amp;"#"&amp;BH$158&amp;"="&amp;""""&amp;VLOOKUP(BH$158,$AD$9:$AN$15,8,FALSE)&amp;""""&amp;"#g'"&amp;" ${CONFIG_DIR}"&amp;$K$7&amp;"; export "&amp;BH$158&amp;"="&amp;""""&amp;VLOOKUP(BH$158,$AD$9:$AN$15,8,FALSE)&amp;""";"),",",""",""")</f>
        <v/>
      </c>
      <c r="BI160" s="71" t="str">
        <f>SUBSTITUTE(IF(VLOOKUP(BI$158,$AD$9:$AN$15,8,FALSE)=INDEX($E$127:$G$128,MATCH("●",INDEX($H$127:$AQ$128,,MATCH($D160,$64:$64,0)-7),0),1),"","sed -i "&amp;IF($AK$156="MacOS","'' ","")&amp;"'s#"&amp;BI$158&amp;"="""&amp;VLOOKUP(BI$158,$AD$9:$AN$15,8,FALSE)&amp;""""&amp;"#"&amp;BI$158&amp;"="&amp;""""&amp;INDEX($E$127:$G$128,MATCH("●",INDEX($H$127:$AQ$128,,MATCH($D160,$64:$64,0)-7),0),1)&amp;""""&amp;"#g'"&amp;" ${CONFIG_DIR}"&amp;$K$7&amp;"; export "&amp;BI$158&amp;"="&amp;""""&amp;INDEX($E$127:$G$128,MATCH("●",INDEX($H$127:$AQ$128,,MATCH($D160,$64:$64,0)-7),0),1)&amp;""";"),",",""",""")</f>
        <v/>
      </c>
      <c r="BJ160" s="71" t="str">
        <f>SUBSTITUTE(IF(INDEX($E$127:$G$128,MATCH("●",INDEX($H$127:$AQ$128,,MATCH($D160,$64:$64,0)-7),0),1)=VLOOKUP(BJ$158,$AD$9:$AN$15,8,FALSE),"","sed -i "&amp;IF($AK$156="MacOS","'' ","")&amp;"'s#"&amp;BJ$158&amp;"="""&amp;INDEX($E$127:$G$128,MATCH("●",INDEX($H$127:$AQ$128,,MATCH($D160,$64:$64,0)-7),0),1)&amp;""""&amp;"#"&amp;BJ$158&amp;"="&amp;""""&amp;VLOOKUP(BJ$158,$AD$9:$AN$15,8,FALSE)&amp;""""&amp;"#g'"&amp;" ${CONFIG_DIR}"&amp;$K$7&amp;"; export "&amp;BJ$158&amp;"="&amp;""""&amp;VLOOKUP(BJ$158,$AD$9:$AN$15,8,FALSE)&amp;""";"),",",""",""")</f>
        <v/>
      </c>
      <c r="BK160" s="71" t="str">
        <f>SUBSTITUTE(IF(VLOOKUP(BK$158,$AD$19:$AN$19,8,FALSE)=INDEX($E$130:$G$132,MATCH("●",INDEX($H$130:$AQ$132,,MATCH($D160,$64:$64,0)-7),0),1),"","sed -i "&amp;IF($AK$156="MacOS","'' ","")&amp;"'s#"&amp;BK$158&amp;"="""&amp;VLOOKUP(BK$158,$AD$19:$AN$19,8,FALSE)&amp;""""&amp;"#"&amp;BK$158&amp;"="&amp;""""&amp;INDEX($E$130:$G$132,MATCH("●",INDEX($H$130:$AQ$132,,MATCH($D160,$64:$64,0)-7),0),1)&amp;""""&amp;"#g'"&amp;" ${CONFIG_DIR}"&amp;$K$17&amp;"; export "&amp;BK$158&amp;"="&amp;""""&amp;INDEX($E$130:$G$132,MATCH("●",INDEX($H$130:$AQ$132,,MATCH($D160,$64:$64,0)-7),0),1)&amp;""";"),",",""",""")</f>
        <v/>
      </c>
      <c r="BL160" s="71" t="str">
        <f>SUBSTITUTE(IF(INDEX($E$130:$G$132,MATCH("●",INDEX($H$130:$AQ$132,,MATCH($D160,$64:$64,0)-7),0),1)=VLOOKUP(BL$158,$AD$19:$AN$19,8,FALSE),"","sed -i "&amp;IF($AK$156="MacOS","'' ","")&amp;"'s#"&amp;BL$158&amp;"="""&amp;INDEX($E$130:$G$132,MATCH("●",INDEX($H$130:$AQ$132,,MATCH($D160,$64:$64,0)-7),0),1)&amp;""""&amp;"#"&amp;BL$158&amp;"="&amp;""""&amp;VLOOKUP(BL$158,$AD$19:$AN$19,8,FALSE)&amp;""""&amp;"#g'"&amp;" ${CONFIG_DIR}"&amp;$K$17&amp;"; export "&amp;BL$158&amp;"="&amp;""""&amp;VLOOKUP(BL$158,$AD$19:$AN$19,8,FALSE)&amp;""";"),",",""",""")</f>
        <v/>
      </c>
      <c r="BM160" s="5" t="s">
        <v>735</v>
      </c>
    </row>
    <row r="161" spans="4:65" ht="136" customHeight="1">
      <c r="D161" s="96">
        <f>$D160+1</f>
        <v>38</v>
      </c>
      <c r="E161" s="97"/>
      <c r="F161" s="97"/>
      <c r="G161" s="98"/>
      <c r="H161" s="45" t="str">
        <f t="shared" ref="H161:H167" ca="1" si="2">SUBSTITUTE(SUBSTITUTE("clear; echo "&amp;"テストケース"&amp;TEXT($D161,"000")&amp;"; "&amp;AW161&amp;AY161&amp;BA161&amp;BC161&amp;BE161&amp;BG161&amp;BI161&amp;BK161&amp;"sh ./script/"&amp;$B$2&amp;".sh; "&amp;AX161&amp;AZ161&amp;BB161&amp;BD161&amp;BF161&amp;BH161&amp;BJ161&amp;BL161,"なし",""),""",""",",")</f>
        <v>clear; echo テストケース038;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's#COLUMN_DATA_LENGTH="1","100","2","3","4","5","4.3","11.4","2","YYYYMMDDhhmmss"#COLUMN_DATA_LENGTH="YYYYMMDDhhmmss"#g' ${CONFIG_DIR}db_data_config.txt; export COLUMN_DATA_LENGTH="YYYYMMDDhhmmss";sed -i '' 's#DATE_SEPARATOR="/"#DATE_SEPARATOR="NONE"#g' ${CONFIG_DIR}db_data_config.txt; export DATE_SEPARATOR="NONE";sh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's#COLUMN_DATA_LENGTH="YYYYMMDDhhmmss"#COLUMN_DATA_LENGTH="1","100","2","3","4","5","4.3","11.4","2","YYYYMMDDhhmmss"#g' ${CONFIG_DIR}db_data_config.txt; export COLUMN_DATA_LENGTH="1","100","2","3","4","5","4.3","11.4","2","YYYYMMDDhhmmss";sed -i '' 's#DATE_SEPARATOR="NONE"#DATE_SEPARATOR="/"#g' ${CONFIG_DIR}db_data_config.txt; export DATE_SEPARATOR="/";</v>
      </c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7"/>
      <c r="AE161" s="99" t="str" cm="1">
        <f t="array" ref="AE161">SUBSTITUTE(INDEX($H$134:$AQ$134, , MATCH($D161, $64:$64, 0)-7),"-","")</f>
        <v>正常</v>
      </c>
      <c r="AF161" s="100"/>
      <c r="AG161" s="101"/>
      <c r="AH161" s="102" t="s">
        <v>1687</v>
      </c>
      <c r="AI161" s="103"/>
      <c r="AJ161" s="103"/>
      <c r="AK161" s="103"/>
      <c r="AL161" s="103"/>
      <c r="AM161" s="103"/>
      <c r="AN161" s="103"/>
      <c r="AO161" s="103"/>
      <c r="AP161" s="103"/>
      <c r="AQ161" s="104"/>
      <c r="AS161" s="68" t="str" cm="1">
        <f t="array" ref="AS161">SUBSTITUTE(TEXT(INDEX($H$137:$AQ$137,1,$D161-36),"000000"),"-","")</f>
        <v>410001</v>
      </c>
      <c r="AT161" s="69"/>
      <c r="AU161" s="70"/>
      <c r="AW161" s="71" t="str">
        <f>SUBSTITUTE(IF(VLOOKUP(AW$158,$AD$9:$AN$15,8,FALSE)=INDEX($E$70:$G$72,MATCH("●",INDEX($H$70:$AQ$72,,MATCH($D161,$64:$64,0)-7),0),1),"","sed -i "&amp;IF($AK$156="MacOS","'' ","")&amp;"'s#"&amp;AW$158&amp;"="""&amp;VLOOKUP(AW$158,$AD$9:$AN$15,8,FALSE)&amp;""""&amp;"#"&amp;AW$158&amp;"="&amp;""""&amp;INDEX($E$70:$G$72,MATCH("●",INDEX($H$70:$AQ$72,,MATCH($D161,$64:$64,0)-7),0),1)&amp;""""&amp;"#g'"&amp;" ${CONFIG_DIR}"&amp;$K$7&amp;"; export "&amp;AW$158&amp;"="&amp;""""&amp;INDEX($E$70:$G$72,MATCH("●",INDEX($H$70:$AQ$72,,MATCH($D161,$64:$64,0)-7),0),1)&amp;""";"),",",""",""")</f>
        <v>sed -i '' 's#COLUMN_COUNTS="10"#COLUMN_COUNTS="1"#g' ${CONFIG_DIR}db_data_config.txt; export COLUMN_COUNTS="1";</v>
      </c>
      <c r="AX161" s="71" t="str">
        <f>SUBSTITUTE(IF(INDEX($E$70:$G$72,MATCH("●",INDEX($H$70:$AQ$72,,MATCH($D161,$64:$64,0)-7),0),1)=VLOOKUP(AX$158,$AD$9:$AN$15,8,FALSE),"","sed -i "&amp;IF($AK$156="MacOS","'' ","")&amp;"'s#"&amp;AX$158&amp;"="""&amp;INDEX($E$70:$G$72,MATCH("●",INDEX($H$70:$AQ$72,,MATCH($D161,$64:$64,0)-7),0),1)&amp;""""&amp;"#"&amp;AX$158&amp;"="&amp;""""&amp;VLOOKUP(AX$158,$AD$9:$AN$15,8,FALSE)&amp;""""&amp;"#g'"&amp;" ${CONFIG_DIR}"&amp;$K$7&amp;"; export "&amp;AX$158&amp;"="&amp;""""&amp;VLOOKUP(AX$158,$AD$9:$AN$15,8,FALSE)&amp;""";"),",",""",""")</f>
        <v>sed -i '' 's#COLUMN_COUNTS="1"#COLUMN_COUNTS="10"#g' ${CONFIG_DIR}db_data_config.txt; export COLUMN_COUNTS="10";</v>
      </c>
      <c r="AY161" s="71" t="str">
        <f>SUBSTITUTE(IF(VLOOKUP(AY$158,$AD$9:$AN$15,8,FALSE)=INDEX($E$74:$G$86,MATCH("●",INDEX($H$74:$AQ$86,,MATCH($D161,$64:$64,0)-7),0),1),"","sed -i "&amp;IF($AK$156="MacOS","'' ","")&amp;"'s#"&amp;AY$158&amp;"="""&amp;VLOOKUP(AY$158,$AD$9:$AN$15,8,FALSE)&amp;""""&amp;"#"&amp;AY$158&amp;"="&amp;""""&amp;INDEX($E$74:$G$86,MATCH("●",INDEX($H$74:$AQ$86,,MATCH($D161,$64:$64,0)-7),0),1)&amp;""""&amp;"#g'"&amp;" ${CONFIG_DIR}"&amp;$K$7&amp;"; export "&amp;AY$158&amp;"="&amp;""""&amp;INDEX($E$74:$G$86,MATCH("●",INDEX($H$74:$AQ$86,,MATCH($D161,$64:$64,0)-7),0),1)&amp;""";"),",",""",""")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61" s="71" t="str">
        <f>SUBSTITUTE(IF(INDEX($E$74:$G$86,MATCH("●",INDEX($H$74:$AQ$86,,MATCH($D161,$64:$64,0)-7),0),1)=VLOOKUP(AZ$158,$AD$9:$AN$15,8,FALSE),"","sed -i "&amp;IF($AK$156="MacOS","'' ","")&amp;"'s#"&amp;AZ$158&amp;"="""&amp;INDEX($E$74:$G$86,MATCH("●",INDEX($H$74:$AQ$86,,MATCH($D161,$64:$64,0)-7),0),1)&amp;""""&amp;"#"&amp;AZ$158&amp;"="&amp;""""&amp;VLOOKUP(AZ$158,$AD$9:$AN$15,8,FALSE)&amp;""""&amp;"#g'"&amp;" ${CONFIG_DIR}"&amp;$K$7&amp;"; export "&amp;AZ$158&amp;"="&amp;""""&amp;VLOOKUP(AZ$158,$AD$9:$AN$15,8,FALSE)&amp;""";"),",",""",""")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1" s="71" t="str">
        <f>SUBSTITUTE(IF(VLOOKUP(BA$158,$AD$9:$AN$15,8,FALSE)=INDEX($E$88:$G$115,MATCH("●",INDEX($H$88:$AQ$115,,MATCH($D161,$64:$64,0)-7),0),1),"","sed -i "&amp;IF($AK$156="MacOS","'' ","")&amp;"'s#"&amp;BA$158&amp;"="""&amp;VLOOKUP(BA$158,$AD$9:$AN$15,8,FALSE)&amp;""""&amp;"#"&amp;BA$158&amp;"="&amp;""""&amp;INDEX($E$88:$G$115,MATCH("●",INDEX($H$88:$AQ$115,,MATCH($D161,$64:$64,0)-7),0),1)&amp;""""&amp;"#g'"&amp;" ${CONFIG_DIR}"&amp;$K$7&amp;"; export "&amp;BA$158&amp;"="&amp;""""&amp;INDEX($E$88:$G$115,MATCH("●",INDEX($H$88:$AQ$115,,MATCH($D161,$64:$64,0)-7),0),1)&amp;""";"),",",""",""")</f>
        <v>sed -i '' 's#COLUMN_DATA_LENGTH="1"",""100"",""2"",""3"",""4"",""5"",""4.3"",""11.4"",""2"",""YYYYMMDDhhmmss"#COLUMN_DATA_LENGTH="YYYYMMDDhhmmss"#g' ${CONFIG_DIR}db_data_config.txt; export COLUMN_DATA_LENGTH="YYYYMMDDhhmmss";</v>
      </c>
      <c r="BB161" s="71" t="str">
        <f>SUBSTITUTE(IF(INDEX($E$88:$G$115,MATCH("●",INDEX($H$88:$AQ$115,,MATCH($D161,$64:$64,0)-7),0),1)=VLOOKUP(BB$158,$AD$9:$AN$15,8,FALSE),"","sed -i "&amp;IF($AK$156="MacOS","'' ","")&amp;"'s#"&amp;BB$158&amp;"="""&amp;INDEX($E$88:$G$115,MATCH("●",INDEX($H$88:$AQ$115,,MATCH($D161,$64:$64,0)-7),0),1)&amp;""""&amp;"#"&amp;BB$158&amp;"="&amp;""""&amp;VLOOKUP(BB$158,$AD$9:$AN$15,8,FALSE)&amp;""""&amp;"#g'"&amp;" ${CONFIG_DIR}"&amp;$K$7&amp;"; export "&amp;BB$158&amp;"="&amp;""""&amp;VLOOKUP(BB$158,$AD$9:$AN$15,8,FALSE)&amp;""";"),",",""",""")</f>
        <v>sed -i '' 's#COLUMN_DATA_LENGTH="YYYYMMDDhhmmss"#COLUMN_DATA_LENGTH="1"",""100"",""2"",""3"",""4"",""5"",""4.3"",""11.4"",""2"",""YYYYMMDDhhmmss"#g' ${CONFIG_DIR}db_data_config.txt; export COLUMN_DATA_LENGTH="1"",""100"",""2"",""3"",""4"",""5"",""4.3"",""11.4"",""2"",""YYYYMMDDhhmmss";</v>
      </c>
      <c r="BC161" s="71" t="str">
        <f>SUBSTITUTE(IF(VLOOKUP(BC$158,$AD$9:$AN$15,8,FALSE)=INDEX($E$117:$G$119,MATCH("●",INDEX($H$117:$AQ$119,,MATCH($D161,$64:$64,0)-7),0),1),"","sed -i "&amp;IF($AK$156="MacOS","'' ","")&amp;"'s#"&amp;BC$158&amp;"="""&amp;VLOOKUP(BC$158,$AD$9:$AN$15,8,FALSE)&amp;""""&amp;"#"&amp;BC$158&amp;"="&amp;""""&amp;INDEX($E$117:$G$119,MATCH("●",INDEX($H$117:$AQ$119,,MATCH($D161,$64:$64,0)-7),0),1)&amp;""""&amp;"#g'"&amp;" ${CONFIG_DIR}"&amp;$K$7&amp;"; export "&amp;BC$158&amp;"="&amp;""""&amp;INDEX($E$117:$G$119,MATCH("●",INDEX($H$117:$AQ$119,,MATCH($D161,$64:$64,0)-7),0),1)&amp;""";"),",",""",""")</f>
        <v>sed -i '' 's#DATE_SEPARATOR="/"#DATE_SEPARATOR="NONE"#g' ${CONFIG_DIR}db_data_config.txt; export DATE_SEPARATOR="NONE";</v>
      </c>
      <c r="BD161" s="71" t="str">
        <f>SUBSTITUTE(IF(INDEX($E$117:$G$119,MATCH("●",INDEX($H$117:$AQ$119,,MATCH($D161,$64:$64,0)-7),0),1)=VLOOKUP(BD$158,$AD$9:$AN$15,8,FALSE),"","sed -i "&amp;IF($AK$156="MacOS","'' ","")&amp;"'s#"&amp;BD$158&amp;"="""&amp;INDEX($E$117:$G$119,MATCH("●",INDEX($H$117:$AQ$119,,MATCH($D161,$64:$64,0)-7),0),1)&amp;""""&amp;"#"&amp;BD$158&amp;"="&amp;""""&amp;VLOOKUP(BD$158,$AD$9:$AN$15,8,FALSE)&amp;""""&amp;"#g'"&amp;" ${CONFIG_DIR}"&amp;$K$7&amp;"; export "&amp;BD$158&amp;"="&amp;""""&amp;VLOOKUP(BD$158,$AD$9:$AN$15,8,FALSE)&amp;""";"),",",""",""")</f>
        <v>sed -i '' 's#DATE_SEPARATOR="NONE"#DATE_SEPARATOR="/"#g' ${CONFIG_DIR}db_data_config.txt; export DATE_SEPARATOR="/";</v>
      </c>
      <c r="BE161" s="71" t="str">
        <f>SUBSTITUTE(IF(VLOOKUP(BE$158,$AD$9:$AN$15,8,FALSE)=INDEX($E$121:$G$122,MATCH("●",INDEX($H$121:$AQ$122,,MATCH($D161,$64:$64,0)-7),0),1),"","sed -i "&amp;IF($AK$156="MacOS","'' ","")&amp;"'s#"&amp;BE$158&amp;"="""&amp;VLOOKUP(BE$158,$AD$9:$AN$15,8,FALSE)&amp;""""&amp;"#"&amp;BE$158&amp;"="&amp;""""&amp;INDEX($E$121:$G$122,MATCH("●",INDEX($H$121:$AQ$122,,MATCH($D161,$64:$64,0)-7),0),1)&amp;""""&amp;"#g'"&amp;" ${CONFIG_DIR}"&amp;$K$7&amp;"; export "&amp;BE$158&amp;"="&amp;""""&amp;INDEX($E$121:$G$122,MATCH("●",INDEX($H$121:$AQ$122,,MATCH($D161,$64:$64,0)-7),0),1)&amp;""";"),",",""",""")</f>
        <v/>
      </c>
      <c r="BF161" s="71" t="str">
        <f>SUBSTITUTE(IF(INDEX($E$121:$G$122,MATCH("●",INDEX($H$121:$AQ$122,,MATCH($D161,$64:$64,0)-7),0),1)=VLOOKUP(BF$158,$AD$9:$AN$15,8,FALSE),"","sed -i "&amp;IF($AK$156="MacOS","'' ","")&amp;"'s#"&amp;BF$158&amp;"="""&amp;INDEX($E$121:$G$122,MATCH("●",INDEX($H$121:$AQ$122,,MATCH($D161,$64:$64,0)-7),0),1)&amp;""""&amp;"#"&amp;BF$158&amp;"="&amp;""""&amp;VLOOKUP(BF$158,$AD$9:$AN$15,8,FALSE)&amp;""""&amp;"#g'"&amp;" ${CONFIG_DIR}"&amp;$K$7&amp;"; export "&amp;BF$158&amp;"="&amp;""""&amp;VLOOKUP(BF$158,$AD$9:$AN$15,8,FALSE)&amp;""";"),",",""",""")</f>
        <v/>
      </c>
      <c r="BG161" s="71" t="str">
        <f>SUBSTITUTE(IF(VLOOKUP(BG$158,$AD$9:$AN$15,8,FALSE)=INDEX($E$124:$G$125,MATCH("●",INDEX($H$124:$AQ$125,,MATCH($D161,$64:$64,0)-7),0),1),"","sed -i "&amp;IF($AK$156="MacOS","'' ","")&amp;"'s#"&amp;BG$158&amp;"="""&amp;VLOOKUP(BG$158,$AD$9:$AN$15,8,FALSE)&amp;""""&amp;"#"&amp;BG$158&amp;"="&amp;""""&amp;INDEX($E$124:$G$125,MATCH("●",INDEX($H$124:$AQ$125,,MATCH($D161,$64:$64,0)-7),0),1)&amp;""""&amp;"#g'"&amp;" ${CONFIG_DIR}"&amp;$K$7&amp;"; export "&amp;BG$158&amp;"="&amp;""""&amp;INDEX($E$124:$G$125,MATCH("●",INDEX($H$124:$AQ$125,,MATCH($D161,$64:$64,0)-7),0),1)&amp;""";"),",",""",""")</f>
        <v/>
      </c>
      <c r="BH161" s="71" t="str">
        <f>SUBSTITUTE(IF(INDEX($E$124:$G$125,MATCH("●",INDEX($H$124:$AQ$125,,MATCH($D161,$64:$64,0)-7),0),1)=VLOOKUP(BH$158,$AD$9:$AN$15,8,FALSE),"","sed -i "&amp;IF($AK$156="MacOS","'' ","")&amp;"'s#"&amp;BH$158&amp;"="""&amp;INDEX($E$124:$G$125,MATCH("●",INDEX($H$124:$AQ$125,,MATCH($D161,$64:$64,0)-7),0),1)&amp;""""&amp;"#"&amp;BH$158&amp;"="&amp;""""&amp;VLOOKUP(BH$158,$AD$9:$AN$15,8,FALSE)&amp;""""&amp;"#g'"&amp;" ${CONFIG_DIR}"&amp;$K$7&amp;"; export "&amp;BH$158&amp;"="&amp;""""&amp;VLOOKUP(BH$158,$AD$9:$AN$15,8,FALSE)&amp;""";"),",",""",""")</f>
        <v/>
      </c>
      <c r="BI161" s="71" t="str">
        <f>SUBSTITUTE(IF(VLOOKUP(BI$158,$AD$9:$AN$15,8,FALSE)=INDEX($E$127:$G$128,MATCH("●",INDEX($H$127:$AQ$128,,MATCH($D161,$64:$64,0)-7),0),1),"","sed -i "&amp;IF($AK$156="MacOS","'' ","")&amp;"'s#"&amp;BI$158&amp;"="""&amp;VLOOKUP(BI$158,$AD$9:$AN$15,8,FALSE)&amp;""""&amp;"#"&amp;BI$158&amp;"="&amp;""""&amp;INDEX($E$127:$G$128,MATCH("●",INDEX($H$127:$AQ$128,,MATCH($D161,$64:$64,0)-7),0),1)&amp;""""&amp;"#g'"&amp;" ${CONFIG_DIR}"&amp;$K$7&amp;"; export "&amp;BI$158&amp;"="&amp;""""&amp;INDEX($E$127:$G$128,MATCH("●",INDEX($H$127:$AQ$128,,MATCH($D161,$64:$64,0)-7),0),1)&amp;""";"),",",""",""")</f>
        <v/>
      </c>
      <c r="BJ161" s="71" t="str">
        <f>SUBSTITUTE(IF(INDEX($E$127:$G$128,MATCH("●",INDEX($H$127:$AQ$128,,MATCH($D161,$64:$64,0)-7),0),1)=VLOOKUP(BJ$158,$AD$9:$AN$15,8,FALSE),"","sed -i "&amp;IF($AK$156="MacOS","'' ","")&amp;"'s#"&amp;BJ$158&amp;"="""&amp;INDEX($E$127:$G$128,MATCH("●",INDEX($H$127:$AQ$128,,MATCH($D161,$64:$64,0)-7),0),1)&amp;""""&amp;"#"&amp;BJ$158&amp;"="&amp;""""&amp;VLOOKUP(BJ$158,$AD$9:$AN$15,8,FALSE)&amp;""""&amp;"#g'"&amp;" ${CONFIG_DIR}"&amp;$K$7&amp;"; export "&amp;BJ$158&amp;"="&amp;""""&amp;VLOOKUP(BJ$158,$AD$9:$AN$15,8,FALSE)&amp;""";"),",",""",""")</f>
        <v/>
      </c>
      <c r="BK161" s="71" t="str">
        <f t="shared" ref="BK161:BK167" si="3">SUBSTITUTE(IF(VLOOKUP(BK$158,$AD$19:$AN$19,8,FALSE)=INDEX($E$130:$G$132,MATCH("●",INDEX($H$130:$AQ$132,,MATCH($D161,$64:$64,0)-7),0),1),"","sed -i "&amp;IF($AK$156="MacOS","'' ","")&amp;"'s#"&amp;BK$158&amp;"="""&amp;VLOOKUP(BK$158,$AD$19:$AN$19,8,FALSE)&amp;""""&amp;"#"&amp;BK$158&amp;"="&amp;""""&amp;INDEX($E$130:$G$132,MATCH("●",INDEX($H$130:$AQ$132,,MATCH($D161,$64:$64,0)-7),0),1)&amp;""""&amp;"#g'"&amp;" ${CONFIG_DIR}"&amp;$K$17&amp;"; export "&amp;BK$158&amp;"="&amp;""""&amp;INDEX($E$130:$G$132,MATCH("●",INDEX($H$130:$AQ$132,,MATCH($D161,$64:$64,0)-7),0),1)&amp;""";"),",",""",""")</f>
        <v/>
      </c>
      <c r="BL161" s="71" t="str">
        <f t="shared" ref="BL161:BL167" si="4">SUBSTITUTE(IF(INDEX($E$130:$G$132,MATCH("●",INDEX($H$130:$AQ$132,,MATCH($D161,$64:$64,0)-7),0),1)=VLOOKUP(BL$158,$AD$19:$AN$19,8,FALSE),"","sed -i "&amp;IF($AK$156="MacOS","'' ","")&amp;"'s#"&amp;BL$158&amp;"="""&amp;INDEX($E$130:$G$132,MATCH("●",INDEX($H$130:$AQ$132,,MATCH($D161,$64:$64,0)-7),0),1)&amp;""""&amp;"#"&amp;BL$158&amp;"="&amp;""""&amp;VLOOKUP(BL$158,$AD$19:$AN$19,8,FALSE)&amp;""""&amp;"#g'"&amp;" ${CONFIG_DIR}"&amp;$K$17&amp;"; export "&amp;BL$158&amp;"="&amp;""""&amp;VLOOKUP(BL$158,$AD$19:$AN$19,8,FALSE)&amp;""";"),",",""",""")</f>
        <v/>
      </c>
      <c r="BM161" s="5" t="s">
        <v>735</v>
      </c>
    </row>
    <row r="162" spans="4:65" ht="136" customHeight="1">
      <c r="D162" s="96">
        <f>$D161+1</f>
        <v>39</v>
      </c>
      <c r="E162" s="97"/>
      <c r="F162" s="97"/>
      <c r="G162" s="98"/>
      <c r="H162" s="45" t="str">
        <f t="shared" ca="1" si="2"/>
        <v>clear; echo テストケース039;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's#COLUMN_DATA_LENGTH="1","100","2","3","4","5","4.3","11.4","2","YYYYMMDDhhmmss"#COLUMN_DATA_LENGTH="YYYYMMDDhhmmss"#g' ${CONFIG_DIR}db_data_config.txt; export COLUMN_DATA_LENGTH="YYYYMMDDhhmmss";sed -i '' 's#DATE_SEPARATOR="/"#DATE_SEPARATOR="-"#g' ${CONFIG_DIR}db_data_config.txt; export DATE_SEPARATOR="-";sed -i '' 's#TIME_SEPARATOR=":"#TIME_SEPARATOR="NONE"#g' ${CONFIG_DIR}db_data_config.txt; export TIME_SEPARATOR="NONE";sh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's#COLUMN_DATA_LENGTH="YYYYMMDDhhmmss"#COLUMN_DATA_LENGTH="1","100","2","3","4","5","4.3","11.4","2","YYYYMMDDhhmmss"#g' ${CONFIG_DIR}db_data_config.txt; export COLUMN_DATA_LENGTH="1","100","2","3","4","5","4.3","11.4","2","YYYYMMDDhhmmss";sed -i '' 's#DATE_SEPARATOR="-"#DATE_SEPARATOR="/"#g' ${CONFIG_DIR}db_data_config.txt; export DATE_SEPARATOR="/";sed -i '' 's#TIME_SEPARATOR="NONE"#TIME_SEPARATOR=":"#g' ${CONFIG_DIR}db_data_config.txt; export TIME_SEPARATOR=":";</v>
      </c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7"/>
      <c r="AE162" s="99" t="str" cm="1">
        <f t="array" ref="AE162">SUBSTITUTE(INDEX($H$134:$AQ$134, , MATCH($D162, $64:$64, 0)-7),"-","")</f>
        <v>正常</v>
      </c>
      <c r="AF162" s="100"/>
      <c r="AG162" s="101"/>
      <c r="AH162" s="102" t="s">
        <v>1688</v>
      </c>
      <c r="AI162" s="103"/>
      <c r="AJ162" s="103"/>
      <c r="AK162" s="103"/>
      <c r="AL162" s="103"/>
      <c r="AM162" s="103"/>
      <c r="AN162" s="103"/>
      <c r="AO162" s="103"/>
      <c r="AP162" s="103"/>
      <c r="AQ162" s="104"/>
      <c r="AS162" s="68" t="str" cm="1">
        <f t="array" ref="AS162">SUBSTITUTE(TEXT(INDEX($H$137:$AQ$137,1,$D162-36),"000000"),"-","")</f>
        <v>410001</v>
      </c>
      <c r="AT162" s="69"/>
      <c r="AU162" s="70"/>
      <c r="AW162" s="71" t="str">
        <f>SUBSTITUTE(IF(VLOOKUP(AW$158,$AD$9:$AN$15,8,FALSE)=INDEX($E$70:$G$72,MATCH("●",INDEX($H$70:$AQ$72,,MATCH($D162,$64:$64,0)-7),0),1),"","sed -i "&amp;IF($AK$156="MacOS","'' ","")&amp;"'s#"&amp;AW$158&amp;"="""&amp;VLOOKUP(AW$158,$AD$9:$AN$15,8,FALSE)&amp;""""&amp;"#"&amp;AW$158&amp;"="&amp;""""&amp;INDEX($E$70:$G$72,MATCH("●",INDEX($H$70:$AQ$72,,MATCH($D162,$64:$64,0)-7),0),1)&amp;""""&amp;"#g'"&amp;" ${CONFIG_DIR}"&amp;$K$7&amp;"; export "&amp;AW$158&amp;"="&amp;""""&amp;INDEX($E$70:$G$72,MATCH("●",INDEX($H$70:$AQ$72,,MATCH($D162,$64:$64,0)-7),0),1)&amp;""";"),",",""",""")</f>
        <v>sed -i '' 's#COLUMN_COUNTS="10"#COLUMN_COUNTS="1"#g' ${CONFIG_DIR}db_data_config.txt; export COLUMN_COUNTS="1";</v>
      </c>
      <c r="AX162" s="71" t="str">
        <f>SUBSTITUTE(IF(INDEX($E$70:$G$72,MATCH("●",INDEX($H$70:$AQ$72,,MATCH($D162,$64:$64,0)-7),0),1)=VLOOKUP(AX$158,$AD$9:$AN$15,8,FALSE),"","sed -i "&amp;IF($AK$156="MacOS","'' ","")&amp;"'s#"&amp;AX$158&amp;"="""&amp;INDEX($E$70:$G$72,MATCH("●",INDEX($H$70:$AQ$72,,MATCH($D162,$64:$64,0)-7),0),1)&amp;""""&amp;"#"&amp;AX$158&amp;"="&amp;""""&amp;VLOOKUP(AX$158,$AD$9:$AN$15,8,FALSE)&amp;""""&amp;"#g'"&amp;" ${CONFIG_DIR}"&amp;$K$7&amp;"; export "&amp;AX$158&amp;"="&amp;""""&amp;VLOOKUP(AX$158,$AD$9:$AN$15,8,FALSE)&amp;""";"),",",""",""")</f>
        <v>sed -i '' 's#COLUMN_COUNTS="1"#COLUMN_COUNTS="10"#g' ${CONFIG_DIR}db_data_config.txt; export COLUMN_COUNTS="10";</v>
      </c>
      <c r="AY162" s="71" t="str">
        <f>SUBSTITUTE(IF(VLOOKUP(AY$158,$AD$9:$AN$15,8,FALSE)=INDEX($E$74:$G$86,MATCH("●",INDEX($H$74:$AQ$86,,MATCH($D162,$64:$64,0)-7),0),1),"","sed -i "&amp;IF($AK$156="MacOS","'' ","")&amp;"'s#"&amp;AY$158&amp;"="""&amp;VLOOKUP(AY$158,$AD$9:$AN$15,8,FALSE)&amp;""""&amp;"#"&amp;AY$158&amp;"="&amp;""""&amp;INDEX($E$74:$G$86,MATCH("●",INDEX($H$74:$AQ$86,,MATCH($D162,$64:$64,0)-7),0),1)&amp;""""&amp;"#g'"&amp;" ${CONFIG_DIR}"&amp;$K$7&amp;"; export "&amp;AY$158&amp;"="&amp;""""&amp;INDEX($E$74:$G$86,MATCH("●",INDEX($H$74:$AQ$86,,MATCH($D162,$64:$64,0)-7),0),1)&amp;""";"),",",""",""")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62" s="71" t="str">
        <f>SUBSTITUTE(IF(INDEX($E$74:$G$86,MATCH("●",INDEX($H$74:$AQ$86,,MATCH($D162,$64:$64,0)-7),0),1)=VLOOKUP(AZ$158,$AD$9:$AN$15,8,FALSE),"","sed -i "&amp;IF($AK$156="MacOS","'' ","")&amp;"'s#"&amp;AZ$158&amp;"="""&amp;INDEX($E$74:$G$86,MATCH("●",INDEX($H$74:$AQ$86,,MATCH($D162,$64:$64,0)-7),0),1)&amp;""""&amp;"#"&amp;AZ$158&amp;"="&amp;""""&amp;VLOOKUP(AZ$158,$AD$9:$AN$15,8,FALSE)&amp;""""&amp;"#g'"&amp;" ${CONFIG_DIR}"&amp;$K$7&amp;"; export "&amp;AZ$158&amp;"="&amp;""""&amp;VLOOKUP(AZ$158,$AD$9:$AN$15,8,FALSE)&amp;""";"),",",""",""")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2" s="71" t="str">
        <f>SUBSTITUTE(IF(VLOOKUP(BA$158,$AD$9:$AN$15,8,FALSE)=INDEX($E$88:$G$115,MATCH("●",INDEX($H$88:$AQ$115,,MATCH($D162,$64:$64,0)-7),0),1),"","sed -i "&amp;IF($AK$156="MacOS","'' ","")&amp;"'s#"&amp;BA$158&amp;"="""&amp;VLOOKUP(BA$158,$AD$9:$AN$15,8,FALSE)&amp;""""&amp;"#"&amp;BA$158&amp;"="&amp;""""&amp;INDEX($E$88:$G$115,MATCH("●",INDEX($H$88:$AQ$115,,MATCH($D162,$64:$64,0)-7),0),1)&amp;""""&amp;"#g'"&amp;" ${CONFIG_DIR}"&amp;$K$7&amp;"; export "&amp;BA$158&amp;"="&amp;""""&amp;INDEX($E$88:$G$115,MATCH("●",INDEX($H$88:$AQ$115,,MATCH($D162,$64:$64,0)-7),0),1)&amp;""";"),",",""",""")</f>
        <v>sed -i '' 's#COLUMN_DATA_LENGTH="1"",""100"",""2"",""3"",""4"",""5"",""4.3"",""11.4"",""2"",""YYYYMMDDhhmmss"#COLUMN_DATA_LENGTH="YYYYMMDDhhmmss"#g' ${CONFIG_DIR}db_data_config.txt; export COLUMN_DATA_LENGTH="YYYYMMDDhhmmss";</v>
      </c>
      <c r="BB162" s="71" t="str">
        <f>SUBSTITUTE(IF(INDEX($E$88:$G$115,MATCH("●",INDEX($H$88:$AQ$115,,MATCH($D162,$64:$64,0)-7),0),1)=VLOOKUP(BB$158,$AD$9:$AN$15,8,FALSE),"","sed -i "&amp;IF($AK$156="MacOS","'' ","")&amp;"'s#"&amp;BB$158&amp;"="""&amp;INDEX($E$88:$G$115,MATCH("●",INDEX($H$88:$AQ$115,,MATCH($D162,$64:$64,0)-7),0),1)&amp;""""&amp;"#"&amp;BB$158&amp;"="&amp;""""&amp;VLOOKUP(BB$158,$AD$9:$AN$15,8,FALSE)&amp;""""&amp;"#g'"&amp;" ${CONFIG_DIR}"&amp;$K$7&amp;"; export "&amp;BB$158&amp;"="&amp;""""&amp;VLOOKUP(BB$158,$AD$9:$AN$15,8,FALSE)&amp;""";"),",",""",""")</f>
        <v>sed -i '' 's#COLUMN_DATA_LENGTH="YYYYMMDDhhmmss"#COLUMN_DATA_LENGTH="1"",""100"",""2"",""3"",""4"",""5"",""4.3"",""11.4"",""2"",""YYYYMMDDhhmmss"#g' ${CONFIG_DIR}db_data_config.txt; export COLUMN_DATA_LENGTH="1"",""100"",""2"",""3"",""4"",""5"",""4.3"",""11.4"",""2"",""YYYYMMDDhhmmss";</v>
      </c>
      <c r="BC162" s="71" t="str">
        <f>SUBSTITUTE(IF(VLOOKUP(BC$158,$AD$9:$AN$15,8,FALSE)=INDEX($E$117:$G$119,MATCH("●",INDEX($H$117:$AQ$119,,MATCH($D162,$64:$64,0)-7),0),1),"","sed -i "&amp;IF($AK$156="MacOS","'' ","")&amp;"'s#"&amp;BC$158&amp;"="""&amp;VLOOKUP(BC$158,$AD$9:$AN$15,8,FALSE)&amp;""""&amp;"#"&amp;BC$158&amp;"="&amp;""""&amp;INDEX($E$117:$G$119,MATCH("●",INDEX($H$117:$AQ$119,,MATCH($D162,$64:$64,0)-7),0),1)&amp;""""&amp;"#g'"&amp;" ${CONFIG_DIR}"&amp;$K$7&amp;"; export "&amp;BC$158&amp;"="&amp;""""&amp;INDEX($E$117:$G$119,MATCH("●",INDEX($H$117:$AQ$119,,MATCH($D162,$64:$64,0)-7),0),1)&amp;""";"),",",""",""")</f>
        <v>sed -i '' 's#DATE_SEPARATOR="/"#DATE_SEPARATOR="-"#g' ${CONFIG_DIR}db_data_config.txt; export DATE_SEPARATOR="-";</v>
      </c>
      <c r="BD162" s="71" t="str">
        <f>SUBSTITUTE(IF(INDEX($E$117:$G$119,MATCH("●",INDEX($H$117:$AQ$119,,MATCH($D162,$64:$64,0)-7),0),1)=VLOOKUP(BD$158,$AD$9:$AN$15,8,FALSE),"","sed -i "&amp;IF($AK$156="MacOS","'' ","")&amp;"'s#"&amp;BD$158&amp;"="""&amp;INDEX($E$117:$G$119,MATCH("●",INDEX($H$117:$AQ$119,,MATCH($D162,$64:$64,0)-7),0),1)&amp;""""&amp;"#"&amp;BD$158&amp;"="&amp;""""&amp;VLOOKUP(BD$158,$AD$9:$AN$15,8,FALSE)&amp;""""&amp;"#g'"&amp;" ${CONFIG_DIR}"&amp;$K$7&amp;"; export "&amp;BD$158&amp;"="&amp;""""&amp;VLOOKUP(BD$158,$AD$9:$AN$15,8,FALSE)&amp;""";"),",",""",""")</f>
        <v>sed -i '' 's#DATE_SEPARATOR="-"#DATE_SEPARATOR="/"#g' ${CONFIG_DIR}db_data_config.txt; export DATE_SEPARATOR="/";</v>
      </c>
      <c r="BE162" s="71" t="str">
        <f>SUBSTITUTE(IF(VLOOKUP(BE$158,$AD$9:$AN$15,8,FALSE)=INDEX($E$121:$G$122,MATCH("●",INDEX($H$121:$AQ$122,,MATCH($D162,$64:$64,0)-7),0),1),"","sed -i "&amp;IF($AK$156="MacOS","'' ","")&amp;"'s#"&amp;BE$158&amp;"="""&amp;VLOOKUP(BE$158,$AD$9:$AN$15,8,FALSE)&amp;""""&amp;"#"&amp;BE$158&amp;"="&amp;""""&amp;INDEX($E$121:$G$122,MATCH("●",INDEX($H$121:$AQ$122,,MATCH($D162,$64:$64,0)-7),0),1)&amp;""""&amp;"#g'"&amp;" ${CONFIG_DIR}"&amp;$K$7&amp;"; export "&amp;BE$158&amp;"="&amp;""""&amp;INDEX($E$121:$G$122,MATCH("●",INDEX($H$121:$AQ$122,,MATCH($D162,$64:$64,0)-7),0),1)&amp;""";"),",",""",""")</f>
        <v>sed -i '' 's#TIME_SEPARATOR=":"#TIME_SEPARATOR="NONE"#g' ${CONFIG_DIR}db_data_config.txt; export TIME_SEPARATOR="NONE";</v>
      </c>
      <c r="BF162" s="71" t="str">
        <f>SUBSTITUTE(IF(INDEX($E$121:$G$122,MATCH("●",INDEX($H$121:$AQ$122,,MATCH($D162,$64:$64,0)-7),0),1)=VLOOKUP(BF$158,$AD$9:$AN$15,8,FALSE),"","sed -i "&amp;IF($AK$156="MacOS","'' ","")&amp;"'s#"&amp;BF$158&amp;"="""&amp;INDEX($E$121:$G$122,MATCH("●",INDEX($H$121:$AQ$122,,MATCH($D162,$64:$64,0)-7),0),1)&amp;""""&amp;"#"&amp;BF$158&amp;"="&amp;""""&amp;VLOOKUP(BF$158,$AD$9:$AN$15,8,FALSE)&amp;""""&amp;"#g'"&amp;" ${CONFIG_DIR}"&amp;$K$7&amp;"; export "&amp;BF$158&amp;"="&amp;""""&amp;VLOOKUP(BF$158,$AD$9:$AN$15,8,FALSE)&amp;""";"),",",""",""")</f>
        <v>sed -i '' 's#TIME_SEPARATOR="NONE"#TIME_SEPARATOR=":"#g' ${CONFIG_DIR}db_data_config.txt; export TIME_SEPARATOR=":";</v>
      </c>
      <c r="BG162" s="71" t="str">
        <f>SUBSTITUTE(IF(VLOOKUP(BG$158,$AD$9:$AN$15,8,FALSE)=INDEX($E$124:$G$125,MATCH("●",INDEX($H$124:$AQ$125,,MATCH($D162,$64:$64,0)-7),0),1),"","sed -i "&amp;IF($AK$156="MacOS","'' ","")&amp;"'s#"&amp;BG$158&amp;"="""&amp;VLOOKUP(BG$158,$AD$9:$AN$15,8,FALSE)&amp;""""&amp;"#"&amp;BG$158&amp;"="&amp;""""&amp;INDEX($E$124:$G$125,MATCH("●",INDEX($H$124:$AQ$125,,MATCH($D162,$64:$64,0)-7),0),1)&amp;""""&amp;"#g'"&amp;" ${CONFIG_DIR}"&amp;$K$7&amp;"; export "&amp;BG$158&amp;"="&amp;""""&amp;INDEX($E$124:$G$125,MATCH("●",INDEX($H$124:$AQ$125,,MATCH($D162,$64:$64,0)-7),0),1)&amp;""";"),",",""",""")</f>
        <v/>
      </c>
      <c r="BH162" s="71" t="str">
        <f>SUBSTITUTE(IF(INDEX($E$124:$G$125,MATCH("●",INDEX($H$124:$AQ$125,,MATCH($D162,$64:$64,0)-7),0),1)=VLOOKUP(BH$158,$AD$9:$AN$15,8,FALSE),"","sed -i "&amp;IF($AK$156="MacOS","'' ","")&amp;"'s#"&amp;BH$158&amp;"="""&amp;INDEX($E$124:$G$125,MATCH("●",INDEX($H$124:$AQ$125,,MATCH($D162,$64:$64,0)-7),0),1)&amp;""""&amp;"#"&amp;BH$158&amp;"="&amp;""""&amp;VLOOKUP(BH$158,$AD$9:$AN$15,8,FALSE)&amp;""""&amp;"#g'"&amp;" ${CONFIG_DIR}"&amp;$K$7&amp;"; export "&amp;BH$158&amp;"="&amp;""""&amp;VLOOKUP(BH$158,$AD$9:$AN$15,8,FALSE)&amp;""";"),",",""",""")</f>
        <v/>
      </c>
      <c r="BI162" s="71" t="str">
        <f>SUBSTITUTE(IF(VLOOKUP(BI$158,$AD$9:$AN$15,8,FALSE)=INDEX($E$127:$G$128,MATCH("●",INDEX($H$127:$AQ$128,,MATCH($D162,$64:$64,0)-7),0),1),"","sed -i "&amp;IF($AK$156="MacOS","'' ","")&amp;"'s#"&amp;BI$158&amp;"="""&amp;VLOOKUP(BI$158,$AD$9:$AN$15,8,FALSE)&amp;""""&amp;"#"&amp;BI$158&amp;"="&amp;""""&amp;INDEX($E$127:$G$128,MATCH("●",INDEX($H$127:$AQ$128,,MATCH($D162,$64:$64,0)-7),0),1)&amp;""""&amp;"#g'"&amp;" ${CONFIG_DIR}"&amp;$K$7&amp;"; export "&amp;BI$158&amp;"="&amp;""""&amp;INDEX($E$127:$G$128,MATCH("●",INDEX($H$127:$AQ$128,,MATCH($D162,$64:$64,0)-7),0),1)&amp;""";"),",",""",""")</f>
        <v/>
      </c>
      <c r="BJ162" s="71" t="str">
        <f>SUBSTITUTE(IF(INDEX($E$127:$G$128,MATCH("●",INDEX($H$127:$AQ$128,,MATCH($D162,$64:$64,0)-7),0),1)=VLOOKUP(BJ$158,$AD$9:$AN$15,8,FALSE),"","sed -i "&amp;IF($AK$156="MacOS","'' ","")&amp;"'s#"&amp;BJ$158&amp;"="""&amp;INDEX($E$127:$G$128,MATCH("●",INDEX($H$127:$AQ$128,,MATCH($D162,$64:$64,0)-7),0),1)&amp;""""&amp;"#"&amp;BJ$158&amp;"="&amp;""""&amp;VLOOKUP(BJ$158,$AD$9:$AN$15,8,FALSE)&amp;""""&amp;"#g'"&amp;" ${CONFIG_DIR}"&amp;$K$7&amp;"; export "&amp;BJ$158&amp;"="&amp;""""&amp;VLOOKUP(BJ$158,$AD$9:$AN$15,8,FALSE)&amp;""";"),",",""",""")</f>
        <v/>
      </c>
      <c r="BK162" s="71" t="str">
        <f t="shared" si="3"/>
        <v/>
      </c>
      <c r="BL162" s="71" t="str">
        <f t="shared" si="4"/>
        <v/>
      </c>
      <c r="BM162" s="5" t="s">
        <v>735</v>
      </c>
    </row>
    <row r="163" spans="4:65" ht="136" customHeight="1">
      <c r="D163" s="96">
        <f t="shared" ref="D163:D168" si="5">$D162+1</f>
        <v>40</v>
      </c>
      <c r="E163" s="97"/>
      <c r="F163" s="97"/>
      <c r="G163" s="98"/>
      <c r="H163" s="45" t="str">
        <f t="shared" ca="1" si="2"/>
        <v>clear; echo テストケース040;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's#COLUMN_DATA_LENGTH="1","100","2","3","4","5","4.3","11.4","2","YYYYMMDDhhmmss"#COLUMN_DATA_LENGTH="YYYYMMDDhhmmss"#g' ${CONFIG_DIR}db_data_config.txt; export COLUMN_DATA_LENGTH="YYYYMMDDhhmmss";sed -i '' 's#DATE_SEPARATOR="/"#DATE_SEPARATOR="-"#g' ${CONFIG_DIR}db_data_config.txt; export DATE_SEPARATOR="-";sed -i '' 's#SEPARATOR_DATE_TIME="SPACE"#SEPARATOR_DATE_TIME="NONE"#g' ${CONFIG_DIR}db_data_config.txt; export SEPARATOR_DATE_TIME="NONE";sh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's#COLUMN_DATA_LENGTH="YYYYMMDDhhmmss"#COLUMN_DATA_LENGTH="1","100","2","3","4","5","4.3","11.4","2","YYYYMMDDhhmmss"#g' ${CONFIG_DIR}db_data_config.txt; export COLUMN_DATA_LENGTH="1","100","2","3","4","5","4.3","11.4","2","YYYYMMDDhhmmss";sed -i '' 's#DATE_SEPARATOR="-"#DATE_SEPARATOR="/"#g' ${CONFIG_DIR}db_data_config.txt; export DATE_SEPARATOR="/";sed -i '' 's#SEPARATOR_DATE_TIME="NONE"#SEPARATOR_DATE_TIME="SPACE"#g' ${CONFIG_DIR}db_data_config.txt; export SEPARATOR_DATE_TIME="SPACE";</v>
      </c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  <c r="AE163" s="99" t="str" cm="1">
        <f t="array" ref="AE163">SUBSTITUTE(INDEX($H$134:$AQ$134, , MATCH($D163, $64:$64, 0)-7),"-","")</f>
        <v>正常</v>
      </c>
      <c r="AF163" s="100"/>
      <c r="AG163" s="101"/>
      <c r="AH163" s="102" t="s">
        <v>1689</v>
      </c>
      <c r="AI163" s="103"/>
      <c r="AJ163" s="103"/>
      <c r="AK163" s="103"/>
      <c r="AL163" s="103"/>
      <c r="AM163" s="103"/>
      <c r="AN163" s="103"/>
      <c r="AO163" s="103"/>
      <c r="AP163" s="103"/>
      <c r="AQ163" s="104"/>
      <c r="AS163" s="68" t="str" cm="1">
        <f t="array" ref="AS163">SUBSTITUTE(TEXT(INDEX($H$137:$AQ$137,1,$D163-36),"000000"),"-","")</f>
        <v>410001</v>
      </c>
      <c r="AT163" s="69"/>
      <c r="AU163" s="70"/>
      <c r="AW163" s="71" t="str">
        <f>SUBSTITUTE(IF(VLOOKUP(AW$158,$AD$9:$AN$15,8,FALSE)=INDEX($E$70:$G$72,MATCH("●",INDEX($H$70:$AQ$72,,MATCH($D163,$64:$64,0)-7),0),1),"","sed -i "&amp;IF($AK$156="MacOS","'' ","")&amp;"'s#"&amp;AW$158&amp;"="""&amp;VLOOKUP(AW$158,$AD$9:$AN$15,8,FALSE)&amp;""""&amp;"#"&amp;AW$158&amp;"="&amp;""""&amp;INDEX($E$70:$G$72,MATCH("●",INDEX($H$70:$AQ$72,,MATCH($D163,$64:$64,0)-7),0),1)&amp;""""&amp;"#g'"&amp;" ${CONFIG_DIR}"&amp;$K$7&amp;"; export "&amp;AW$158&amp;"="&amp;""""&amp;INDEX($E$70:$G$72,MATCH("●",INDEX($H$70:$AQ$72,,MATCH($D163,$64:$64,0)-7),0),1)&amp;""";"),",",""",""")</f>
        <v>sed -i '' 's#COLUMN_COUNTS="10"#COLUMN_COUNTS="1"#g' ${CONFIG_DIR}db_data_config.txt; export COLUMN_COUNTS="1";</v>
      </c>
      <c r="AX163" s="71" t="str">
        <f>SUBSTITUTE(IF(INDEX($E$70:$G$72,MATCH("●",INDEX($H$70:$AQ$72,,MATCH($D163,$64:$64,0)-7),0),1)=VLOOKUP(AX$158,$AD$9:$AN$15,8,FALSE),"","sed -i "&amp;IF($AK$156="MacOS","'' ","")&amp;"'s#"&amp;AX$158&amp;"="""&amp;INDEX($E$70:$G$72,MATCH("●",INDEX($H$70:$AQ$72,,MATCH($D163,$64:$64,0)-7),0),1)&amp;""""&amp;"#"&amp;AX$158&amp;"="&amp;""""&amp;VLOOKUP(AX$158,$AD$9:$AN$15,8,FALSE)&amp;""""&amp;"#g'"&amp;" ${CONFIG_DIR}"&amp;$K$7&amp;"; export "&amp;AX$158&amp;"="&amp;""""&amp;VLOOKUP(AX$158,$AD$9:$AN$15,8,FALSE)&amp;""";"),",",""",""")</f>
        <v>sed -i '' 's#COLUMN_COUNTS="1"#COLUMN_COUNTS="10"#g' ${CONFIG_DIR}db_data_config.txt; export COLUMN_COUNTS="10";</v>
      </c>
      <c r="AY163" s="71" t="str">
        <f>SUBSTITUTE(IF(VLOOKUP(AY$158,$AD$9:$AN$15,8,FALSE)=INDEX($E$74:$G$86,MATCH("●",INDEX($H$74:$AQ$86,,MATCH($D163,$64:$64,0)-7),0),1),"","sed -i "&amp;IF($AK$156="MacOS","'' ","")&amp;"'s#"&amp;AY$158&amp;"="""&amp;VLOOKUP(AY$158,$AD$9:$AN$15,8,FALSE)&amp;""""&amp;"#"&amp;AY$158&amp;"="&amp;""""&amp;INDEX($E$74:$G$86,MATCH("●",INDEX($H$74:$AQ$86,,MATCH($D163,$64:$64,0)-7),0),1)&amp;""""&amp;"#g'"&amp;" ${CONFIG_DIR}"&amp;$K$7&amp;"; export "&amp;AY$158&amp;"="&amp;""""&amp;INDEX($E$74:$G$86,MATCH("●",INDEX($H$74:$AQ$86,,MATCH($D163,$64:$64,0)-7),0),1)&amp;""";"),",",""",""")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63" s="71" t="str">
        <f>SUBSTITUTE(IF(INDEX($E$74:$G$86,MATCH("●",INDEX($H$74:$AQ$86,,MATCH($D163,$64:$64,0)-7),0),1)=VLOOKUP(AZ$158,$AD$9:$AN$15,8,FALSE),"","sed -i "&amp;IF($AK$156="MacOS","'' ","")&amp;"'s#"&amp;AZ$158&amp;"="""&amp;INDEX($E$74:$G$86,MATCH("●",INDEX($H$74:$AQ$86,,MATCH($D163,$64:$64,0)-7),0),1)&amp;""""&amp;"#"&amp;AZ$158&amp;"="&amp;""""&amp;VLOOKUP(AZ$158,$AD$9:$AN$15,8,FALSE)&amp;""""&amp;"#g'"&amp;" ${CONFIG_DIR}"&amp;$K$7&amp;"; export "&amp;AZ$158&amp;"="&amp;""""&amp;VLOOKUP(AZ$158,$AD$9:$AN$15,8,FALSE)&amp;""";"),",",""",""")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3" s="71" t="str">
        <f>SUBSTITUTE(IF(VLOOKUP(BA$158,$AD$9:$AN$15,8,FALSE)=INDEX($E$88:$G$115,MATCH("●",INDEX($H$88:$AQ$115,,MATCH($D163,$64:$64,0)-7),0),1),"","sed -i "&amp;IF($AK$156="MacOS","'' ","")&amp;"'s#"&amp;BA$158&amp;"="""&amp;VLOOKUP(BA$158,$AD$9:$AN$15,8,FALSE)&amp;""""&amp;"#"&amp;BA$158&amp;"="&amp;""""&amp;INDEX($E$88:$G$115,MATCH("●",INDEX($H$88:$AQ$115,,MATCH($D163,$64:$64,0)-7),0),1)&amp;""""&amp;"#g'"&amp;" ${CONFIG_DIR}"&amp;$K$7&amp;"; export "&amp;BA$158&amp;"="&amp;""""&amp;INDEX($E$88:$G$115,MATCH("●",INDEX($H$88:$AQ$115,,MATCH($D163,$64:$64,0)-7),0),1)&amp;""";"),",",""",""")</f>
        <v>sed -i '' 's#COLUMN_DATA_LENGTH="1"",""100"",""2"",""3"",""4"",""5"",""4.3"",""11.4"",""2"",""YYYYMMDDhhmmss"#COLUMN_DATA_LENGTH="YYYYMMDDhhmmss"#g' ${CONFIG_DIR}db_data_config.txt; export COLUMN_DATA_LENGTH="YYYYMMDDhhmmss";</v>
      </c>
      <c r="BB163" s="71" t="str">
        <f>SUBSTITUTE(IF(INDEX($E$88:$G$115,MATCH("●",INDEX($H$88:$AQ$115,,MATCH($D163,$64:$64,0)-7),0),1)=VLOOKUP(BB$158,$AD$9:$AN$15,8,FALSE),"","sed -i "&amp;IF($AK$156="MacOS","'' ","")&amp;"'s#"&amp;BB$158&amp;"="""&amp;INDEX($E$88:$G$115,MATCH("●",INDEX($H$88:$AQ$115,,MATCH($D163,$64:$64,0)-7),0),1)&amp;""""&amp;"#"&amp;BB$158&amp;"="&amp;""""&amp;VLOOKUP(BB$158,$AD$9:$AN$15,8,FALSE)&amp;""""&amp;"#g'"&amp;" ${CONFIG_DIR}"&amp;$K$7&amp;"; export "&amp;BB$158&amp;"="&amp;""""&amp;VLOOKUP(BB$158,$AD$9:$AN$15,8,FALSE)&amp;""";"),",",""",""")</f>
        <v>sed -i '' 's#COLUMN_DATA_LENGTH="YYYYMMDDhhmmss"#COLUMN_DATA_LENGTH="1"",""100"",""2"",""3"",""4"",""5"",""4.3"",""11.4"",""2"",""YYYYMMDDhhmmss"#g' ${CONFIG_DIR}db_data_config.txt; export COLUMN_DATA_LENGTH="1"",""100"",""2"",""3"",""4"",""5"",""4.3"",""11.4"",""2"",""YYYYMMDDhhmmss";</v>
      </c>
      <c r="BC163" s="71" t="str">
        <f>SUBSTITUTE(IF(VLOOKUP(BC$158,$AD$9:$AN$15,8,FALSE)=INDEX($E$117:$G$119,MATCH("●",INDEX($H$117:$AQ$119,,MATCH($D163,$64:$64,0)-7),0),1),"","sed -i "&amp;IF($AK$156="MacOS","'' ","")&amp;"'s#"&amp;BC$158&amp;"="""&amp;VLOOKUP(BC$158,$AD$9:$AN$15,8,FALSE)&amp;""""&amp;"#"&amp;BC$158&amp;"="&amp;""""&amp;INDEX($E$117:$G$119,MATCH("●",INDEX($H$117:$AQ$119,,MATCH($D163,$64:$64,0)-7),0),1)&amp;""""&amp;"#g'"&amp;" ${CONFIG_DIR}"&amp;$K$7&amp;"; export "&amp;BC$158&amp;"="&amp;""""&amp;INDEX($E$117:$G$119,MATCH("●",INDEX($H$117:$AQ$119,,MATCH($D163,$64:$64,0)-7),0),1)&amp;""";"),",",""",""")</f>
        <v>sed -i '' 's#DATE_SEPARATOR="/"#DATE_SEPARATOR="-"#g' ${CONFIG_DIR}db_data_config.txt; export DATE_SEPARATOR="-";</v>
      </c>
      <c r="BD163" s="71" t="str">
        <f>SUBSTITUTE(IF(INDEX($E$117:$G$119,MATCH("●",INDEX($H$117:$AQ$119,,MATCH($D163,$64:$64,0)-7),0),1)=VLOOKUP(BD$158,$AD$9:$AN$15,8,FALSE),"","sed -i "&amp;IF($AK$156="MacOS","'' ","")&amp;"'s#"&amp;BD$158&amp;"="""&amp;INDEX($E$117:$G$119,MATCH("●",INDEX($H$117:$AQ$119,,MATCH($D163,$64:$64,0)-7),0),1)&amp;""""&amp;"#"&amp;BD$158&amp;"="&amp;""""&amp;VLOOKUP(BD$158,$AD$9:$AN$15,8,FALSE)&amp;""""&amp;"#g'"&amp;" ${CONFIG_DIR}"&amp;$K$7&amp;"; export "&amp;BD$158&amp;"="&amp;""""&amp;VLOOKUP(BD$158,$AD$9:$AN$15,8,FALSE)&amp;""";"),",",""",""")</f>
        <v>sed -i '' 's#DATE_SEPARATOR="-"#DATE_SEPARATOR="/"#g' ${CONFIG_DIR}db_data_config.txt; export DATE_SEPARATOR="/";</v>
      </c>
      <c r="BE163" s="71" t="str">
        <f>SUBSTITUTE(IF(VLOOKUP(BE$158,$AD$9:$AN$15,8,FALSE)=INDEX($E$121:$G$122,MATCH("●",INDEX($H$121:$AQ$122,,MATCH($D163,$64:$64,0)-7),0),1),"","sed -i "&amp;IF($AK$156="MacOS","'' ","")&amp;"'s#"&amp;BE$158&amp;"="""&amp;VLOOKUP(BE$158,$AD$9:$AN$15,8,FALSE)&amp;""""&amp;"#"&amp;BE$158&amp;"="&amp;""""&amp;INDEX($E$121:$G$122,MATCH("●",INDEX($H$121:$AQ$122,,MATCH($D163,$64:$64,0)-7),0),1)&amp;""""&amp;"#g'"&amp;" ${CONFIG_DIR}"&amp;$K$7&amp;"; export "&amp;BE$158&amp;"="&amp;""""&amp;INDEX($E$121:$G$122,MATCH("●",INDEX($H$121:$AQ$122,,MATCH($D163,$64:$64,0)-7),0),1)&amp;""";"),",",""",""")</f>
        <v/>
      </c>
      <c r="BF163" s="71" t="str">
        <f>SUBSTITUTE(IF(INDEX($E$121:$G$122,MATCH("●",INDEX($H$121:$AQ$122,,MATCH($D163,$64:$64,0)-7),0),1)=VLOOKUP(BF$158,$AD$9:$AN$15,8,FALSE),"","sed -i "&amp;IF($AK$156="MacOS","'' ","")&amp;"'s#"&amp;BF$158&amp;"="""&amp;INDEX($E$121:$G$122,MATCH("●",INDEX($H$121:$AQ$122,,MATCH($D163,$64:$64,0)-7),0),1)&amp;""""&amp;"#"&amp;BF$158&amp;"="&amp;""""&amp;VLOOKUP(BF$158,$AD$9:$AN$15,8,FALSE)&amp;""""&amp;"#g'"&amp;" ${CONFIG_DIR}"&amp;$K$7&amp;"; export "&amp;BF$158&amp;"="&amp;""""&amp;VLOOKUP(BF$158,$AD$9:$AN$15,8,FALSE)&amp;""";"),",",""",""")</f>
        <v/>
      </c>
      <c r="BG163" s="71" t="str">
        <f>SUBSTITUTE(IF(VLOOKUP(BG$158,$AD$9:$AN$15,8,FALSE)=INDEX($E$124:$G$125,MATCH("●",INDEX($H$124:$AQ$125,,MATCH($D163,$64:$64,0)-7),0),1),"","sed -i "&amp;IF($AK$156="MacOS","'' ","")&amp;"'s#"&amp;BG$158&amp;"="""&amp;VLOOKUP(BG$158,$AD$9:$AN$15,8,FALSE)&amp;""""&amp;"#"&amp;BG$158&amp;"="&amp;""""&amp;INDEX($E$124:$G$125,MATCH("●",INDEX($H$124:$AQ$125,,MATCH($D163,$64:$64,0)-7),0),1)&amp;""""&amp;"#g'"&amp;" ${CONFIG_DIR}"&amp;$K$7&amp;"; export "&amp;BG$158&amp;"="&amp;""""&amp;INDEX($E$124:$G$125,MATCH("●",INDEX($H$124:$AQ$125,,MATCH($D163,$64:$64,0)-7),0),1)&amp;""";"),",",""",""")</f>
        <v>sed -i '' 's#SEPARATOR_DATE_TIME="SPACE"#SEPARATOR_DATE_TIME="NONE"#g' ${CONFIG_DIR}db_data_config.txt; export SEPARATOR_DATE_TIME="NONE";</v>
      </c>
      <c r="BH163" s="71" t="str">
        <f>SUBSTITUTE(IF(INDEX($E$124:$G$125,MATCH("●",INDEX($H$124:$AQ$125,,MATCH($D163,$64:$64,0)-7),0),1)=VLOOKUP(BH$158,$AD$9:$AN$15,8,FALSE),"","sed -i "&amp;IF($AK$156="MacOS","'' ","")&amp;"'s#"&amp;BH$158&amp;"="""&amp;INDEX($E$124:$G$125,MATCH("●",INDEX($H$124:$AQ$125,,MATCH($D163,$64:$64,0)-7),0),1)&amp;""""&amp;"#"&amp;BH$158&amp;"="&amp;""""&amp;VLOOKUP(BH$158,$AD$9:$AN$15,8,FALSE)&amp;""""&amp;"#g'"&amp;" ${CONFIG_DIR}"&amp;$K$7&amp;"; export "&amp;BH$158&amp;"="&amp;""""&amp;VLOOKUP(BH$158,$AD$9:$AN$15,8,FALSE)&amp;""";"),",",""",""")</f>
        <v>sed -i '' 's#SEPARATOR_DATE_TIME="NONE"#SEPARATOR_DATE_TIME="SPACE"#g' ${CONFIG_DIR}db_data_config.txt; export SEPARATOR_DATE_TIME="SPACE";</v>
      </c>
      <c r="BI163" s="71" t="str">
        <f>SUBSTITUTE(IF(VLOOKUP(BI$158,$AD$9:$AN$15,8,FALSE)=INDEX($E$127:$G$128,MATCH("●",INDEX($H$127:$AQ$128,,MATCH($D163,$64:$64,0)-7),0),1),"","sed -i "&amp;IF($AK$156="MacOS","'' ","")&amp;"'s#"&amp;BI$158&amp;"="""&amp;VLOOKUP(BI$158,$AD$9:$AN$15,8,FALSE)&amp;""""&amp;"#"&amp;BI$158&amp;"="&amp;""""&amp;INDEX($E$127:$G$128,MATCH("●",INDEX($H$127:$AQ$128,,MATCH($D163,$64:$64,0)-7),0),1)&amp;""""&amp;"#g'"&amp;" ${CONFIG_DIR}"&amp;$K$7&amp;"; export "&amp;BI$158&amp;"="&amp;""""&amp;INDEX($E$127:$G$128,MATCH("●",INDEX($H$127:$AQ$128,,MATCH($D163,$64:$64,0)-7),0),1)&amp;""";"),",",""",""")</f>
        <v/>
      </c>
      <c r="BJ163" s="71" t="str">
        <f>SUBSTITUTE(IF(INDEX($E$127:$G$128,MATCH("●",INDEX($H$127:$AQ$128,,MATCH($D163,$64:$64,0)-7),0),1)=VLOOKUP(BJ$158,$AD$9:$AN$15,8,FALSE),"","sed -i "&amp;IF($AK$156="MacOS","'' ","")&amp;"'s#"&amp;BJ$158&amp;"="""&amp;INDEX($E$127:$G$128,MATCH("●",INDEX($H$127:$AQ$128,,MATCH($D163,$64:$64,0)-7),0),1)&amp;""""&amp;"#"&amp;BJ$158&amp;"="&amp;""""&amp;VLOOKUP(BJ$158,$AD$9:$AN$15,8,FALSE)&amp;""""&amp;"#g'"&amp;" ${CONFIG_DIR}"&amp;$K$7&amp;"; export "&amp;BJ$158&amp;"="&amp;""""&amp;VLOOKUP(BJ$158,$AD$9:$AN$15,8,FALSE)&amp;""";"),",",""",""")</f>
        <v/>
      </c>
      <c r="BK163" s="71" t="str">
        <f t="shared" si="3"/>
        <v/>
      </c>
      <c r="BL163" s="71" t="str">
        <f t="shared" si="4"/>
        <v/>
      </c>
      <c r="BM163" s="5" t="s">
        <v>735</v>
      </c>
    </row>
    <row r="164" spans="4:65" ht="136" customHeight="1">
      <c r="D164" s="96">
        <f t="shared" si="5"/>
        <v>41</v>
      </c>
      <c r="E164" s="97"/>
      <c r="F164" s="97"/>
      <c r="G164" s="98"/>
      <c r="H164" s="45" t="str">
        <f t="shared" ca="1" si="2"/>
        <v>clear; echo テストケース041; sed -i '' 's#COLUMN_COUNTS="10"#COLUMN_COUNTS="1"#g' ${CONFIG_DIR}db_data_config.txt; export COLUMN_COUNTS="1";sed -i '' 's#COLUMN_DATA_TYPE="char","string","byte","short","int","long","float","double","boolean","date"#COLUMN_DATA_TYPE="date"#g' ${CONFIG_DIR}db_data_config.txt; export COLUMN_DATA_TYPE="date";sed -i '' 's#COLUMN_DATA_LENGTH="1","100","2","3","4","5","4.3","11.4","2","YYYYMMDDhhmmss"#COLUMN_DATA_LENGTH="YYYYMMDDhhmmss"#g' ${CONFIG_DIR}db_data_config.txt; export COLUMN_DATA_LENGTH="YYYYMMDDhhmmss";sed -i '' 's#DATE_SEPARATOR="/"#DATE_SEPARATOR="-"#g' ${CONFIG_DIR}db_data_config.txt; export DATE_SEPARATOR="-";sed -i '' 's#REFERENCE_DATE="2025/01/07"#REFERENCE_DATE="NONE"#g' ${CONFIG_DIR}db_data_config.txt; export REFERENCE_DATE="NONE";sh ./script/db_assemble_normal_data.sh; sed -i '' 's#COLUMN_COUNTS="1"#COLUMN_COUNTS="10"#g' ${CONFIG_DIR}db_data_config.txt; export COLUMN_COUNTS="10";sed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's#COLUMN_DATA_LENGTH="YYYYMMDDhhmmss"#COLUMN_DATA_LENGTH="1","100","2","3","4","5","4.3","11.4","2","YYYYMMDDhhmmss"#g' ${CONFIG_DIR}db_data_config.txt; export COLUMN_DATA_LENGTH="1","100","2","3","4","5","4.3","11.4","2","YYYYMMDDhhmmss";sed -i '' 's#DATE_SEPARATOR="-"#DATE_SEPARATOR="/"#g' ${CONFIG_DIR}db_data_config.txt; export DATE_SEPARATOR="/";sed -i '' 's#REFERENCE_DATE="NONE"#REFERENCE_DATE="2025/01/07"#g' ${CONFIG_DIR}db_data_config.txt; export REFERENCE_DATE="2025/01/07";</v>
      </c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7"/>
      <c r="AE164" s="99" t="str" cm="1">
        <f t="array" ref="AE164">SUBSTITUTE(INDEX($H$134:$AQ$134, , MATCH($D164, $64:$64, 0)-7),"-","")</f>
        <v>正常</v>
      </c>
      <c r="AF164" s="100"/>
      <c r="AG164" s="101"/>
      <c r="AH164" s="102" t="s">
        <v>1690</v>
      </c>
      <c r="AI164" s="103"/>
      <c r="AJ164" s="103"/>
      <c r="AK164" s="103"/>
      <c r="AL164" s="103"/>
      <c r="AM164" s="103"/>
      <c r="AN164" s="103"/>
      <c r="AO164" s="103"/>
      <c r="AP164" s="103"/>
      <c r="AQ164" s="104"/>
      <c r="AS164" s="68" t="str" cm="1">
        <f t="array" ref="AS164">SUBSTITUTE(TEXT(INDEX($H$137:$AQ$137,1,$D164-36),"000000"),"-","")</f>
        <v>410001</v>
      </c>
      <c r="AT164" s="69"/>
      <c r="AU164" s="70"/>
      <c r="AW164" s="71" t="str">
        <f>SUBSTITUTE(IF(VLOOKUP(AW$158,$AD$9:$AN$15,8,FALSE)=INDEX($E$70:$G$72,MATCH("●",INDEX($H$70:$AQ$72,,MATCH($D164,$64:$64,0)-7),0),1),"","sed -i "&amp;IF($AK$156="MacOS","'' ","")&amp;"'s#"&amp;AW$158&amp;"="""&amp;VLOOKUP(AW$158,$AD$9:$AN$15,8,FALSE)&amp;""""&amp;"#"&amp;AW$158&amp;"="&amp;""""&amp;INDEX($E$70:$G$72,MATCH("●",INDEX($H$70:$AQ$72,,MATCH($D164,$64:$64,0)-7),0),1)&amp;""""&amp;"#g'"&amp;" ${CONFIG_DIR}"&amp;$K$7&amp;"; export "&amp;AW$158&amp;"="&amp;""""&amp;INDEX($E$70:$G$72,MATCH("●",INDEX($H$70:$AQ$72,,MATCH($D164,$64:$64,0)-7),0),1)&amp;""";"),",",""",""")</f>
        <v>sed -i '' 's#COLUMN_COUNTS="10"#COLUMN_COUNTS="1"#g' ${CONFIG_DIR}db_data_config.txt; export COLUMN_COUNTS="1";</v>
      </c>
      <c r="AX164" s="71" t="str">
        <f>SUBSTITUTE(IF(INDEX($E$70:$G$72,MATCH("●",INDEX($H$70:$AQ$72,,MATCH($D164,$64:$64,0)-7),0),1)=VLOOKUP(AX$158,$AD$9:$AN$15,8,FALSE),"","sed -i "&amp;IF($AK$156="MacOS","'' ","")&amp;"'s#"&amp;AX$158&amp;"="""&amp;INDEX($E$70:$G$72,MATCH("●",INDEX($H$70:$AQ$72,,MATCH($D164,$64:$64,0)-7),0),1)&amp;""""&amp;"#"&amp;AX$158&amp;"="&amp;""""&amp;VLOOKUP(AX$158,$AD$9:$AN$15,8,FALSE)&amp;""""&amp;"#g'"&amp;" ${CONFIG_DIR}"&amp;$K$7&amp;"; export "&amp;AX$158&amp;"="&amp;""""&amp;VLOOKUP(AX$158,$AD$9:$AN$15,8,FALSE)&amp;""";"),",",""",""")</f>
        <v>sed -i '' 's#COLUMN_COUNTS="1"#COLUMN_COUNTS="10"#g' ${CONFIG_DIR}db_data_config.txt; export COLUMN_COUNTS="10";</v>
      </c>
      <c r="AY164" s="71" t="str">
        <f>SUBSTITUTE(IF(VLOOKUP(AY$158,$AD$9:$AN$15,8,FALSE)=INDEX($E$74:$G$86,MATCH("●",INDEX($H$74:$AQ$86,,MATCH($D164,$64:$64,0)-7),0),1),"","sed -i "&amp;IF($AK$156="MacOS","'' ","")&amp;"'s#"&amp;AY$158&amp;"="""&amp;VLOOKUP(AY$158,$AD$9:$AN$15,8,FALSE)&amp;""""&amp;"#"&amp;AY$158&amp;"="&amp;""""&amp;INDEX($E$74:$G$86,MATCH("●",INDEX($H$74:$AQ$86,,MATCH($D164,$64:$64,0)-7),0),1)&amp;""""&amp;"#g'"&amp;" ${CONFIG_DIR}"&amp;$K$7&amp;"; export "&amp;AY$158&amp;"="&amp;""""&amp;INDEX($E$74:$G$86,MATCH("●",INDEX($H$74:$AQ$86,,MATCH($D164,$64:$64,0)-7),0),1)&amp;""";"),",",""",""")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64" s="71" t="str">
        <f>SUBSTITUTE(IF(INDEX($E$74:$G$86,MATCH("●",INDEX($H$74:$AQ$86,,MATCH($D164,$64:$64,0)-7),0),1)=VLOOKUP(AZ$158,$AD$9:$AN$15,8,FALSE),"","sed -i "&amp;IF($AK$156="MacOS","'' ","")&amp;"'s#"&amp;AZ$158&amp;"="""&amp;INDEX($E$74:$G$86,MATCH("●",INDEX($H$74:$AQ$86,,MATCH($D164,$64:$64,0)-7),0),1)&amp;""""&amp;"#"&amp;AZ$158&amp;"="&amp;""""&amp;VLOOKUP(AZ$158,$AD$9:$AN$15,8,FALSE)&amp;""""&amp;"#g'"&amp;" ${CONFIG_DIR}"&amp;$K$7&amp;"; export "&amp;AZ$158&amp;"="&amp;""""&amp;VLOOKUP(AZ$158,$AD$9:$AN$15,8,FALSE)&amp;""";"),",",""",""")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4" s="71" t="str">
        <f>SUBSTITUTE(IF(VLOOKUP(BA$158,$AD$9:$AN$15,8,FALSE)=INDEX($E$88:$G$115,MATCH("●",INDEX($H$88:$AQ$115,,MATCH($D164,$64:$64,0)-7),0),1),"","sed -i "&amp;IF($AK$156="MacOS","'' ","")&amp;"'s#"&amp;BA$158&amp;"="""&amp;VLOOKUP(BA$158,$AD$9:$AN$15,8,FALSE)&amp;""""&amp;"#"&amp;BA$158&amp;"="&amp;""""&amp;INDEX($E$88:$G$115,MATCH("●",INDEX($H$88:$AQ$115,,MATCH($D164,$64:$64,0)-7),0),1)&amp;""""&amp;"#g'"&amp;" ${CONFIG_DIR}"&amp;$K$7&amp;"; export "&amp;BA$158&amp;"="&amp;""""&amp;INDEX($E$88:$G$115,MATCH("●",INDEX($H$88:$AQ$115,,MATCH($D164,$64:$64,0)-7),0),1)&amp;""";"),",",""",""")</f>
        <v>sed -i '' 's#COLUMN_DATA_LENGTH="1"",""100"",""2"",""3"",""4"",""5"",""4.3"",""11.4"",""2"",""YYYYMMDDhhmmss"#COLUMN_DATA_LENGTH="YYYYMMDDhhmmss"#g' ${CONFIG_DIR}db_data_config.txt; export COLUMN_DATA_LENGTH="YYYYMMDDhhmmss";</v>
      </c>
      <c r="BB164" s="71" t="str">
        <f>SUBSTITUTE(IF(INDEX($E$88:$G$115,MATCH("●",INDEX($H$88:$AQ$115,,MATCH($D164,$64:$64,0)-7),0),1)=VLOOKUP(BB$158,$AD$9:$AN$15,8,FALSE),"","sed -i "&amp;IF($AK$156="MacOS","'' ","")&amp;"'s#"&amp;BB$158&amp;"="""&amp;INDEX($E$88:$G$115,MATCH("●",INDEX($H$88:$AQ$115,,MATCH($D164,$64:$64,0)-7),0),1)&amp;""""&amp;"#"&amp;BB$158&amp;"="&amp;""""&amp;VLOOKUP(BB$158,$AD$9:$AN$15,8,FALSE)&amp;""""&amp;"#g'"&amp;" ${CONFIG_DIR}"&amp;$K$7&amp;"; export "&amp;BB$158&amp;"="&amp;""""&amp;VLOOKUP(BB$158,$AD$9:$AN$15,8,FALSE)&amp;""";"),",",""",""")</f>
        <v>sed -i '' 's#COLUMN_DATA_LENGTH="YYYYMMDDhhmmss"#COLUMN_DATA_LENGTH="1"",""100"",""2"",""3"",""4"",""5"",""4.3"",""11.4"",""2"",""YYYYMMDDhhmmss"#g' ${CONFIG_DIR}db_data_config.txt; export COLUMN_DATA_LENGTH="1"",""100"",""2"",""3"",""4"",""5"",""4.3"",""11.4"",""2"",""YYYYMMDDhhmmss";</v>
      </c>
      <c r="BC164" s="71" t="str">
        <f>SUBSTITUTE(IF(VLOOKUP(BC$158,$AD$9:$AN$15,8,FALSE)=INDEX($E$117:$G$119,MATCH("●",INDEX($H$117:$AQ$119,,MATCH($D164,$64:$64,0)-7),0),1),"","sed -i "&amp;IF($AK$156="MacOS","'' ","")&amp;"'s#"&amp;BC$158&amp;"="""&amp;VLOOKUP(BC$158,$AD$9:$AN$15,8,FALSE)&amp;""""&amp;"#"&amp;BC$158&amp;"="&amp;""""&amp;INDEX($E$117:$G$119,MATCH("●",INDEX($H$117:$AQ$119,,MATCH($D164,$64:$64,0)-7),0),1)&amp;""""&amp;"#g'"&amp;" ${CONFIG_DIR}"&amp;$K$7&amp;"; export "&amp;BC$158&amp;"="&amp;""""&amp;INDEX($E$117:$G$119,MATCH("●",INDEX($H$117:$AQ$119,,MATCH($D164,$64:$64,0)-7),0),1)&amp;""";"),",",""",""")</f>
        <v>sed -i '' 's#DATE_SEPARATOR="/"#DATE_SEPARATOR="-"#g' ${CONFIG_DIR}db_data_config.txt; export DATE_SEPARATOR="-";</v>
      </c>
      <c r="BD164" s="71" t="str">
        <f>SUBSTITUTE(IF(INDEX($E$117:$G$119,MATCH("●",INDEX($H$117:$AQ$119,,MATCH($D164,$64:$64,0)-7),0),1)=VLOOKUP(BD$158,$AD$9:$AN$15,8,FALSE),"","sed -i "&amp;IF($AK$156="MacOS","'' ","")&amp;"'s#"&amp;BD$158&amp;"="""&amp;INDEX($E$117:$G$119,MATCH("●",INDEX($H$117:$AQ$119,,MATCH($D164,$64:$64,0)-7),0),1)&amp;""""&amp;"#"&amp;BD$158&amp;"="&amp;""""&amp;VLOOKUP(BD$158,$AD$9:$AN$15,8,FALSE)&amp;""""&amp;"#g'"&amp;" ${CONFIG_DIR}"&amp;$K$7&amp;"; export "&amp;BD$158&amp;"="&amp;""""&amp;VLOOKUP(BD$158,$AD$9:$AN$15,8,FALSE)&amp;""";"),",",""",""")</f>
        <v>sed -i '' 's#DATE_SEPARATOR="-"#DATE_SEPARATOR="/"#g' ${CONFIG_DIR}db_data_config.txt; export DATE_SEPARATOR="/";</v>
      </c>
      <c r="BE164" s="71" t="str">
        <f>SUBSTITUTE(IF(VLOOKUP(BE$158,$AD$9:$AN$15,8,FALSE)=INDEX($E$121:$G$122,MATCH("●",INDEX($H$121:$AQ$122,,MATCH($D164,$64:$64,0)-7),0),1),"","sed -i "&amp;IF($AK$156="MacOS","'' ","")&amp;"'s#"&amp;BE$158&amp;"="""&amp;VLOOKUP(BE$158,$AD$9:$AN$15,8,FALSE)&amp;""""&amp;"#"&amp;BE$158&amp;"="&amp;""""&amp;INDEX($E$121:$G$122,MATCH("●",INDEX($H$121:$AQ$122,,MATCH($D164,$64:$64,0)-7),0),1)&amp;""""&amp;"#g'"&amp;" ${CONFIG_DIR}"&amp;$K$7&amp;"; export "&amp;BE$158&amp;"="&amp;""""&amp;INDEX($E$121:$G$122,MATCH("●",INDEX($H$121:$AQ$122,,MATCH($D164,$64:$64,0)-7),0),1)&amp;""";"),",",""",""")</f>
        <v/>
      </c>
      <c r="BF164" s="71" t="str">
        <f>SUBSTITUTE(IF(INDEX($E$121:$G$122,MATCH("●",INDEX($H$121:$AQ$122,,MATCH($D164,$64:$64,0)-7),0),1)=VLOOKUP(BF$158,$AD$9:$AN$15,8,FALSE),"","sed -i "&amp;IF($AK$156="MacOS","'' ","")&amp;"'s#"&amp;BF$158&amp;"="""&amp;INDEX($E$121:$G$122,MATCH("●",INDEX($H$121:$AQ$122,,MATCH($D164,$64:$64,0)-7),0),1)&amp;""""&amp;"#"&amp;BF$158&amp;"="&amp;""""&amp;VLOOKUP(BF$158,$AD$9:$AN$15,8,FALSE)&amp;""""&amp;"#g'"&amp;" ${CONFIG_DIR}"&amp;$K$7&amp;"; export "&amp;BF$158&amp;"="&amp;""""&amp;VLOOKUP(BF$158,$AD$9:$AN$15,8,FALSE)&amp;""";"),",",""",""")</f>
        <v/>
      </c>
      <c r="BG164" s="71" t="str">
        <f>SUBSTITUTE(IF(VLOOKUP(BG$158,$AD$9:$AN$15,8,FALSE)=INDEX($E$124:$G$125,MATCH("●",INDEX($H$124:$AQ$125,,MATCH($D164,$64:$64,0)-7),0),1),"","sed -i "&amp;IF($AK$156="MacOS","'' ","")&amp;"'s#"&amp;BG$158&amp;"="""&amp;VLOOKUP(BG$158,$AD$9:$AN$15,8,FALSE)&amp;""""&amp;"#"&amp;BG$158&amp;"="&amp;""""&amp;INDEX($E$124:$G$125,MATCH("●",INDEX($H$124:$AQ$125,,MATCH($D164,$64:$64,0)-7),0),1)&amp;""""&amp;"#g'"&amp;" ${CONFIG_DIR}"&amp;$K$7&amp;"; export "&amp;BG$158&amp;"="&amp;""""&amp;INDEX($E$124:$G$125,MATCH("●",INDEX($H$124:$AQ$125,,MATCH($D164,$64:$64,0)-7),0),1)&amp;""";"),",",""",""")</f>
        <v/>
      </c>
      <c r="BH164" s="71" t="str">
        <f>SUBSTITUTE(IF(INDEX($E$124:$G$125,MATCH("●",INDEX($H$124:$AQ$125,,MATCH($D164,$64:$64,0)-7),0),1)=VLOOKUP(BH$158,$AD$9:$AN$15,8,FALSE),"","sed -i "&amp;IF($AK$156="MacOS","'' ","")&amp;"'s#"&amp;BH$158&amp;"="""&amp;INDEX($E$124:$G$125,MATCH("●",INDEX($H$124:$AQ$125,,MATCH($D164,$64:$64,0)-7),0),1)&amp;""""&amp;"#"&amp;BH$158&amp;"="&amp;""""&amp;VLOOKUP(BH$158,$AD$9:$AN$15,8,FALSE)&amp;""""&amp;"#g'"&amp;" ${CONFIG_DIR}"&amp;$K$7&amp;"; export "&amp;BH$158&amp;"="&amp;""""&amp;VLOOKUP(BH$158,$AD$9:$AN$15,8,FALSE)&amp;""";"),",",""",""")</f>
        <v/>
      </c>
      <c r="BI164" s="71" t="str">
        <f>SUBSTITUTE(IF(VLOOKUP(BI$158,$AD$9:$AN$15,8,FALSE)=INDEX($E$127:$G$128,MATCH("●",INDEX($H$127:$AQ$128,,MATCH($D164,$64:$64,0)-7),0),1),"","sed -i "&amp;IF($AK$156="MacOS","'' ","")&amp;"'s#"&amp;BI$158&amp;"="""&amp;VLOOKUP(BI$158,$AD$9:$AN$15,8,FALSE)&amp;""""&amp;"#"&amp;BI$158&amp;"="&amp;""""&amp;INDEX($E$127:$G$128,MATCH("●",INDEX($H$127:$AQ$128,,MATCH($D164,$64:$64,0)-7),0),1)&amp;""""&amp;"#g'"&amp;" ${CONFIG_DIR}"&amp;$K$7&amp;"; export "&amp;BI$158&amp;"="&amp;""""&amp;INDEX($E$127:$G$128,MATCH("●",INDEX($H$127:$AQ$128,,MATCH($D164,$64:$64,0)-7),0),1)&amp;""";"),",",""",""")</f>
        <v>sed -i '' 's#REFERENCE_DATE="2025/01/07"#REFERENCE_DATE="NONE"#g' ${CONFIG_DIR}db_data_config.txt; export REFERENCE_DATE="NONE";</v>
      </c>
      <c r="BJ164" s="71" t="str">
        <f>SUBSTITUTE(IF(INDEX($E$127:$G$128,MATCH("●",INDEX($H$127:$AQ$128,,MATCH($D164,$64:$64,0)-7),0),1)=VLOOKUP(BJ$158,$AD$9:$AN$15,8,FALSE),"","sed -i "&amp;IF($AK$156="MacOS","'' ","")&amp;"'s#"&amp;BJ$158&amp;"="""&amp;INDEX($E$127:$G$128,MATCH("●",INDEX($H$127:$AQ$128,,MATCH($D164,$64:$64,0)-7),0),1)&amp;""""&amp;"#"&amp;BJ$158&amp;"="&amp;""""&amp;VLOOKUP(BJ$158,$AD$9:$AN$15,8,FALSE)&amp;""""&amp;"#g'"&amp;" ${CONFIG_DIR}"&amp;$K$7&amp;"; export "&amp;BJ$158&amp;"="&amp;""""&amp;VLOOKUP(BJ$158,$AD$9:$AN$15,8,FALSE)&amp;""";"),",",""",""")</f>
        <v>sed -i '' 's#REFERENCE_DATE="NONE"#REFERENCE_DATE="2025/01/07"#g' ${CONFIG_DIR}db_data_config.txt; export REFERENCE_DATE="2025/01/07";</v>
      </c>
      <c r="BK164" s="71" t="str">
        <f t="shared" si="3"/>
        <v/>
      </c>
      <c r="BL164" s="71" t="str">
        <f t="shared" si="4"/>
        <v/>
      </c>
      <c r="BM164" s="5" t="s">
        <v>735</v>
      </c>
    </row>
    <row r="165" spans="4:65" ht="136" customHeight="1">
      <c r="D165" s="96">
        <f t="shared" si="5"/>
        <v>42</v>
      </c>
      <c r="E165" s="97"/>
      <c r="F165" s="97"/>
      <c r="G165" s="98"/>
      <c r="H165" s="45" t="str">
        <f t="shared" ca="1" si="2"/>
        <v>clear; echo テストケース042; sed -i '' 's#COLUMN_DATA_LENGTH="1","100","2","3","4","5","4.3","11.4","2","YYYYMMDDhhmmss"#COLUMN_DATA_LENGTH="YYYYMMDDhhmmss"#g' ${CONFIG_DIR}db_data_config.txt; export COLUMN_DATA_LENGTH="YYYYMMDDhhmmss";sed -i '' 's#DATE_SEPARATOR="/"#DATE_SEPARATOR="-"#g' ${CONFIG_DIR}db_data_config.txt; export DATE_SEPARATOR="-";sh ./script/db_assemble_normal_data.sh; sed -i '' 's#COLUMN_DATA_LENGTH="YYYYMMDDhhmmss"#COLUMN_DATA_LENGTH="1","100","2","3","4","5","4.3","11.4","2","YYYYMMDDhhmmss"#g' ${CONFIG_DIR}db_data_config.txt; export COLUMN_DATA_LENGTH="1","100","2","3","4","5","4.3","11.4","2","YYYYMMDDhhmmss";sed -i '' 's#DATE_SEPARATOR="-"#DATE_SEPARATOR="/"#g' ${CONFIG_DIR}db_data_config.txt; export DATE_SEPARATOR="/";</v>
      </c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  <c r="AE165" s="99" t="str" cm="1">
        <f t="array" ref="AE165">SUBSTITUTE(INDEX($H$134:$AQ$134, , MATCH($D165, $64:$64, 0)-7),"-","")</f>
        <v>異常</v>
      </c>
      <c r="AF165" s="100"/>
      <c r="AG165" s="101"/>
      <c r="AH165" s="102" t="s">
        <v>1691</v>
      </c>
      <c r="AI165" s="103"/>
      <c r="AJ165" s="103"/>
      <c r="AK165" s="103"/>
      <c r="AL165" s="103"/>
      <c r="AM165" s="103"/>
      <c r="AN165" s="103"/>
      <c r="AO165" s="103"/>
      <c r="AP165" s="103"/>
      <c r="AQ165" s="104"/>
      <c r="AS165" s="68" t="str" cm="1">
        <f t="array" ref="AS165">SUBSTITUTE(TEXT(INDEX($H$137:$AQ$137,1,$D165-36),"000000"),"-","")</f>
        <v>410102</v>
      </c>
      <c r="AT165" s="69"/>
      <c r="AU165" s="70"/>
      <c r="AW165" s="71" t="str">
        <f>SUBSTITUTE(IF(VLOOKUP(AW$158,$AD$9:$AN$15,8,FALSE)=INDEX($E$70:$G$72,MATCH("●",INDEX($H$70:$AQ$72,,MATCH($D165,$64:$64,0)-7),0),1),"","sed -i "&amp;IF($AK$156="MacOS","'' ","")&amp;"'s#"&amp;AW$158&amp;"="""&amp;VLOOKUP(AW$158,$AD$9:$AN$15,8,FALSE)&amp;""""&amp;"#"&amp;AW$158&amp;"="&amp;""""&amp;INDEX($E$70:$G$72,MATCH("●",INDEX($H$70:$AQ$72,,MATCH($D165,$64:$64,0)-7),0),1)&amp;""""&amp;"#g'"&amp;" ${CONFIG_DIR}"&amp;$K$7&amp;"; export "&amp;AW$158&amp;"="&amp;""""&amp;INDEX($E$70:$G$72,MATCH("●",INDEX($H$70:$AQ$72,,MATCH($D165,$64:$64,0)-7),0),1)&amp;""";"),",",""",""")</f>
        <v/>
      </c>
      <c r="AX165" s="71" t="str">
        <f>SUBSTITUTE(IF(INDEX($E$70:$G$72,MATCH("●",INDEX($H$70:$AQ$72,,MATCH($D165,$64:$64,0)-7),0),1)=VLOOKUP(AX$158,$AD$9:$AN$15,8,FALSE),"","sed -i "&amp;IF($AK$156="MacOS","'' ","")&amp;"'s#"&amp;AX$158&amp;"="""&amp;INDEX($E$70:$G$72,MATCH("●",INDEX($H$70:$AQ$72,,MATCH($D165,$64:$64,0)-7),0),1)&amp;""""&amp;"#"&amp;AX$158&amp;"="&amp;""""&amp;VLOOKUP(AX$158,$AD$9:$AN$15,8,FALSE)&amp;""""&amp;"#g'"&amp;" ${CONFIG_DIR}"&amp;$K$7&amp;"; export "&amp;AX$158&amp;"="&amp;""""&amp;VLOOKUP(AX$158,$AD$9:$AN$15,8,FALSE)&amp;""";"),",",""",""")</f>
        <v/>
      </c>
      <c r="AY165" s="71" t="str">
        <f>SUBSTITUTE(IF(VLOOKUP(AY$158,$AD$9:$AN$15,8,FALSE)=INDEX($E$74:$G$86,MATCH("●",INDEX($H$74:$AQ$86,,MATCH($D165,$64:$64,0)-7),0),1),"","sed -i "&amp;IF($AK$156="MacOS","'' ","")&amp;"'s#"&amp;AY$158&amp;"="""&amp;VLOOKUP(AY$158,$AD$9:$AN$15,8,FALSE)&amp;""""&amp;"#"&amp;AY$158&amp;"="&amp;""""&amp;INDEX($E$74:$G$86,MATCH("●",INDEX($H$74:$AQ$86,,MATCH($D165,$64:$64,0)-7),0),1)&amp;""""&amp;"#g'"&amp;" ${CONFIG_DIR}"&amp;$K$7&amp;"; export "&amp;AY$158&amp;"="&amp;""""&amp;INDEX($E$74:$G$86,MATCH("●",INDEX($H$74:$AQ$86,,MATCH($D165,$64:$64,0)-7),0),1)&amp;""";"),",",""",""")</f>
        <v/>
      </c>
      <c r="AZ165" s="71" t="str">
        <f>SUBSTITUTE(IF(INDEX($E$74:$G$86,MATCH("●",INDEX($H$74:$AQ$86,,MATCH($D165,$64:$64,0)-7),0),1)=VLOOKUP(AZ$158,$AD$9:$AN$15,8,FALSE),"","sed -i "&amp;IF($AK$156="MacOS","'' ","")&amp;"'s#"&amp;AZ$158&amp;"="""&amp;INDEX($E$74:$G$86,MATCH("●",INDEX($H$74:$AQ$86,,MATCH($D165,$64:$64,0)-7),0),1)&amp;""""&amp;"#"&amp;AZ$158&amp;"="&amp;""""&amp;VLOOKUP(AZ$158,$AD$9:$AN$15,8,FALSE)&amp;""""&amp;"#g'"&amp;" ${CONFIG_DIR}"&amp;$K$7&amp;"; export "&amp;AZ$158&amp;"="&amp;""""&amp;VLOOKUP(AZ$158,$AD$9:$AN$15,8,FALSE)&amp;""";"),",",""",""")</f>
        <v/>
      </c>
      <c r="BA165" s="71" t="str">
        <f>SUBSTITUTE(IF(VLOOKUP(BA$158,$AD$9:$AN$15,8,FALSE)=INDEX($E$88:$G$115,MATCH("●",INDEX($H$88:$AQ$115,,MATCH($D165,$64:$64,0)-7),0),1),"","sed -i "&amp;IF($AK$156="MacOS","'' ","")&amp;"'s#"&amp;BA$158&amp;"="""&amp;VLOOKUP(BA$158,$AD$9:$AN$15,8,FALSE)&amp;""""&amp;"#"&amp;BA$158&amp;"="&amp;""""&amp;INDEX($E$88:$G$115,MATCH("●",INDEX($H$88:$AQ$115,,MATCH($D165,$64:$64,0)-7),0),1)&amp;""""&amp;"#g'"&amp;" ${CONFIG_DIR}"&amp;$K$7&amp;"; export "&amp;BA$158&amp;"="&amp;""""&amp;INDEX($E$88:$G$115,MATCH("●",INDEX($H$88:$AQ$115,,MATCH($D165,$64:$64,0)-7),0),1)&amp;""";"),",",""",""")</f>
        <v>sed -i '' 's#COLUMN_DATA_LENGTH="1"",""100"",""2"",""3"",""4"",""5"",""4.3"",""11.4"",""2"",""YYYYMMDDhhmmss"#COLUMN_DATA_LENGTH="YYYYMMDDhhmmss"#g' ${CONFIG_DIR}db_data_config.txt; export COLUMN_DATA_LENGTH="YYYYMMDDhhmmss";</v>
      </c>
      <c r="BB165" s="71" t="str">
        <f>SUBSTITUTE(IF(INDEX($E$88:$G$115,MATCH("●",INDEX($H$88:$AQ$115,,MATCH($D165,$64:$64,0)-7),0),1)=VLOOKUP(BB$158,$AD$9:$AN$15,8,FALSE),"","sed -i "&amp;IF($AK$156="MacOS","'' ","")&amp;"'s#"&amp;BB$158&amp;"="""&amp;INDEX($E$88:$G$115,MATCH("●",INDEX($H$88:$AQ$115,,MATCH($D165,$64:$64,0)-7),0),1)&amp;""""&amp;"#"&amp;BB$158&amp;"="&amp;""""&amp;VLOOKUP(BB$158,$AD$9:$AN$15,8,FALSE)&amp;""""&amp;"#g'"&amp;" ${CONFIG_DIR}"&amp;$K$7&amp;"; export "&amp;BB$158&amp;"="&amp;""""&amp;VLOOKUP(BB$158,$AD$9:$AN$15,8,FALSE)&amp;""";"),",",""",""")</f>
        <v>sed -i '' 's#COLUMN_DATA_LENGTH="YYYYMMDDhhmmss"#COLUMN_DATA_LENGTH="1"",""100"",""2"",""3"",""4"",""5"",""4.3"",""11.4"",""2"",""YYYYMMDDhhmmss"#g' ${CONFIG_DIR}db_data_config.txt; export COLUMN_DATA_LENGTH="1"",""100"",""2"",""3"",""4"",""5"",""4.3"",""11.4"",""2"",""YYYYMMDDhhmmss";</v>
      </c>
      <c r="BC165" s="71" t="str">
        <f>SUBSTITUTE(IF(VLOOKUP(BC$158,$AD$9:$AN$15,8,FALSE)=INDEX($E$117:$G$119,MATCH("●",INDEX($H$117:$AQ$119,,MATCH($D165,$64:$64,0)-7),0),1),"","sed -i "&amp;IF($AK$156="MacOS","'' ","")&amp;"'s#"&amp;BC$158&amp;"="""&amp;VLOOKUP(BC$158,$AD$9:$AN$15,8,FALSE)&amp;""""&amp;"#"&amp;BC$158&amp;"="&amp;""""&amp;INDEX($E$117:$G$119,MATCH("●",INDEX($H$117:$AQ$119,,MATCH($D165,$64:$64,0)-7),0),1)&amp;""""&amp;"#g'"&amp;" ${CONFIG_DIR}"&amp;$K$7&amp;"; export "&amp;BC$158&amp;"="&amp;""""&amp;INDEX($E$117:$G$119,MATCH("●",INDEX($H$117:$AQ$119,,MATCH($D165,$64:$64,0)-7),0),1)&amp;""";"),",",""",""")</f>
        <v>sed -i '' 's#DATE_SEPARATOR="/"#DATE_SEPARATOR="-"#g' ${CONFIG_DIR}db_data_config.txt; export DATE_SEPARATOR="-";</v>
      </c>
      <c r="BD165" s="71" t="str">
        <f>SUBSTITUTE(IF(INDEX($E$117:$G$119,MATCH("●",INDEX($H$117:$AQ$119,,MATCH($D165,$64:$64,0)-7),0),1)=VLOOKUP(BD$158,$AD$9:$AN$15,8,FALSE),"","sed -i "&amp;IF($AK$156="MacOS","'' ","")&amp;"'s#"&amp;BD$158&amp;"="""&amp;INDEX($E$117:$G$119,MATCH("●",INDEX($H$117:$AQ$119,,MATCH($D165,$64:$64,0)-7),0),1)&amp;""""&amp;"#"&amp;BD$158&amp;"="&amp;""""&amp;VLOOKUP(BD$158,$AD$9:$AN$15,8,FALSE)&amp;""""&amp;"#g'"&amp;" ${CONFIG_DIR}"&amp;$K$7&amp;"; export "&amp;BD$158&amp;"="&amp;""""&amp;VLOOKUP(BD$158,$AD$9:$AN$15,8,FALSE)&amp;""";"),",",""",""")</f>
        <v>sed -i '' 's#DATE_SEPARATOR="-"#DATE_SEPARATOR="/"#g' ${CONFIG_DIR}db_data_config.txt; export DATE_SEPARATOR="/";</v>
      </c>
      <c r="BE165" s="71" t="str">
        <f>SUBSTITUTE(IF(VLOOKUP(BE$158,$AD$9:$AN$15,8,FALSE)=INDEX($E$121:$G$122,MATCH("●",INDEX($H$121:$AQ$122,,MATCH($D165,$64:$64,0)-7),0),1),"","sed -i "&amp;IF($AK$156="MacOS","'' ","")&amp;"'s#"&amp;BE$158&amp;"="""&amp;VLOOKUP(BE$158,$AD$9:$AN$15,8,FALSE)&amp;""""&amp;"#"&amp;BE$158&amp;"="&amp;""""&amp;INDEX($E$121:$G$122,MATCH("●",INDEX($H$121:$AQ$122,,MATCH($D165,$64:$64,0)-7),0),1)&amp;""""&amp;"#g'"&amp;" ${CONFIG_DIR}"&amp;$K$7&amp;"; export "&amp;BE$158&amp;"="&amp;""""&amp;INDEX($E$121:$G$122,MATCH("●",INDEX($H$121:$AQ$122,,MATCH($D165,$64:$64,0)-7),0),1)&amp;""";"),",",""",""")</f>
        <v/>
      </c>
      <c r="BF165" s="71" t="str">
        <f>SUBSTITUTE(IF(INDEX($E$121:$G$122,MATCH("●",INDEX($H$121:$AQ$122,,MATCH($D165,$64:$64,0)-7),0),1)=VLOOKUP(BF$158,$AD$9:$AN$15,8,FALSE),"","sed -i "&amp;IF($AK$156="MacOS","'' ","")&amp;"'s#"&amp;BF$158&amp;"="""&amp;INDEX($E$121:$G$122,MATCH("●",INDEX($H$121:$AQ$122,,MATCH($D165,$64:$64,0)-7),0),1)&amp;""""&amp;"#"&amp;BF$158&amp;"="&amp;""""&amp;VLOOKUP(BF$158,$AD$9:$AN$15,8,FALSE)&amp;""""&amp;"#g'"&amp;" ${CONFIG_DIR}"&amp;$K$7&amp;"; export "&amp;BF$158&amp;"="&amp;""""&amp;VLOOKUP(BF$158,$AD$9:$AN$15,8,FALSE)&amp;""";"),",",""",""")</f>
        <v/>
      </c>
      <c r="BG165" s="71" t="str">
        <f>SUBSTITUTE(IF(VLOOKUP(BG$158,$AD$9:$AN$15,8,FALSE)=INDEX($E$124:$G$125,MATCH("●",INDEX($H$124:$AQ$125,,MATCH($D165,$64:$64,0)-7),0),1),"","sed -i "&amp;IF($AK$156="MacOS","'' ","")&amp;"'s#"&amp;BG$158&amp;"="""&amp;VLOOKUP(BG$158,$AD$9:$AN$15,8,FALSE)&amp;""""&amp;"#"&amp;BG$158&amp;"="&amp;""""&amp;INDEX($E$124:$G$125,MATCH("●",INDEX($H$124:$AQ$125,,MATCH($D165,$64:$64,0)-7),0),1)&amp;""""&amp;"#g'"&amp;" ${CONFIG_DIR}"&amp;$K$7&amp;"; export "&amp;BG$158&amp;"="&amp;""""&amp;INDEX($E$124:$G$125,MATCH("●",INDEX($H$124:$AQ$125,,MATCH($D165,$64:$64,0)-7),0),1)&amp;""";"),",",""",""")</f>
        <v/>
      </c>
      <c r="BH165" s="71" t="str">
        <f>SUBSTITUTE(IF(INDEX($E$124:$G$125,MATCH("●",INDEX($H$124:$AQ$125,,MATCH($D165,$64:$64,0)-7),0),1)=VLOOKUP(BH$158,$AD$9:$AN$15,8,FALSE),"","sed -i "&amp;IF($AK$156="MacOS","'' ","")&amp;"'s#"&amp;BH$158&amp;"="""&amp;INDEX($E$124:$G$125,MATCH("●",INDEX($H$124:$AQ$125,,MATCH($D165,$64:$64,0)-7),0),1)&amp;""""&amp;"#"&amp;BH$158&amp;"="&amp;""""&amp;VLOOKUP(BH$158,$AD$9:$AN$15,8,FALSE)&amp;""""&amp;"#g'"&amp;" ${CONFIG_DIR}"&amp;$K$7&amp;"; export "&amp;BH$158&amp;"="&amp;""""&amp;VLOOKUP(BH$158,$AD$9:$AN$15,8,FALSE)&amp;""";"),",",""",""")</f>
        <v/>
      </c>
      <c r="BI165" s="71" t="str">
        <f>SUBSTITUTE(IF(VLOOKUP(BI$158,$AD$9:$AN$15,8,FALSE)=INDEX($E$127:$G$128,MATCH("●",INDEX($H$127:$AQ$128,,MATCH($D165,$64:$64,0)-7),0),1),"","sed -i "&amp;IF($AK$156="MacOS","'' ","")&amp;"'s#"&amp;BI$158&amp;"="""&amp;VLOOKUP(BI$158,$AD$9:$AN$15,8,FALSE)&amp;""""&amp;"#"&amp;BI$158&amp;"="&amp;""""&amp;INDEX($E$127:$G$128,MATCH("●",INDEX($H$127:$AQ$128,,MATCH($D165,$64:$64,0)-7),0),1)&amp;""""&amp;"#g'"&amp;" ${CONFIG_DIR}"&amp;$K$7&amp;"; export "&amp;BI$158&amp;"="&amp;""""&amp;INDEX($E$127:$G$128,MATCH("●",INDEX($H$127:$AQ$128,,MATCH($D165,$64:$64,0)-7),0),1)&amp;""";"),",",""",""")</f>
        <v/>
      </c>
      <c r="BJ165" s="71" t="str">
        <f>SUBSTITUTE(IF(INDEX($E$127:$G$128,MATCH("●",INDEX($H$127:$AQ$128,,MATCH($D165,$64:$64,0)-7),0),1)=VLOOKUP(BJ$158,$AD$9:$AN$15,8,FALSE),"","sed -i "&amp;IF($AK$156="MacOS","'' ","")&amp;"'s#"&amp;BJ$158&amp;"="""&amp;INDEX($E$127:$G$128,MATCH("●",INDEX($H$127:$AQ$128,,MATCH($D165,$64:$64,0)-7),0),1)&amp;""""&amp;"#"&amp;BJ$158&amp;"="&amp;""""&amp;VLOOKUP(BJ$158,$AD$9:$AN$15,8,FALSE)&amp;""""&amp;"#g'"&amp;" ${CONFIG_DIR}"&amp;$K$7&amp;"; export "&amp;BJ$158&amp;"="&amp;""""&amp;VLOOKUP(BJ$158,$AD$9:$AN$15,8,FALSE)&amp;""";"),",",""",""")</f>
        <v/>
      </c>
      <c r="BK165" s="71" t="str">
        <f t="shared" si="3"/>
        <v/>
      </c>
      <c r="BL165" s="71" t="str">
        <f t="shared" si="4"/>
        <v/>
      </c>
      <c r="BM165" s="5" t="s">
        <v>735</v>
      </c>
    </row>
    <row r="166" spans="4:65" ht="136" customHeight="1">
      <c r="D166" s="96">
        <f t="shared" si="5"/>
        <v>43</v>
      </c>
      <c r="E166" s="97"/>
      <c r="F166" s="97"/>
      <c r="G166" s="98"/>
      <c r="H166" s="45" t="str">
        <f t="shared" ca="1" si="2"/>
        <v>clear; echo テストケース043; sed -i '' 's#COLUMN_DATA_TYPE="char","string","byte","short","int","long","float","double","boolean","date"#COLUMN_DATA_TYPE="date"#g' ${CONFIG_DIR}db_data_config.txt; export COLUMN_DATA_TYPE="date";sed -i '' 's#DATE_SEPARATOR="/"#DATE_SEPARATOR="-"#g' ${CONFIG_DIR}db_data_config.txt; export DATE_SEPARATOR="-";sh ./script/db_assemble_normal_data.sh; sed -i '' 's#COLUMN_DATA_TYPE="date"#COLUMN_DATA_TYPE="char","string","byte","short","int","long","float","double","boolean","date"#g' ${CONFIG_DIR}db_data_config.txt; export COLUMN_DATA_TYPE="char","string","byte","short","int","long","float","double","boolean","date";sed -i '' 's#DATE_SEPARATOR="-"#DATE_SEPARATOR="/"#g' ${CONFIG_DIR}db_data_config.txt; export DATE_SEPARATOR="/";</v>
      </c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7"/>
      <c r="AE166" s="99" t="str" cm="1">
        <f t="array" ref="AE166">SUBSTITUTE(INDEX($H$134:$AQ$134, , MATCH($D166, $64:$64, 0)-7),"-","")</f>
        <v>異常</v>
      </c>
      <c r="AF166" s="100"/>
      <c r="AG166" s="101"/>
      <c r="AH166" s="102" t="s">
        <v>1692</v>
      </c>
      <c r="AI166" s="103"/>
      <c r="AJ166" s="103"/>
      <c r="AK166" s="103"/>
      <c r="AL166" s="103"/>
      <c r="AM166" s="103"/>
      <c r="AN166" s="103"/>
      <c r="AO166" s="103"/>
      <c r="AP166" s="103"/>
      <c r="AQ166" s="104"/>
      <c r="AS166" s="68" t="str" cm="1">
        <f t="array" ref="AS166">SUBSTITUTE(TEXT(INDEX($H$137:$AQ$137,1,$D166-36),"000000"),"-","")</f>
        <v>410102</v>
      </c>
      <c r="AT166" s="69"/>
      <c r="AU166" s="70"/>
      <c r="AW166" s="71" t="str">
        <f>SUBSTITUTE(IF(VLOOKUP(AW$158,$AD$9:$AN$15,8,FALSE)=INDEX($E$70:$G$72,MATCH("●",INDEX($H$70:$AQ$72,,MATCH($D166,$64:$64,0)-7),0),1),"","sed -i "&amp;IF($AK$156="MacOS","'' ","")&amp;"'s#"&amp;AW$158&amp;"="""&amp;VLOOKUP(AW$158,$AD$9:$AN$15,8,FALSE)&amp;""""&amp;"#"&amp;AW$158&amp;"="&amp;""""&amp;INDEX($E$70:$G$72,MATCH("●",INDEX($H$70:$AQ$72,,MATCH($D166,$64:$64,0)-7),0),1)&amp;""""&amp;"#g'"&amp;" ${CONFIG_DIR}"&amp;$K$7&amp;"; export "&amp;AW$158&amp;"="&amp;""""&amp;INDEX($E$70:$G$72,MATCH("●",INDEX($H$70:$AQ$72,,MATCH($D166,$64:$64,0)-7),0),1)&amp;""";"),",",""",""")</f>
        <v/>
      </c>
      <c r="AX166" s="71" t="str">
        <f>SUBSTITUTE(IF(INDEX($E$70:$G$72,MATCH("●",INDEX($H$70:$AQ$72,,MATCH($D166,$64:$64,0)-7),0),1)=VLOOKUP(AX$158,$AD$9:$AN$15,8,FALSE),"","sed -i "&amp;IF($AK$156="MacOS","'' ","")&amp;"'s#"&amp;AX$158&amp;"="""&amp;INDEX($E$70:$G$72,MATCH("●",INDEX($H$70:$AQ$72,,MATCH($D166,$64:$64,0)-7),0),1)&amp;""""&amp;"#"&amp;AX$158&amp;"="&amp;""""&amp;VLOOKUP(AX$158,$AD$9:$AN$15,8,FALSE)&amp;""""&amp;"#g'"&amp;" ${CONFIG_DIR}"&amp;$K$7&amp;"; export "&amp;AX$158&amp;"="&amp;""""&amp;VLOOKUP(AX$158,$AD$9:$AN$15,8,FALSE)&amp;""";"),",",""",""")</f>
        <v/>
      </c>
      <c r="AY166" s="71" t="str">
        <f>SUBSTITUTE(IF(VLOOKUP(AY$158,$AD$9:$AN$15,8,FALSE)=INDEX($E$74:$G$86,MATCH("●",INDEX($H$74:$AQ$86,,MATCH($D166,$64:$64,0)-7),0),1),"","sed -i "&amp;IF($AK$156="MacOS","'' ","")&amp;"'s#"&amp;AY$158&amp;"="""&amp;VLOOKUP(AY$158,$AD$9:$AN$15,8,FALSE)&amp;""""&amp;"#"&amp;AY$158&amp;"="&amp;""""&amp;INDEX($E$74:$G$86,MATCH("●",INDEX($H$74:$AQ$86,,MATCH($D166,$64:$64,0)-7),0),1)&amp;""""&amp;"#g'"&amp;" ${CONFIG_DIR}"&amp;$K$7&amp;"; export "&amp;AY$158&amp;"="&amp;""""&amp;INDEX($E$74:$G$86,MATCH("●",INDEX($H$74:$AQ$86,,MATCH($D166,$64:$64,0)-7),0),1)&amp;""";"),",",""",""")</f>
        <v>sed -i '' 's#COLUMN_DATA_TYPE="char"",""string"",""byte"",""short"",""int"",""long"",""float"",""double"",""boolean"",""date"#COLUMN_DATA_TYPE="date"#g' ${CONFIG_DIR}db_data_config.txt; export COLUMN_DATA_TYPE="date";</v>
      </c>
      <c r="AZ166" s="71" t="str">
        <f>SUBSTITUTE(IF(INDEX($E$74:$G$86,MATCH("●",INDEX($H$74:$AQ$86,,MATCH($D166,$64:$64,0)-7),0),1)=VLOOKUP(AZ$158,$AD$9:$AN$15,8,FALSE),"","sed -i "&amp;IF($AK$156="MacOS","'' ","")&amp;"'s#"&amp;AZ$158&amp;"="""&amp;INDEX($E$74:$G$86,MATCH("●",INDEX($H$74:$AQ$86,,MATCH($D166,$64:$64,0)-7),0),1)&amp;""""&amp;"#"&amp;AZ$158&amp;"="&amp;""""&amp;VLOOKUP(AZ$158,$AD$9:$AN$15,8,FALSE)&amp;""""&amp;"#g'"&amp;" ${CONFIG_DIR}"&amp;$K$7&amp;"; export "&amp;AZ$158&amp;"="&amp;""""&amp;VLOOKUP(AZ$158,$AD$9:$AN$15,8,FALSE)&amp;""";"),",",""",""")</f>
        <v>sed -i '' 's#COLUMN_DATA_TYPE="date"#COLUMN_DATA_TYPE="char"",""string"",""byte"",""short"",""int"",""long"",""float"",""double"",""boolean"",""date"#g' ${CONFIG_DIR}db_data_config.txt; export COLUMN_DATA_TYPE="char"",""string"",""byte"",""short"",""int"",""long"",""float"",""double"",""boolean"",""date";</v>
      </c>
      <c r="BA166" s="71" t="str">
        <f>SUBSTITUTE(IF(VLOOKUP(BA$158,$AD$9:$AN$15,8,FALSE)=INDEX($E$88:$G$115,MATCH("●",INDEX($H$88:$AQ$115,,MATCH($D166,$64:$64,0)-7),0),1),"","sed -i "&amp;IF($AK$156="MacOS","'' ","")&amp;"'s#"&amp;BA$158&amp;"="""&amp;VLOOKUP(BA$158,$AD$9:$AN$15,8,FALSE)&amp;""""&amp;"#"&amp;BA$158&amp;"="&amp;""""&amp;INDEX($E$88:$G$115,MATCH("●",INDEX($H$88:$AQ$115,,MATCH($D166,$64:$64,0)-7),0),1)&amp;""""&amp;"#g'"&amp;" ${CONFIG_DIR}"&amp;$K$7&amp;"; export "&amp;BA$158&amp;"="&amp;""""&amp;INDEX($E$88:$G$115,MATCH("●",INDEX($H$88:$AQ$115,,MATCH($D166,$64:$64,0)-7),0),1)&amp;""";"),",",""",""")</f>
        <v/>
      </c>
      <c r="BB166" s="71" t="str">
        <f>SUBSTITUTE(IF(INDEX($E$88:$G$115,MATCH("●",INDEX($H$88:$AQ$115,,MATCH($D166,$64:$64,0)-7),0),1)=VLOOKUP(BB$158,$AD$9:$AN$15,8,FALSE),"","sed -i "&amp;IF($AK$156="MacOS","'' ","")&amp;"'s#"&amp;BB$158&amp;"="""&amp;INDEX($E$88:$G$115,MATCH("●",INDEX($H$88:$AQ$115,,MATCH($D166,$64:$64,0)-7),0),1)&amp;""""&amp;"#"&amp;BB$158&amp;"="&amp;""""&amp;VLOOKUP(BB$158,$AD$9:$AN$15,8,FALSE)&amp;""""&amp;"#g'"&amp;" ${CONFIG_DIR}"&amp;$K$7&amp;"; export "&amp;BB$158&amp;"="&amp;""""&amp;VLOOKUP(BB$158,$AD$9:$AN$15,8,FALSE)&amp;""";"),",",""",""")</f>
        <v/>
      </c>
      <c r="BC166" s="71" t="str">
        <f>SUBSTITUTE(IF(VLOOKUP(BC$158,$AD$9:$AN$15,8,FALSE)=INDEX($E$117:$G$119,MATCH("●",INDEX($H$117:$AQ$119,,MATCH($D166,$64:$64,0)-7),0),1),"","sed -i "&amp;IF($AK$156="MacOS","'' ","")&amp;"'s#"&amp;BC$158&amp;"="""&amp;VLOOKUP(BC$158,$AD$9:$AN$15,8,FALSE)&amp;""""&amp;"#"&amp;BC$158&amp;"="&amp;""""&amp;INDEX($E$117:$G$119,MATCH("●",INDEX($H$117:$AQ$119,,MATCH($D166,$64:$64,0)-7),0),1)&amp;""""&amp;"#g'"&amp;" ${CONFIG_DIR}"&amp;$K$7&amp;"; export "&amp;BC$158&amp;"="&amp;""""&amp;INDEX($E$117:$G$119,MATCH("●",INDEX($H$117:$AQ$119,,MATCH($D166,$64:$64,0)-7),0),1)&amp;""";"),",",""",""")</f>
        <v>sed -i '' 's#DATE_SEPARATOR="/"#DATE_SEPARATOR="-"#g' ${CONFIG_DIR}db_data_config.txt; export DATE_SEPARATOR="-";</v>
      </c>
      <c r="BD166" s="71" t="str">
        <f>SUBSTITUTE(IF(INDEX($E$117:$G$119,MATCH("●",INDEX($H$117:$AQ$119,,MATCH($D166,$64:$64,0)-7),0),1)=VLOOKUP(BD$158,$AD$9:$AN$15,8,FALSE),"","sed -i "&amp;IF($AK$156="MacOS","'' ","")&amp;"'s#"&amp;BD$158&amp;"="""&amp;INDEX($E$117:$G$119,MATCH("●",INDEX($H$117:$AQ$119,,MATCH($D166,$64:$64,0)-7),0),1)&amp;""""&amp;"#"&amp;BD$158&amp;"="&amp;""""&amp;VLOOKUP(BD$158,$AD$9:$AN$15,8,FALSE)&amp;""""&amp;"#g'"&amp;" ${CONFIG_DIR}"&amp;$K$7&amp;"; export "&amp;BD$158&amp;"="&amp;""""&amp;VLOOKUP(BD$158,$AD$9:$AN$15,8,FALSE)&amp;""";"),",",""",""")</f>
        <v>sed -i '' 's#DATE_SEPARATOR="-"#DATE_SEPARATOR="/"#g' ${CONFIG_DIR}db_data_config.txt; export DATE_SEPARATOR="/";</v>
      </c>
      <c r="BE166" s="71" t="str">
        <f>SUBSTITUTE(IF(VLOOKUP(BE$158,$AD$9:$AN$15,8,FALSE)=INDEX($E$121:$G$122,MATCH("●",INDEX($H$121:$AQ$122,,MATCH($D166,$64:$64,0)-7),0),1),"","sed -i "&amp;IF($AK$156="MacOS","'' ","")&amp;"'s#"&amp;BE$158&amp;"="""&amp;VLOOKUP(BE$158,$AD$9:$AN$15,8,FALSE)&amp;""""&amp;"#"&amp;BE$158&amp;"="&amp;""""&amp;INDEX($E$121:$G$122,MATCH("●",INDEX($H$121:$AQ$122,,MATCH($D166,$64:$64,0)-7),0),1)&amp;""""&amp;"#g'"&amp;" ${CONFIG_DIR}"&amp;$K$7&amp;"; export "&amp;BE$158&amp;"="&amp;""""&amp;INDEX($E$121:$G$122,MATCH("●",INDEX($H$121:$AQ$122,,MATCH($D166,$64:$64,0)-7),0),1)&amp;""";"),",",""",""")</f>
        <v/>
      </c>
      <c r="BF166" s="71" t="str">
        <f>SUBSTITUTE(IF(INDEX($E$121:$G$122,MATCH("●",INDEX($H$121:$AQ$122,,MATCH($D166,$64:$64,0)-7),0),1)=VLOOKUP(BF$158,$AD$9:$AN$15,8,FALSE),"","sed -i "&amp;IF($AK$156="MacOS","'' ","")&amp;"'s#"&amp;BF$158&amp;"="""&amp;INDEX($E$121:$G$122,MATCH("●",INDEX($H$121:$AQ$122,,MATCH($D166,$64:$64,0)-7),0),1)&amp;""""&amp;"#"&amp;BF$158&amp;"="&amp;""""&amp;VLOOKUP(BF$158,$AD$9:$AN$15,8,FALSE)&amp;""""&amp;"#g'"&amp;" ${CONFIG_DIR}"&amp;$K$7&amp;"; export "&amp;BF$158&amp;"="&amp;""""&amp;VLOOKUP(BF$158,$AD$9:$AN$15,8,FALSE)&amp;""";"),",",""",""")</f>
        <v/>
      </c>
      <c r="BG166" s="71" t="str">
        <f>SUBSTITUTE(IF(VLOOKUP(BG$158,$AD$9:$AN$15,8,FALSE)=INDEX($E$124:$G$125,MATCH("●",INDEX($H$124:$AQ$125,,MATCH($D166,$64:$64,0)-7),0),1),"","sed -i "&amp;IF($AK$156="MacOS","'' ","")&amp;"'s#"&amp;BG$158&amp;"="""&amp;VLOOKUP(BG$158,$AD$9:$AN$15,8,FALSE)&amp;""""&amp;"#"&amp;BG$158&amp;"="&amp;""""&amp;INDEX($E$124:$G$125,MATCH("●",INDEX($H$124:$AQ$125,,MATCH($D166,$64:$64,0)-7),0),1)&amp;""""&amp;"#g'"&amp;" ${CONFIG_DIR}"&amp;$K$7&amp;"; export "&amp;BG$158&amp;"="&amp;""""&amp;INDEX($E$124:$G$125,MATCH("●",INDEX($H$124:$AQ$125,,MATCH($D166,$64:$64,0)-7),0),1)&amp;""";"),",",""",""")</f>
        <v/>
      </c>
      <c r="BH166" s="71" t="str">
        <f>SUBSTITUTE(IF(INDEX($E$124:$G$125,MATCH("●",INDEX($H$124:$AQ$125,,MATCH($D166,$64:$64,0)-7),0),1)=VLOOKUP(BH$158,$AD$9:$AN$15,8,FALSE),"","sed -i "&amp;IF($AK$156="MacOS","'' ","")&amp;"'s#"&amp;BH$158&amp;"="""&amp;INDEX($E$124:$G$125,MATCH("●",INDEX($H$124:$AQ$125,,MATCH($D166,$64:$64,0)-7),0),1)&amp;""""&amp;"#"&amp;BH$158&amp;"="&amp;""""&amp;VLOOKUP(BH$158,$AD$9:$AN$15,8,FALSE)&amp;""""&amp;"#g'"&amp;" ${CONFIG_DIR}"&amp;$K$7&amp;"; export "&amp;BH$158&amp;"="&amp;""""&amp;VLOOKUP(BH$158,$AD$9:$AN$15,8,FALSE)&amp;""";"),",",""",""")</f>
        <v/>
      </c>
      <c r="BI166" s="71" t="str">
        <f>SUBSTITUTE(IF(VLOOKUP(BI$158,$AD$9:$AN$15,8,FALSE)=INDEX($E$127:$G$128,MATCH("●",INDEX($H$127:$AQ$128,,MATCH($D166,$64:$64,0)-7),0),1),"","sed -i "&amp;IF($AK$156="MacOS","'' ","")&amp;"'s#"&amp;BI$158&amp;"="""&amp;VLOOKUP(BI$158,$AD$9:$AN$15,8,FALSE)&amp;""""&amp;"#"&amp;BI$158&amp;"="&amp;""""&amp;INDEX($E$127:$G$128,MATCH("●",INDEX($H$127:$AQ$128,,MATCH($D166,$64:$64,0)-7),0),1)&amp;""""&amp;"#g'"&amp;" ${CONFIG_DIR}"&amp;$K$7&amp;"; export "&amp;BI$158&amp;"="&amp;""""&amp;INDEX($E$127:$G$128,MATCH("●",INDEX($H$127:$AQ$128,,MATCH($D166,$64:$64,0)-7),0),1)&amp;""";"),",",""",""")</f>
        <v/>
      </c>
      <c r="BJ166" s="71" t="str">
        <f>SUBSTITUTE(IF(INDEX($E$127:$G$128,MATCH("●",INDEX($H$127:$AQ$128,,MATCH($D166,$64:$64,0)-7),0),1)=VLOOKUP(BJ$158,$AD$9:$AN$15,8,FALSE),"","sed -i "&amp;IF($AK$156="MacOS","'' ","")&amp;"'s#"&amp;BJ$158&amp;"="""&amp;INDEX($E$127:$G$128,MATCH("●",INDEX($H$127:$AQ$128,,MATCH($D166,$64:$64,0)-7),0),1)&amp;""""&amp;"#"&amp;BJ$158&amp;"="&amp;""""&amp;VLOOKUP(BJ$158,$AD$9:$AN$15,8,FALSE)&amp;""""&amp;"#g'"&amp;" ${CONFIG_DIR}"&amp;$K$7&amp;"; export "&amp;BJ$158&amp;"="&amp;""""&amp;VLOOKUP(BJ$158,$AD$9:$AN$15,8,FALSE)&amp;""";"),",",""",""")</f>
        <v/>
      </c>
      <c r="BK166" s="71" t="str">
        <f t="shared" si="3"/>
        <v/>
      </c>
      <c r="BL166" s="71" t="str">
        <f t="shared" si="4"/>
        <v/>
      </c>
      <c r="BM166" s="5" t="s">
        <v>735</v>
      </c>
    </row>
    <row r="167" spans="4:65" ht="136" customHeight="1">
      <c r="D167" s="96">
        <f t="shared" si="5"/>
        <v>44</v>
      </c>
      <c r="E167" s="97"/>
      <c r="F167" s="97"/>
      <c r="G167" s="98"/>
      <c r="H167" s="45" t="str">
        <f t="shared" ca="1" si="2"/>
        <v>clear; echo テストケース044; sed -i '' 's#DBMS_NAME="MySQL"#DBMS_NAME="NONE"#g' ${CONFIG_DIR}db_sql_config.txt; export DBMS_NAME="NONE";sh ./script/db_assemble_normal_data.sh; sed -i '' 's#DBMS_NAME="NONE"#DBMS_NAME="MySQL"#g' ${CONFIG_DIR}db_sql_config.txt; export DBMS_NAME="MySQL";</v>
      </c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  <c r="AE167" s="99" t="str" cm="1">
        <f t="array" ref="AE167">SUBSTITUTE(INDEX($H$134:$AQ$134, , MATCH($D167, $64:$64, 0)-7),"-","")</f>
        <v>異常</v>
      </c>
      <c r="AF167" s="100"/>
      <c r="AG167" s="101"/>
      <c r="AH167" s="102" t="s">
        <v>1693</v>
      </c>
      <c r="AI167" s="103"/>
      <c r="AJ167" s="103"/>
      <c r="AK167" s="103"/>
      <c r="AL167" s="103"/>
      <c r="AM167" s="103"/>
      <c r="AN167" s="103"/>
      <c r="AO167" s="103"/>
      <c r="AP167" s="103"/>
      <c r="AQ167" s="104"/>
      <c r="AS167" s="68" t="str" cm="1">
        <f t="array" ref="AS167">SUBSTITUTE(TEXT(INDEX($H$137:$AQ$137,1,$D167-36),"000000"),"-","")</f>
        <v>410102</v>
      </c>
      <c r="AT167" s="69"/>
      <c r="AU167" s="70"/>
      <c r="AW167" s="71" t="str">
        <f>SUBSTITUTE(IF(VLOOKUP(AW$158,$AD$9:$AN$15,8,FALSE)=INDEX($E$70:$G$72,MATCH("●",INDEX($H$70:$AQ$72,,MATCH($D167,$64:$64,0)-7),0),1),"","sed -i "&amp;IF($AK$156="MacOS","'' ","")&amp;"'s#"&amp;AW$158&amp;"="""&amp;VLOOKUP(AW$158,$AD$9:$AN$15,8,FALSE)&amp;""""&amp;"#"&amp;AW$158&amp;"="&amp;""""&amp;INDEX($E$70:$G$72,MATCH("●",INDEX($H$70:$AQ$72,,MATCH($D167,$64:$64,0)-7),0),1)&amp;""""&amp;"#g'"&amp;" ${CONFIG_DIR}"&amp;$K$7&amp;"; export "&amp;AW$158&amp;"="&amp;""""&amp;INDEX($E$70:$G$72,MATCH("●",INDEX($H$70:$AQ$72,,MATCH($D167,$64:$64,0)-7),0),1)&amp;""";"),",",""",""")</f>
        <v/>
      </c>
      <c r="AX167" s="71" t="str">
        <f>SUBSTITUTE(IF(INDEX($E$70:$G$72,MATCH("●",INDEX($H$70:$AQ$72,,MATCH($D167,$64:$64,0)-7),0),1)=VLOOKUP(AX$158,$AD$9:$AN$15,8,FALSE),"","sed -i "&amp;IF($AK$156="MacOS","'' ","")&amp;"'s#"&amp;AX$158&amp;"="""&amp;INDEX($E$70:$G$72,MATCH("●",INDEX($H$70:$AQ$72,,MATCH($D167,$64:$64,0)-7),0),1)&amp;""""&amp;"#"&amp;AX$158&amp;"="&amp;""""&amp;VLOOKUP(AX$158,$AD$9:$AN$15,8,FALSE)&amp;""""&amp;"#g'"&amp;" ${CONFIG_DIR}"&amp;$K$7&amp;"; export "&amp;AX$158&amp;"="&amp;""""&amp;VLOOKUP(AX$158,$AD$9:$AN$15,8,FALSE)&amp;""";"),",",""",""")</f>
        <v/>
      </c>
      <c r="AY167" s="71" t="str">
        <f>SUBSTITUTE(IF(VLOOKUP(AY$158,$AD$9:$AN$15,8,FALSE)=INDEX($E$74:$G$86,MATCH("●",INDEX($H$74:$AQ$86,,MATCH($D167,$64:$64,0)-7),0),1),"","sed -i "&amp;IF($AK$156="MacOS","'' ","")&amp;"'s#"&amp;AY$158&amp;"="""&amp;VLOOKUP(AY$158,$AD$9:$AN$15,8,FALSE)&amp;""""&amp;"#"&amp;AY$158&amp;"="&amp;""""&amp;INDEX($E$74:$G$86,MATCH("●",INDEX($H$74:$AQ$86,,MATCH($D167,$64:$64,0)-7),0),1)&amp;""""&amp;"#g'"&amp;" ${CONFIG_DIR}"&amp;$K$7&amp;"; export "&amp;AY$158&amp;"="&amp;""""&amp;INDEX($E$74:$G$86,MATCH("●",INDEX($H$74:$AQ$86,,MATCH($D167,$64:$64,0)-7),0),1)&amp;""";"),",",""",""")</f>
        <v/>
      </c>
      <c r="AZ167" s="71" t="str">
        <f>SUBSTITUTE(IF(INDEX($E$74:$G$86,MATCH("●",INDEX($H$74:$AQ$86,,MATCH($D167,$64:$64,0)-7),0),1)=VLOOKUP(AZ$158,$AD$9:$AN$15,8,FALSE),"","sed -i "&amp;IF($AK$156="MacOS","'' ","")&amp;"'s#"&amp;AZ$158&amp;"="""&amp;INDEX($E$74:$G$86,MATCH("●",INDEX($H$74:$AQ$86,,MATCH($D167,$64:$64,0)-7),0),1)&amp;""""&amp;"#"&amp;AZ$158&amp;"="&amp;""""&amp;VLOOKUP(AZ$158,$AD$9:$AN$15,8,FALSE)&amp;""""&amp;"#g'"&amp;" ${CONFIG_DIR}"&amp;$K$7&amp;"; export "&amp;AZ$158&amp;"="&amp;""""&amp;VLOOKUP(AZ$158,$AD$9:$AN$15,8,FALSE)&amp;""";"),",",""",""")</f>
        <v/>
      </c>
      <c r="BA167" s="71" t="str">
        <f>SUBSTITUTE(IF(VLOOKUP(BA$158,$AD$9:$AN$15,8,FALSE)=INDEX($E$88:$G$115,MATCH("●",INDEX($H$88:$AQ$115,,MATCH($D167,$64:$64,0)-7),0),1),"","sed -i "&amp;IF($AK$156="MacOS","'' ","")&amp;"'s#"&amp;BA$158&amp;"="""&amp;VLOOKUP(BA$158,$AD$9:$AN$15,8,FALSE)&amp;""""&amp;"#"&amp;BA$158&amp;"="&amp;""""&amp;INDEX($E$88:$G$115,MATCH("●",INDEX($H$88:$AQ$115,,MATCH($D167,$64:$64,0)-7),0),1)&amp;""""&amp;"#g'"&amp;" ${CONFIG_DIR}"&amp;$K$7&amp;"; export "&amp;BA$158&amp;"="&amp;""""&amp;INDEX($E$88:$G$115,MATCH("●",INDEX($H$88:$AQ$115,,MATCH($D167,$64:$64,0)-7),0),1)&amp;""";"),",",""",""")</f>
        <v/>
      </c>
      <c r="BB167" s="71" t="str">
        <f>SUBSTITUTE(IF(INDEX($E$88:$G$115,MATCH("●",INDEX($H$88:$AQ$115,,MATCH($D167,$64:$64,0)-7),0),1)=VLOOKUP(BB$158,$AD$9:$AN$15,8,FALSE),"","sed -i "&amp;IF($AK$156="MacOS","'' ","")&amp;"'s#"&amp;BB$158&amp;"="""&amp;INDEX($E$88:$G$115,MATCH("●",INDEX($H$88:$AQ$115,,MATCH($D167,$64:$64,0)-7),0),1)&amp;""""&amp;"#"&amp;BB$158&amp;"="&amp;""""&amp;VLOOKUP(BB$158,$AD$9:$AN$15,8,FALSE)&amp;""""&amp;"#g'"&amp;" ${CONFIG_DIR}"&amp;$K$7&amp;"; export "&amp;BB$158&amp;"="&amp;""""&amp;VLOOKUP(BB$158,$AD$9:$AN$15,8,FALSE)&amp;""";"),",",""",""")</f>
        <v/>
      </c>
      <c r="BC167" s="71" t="str">
        <f>SUBSTITUTE(IF(VLOOKUP(BC$158,$AD$9:$AN$15,8,FALSE)=INDEX($E$117:$G$119,MATCH("●",INDEX($H$117:$AQ$119,,MATCH($D167,$64:$64,0)-7),0),1),"","sed -i "&amp;IF($AK$156="MacOS","'' ","")&amp;"'s#"&amp;BC$158&amp;"="""&amp;VLOOKUP(BC$158,$AD$9:$AN$15,8,FALSE)&amp;""""&amp;"#"&amp;BC$158&amp;"="&amp;""""&amp;INDEX($E$117:$G$119,MATCH("●",INDEX($H$117:$AQ$119,,MATCH($D167,$64:$64,0)-7),0),1)&amp;""""&amp;"#g'"&amp;" ${CONFIG_DIR}"&amp;$K$7&amp;"; export "&amp;BC$158&amp;"="&amp;""""&amp;INDEX($E$117:$G$119,MATCH("●",INDEX($H$117:$AQ$119,,MATCH($D167,$64:$64,0)-7),0),1)&amp;""";"),",",""",""")</f>
        <v/>
      </c>
      <c r="BD167" s="71" t="str">
        <f>SUBSTITUTE(IF(INDEX($E$117:$G$119,MATCH("●",INDEX($H$117:$AQ$119,,MATCH($D167,$64:$64,0)-7),0),1)=VLOOKUP(BD$158,$AD$9:$AN$15,8,FALSE),"","sed -i "&amp;IF($AK$156="MacOS","'' ","")&amp;"'s#"&amp;BD$158&amp;"="""&amp;INDEX($E$117:$G$119,MATCH("●",INDEX($H$117:$AQ$119,,MATCH($D167,$64:$64,0)-7),0),1)&amp;""""&amp;"#"&amp;BD$158&amp;"="&amp;""""&amp;VLOOKUP(BD$158,$AD$9:$AN$15,8,FALSE)&amp;""""&amp;"#g'"&amp;" ${CONFIG_DIR}"&amp;$K$7&amp;"; export "&amp;BD$158&amp;"="&amp;""""&amp;VLOOKUP(BD$158,$AD$9:$AN$15,8,FALSE)&amp;""";"),",",""",""")</f>
        <v/>
      </c>
      <c r="BE167" s="71" t="str">
        <f>SUBSTITUTE(IF(VLOOKUP(BE$158,$AD$9:$AN$15,8,FALSE)=INDEX($E$121:$G$122,MATCH("●",INDEX($H$121:$AQ$122,,MATCH($D167,$64:$64,0)-7),0),1),"","sed -i "&amp;IF($AK$156="MacOS","'' ","")&amp;"'s#"&amp;BE$158&amp;"="""&amp;VLOOKUP(BE$158,$AD$9:$AN$15,8,FALSE)&amp;""""&amp;"#"&amp;BE$158&amp;"="&amp;""""&amp;INDEX($E$121:$G$122,MATCH("●",INDEX($H$121:$AQ$122,,MATCH($D167,$64:$64,0)-7),0),1)&amp;""""&amp;"#g'"&amp;" ${CONFIG_DIR}"&amp;$K$7&amp;"; export "&amp;BE$158&amp;"="&amp;""""&amp;INDEX($E$121:$G$122,MATCH("●",INDEX($H$121:$AQ$122,,MATCH($D167,$64:$64,0)-7),0),1)&amp;""";"),",",""",""")</f>
        <v/>
      </c>
      <c r="BF167" s="71" t="str">
        <f>SUBSTITUTE(IF(INDEX($E$121:$G$122,MATCH("●",INDEX($H$121:$AQ$122,,MATCH($D167,$64:$64,0)-7),0),1)=VLOOKUP(BF$158,$AD$9:$AN$15,8,FALSE),"","sed -i "&amp;IF($AK$156="MacOS","'' ","")&amp;"'s#"&amp;BF$158&amp;"="""&amp;INDEX($E$121:$G$122,MATCH("●",INDEX($H$121:$AQ$122,,MATCH($D167,$64:$64,0)-7),0),1)&amp;""""&amp;"#"&amp;BF$158&amp;"="&amp;""""&amp;VLOOKUP(BF$158,$AD$9:$AN$15,8,FALSE)&amp;""""&amp;"#g'"&amp;" ${CONFIG_DIR}"&amp;$K$7&amp;"; export "&amp;BF$158&amp;"="&amp;""""&amp;VLOOKUP(BF$158,$AD$9:$AN$15,8,FALSE)&amp;""";"),",",""",""")</f>
        <v/>
      </c>
      <c r="BG167" s="71" t="str">
        <f>SUBSTITUTE(IF(VLOOKUP(BG$158,$AD$9:$AN$15,8,FALSE)=INDEX($E$124:$G$125,MATCH("●",INDEX($H$124:$AQ$125,,MATCH($D167,$64:$64,0)-7),0),1),"","sed -i "&amp;IF($AK$156="MacOS","'' ","")&amp;"'s#"&amp;BG$158&amp;"="""&amp;VLOOKUP(BG$158,$AD$9:$AN$15,8,FALSE)&amp;""""&amp;"#"&amp;BG$158&amp;"="&amp;""""&amp;INDEX($E$124:$G$125,MATCH("●",INDEX($H$124:$AQ$125,,MATCH($D167,$64:$64,0)-7),0),1)&amp;""""&amp;"#g'"&amp;" ${CONFIG_DIR}"&amp;$K$7&amp;"; export "&amp;BG$158&amp;"="&amp;""""&amp;INDEX($E$124:$G$125,MATCH("●",INDEX($H$124:$AQ$125,,MATCH($D167,$64:$64,0)-7),0),1)&amp;""";"),",",""",""")</f>
        <v/>
      </c>
      <c r="BH167" s="71" t="str">
        <f>SUBSTITUTE(IF(INDEX($E$124:$G$125,MATCH("●",INDEX($H$124:$AQ$125,,MATCH($D167,$64:$64,0)-7),0),1)=VLOOKUP(BH$158,$AD$9:$AN$15,8,FALSE),"","sed -i "&amp;IF($AK$156="MacOS","'' ","")&amp;"'s#"&amp;BH$158&amp;"="""&amp;INDEX($E$124:$G$125,MATCH("●",INDEX($H$124:$AQ$125,,MATCH($D167,$64:$64,0)-7),0),1)&amp;""""&amp;"#"&amp;BH$158&amp;"="&amp;""""&amp;VLOOKUP(BH$158,$AD$9:$AN$15,8,FALSE)&amp;""""&amp;"#g'"&amp;" ${CONFIG_DIR}"&amp;$K$7&amp;"; export "&amp;BH$158&amp;"="&amp;""""&amp;VLOOKUP(BH$158,$AD$9:$AN$15,8,FALSE)&amp;""";"),",",""",""")</f>
        <v/>
      </c>
      <c r="BI167" s="71" t="str">
        <f>SUBSTITUTE(IF(VLOOKUP(BI$158,$AD$9:$AN$15,8,FALSE)=INDEX($E$127:$G$128,MATCH("●",INDEX($H$127:$AQ$128,,MATCH($D167,$64:$64,0)-7),0),1),"","sed -i "&amp;IF($AK$156="MacOS","'' ","")&amp;"'s#"&amp;BI$158&amp;"="""&amp;VLOOKUP(BI$158,$AD$9:$AN$15,8,FALSE)&amp;""""&amp;"#"&amp;BI$158&amp;"="&amp;""""&amp;INDEX($E$127:$G$128,MATCH("●",INDEX($H$127:$AQ$128,,MATCH($D167,$64:$64,0)-7),0),1)&amp;""""&amp;"#g'"&amp;" ${CONFIG_DIR}"&amp;$K$7&amp;"; export "&amp;BI$158&amp;"="&amp;""""&amp;INDEX($E$127:$G$128,MATCH("●",INDEX($H$127:$AQ$128,,MATCH($D167,$64:$64,0)-7),0),1)&amp;""";"),",",""",""")</f>
        <v/>
      </c>
      <c r="BJ167" s="71" t="str">
        <f>SUBSTITUTE(IF(INDEX($E$127:$G$128,MATCH("●",INDEX($H$127:$AQ$128,,MATCH($D167,$64:$64,0)-7),0),1)=VLOOKUP(BJ$158,$AD$9:$AN$15,8,FALSE),"","sed -i "&amp;IF($AK$156="MacOS","'' ","")&amp;"'s#"&amp;BJ$158&amp;"="""&amp;INDEX($E$127:$G$128,MATCH("●",INDEX($H$127:$AQ$128,,MATCH($D167,$64:$64,0)-7),0),1)&amp;""""&amp;"#"&amp;BJ$158&amp;"="&amp;""""&amp;VLOOKUP(BJ$158,$AD$9:$AN$15,8,FALSE)&amp;""""&amp;"#g'"&amp;" ${CONFIG_DIR}"&amp;$K$7&amp;"; export "&amp;BJ$158&amp;"="&amp;""""&amp;VLOOKUP(BJ$158,$AD$9:$AN$15,8,FALSE)&amp;""";"),",",""",""")</f>
        <v/>
      </c>
      <c r="BK167" s="71" t="str">
        <f t="shared" si="3"/>
        <v>sed -i '' 's#DBMS_NAME="MySQL"#DBMS_NAME="NONE"#g' ${CONFIG_DIR}db_sql_config.txt; export DBMS_NAME="NONE";</v>
      </c>
      <c r="BL167" s="71" t="str">
        <f t="shared" si="4"/>
        <v>sed -i '' 's#DBMS_NAME="NONE"#DBMS_NAME="MySQL"#g' ${CONFIG_DIR}db_sql_config.txt; export DBMS_NAME="MySQL";</v>
      </c>
      <c r="BM167" s="5" t="s">
        <v>735</v>
      </c>
    </row>
    <row r="168" spans="4:65" ht="18" customHeight="1">
      <c r="D168" s="96">
        <f t="shared" si="5"/>
        <v>45</v>
      </c>
      <c r="E168" s="97"/>
      <c r="F168" s="97"/>
      <c r="G168" s="98"/>
      <c r="H168" s="45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7"/>
      <c r="AE168" s="99"/>
      <c r="AF168" s="100"/>
      <c r="AG168" s="101"/>
      <c r="AH168" s="102"/>
      <c r="AI168" s="103"/>
      <c r="AJ168" s="103"/>
      <c r="AK168" s="103"/>
      <c r="AL168" s="103"/>
      <c r="AM168" s="103"/>
      <c r="AN168" s="103"/>
      <c r="AO168" s="103"/>
      <c r="AP168" s="103"/>
      <c r="AQ168" s="104"/>
      <c r="AS168" s="68"/>
      <c r="AT168" s="69"/>
      <c r="AU168" s="70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</row>
  </sheetData>
  <mergeCells count="311">
    <mergeCell ref="D165:G165"/>
    <mergeCell ref="AE165:AG165"/>
    <mergeCell ref="AH165:AQ165"/>
    <mergeCell ref="E131:G131"/>
    <mergeCell ref="D167:G167"/>
    <mergeCell ref="AE167:AG167"/>
    <mergeCell ref="AH167:AQ167"/>
    <mergeCell ref="D166:G166"/>
    <mergeCell ref="AE166:AG166"/>
    <mergeCell ref="AH166:AQ166"/>
    <mergeCell ref="D168:G168"/>
    <mergeCell ref="AE168:AG168"/>
    <mergeCell ref="AH168:AQ168"/>
    <mergeCell ref="D163:G163"/>
    <mergeCell ref="AE163:AG163"/>
    <mergeCell ref="AH163:AQ163"/>
    <mergeCell ref="D164:G164"/>
    <mergeCell ref="AE164:AG164"/>
    <mergeCell ref="AH164:AQ164"/>
    <mergeCell ref="D161:G161"/>
    <mergeCell ref="AE161:AG161"/>
    <mergeCell ref="AH161:AQ161"/>
    <mergeCell ref="D162:G162"/>
    <mergeCell ref="AE162:AG162"/>
    <mergeCell ref="AH162:AQ162"/>
    <mergeCell ref="D158:G159"/>
    <mergeCell ref="H158:AD159"/>
    <mergeCell ref="AE158:AG159"/>
    <mergeCell ref="AH158:AQ159"/>
    <mergeCell ref="D160:G160"/>
    <mergeCell ref="AE160:AG160"/>
    <mergeCell ref="AH160:AQ160"/>
    <mergeCell ref="AM146:AM150"/>
    <mergeCell ref="AN146:AN150"/>
    <mergeCell ref="AO146:AO150"/>
    <mergeCell ref="AP146:AP150"/>
    <mergeCell ref="AQ146:AQ150"/>
    <mergeCell ref="AK156:AN156"/>
    <mergeCell ref="AG146:AG150"/>
    <mergeCell ref="AH146:AH150"/>
    <mergeCell ref="AI146:AI150"/>
    <mergeCell ref="AJ146:AJ150"/>
    <mergeCell ref="AK146:AK150"/>
    <mergeCell ref="AL146:AL150"/>
    <mergeCell ref="AA146:AA150"/>
    <mergeCell ref="AB146:AB150"/>
    <mergeCell ref="AC146:AC150"/>
    <mergeCell ref="AD146:AD150"/>
    <mergeCell ref="AE146:AE150"/>
    <mergeCell ref="AF146:AF150"/>
    <mergeCell ref="U146:U150"/>
    <mergeCell ref="V146:V150"/>
    <mergeCell ref="W146:W150"/>
    <mergeCell ref="X146:X150"/>
    <mergeCell ref="Y146:Y150"/>
    <mergeCell ref="Z146:Z150"/>
    <mergeCell ref="O146:O150"/>
    <mergeCell ref="P146:P150"/>
    <mergeCell ref="Q146:Q150"/>
    <mergeCell ref="R146:R150"/>
    <mergeCell ref="S146:S150"/>
    <mergeCell ref="T146:T150"/>
    <mergeCell ref="AP143:AP145"/>
    <mergeCell ref="AQ143:AQ145"/>
    <mergeCell ref="D146:G150"/>
    <mergeCell ref="H146:H150"/>
    <mergeCell ref="I146:I150"/>
    <mergeCell ref="J146:J150"/>
    <mergeCell ref="K146:K150"/>
    <mergeCell ref="L146:L150"/>
    <mergeCell ref="M146:M150"/>
    <mergeCell ref="N146:N150"/>
    <mergeCell ref="AJ143:AJ145"/>
    <mergeCell ref="AK143:AK145"/>
    <mergeCell ref="AL143:AL145"/>
    <mergeCell ref="AM143:AM145"/>
    <mergeCell ref="AN143:AN145"/>
    <mergeCell ref="AO143:AO145"/>
    <mergeCell ref="AD143:AD145"/>
    <mergeCell ref="AE143:AE145"/>
    <mergeCell ref="AF143:AF145"/>
    <mergeCell ref="AG143:AG145"/>
    <mergeCell ref="AH143:AH145"/>
    <mergeCell ref="AI143:AI145"/>
    <mergeCell ref="X143:X145"/>
    <mergeCell ref="Y143:Y145"/>
    <mergeCell ref="Z143:Z145"/>
    <mergeCell ref="AA143:AA145"/>
    <mergeCell ref="AB143:AB145"/>
    <mergeCell ref="AC143:AC145"/>
    <mergeCell ref="R143:R145"/>
    <mergeCell ref="S143:S145"/>
    <mergeCell ref="T143:T145"/>
    <mergeCell ref="U143:U145"/>
    <mergeCell ref="V143:V145"/>
    <mergeCell ref="W143:W145"/>
    <mergeCell ref="L143:L145"/>
    <mergeCell ref="M143:M145"/>
    <mergeCell ref="N143:N145"/>
    <mergeCell ref="O143:O145"/>
    <mergeCell ref="P143:P145"/>
    <mergeCell ref="Q143:Q145"/>
    <mergeCell ref="AM137:AM141"/>
    <mergeCell ref="AN137:AN141"/>
    <mergeCell ref="AO137:AO141"/>
    <mergeCell ref="AP137:AP141"/>
    <mergeCell ref="AQ137:AQ141"/>
    <mergeCell ref="D143:G145"/>
    <mergeCell ref="H143:H145"/>
    <mergeCell ref="I143:I145"/>
    <mergeCell ref="J143:J145"/>
    <mergeCell ref="K143:K145"/>
    <mergeCell ref="AG137:AG141"/>
    <mergeCell ref="AH137:AH141"/>
    <mergeCell ref="AI137:AI141"/>
    <mergeCell ref="AJ137:AJ141"/>
    <mergeCell ref="AK137:AK141"/>
    <mergeCell ref="AL137:AL141"/>
    <mergeCell ref="AA137:AA141"/>
    <mergeCell ref="AB137:AB141"/>
    <mergeCell ref="AC137:AC141"/>
    <mergeCell ref="AD137:AD141"/>
    <mergeCell ref="AE137:AE141"/>
    <mergeCell ref="AF137:AF141"/>
    <mergeCell ref="U137:U141"/>
    <mergeCell ref="V137:V141"/>
    <mergeCell ref="W137:W141"/>
    <mergeCell ref="X137:X141"/>
    <mergeCell ref="Y137:Y141"/>
    <mergeCell ref="Z137:Z141"/>
    <mergeCell ref="O137:O141"/>
    <mergeCell ref="P137:P141"/>
    <mergeCell ref="Q137:Q141"/>
    <mergeCell ref="R137:R141"/>
    <mergeCell ref="S137:S141"/>
    <mergeCell ref="T137:T141"/>
    <mergeCell ref="AP134:AP136"/>
    <mergeCell ref="AQ134:AQ136"/>
    <mergeCell ref="D137:G141"/>
    <mergeCell ref="H137:H141"/>
    <mergeCell ref="I137:I141"/>
    <mergeCell ref="J137:J141"/>
    <mergeCell ref="K137:K141"/>
    <mergeCell ref="L137:L141"/>
    <mergeCell ref="M137:M141"/>
    <mergeCell ref="N137:N141"/>
    <mergeCell ref="AJ134:AJ136"/>
    <mergeCell ref="AK134:AK136"/>
    <mergeCell ref="AL134:AL136"/>
    <mergeCell ref="AM134:AM136"/>
    <mergeCell ref="AN134:AN136"/>
    <mergeCell ref="AO134:AO136"/>
    <mergeCell ref="AD134:AD136"/>
    <mergeCell ref="AE134:AE136"/>
    <mergeCell ref="AF134:AF136"/>
    <mergeCell ref="AG134:AG136"/>
    <mergeCell ref="AH134:AH136"/>
    <mergeCell ref="AI134:AI136"/>
    <mergeCell ref="X134:X136"/>
    <mergeCell ref="Y134:Y136"/>
    <mergeCell ref="Z134:Z136"/>
    <mergeCell ref="AA134:AA136"/>
    <mergeCell ref="AB134:AB136"/>
    <mergeCell ref="AC134:AC136"/>
    <mergeCell ref="R134:R136"/>
    <mergeCell ref="S134:S136"/>
    <mergeCell ref="T134:T136"/>
    <mergeCell ref="U134:U136"/>
    <mergeCell ref="V134:V136"/>
    <mergeCell ref="W134:W136"/>
    <mergeCell ref="L134:L136"/>
    <mergeCell ref="M134:M136"/>
    <mergeCell ref="N134:N136"/>
    <mergeCell ref="O134:O136"/>
    <mergeCell ref="P134:P136"/>
    <mergeCell ref="Q134:Q136"/>
    <mergeCell ref="E132:G132"/>
    <mergeCell ref="D134:G136"/>
    <mergeCell ref="H134:H136"/>
    <mergeCell ref="I134:I136"/>
    <mergeCell ref="J134:J136"/>
    <mergeCell ref="K134:K136"/>
    <mergeCell ref="E122:G122"/>
    <mergeCell ref="E124:G124"/>
    <mergeCell ref="E125:G125"/>
    <mergeCell ref="E127:G127"/>
    <mergeCell ref="E128:G128"/>
    <mergeCell ref="E130:G130"/>
    <mergeCell ref="E114:G114"/>
    <mergeCell ref="E115:G115"/>
    <mergeCell ref="E117:G117"/>
    <mergeCell ref="E118:G118"/>
    <mergeCell ref="E119:G119"/>
    <mergeCell ref="E121:G121"/>
    <mergeCell ref="E108:G108"/>
    <mergeCell ref="E109:G109"/>
    <mergeCell ref="E110:G110"/>
    <mergeCell ref="E111:G111"/>
    <mergeCell ref="E112:G112"/>
    <mergeCell ref="E113:G113"/>
    <mergeCell ref="E102:G102"/>
    <mergeCell ref="E103:G103"/>
    <mergeCell ref="E104:G104"/>
    <mergeCell ref="E105:G105"/>
    <mergeCell ref="E106:G106"/>
    <mergeCell ref="E107:G107"/>
    <mergeCell ref="E96:G96"/>
    <mergeCell ref="E97:G97"/>
    <mergeCell ref="E98:G98"/>
    <mergeCell ref="E99:G99"/>
    <mergeCell ref="E100:G100"/>
    <mergeCell ref="E101:G101"/>
    <mergeCell ref="E90:G90"/>
    <mergeCell ref="E91:G91"/>
    <mergeCell ref="E92:G92"/>
    <mergeCell ref="E93:G93"/>
    <mergeCell ref="E94:G94"/>
    <mergeCell ref="E95:G95"/>
    <mergeCell ref="E83:G83"/>
    <mergeCell ref="E84:G84"/>
    <mergeCell ref="E85:G85"/>
    <mergeCell ref="E86:G86"/>
    <mergeCell ref="E88:G88"/>
    <mergeCell ref="E89:G89"/>
    <mergeCell ref="E77:G77"/>
    <mergeCell ref="E78:G78"/>
    <mergeCell ref="E79:G79"/>
    <mergeCell ref="E80:G80"/>
    <mergeCell ref="E81:G81"/>
    <mergeCell ref="E82:G82"/>
    <mergeCell ref="BG73:BH73"/>
    <mergeCell ref="BI73:BJ73"/>
    <mergeCell ref="BK73:BL73"/>
    <mergeCell ref="E74:G74"/>
    <mergeCell ref="E75:G75"/>
    <mergeCell ref="E76:G76"/>
    <mergeCell ref="BI69:BJ69"/>
    <mergeCell ref="BK69:BL69"/>
    <mergeCell ref="E70:G70"/>
    <mergeCell ref="E71:G71"/>
    <mergeCell ref="E72:G72"/>
    <mergeCell ref="AW73:AX73"/>
    <mergeCell ref="AY73:AZ73"/>
    <mergeCell ref="BA73:BB73"/>
    <mergeCell ref="BC73:BD73"/>
    <mergeCell ref="BE73:BF73"/>
    <mergeCell ref="AW69:AX69"/>
    <mergeCell ref="AY69:AZ69"/>
    <mergeCell ref="BA69:BB69"/>
    <mergeCell ref="BC69:BD69"/>
    <mergeCell ref="BE69:BF69"/>
    <mergeCell ref="BG69:BH69"/>
    <mergeCell ref="AM64:AM66"/>
    <mergeCell ref="AN64:AN66"/>
    <mergeCell ref="AO64:AO66"/>
    <mergeCell ref="AP64:AP66"/>
    <mergeCell ref="AQ64:AQ66"/>
    <mergeCell ref="E68:G68"/>
    <mergeCell ref="AG64:AG66"/>
    <mergeCell ref="AH64:AH66"/>
    <mergeCell ref="AI64:AI66"/>
    <mergeCell ref="AJ64:AJ66"/>
    <mergeCell ref="AK64:AK66"/>
    <mergeCell ref="AL64:AL66"/>
    <mergeCell ref="AA64:AA66"/>
    <mergeCell ref="AB64:AB66"/>
    <mergeCell ref="AC64:AC66"/>
    <mergeCell ref="AD64:AD66"/>
    <mergeCell ref="AE64:AE66"/>
    <mergeCell ref="AF64:AF66"/>
    <mergeCell ref="U64:U66"/>
    <mergeCell ref="V64:V66"/>
    <mergeCell ref="W64:W66"/>
    <mergeCell ref="X64:X66"/>
    <mergeCell ref="Y64:Y66"/>
    <mergeCell ref="Z64:Z66"/>
    <mergeCell ref="O64:O66"/>
    <mergeCell ref="P64:P66"/>
    <mergeCell ref="Q64:Q66"/>
    <mergeCell ref="R64:R66"/>
    <mergeCell ref="S64:S66"/>
    <mergeCell ref="T64:T66"/>
    <mergeCell ref="AO15:AQ15"/>
    <mergeCell ref="AO19:AQ19"/>
    <mergeCell ref="D64:G66"/>
    <mergeCell ref="H64:H66"/>
    <mergeCell ref="I64:I66"/>
    <mergeCell ref="J64:J66"/>
    <mergeCell ref="K64:K66"/>
    <mergeCell ref="L64:L66"/>
    <mergeCell ref="M64:M66"/>
    <mergeCell ref="N64:N66"/>
    <mergeCell ref="AO9:AQ9"/>
    <mergeCell ref="AO10:AQ10"/>
    <mergeCell ref="AO11:AQ11"/>
    <mergeCell ref="AO12:AQ12"/>
    <mergeCell ref="AO13:AQ13"/>
    <mergeCell ref="AO14:AQ14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</mergeCells>
  <phoneticPr fontId="1" type="noConversion"/>
  <dataValidations count="3">
    <dataValidation type="list" allowBlank="1" showInputMessage="1" showErrorMessage="1" sqref="AO19:AQ19 AO9:AQ15" xr:uid="{C7F46D82-6069-3641-B07A-2ACEA0215C94}">
      <formula1>"-,大文字,小文字"</formula1>
    </dataValidation>
    <dataValidation type="list" allowBlank="1" showInputMessage="1" showErrorMessage="1" sqref="AK156" xr:uid="{7003ACF3-47D7-BF43-BC26-366B5ECCFB3D}">
      <formula1>"MacOS,GNU(Linux)"</formula1>
    </dataValidation>
    <dataValidation type="list" allowBlank="1" showInputMessage="1" showErrorMessage="1" sqref="H134:AQ136 H143:AQ145" xr:uid="{6770EC5A-616B-374B-91E2-CF09C3F918C2}">
      <formula1>"-,正常,異常,警告"</formula1>
    </dataValidation>
  </dataValidations>
  <hyperlinks>
    <hyperlink ref="AL5" location="詳細設計!A1" display="詳細設計" xr:uid="{0B509A5D-A766-8C45-B712-D8B2F5DA8648}"/>
  </hyperlinks>
  <pageMargins left="0.7" right="0.7" top="0.75" bottom="0.75" header="0.3" footer="0.3"/>
  <pageSetup paperSize="9" scale="51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AB7AF-B004-B547-8AC4-A5CED789879C}">
  <sheetPr>
    <tabColor theme="5" tint="0.79998168889431442"/>
  </sheetPr>
  <dimension ref="B2:BA95"/>
  <sheetViews>
    <sheetView showGridLines="0" view="pageBreakPreview" zoomScaleNormal="100" zoomScaleSheetLayoutView="100" workbookViewId="0">
      <selection activeCell="AB4" sqref="AB4"/>
    </sheetView>
  </sheetViews>
  <sheetFormatPr baseColWidth="10" defaultColWidth="2.7109375" defaultRowHeight="18" customHeight="1"/>
  <cols>
    <col min="1" max="3" width="2.7109375" style="5"/>
    <col min="4" max="4" width="2.7109375" style="5" customWidth="1"/>
    <col min="5" max="6" width="2.7109375" style="5"/>
    <col min="7" max="45" width="2.7109375" style="5" customWidth="1"/>
    <col min="46" max="46" width="2.7109375" style="5"/>
    <col min="47" max="52" width="2.7109375" style="5" customWidth="1"/>
    <col min="53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db_output_record_format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389</v>
      </c>
      <c r="AK5" s="5" t="s">
        <v>230</v>
      </c>
      <c r="AL5" s="35" t="s">
        <v>1037</v>
      </c>
    </row>
    <row r="7" spans="2:43" ht="18" customHeight="1">
      <c r="C7" s="5" t="s">
        <v>29</v>
      </c>
      <c r="D7" s="5" t="s">
        <v>707</v>
      </c>
      <c r="H7" s="24"/>
      <c r="J7" s="5" t="s">
        <v>230</v>
      </c>
      <c r="K7" s="5" t="s">
        <v>499</v>
      </c>
      <c r="L7" s="24"/>
    </row>
    <row r="8" spans="2:43" ht="18" customHeight="1">
      <c r="D8" s="5" t="s">
        <v>290</v>
      </c>
      <c r="E8" s="24" t="str">
        <f>"mkdir -pv ./config/;"</f>
        <v>mkdir -pv ./config/;</v>
      </c>
      <c r="H8" s="24"/>
      <c r="L8" s="24"/>
      <c r="AD8" s="59" t="s">
        <v>712</v>
      </c>
      <c r="AE8" s="30"/>
      <c r="AF8" s="30"/>
      <c r="AG8" s="30"/>
      <c r="AH8" s="30"/>
      <c r="AI8" s="30"/>
      <c r="AJ8" s="44"/>
      <c r="AK8" s="59" t="s">
        <v>713</v>
      </c>
      <c r="AL8" s="30"/>
      <c r="AM8" s="30"/>
      <c r="AN8" s="44"/>
      <c r="AO8" s="59" t="s">
        <v>737</v>
      </c>
      <c r="AP8" s="30"/>
      <c r="AQ8" s="44"/>
    </row>
    <row r="9" spans="2:43" ht="18" customHeight="1">
      <c r="D9" s="5" t="s">
        <v>290</v>
      </c>
      <c r="E9" s="24" t="str">
        <f t="shared" ref="E9:E10" si="0">"echo '"&amp;$AD9&amp;"="""&amp;$AK9&amp;"""' &gt;&gt; `pwd`/config/"&amp;$K$7</f>
        <v>echo 'FILE_FIELD_SEPARATOR="COMMA"' &gt;&gt; `pwd`/config/db_file_config.txt</v>
      </c>
      <c r="H9" s="24"/>
      <c r="M9" s="24"/>
      <c r="AC9" s="5" t="s">
        <v>230</v>
      </c>
      <c r="AD9" s="55" t="str" cm="1">
        <f t="array" ref="AD9">INDEX($E:$E,ROW($E$24)+3*(ROW()-ROW($AC$9)),1)</f>
        <v>FILE_FIELD_SEPARATOR</v>
      </c>
      <c r="AE9" s="56"/>
      <c r="AF9" s="56"/>
      <c r="AG9" s="56"/>
      <c r="AH9" s="56"/>
      <c r="AI9" s="56"/>
      <c r="AJ9" s="57"/>
      <c r="AK9" s="55" t="s">
        <v>1043</v>
      </c>
      <c r="AL9" s="56"/>
      <c r="AM9" s="56"/>
      <c r="AN9" s="57"/>
      <c r="AO9" s="55" t="s">
        <v>234</v>
      </c>
      <c r="AP9" s="56"/>
      <c r="AQ9" s="57"/>
    </row>
    <row r="10" spans="2:43" ht="18" customHeight="1">
      <c r="D10" s="5" t="s">
        <v>290</v>
      </c>
      <c r="E10" s="24" t="str">
        <f t="shared" si="0"/>
        <v>echo 'FILE_ENCLOSING_CHAR="DOUBLE_QUOTE"' &gt;&gt; `pwd`/config/db_file_config.txt</v>
      </c>
      <c r="H10" s="24"/>
      <c r="M10" s="24"/>
      <c r="AC10" s="5" t="s">
        <v>230</v>
      </c>
      <c r="AD10" s="55" t="str" cm="1">
        <f t="array" ref="AD10">INDEX($E:$E,ROW($E$24)+3*(ROW()-ROW($AC$9)),1)</f>
        <v>FILE_ENCLOSING_CHAR</v>
      </c>
      <c r="AE10" s="56"/>
      <c r="AF10" s="56"/>
      <c r="AG10" s="56"/>
      <c r="AH10" s="56"/>
      <c r="AI10" s="56"/>
      <c r="AJ10" s="57"/>
      <c r="AK10" s="55" t="s">
        <v>1044</v>
      </c>
      <c r="AL10" s="56"/>
      <c r="AM10" s="56"/>
      <c r="AN10" s="57"/>
      <c r="AO10" s="55" t="s">
        <v>234</v>
      </c>
      <c r="AP10" s="56"/>
      <c r="AQ10" s="57"/>
    </row>
    <row r="12" spans="2:43" ht="18" customHeight="1">
      <c r="C12" s="5" t="s">
        <v>28</v>
      </c>
      <c r="D12" s="5" t="s">
        <v>425</v>
      </c>
      <c r="J12" s="5" t="s">
        <v>230</v>
      </c>
      <c r="K12" s="5" t="str">
        <f>K7</f>
        <v>db_file_config.txt</v>
      </c>
      <c r="L12" s="24"/>
    </row>
    <row r="14" spans="2:43" ht="18" customHeight="1">
      <c r="D14" s="5" t="s">
        <v>24</v>
      </c>
      <c r="E14" s="5" t="s">
        <v>426</v>
      </c>
      <c r="L14" s="5" t="s">
        <v>13</v>
      </c>
      <c r="M14" s="5" t="s">
        <v>400</v>
      </c>
    </row>
    <row r="15" spans="2:43" ht="18" customHeight="1">
      <c r="D15" s="5" t="s">
        <v>24</v>
      </c>
      <c r="E15" s="5" t="s">
        <v>399</v>
      </c>
      <c r="L15" s="5" t="s">
        <v>13</v>
      </c>
      <c r="M15" s="5" t="s">
        <v>401</v>
      </c>
    </row>
    <row r="16" spans="2:43" ht="18" customHeight="1">
      <c r="E16" s="5" t="s">
        <v>290</v>
      </c>
      <c r="F16" s="5" t="s">
        <v>402</v>
      </c>
      <c r="G16" s="5" t="s">
        <v>13</v>
      </c>
      <c r="H16" s="24" t="str">
        <f>IF($E12="","clear; ","")&amp;"mkdir -pv ./output/logs/; export "&amp;$E15&amp;"=""`pwd`/output/logs/"";"</f>
        <v>clear; mkdir -pv ./output/logs/; export LOG_DIR="`pwd`/output/logs/";</v>
      </c>
    </row>
    <row r="17" spans="3:13" ht="18" customHeight="1">
      <c r="H17" s="24" t="str">
        <f>"echo """&amp;$E15&amp;"=${"&amp;$E15&amp;"}""; echo;"</f>
        <v>echo "LOG_DIR=${LOG_DIR}"; echo;</v>
      </c>
    </row>
    <row r="18" spans="3:13" ht="18" customHeight="1">
      <c r="D18" s="5" t="s">
        <v>24</v>
      </c>
      <c r="E18" s="5" t="s">
        <v>502</v>
      </c>
      <c r="L18" s="5" t="s">
        <v>13</v>
      </c>
      <c r="M18" s="5" t="s">
        <v>504</v>
      </c>
    </row>
    <row r="19" spans="3:13" ht="18" customHeight="1">
      <c r="E19" s="5" t="s">
        <v>290</v>
      </c>
      <c r="F19" s="5" t="s">
        <v>402</v>
      </c>
      <c r="G19" s="5" t="s">
        <v>13</v>
      </c>
      <c r="H19" s="24" t="str">
        <f>IF($E15="","clear; ","")&amp;"mkdir -pv ./config/; export "&amp;$E18&amp;"=""`pwd`/config/"";"</f>
        <v>mkdir -pv ./config/; export CONFIG_DIR="`pwd`/config/";</v>
      </c>
    </row>
    <row r="20" spans="3:13" ht="18" customHeight="1">
      <c r="H20" s="24" t="str">
        <f>"echo """&amp;$E18&amp;"=${"&amp;$E18&amp;"}""; echo;"</f>
        <v>echo "CONFIG_DIR=${CONFIG_DIR}"; echo;</v>
      </c>
    </row>
    <row r="21" spans="3:13" ht="18" customHeight="1">
      <c r="D21" s="5" t="s">
        <v>24</v>
      </c>
      <c r="E21" s="5" t="s">
        <v>1708</v>
      </c>
      <c r="J21" s="5" t="s">
        <v>13</v>
      </c>
      <c r="K21" s="5" t="s">
        <v>1709</v>
      </c>
    </row>
    <row r="22" spans="3:13" ht="18" customHeight="1">
      <c r="E22" s="5" t="s">
        <v>290</v>
      </c>
      <c r="F22" s="5" t="s">
        <v>402</v>
      </c>
      <c r="G22" s="5" t="s">
        <v>13</v>
      </c>
      <c r="H22" s="24" t="str">
        <f>IF($E18="","clear; ","")&amp;"mkdir -pv ./output/files/; export "&amp;$E21&amp;"=""`pwd`/output/files/"";"</f>
        <v>mkdir -pv ./output/files/; export FILES_DIR="`pwd`/output/files/";</v>
      </c>
    </row>
    <row r="23" spans="3:13" ht="18" customHeight="1">
      <c r="H23" s="24" t="str">
        <f>"echo """&amp;$E21&amp;"=${"&amp;$E21&amp;"}""; echo;"</f>
        <v>echo "FILES_DIR=${FILES_DIR}"; echo;</v>
      </c>
    </row>
    <row r="24" spans="3:13" ht="18" customHeight="1">
      <c r="D24" s="5" t="s">
        <v>24</v>
      </c>
      <c r="E24" s="5" t="s">
        <v>77</v>
      </c>
      <c r="L24" s="5" t="s">
        <v>13</v>
      </c>
      <c r="M24" s="5" t="s">
        <v>594</v>
      </c>
    </row>
    <row r="25" spans="3:13" ht="18" customHeight="1">
      <c r="E25" s="5" t="s">
        <v>290</v>
      </c>
      <c r="F25" s="5" t="s">
        <v>402</v>
      </c>
      <c r="G25" s="5" t="s">
        <v>13</v>
      </c>
      <c r="H25" s="24" t="str">
        <f>IF($E21="","clear; ","")&amp;"export "&amp;"$(cat ${CONFIG_DIR}"&amp;$K$7&amp;" | grep "&amp;$E24&amp;" | sed 's/""//g'"&amp;IF(VLOOKUP($E24,$AD$9:$AQ$11,12,FALSE)="大文字"," | tr '[:lower:]' '[:upper:]'",IF(VLOOKUP($E24,$AD$9:$AQ$11,12,FALSE)="小文字"," | tr '[:upper:]' '[:lower:]'",""))&amp;");"</f>
        <v>export $(cat ${CONFIG_DIR}db_file_config.txt | grep FILE_FIELD_SEPARATOR | sed 's/"//g');</v>
      </c>
      <c r="M25" s="24"/>
    </row>
    <row r="26" spans="3:13" ht="18" customHeight="1">
      <c r="H26" s="24" t="str">
        <f>"echo """&amp;$E24&amp;"=${"&amp;$E24&amp;"}""; echo;"</f>
        <v>echo "FILE_FIELD_SEPARATOR=${FILE_FIELD_SEPARATOR}"; echo;</v>
      </c>
      <c r="M26" s="24"/>
    </row>
    <row r="27" spans="3:13" ht="18" customHeight="1">
      <c r="D27" s="5" t="s">
        <v>24</v>
      </c>
      <c r="E27" s="5" t="s">
        <v>78</v>
      </c>
      <c r="L27" s="5" t="s">
        <v>13</v>
      </c>
      <c r="M27" s="5" t="s">
        <v>595</v>
      </c>
    </row>
    <row r="28" spans="3:13" ht="18" customHeight="1">
      <c r="E28" s="5" t="s">
        <v>290</v>
      </c>
      <c r="F28" s="5" t="s">
        <v>402</v>
      </c>
      <c r="G28" s="5" t="s">
        <v>13</v>
      </c>
      <c r="H28" s="24" t="str">
        <f>IF($E24="","clear; ","")&amp;"export "&amp;"$(cat ${CONFIG_DIR}"&amp;$K$7&amp;" | grep "&amp;$E27&amp;" | sed 's/""//g'"&amp;IF(VLOOKUP($E27,$AD$9:$AQ$11,12,FALSE)="大文字"," | tr '[:lower:]' '[:upper:]'",IF(VLOOKUP($E27,$AD$9:$AQ$11,12,FALSE)="小文字"," | tr '[:upper:]' '[:lower:]'",""))&amp;");"</f>
        <v>export $(cat ${CONFIG_DIR}db_file_config.txt | grep FILE_ENCLOSING_CHAR | sed 's/"//g');</v>
      </c>
      <c r="M28" s="24"/>
    </row>
    <row r="29" spans="3:13" ht="18" customHeight="1">
      <c r="H29" s="24" t="str">
        <f>"echo """&amp;$E27&amp;"=${"&amp;$E27&amp;"}""; echo;"</f>
        <v>echo "FILE_ENCLOSING_CHAR=${FILE_ENCLOSING_CHAR}"; echo;</v>
      </c>
      <c r="M29" s="24"/>
    </row>
    <row r="30" spans="3:13" ht="18" customHeight="1">
      <c r="K30" s="24"/>
    </row>
    <row r="31" spans="3:13" ht="18" customHeight="1">
      <c r="C31" s="5" t="s">
        <v>30</v>
      </c>
      <c r="D31" s="5" t="s">
        <v>1712</v>
      </c>
      <c r="J31" s="5" t="s">
        <v>230</v>
      </c>
      <c r="K31" s="5" t="s">
        <v>1730</v>
      </c>
      <c r="L31" s="24"/>
    </row>
    <row r="33" spans="3:48" ht="18" customHeight="1">
      <c r="D33" s="5" t="s">
        <v>24</v>
      </c>
      <c r="E33" s="5" t="s">
        <v>426</v>
      </c>
      <c r="L33" s="5" t="s">
        <v>13</v>
      </c>
      <c r="M33" s="5" t="s">
        <v>1713</v>
      </c>
    </row>
    <row r="34" spans="3:48" ht="18" customHeight="1">
      <c r="D34" s="5" t="s">
        <v>24</v>
      </c>
      <c r="E34" s="5" t="s">
        <v>1711</v>
      </c>
    </row>
    <row r="35" spans="3:48" ht="18" customHeight="1">
      <c r="E35" s="5" t="s">
        <v>290</v>
      </c>
      <c r="F35" s="5" t="s">
        <v>402</v>
      </c>
      <c r="G35" s="5" t="s">
        <v>13</v>
      </c>
      <c r="H35" s="24" t="str">
        <f>"echo ""A,KXDXRUL,48,950,2315,68383,7391.878,68552249061.4211,1,2024/12/31_20:46:16"" &gt;  ${FILES_DIR}initialData.txt;"</f>
        <v>echo "A,KXDXRUL,48,950,2315,68383,7391.878,68552249061.4211,1,2024/12/31_20:46:16" &gt;  ${FILES_DIR}initialData.txt;</v>
      </c>
    </row>
    <row r="36" spans="3:48" ht="18" customHeight="1">
      <c r="H36" s="24" t="str">
        <f>"echo ""M,NSHUMPQ,14,624,1763,35755,4039.074,55925204867.1749,0,2024/12/31_06:32:02"" &gt;&gt; ${FILES_DIR}initialData.txt;"</f>
        <v>echo "M,NSHUMPQ,14,624,1763,35755,4039.074,55925204867.1749,0,2024/12/31_06:32:02" &gt;&gt; ${FILES_DIR}initialData.txt;</v>
      </c>
    </row>
    <row r="37" spans="3:48" ht="18" customHeight="1">
      <c r="H37" s="24" t="str">
        <f>"echo ""Q,SWQFKOF,31,485,7561,20843,3647.875,11011211516.2721,0,2024/12/31_23:18:56"" &gt;&gt; ${FILES_DIR}initialData.txt;"</f>
        <v>echo "Q,SWQFKOF,31,485,7561,20843,3647.875,11011211516.2721,0,2024/12/31_23:18:56" &gt;&gt; ${FILES_DIR}initialData.txt;</v>
      </c>
    </row>
    <row r="38" spans="3:48" ht="18" customHeight="1">
      <c r="H38" s="24" t="str">
        <f>"echo ""L,NVCYCIN,77,149,6009,97216,9285.041,44850773249.3597,0,2024/12/31_13:03:33"" &gt;&gt; ${FILES_DIR}initialData.txt;"</f>
        <v>echo "L,NVCYCIN,77,149,6009,97216,9285.041,44850773249.3597,0,2024/12/31_13:03:33" &gt;&gt; ${FILES_DIR}initialData.txt;</v>
      </c>
    </row>
    <row r="39" spans="3:48" ht="18" customHeight="1">
      <c r="H39" s="24" t="str">
        <f>"echo ""Y,QWKAFUS,42,999,3504,62273,7780.655,72442018298.9487,1,2024/12/31_19:57:28"" &gt;&gt; ${FILES_DIR}initialData.txt;"</f>
        <v>echo "Y,QWKAFUS,42,999,3504,62273,7780.655,72442018298.9487,1,2024/12/31_19:57:28" &gt;&gt; ${FILES_DIR}initialData.txt;</v>
      </c>
    </row>
    <row r="40" spans="3:48" ht="18" customHeight="1">
      <c r="H40" s="24" t="str">
        <f>"cat  ${FILES_DIR}initialData.txt;"</f>
        <v>cat  ${FILES_DIR}initialData.txt;</v>
      </c>
    </row>
    <row r="41" spans="3:48" ht="18" customHeight="1">
      <c r="H41" s="24"/>
    </row>
    <row r="42" spans="3:48" ht="18" customHeight="1">
      <c r="C42" s="5" t="s">
        <v>33</v>
      </c>
      <c r="D42" s="5" t="s">
        <v>404</v>
      </c>
    </row>
    <row r="44" spans="3:48" ht="18" customHeight="1">
      <c r="D44" s="105" t="s">
        <v>404</v>
      </c>
      <c r="E44" s="106"/>
      <c r="F44" s="106"/>
      <c r="G44" s="107"/>
      <c r="H44" s="121">
        <f>G$44+1</f>
        <v>1</v>
      </c>
      <c r="I44" s="121">
        <f>H$44+1</f>
        <v>2</v>
      </c>
      <c r="J44" s="121">
        <f t="shared" ref="J44:AQ44" si="1">I$44+1</f>
        <v>3</v>
      </c>
      <c r="K44" s="121">
        <f t="shared" si="1"/>
        <v>4</v>
      </c>
      <c r="L44" s="121">
        <f t="shared" si="1"/>
        <v>5</v>
      </c>
      <c r="M44" s="121">
        <f t="shared" si="1"/>
        <v>6</v>
      </c>
      <c r="N44" s="121">
        <f t="shared" si="1"/>
        <v>7</v>
      </c>
      <c r="O44" s="121">
        <f t="shared" si="1"/>
        <v>8</v>
      </c>
      <c r="P44" s="121">
        <f t="shared" si="1"/>
        <v>9</v>
      </c>
      <c r="Q44" s="121">
        <f t="shared" si="1"/>
        <v>10</v>
      </c>
      <c r="R44" s="121">
        <f t="shared" si="1"/>
        <v>11</v>
      </c>
      <c r="S44" s="121">
        <f t="shared" si="1"/>
        <v>12</v>
      </c>
      <c r="T44" s="121">
        <f t="shared" si="1"/>
        <v>13</v>
      </c>
      <c r="U44" s="121">
        <f t="shared" si="1"/>
        <v>14</v>
      </c>
      <c r="V44" s="121">
        <f t="shared" si="1"/>
        <v>15</v>
      </c>
      <c r="W44" s="121">
        <f t="shared" si="1"/>
        <v>16</v>
      </c>
      <c r="X44" s="121">
        <f t="shared" si="1"/>
        <v>17</v>
      </c>
      <c r="Y44" s="121">
        <f t="shared" si="1"/>
        <v>18</v>
      </c>
      <c r="Z44" s="121">
        <f t="shared" si="1"/>
        <v>19</v>
      </c>
      <c r="AA44" s="121">
        <f t="shared" si="1"/>
        <v>20</v>
      </c>
      <c r="AB44" s="121">
        <f t="shared" si="1"/>
        <v>21</v>
      </c>
      <c r="AC44" s="121">
        <f t="shared" si="1"/>
        <v>22</v>
      </c>
      <c r="AD44" s="121">
        <f t="shared" si="1"/>
        <v>23</v>
      </c>
      <c r="AE44" s="121">
        <f t="shared" si="1"/>
        <v>24</v>
      </c>
      <c r="AF44" s="121">
        <f t="shared" si="1"/>
        <v>25</v>
      </c>
      <c r="AG44" s="121">
        <f t="shared" si="1"/>
        <v>26</v>
      </c>
      <c r="AH44" s="121">
        <f t="shared" si="1"/>
        <v>27</v>
      </c>
      <c r="AI44" s="121">
        <f t="shared" si="1"/>
        <v>28</v>
      </c>
      <c r="AJ44" s="121">
        <f t="shared" si="1"/>
        <v>29</v>
      </c>
      <c r="AK44" s="121">
        <f t="shared" si="1"/>
        <v>30</v>
      </c>
      <c r="AL44" s="121">
        <f t="shared" si="1"/>
        <v>31</v>
      </c>
      <c r="AM44" s="121">
        <f t="shared" si="1"/>
        <v>32</v>
      </c>
      <c r="AN44" s="121">
        <f t="shared" si="1"/>
        <v>33</v>
      </c>
      <c r="AO44" s="121">
        <f t="shared" si="1"/>
        <v>34</v>
      </c>
      <c r="AP44" s="121">
        <f t="shared" si="1"/>
        <v>35</v>
      </c>
      <c r="AQ44" s="121">
        <f t="shared" si="1"/>
        <v>36</v>
      </c>
    </row>
    <row r="45" spans="3:48" ht="18" customHeight="1">
      <c r="D45" s="118"/>
      <c r="E45" s="119"/>
      <c r="F45" s="119"/>
      <c r="G45" s="120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</row>
    <row r="46" spans="3:48" ht="18" customHeight="1">
      <c r="D46" s="108"/>
      <c r="E46" s="109"/>
      <c r="F46" s="109"/>
      <c r="G46" s="110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3"/>
      <c r="AG46" s="123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</row>
    <row r="47" spans="3:48" ht="18" customHeight="1">
      <c r="D47" s="37" t="s">
        <v>1733</v>
      </c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43"/>
    </row>
    <row r="48" spans="3:48" ht="18" customHeight="1">
      <c r="D48" s="33"/>
      <c r="E48" s="140" t="s">
        <v>70</v>
      </c>
      <c r="F48" s="141"/>
      <c r="G48" s="142"/>
      <c r="H48" s="33" t="s">
        <v>24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U48" s="19"/>
      <c r="AV48" s="19"/>
    </row>
    <row r="49" spans="4:52" ht="18" customHeight="1">
      <c r="D49" s="33"/>
      <c r="E49" s="140" t="s">
        <v>1710</v>
      </c>
      <c r="F49" s="141"/>
      <c r="G49" s="142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U49" s="19"/>
      <c r="AV49" s="19"/>
    </row>
    <row r="50" spans="4:52" ht="18" customHeight="1">
      <c r="D50" s="37" t="str">
        <f>E24</f>
        <v>FILE_FIELD_SEPARATOR</v>
      </c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43"/>
      <c r="AW50" s="148"/>
      <c r="AX50" s="148"/>
      <c r="AY50" s="148"/>
      <c r="AZ50" s="148"/>
    </row>
    <row r="51" spans="4:52" ht="18" customHeight="1">
      <c r="D51" s="33"/>
      <c r="E51" s="140" t="s">
        <v>70</v>
      </c>
      <c r="F51" s="141"/>
      <c r="G51" s="142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W51" s="60"/>
      <c r="AX51" s="60"/>
      <c r="AY51" s="60"/>
      <c r="AZ51" s="60"/>
    </row>
    <row r="52" spans="4:52" ht="18" customHeight="1">
      <c r="D52" s="33"/>
      <c r="E52" s="140" t="s">
        <v>1043</v>
      </c>
      <c r="F52" s="141"/>
      <c r="G52" s="142"/>
      <c r="H52" s="33"/>
      <c r="I52" s="33" t="s">
        <v>24</v>
      </c>
      <c r="J52" s="33"/>
      <c r="K52" s="33"/>
      <c r="L52" s="33" t="s">
        <v>24</v>
      </c>
      <c r="M52" s="33"/>
      <c r="N52" s="33" t="s">
        <v>24</v>
      </c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W52" s="60"/>
      <c r="AX52" s="60"/>
      <c r="AY52" s="60"/>
      <c r="AZ52" s="60"/>
    </row>
    <row r="53" spans="4:52" ht="18" customHeight="1">
      <c r="D53" s="33"/>
      <c r="E53" s="140" t="s">
        <v>1066</v>
      </c>
      <c r="F53" s="141"/>
      <c r="G53" s="142"/>
      <c r="H53" s="33"/>
      <c r="I53" s="33"/>
      <c r="J53" s="33" t="s">
        <v>24</v>
      </c>
      <c r="K53" s="33"/>
      <c r="L53" s="33"/>
      <c r="M53" s="33" t="s">
        <v>24</v>
      </c>
      <c r="N53" s="33"/>
      <c r="O53" s="33" t="s">
        <v>24</v>
      </c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W53" s="60"/>
      <c r="AX53" s="60"/>
      <c r="AY53" s="60"/>
      <c r="AZ53" s="60"/>
    </row>
    <row r="54" spans="4:52" ht="18" customHeight="1">
      <c r="D54" s="33"/>
      <c r="E54" s="140" t="s">
        <v>811</v>
      </c>
      <c r="F54" s="141"/>
      <c r="G54" s="142"/>
      <c r="H54" s="33"/>
      <c r="I54" s="33"/>
      <c r="J54" s="33"/>
      <c r="K54" s="33" t="s">
        <v>24</v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W54" s="60"/>
      <c r="AX54" s="60"/>
      <c r="AY54" s="60"/>
      <c r="AZ54" s="60"/>
    </row>
    <row r="55" spans="4:52" ht="18" customHeight="1">
      <c r="D55" s="37" t="str">
        <f>E27</f>
        <v>FILE_ENCLOSING_CHAR</v>
      </c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43"/>
      <c r="AW55" s="148"/>
      <c r="AX55" s="148"/>
      <c r="AY55" s="148"/>
      <c r="AZ55" s="148"/>
    </row>
    <row r="56" spans="4:52" ht="18" customHeight="1">
      <c r="D56" s="33"/>
      <c r="E56" s="140" t="s">
        <v>70</v>
      </c>
      <c r="F56" s="141"/>
      <c r="G56" s="142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W56" s="60"/>
      <c r="AX56" s="60"/>
      <c r="AY56" s="60"/>
      <c r="AZ56" s="60"/>
    </row>
    <row r="57" spans="4:52" ht="18" customHeight="1">
      <c r="D57" s="33"/>
      <c r="E57" s="140" t="s">
        <v>1044</v>
      </c>
      <c r="F57" s="141"/>
      <c r="G57" s="142"/>
      <c r="H57" s="33"/>
      <c r="I57" s="33"/>
      <c r="J57" s="33"/>
      <c r="K57" s="33"/>
      <c r="L57" s="33"/>
      <c r="M57" s="33"/>
      <c r="N57" s="33" t="s">
        <v>24</v>
      </c>
      <c r="O57" s="33" t="s">
        <v>24</v>
      </c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W57" s="60"/>
      <c r="AX57" s="60"/>
      <c r="AY57" s="60"/>
      <c r="AZ57" s="60"/>
    </row>
    <row r="58" spans="4:52" ht="18" customHeight="1">
      <c r="D58" s="33"/>
      <c r="E58" s="140" t="s">
        <v>1067</v>
      </c>
      <c r="F58" s="141"/>
      <c r="G58" s="142"/>
      <c r="H58" s="33"/>
      <c r="I58" s="33"/>
      <c r="J58" s="33"/>
      <c r="K58" s="33"/>
      <c r="L58" s="33" t="s">
        <v>24</v>
      </c>
      <c r="M58" s="33" t="s">
        <v>24</v>
      </c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W58" s="60"/>
      <c r="AX58" s="60"/>
      <c r="AY58" s="60"/>
      <c r="AZ58" s="60"/>
    </row>
    <row r="59" spans="4:52" ht="18" customHeight="1">
      <c r="D59" s="33"/>
      <c r="E59" s="140" t="s">
        <v>811</v>
      </c>
      <c r="F59" s="141"/>
      <c r="G59" s="142"/>
      <c r="H59" s="33"/>
      <c r="I59" s="33" t="s">
        <v>24</v>
      </c>
      <c r="J59" s="33" t="s">
        <v>24</v>
      </c>
      <c r="K59" s="33" t="s">
        <v>24</v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W59" s="60"/>
      <c r="AX59" s="60"/>
      <c r="AY59" s="60"/>
      <c r="AZ59" s="60"/>
    </row>
    <row r="60" spans="4:52" ht="18" customHeight="1">
      <c r="D60" s="32" t="s">
        <v>417</v>
      </c>
      <c r="E60" s="29"/>
      <c r="F60" s="29"/>
      <c r="G60" s="29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9"/>
      <c r="AJ60" s="30"/>
      <c r="AK60" s="30"/>
      <c r="AL60" s="30"/>
      <c r="AM60" s="30"/>
      <c r="AN60" s="30"/>
      <c r="AO60" s="30"/>
      <c r="AP60" s="30"/>
      <c r="AQ60" s="44"/>
    </row>
    <row r="61" spans="4:52" ht="18" customHeight="1">
      <c r="D61" s="130" t="s">
        <v>406</v>
      </c>
      <c r="E61" s="106"/>
      <c r="F61" s="106"/>
      <c r="G61" s="107"/>
      <c r="H61" s="124" t="s">
        <v>410</v>
      </c>
      <c r="I61" s="124" t="s">
        <v>407</v>
      </c>
      <c r="J61" s="124" t="s">
        <v>407</v>
      </c>
      <c r="K61" s="124" t="s">
        <v>407</v>
      </c>
      <c r="L61" s="124" t="s">
        <v>407</v>
      </c>
      <c r="M61" s="124" t="s">
        <v>407</v>
      </c>
      <c r="N61" s="124" t="s">
        <v>407</v>
      </c>
      <c r="O61" s="124" t="s">
        <v>407</v>
      </c>
      <c r="P61" s="124" t="s">
        <v>233</v>
      </c>
      <c r="Q61" s="124" t="s">
        <v>233</v>
      </c>
      <c r="R61" s="124" t="s">
        <v>233</v>
      </c>
      <c r="S61" s="124" t="s">
        <v>233</v>
      </c>
      <c r="T61" s="124" t="s">
        <v>233</v>
      </c>
      <c r="U61" s="124" t="s">
        <v>233</v>
      </c>
      <c r="V61" s="124" t="s">
        <v>233</v>
      </c>
      <c r="W61" s="124" t="s">
        <v>233</v>
      </c>
      <c r="X61" s="124" t="s">
        <v>233</v>
      </c>
      <c r="Y61" s="124" t="s">
        <v>233</v>
      </c>
      <c r="Z61" s="124" t="s">
        <v>233</v>
      </c>
      <c r="AA61" s="124" t="s">
        <v>233</v>
      </c>
      <c r="AB61" s="124" t="s">
        <v>233</v>
      </c>
      <c r="AC61" s="124" t="s">
        <v>233</v>
      </c>
      <c r="AD61" s="124" t="s">
        <v>233</v>
      </c>
      <c r="AE61" s="124" t="s">
        <v>233</v>
      </c>
      <c r="AF61" s="124" t="s">
        <v>233</v>
      </c>
      <c r="AG61" s="124" t="s">
        <v>233</v>
      </c>
      <c r="AH61" s="124" t="s">
        <v>233</v>
      </c>
      <c r="AI61" s="124" t="s">
        <v>233</v>
      </c>
      <c r="AJ61" s="124" t="s">
        <v>233</v>
      </c>
      <c r="AK61" s="124" t="s">
        <v>233</v>
      </c>
      <c r="AL61" s="124" t="s">
        <v>233</v>
      </c>
      <c r="AM61" s="124" t="s">
        <v>233</v>
      </c>
      <c r="AN61" s="124" t="s">
        <v>233</v>
      </c>
      <c r="AO61" s="124" t="s">
        <v>233</v>
      </c>
      <c r="AP61" s="124" t="s">
        <v>233</v>
      </c>
      <c r="AQ61" s="124" t="s">
        <v>233</v>
      </c>
    </row>
    <row r="62" spans="4:52" ht="18" customHeight="1">
      <c r="D62" s="118"/>
      <c r="E62" s="119"/>
      <c r="F62" s="119"/>
      <c r="G62" s="120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</row>
    <row r="63" spans="4:52" ht="18" customHeight="1">
      <c r="D63" s="108"/>
      <c r="E63" s="109"/>
      <c r="F63" s="109"/>
      <c r="G63" s="110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</row>
    <row r="64" spans="4:52" ht="18" customHeight="1">
      <c r="D64" s="105" t="s">
        <v>408</v>
      </c>
      <c r="E64" s="106"/>
      <c r="F64" s="106"/>
      <c r="G64" s="107"/>
      <c r="H64" s="127">
        <v>610101</v>
      </c>
      <c r="I64" s="127">
        <v>610001</v>
      </c>
      <c r="J64" s="127">
        <v>610001</v>
      </c>
      <c r="K64" s="127">
        <v>610001</v>
      </c>
      <c r="L64" s="127">
        <v>610001</v>
      </c>
      <c r="M64" s="127">
        <v>610001</v>
      </c>
      <c r="N64" s="127">
        <v>610001</v>
      </c>
      <c r="O64" s="127">
        <v>610001</v>
      </c>
      <c r="P64" s="127" t="s">
        <v>234</v>
      </c>
      <c r="Q64" s="127" t="s">
        <v>234</v>
      </c>
      <c r="R64" s="127" t="s">
        <v>234</v>
      </c>
      <c r="S64" s="127" t="s">
        <v>234</v>
      </c>
      <c r="T64" s="127" t="s">
        <v>234</v>
      </c>
      <c r="U64" s="127" t="s">
        <v>234</v>
      </c>
      <c r="V64" s="127" t="s">
        <v>234</v>
      </c>
      <c r="W64" s="127" t="s">
        <v>234</v>
      </c>
      <c r="X64" s="127" t="s">
        <v>234</v>
      </c>
      <c r="Y64" s="127" t="s">
        <v>234</v>
      </c>
      <c r="Z64" s="127" t="s">
        <v>234</v>
      </c>
      <c r="AA64" s="127" t="s">
        <v>234</v>
      </c>
      <c r="AB64" s="127" t="s">
        <v>234</v>
      </c>
      <c r="AC64" s="127" t="s">
        <v>234</v>
      </c>
      <c r="AD64" s="127" t="s">
        <v>234</v>
      </c>
      <c r="AE64" s="127" t="s">
        <v>234</v>
      </c>
      <c r="AF64" s="127" t="s">
        <v>234</v>
      </c>
      <c r="AG64" s="127" t="s">
        <v>234</v>
      </c>
      <c r="AH64" s="127" t="s">
        <v>234</v>
      </c>
      <c r="AI64" s="127" t="s">
        <v>234</v>
      </c>
      <c r="AJ64" s="127" t="s">
        <v>234</v>
      </c>
      <c r="AK64" s="127" t="s">
        <v>234</v>
      </c>
      <c r="AL64" s="127" t="s">
        <v>234</v>
      </c>
      <c r="AM64" s="127" t="s">
        <v>234</v>
      </c>
      <c r="AN64" s="127" t="s">
        <v>234</v>
      </c>
      <c r="AO64" s="127" t="s">
        <v>234</v>
      </c>
      <c r="AP64" s="127" t="s">
        <v>234</v>
      </c>
      <c r="AQ64" s="127" t="s">
        <v>234</v>
      </c>
    </row>
    <row r="65" spans="4:43" ht="18" customHeight="1">
      <c r="D65" s="118"/>
      <c r="E65" s="119"/>
      <c r="F65" s="119"/>
      <c r="G65" s="120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128"/>
      <c r="AN65" s="128"/>
      <c r="AO65" s="128"/>
      <c r="AP65" s="128"/>
      <c r="AQ65" s="128"/>
    </row>
    <row r="66" spans="4:43" ht="18" customHeight="1">
      <c r="D66" s="118"/>
      <c r="E66" s="119"/>
      <c r="F66" s="119"/>
      <c r="G66" s="120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  <c r="AA66" s="128"/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28"/>
      <c r="AP66" s="128"/>
      <c r="AQ66" s="128"/>
    </row>
    <row r="67" spans="4:43" ht="18" customHeight="1">
      <c r="D67" s="118"/>
      <c r="E67" s="119"/>
      <c r="F67" s="119"/>
      <c r="G67" s="120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8"/>
      <c r="AB67" s="128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128"/>
      <c r="AN67" s="128"/>
      <c r="AO67" s="128"/>
      <c r="AP67" s="128"/>
      <c r="AQ67" s="128"/>
    </row>
    <row r="68" spans="4:43" ht="18" customHeight="1">
      <c r="D68" s="108"/>
      <c r="E68" s="109"/>
      <c r="F68" s="109"/>
      <c r="G68" s="110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</row>
    <row r="69" spans="4:43" ht="18" customHeight="1">
      <c r="D69" s="32" t="s">
        <v>418</v>
      </c>
      <c r="E69" s="29"/>
      <c r="F69" s="29"/>
      <c r="G69" s="29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9"/>
      <c r="AJ69" s="30"/>
      <c r="AK69" s="30"/>
      <c r="AL69" s="30"/>
      <c r="AM69" s="30"/>
      <c r="AN69" s="30"/>
      <c r="AO69" s="30"/>
      <c r="AP69" s="30"/>
      <c r="AQ69" s="44"/>
    </row>
    <row r="70" spans="4:43" ht="18" customHeight="1">
      <c r="D70" s="130" t="s">
        <v>409</v>
      </c>
      <c r="E70" s="106"/>
      <c r="F70" s="106"/>
      <c r="G70" s="107"/>
      <c r="H70" s="124" t="s">
        <v>233</v>
      </c>
      <c r="I70" s="124" t="s">
        <v>233</v>
      </c>
      <c r="J70" s="124" t="s">
        <v>233</v>
      </c>
      <c r="K70" s="124" t="s">
        <v>233</v>
      </c>
      <c r="L70" s="124" t="s">
        <v>233</v>
      </c>
      <c r="M70" s="124" t="s">
        <v>233</v>
      </c>
      <c r="N70" s="124" t="s">
        <v>233</v>
      </c>
      <c r="O70" s="124" t="s">
        <v>233</v>
      </c>
      <c r="P70" s="124" t="s">
        <v>233</v>
      </c>
      <c r="Q70" s="124" t="s">
        <v>233</v>
      </c>
      <c r="R70" s="124" t="s">
        <v>233</v>
      </c>
      <c r="S70" s="124" t="s">
        <v>233</v>
      </c>
      <c r="T70" s="124" t="s">
        <v>233</v>
      </c>
      <c r="U70" s="124" t="s">
        <v>233</v>
      </c>
      <c r="V70" s="124" t="s">
        <v>233</v>
      </c>
      <c r="W70" s="124" t="s">
        <v>233</v>
      </c>
      <c r="X70" s="124" t="s">
        <v>233</v>
      </c>
      <c r="Y70" s="124" t="s">
        <v>233</v>
      </c>
      <c r="Z70" s="124" t="s">
        <v>233</v>
      </c>
      <c r="AA70" s="124" t="s">
        <v>233</v>
      </c>
      <c r="AB70" s="124" t="s">
        <v>233</v>
      </c>
      <c r="AC70" s="124" t="s">
        <v>233</v>
      </c>
      <c r="AD70" s="124" t="s">
        <v>233</v>
      </c>
      <c r="AE70" s="124" t="s">
        <v>233</v>
      </c>
      <c r="AF70" s="124" t="s">
        <v>233</v>
      </c>
      <c r="AG70" s="124" t="s">
        <v>233</v>
      </c>
      <c r="AH70" s="124" t="s">
        <v>233</v>
      </c>
      <c r="AI70" s="124" t="s">
        <v>233</v>
      </c>
      <c r="AJ70" s="124" t="s">
        <v>233</v>
      </c>
      <c r="AK70" s="124" t="s">
        <v>233</v>
      </c>
      <c r="AL70" s="124" t="s">
        <v>233</v>
      </c>
      <c r="AM70" s="124" t="s">
        <v>233</v>
      </c>
      <c r="AN70" s="124" t="s">
        <v>233</v>
      </c>
      <c r="AO70" s="124" t="s">
        <v>233</v>
      </c>
      <c r="AP70" s="124" t="s">
        <v>233</v>
      </c>
      <c r="AQ70" s="124" t="s">
        <v>233</v>
      </c>
    </row>
    <row r="71" spans="4:43" ht="18" customHeight="1">
      <c r="D71" s="118"/>
      <c r="E71" s="119"/>
      <c r="F71" s="119"/>
      <c r="G71" s="120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</row>
    <row r="72" spans="4:43" ht="18" customHeight="1">
      <c r="D72" s="108"/>
      <c r="E72" s="109"/>
      <c r="F72" s="109"/>
      <c r="G72" s="110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</row>
    <row r="73" spans="4:43" ht="18" customHeight="1">
      <c r="D73" s="130" t="s">
        <v>421</v>
      </c>
      <c r="E73" s="106"/>
      <c r="F73" s="106"/>
      <c r="G73" s="107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</row>
    <row r="74" spans="4:43" ht="18" customHeight="1">
      <c r="D74" s="132"/>
      <c r="E74" s="119"/>
      <c r="F74" s="119"/>
      <c r="G74" s="120"/>
      <c r="H74" s="131"/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</row>
    <row r="75" spans="4:43" ht="18" customHeight="1">
      <c r="D75" s="132"/>
      <c r="E75" s="119"/>
      <c r="F75" s="119"/>
      <c r="G75" s="120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</row>
    <row r="76" spans="4:43" ht="18" customHeight="1">
      <c r="D76" s="118"/>
      <c r="E76" s="119"/>
      <c r="F76" s="119"/>
      <c r="G76" s="120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</row>
    <row r="77" spans="4:43" ht="18" customHeight="1">
      <c r="D77" s="108"/>
      <c r="E77" s="109"/>
      <c r="F77" s="109"/>
      <c r="G77" s="110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</row>
    <row r="78" spans="4:43" ht="18" customHeight="1">
      <c r="O78" s="19"/>
      <c r="AJ78" s="36"/>
      <c r="AL78" s="19"/>
    </row>
    <row r="79" spans="4:43" ht="18" customHeight="1">
      <c r="D79" s="5" t="s">
        <v>230</v>
      </c>
      <c r="E79" s="5" t="s">
        <v>406</v>
      </c>
      <c r="I79" s="5" t="s">
        <v>13</v>
      </c>
      <c r="J79" s="5" t="s">
        <v>422</v>
      </c>
      <c r="O79" s="19"/>
      <c r="AJ79" s="36"/>
      <c r="AL79" s="19"/>
    </row>
    <row r="80" spans="4:43" ht="18" customHeight="1">
      <c r="J80" s="5" t="s">
        <v>423</v>
      </c>
      <c r="O80" s="19"/>
      <c r="AJ80" s="36"/>
      <c r="AL80" s="19"/>
    </row>
    <row r="81" spans="3:53" ht="18" customHeight="1">
      <c r="J81" s="5" t="s">
        <v>424</v>
      </c>
      <c r="O81" s="19"/>
      <c r="AJ81" s="36"/>
      <c r="AL81" s="19"/>
    </row>
    <row r="82" spans="3:53" ht="18" customHeight="1">
      <c r="O82" s="19"/>
      <c r="AJ82" s="36"/>
      <c r="AL82" s="19"/>
    </row>
    <row r="83" spans="3:53" ht="18" customHeight="1">
      <c r="C83" s="5" t="s">
        <v>1166</v>
      </c>
      <c r="D83" s="5" t="s">
        <v>427</v>
      </c>
      <c r="AE83" s="5" t="s">
        <v>230</v>
      </c>
      <c r="AF83" s="5" t="s">
        <v>714</v>
      </c>
      <c r="AJ83" s="5" t="s">
        <v>307</v>
      </c>
      <c r="AK83" s="119" t="s">
        <v>715</v>
      </c>
      <c r="AL83" s="119"/>
      <c r="AM83" s="119"/>
      <c r="AN83" s="119"/>
    </row>
    <row r="85" spans="3:53" ht="18" customHeight="1">
      <c r="D85" s="105" t="s">
        <v>403</v>
      </c>
      <c r="E85" s="106"/>
      <c r="F85" s="106"/>
      <c r="G85" s="107"/>
      <c r="H85" s="111" t="s">
        <v>730</v>
      </c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3"/>
      <c r="AE85" s="117" t="s">
        <v>434</v>
      </c>
      <c r="AF85" s="112"/>
      <c r="AG85" s="113"/>
      <c r="AH85" s="111" t="s">
        <v>411</v>
      </c>
      <c r="AI85" s="112"/>
      <c r="AJ85" s="112"/>
      <c r="AK85" s="112"/>
      <c r="AL85" s="112"/>
      <c r="AM85" s="112"/>
      <c r="AN85" s="112"/>
      <c r="AO85" s="112"/>
      <c r="AP85" s="112"/>
      <c r="AQ85" s="113"/>
      <c r="AS85" s="62" t="s">
        <v>444</v>
      </c>
      <c r="AT85" s="63"/>
      <c r="AU85" s="64"/>
      <c r="AW85" s="71" t="str">
        <f>$D$50</f>
        <v>FILE_FIELD_SEPARATOR</v>
      </c>
      <c r="AX85" s="71" t="str">
        <f>$D$50</f>
        <v>FILE_FIELD_SEPARATOR</v>
      </c>
      <c r="AY85" s="71" t="str">
        <f>$D$55</f>
        <v>FILE_ENCLOSING_CHAR</v>
      </c>
      <c r="AZ85" s="71" t="str">
        <f>$D$55</f>
        <v>FILE_ENCLOSING_CHAR</v>
      </c>
      <c r="BA85" s="5" t="s">
        <v>735</v>
      </c>
    </row>
    <row r="86" spans="3:53" ht="18" customHeight="1">
      <c r="D86" s="108"/>
      <c r="E86" s="109"/>
      <c r="F86" s="109"/>
      <c r="G86" s="110"/>
      <c r="H86" s="114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  <c r="AA86" s="115"/>
      <c r="AB86" s="115"/>
      <c r="AC86" s="115"/>
      <c r="AD86" s="116"/>
      <c r="AE86" s="114"/>
      <c r="AF86" s="115"/>
      <c r="AG86" s="116"/>
      <c r="AH86" s="114"/>
      <c r="AI86" s="115"/>
      <c r="AJ86" s="115"/>
      <c r="AK86" s="115"/>
      <c r="AL86" s="115"/>
      <c r="AM86" s="115"/>
      <c r="AN86" s="115"/>
      <c r="AO86" s="115"/>
      <c r="AP86" s="115"/>
      <c r="AQ86" s="116"/>
      <c r="AS86" s="65" t="s">
        <v>445</v>
      </c>
      <c r="AT86" s="66"/>
      <c r="AU86" s="67"/>
      <c r="AW86" s="71" t="s">
        <v>732</v>
      </c>
      <c r="AX86" s="71" t="s">
        <v>733</v>
      </c>
      <c r="AY86" s="71" t="s">
        <v>732</v>
      </c>
      <c r="AZ86" s="71" t="s">
        <v>733</v>
      </c>
      <c r="BA86" s="5" t="s">
        <v>735</v>
      </c>
    </row>
    <row r="87" spans="3:53" ht="36" customHeight="1">
      <c r="D87" s="96">
        <f>$H$44</f>
        <v>1</v>
      </c>
      <c r="E87" s="97"/>
      <c r="F87" s="97"/>
      <c r="G87" s="98"/>
      <c r="H87" s="45" t="str">
        <f ca="1">SUBSTITUTE("clear; echo "&amp;"テストケース"&amp;TEXT($D87,"000")&amp;"; rm -f ${FILES_DIR}initialData.txt; "&amp;AW87&amp;AY87&amp;"sh ./script/"&amp;$B$2&amp;".sh; "&amp;AX87&amp;AZ87,"なし","")</f>
        <v xml:space="preserve">clear; echo テストケース001; rm -f ${FILES_DIR}initialData.txt; sh ./script/db_output_record_format.sh; </v>
      </c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  <c r="AE87" s="99" t="str" cm="1">
        <f t="array" ref="AE87">SUBSTITUTE(INDEX($H$61:$AQ$61, , MATCH($D87, $44:$44, 0)-7),"-","")</f>
        <v>異常</v>
      </c>
      <c r="AF87" s="100"/>
      <c r="AG87" s="101"/>
      <c r="AH87" s="102" t="s">
        <v>1640</v>
      </c>
      <c r="AI87" s="103"/>
      <c r="AJ87" s="103"/>
      <c r="AK87" s="103"/>
      <c r="AL87" s="103"/>
      <c r="AM87" s="103"/>
      <c r="AN87" s="103"/>
      <c r="AO87" s="103"/>
      <c r="AP87" s="103"/>
      <c r="AQ87" s="104"/>
      <c r="AS87" s="68" t="str" cm="1">
        <f t="array" ref="AS87">SUBSTITUTE(TEXT(INDEX($H$64:$AQ$64,1,$D87),"000000"),"-","")</f>
        <v>610101</v>
      </c>
      <c r="AT87" s="69"/>
      <c r="AU87" s="70"/>
      <c r="AW87" s="71"/>
      <c r="AX87" s="71"/>
      <c r="AY87" s="71"/>
      <c r="AZ87" s="71"/>
      <c r="BA87" s="5" t="s">
        <v>735</v>
      </c>
    </row>
    <row r="88" spans="3:53" ht="72" customHeight="1">
      <c r="D88" s="96">
        <f>$D87+1</f>
        <v>2</v>
      </c>
      <c r="E88" s="97"/>
      <c r="F88" s="97"/>
      <c r="G88" s="98"/>
      <c r="H88" s="45" t="str">
        <f ca="1">SUBSTITUTE(SUBSTITUTE("clear; echo "&amp;"テストケース"&amp;TEXT($D88,"000")&amp;"; "&amp;$H$35&amp;$H$36&amp;$H$37&amp;$H$38&amp;$H$39&amp;AW88&amp;AY88&amp;"sh ./script/"&amp;$B$2&amp;".sh; "&amp;AX88&amp;AZ88,"なし",""),""",""",",")&amp;" cat ${FILES_DIR}stage1FormattedData.txt; rm ${FILES_DIR}stage1FormattedData.txt;"</f>
        <v>clear; echo テストケース002; echo "A,KXDXRUL,48,950,2315,68383,7391.878,68552249061.4211,1,2024/12/31_20:46:16" &gt;  ${FILES_DIR}initialData.txt;echo "M,NSHUMPQ,14,624,1763,35755,4039.074,55925204867.1749,0,2024/12/31_06:32:02" &gt;&gt; ${FILES_DIR}initialData.txt;echo "Q,SWQFKOF,31,485,7561,20843,3647.875,11011211516.2721,0,2024/12/31_23:18:56" &gt;&gt; ${FILES_DIR}initialData.txt;echo "L,NVCYCIN,77,149,6009,97216,9285.041,44850773249.3597,0,2024/12/31_13:03:33" &gt;&gt; ${FILES_DIR}initialData.txt;echo "Y,QWKAFUS,42,999,3504,62273,7780.655,72442018298.9487,1,2024/12/31_19:57:28" &gt;&gt; ${FILES_DIR}initialData.txt;sed -i '' 's#FILE_ENCLOSING_CHAR="DOUBLE_QUOTE"#FILE_ENCLOSING_CHAR="NONE"#g' ${CONFIG_DIR}db_file_config.txt; export FILE_ENCLOSING_CHAR="NONE";sh ./script/db_output_record_format.sh; sed -i '' 's#FILE_ENCLOSING_CHAR="NONE"#FILE_ENCLOSING_CHAR="DOUBLE_QUOTE"#g' ${CONFIG_DIR}db_file_config.txt; export FILE_ENCLOSING_CHAR="DOUBLE_QUOTE"; cat ${FILES_DIR}stage1FormattedData.txt; rm ${FILES_DIR}stage1FormattedData.txt;</v>
      </c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7"/>
      <c r="AE88" s="99" t="str" cm="1">
        <f t="array" ref="AE88">SUBSTITUTE(INDEX($H$61:$AQ$61, , MATCH($D88, $44:$44, 0)-7),"-","")</f>
        <v>正常</v>
      </c>
      <c r="AF88" s="100"/>
      <c r="AG88" s="101"/>
      <c r="AH88" s="102" t="s">
        <v>1715</v>
      </c>
      <c r="AI88" s="103"/>
      <c r="AJ88" s="103"/>
      <c r="AK88" s="103"/>
      <c r="AL88" s="103"/>
      <c r="AM88" s="103"/>
      <c r="AN88" s="103"/>
      <c r="AO88" s="103"/>
      <c r="AP88" s="103"/>
      <c r="AQ88" s="104"/>
      <c r="AS88" s="68" t="str" cm="1">
        <f t="array" ref="AS88">SUBSTITUTE(TEXT(INDEX($H$64:$AQ$64,1,$D88),"000000"),"-","")</f>
        <v>610001</v>
      </c>
      <c r="AT88" s="69"/>
      <c r="AU88" s="70"/>
      <c r="AW88" s="71" t="str">
        <f>SUBSTITUTE(IF(VLOOKUP(AW$85,$AD$9:$AN$10,8,FALSE)=INDEX($E$51:$G$54,MATCH("●",INDEX($H$51:$AQ$54,,MATCH($D88,$44:$44,0)-7),0),1),"","sed -i "&amp;IF($AK$83="MacOS","'' ","")&amp;"'s#"&amp;AW$85&amp;"="""&amp;VLOOKUP(AW$85,$AD$9:$AN$10,8,FALSE)&amp;""""&amp;"#"&amp;AW$85&amp;"="&amp;""""&amp;INDEX($E$51:$G$54,MATCH("●",INDEX($H$51:$AQ$54,,MATCH($D88,$44:$44,0)-7),0),1)&amp;""""&amp;"#g'"&amp;" ${CONFIG_DIR}"&amp;$K$7&amp;"; export "&amp;AW$85&amp;"="&amp;""""&amp;INDEX($E$51:$G$54,MATCH("●",INDEX($H$51:$AQ$54,,MATCH($D88,$44:$44,0)-7),0),1)&amp;""";"),",",""",""")</f>
        <v/>
      </c>
      <c r="AX88" s="71" t="str">
        <f>SUBSTITUTE(IF(INDEX($E$51:$G$54,MATCH("●",INDEX($H$51:$AQ$54,,MATCH($D88,$44:$44,0)-7),0),1)=VLOOKUP(AX$85,$AD$9:$AN$10,8,FALSE),"","sed -i "&amp;IF($AK$83="MacOS","'' ","")&amp;"'s#"&amp;AX$85&amp;"="""&amp;INDEX($E$51:$G$54,MATCH("●",INDEX($H$51:$AQ$54,,MATCH($D88,$44:$44,0)-7),0),1)&amp;""""&amp;"#"&amp;AX$85&amp;"="&amp;""""&amp;VLOOKUP(AX$85,$AD$9:$AN$10,8,FALSE)&amp;""""&amp;"#g'"&amp;" ${CONFIG_DIR}"&amp;$K$7&amp;"; export "&amp;AX$85&amp;"="&amp;""""&amp;VLOOKUP(AX$85,$AD$9:$AN$10,8,FALSE)&amp;""";"),",",""",""")</f>
        <v/>
      </c>
      <c r="AY88" s="71" t="str">
        <f>SUBSTITUTE(IF(VLOOKUP(AY$85,$AD$9:$AN$10,8,FALSE)=INDEX($E$56:$G$59,MATCH("●",INDEX($H$56:$AQ$59,,MATCH($D88,$44:$44,0)-7),0),1),"","sed -i "&amp;IF($AK$83="MacOS","'' ","")&amp;"'s#"&amp;AY$85&amp;"="""&amp;VLOOKUP(AY$85,$AD$9:$AN$10,8,FALSE)&amp;""""&amp;"#"&amp;AY$85&amp;"="&amp;""""&amp;INDEX($E$56:$G$59,MATCH("●",INDEX($H$56:$AQ$59,,MATCH($D88,$44:$44,0)-7),0),1)&amp;""""&amp;"#g'"&amp;" ${CONFIG_DIR}"&amp;$K$7&amp;"; export "&amp;AY$85&amp;"="&amp;""""&amp;INDEX($E$56:$G$59,MATCH("●",INDEX($H$56:$AQ$59,,MATCH($D88,$44:$44,0)-7),0),1)&amp;""";"),",",""",""")</f>
        <v>sed -i '' 's#FILE_ENCLOSING_CHAR="DOUBLE_QUOTE"#FILE_ENCLOSING_CHAR="NONE"#g' ${CONFIG_DIR}db_file_config.txt; export FILE_ENCLOSING_CHAR="NONE";</v>
      </c>
      <c r="AZ88" s="71" t="str">
        <f>SUBSTITUTE(IF(INDEX($E$56:$G$59,MATCH("●",INDEX($H$56:$AQ$59,,MATCH($D88,$44:$44,0)-7),0),1)=VLOOKUP(AZ$85,$AD$9:$AN$10,8,FALSE),"","sed -i "&amp;IF($AK$83="MacOS","'' ","")&amp;"'s#"&amp;AZ$85&amp;"="""&amp;INDEX($E$56:$G$59,MATCH("●",INDEX($H$56:$AQ$59,,MATCH($D88,$44:$44,0)-7),0),1)&amp;""""&amp;"#"&amp;AZ$85&amp;"="&amp;""""&amp;VLOOKUP(AZ$85,$AD$9:$AN$10,8,FALSE)&amp;""""&amp;"#g'"&amp;" ${CONFIG_DIR}"&amp;$K$7&amp;"; export "&amp;AZ$85&amp;"="&amp;""""&amp;VLOOKUP(AZ$85,$AD$9:$AN$10,8,FALSE)&amp;""";"),",",""",""")</f>
        <v>sed -i '' 's#FILE_ENCLOSING_CHAR="NONE"#FILE_ENCLOSING_CHAR="DOUBLE_QUOTE"#g' ${CONFIG_DIR}db_file_config.txt; export FILE_ENCLOSING_CHAR="DOUBLE_QUOTE";</v>
      </c>
      <c r="BA88" s="5" t="s">
        <v>735</v>
      </c>
    </row>
    <row r="89" spans="3:53" ht="72" customHeight="1">
      <c r="D89" s="96">
        <f>$D88+1</f>
        <v>3</v>
      </c>
      <c r="E89" s="97"/>
      <c r="F89" s="97"/>
      <c r="G89" s="98"/>
      <c r="H89" s="45" t="str">
        <f ca="1">SUBSTITUTE(SUBSTITUTE("clear; echo "&amp;"テストケース"&amp;TEXT($D89,"000")&amp;"; "&amp;$H$35&amp;$H$36&amp;$H$37&amp;$H$38&amp;$H$39&amp;AW89&amp;AY89&amp;"sh ./script/"&amp;$B$2&amp;".sh; "&amp;AX89&amp;AZ89,"なし",""),""",""",",")&amp;" cat ${FILES_DIR}stage1FormattedData.txt; rm ${FILES_DIR}stage1FormattedData.txt;"</f>
        <v>clear; echo テストケース003; echo "A,KXDXRUL,48,950,2315,68383,7391.878,68552249061.4211,1,2024/12/31_20:46:16" &gt;  ${FILES_DIR}initialData.txt;echo "M,NSHUMPQ,14,624,1763,35755,4039.074,55925204867.1749,0,2024/12/31_06:32:02" &gt;&gt; ${FILES_DIR}initialData.txt;echo "Q,SWQFKOF,31,485,7561,20843,3647.875,11011211516.2721,0,2024/12/31_23:18:56" &gt;&gt; ${FILES_DIR}initialData.txt;echo "L,NVCYCIN,77,149,6009,97216,9285.041,44850773249.3597,0,2024/12/31_13:03:33" &gt;&gt; ${FILES_DIR}initialData.txt;echo "Y,QWKAFUS,42,999,3504,62273,7780.655,72442018298.9487,1,2024/12/31_19:57:28" &gt;&gt; ${FILES_DIR}initialData.txt;sed -i '' 's#FILE_FIELD_SEPARATOR="COMMA"#FILE_FIELD_SEPARATOR="TAB"#g' ${CONFIG_DIR}db_file_config.txt; export FILE_FIELD_SEPARATOR="TAB";sed -i '' 's#FILE_ENCLOSING_CHAR="DOUBLE_QUOTE"#FILE_ENCLOSING_CHAR="NONE"#g' ${CONFIG_DIR}db_file_config.txt; export FILE_ENCLOSING_CHAR="NONE";sh ./script/db_output_record_format.sh; sed -i '' 's#FILE_FIELD_SEPARATOR="TAB"#FILE_FIELD_SEPARATOR="COMMA"#g' ${CONFIG_DIR}db_file_config.txt; export FILE_FIELD_SEPARATOR="COMMA";sed -i '' 's#FILE_ENCLOSING_CHAR="NONE"#FILE_ENCLOSING_CHAR="DOUBLE_QUOTE"#g' ${CONFIG_DIR}db_file_config.txt; export FILE_ENCLOSING_CHAR="DOUBLE_QUOTE"; cat ${FILES_DIR}stage1FormattedData.txt; rm ${FILES_DIR}stage1FormattedData.txt;</v>
      </c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  <c r="AE89" s="99" t="str" cm="1">
        <f t="array" ref="AE89">SUBSTITUTE(INDEX($H$61:$AQ$61, , MATCH($D89, $44:$44, 0)-7),"-","")</f>
        <v>正常</v>
      </c>
      <c r="AF89" s="100"/>
      <c r="AG89" s="101"/>
      <c r="AH89" s="102" t="s">
        <v>1716</v>
      </c>
      <c r="AI89" s="103"/>
      <c r="AJ89" s="103"/>
      <c r="AK89" s="103"/>
      <c r="AL89" s="103"/>
      <c r="AM89" s="103"/>
      <c r="AN89" s="103"/>
      <c r="AO89" s="103"/>
      <c r="AP89" s="103"/>
      <c r="AQ89" s="104"/>
      <c r="AS89" s="68" t="str" cm="1">
        <f t="array" ref="AS89">SUBSTITUTE(TEXT(INDEX($H$64:$AQ$64,1,$D89),"000000"),"-","")</f>
        <v>610001</v>
      </c>
      <c r="AT89" s="69"/>
      <c r="AU89" s="70"/>
      <c r="AW89" s="71" t="str">
        <f>SUBSTITUTE(IF(VLOOKUP(AW$85,$AD$9:$AN$10,8,FALSE)=INDEX($E$51:$G$54,MATCH("●",INDEX($H$51:$AQ$54,,MATCH($D89,$44:$44,0)-7),0),1),"","sed -i "&amp;IF($AK$83="MacOS","'' ","")&amp;"'s#"&amp;AW$85&amp;"="""&amp;VLOOKUP(AW$85,$AD$9:$AN$10,8,FALSE)&amp;""""&amp;"#"&amp;AW$85&amp;"="&amp;""""&amp;INDEX($E$51:$G$54,MATCH("●",INDEX($H$51:$AQ$54,,MATCH($D89,$44:$44,0)-7),0),1)&amp;""""&amp;"#g'"&amp;" ${CONFIG_DIR}"&amp;$K$7&amp;"; export "&amp;AW$85&amp;"="&amp;""""&amp;INDEX($E$51:$G$54,MATCH("●",INDEX($H$51:$AQ$54,,MATCH($D89,$44:$44,0)-7),0),1)&amp;""";"),",",""",""")</f>
        <v>sed -i '' 's#FILE_FIELD_SEPARATOR="COMMA"#FILE_FIELD_SEPARATOR="TAB"#g' ${CONFIG_DIR}db_file_config.txt; export FILE_FIELD_SEPARATOR="TAB";</v>
      </c>
      <c r="AX89" s="71" t="str">
        <f>SUBSTITUTE(IF(INDEX($E$51:$G$54,MATCH("●",INDEX($H$51:$AQ$54,,MATCH($D89,$44:$44,0)-7),0),1)=VLOOKUP(AX$85,$AD$9:$AN$10,8,FALSE),"","sed -i "&amp;IF($AK$83="MacOS","'' ","")&amp;"'s#"&amp;AX$85&amp;"="""&amp;INDEX($E$51:$G$54,MATCH("●",INDEX($H$51:$AQ$54,,MATCH($D89,$44:$44,0)-7),0),1)&amp;""""&amp;"#"&amp;AX$85&amp;"="&amp;""""&amp;VLOOKUP(AX$85,$AD$9:$AN$10,8,FALSE)&amp;""""&amp;"#g'"&amp;" ${CONFIG_DIR}"&amp;$K$7&amp;"; export "&amp;AX$85&amp;"="&amp;""""&amp;VLOOKUP(AX$85,$AD$9:$AN$10,8,FALSE)&amp;""";"),",",""",""")</f>
        <v>sed -i '' 's#FILE_FIELD_SEPARATOR="TAB"#FILE_FIELD_SEPARATOR="COMMA"#g' ${CONFIG_DIR}db_file_config.txt; export FILE_FIELD_SEPARATOR="COMMA";</v>
      </c>
      <c r="AY89" s="71" t="str">
        <f>SUBSTITUTE(IF(VLOOKUP(AY$85,$AD$9:$AN$10,8,FALSE)=INDEX($E$56:$G$59,MATCH("●",INDEX($H$56:$AQ$59,,MATCH($D89,$44:$44,0)-7),0),1),"","sed -i "&amp;IF($AK$83="MacOS","'' ","")&amp;"'s#"&amp;AY$85&amp;"="""&amp;VLOOKUP(AY$85,$AD$9:$AN$10,8,FALSE)&amp;""""&amp;"#"&amp;AY$85&amp;"="&amp;""""&amp;INDEX($E$56:$G$59,MATCH("●",INDEX($H$56:$AQ$59,,MATCH($D89,$44:$44,0)-7),0),1)&amp;""""&amp;"#g'"&amp;" ${CONFIG_DIR}"&amp;$K$7&amp;"; export "&amp;AY$85&amp;"="&amp;""""&amp;INDEX($E$56:$G$59,MATCH("●",INDEX($H$56:$AQ$59,,MATCH($D89,$44:$44,0)-7),0),1)&amp;""";"),",",""",""")</f>
        <v>sed -i '' 's#FILE_ENCLOSING_CHAR="DOUBLE_QUOTE"#FILE_ENCLOSING_CHAR="NONE"#g' ${CONFIG_DIR}db_file_config.txt; export FILE_ENCLOSING_CHAR="NONE";</v>
      </c>
      <c r="AZ89" s="71" t="str">
        <f>SUBSTITUTE(IF(INDEX($E$56:$G$59,MATCH("●",INDEX($H$56:$AQ$59,,MATCH($D89,$44:$44,0)-7),0),1)=VLOOKUP(AZ$85,$AD$9:$AN$10,8,FALSE),"","sed -i "&amp;IF($AK$83="MacOS","'' ","")&amp;"'s#"&amp;AZ$85&amp;"="""&amp;INDEX($E$56:$G$59,MATCH("●",INDEX($H$56:$AQ$59,,MATCH($D89,$44:$44,0)-7),0),1)&amp;""""&amp;"#"&amp;AZ$85&amp;"="&amp;""""&amp;VLOOKUP(AZ$85,$AD$9:$AN$10,8,FALSE)&amp;""""&amp;"#g'"&amp;" ${CONFIG_DIR}"&amp;$K$7&amp;"; export "&amp;AZ$85&amp;"="&amp;""""&amp;VLOOKUP(AZ$85,$AD$9:$AN$10,8,FALSE)&amp;""";"),",",""",""")</f>
        <v>sed -i '' 's#FILE_ENCLOSING_CHAR="NONE"#FILE_ENCLOSING_CHAR="DOUBLE_QUOTE"#g' ${CONFIG_DIR}db_file_config.txt; export FILE_ENCLOSING_CHAR="DOUBLE_QUOTE";</v>
      </c>
      <c r="BA89" s="5" t="s">
        <v>735</v>
      </c>
    </row>
    <row r="90" spans="3:53" ht="72" customHeight="1">
      <c r="D90" s="96">
        <f t="shared" ref="D90:D95" si="2">$D89+1</f>
        <v>4</v>
      </c>
      <c r="E90" s="97"/>
      <c r="F90" s="97"/>
      <c r="G90" s="98"/>
      <c r="H90" s="45" t="str">
        <f ca="1">SUBSTITUTE(SUBSTITUTE("clear; echo "&amp;"テストケース"&amp;TEXT($D90,"000")&amp;"; "&amp;$H$35&amp;$H$36&amp;$H$37&amp;$H$38&amp;$H$39&amp;AW90&amp;AY90&amp;"sh ./script/"&amp;$B$2&amp;".sh; "&amp;AX90&amp;AZ90,"なし",""),""",""",",")&amp;" cat ${FILES_DIR}stage1FormattedData.txt; rm ${FILES_DIR}stage1FormattedData.txt;"</f>
        <v>clear; echo テストケース004; echo "A,KXDXRUL,48,950,2315,68383,7391.878,68552249061.4211,1,2024/12/31_20:46:16" &gt;  ${FILES_DIR}initialData.txt;echo "M,NSHUMPQ,14,624,1763,35755,4039.074,55925204867.1749,0,2024/12/31_06:32:02" &gt;&gt; ${FILES_DIR}initialData.txt;echo "Q,SWQFKOF,31,485,7561,20843,3647.875,11011211516.2721,0,2024/12/31_23:18:56" &gt;&gt; ${FILES_DIR}initialData.txt;echo "L,NVCYCIN,77,149,6009,97216,9285.041,44850773249.3597,0,2024/12/31_13:03:33" &gt;&gt; ${FILES_DIR}initialData.txt;echo "Y,QWKAFUS,42,999,3504,62273,7780.655,72442018298.9487,1,2024/12/31_19:57:28" &gt;&gt; ${FILES_DIR}initialData.txt;sed -i '' 's#FILE_FIELD_SEPARATOR="COMMA"#FILE_FIELD_SEPARATOR="NONE"#g' ${CONFIG_DIR}db_file_config.txt; export FILE_FIELD_SEPARATOR="NONE";sed -i '' 's#FILE_ENCLOSING_CHAR="DOUBLE_QUOTE"#FILE_ENCLOSING_CHAR="NONE"#g' ${CONFIG_DIR}db_file_config.txt; export FILE_ENCLOSING_CHAR="NONE";sh ./script/db_output_record_format.sh; sed -i '' 's#FILE_FIELD_SEPARATOR="NONE"#FILE_FIELD_SEPARATOR="COMMA"#g' ${CONFIG_DIR}db_file_config.txt; export FILE_FIELD_SEPARATOR="COMMA";sed -i '' 's#FILE_ENCLOSING_CHAR="NONE"#FILE_ENCLOSING_CHAR="DOUBLE_QUOTE"#g' ${CONFIG_DIR}db_file_config.txt; export FILE_ENCLOSING_CHAR="DOUBLE_QUOTE"; cat ${FILES_DIR}stage1FormattedData.txt; rm ${FILES_DIR}stage1FormattedData.txt;</v>
      </c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7"/>
      <c r="AE90" s="99" t="str" cm="1">
        <f t="array" ref="AE90">SUBSTITUTE(INDEX($H$61:$AQ$61, , MATCH($D90, $44:$44, 0)-7),"-","")</f>
        <v>正常</v>
      </c>
      <c r="AF90" s="100"/>
      <c r="AG90" s="101"/>
      <c r="AH90" s="102" t="s">
        <v>1717</v>
      </c>
      <c r="AI90" s="103"/>
      <c r="AJ90" s="103"/>
      <c r="AK90" s="103"/>
      <c r="AL90" s="103"/>
      <c r="AM90" s="103"/>
      <c r="AN90" s="103"/>
      <c r="AO90" s="103"/>
      <c r="AP90" s="103"/>
      <c r="AQ90" s="104"/>
      <c r="AS90" s="68" t="str" cm="1">
        <f t="array" ref="AS90">SUBSTITUTE(TEXT(INDEX($H$64:$AQ$64,1,$D90),"000000"),"-","")</f>
        <v>610001</v>
      </c>
      <c r="AT90" s="69"/>
      <c r="AU90" s="70"/>
      <c r="AW90" s="71" t="str">
        <f>SUBSTITUTE(IF(VLOOKUP(AW$85,$AD$9:$AN$10,8,FALSE)=INDEX($E$51:$G$54,MATCH("●",INDEX($H$51:$AQ$54,,MATCH($D90,$44:$44,0)-7),0),1),"","sed -i "&amp;IF($AK$83="MacOS","'' ","")&amp;"'s#"&amp;AW$85&amp;"="""&amp;VLOOKUP(AW$85,$AD$9:$AN$10,8,FALSE)&amp;""""&amp;"#"&amp;AW$85&amp;"="&amp;""""&amp;INDEX($E$51:$G$54,MATCH("●",INDEX($H$51:$AQ$54,,MATCH($D90,$44:$44,0)-7),0),1)&amp;""""&amp;"#g'"&amp;" ${CONFIG_DIR}"&amp;$K$7&amp;"; export "&amp;AW$85&amp;"="&amp;""""&amp;INDEX($E$51:$G$54,MATCH("●",INDEX($H$51:$AQ$54,,MATCH($D90,$44:$44,0)-7),0),1)&amp;""";"),",",""",""")</f>
        <v>sed -i '' 's#FILE_FIELD_SEPARATOR="COMMA"#FILE_FIELD_SEPARATOR="NONE"#g' ${CONFIG_DIR}db_file_config.txt; export FILE_FIELD_SEPARATOR="NONE";</v>
      </c>
      <c r="AX90" s="71" t="str">
        <f>SUBSTITUTE(IF(INDEX($E$51:$G$54,MATCH("●",INDEX($H$51:$AQ$54,,MATCH($D90,$44:$44,0)-7),0),1)=VLOOKUP(AX$85,$AD$9:$AN$10,8,FALSE),"","sed -i "&amp;IF($AK$83="MacOS","'' ","")&amp;"'s#"&amp;AX$85&amp;"="""&amp;INDEX($E$51:$G$54,MATCH("●",INDEX($H$51:$AQ$54,,MATCH($D90,$44:$44,0)-7),0),1)&amp;""""&amp;"#"&amp;AX$85&amp;"="&amp;""""&amp;VLOOKUP(AX$85,$AD$9:$AN$10,8,FALSE)&amp;""""&amp;"#g'"&amp;" ${CONFIG_DIR}"&amp;$K$7&amp;"; export "&amp;AX$85&amp;"="&amp;""""&amp;VLOOKUP(AX$85,$AD$9:$AN$10,8,FALSE)&amp;""";"),",",""",""")</f>
        <v>sed -i '' 's#FILE_FIELD_SEPARATOR="NONE"#FILE_FIELD_SEPARATOR="COMMA"#g' ${CONFIG_DIR}db_file_config.txt; export FILE_FIELD_SEPARATOR="COMMA";</v>
      </c>
      <c r="AY90" s="71" t="str">
        <f>SUBSTITUTE(IF(VLOOKUP(AY$85,$AD$9:$AN$10,8,FALSE)=INDEX($E$56:$G$59,MATCH("●",INDEX($H$56:$AQ$59,,MATCH($D90,$44:$44,0)-7),0),1),"","sed -i "&amp;IF($AK$83="MacOS","'' ","")&amp;"'s#"&amp;AY$85&amp;"="""&amp;VLOOKUP(AY$85,$AD$9:$AN$10,8,FALSE)&amp;""""&amp;"#"&amp;AY$85&amp;"="&amp;""""&amp;INDEX($E$56:$G$59,MATCH("●",INDEX($H$56:$AQ$59,,MATCH($D90,$44:$44,0)-7),0),1)&amp;""""&amp;"#g'"&amp;" ${CONFIG_DIR}"&amp;$K$7&amp;"; export "&amp;AY$85&amp;"="&amp;""""&amp;INDEX($E$56:$G$59,MATCH("●",INDEX($H$56:$AQ$59,,MATCH($D90,$44:$44,0)-7),0),1)&amp;""";"),",",""",""")</f>
        <v>sed -i '' 's#FILE_ENCLOSING_CHAR="DOUBLE_QUOTE"#FILE_ENCLOSING_CHAR="NONE"#g' ${CONFIG_DIR}db_file_config.txt; export FILE_ENCLOSING_CHAR="NONE";</v>
      </c>
      <c r="AZ90" s="71" t="str">
        <f>SUBSTITUTE(IF(INDEX($E$56:$G$59,MATCH("●",INDEX($H$56:$AQ$59,,MATCH($D90,$44:$44,0)-7),0),1)=VLOOKUP(AZ$85,$AD$9:$AN$10,8,FALSE),"","sed -i "&amp;IF($AK$83="MacOS","'' ","")&amp;"'s#"&amp;AZ$85&amp;"="""&amp;INDEX($E$56:$G$59,MATCH("●",INDEX($H$56:$AQ$59,,MATCH($D90,$44:$44,0)-7),0),1)&amp;""""&amp;"#"&amp;AZ$85&amp;"="&amp;""""&amp;VLOOKUP(AZ$85,$AD$9:$AN$10,8,FALSE)&amp;""""&amp;"#g'"&amp;" ${CONFIG_DIR}"&amp;$K$7&amp;"; export "&amp;AZ$85&amp;"="&amp;""""&amp;VLOOKUP(AZ$85,$AD$9:$AN$10,8,FALSE)&amp;""";"),",",""",""")</f>
        <v>sed -i '' 's#FILE_ENCLOSING_CHAR="NONE"#FILE_ENCLOSING_CHAR="DOUBLE_QUOTE"#g' ${CONFIG_DIR}db_file_config.txt; export FILE_ENCLOSING_CHAR="DOUBLE_QUOTE";</v>
      </c>
      <c r="BA90" s="5" t="s">
        <v>735</v>
      </c>
    </row>
    <row r="91" spans="3:53" ht="72" customHeight="1">
      <c r="D91" s="96">
        <f t="shared" si="2"/>
        <v>5</v>
      </c>
      <c r="E91" s="97"/>
      <c r="F91" s="97"/>
      <c r="G91" s="98"/>
      <c r="H91" s="45" t="str">
        <f t="shared" ref="H91:H94" ca="1" si="3">SUBSTITUTE(SUBSTITUTE("clear; echo "&amp;"テストケース"&amp;TEXT($D91,"000")&amp;"; "&amp;$H$35&amp;$H$36&amp;$H$37&amp;$H$38&amp;$H$39&amp;AW91&amp;AY91&amp;"sh ./script/"&amp;$B$2&amp;".sh; "&amp;AX91&amp;AZ91,"なし",""),""",""",",")&amp;" cat ${FILES_DIR}stage1FormattedData.txt; rm ${FILES_DIR}stage1FormattedData.txt;"</f>
        <v>clear; echo テストケース005; echo "A,KXDXRUL,48,950,2315,68383,7391.878,68552249061.4211,1,2024/12/31_20:46:16" &gt;  ${FILES_DIR}initialData.txt;echo "M,NSHUMPQ,14,624,1763,35755,4039.074,55925204867.1749,0,2024/12/31_06:32:02" &gt;&gt; ${FILES_DIR}initialData.txt;echo "Q,SWQFKOF,31,485,7561,20843,3647.875,11011211516.2721,0,2024/12/31_23:18:56" &gt;&gt; ${FILES_DIR}initialData.txt;echo "L,NVCYCIN,77,149,6009,97216,9285.041,44850773249.3597,0,2024/12/31_13:03:33" &gt;&gt; ${FILES_DIR}initialData.txt;echo "Y,QWKAFUS,42,999,3504,62273,7780.655,72442018298.9487,1,2024/12/31_19:57:28" &gt;&gt; ${FILES_DIR}initialData.txt;sed -i '' 's#FILE_ENCLOSING_CHAR="DOUBLE_QUOTE"#FILE_ENCLOSING_CHAR="SINGLE_QUOTE"#g' ${CONFIG_DIR}db_file_config.txt; export FILE_ENCLOSING_CHAR="SINGLE_QUOTE";sh ./script/db_output_record_format.sh; sed -i '' 's#FILE_ENCLOSING_CHAR="SINGLE_QUOTE"#FILE_ENCLOSING_CHAR="DOUBLE_QUOTE"#g' ${CONFIG_DIR}db_file_config.txt; export FILE_ENCLOSING_CHAR="DOUBLE_QUOTE"; cat ${FILES_DIR}stage1FormattedData.txt; rm ${FILES_DIR}stage1FormattedData.txt;</v>
      </c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  <c r="AE91" s="99" t="str" cm="1">
        <f t="array" ref="AE91">SUBSTITUTE(INDEX($H$61:$AQ$61, , MATCH($D91, $44:$44, 0)-7),"-","")</f>
        <v>正常</v>
      </c>
      <c r="AF91" s="100"/>
      <c r="AG91" s="101"/>
      <c r="AH91" s="102" t="s">
        <v>1735</v>
      </c>
      <c r="AI91" s="103"/>
      <c r="AJ91" s="103"/>
      <c r="AK91" s="103"/>
      <c r="AL91" s="103"/>
      <c r="AM91" s="103"/>
      <c r="AN91" s="103"/>
      <c r="AO91" s="103"/>
      <c r="AP91" s="103"/>
      <c r="AQ91" s="104"/>
      <c r="AS91" s="68" t="str" cm="1">
        <f t="array" ref="AS91">SUBSTITUTE(TEXT(INDEX($H$64:$AQ$64,1,$D91),"000000"),"-","")</f>
        <v>610001</v>
      </c>
      <c r="AT91" s="69"/>
      <c r="AU91" s="70"/>
      <c r="AW91" s="71" t="str">
        <f>SUBSTITUTE(IF(VLOOKUP(AW$85,$AD$9:$AN$10,8,FALSE)=INDEX($E$51:$G$54,MATCH("●",INDEX($H$51:$AQ$54,,MATCH($D91,$44:$44,0)-7),0),1),"","sed -i "&amp;IF($AK$83="MacOS","'' ","")&amp;"'s#"&amp;AW$85&amp;"="""&amp;VLOOKUP(AW$85,$AD$9:$AN$10,8,FALSE)&amp;""""&amp;"#"&amp;AW$85&amp;"="&amp;""""&amp;INDEX($E$51:$G$54,MATCH("●",INDEX($H$51:$AQ$54,,MATCH($D91,$44:$44,0)-7),0),1)&amp;""""&amp;"#g'"&amp;" ${CONFIG_DIR}"&amp;$K$7&amp;"; export "&amp;AW$85&amp;"="&amp;""""&amp;INDEX($E$51:$G$54,MATCH("●",INDEX($H$51:$AQ$54,,MATCH($D91,$44:$44,0)-7),0),1)&amp;""";"),",",""",""")</f>
        <v/>
      </c>
      <c r="AX91" s="71" t="str">
        <f>SUBSTITUTE(IF(INDEX($E$51:$G$54,MATCH("●",INDEX($H$51:$AQ$54,,MATCH($D91,$44:$44,0)-7),0),1)=VLOOKUP(AX$85,$AD$9:$AN$10,8,FALSE),"","sed -i "&amp;IF($AK$83="MacOS","'' ","")&amp;"'s#"&amp;AX$85&amp;"="""&amp;INDEX($E$51:$G$54,MATCH("●",INDEX($H$51:$AQ$54,,MATCH($D91,$44:$44,0)-7),0),1)&amp;""""&amp;"#"&amp;AX$85&amp;"="&amp;""""&amp;VLOOKUP(AX$85,$AD$9:$AN$10,8,FALSE)&amp;""""&amp;"#g'"&amp;" ${CONFIG_DIR}"&amp;$K$7&amp;"; export "&amp;AX$85&amp;"="&amp;""""&amp;VLOOKUP(AX$85,$AD$9:$AN$10,8,FALSE)&amp;""";"),",",""",""")</f>
        <v/>
      </c>
      <c r="AY91" s="71" t="str">
        <f>SUBSTITUTE(IF(VLOOKUP(AY$85,$AD$9:$AN$10,8,FALSE)=INDEX($E$56:$G$59,MATCH("●",INDEX($H$56:$AQ$59,,MATCH($D91,$44:$44,0)-7),0),1),"","sed -i "&amp;IF($AK$83="MacOS","'' ","")&amp;"'s#"&amp;AY$85&amp;"="""&amp;VLOOKUP(AY$85,$AD$9:$AN$10,8,FALSE)&amp;""""&amp;"#"&amp;AY$85&amp;"="&amp;""""&amp;INDEX($E$56:$G$59,MATCH("●",INDEX($H$56:$AQ$59,,MATCH($D91,$44:$44,0)-7),0),1)&amp;""""&amp;"#g'"&amp;" ${CONFIG_DIR}"&amp;$K$7&amp;"; export "&amp;AY$85&amp;"="&amp;""""&amp;INDEX($E$56:$G$59,MATCH("●",INDEX($H$56:$AQ$59,,MATCH($D91,$44:$44,0)-7),0),1)&amp;""";"),",",""",""")</f>
        <v>sed -i '' 's#FILE_ENCLOSING_CHAR="DOUBLE_QUOTE"#FILE_ENCLOSING_CHAR="SINGLE_QUOTE"#g' ${CONFIG_DIR}db_file_config.txt; export FILE_ENCLOSING_CHAR="SINGLE_QUOTE";</v>
      </c>
      <c r="AZ91" s="71" t="str">
        <f>SUBSTITUTE(IF(INDEX($E$56:$G$59,MATCH("●",INDEX($H$56:$AQ$59,,MATCH($D91,$44:$44,0)-7),0),1)=VLOOKUP(AZ$85,$AD$9:$AN$10,8,FALSE),"","sed -i "&amp;IF($AK$83="MacOS","'' ","")&amp;"'s#"&amp;AZ$85&amp;"="""&amp;INDEX($E$56:$G$59,MATCH("●",INDEX($H$56:$AQ$59,,MATCH($D91,$44:$44,0)-7),0),1)&amp;""""&amp;"#"&amp;AZ$85&amp;"="&amp;""""&amp;VLOOKUP(AZ$85,$AD$9:$AN$10,8,FALSE)&amp;""""&amp;"#g'"&amp;" ${CONFIG_DIR}"&amp;$K$7&amp;"; export "&amp;AZ$85&amp;"="&amp;""""&amp;VLOOKUP(AZ$85,$AD$9:$AN$10,8,FALSE)&amp;""";"),",",""",""")</f>
        <v>sed -i '' 's#FILE_ENCLOSING_CHAR="SINGLE_QUOTE"#FILE_ENCLOSING_CHAR="DOUBLE_QUOTE"#g' ${CONFIG_DIR}db_file_config.txt; export FILE_ENCLOSING_CHAR="DOUBLE_QUOTE";</v>
      </c>
      <c r="BA91" s="5" t="s">
        <v>735</v>
      </c>
    </row>
    <row r="92" spans="3:53" ht="72" customHeight="1">
      <c r="D92" s="96">
        <f t="shared" si="2"/>
        <v>6</v>
      </c>
      <c r="E92" s="97"/>
      <c r="F92" s="97"/>
      <c r="G92" s="98"/>
      <c r="H92" s="45" t="str">
        <f t="shared" ca="1" si="3"/>
        <v>clear; echo テストケース006; echo "A,KXDXRUL,48,950,2315,68383,7391.878,68552249061.4211,1,2024/12/31_20:46:16" &gt;  ${FILES_DIR}initialData.txt;echo "M,NSHUMPQ,14,624,1763,35755,4039.074,55925204867.1749,0,2024/12/31_06:32:02" &gt;&gt; ${FILES_DIR}initialData.txt;echo "Q,SWQFKOF,31,485,7561,20843,3647.875,11011211516.2721,0,2024/12/31_23:18:56" &gt;&gt; ${FILES_DIR}initialData.txt;echo "L,NVCYCIN,77,149,6009,97216,9285.041,44850773249.3597,0,2024/12/31_13:03:33" &gt;&gt; ${FILES_DIR}initialData.txt;echo "Y,QWKAFUS,42,999,3504,62273,7780.655,72442018298.9487,1,2024/12/31_19:57:28" &gt;&gt; ${FILES_DIR}initialData.txt;sed -i '' 's#FILE_FIELD_SEPARATOR="COMMA"#FILE_FIELD_SEPARATOR="TAB"#g' ${CONFIG_DIR}db_file_config.txt; export FILE_FIELD_SEPARATOR="TAB";sed -i '' 's#FILE_ENCLOSING_CHAR="DOUBLE_QUOTE"#FILE_ENCLOSING_CHAR="SINGLE_QUOTE"#g' ${CONFIG_DIR}db_file_config.txt; export FILE_ENCLOSING_CHAR="SINGLE_QUOTE";sh ./script/db_output_record_format.sh; sed -i '' 's#FILE_FIELD_SEPARATOR="TAB"#FILE_FIELD_SEPARATOR="COMMA"#g' ${CONFIG_DIR}db_file_config.txt; export FILE_FIELD_SEPARATOR="COMMA";sed -i '' 's#FILE_ENCLOSING_CHAR="SINGLE_QUOTE"#FILE_ENCLOSING_CHAR="DOUBLE_QUOTE"#g' ${CONFIG_DIR}db_file_config.txt; export FILE_ENCLOSING_CHAR="DOUBLE_QUOTE"; cat ${FILES_DIR}stage1FormattedData.txt; rm ${FILES_DIR}stage1FormattedData.txt;</v>
      </c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7"/>
      <c r="AE92" s="99" t="str" cm="1">
        <f t="array" ref="AE92">SUBSTITUTE(INDEX($H$61:$AQ$61, , MATCH($D92, $44:$44, 0)-7),"-","")</f>
        <v>正常</v>
      </c>
      <c r="AF92" s="100"/>
      <c r="AG92" s="101"/>
      <c r="AH92" s="102" t="s">
        <v>1734</v>
      </c>
      <c r="AI92" s="103"/>
      <c r="AJ92" s="103"/>
      <c r="AK92" s="103"/>
      <c r="AL92" s="103"/>
      <c r="AM92" s="103"/>
      <c r="AN92" s="103"/>
      <c r="AO92" s="103"/>
      <c r="AP92" s="103"/>
      <c r="AQ92" s="104"/>
      <c r="AS92" s="68" t="str" cm="1">
        <f t="array" ref="AS92">SUBSTITUTE(TEXT(INDEX($H$64:$AQ$64,1,$D92),"000000"),"-","")</f>
        <v>610001</v>
      </c>
      <c r="AT92" s="69"/>
      <c r="AU92" s="70"/>
      <c r="AW92" s="71" t="str">
        <f>SUBSTITUTE(IF(VLOOKUP(AW$85,$AD$9:$AN$10,8,FALSE)=INDEX($E$51:$G$54,MATCH("●",INDEX($H$51:$AQ$54,,MATCH($D92,$44:$44,0)-7),0),1),"","sed -i "&amp;IF($AK$83="MacOS","'' ","")&amp;"'s#"&amp;AW$85&amp;"="""&amp;VLOOKUP(AW$85,$AD$9:$AN$10,8,FALSE)&amp;""""&amp;"#"&amp;AW$85&amp;"="&amp;""""&amp;INDEX($E$51:$G$54,MATCH("●",INDEX($H$51:$AQ$54,,MATCH($D92,$44:$44,0)-7),0),1)&amp;""""&amp;"#g'"&amp;" ${CONFIG_DIR}"&amp;$K$7&amp;"; export "&amp;AW$85&amp;"="&amp;""""&amp;INDEX($E$51:$G$54,MATCH("●",INDEX($H$51:$AQ$54,,MATCH($D92,$44:$44,0)-7),0),1)&amp;""";"),",",""",""")</f>
        <v>sed -i '' 's#FILE_FIELD_SEPARATOR="COMMA"#FILE_FIELD_SEPARATOR="TAB"#g' ${CONFIG_DIR}db_file_config.txt; export FILE_FIELD_SEPARATOR="TAB";</v>
      </c>
      <c r="AX92" s="71" t="str">
        <f>SUBSTITUTE(IF(INDEX($E$51:$G$54,MATCH("●",INDEX($H$51:$AQ$54,,MATCH($D92,$44:$44,0)-7),0),1)=VLOOKUP(AX$85,$AD$9:$AN$10,8,FALSE),"","sed -i "&amp;IF($AK$83="MacOS","'' ","")&amp;"'s#"&amp;AX$85&amp;"="""&amp;INDEX($E$51:$G$54,MATCH("●",INDEX($H$51:$AQ$54,,MATCH($D92,$44:$44,0)-7),0),1)&amp;""""&amp;"#"&amp;AX$85&amp;"="&amp;""""&amp;VLOOKUP(AX$85,$AD$9:$AN$10,8,FALSE)&amp;""""&amp;"#g'"&amp;" ${CONFIG_DIR}"&amp;$K$7&amp;"; export "&amp;AX$85&amp;"="&amp;""""&amp;VLOOKUP(AX$85,$AD$9:$AN$10,8,FALSE)&amp;""";"),",",""",""")</f>
        <v>sed -i '' 's#FILE_FIELD_SEPARATOR="TAB"#FILE_FIELD_SEPARATOR="COMMA"#g' ${CONFIG_DIR}db_file_config.txt; export FILE_FIELD_SEPARATOR="COMMA";</v>
      </c>
      <c r="AY92" s="71" t="str">
        <f>SUBSTITUTE(IF(VLOOKUP(AY$85,$AD$9:$AN$10,8,FALSE)=INDEX($E$56:$G$59,MATCH("●",INDEX($H$56:$AQ$59,,MATCH($D92,$44:$44,0)-7),0),1),"","sed -i "&amp;IF($AK$83="MacOS","'' ","")&amp;"'s#"&amp;AY$85&amp;"="""&amp;VLOOKUP(AY$85,$AD$9:$AN$10,8,FALSE)&amp;""""&amp;"#"&amp;AY$85&amp;"="&amp;""""&amp;INDEX($E$56:$G$59,MATCH("●",INDEX($H$56:$AQ$59,,MATCH($D92,$44:$44,0)-7),0),1)&amp;""""&amp;"#g'"&amp;" ${CONFIG_DIR}"&amp;$K$7&amp;"; export "&amp;AY$85&amp;"="&amp;""""&amp;INDEX($E$56:$G$59,MATCH("●",INDEX($H$56:$AQ$59,,MATCH($D92,$44:$44,0)-7),0),1)&amp;""";"),",",""",""")</f>
        <v>sed -i '' 's#FILE_ENCLOSING_CHAR="DOUBLE_QUOTE"#FILE_ENCLOSING_CHAR="SINGLE_QUOTE"#g' ${CONFIG_DIR}db_file_config.txt; export FILE_ENCLOSING_CHAR="SINGLE_QUOTE";</v>
      </c>
      <c r="AZ92" s="71" t="str">
        <f>SUBSTITUTE(IF(INDEX($E$56:$G$59,MATCH("●",INDEX($H$56:$AQ$59,,MATCH($D92,$44:$44,0)-7),0),1)=VLOOKUP(AZ$85,$AD$9:$AN$10,8,FALSE),"","sed -i "&amp;IF($AK$83="MacOS","'' ","")&amp;"'s#"&amp;AZ$85&amp;"="""&amp;INDEX($E$56:$G$59,MATCH("●",INDEX($H$56:$AQ$59,,MATCH($D92,$44:$44,0)-7),0),1)&amp;""""&amp;"#"&amp;AZ$85&amp;"="&amp;""""&amp;VLOOKUP(AZ$85,$AD$9:$AN$10,8,FALSE)&amp;""""&amp;"#g'"&amp;" ${CONFIG_DIR}"&amp;$K$7&amp;"; export "&amp;AZ$85&amp;"="&amp;""""&amp;VLOOKUP(AZ$85,$AD$9:$AN$10,8,FALSE)&amp;""";"),",",""",""")</f>
        <v>sed -i '' 's#FILE_ENCLOSING_CHAR="SINGLE_QUOTE"#FILE_ENCLOSING_CHAR="DOUBLE_QUOTE"#g' ${CONFIG_DIR}db_file_config.txt; export FILE_ENCLOSING_CHAR="DOUBLE_QUOTE";</v>
      </c>
      <c r="BA92" s="5" t="s">
        <v>735</v>
      </c>
    </row>
    <row r="93" spans="3:53" ht="72" customHeight="1">
      <c r="D93" s="96">
        <f t="shared" si="2"/>
        <v>7</v>
      </c>
      <c r="E93" s="97"/>
      <c r="F93" s="97"/>
      <c r="G93" s="98"/>
      <c r="H93" s="45" t="str">
        <f t="shared" ca="1" si="3"/>
        <v>clear; echo テストケース007; echo "A,KXDXRUL,48,950,2315,68383,7391.878,68552249061.4211,1,2024/12/31_20:46:16" &gt;  ${FILES_DIR}initialData.txt;echo "M,NSHUMPQ,14,624,1763,35755,4039.074,55925204867.1749,0,2024/12/31_06:32:02" &gt;&gt; ${FILES_DIR}initialData.txt;echo "Q,SWQFKOF,31,485,7561,20843,3647.875,11011211516.2721,0,2024/12/31_23:18:56" &gt;&gt; ${FILES_DIR}initialData.txt;echo "L,NVCYCIN,77,149,6009,97216,9285.041,44850773249.3597,0,2024/12/31_13:03:33" &gt;&gt; ${FILES_DIR}initialData.txt;echo "Y,QWKAFUS,42,999,3504,62273,7780.655,72442018298.9487,1,2024/12/31_19:57:28" &gt;&gt; ${FILES_DIR}initialData.txt;sh ./script/db_output_record_format.sh;  cat ${FILES_DIR}stage1FormattedData.txt; rm ${FILES_DIR}stage1FormattedData.txt;</v>
      </c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7"/>
      <c r="AE93" s="99" t="str" cm="1">
        <f t="array" ref="AE93">SUBSTITUTE(INDEX($H$61:$AQ$61, , MATCH($D93, $44:$44, 0)-7),"-","")</f>
        <v>正常</v>
      </c>
      <c r="AF93" s="100"/>
      <c r="AG93" s="101"/>
      <c r="AH93" s="102" t="s">
        <v>1736</v>
      </c>
      <c r="AI93" s="103"/>
      <c r="AJ93" s="103"/>
      <c r="AK93" s="103"/>
      <c r="AL93" s="103"/>
      <c r="AM93" s="103"/>
      <c r="AN93" s="103"/>
      <c r="AO93" s="103"/>
      <c r="AP93" s="103"/>
      <c r="AQ93" s="104"/>
      <c r="AS93" s="68" t="str" cm="1">
        <f t="array" ref="AS93">SUBSTITUTE(TEXT(INDEX($H$64:$AQ$64,1,$D93),"000000"),"-","")</f>
        <v>610001</v>
      </c>
      <c r="AT93" s="69"/>
      <c r="AU93" s="70"/>
      <c r="AW93" s="71" t="str">
        <f>SUBSTITUTE(IF(VLOOKUP(AW$85,$AD$9:$AN$10,8,FALSE)=INDEX($E$51:$G$54,MATCH("●",INDEX($H$51:$AQ$54,,MATCH($D93,$44:$44,0)-7),0),1),"","sed -i "&amp;IF($AK$83="MacOS","'' ","")&amp;"'s#"&amp;AW$85&amp;"="""&amp;VLOOKUP(AW$85,$AD$9:$AN$10,8,FALSE)&amp;""""&amp;"#"&amp;AW$85&amp;"="&amp;""""&amp;INDEX($E$51:$G$54,MATCH("●",INDEX($H$51:$AQ$54,,MATCH($D93,$44:$44,0)-7),0),1)&amp;""""&amp;"#g'"&amp;" ${CONFIG_DIR}"&amp;$K$7&amp;"; export "&amp;AW$85&amp;"="&amp;""""&amp;INDEX($E$51:$G$54,MATCH("●",INDEX($H$51:$AQ$54,,MATCH($D93,$44:$44,0)-7),0),1)&amp;""";"),",",""",""")</f>
        <v/>
      </c>
      <c r="AX93" s="71" t="str">
        <f>SUBSTITUTE(IF(INDEX($E$51:$G$54,MATCH("●",INDEX($H$51:$AQ$54,,MATCH($D93,$44:$44,0)-7),0),1)=VLOOKUP(AX$85,$AD$9:$AN$10,8,FALSE),"","sed -i "&amp;IF($AK$83="MacOS","'' ","")&amp;"'s#"&amp;AX$85&amp;"="""&amp;INDEX($E$51:$G$54,MATCH("●",INDEX($H$51:$AQ$54,,MATCH($D93,$44:$44,0)-7),0),1)&amp;""""&amp;"#"&amp;AX$85&amp;"="&amp;""""&amp;VLOOKUP(AX$85,$AD$9:$AN$10,8,FALSE)&amp;""""&amp;"#g'"&amp;" ${CONFIG_DIR}"&amp;$K$7&amp;"; export "&amp;AX$85&amp;"="&amp;""""&amp;VLOOKUP(AX$85,$AD$9:$AN$10,8,FALSE)&amp;""";"),",",""",""")</f>
        <v/>
      </c>
      <c r="AY93" s="71" t="str">
        <f>SUBSTITUTE(IF(VLOOKUP(AY$85,$AD$9:$AN$10,8,FALSE)=INDEX($E$56:$G$59,MATCH("●",INDEX($H$56:$AQ$59,,MATCH($D93,$44:$44,0)-7),0),1),"","sed -i "&amp;IF($AK$83="MacOS","'' ","")&amp;"'s#"&amp;AY$85&amp;"="""&amp;VLOOKUP(AY$85,$AD$9:$AN$10,8,FALSE)&amp;""""&amp;"#"&amp;AY$85&amp;"="&amp;""""&amp;INDEX($E$56:$G$59,MATCH("●",INDEX($H$56:$AQ$59,,MATCH($D93,$44:$44,0)-7),0),1)&amp;""""&amp;"#g'"&amp;" ${CONFIG_DIR}"&amp;$K$7&amp;"; export "&amp;AY$85&amp;"="&amp;""""&amp;INDEX($E$56:$G$59,MATCH("●",INDEX($H$56:$AQ$59,,MATCH($D93,$44:$44,0)-7),0),1)&amp;""";"),",",""",""")</f>
        <v/>
      </c>
      <c r="AZ93" s="71" t="str">
        <f>SUBSTITUTE(IF(INDEX($E$56:$G$59,MATCH("●",INDEX($H$56:$AQ$59,,MATCH($D93,$44:$44,0)-7),0),1)=VLOOKUP(AZ$85,$AD$9:$AN$10,8,FALSE),"","sed -i "&amp;IF($AK$83="MacOS","'' ","")&amp;"'s#"&amp;AZ$85&amp;"="""&amp;INDEX($E$56:$G$59,MATCH("●",INDEX($H$56:$AQ$59,,MATCH($D93,$44:$44,0)-7),0),1)&amp;""""&amp;"#"&amp;AZ$85&amp;"="&amp;""""&amp;VLOOKUP(AZ$85,$AD$9:$AN$10,8,FALSE)&amp;""""&amp;"#g'"&amp;" ${CONFIG_DIR}"&amp;$K$7&amp;"; export "&amp;AZ$85&amp;"="&amp;""""&amp;VLOOKUP(AZ$85,$AD$9:$AN$10,8,FALSE)&amp;""";"),",",""",""")</f>
        <v/>
      </c>
      <c r="BA93" s="5" t="s">
        <v>735</v>
      </c>
    </row>
    <row r="94" spans="3:53" ht="72" customHeight="1">
      <c r="D94" s="96">
        <f t="shared" si="2"/>
        <v>8</v>
      </c>
      <c r="E94" s="97"/>
      <c r="F94" s="97"/>
      <c r="G94" s="98"/>
      <c r="H94" s="45" t="str">
        <f t="shared" ca="1" si="3"/>
        <v>clear; echo テストケース008; echo "A,KXDXRUL,48,950,2315,68383,7391.878,68552249061.4211,1,2024/12/31_20:46:16" &gt;  ${FILES_DIR}initialData.txt;echo "M,NSHUMPQ,14,624,1763,35755,4039.074,55925204867.1749,0,2024/12/31_06:32:02" &gt;&gt; ${FILES_DIR}initialData.txt;echo "Q,SWQFKOF,31,485,7561,20843,3647.875,11011211516.2721,0,2024/12/31_23:18:56" &gt;&gt; ${FILES_DIR}initialData.txt;echo "L,NVCYCIN,77,149,6009,97216,9285.041,44850773249.3597,0,2024/12/31_13:03:33" &gt;&gt; ${FILES_DIR}initialData.txt;echo "Y,QWKAFUS,42,999,3504,62273,7780.655,72442018298.9487,1,2024/12/31_19:57:28" &gt;&gt; ${FILES_DIR}initialData.txt;sed -i '' 's#FILE_FIELD_SEPARATOR="COMMA"#FILE_FIELD_SEPARATOR="TAB"#g' ${CONFIG_DIR}db_file_config.txt; export FILE_FIELD_SEPARATOR="TAB";sh ./script/db_output_record_format.sh; sed -i '' 's#FILE_FIELD_SEPARATOR="TAB"#FILE_FIELD_SEPARATOR="COMMA"#g' ${CONFIG_DIR}db_file_config.txt; export FILE_FIELD_SEPARATOR="COMMA"; cat ${FILES_DIR}stage1FormattedData.txt; rm ${FILES_DIR}stage1FormattedData.txt;</v>
      </c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7"/>
      <c r="AE94" s="99" t="str" cm="1">
        <f t="array" ref="AE94">SUBSTITUTE(INDEX($H$61:$AQ$61, , MATCH($D94, $44:$44, 0)-7),"-","")</f>
        <v>正常</v>
      </c>
      <c r="AF94" s="100"/>
      <c r="AG94" s="101"/>
      <c r="AH94" s="102" t="s">
        <v>1731</v>
      </c>
      <c r="AI94" s="103"/>
      <c r="AJ94" s="103"/>
      <c r="AK94" s="103"/>
      <c r="AL94" s="103"/>
      <c r="AM94" s="103"/>
      <c r="AN94" s="103"/>
      <c r="AO94" s="103"/>
      <c r="AP94" s="103"/>
      <c r="AQ94" s="104"/>
      <c r="AS94" s="68" t="str" cm="1">
        <f t="array" ref="AS94">SUBSTITUTE(TEXT(INDEX($H$64:$AQ$64,1,$D94),"000000"),"-","")</f>
        <v>610001</v>
      </c>
      <c r="AT94" s="69"/>
      <c r="AU94" s="70"/>
      <c r="AW94" s="71" t="str">
        <f>SUBSTITUTE(IF(VLOOKUP(AW$85,$AD$9:$AN$10,8,FALSE)=INDEX($E$51:$G$54,MATCH("●",INDEX($H$51:$AQ$54,,MATCH($D94,$44:$44,0)-7),0),1),"","sed -i "&amp;IF($AK$83="MacOS","'' ","")&amp;"'s#"&amp;AW$85&amp;"="""&amp;VLOOKUP(AW$85,$AD$9:$AN$10,8,FALSE)&amp;""""&amp;"#"&amp;AW$85&amp;"="&amp;""""&amp;INDEX($E$51:$G$54,MATCH("●",INDEX($H$51:$AQ$54,,MATCH($D94,$44:$44,0)-7),0),1)&amp;""""&amp;"#g'"&amp;" ${CONFIG_DIR}"&amp;$K$7&amp;"; export "&amp;AW$85&amp;"="&amp;""""&amp;INDEX($E$51:$G$54,MATCH("●",INDEX($H$51:$AQ$54,,MATCH($D94,$44:$44,0)-7),0),1)&amp;""";"),",",""",""")</f>
        <v>sed -i '' 's#FILE_FIELD_SEPARATOR="COMMA"#FILE_FIELD_SEPARATOR="TAB"#g' ${CONFIG_DIR}db_file_config.txt; export FILE_FIELD_SEPARATOR="TAB";</v>
      </c>
      <c r="AX94" s="71" t="str">
        <f>SUBSTITUTE(IF(INDEX($E$51:$G$54,MATCH("●",INDEX($H$51:$AQ$54,,MATCH($D94,$44:$44,0)-7),0),1)=VLOOKUP(AX$85,$AD$9:$AN$10,8,FALSE),"","sed -i "&amp;IF($AK$83="MacOS","'' ","")&amp;"'s#"&amp;AX$85&amp;"="""&amp;INDEX($E$51:$G$54,MATCH("●",INDEX($H$51:$AQ$54,,MATCH($D94,$44:$44,0)-7),0),1)&amp;""""&amp;"#"&amp;AX$85&amp;"="&amp;""""&amp;VLOOKUP(AX$85,$AD$9:$AN$10,8,FALSE)&amp;""""&amp;"#g'"&amp;" ${CONFIG_DIR}"&amp;$K$7&amp;"; export "&amp;AX$85&amp;"="&amp;""""&amp;VLOOKUP(AX$85,$AD$9:$AN$10,8,FALSE)&amp;""";"),",",""",""")</f>
        <v>sed -i '' 's#FILE_FIELD_SEPARATOR="TAB"#FILE_FIELD_SEPARATOR="COMMA"#g' ${CONFIG_DIR}db_file_config.txt; export FILE_FIELD_SEPARATOR="COMMA";</v>
      </c>
      <c r="AY94" s="71" t="str">
        <f>SUBSTITUTE(IF(VLOOKUP(AY$85,$AD$9:$AN$10,8,FALSE)=INDEX($E$56:$G$59,MATCH("●",INDEX($H$56:$AQ$59,,MATCH($D94,$44:$44,0)-7),0),1),"","sed -i "&amp;IF($AK$83="MacOS","'' ","")&amp;"'s#"&amp;AY$85&amp;"="""&amp;VLOOKUP(AY$85,$AD$9:$AN$10,8,FALSE)&amp;""""&amp;"#"&amp;AY$85&amp;"="&amp;""""&amp;INDEX($E$56:$G$59,MATCH("●",INDEX($H$56:$AQ$59,,MATCH($D94,$44:$44,0)-7),0),1)&amp;""""&amp;"#g'"&amp;" ${CONFIG_DIR}"&amp;$K$7&amp;"; export "&amp;AY$85&amp;"="&amp;""""&amp;INDEX($E$56:$G$59,MATCH("●",INDEX($H$56:$AQ$59,,MATCH($D94,$44:$44,0)-7),0),1)&amp;""";"),",",""",""")</f>
        <v/>
      </c>
      <c r="AZ94" s="71" t="str">
        <f>SUBSTITUTE(IF(INDEX($E$56:$G$59,MATCH("●",INDEX($H$56:$AQ$59,,MATCH($D94,$44:$44,0)-7),0),1)=VLOOKUP(AZ$85,$AD$9:$AN$10,8,FALSE),"","sed -i "&amp;IF($AK$83="MacOS","'' ","")&amp;"'s#"&amp;AZ$85&amp;"="""&amp;INDEX($E$56:$G$59,MATCH("●",INDEX($H$56:$AQ$59,,MATCH($D94,$44:$44,0)-7),0),1)&amp;""""&amp;"#"&amp;AZ$85&amp;"="&amp;""""&amp;VLOOKUP(AZ$85,$AD$9:$AN$10,8,FALSE)&amp;""""&amp;"#g'"&amp;" ${CONFIG_DIR}"&amp;$K$7&amp;"; export "&amp;AZ$85&amp;"="&amp;""""&amp;VLOOKUP(AZ$85,$AD$9:$AN$10,8,FALSE)&amp;""";"),",",""",""")</f>
        <v/>
      </c>
      <c r="BA94" s="5" t="s">
        <v>735</v>
      </c>
    </row>
    <row r="95" spans="3:53" ht="18" customHeight="1">
      <c r="D95" s="96">
        <f t="shared" si="2"/>
        <v>9</v>
      </c>
      <c r="E95" s="97"/>
      <c r="F95" s="97"/>
      <c r="G95" s="98"/>
      <c r="H95" s="45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7"/>
      <c r="AE95" s="99"/>
      <c r="AF95" s="100"/>
      <c r="AG95" s="101"/>
      <c r="AH95" s="102"/>
      <c r="AI95" s="103"/>
      <c r="AJ95" s="103"/>
      <c r="AK95" s="103"/>
      <c r="AL95" s="103"/>
      <c r="AM95" s="103"/>
      <c r="AN95" s="103"/>
      <c r="AO95" s="103"/>
      <c r="AP95" s="103"/>
      <c r="AQ95" s="104"/>
      <c r="AS95" s="68"/>
      <c r="AT95" s="69"/>
      <c r="AU95" s="70"/>
      <c r="AW95" s="71"/>
      <c r="AX95" s="71"/>
      <c r="AY95" s="71"/>
      <c r="AZ95" s="71"/>
    </row>
  </sheetData>
  <mergeCells count="244">
    <mergeCell ref="E49:G49"/>
    <mergeCell ref="D95:G95"/>
    <mergeCell ref="AE95:AG95"/>
    <mergeCell ref="AH95:AQ95"/>
    <mergeCell ref="D94:G94"/>
    <mergeCell ref="AE94:AG94"/>
    <mergeCell ref="AH94:AQ94"/>
    <mergeCell ref="D92:G92"/>
    <mergeCell ref="AE92:AG92"/>
    <mergeCell ref="AH92:AQ92"/>
    <mergeCell ref="D93:G93"/>
    <mergeCell ref="AE93:AG93"/>
    <mergeCell ref="AH93:AQ93"/>
    <mergeCell ref="D90:G90"/>
    <mergeCell ref="AE90:AG90"/>
    <mergeCell ref="AH90:AQ90"/>
    <mergeCell ref="D91:G91"/>
    <mergeCell ref="AE91:AG91"/>
    <mergeCell ref="AH91:AQ91"/>
    <mergeCell ref="D88:G88"/>
    <mergeCell ref="AE88:AG88"/>
    <mergeCell ref="AH88:AQ88"/>
    <mergeCell ref="D89:G89"/>
    <mergeCell ref="AE89:AG89"/>
    <mergeCell ref="AH89:AQ89"/>
    <mergeCell ref="D85:G86"/>
    <mergeCell ref="H85:AD86"/>
    <mergeCell ref="AE85:AG86"/>
    <mergeCell ref="AH85:AQ86"/>
    <mergeCell ref="D87:G87"/>
    <mergeCell ref="AE87:AG87"/>
    <mergeCell ref="AH87:AQ87"/>
    <mergeCell ref="AM73:AM77"/>
    <mergeCell ref="AN73:AN77"/>
    <mergeCell ref="AO73:AO77"/>
    <mergeCell ref="AP73:AP77"/>
    <mergeCell ref="AQ73:AQ77"/>
    <mergeCell ref="AK83:AN83"/>
    <mergeCell ref="AG73:AG77"/>
    <mergeCell ref="AH73:AH77"/>
    <mergeCell ref="AI73:AI77"/>
    <mergeCell ref="AJ73:AJ77"/>
    <mergeCell ref="AK73:AK77"/>
    <mergeCell ref="AL73:AL77"/>
    <mergeCell ref="AA73:AA77"/>
    <mergeCell ref="AB73:AB77"/>
    <mergeCell ref="AC73:AC77"/>
    <mergeCell ref="AD73:AD77"/>
    <mergeCell ref="AE73:AE77"/>
    <mergeCell ref="AF73:AF77"/>
    <mergeCell ref="U73:U77"/>
    <mergeCell ref="V73:V77"/>
    <mergeCell ref="W73:W77"/>
    <mergeCell ref="X73:X77"/>
    <mergeCell ref="Y73:Y77"/>
    <mergeCell ref="Z73:Z77"/>
    <mergeCell ref="O73:O77"/>
    <mergeCell ref="P73:P77"/>
    <mergeCell ref="Q73:Q77"/>
    <mergeCell ref="R73:R77"/>
    <mergeCell ref="S73:S77"/>
    <mergeCell ref="T73:T77"/>
    <mergeCell ref="AP70:AP72"/>
    <mergeCell ref="AQ70:AQ72"/>
    <mergeCell ref="D73:G77"/>
    <mergeCell ref="H73:H77"/>
    <mergeCell ref="I73:I77"/>
    <mergeCell ref="J73:J77"/>
    <mergeCell ref="K73:K77"/>
    <mergeCell ref="L73:L77"/>
    <mergeCell ref="M73:M77"/>
    <mergeCell ref="N73:N77"/>
    <mergeCell ref="AJ70:AJ72"/>
    <mergeCell ref="AK70:AK72"/>
    <mergeCell ref="AL70:AL72"/>
    <mergeCell ref="AM70:AM72"/>
    <mergeCell ref="AN70:AN72"/>
    <mergeCell ref="AO70:AO72"/>
    <mergeCell ref="AD70:AD72"/>
    <mergeCell ref="AE70:AE72"/>
    <mergeCell ref="AF70:AF72"/>
    <mergeCell ref="AG70:AG72"/>
    <mergeCell ref="AH70:AH72"/>
    <mergeCell ref="AI70:AI72"/>
    <mergeCell ref="X70:X72"/>
    <mergeCell ref="Y70:Y72"/>
    <mergeCell ref="Z70:Z72"/>
    <mergeCell ref="AA70:AA72"/>
    <mergeCell ref="AB70:AB72"/>
    <mergeCell ref="AC70:AC72"/>
    <mergeCell ref="R70:R72"/>
    <mergeCell ref="S70:S72"/>
    <mergeCell ref="T70:T72"/>
    <mergeCell ref="U70:U72"/>
    <mergeCell ref="V70:V72"/>
    <mergeCell ref="W70:W72"/>
    <mergeCell ref="L70:L72"/>
    <mergeCell ref="M70:M72"/>
    <mergeCell ref="N70:N72"/>
    <mergeCell ref="O70:O72"/>
    <mergeCell ref="P70:P72"/>
    <mergeCell ref="Q70:Q72"/>
    <mergeCell ref="AM64:AM68"/>
    <mergeCell ref="AN64:AN68"/>
    <mergeCell ref="AO64:AO68"/>
    <mergeCell ref="AP64:AP68"/>
    <mergeCell ref="AQ64:AQ68"/>
    <mergeCell ref="D70:G72"/>
    <mergeCell ref="H70:H72"/>
    <mergeCell ref="I70:I72"/>
    <mergeCell ref="J70:J72"/>
    <mergeCell ref="K70:K72"/>
    <mergeCell ref="AG64:AG68"/>
    <mergeCell ref="AH64:AH68"/>
    <mergeCell ref="AI64:AI68"/>
    <mergeCell ref="AJ64:AJ68"/>
    <mergeCell ref="AK64:AK68"/>
    <mergeCell ref="AL64:AL68"/>
    <mergeCell ref="AA64:AA68"/>
    <mergeCell ref="AB64:AB68"/>
    <mergeCell ref="AC64:AC68"/>
    <mergeCell ref="AD64:AD68"/>
    <mergeCell ref="AE64:AE68"/>
    <mergeCell ref="AF64:AF68"/>
    <mergeCell ref="U64:U68"/>
    <mergeCell ref="V64:V68"/>
    <mergeCell ref="W64:W68"/>
    <mergeCell ref="X64:X68"/>
    <mergeCell ref="Y64:Y68"/>
    <mergeCell ref="Z64:Z68"/>
    <mergeCell ref="O64:O68"/>
    <mergeCell ref="P64:P68"/>
    <mergeCell ref="Q64:Q68"/>
    <mergeCell ref="R64:R68"/>
    <mergeCell ref="S64:S68"/>
    <mergeCell ref="T64:T68"/>
    <mergeCell ref="AP61:AP63"/>
    <mergeCell ref="AQ61:AQ63"/>
    <mergeCell ref="D64:G68"/>
    <mergeCell ref="H64:H68"/>
    <mergeCell ref="I64:I68"/>
    <mergeCell ref="J64:J68"/>
    <mergeCell ref="K64:K68"/>
    <mergeCell ref="L64:L68"/>
    <mergeCell ref="M64:M68"/>
    <mergeCell ref="N64:N68"/>
    <mergeCell ref="AJ61:AJ63"/>
    <mergeCell ref="AK61:AK63"/>
    <mergeCell ref="AL61:AL63"/>
    <mergeCell ref="AM61:AM63"/>
    <mergeCell ref="AN61:AN63"/>
    <mergeCell ref="AO61:AO63"/>
    <mergeCell ref="AD61:AD63"/>
    <mergeCell ref="AE61:AE63"/>
    <mergeCell ref="AF61:AF63"/>
    <mergeCell ref="AG61:AG63"/>
    <mergeCell ref="AH61:AH63"/>
    <mergeCell ref="AI61:AI63"/>
    <mergeCell ref="X61:X63"/>
    <mergeCell ref="Y61:Y63"/>
    <mergeCell ref="Z61:Z63"/>
    <mergeCell ref="AA61:AA63"/>
    <mergeCell ref="AB61:AB63"/>
    <mergeCell ref="AC61:AC63"/>
    <mergeCell ref="R61:R63"/>
    <mergeCell ref="S61:S63"/>
    <mergeCell ref="T61:T63"/>
    <mergeCell ref="U61:U63"/>
    <mergeCell ref="V61:V63"/>
    <mergeCell ref="W61:W63"/>
    <mergeCell ref="L61:L63"/>
    <mergeCell ref="M61:M63"/>
    <mergeCell ref="N61:N63"/>
    <mergeCell ref="O61:O63"/>
    <mergeCell ref="P61:P63"/>
    <mergeCell ref="Q61:Q63"/>
    <mergeCell ref="D61:G63"/>
    <mergeCell ref="H61:H63"/>
    <mergeCell ref="I61:I63"/>
    <mergeCell ref="J61:J63"/>
    <mergeCell ref="K61:K63"/>
    <mergeCell ref="E58:G58"/>
    <mergeCell ref="E53:G53"/>
    <mergeCell ref="E56:G56"/>
    <mergeCell ref="E57:G57"/>
    <mergeCell ref="E59:G59"/>
    <mergeCell ref="E51:G51"/>
    <mergeCell ref="E52:G52"/>
    <mergeCell ref="E54:G54"/>
    <mergeCell ref="AW55:AX55"/>
    <mergeCell ref="AY55:AZ55"/>
    <mergeCell ref="AW50:AX50"/>
    <mergeCell ref="AY50:AZ50"/>
    <mergeCell ref="AM44:AM46"/>
    <mergeCell ref="AN44:AN46"/>
    <mergeCell ref="AO44:AO46"/>
    <mergeCell ref="AP44:AP46"/>
    <mergeCell ref="AQ44:AQ46"/>
    <mergeCell ref="E48:G48"/>
    <mergeCell ref="AG44:AG46"/>
    <mergeCell ref="AH44:AH46"/>
    <mergeCell ref="AI44:AI46"/>
    <mergeCell ref="AJ44:AJ46"/>
    <mergeCell ref="AK44:AK46"/>
    <mergeCell ref="AL44:AL46"/>
    <mergeCell ref="AA44:AA46"/>
    <mergeCell ref="AB44:AB46"/>
    <mergeCell ref="AC44:AC46"/>
    <mergeCell ref="AD44:AD46"/>
    <mergeCell ref="AE44:AE46"/>
    <mergeCell ref="AF44:AF46"/>
    <mergeCell ref="U44:U46"/>
    <mergeCell ref="V44:V46"/>
    <mergeCell ref="W44:W46"/>
    <mergeCell ref="X44:X46"/>
    <mergeCell ref="Y44:Y46"/>
    <mergeCell ref="Z44:Z46"/>
    <mergeCell ref="O44:O46"/>
    <mergeCell ref="P44:P46"/>
    <mergeCell ref="Q44:Q46"/>
    <mergeCell ref="R44:R46"/>
    <mergeCell ref="S44:S46"/>
    <mergeCell ref="T44:T46"/>
    <mergeCell ref="D44:G46"/>
    <mergeCell ref="H44:H46"/>
    <mergeCell ref="I44:I46"/>
    <mergeCell ref="J44:J46"/>
    <mergeCell ref="K44:K46"/>
    <mergeCell ref="L44:L46"/>
    <mergeCell ref="M44:M46"/>
    <mergeCell ref="N44:N46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</mergeCells>
  <phoneticPr fontId="1" type="noConversion"/>
  <dataValidations count="2">
    <dataValidation type="list" allowBlank="1" showInputMessage="1" showErrorMessage="1" sqref="AK83" xr:uid="{BA026B24-022A-D848-82D1-F39F6C41208A}">
      <formula1>"MacOS,GNU(Linux)"</formula1>
    </dataValidation>
    <dataValidation type="list" allowBlank="1" showInputMessage="1" showErrorMessage="1" sqref="H70:AQ72 H61:AQ63" xr:uid="{80F5399C-8AA1-9F4D-A6AF-BEA9CCDC5B8F}">
      <formula1>"-,正常,異常,警告"</formula1>
    </dataValidation>
  </dataValidations>
  <hyperlinks>
    <hyperlink ref="AL5" location="詳細設計!A1" display="詳細設計" xr:uid="{E2ACE8D4-D2B7-014B-9689-38839D3C8037}"/>
  </hyperlinks>
  <pageMargins left="0.7" right="0.7" top="0.75" bottom="0.75" header="0.3" footer="0.3"/>
  <pageSetup paperSize="9" scale="51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1580-5814-2542-8E3B-387F6D39F625}">
  <sheetPr>
    <tabColor theme="9" tint="0.79998168889431442"/>
  </sheetPr>
  <dimension ref="B2:AQ14"/>
  <sheetViews>
    <sheetView view="pageBreakPreview" topLeftCell="A11" zoomScaleNormal="100" zoomScaleSheetLayoutView="100" workbookViewId="0">
      <selection activeCell="U14" sqref="U14:AL14"/>
    </sheetView>
  </sheetViews>
  <sheetFormatPr baseColWidth="10" defaultColWidth="2.7109375" defaultRowHeight="15"/>
  <cols>
    <col min="1" max="16384" width="2.7109375" style="5"/>
  </cols>
  <sheetData>
    <row r="2" spans="2:43">
      <c r="B2" s="152" t="s">
        <v>0</v>
      </c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4"/>
      <c r="X2" s="152" t="s">
        <v>1</v>
      </c>
      <c r="Y2" s="153"/>
      <c r="Z2" s="153"/>
      <c r="AA2" s="153"/>
      <c r="AB2" s="154"/>
      <c r="AC2" s="152" t="s">
        <v>2</v>
      </c>
      <c r="AD2" s="153"/>
      <c r="AE2" s="153"/>
      <c r="AF2" s="153"/>
      <c r="AG2" s="154"/>
      <c r="AH2" s="152" t="s">
        <v>3</v>
      </c>
      <c r="AI2" s="153"/>
      <c r="AJ2" s="153"/>
      <c r="AK2" s="153"/>
      <c r="AL2" s="154"/>
      <c r="AM2" s="152" t="s">
        <v>4</v>
      </c>
      <c r="AN2" s="153"/>
      <c r="AO2" s="153"/>
      <c r="AP2" s="153"/>
      <c r="AQ2" s="154"/>
    </row>
    <row r="3" spans="2:43">
      <c r="B3" s="155"/>
      <c r="C3" s="156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7"/>
      <c r="X3" s="155"/>
      <c r="Y3" s="156"/>
      <c r="Z3" s="156"/>
      <c r="AA3" s="156"/>
      <c r="AB3" s="157"/>
      <c r="AC3" s="155"/>
      <c r="AD3" s="156"/>
      <c r="AE3" s="156"/>
      <c r="AF3" s="156"/>
      <c r="AG3" s="157"/>
      <c r="AH3" s="155"/>
      <c r="AI3" s="156"/>
      <c r="AJ3" s="156"/>
      <c r="AK3" s="156"/>
      <c r="AL3" s="157"/>
      <c r="AM3" s="155"/>
      <c r="AN3" s="156"/>
      <c r="AO3" s="156"/>
      <c r="AP3" s="156"/>
      <c r="AQ3" s="157"/>
    </row>
    <row r="4" spans="2:43">
      <c r="B4" s="158" t="str">
        <f ca="1">MID(CELL("filename", $A$1), FIND("[", CELL("filename", $A$1)) + 1, FIND("]", CELL("filename", $A$1)) - FIND("[", CELL("filename", $A$1)) - 1)</f>
        <v>CreateData.xlsx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59"/>
      <c r="X4" s="160" cm="1">
        <f t="array" ref="X4">LOOKUP(1,0/(修正履歴!$D:$D&lt;&gt;""),修正履歴!$D:$D)</f>
        <v>1.6000000000000005</v>
      </c>
      <c r="Y4" s="174"/>
      <c r="Z4" s="174"/>
      <c r="AA4" s="174"/>
      <c r="AB4" s="159"/>
      <c r="AC4" s="175" t="str" cm="1">
        <f t="array" ref="AC4">TEXT(LOOKUP(1,0/(修正履歴!$H:$H&lt;&gt;""),修正履歴!$H:$H),"YYYY/MM/DD")</f>
        <v>2025/04/17</v>
      </c>
      <c r="AD4" s="174"/>
      <c r="AE4" s="174"/>
      <c r="AF4" s="174"/>
      <c r="AG4" s="159"/>
      <c r="AH4" s="158" t="str">
        <f>IF(修正履歴!$AM$8="","",修正履歴!$AM$8)</f>
        <v>鄭民起</v>
      </c>
      <c r="AI4" s="174"/>
      <c r="AJ4" s="174"/>
      <c r="AK4" s="174"/>
      <c r="AL4" s="159"/>
      <c r="AM4" s="158" t="str" cm="1">
        <f t="array" ref="AM4">LOOKUP(1,0/(修正履歴!$AM:$AM&lt;&gt;""),修正履歴!$AM:$AM)</f>
        <v>鄭民起</v>
      </c>
      <c r="AN4" s="174"/>
      <c r="AO4" s="174"/>
      <c r="AP4" s="174"/>
      <c r="AQ4" s="159"/>
    </row>
    <row r="5" spans="2:43"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</row>
    <row r="6" spans="2:43">
      <c r="B6" s="152" t="s">
        <v>5</v>
      </c>
      <c r="C6" s="154"/>
      <c r="D6" s="168" t="s">
        <v>1</v>
      </c>
      <c r="E6" s="169"/>
      <c r="F6" s="169"/>
      <c r="G6" s="170"/>
      <c r="H6" s="152" t="s">
        <v>2</v>
      </c>
      <c r="I6" s="153"/>
      <c r="J6" s="153"/>
      <c r="K6" s="154"/>
      <c r="L6" s="152" t="s">
        <v>6</v>
      </c>
      <c r="M6" s="153"/>
      <c r="N6" s="153"/>
      <c r="O6" s="154"/>
      <c r="P6" s="152" t="s">
        <v>7</v>
      </c>
      <c r="Q6" s="153"/>
      <c r="R6" s="153"/>
      <c r="S6" s="153"/>
      <c r="T6" s="154"/>
      <c r="U6" s="152" t="s">
        <v>8</v>
      </c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53"/>
      <c r="AJ6" s="153"/>
      <c r="AK6" s="153"/>
      <c r="AL6" s="154"/>
      <c r="AM6" s="152" t="s">
        <v>4</v>
      </c>
      <c r="AN6" s="153"/>
      <c r="AO6" s="153"/>
      <c r="AP6" s="153"/>
      <c r="AQ6" s="154"/>
    </row>
    <row r="7" spans="2:43">
      <c r="B7" s="155"/>
      <c r="C7" s="157"/>
      <c r="D7" s="171"/>
      <c r="E7" s="172"/>
      <c r="F7" s="172"/>
      <c r="G7" s="173"/>
      <c r="H7" s="155"/>
      <c r="I7" s="156"/>
      <c r="J7" s="156"/>
      <c r="K7" s="157"/>
      <c r="L7" s="155"/>
      <c r="M7" s="156"/>
      <c r="N7" s="156"/>
      <c r="O7" s="157"/>
      <c r="P7" s="155"/>
      <c r="Q7" s="156"/>
      <c r="R7" s="156"/>
      <c r="S7" s="156"/>
      <c r="T7" s="157"/>
      <c r="U7" s="155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7"/>
      <c r="AM7" s="155"/>
      <c r="AN7" s="156"/>
      <c r="AO7" s="156"/>
      <c r="AP7" s="156"/>
      <c r="AQ7" s="157"/>
    </row>
    <row r="8" spans="2:43">
      <c r="B8" s="158">
        <v>1</v>
      </c>
      <c r="C8" s="159"/>
      <c r="D8" s="160">
        <f>IF(修正履歴!$B8&lt;&gt;"",IF(修正履歴!$B8=1,1,修正履歴!$D7+0.1),)</f>
        <v>1</v>
      </c>
      <c r="E8" s="161"/>
      <c r="F8" s="161"/>
      <c r="G8" s="159"/>
      <c r="H8" s="162">
        <v>45698.824131944442</v>
      </c>
      <c r="I8" s="163"/>
      <c r="J8" s="163"/>
      <c r="K8" s="164"/>
      <c r="L8" s="165" t="s">
        <v>9</v>
      </c>
      <c r="M8" s="166"/>
      <c r="N8" s="166"/>
      <c r="O8" s="167"/>
      <c r="P8" s="165" t="s">
        <v>10</v>
      </c>
      <c r="Q8" s="166"/>
      <c r="R8" s="166"/>
      <c r="S8" s="166"/>
      <c r="T8" s="167"/>
      <c r="U8" s="165" t="s">
        <v>11</v>
      </c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7"/>
      <c r="AM8" s="165" t="s">
        <v>12</v>
      </c>
      <c r="AN8" s="166"/>
      <c r="AO8" s="166"/>
      <c r="AP8" s="166"/>
      <c r="AQ8" s="167"/>
    </row>
    <row r="9" spans="2:43" ht="127" customHeight="1">
      <c r="B9" s="158">
        <f>ROW()-7</f>
        <v>2</v>
      </c>
      <c r="C9" s="159"/>
      <c r="D9" s="160">
        <f>IF(修正履歴!$B9&lt;&gt;"",IF(修正履歴!$B9=1,1,修正履歴!$D8+0.1),)</f>
        <v>1.1000000000000001</v>
      </c>
      <c r="E9" s="161"/>
      <c r="F9" s="161"/>
      <c r="G9" s="159"/>
      <c r="H9" s="162">
        <v>45740</v>
      </c>
      <c r="I9" s="163"/>
      <c r="J9" s="163"/>
      <c r="K9" s="164"/>
      <c r="L9" s="165" t="s">
        <v>759</v>
      </c>
      <c r="M9" s="166"/>
      <c r="N9" s="166"/>
      <c r="O9" s="167"/>
      <c r="P9" s="176" t="s">
        <v>1140</v>
      </c>
      <c r="Q9" s="177"/>
      <c r="R9" s="177"/>
      <c r="S9" s="177"/>
      <c r="T9" s="178"/>
      <c r="U9" s="165" t="s">
        <v>760</v>
      </c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7"/>
      <c r="AM9" s="165" t="s">
        <v>12</v>
      </c>
      <c r="AN9" s="166"/>
      <c r="AO9" s="166"/>
      <c r="AP9" s="166"/>
      <c r="AQ9" s="167"/>
    </row>
    <row r="10" spans="2:43" ht="95" customHeight="1">
      <c r="B10" s="158">
        <f>ROW()-7</f>
        <v>3</v>
      </c>
      <c r="C10" s="159"/>
      <c r="D10" s="160">
        <f>IF(修正履歴!$B10&lt;&gt;"",IF(修正履歴!$B10=1,1,修正履歴!$D9+0.1),)</f>
        <v>1.2000000000000002</v>
      </c>
      <c r="E10" s="161"/>
      <c r="F10" s="161"/>
      <c r="G10" s="159"/>
      <c r="H10" s="162">
        <v>45741</v>
      </c>
      <c r="I10" s="163"/>
      <c r="J10" s="163"/>
      <c r="K10" s="164"/>
      <c r="L10" s="165" t="s">
        <v>759</v>
      </c>
      <c r="M10" s="166"/>
      <c r="N10" s="166"/>
      <c r="O10" s="167"/>
      <c r="P10" s="176" t="s">
        <v>1139</v>
      </c>
      <c r="Q10" s="177"/>
      <c r="R10" s="177"/>
      <c r="S10" s="177"/>
      <c r="T10" s="178"/>
      <c r="U10" s="165" t="s">
        <v>760</v>
      </c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  <c r="AL10" s="167"/>
      <c r="AM10" s="165" t="s">
        <v>12</v>
      </c>
      <c r="AN10" s="166"/>
      <c r="AO10" s="166"/>
      <c r="AP10" s="166"/>
      <c r="AQ10" s="167"/>
    </row>
    <row r="11" spans="2:43" ht="95" customHeight="1">
      <c r="B11" s="158">
        <f>ROW()-7</f>
        <v>4</v>
      </c>
      <c r="C11" s="159"/>
      <c r="D11" s="160">
        <f>IF(修正履歴!$B11&lt;&gt;"",IF(修正履歴!$B11=1,1,修正履歴!$D10+0.1),)</f>
        <v>1.3000000000000003</v>
      </c>
      <c r="E11" s="161"/>
      <c r="F11" s="161"/>
      <c r="G11" s="159"/>
      <c r="H11" s="162">
        <v>45742</v>
      </c>
      <c r="I11" s="163"/>
      <c r="J11" s="163"/>
      <c r="K11" s="164"/>
      <c r="L11" s="165" t="s">
        <v>759</v>
      </c>
      <c r="M11" s="166"/>
      <c r="N11" s="166"/>
      <c r="O11" s="167"/>
      <c r="P11" s="176" t="s">
        <v>1141</v>
      </c>
      <c r="Q11" s="177"/>
      <c r="R11" s="177"/>
      <c r="S11" s="177"/>
      <c r="T11" s="178"/>
      <c r="U11" s="165" t="s">
        <v>760</v>
      </c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  <c r="AL11" s="167"/>
      <c r="AM11" s="165" t="s">
        <v>12</v>
      </c>
      <c r="AN11" s="166"/>
      <c r="AO11" s="166"/>
      <c r="AP11" s="166"/>
      <c r="AQ11" s="167"/>
    </row>
    <row r="12" spans="2:43" ht="95" customHeight="1">
      <c r="B12" s="158">
        <f>ROW()-7</f>
        <v>5</v>
      </c>
      <c r="C12" s="159"/>
      <c r="D12" s="160">
        <f>IF(修正履歴!$B12&lt;&gt;"",IF(修正履歴!$B12=1,1,修正履歴!$D11+0.1),)</f>
        <v>1.4000000000000004</v>
      </c>
      <c r="E12" s="161"/>
      <c r="F12" s="161"/>
      <c r="G12" s="159"/>
      <c r="H12" s="162">
        <v>45753</v>
      </c>
      <c r="I12" s="163"/>
      <c r="J12" s="163"/>
      <c r="K12" s="164"/>
      <c r="L12" s="165" t="s">
        <v>759</v>
      </c>
      <c r="M12" s="166"/>
      <c r="N12" s="166"/>
      <c r="O12" s="167"/>
      <c r="P12" s="176" t="s">
        <v>1636</v>
      </c>
      <c r="Q12" s="177"/>
      <c r="R12" s="177"/>
      <c r="S12" s="177"/>
      <c r="T12" s="178"/>
      <c r="U12" s="165" t="s">
        <v>760</v>
      </c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7"/>
      <c r="AM12" s="165" t="s">
        <v>12</v>
      </c>
      <c r="AN12" s="166"/>
      <c r="AO12" s="166"/>
      <c r="AP12" s="166"/>
      <c r="AQ12" s="167"/>
    </row>
    <row r="13" spans="2:43" ht="95" customHeight="1">
      <c r="B13" s="158">
        <f>ROW()-7</f>
        <v>6</v>
      </c>
      <c r="C13" s="159"/>
      <c r="D13" s="160">
        <f>IF(修正履歴!$B13&lt;&gt;"",IF(修正履歴!$B13=1,1,修正履歴!$D12+0.1),)</f>
        <v>1.5000000000000004</v>
      </c>
      <c r="E13" s="161"/>
      <c r="F13" s="161"/>
      <c r="G13" s="159"/>
      <c r="H13" s="162">
        <v>45761</v>
      </c>
      <c r="I13" s="163"/>
      <c r="J13" s="163"/>
      <c r="K13" s="164"/>
      <c r="L13" s="165" t="s">
        <v>759</v>
      </c>
      <c r="M13" s="166"/>
      <c r="N13" s="166"/>
      <c r="O13" s="167"/>
      <c r="P13" s="176" t="s">
        <v>1707</v>
      </c>
      <c r="Q13" s="177"/>
      <c r="R13" s="177"/>
      <c r="S13" s="177"/>
      <c r="T13" s="178"/>
      <c r="U13" s="165" t="s">
        <v>760</v>
      </c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7"/>
      <c r="AM13" s="165" t="s">
        <v>12</v>
      </c>
      <c r="AN13" s="166"/>
      <c r="AO13" s="166"/>
      <c r="AP13" s="166"/>
      <c r="AQ13" s="167"/>
    </row>
    <row r="14" spans="2:43" ht="95" customHeight="1">
      <c r="B14" s="158">
        <f>ROW()-7</f>
        <v>7</v>
      </c>
      <c r="C14" s="159"/>
      <c r="D14" s="160">
        <f>IF(修正履歴!$B14&lt;&gt;"",IF(修正履歴!$B14=1,1,修正履歴!$D13+0.1),)</f>
        <v>1.6000000000000005</v>
      </c>
      <c r="E14" s="161"/>
      <c r="F14" s="161"/>
      <c r="G14" s="159"/>
      <c r="H14" s="162">
        <v>45764</v>
      </c>
      <c r="I14" s="163"/>
      <c r="J14" s="163"/>
      <c r="K14" s="164"/>
      <c r="L14" s="165" t="s">
        <v>759</v>
      </c>
      <c r="M14" s="166"/>
      <c r="N14" s="166"/>
      <c r="O14" s="167"/>
      <c r="P14" s="176" t="s">
        <v>1741</v>
      </c>
      <c r="Q14" s="177"/>
      <c r="R14" s="177"/>
      <c r="S14" s="177"/>
      <c r="T14" s="178"/>
      <c r="U14" s="165" t="s">
        <v>760</v>
      </c>
      <c r="V14" s="166"/>
      <c r="W14" s="166"/>
      <c r="X14" s="166"/>
      <c r="Y14" s="166"/>
      <c r="Z14" s="166"/>
      <c r="AA14" s="166"/>
      <c r="AB14" s="166"/>
      <c r="AC14" s="166"/>
      <c r="AD14" s="166"/>
      <c r="AE14" s="166"/>
      <c r="AF14" s="166"/>
      <c r="AG14" s="166"/>
      <c r="AH14" s="166"/>
      <c r="AI14" s="166"/>
      <c r="AJ14" s="166"/>
      <c r="AK14" s="166"/>
      <c r="AL14" s="167"/>
      <c r="AM14" s="165" t="s">
        <v>12</v>
      </c>
      <c r="AN14" s="166"/>
      <c r="AO14" s="166"/>
      <c r="AP14" s="166"/>
      <c r="AQ14" s="167"/>
    </row>
  </sheetData>
  <mergeCells count="66">
    <mergeCell ref="U13:AL13"/>
    <mergeCell ref="AM13:AQ13"/>
    <mergeCell ref="B14:C14"/>
    <mergeCell ref="D14:G14"/>
    <mergeCell ref="H14:K14"/>
    <mergeCell ref="L14:O14"/>
    <mergeCell ref="P14:T14"/>
    <mergeCell ref="U14:AL14"/>
    <mergeCell ref="AM14:AQ14"/>
    <mergeCell ref="B13:C13"/>
    <mergeCell ref="D13:G13"/>
    <mergeCell ref="H13:K13"/>
    <mergeCell ref="L13:O13"/>
    <mergeCell ref="P13:T13"/>
    <mergeCell ref="U12:AL12"/>
    <mergeCell ref="AM12:AQ12"/>
    <mergeCell ref="B12:C12"/>
    <mergeCell ref="D12:G12"/>
    <mergeCell ref="H12:K12"/>
    <mergeCell ref="L12:O12"/>
    <mergeCell ref="P12:T12"/>
    <mergeCell ref="U10:AL10"/>
    <mergeCell ref="AM10:AQ10"/>
    <mergeCell ref="B11:C11"/>
    <mergeCell ref="D11:G11"/>
    <mergeCell ref="H11:K11"/>
    <mergeCell ref="L11:O11"/>
    <mergeCell ref="P11:T11"/>
    <mergeCell ref="U11:AL11"/>
    <mergeCell ref="AM11:AQ11"/>
    <mergeCell ref="B10:C10"/>
    <mergeCell ref="D10:G10"/>
    <mergeCell ref="H10:K10"/>
    <mergeCell ref="L10:O10"/>
    <mergeCell ref="P10:T10"/>
    <mergeCell ref="U9:AL9"/>
    <mergeCell ref="AM9:AQ9"/>
    <mergeCell ref="B9:C9"/>
    <mergeCell ref="D9:G9"/>
    <mergeCell ref="H9:K9"/>
    <mergeCell ref="L9:O9"/>
    <mergeCell ref="P9:T9"/>
    <mergeCell ref="B4:W4"/>
    <mergeCell ref="X4:AB4"/>
    <mergeCell ref="AC4:AG4"/>
    <mergeCell ref="AH4:AL4"/>
    <mergeCell ref="AM4:AQ4"/>
    <mergeCell ref="B2:W3"/>
    <mergeCell ref="X2:AB3"/>
    <mergeCell ref="AC2:AG3"/>
    <mergeCell ref="AH2:AL3"/>
    <mergeCell ref="AM2:AQ3"/>
    <mergeCell ref="AM6:AQ7"/>
    <mergeCell ref="B8:C8"/>
    <mergeCell ref="D8:G8"/>
    <mergeCell ref="H8:K8"/>
    <mergeCell ref="L8:O8"/>
    <mergeCell ref="P8:T8"/>
    <mergeCell ref="U8:AL8"/>
    <mergeCell ref="AM8:AQ8"/>
    <mergeCell ref="B6:C7"/>
    <mergeCell ref="D6:G7"/>
    <mergeCell ref="H6:K7"/>
    <mergeCell ref="L6:O7"/>
    <mergeCell ref="P6:T7"/>
    <mergeCell ref="U6:AL7"/>
  </mergeCells>
  <phoneticPr fontId="1" type="noConversion"/>
  <dataValidations count="1">
    <dataValidation type="list" allowBlank="1" sqref="L8:L14" xr:uid="{6B534A05-5DFA-9549-82C9-03B5430A1671}">
      <formula1>"作成,修正,削除"</formula1>
    </dataValidation>
  </dataValidations>
  <pageMargins left="0.7" right="0.7" top="0.75" bottom="0.75" header="0.3" footer="0.3"/>
  <pageSetup paperSize="9" scale="57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8823D-3DA2-D44C-BEFA-0BB5827D347C}">
  <sheetPr>
    <tabColor theme="7" tint="0.79998168889431442"/>
  </sheetPr>
  <dimension ref="B2:AS325"/>
  <sheetViews>
    <sheetView showGridLines="0" tabSelected="1" view="pageBreakPreview" topLeftCell="C189" zoomScaleNormal="100" zoomScaleSheetLayoutView="100" workbookViewId="0">
      <selection activeCell="Q200" sqref="Q200:S200"/>
    </sheetView>
  </sheetViews>
  <sheetFormatPr baseColWidth="10" defaultColWidth="2.7109375" defaultRowHeight="18" customHeight="1"/>
  <cols>
    <col min="1" max="3" width="2.7109375" style="5"/>
    <col min="4" max="4" width="3.42578125" style="5" bestFit="1" customWidth="1"/>
    <col min="5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ログ一覧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353</v>
      </c>
    </row>
    <row r="7" spans="2:43" ht="18" customHeight="1">
      <c r="C7" s="5" t="s">
        <v>29</v>
      </c>
      <c r="D7" s="5" t="s">
        <v>373</v>
      </c>
    </row>
    <row r="8" spans="2:43" ht="18" customHeight="1">
      <c r="D8" s="19"/>
    </row>
    <row r="9" spans="2:43" ht="18" customHeight="1">
      <c r="D9" s="19" t="s">
        <v>1146</v>
      </c>
    </row>
    <row r="10" spans="2:43" ht="18" customHeight="1">
      <c r="D10" s="19"/>
    </row>
    <row r="11" spans="2:43" ht="18" customHeight="1">
      <c r="C11" s="5" t="s">
        <v>28</v>
      </c>
      <c r="D11" s="5" t="s">
        <v>1147</v>
      </c>
    </row>
    <row r="13" spans="2:43" ht="18" customHeight="1">
      <c r="D13" s="190" t="s">
        <v>74</v>
      </c>
      <c r="E13" s="190"/>
      <c r="F13" s="190" t="s">
        <v>1148</v>
      </c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 t="s">
        <v>340</v>
      </c>
      <c r="R13" s="190"/>
      <c r="S13" s="190"/>
    </row>
    <row r="14" spans="2:43" ht="18" customHeight="1"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</row>
    <row r="15" spans="2:43" ht="18" customHeight="1">
      <c r="D15" s="179">
        <f>$D14+1</f>
        <v>1</v>
      </c>
      <c r="E15" s="180"/>
      <c r="F15" s="189" t="s">
        <v>327</v>
      </c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87">
        <v>1</v>
      </c>
      <c r="R15" s="188"/>
      <c r="S15" s="188"/>
      <c r="U15" s="5" t="s">
        <v>230</v>
      </c>
      <c r="V15" s="5" t="s">
        <v>1149</v>
      </c>
      <c r="AE15" s="5" t="s">
        <v>13</v>
      </c>
      <c r="AF15" s="5" t="s">
        <v>505</v>
      </c>
    </row>
    <row r="16" spans="2:43" ht="18" customHeight="1">
      <c r="D16" s="179">
        <f>$D15+1</f>
        <v>2</v>
      </c>
      <c r="E16" s="180"/>
      <c r="F16" s="189" t="s">
        <v>363</v>
      </c>
      <c r="G16" s="189"/>
      <c r="H16" s="189"/>
      <c r="I16" s="189"/>
      <c r="J16" s="189"/>
      <c r="K16" s="189"/>
      <c r="L16" s="189"/>
      <c r="M16" s="189"/>
      <c r="N16" s="189"/>
      <c r="O16" s="189"/>
      <c r="P16" s="189"/>
      <c r="Q16" s="187">
        <v>2</v>
      </c>
      <c r="R16" s="188"/>
      <c r="S16" s="188"/>
    </row>
    <row r="17" spans="3:32" ht="18" customHeight="1">
      <c r="D17" s="179">
        <f t="shared" ref="D17:D28" si="0">$D16+1</f>
        <v>3</v>
      </c>
      <c r="E17" s="180"/>
      <c r="F17" s="189" t="s">
        <v>361</v>
      </c>
      <c r="G17" s="189"/>
      <c r="H17" s="189"/>
      <c r="I17" s="189"/>
      <c r="J17" s="189"/>
      <c r="K17" s="189"/>
      <c r="L17" s="189"/>
      <c r="M17" s="189"/>
      <c r="N17" s="189"/>
      <c r="O17" s="189"/>
      <c r="P17" s="189"/>
      <c r="Q17" s="187">
        <v>3</v>
      </c>
      <c r="R17" s="188"/>
      <c r="S17" s="188"/>
    </row>
    <row r="18" spans="3:32" ht="18" customHeight="1">
      <c r="D18" s="179">
        <f t="shared" si="0"/>
        <v>4</v>
      </c>
      <c r="E18" s="180"/>
      <c r="F18" s="189" t="s">
        <v>359</v>
      </c>
      <c r="G18" s="189"/>
      <c r="H18" s="189"/>
      <c r="I18" s="189"/>
      <c r="J18" s="189"/>
      <c r="K18" s="189"/>
      <c r="L18" s="189"/>
      <c r="M18" s="189"/>
      <c r="N18" s="189"/>
      <c r="O18" s="189"/>
      <c r="P18" s="189"/>
      <c r="Q18" s="187">
        <v>21</v>
      </c>
      <c r="R18" s="188"/>
      <c r="S18" s="188"/>
      <c r="U18" s="5" t="s">
        <v>230</v>
      </c>
      <c r="V18" s="5" t="s">
        <v>1150</v>
      </c>
      <c r="AE18" s="5" t="s">
        <v>13</v>
      </c>
      <c r="AF18" s="5" t="s">
        <v>506</v>
      </c>
    </row>
    <row r="19" spans="3:32" ht="18" customHeight="1">
      <c r="D19" s="179">
        <f t="shared" si="0"/>
        <v>5</v>
      </c>
      <c r="E19" s="180"/>
      <c r="F19" s="189" t="s">
        <v>351</v>
      </c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87">
        <v>22</v>
      </c>
      <c r="R19" s="188"/>
      <c r="S19" s="188"/>
    </row>
    <row r="20" spans="3:32" ht="18" customHeight="1">
      <c r="D20" s="179">
        <f t="shared" si="0"/>
        <v>6</v>
      </c>
      <c r="E20" s="180"/>
      <c r="F20" s="189" t="s">
        <v>358</v>
      </c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7">
        <v>23</v>
      </c>
      <c r="R20" s="188"/>
      <c r="S20" s="188"/>
    </row>
    <row r="21" spans="3:32" ht="18" customHeight="1">
      <c r="D21" s="179">
        <f t="shared" si="0"/>
        <v>7</v>
      </c>
      <c r="E21" s="180"/>
      <c r="F21" s="189" t="s">
        <v>360</v>
      </c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87">
        <v>24</v>
      </c>
      <c r="R21" s="188"/>
      <c r="S21" s="188"/>
    </row>
    <row r="22" spans="3:32" ht="18" customHeight="1">
      <c r="D22" s="179">
        <f t="shared" si="0"/>
        <v>8</v>
      </c>
      <c r="E22" s="180"/>
      <c r="F22" s="189" t="s">
        <v>357</v>
      </c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87">
        <v>41</v>
      </c>
      <c r="R22" s="188"/>
      <c r="S22" s="188"/>
      <c r="U22" s="5" t="s">
        <v>230</v>
      </c>
      <c r="V22" s="5" t="s">
        <v>1151</v>
      </c>
      <c r="AE22" s="5" t="s">
        <v>13</v>
      </c>
      <c r="AF22" s="5" t="s">
        <v>507</v>
      </c>
    </row>
    <row r="23" spans="3:32" ht="18" customHeight="1">
      <c r="D23" s="179">
        <f t="shared" si="0"/>
        <v>9</v>
      </c>
      <c r="E23" s="180"/>
      <c r="F23" s="189" t="s">
        <v>356</v>
      </c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87">
        <v>61</v>
      </c>
      <c r="R23" s="188"/>
      <c r="S23" s="188"/>
      <c r="U23" s="5" t="s">
        <v>230</v>
      </c>
      <c r="V23" s="5" t="s">
        <v>1152</v>
      </c>
      <c r="AE23" s="5" t="s">
        <v>13</v>
      </c>
      <c r="AF23" s="5" t="s">
        <v>508</v>
      </c>
    </row>
    <row r="24" spans="3:32" ht="18" customHeight="1">
      <c r="D24" s="179">
        <f t="shared" si="0"/>
        <v>10</v>
      </c>
      <c r="E24" s="180"/>
      <c r="F24" s="189" t="s">
        <v>367</v>
      </c>
      <c r="G24" s="189"/>
      <c r="H24" s="189"/>
      <c r="I24" s="189"/>
      <c r="J24" s="189"/>
      <c r="K24" s="189"/>
      <c r="L24" s="189"/>
      <c r="M24" s="189"/>
      <c r="N24" s="189"/>
      <c r="O24" s="189"/>
      <c r="P24" s="189"/>
      <c r="Q24" s="187">
        <v>62</v>
      </c>
      <c r="R24" s="188"/>
      <c r="S24" s="188"/>
    </row>
    <row r="25" spans="3:32" ht="18" customHeight="1">
      <c r="D25" s="179">
        <f t="shared" si="0"/>
        <v>11</v>
      </c>
      <c r="E25" s="180"/>
      <c r="F25" s="189" t="s">
        <v>366</v>
      </c>
      <c r="G25" s="189"/>
      <c r="H25" s="189"/>
      <c r="I25" s="189"/>
      <c r="J25" s="189"/>
      <c r="K25" s="189"/>
      <c r="L25" s="189"/>
      <c r="M25" s="189"/>
      <c r="N25" s="189"/>
      <c r="O25" s="189"/>
      <c r="P25" s="189"/>
      <c r="Q25" s="187">
        <v>63</v>
      </c>
      <c r="R25" s="188"/>
      <c r="S25" s="188"/>
    </row>
    <row r="26" spans="3:32" ht="18" customHeight="1">
      <c r="D26" s="179">
        <f t="shared" si="0"/>
        <v>12</v>
      </c>
      <c r="E26" s="180"/>
      <c r="F26" s="189" t="s">
        <v>355</v>
      </c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87">
        <v>81</v>
      </c>
      <c r="R26" s="188"/>
      <c r="S26" s="188"/>
      <c r="U26" s="5" t="s">
        <v>230</v>
      </c>
      <c r="V26" s="5" t="s">
        <v>1153</v>
      </c>
      <c r="AE26" s="5" t="s">
        <v>13</v>
      </c>
      <c r="AF26" s="5" t="s">
        <v>509</v>
      </c>
    </row>
    <row r="27" spans="3:32" ht="18" customHeight="1">
      <c r="D27" s="179">
        <f t="shared" si="0"/>
        <v>13</v>
      </c>
      <c r="E27" s="180"/>
      <c r="F27" s="189" t="s">
        <v>354</v>
      </c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87">
        <v>82</v>
      </c>
      <c r="R27" s="188"/>
      <c r="S27" s="188"/>
    </row>
    <row r="28" spans="3:32" ht="18" customHeight="1">
      <c r="D28" s="179">
        <f t="shared" si="0"/>
        <v>14</v>
      </c>
      <c r="E28" s="180"/>
      <c r="F28" s="189" t="s">
        <v>326</v>
      </c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7">
        <v>91</v>
      </c>
      <c r="R28" s="188"/>
      <c r="S28" s="188"/>
      <c r="U28" s="5" t="s">
        <v>230</v>
      </c>
      <c r="V28" s="5" t="s">
        <v>1154</v>
      </c>
      <c r="AE28" s="5" t="s">
        <v>13</v>
      </c>
      <c r="AF28" s="5" t="s">
        <v>510</v>
      </c>
    </row>
    <row r="29" spans="3:32" ht="18" customHeight="1">
      <c r="D29" s="19"/>
    </row>
    <row r="30" spans="3:32" ht="18" customHeight="1">
      <c r="C30" s="5" t="s">
        <v>30</v>
      </c>
      <c r="D30" s="5" t="s">
        <v>368</v>
      </c>
    </row>
    <row r="31" spans="3:32" ht="18" customHeight="1">
      <c r="D31" s="19"/>
    </row>
    <row r="32" spans="3:32" ht="18" customHeight="1">
      <c r="D32" s="190" t="s">
        <v>74</v>
      </c>
      <c r="E32" s="190"/>
      <c r="F32" s="190" t="s">
        <v>368</v>
      </c>
      <c r="G32" s="190"/>
      <c r="H32" s="190"/>
      <c r="I32" s="190"/>
      <c r="J32" s="190"/>
      <c r="K32" s="190"/>
      <c r="L32" s="190"/>
      <c r="M32" s="190" t="s">
        <v>57</v>
      </c>
      <c r="N32" s="190"/>
      <c r="O32" s="190"/>
      <c r="P32" s="190"/>
    </row>
    <row r="33" spans="2:45" ht="18" customHeight="1">
      <c r="D33" s="190"/>
      <c r="E33" s="190"/>
      <c r="F33" s="190"/>
      <c r="G33" s="190"/>
      <c r="H33" s="190"/>
      <c r="I33" s="190"/>
      <c r="J33" s="190"/>
      <c r="K33" s="190"/>
      <c r="L33" s="190"/>
      <c r="M33" s="190"/>
      <c r="N33" s="190"/>
      <c r="O33" s="190"/>
      <c r="P33" s="190"/>
    </row>
    <row r="34" spans="2:45" ht="18" customHeight="1">
      <c r="D34" s="179">
        <f>$D33+1</f>
        <v>1</v>
      </c>
      <c r="E34" s="180"/>
      <c r="F34" s="187">
        <v>0</v>
      </c>
      <c r="G34" s="187"/>
      <c r="H34" s="187"/>
      <c r="I34" s="187"/>
      <c r="J34" s="187"/>
      <c r="K34" s="187"/>
      <c r="L34" s="187"/>
      <c r="M34" s="198" t="s">
        <v>369</v>
      </c>
      <c r="N34" s="198"/>
      <c r="O34" s="198"/>
      <c r="P34" s="198"/>
    </row>
    <row r="35" spans="2:45" ht="18" customHeight="1">
      <c r="D35" s="179">
        <f>$D34+1</f>
        <v>2</v>
      </c>
      <c r="E35" s="180"/>
      <c r="F35" s="187">
        <v>1</v>
      </c>
      <c r="G35" s="187"/>
      <c r="H35" s="187"/>
      <c r="I35" s="187"/>
      <c r="J35" s="187"/>
      <c r="K35" s="187"/>
      <c r="L35" s="187"/>
      <c r="M35" s="198" t="s">
        <v>370</v>
      </c>
      <c r="N35" s="198"/>
      <c r="O35" s="198"/>
      <c r="P35" s="198"/>
    </row>
    <row r="36" spans="2:45" ht="18" customHeight="1">
      <c r="D36" s="179">
        <f>$D35+1</f>
        <v>3</v>
      </c>
      <c r="E36" s="180"/>
      <c r="F36" s="187">
        <v>2</v>
      </c>
      <c r="G36" s="187"/>
      <c r="H36" s="187"/>
      <c r="I36" s="187"/>
      <c r="J36" s="187"/>
      <c r="K36" s="187"/>
      <c r="L36" s="187"/>
      <c r="M36" s="198" t="s">
        <v>372</v>
      </c>
      <c r="N36" s="198"/>
      <c r="O36" s="198"/>
      <c r="P36" s="198"/>
    </row>
    <row r="37" spans="2:45" ht="18" customHeight="1">
      <c r="D37" s="19"/>
    </row>
    <row r="38" spans="2:45" ht="18" customHeight="1">
      <c r="C38" s="5" t="s">
        <v>32</v>
      </c>
      <c r="D38" s="5" t="s">
        <v>374</v>
      </c>
    </row>
    <row r="39" spans="2:45" ht="18" customHeight="1">
      <c r="D39" s="19"/>
    </row>
    <row r="40" spans="2:45" ht="18" customHeight="1">
      <c r="D40" s="5" t="s">
        <v>376</v>
      </c>
    </row>
    <row r="42" spans="2:45" ht="18" customHeight="1">
      <c r="B42" s="5" t="s">
        <v>26</v>
      </c>
      <c r="C42" s="5" t="s">
        <v>350</v>
      </c>
    </row>
    <row r="44" spans="2:45" ht="18" customHeight="1">
      <c r="D44" s="191" t="s">
        <v>74</v>
      </c>
      <c r="E44" s="191"/>
      <c r="F44" s="192" t="s">
        <v>1148</v>
      </c>
      <c r="G44" s="193"/>
      <c r="H44" s="193"/>
      <c r="I44" s="193"/>
      <c r="J44" s="193"/>
      <c r="K44" s="193"/>
      <c r="L44" s="193"/>
      <c r="M44" s="193"/>
      <c r="N44" s="193"/>
      <c r="O44" s="193"/>
      <c r="P44" s="194"/>
      <c r="Q44" s="192" t="s">
        <v>340</v>
      </c>
      <c r="R44" s="193"/>
      <c r="S44" s="194"/>
      <c r="T44" s="192" t="s">
        <v>352</v>
      </c>
      <c r="U44" s="193"/>
      <c r="V44" s="194"/>
      <c r="W44" s="111" t="s">
        <v>377</v>
      </c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6"/>
    </row>
    <row r="45" spans="2:45" ht="18" customHeight="1">
      <c r="D45" s="191"/>
      <c r="E45" s="191"/>
      <c r="F45" s="195"/>
      <c r="G45" s="196"/>
      <c r="H45" s="196"/>
      <c r="I45" s="196"/>
      <c r="J45" s="196"/>
      <c r="K45" s="196"/>
      <c r="L45" s="196"/>
      <c r="M45" s="196"/>
      <c r="N45" s="196"/>
      <c r="O45" s="196"/>
      <c r="P45" s="197"/>
      <c r="Q45" s="195"/>
      <c r="R45" s="196"/>
      <c r="S45" s="197"/>
      <c r="T45" s="195"/>
      <c r="U45" s="196"/>
      <c r="V45" s="197"/>
      <c r="W45" s="114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6"/>
    </row>
    <row r="46" spans="2:45" ht="36" customHeight="1">
      <c r="D46" s="179">
        <f>ROW()-45</f>
        <v>1</v>
      </c>
      <c r="E46" s="180"/>
      <c r="F46" s="75" t="s">
        <v>365</v>
      </c>
      <c r="G46" s="76"/>
      <c r="H46" s="76"/>
      <c r="I46" s="76"/>
      <c r="J46" s="76"/>
      <c r="K46" s="76"/>
      <c r="L46" s="76"/>
      <c r="M46" s="76"/>
      <c r="N46" s="76"/>
      <c r="O46" s="76"/>
      <c r="P46" s="77"/>
      <c r="Q46" s="181">
        <v>10001</v>
      </c>
      <c r="R46" s="182"/>
      <c r="S46" s="183"/>
      <c r="T46" s="184" t="str">
        <f>IF(MID(TEXT($Q46,"000000"),3,2)="00","正常終了",IF(MID(TEXT($Q46,"000000"),3,2)="01","異常終了",IF(MID(TEXT($Q46,"000000"),3,2)="02","警告","未設定値")))</f>
        <v>正常終了</v>
      </c>
      <c r="U46" s="185"/>
      <c r="V46" s="186"/>
      <c r="W46" s="199" t="s">
        <v>449</v>
      </c>
      <c r="X46" s="200"/>
      <c r="Y46" s="200"/>
      <c r="Z46" s="200"/>
      <c r="AA46" s="200"/>
      <c r="AB46" s="200"/>
      <c r="AC46" s="200"/>
      <c r="AD46" s="200"/>
      <c r="AE46" s="200"/>
      <c r="AF46" s="200"/>
      <c r="AG46" s="200"/>
      <c r="AH46" s="200"/>
      <c r="AI46" s="200"/>
      <c r="AJ46" s="200"/>
      <c r="AK46" s="200"/>
      <c r="AL46" s="200"/>
      <c r="AM46" s="200"/>
      <c r="AN46" s="200"/>
      <c r="AO46" s="200"/>
      <c r="AP46" s="200"/>
      <c r="AQ46" s="201"/>
      <c r="AR46" s="6" t="s">
        <v>735</v>
      </c>
      <c r="AS46" s="5" t="str">
        <f t="shared" ref="AS46:AS109" si="1">IF(W46="","","   "&amp;"["&amp;TEXT($Q46,"000000")&amp;"]"&amp;$W46)</f>
        <v xml:space="preserve">   [010001]生成された文字列: ${_generated_data}</v>
      </c>
    </row>
    <row r="47" spans="2:45" ht="36" customHeight="1">
      <c r="D47" s="179">
        <f t="shared" ref="D47:D110" si="2">ROW()-45</f>
        <v>2</v>
      </c>
      <c r="E47" s="180"/>
      <c r="F47" s="75" t="s">
        <v>365</v>
      </c>
      <c r="G47" s="76"/>
      <c r="H47" s="76"/>
      <c r="I47" s="76"/>
      <c r="J47" s="76"/>
      <c r="K47" s="76"/>
      <c r="L47" s="76"/>
      <c r="M47" s="76"/>
      <c r="N47" s="76"/>
      <c r="O47" s="76"/>
      <c r="P47" s="77"/>
      <c r="Q47" s="181">
        <v>10101</v>
      </c>
      <c r="R47" s="182"/>
      <c r="S47" s="183"/>
      <c r="T47" s="184" t="str">
        <f t="shared" ref="T47:T58" si="3">IF(MID(TEXT($Q47,"000000"),3,2)="00","正常終了",IF(MID(TEXT($Q47,"000000"),3,2)="01","異常終了",IF(MID(TEXT($Q47,"000000"),3,2)="02","警告","未設定値")))</f>
        <v>異常終了</v>
      </c>
      <c r="U47" s="185"/>
      <c r="V47" s="186"/>
      <c r="W47" s="199" t="s">
        <v>749</v>
      </c>
      <c r="X47" s="200"/>
      <c r="Y47" s="200"/>
      <c r="Z47" s="200"/>
      <c r="AA47" s="200"/>
      <c r="AB47" s="200"/>
      <c r="AC47" s="200"/>
      <c r="AD47" s="200"/>
      <c r="AE47" s="200"/>
      <c r="AF47" s="200"/>
      <c r="AG47" s="200"/>
      <c r="AH47" s="200"/>
      <c r="AI47" s="200"/>
      <c r="AJ47" s="200"/>
      <c r="AK47" s="200"/>
      <c r="AL47" s="200"/>
      <c r="AM47" s="200"/>
      <c r="AN47" s="200"/>
      <c r="AO47" s="200"/>
      <c r="AP47" s="200"/>
      <c r="AQ47" s="201"/>
      <c r="AR47" s="6" t="s">
        <v>735</v>
      </c>
      <c r="AS47" s="5" t="str">
        <f t="shared" si="1"/>
        <v xml:space="preserve">   [010101]エラー: 指定できるパラメータの数は最大2つまでです。</v>
      </c>
    </row>
    <row r="48" spans="2:45" ht="36" customHeight="1">
      <c r="D48" s="179">
        <f t="shared" si="2"/>
        <v>3</v>
      </c>
      <c r="E48" s="180"/>
      <c r="F48" s="75" t="s">
        <v>365</v>
      </c>
      <c r="G48" s="76"/>
      <c r="H48" s="76"/>
      <c r="I48" s="76"/>
      <c r="J48" s="76"/>
      <c r="K48" s="76"/>
      <c r="L48" s="76"/>
      <c r="M48" s="76"/>
      <c r="N48" s="76"/>
      <c r="O48" s="76"/>
      <c r="P48" s="77"/>
      <c r="Q48" s="181">
        <v>10102</v>
      </c>
      <c r="R48" s="182"/>
      <c r="S48" s="183"/>
      <c r="T48" s="184" t="str">
        <f t="shared" si="3"/>
        <v>異常終了</v>
      </c>
      <c r="U48" s="185"/>
      <c r="V48" s="186"/>
      <c r="W48" s="102" t="s">
        <v>379</v>
      </c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4"/>
      <c r="AR48" s="6" t="s">
        <v>735</v>
      </c>
      <c r="AS48" s="5" t="str">
        <f t="shared" si="1"/>
        <v xml:space="preserve">   [010102]エラー: パラメータ1は1以上の整数でなければなりません。</v>
      </c>
    </row>
    <row r="49" spans="4:45" ht="54" customHeight="1">
      <c r="D49" s="179">
        <f t="shared" si="2"/>
        <v>4</v>
      </c>
      <c r="E49" s="180"/>
      <c r="F49" s="75" t="s">
        <v>365</v>
      </c>
      <c r="G49" s="76"/>
      <c r="H49" s="76"/>
      <c r="I49" s="76"/>
      <c r="J49" s="76"/>
      <c r="K49" s="76"/>
      <c r="L49" s="76"/>
      <c r="M49" s="76"/>
      <c r="N49" s="76"/>
      <c r="O49" s="76"/>
      <c r="P49" s="77"/>
      <c r="Q49" s="181">
        <v>10201</v>
      </c>
      <c r="R49" s="182"/>
      <c r="S49" s="183"/>
      <c r="T49" s="184" t="str">
        <f t="shared" si="3"/>
        <v>警告</v>
      </c>
      <c r="U49" s="185"/>
      <c r="V49" s="186"/>
      <c r="W49" s="102" t="s">
        <v>1299</v>
      </c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4"/>
      <c r="AR49" s="6" t="s">
        <v>735</v>
      </c>
      <c r="AS49" s="5" t="str">
        <f t="shared" si="1"/>
        <v xml:space="preserve">   [010201]ワーニング: パラメータ2が「'NONE','UPPER','upper','U','u'」(大文字のみデータ),「'LOWER','lower','L','l'」(小文字のみデータ),以外文字列は大・小文字混在データ</v>
      </c>
    </row>
    <row r="50" spans="4:45" ht="36" customHeight="1">
      <c r="D50" s="179">
        <f t="shared" si="2"/>
        <v>5</v>
      </c>
      <c r="E50" s="180"/>
      <c r="F50" s="75" t="s">
        <v>364</v>
      </c>
      <c r="G50" s="76"/>
      <c r="H50" s="76"/>
      <c r="I50" s="76"/>
      <c r="J50" s="76"/>
      <c r="K50" s="76"/>
      <c r="L50" s="76"/>
      <c r="M50" s="76"/>
      <c r="N50" s="76"/>
      <c r="O50" s="76"/>
      <c r="P50" s="77"/>
      <c r="Q50" s="181">
        <v>20001</v>
      </c>
      <c r="R50" s="182"/>
      <c r="S50" s="183"/>
      <c r="T50" s="184" t="str">
        <f t="shared" si="3"/>
        <v>正常終了</v>
      </c>
      <c r="U50" s="185"/>
      <c r="V50" s="186"/>
      <c r="W50" s="102" t="s">
        <v>450</v>
      </c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4"/>
      <c r="AR50" s="6" t="s">
        <v>735</v>
      </c>
      <c r="AS50" s="5" t="str">
        <f t="shared" si="1"/>
        <v xml:space="preserve">   [020001]生成された実数: ${_generated_data}</v>
      </c>
    </row>
    <row r="51" spans="4:45" ht="36" customHeight="1">
      <c r="D51" s="179">
        <f t="shared" si="2"/>
        <v>6</v>
      </c>
      <c r="E51" s="180"/>
      <c r="F51" s="75" t="s">
        <v>364</v>
      </c>
      <c r="G51" s="76"/>
      <c r="H51" s="76"/>
      <c r="I51" s="76"/>
      <c r="J51" s="76"/>
      <c r="K51" s="76"/>
      <c r="L51" s="76"/>
      <c r="M51" s="76"/>
      <c r="N51" s="76"/>
      <c r="O51" s="76"/>
      <c r="P51" s="77"/>
      <c r="Q51" s="181">
        <v>20002</v>
      </c>
      <c r="R51" s="182"/>
      <c r="S51" s="183"/>
      <c r="T51" s="184" t="str">
        <f t="shared" si="3"/>
        <v>正常終了</v>
      </c>
      <c r="U51" s="185"/>
      <c r="V51" s="186"/>
      <c r="W51" s="102" t="s">
        <v>451</v>
      </c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4"/>
      <c r="AR51" s="6" t="s">
        <v>735</v>
      </c>
      <c r="AS51" s="5" t="str">
        <f t="shared" si="1"/>
        <v xml:space="preserve">   [020002]生成された整数: ${_generated_data}</v>
      </c>
    </row>
    <row r="52" spans="4:45" ht="36" customHeight="1">
      <c r="D52" s="179">
        <f t="shared" si="2"/>
        <v>7</v>
      </c>
      <c r="E52" s="180"/>
      <c r="F52" s="75" t="s">
        <v>364</v>
      </c>
      <c r="G52" s="76"/>
      <c r="H52" s="76"/>
      <c r="I52" s="76"/>
      <c r="J52" s="76"/>
      <c r="K52" s="76"/>
      <c r="L52" s="76"/>
      <c r="M52" s="76"/>
      <c r="N52" s="76"/>
      <c r="O52" s="76"/>
      <c r="P52" s="77"/>
      <c r="Q52" s="181">
        <v>20003</v>
      </c>
      <c r="R52" s="182"/>
      <c r="S52" s="183"/>
      <c r="T52" s="184" t="str">
        <f t="shared" si="3"/>
        <v>正常終了</v>
      </c>
      <c r="U52" s="185"/>
      <c r="V52" s="186"/>
      <c r="W52" s="102" t="s">
        <v>452</v>
      </c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4"/>
      <c r="AR52" s="6" t="s">
        <v>735</v>
      </c>
      <c r="AS52" s="5" t="str">
        <f t="shared" si="1"/>
        <v xml:space="preserve">   [020003]生成された小数: ${_generated_data}</v>
      </c>
    </row>
    <row r="53" spans="4:45" ht="36" customHeight="1">
      <c r="D53" s="179">
        <f t="shared" si="2"/>
        <v>8</v>
      </c>
      <c r="E53" s="180"/>
      <c r="F53" s="75" t="s">
        <v>364</v>
      </c>
      <c r="G53" s="76"/>
      <c r="H53" s="76"/>
      <c r="I53" s="76"/>
      <c r="J53" s="76"/>
      <c r="K53" s="76"/>
      <c r="L53" s="76"/>
      <c r="M53" s="76"/>
      <c r="N53" s="76"/>
      <c r="O53" s="76"/>
      <c r="P53" s="77"/>
      <c r="Q53" s="181">
        <v>20101</v>
      </c>
      <c r="R53" s="182"/>
      <c r="S53" s="183"/>
      <c r="T53" s="184" t="str">
        <f t="shared" si="3"/>
        <v>異常終了</v>
      </c>
      <c r="U53" s="185"/>
      <c r="V53" s="186"/>
      <c r="W53" s="102" t="s">
        <v>749</v>
      </c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4"/>
      <c r="AR53" s="6" t="s">
        <v>735</v>
      </c>
      <c r="AS53" s="5" t="str">
        <f t="shared" si="1"/>
        <v xml:space="preserve">   [020101]エラー: 指定できるパラメータの数は最大2つまでです。</v>
      </c>
    </row>
    <row r="54" spans="4:45" ht="36" customHeight="1">
      <c r="D54" s="179">
        <f t="shared" si="2"/>
        <v>9</v>
      </c>
      <c r="E54" s="180"/>
      <c r="F54" s="75" t="s">
        <v>364</v>
      </c>
      <c r="G54" s="76"/>
      <c r="H54" s="76"/>
      <c r="I54" s="76"/>
      <c r="J54" s="76"/>
      <c r="K54" s="76"/>
      <c r="L54" s="76"/>
      <c r="M54" s="76"/>
      <c r="N54" s="76"/>
      <c r="O54" s="76"/>
      <c r="P54" s="77"/>
      <c r="Q54" s="181">
        <v>20102</v>
      </c>
      <c r="R54" s="182"/>
      <c r="S54" s="183"/>
      <c r="T54" s="184" t="str">
        <f t="shared" si="3"/>
        <v>異常終了</v>
      </c>
      <c r="U54" s="185"/>
      <c r="V54" s="186"/>
      <c r="W54" s="102" t="s">
        <v>380</v>
      </c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4"/>
      <c r="AR54" s="6" t="s">
        <v>735</v>
      </c>
      <c r="AS54" s="5" t="str">
        <f t="shared" si="1"/>
        <v xml:space="preserve">   [020102]エラー: パラメータ1は0以上の整数でなければなりません。</v>
      </c>
    </row>
    <row r="55" spans="4:45" ht="36" customHeight="1">
      <c r="D55" s="179">
        <f t="shared" si="2"/>
        <v>10</v>
      </c>
      <c r="E55" s="180"/>
      <c r="F55" s="75" t="s">
        <v>364</v>
      </c>
      <c r="G55" s="76"/>
      <c r="H55" s="76"/>
      <c r="I55" s="76"/>
      <c r="J55" s="76"/>
      <c r="K55" s="76"/>
      <c r="L55" s="76"/>
      <c r="M55" s="76"/>
      <c r="N55" s="76"/>
      <c r="O55" s="76"/>
      <c r="P55" s="77"/>
      <c r="Q55" s="181">
        <v>20103</v>
      </c>
      <c r="R55" s="182"/>
      <c r="S55" s="183"/>
      <c r="T55" s="184" t="str">
        <f t="shared" si="3"/>
        <v>異常終了</v>
      </c>
      <c r="U55" s="185"/>
      <c r="V55" s="186"/>
      <c r="W55" s="102" t="s">
        <v>381</v>
      </c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4"/>
      <c r="AR55" s="6" t="s">
        <v>735</v>
      </c>
      <c r="AS55" s="5" t="str">
        <f t="shared" si="1"/>
        <v xml:space="preserve">   [020103]エラー: パラメータ2は数字でなければなりません。</v>
      </c>
    </row>
    <row r="56" spans="4:45" ht="36" customHeight="1">
      <c r="D56" s="179">
        <f t="shared" si="2"/>
        <v>11</v>
      </c>
      <c r="E56" s="180"/>
      <c r="F56" s="75" t="s">
        <v>364</v>
      </c>
      <c r="G56" s="76"/>
      <c r="H56" s="76"/>
      <c r="I56" s="76"/>
      <c r="J56" s="76"/>
      <c r="K56" s="76"/>
      <c r="L56" s="76"/>
      <c r="M56" s="76"/>
      <c r="N56" s="76"/>
      <c r="O56" s="76"/>
      <c r="P56" s="77"/>
      <c r="Q56" s="181">
        <v>20104</v>
      </c>
      <c r="R56" s="182"/>
      <c r="S56" s="183"/>
      <c r="T56" s="184" t="str">
        <f t="shared" si="3"/>
        <v>異常終了</v>
      </c>
      <c r="U56" s="185"/>
      <c r="V56" s="186"/>
      <c r="W56" s="102" t="s">
        <v>382</v>
      </c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4"/>
      <c r="AR56" s="6" t="s">
        <v>735</v>
      </c>
      <c r="AS56" s="5" t="str">
        <f t="shared" si="1"/>
        <v xml:space="preserve">   [020104]エラー: 整数部が0の場合、小数部の桁数（パラメータ2）を指定してください。</v>
      </c>
    </row>
    <row r="57" spans="4:45" ht="36" customHeight="1">
      <c r="D57" s="179">
        <f t="shared" si="2"/>
        <v>12</v>
      </c>
      <c r="E57" s="180"/>
      <c r="F57" s="75" t="s">
        <v>364</v>
      </c>
      <c r="G57" s="76"/>
      <c r="H57" s="76"/>
      <c r="I57" s="76"/>
      <c r="J57" s="76"/>
      <c r="K57" s="76"/>
      <c r="L57" s="76"/>
      <c r="M57" s="76"/>
      <c r="N57" s="76"/>
      <c r="O57" s="76"/>
      <c r="P57" s="77"/>
      <c r="Q57" s="181">
        <v>20105</v>
      </c>
      <c r="R57" s="182"/>
      <c r="S57" s="183"/>
      <c r="T57" s="184" t="str">
        <f t="shared" si="3"/>
        <v>異常終了</v>
      </c>
      <c r="U57" s="185"/>
      <c r="V57" s="186"/>
      <c r="W57" s="102" t="s">
        <v>383</v>
      </c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4"/>
      <c r="AR57" s="6" t="s">
        <v>735</v>
      </c>
      <c r="AS57" s="5" t="str">
        <f t="shared" si="1"/>
        <v xml:space="preserve">   [020105]エラー: 整数部と小数部の桁数がどちらも0の場合、無効です。</v>
      </c>
    </row>
    <row r="58" spans="4:45" ht="36" customHeight="1">
      <c r="D58" s="179">
        <f t="shared" si="2"/>
        <v>13</v>
      </c>
      <c r="E58" s="180"/>
      <c r="F58" s="75" t="s">
        <v>362</v>
      </c>
      <c r="G58" s="76"/>
      <c r="H58" s="76"/>
      <c r="I58" s="76"/>
      <c r="J58" s="76"/>
      <c r="K58" s="76"/>
      <c r="L58" s="76"/>
      <c r="M58" s="76"/>
      <c r="N58" s="76"/>
      <c r="O58" s="76"/>
      <c r="P58" s="77"/>
      <c r="Q58" s="181">
        <v>30001</v>
      </c>
      <c r="R58" s="182"/>
      <c r="S58" s="183"/>
      <c r="T58" s="184" t="str">
        <f t="shared" si="3"/>
        <v>正常終了</v>
      </c>
      <c r="U58" s="185"/>
      <c r="V58" s="186"/>
      <c r="W58" s="102" t="s">
        <v>448</v>
      </c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4"/>
      <c r="AR58" s="6" t="s">
        <v>735</v>
      </c>
      <c r="AS58" s="5" t="str">
        <f t="shared" si="1"/>
        <v xml:space="preserve">   [030001]生成された日付: ${_generated_data}</v>
      </c>
    </row>
    <row r="59" spans="4:45" ht="36" customHeight="1">
      <c r="D59" s="179">
        <f t="shared" si="2"/>
        <v>14</v>
      </c>
      <c r="E59" s="180"/>
      <c r="F59" s="75" t="s">
        <v>362</v>
      </c>
      <c r="G59" s="76"/>
      <c r="H59" s="76"/>
      <c r="I59" s="76"/>
      <c r="J59" s="76"/>
      <c r="K59" s="76"/>
      <c r="L59" s="76"/>
      <c r="M59" s="76"/>
      <c r="N59" s="76"/>
      <c r="O59" s="76"/>
      <c r="P59" s="77"/>
      <c r="Q59" s="181">
        <v>30101</v>
      </c>
      <c r="R59" s="182"/>
      <c r="S59" s="183"/>
      <c r="T59" s="184" t="str">
        <f>IF(MID(TEXT($Q59,"000000"),3,2)="00","正常終了",IF(MID(TEXT($Q59,"000000"),3,2)="01","異常終了",IF(MID(TEXT($Q59,"000000"),3,2)="02","警告","未設定値")))</f>
        <v>異常終了</v>
      </c>
      <c r="U59" s="185"/>
      <c r="V59" s="186"/>
      <c r="W59" s="102" t="s">
        <v>749</v>
      </c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4"/>
      <c r="AR59" s="6" t="s">
        <v>735</v>
      </c>
      <c r="AS59" s="5" t="str">
        <f t="shared" si="1"/>
        <v xml:space="preserve">   [030101]エラー: 指定できるパラメータの数は最大2つまでです。</v>
      </c>
    </row>
    <row r="60" spans="4:45" ht="36" customHeight="1">
      <c r="D60" s="179">
        <f t="shared" si="2"/>
        <v>15</v>
      </c>
      <c r="E60" s="180"/>
      <c r="F60" s="75" t="s">
        <v>362</v>
      </c>
      <c r="G60" s="76"/>
      <c r="H60" s="76"/>
      <c r="I60" s="76"/>
      <c r="J60" s="76"/>
      <c r="K60" s="76"/>
      <c r="L60" s="76"/>
      <c r="M60" s="76"/>
      <c r="N60" s="76"/>
      <c r="O60" s="76"/>
      <c r="P60" s="77"/>
      <c r="Q60" s="181">
        <v>30102</v>
      </c>
      <c r="R60" s="182"/>
      <c r="S60" s="183"/>
      <c r="T60" s="184" t="str">
        <f>IF(MID(TEXT($Q60,"000000"),3,2)="00","正常終了",IF(MID(TEXT($Q60,"000000"),3,2)="01","異常終了",IF(MID(TEXT($Q60,"000000"),3,2)="02","警告","未設定値")))</f>
        <v>異常終了</v>
      </c>
      <c r="U60" s="185"/>
      <c r="V60" s="186"/>
      <c r="W60" s="102" t="s">
        <v>750</v>
      </c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4"/>
      <c r="AR60" s="6" t="s">
        <v>735</v>
      </c>
      <c r="AS60" s="5" t="str">
        <f t="shared" si="1"/>
        <v xml:space="preserve">   [030102]エラー: 日付フォーマットには「%」を含める必要があります。例: %Y/%m/%d</v>
      </c>
    </row>
    <row r="61" spans="4:45" ht="36" customHeight="1">
      <c r="D61" s="179">
        <f t="shared" si="2"/>
        <v>16</v>
      </c>
      <c r="E61" s="180"/>
      <c r="F61" s="75" t="s">
        <v>362</v>
      </c>
      <c r="G61" s="76"/>
      <c r="H61" s="76"/>
      <c r="I61" s="76"/>
      <c r="J61" s="76"/>
      <c r="K61" s="76"/>
      <c r="L61" s="76"/>
      <c r="M61" s="76"/>
      <c r="N61" s="76"/>
      <c r="O61" s="76"/>
      <c r="P61" s="77"/>
      <c r="Q61" s="181">
        <v>30103</v>
      </c>
      <c r="R61" s="182"/>
      <c r="S61" s="183"/>
      <c r="T61" s="184" t="str">
        <f>IF(MID(TEXT($Q61,"000000"),3,2)="00","正常終了",IF(MID(TEXT($Q61,"000000"),3,2)="01","異常終了",IF(MID(TEXT($Q61,"000000"),3,2)="02","警告","未設定値")))</f>
        <v>異常終了</v>
      </c>
      <c r="U61" s="185"/>
      <c r="V61" s="186"/>
      <c r="W61" s="102" t="s">
        <v>751</v>
      </c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4"/>
      <c r="AR61" s="6" t="s">
        <v>735</v>
      </c>
      <c r="AS61" s="5" t="str">
        <f t="shared" si="1"/>
        <v xml:space="preserve">   [030103]エラー: パラメータ2は「YYYY/MM/DD」形式で指定してください。</v>
      </c>
    </row>
    <row r="62" spans="4:45" ht="36" customHeight="1">
      <c r="D62" s="179">
        <f t="shared" si="2"/>
        <v>17</v>
      </c>
      <c r="E62" s="180"/>
      <c r="F62" s="75" t="s">
        <v>362</v>
      </c>
      <c r="G62" s="76"/>
      <c r="H62" s="76"/>
      <c r="I62" s="76"/>
      <c r="J62" s="76"/>
      <c r="K62" s="76"/>
      <c r="L62" s="76"/>
      <c r="M62" s="76"/>
      <c r="N62" s="76"/>
      <c r="O62" s="76"/>
      <c r="P62" s="77"/>
      <c r="Q62" s="181">
        <v>30104</v>
      </c>
      <c r="R62" s="182"/>
      <c r="S62" s="183"/>
      <c r="T62" s="184" t="str">
        <f>IF(MID(TEXT($Q62,"000000"),3,2)="00","正常終了",IF(MID(TEXT($Q62,"000000"),3,2)="01","異常終了",IF(MID(TEXT($Q62,"000000"),3,2)="02","警告","未設定値")))</f>
        <v>異常終了</v>
      </c>
      <c r="U62" s="185"/>
      <c r="V62" s="186"/>
      <c r="W62" s="102" t="s">
        <v>752</v>
      </c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4"/>
      <c r="AR62" s="6" t="s">
        <v>735</v>
      </c>
      <c r="AS62" s="5" t="str">
        <f t="shared" si="1"/>
        <v xml:space="preserve">   [030104]エラー: 入力された日付またはフォーマットが無効です。日付の指定が誤っているか、フォーマットが正しくありません。</v>
      </c>
    </row>
    <row r="63" spans="4:45" ht="36" customHeight="1">
      <c r="D63" s="179">
        <f t="shared" si="2"/>
        <v>18</v>
      </c>
      <c r="E63" s="180"/>
      <c r="F63" s="40" t="s">
        <v>485</v>
      </c>
      <c r="G63" s="41"/>
      <c r="H63" s="41"/>
      <c r="I63" s="41"/>
      <c r="J63" s="41"/>
      <c r="K63" s="41"/>
      <c r="L63" s="41"/>
      <c r="M63" s="41"/>
      <c r="N63" s="41"/>
      <c r="O63" s="41"/>
      <c r="P63" s="42"/>
      <c r="Q63" s="181">
        <v>210001</v>
      </c>
      <c r="R63" s="182"/>
      <c r="S63" s="183"/>
      <c r="T63" s="184" t="str">
        <f>IF(MID(TEXT($Q63,"000000"),3,2)="00","正常終了",IF(MID(TEXT($Q63,"000000"),3,2)="01","異常終了",IF(MID(TEXT($Q63,"000000"),3,2)="02","警告","未設定値")))</f>
        <v>正常終了</v>
      </c>
      <c r="U63" s="185"/>
      <c r="V63" s="186"/>
      <c r="W63" s="102" t="s">
        <v>511</v>
      </c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4"/>
      <c r="AR63" s="6" t="s">
        <v>735</v>
      </c>
      <c r="AS63" s="5" t="str">
        <f t="shared" si="1"/>
        <v xml:space="preserve">   [210001]スクリプトと設定ファイルに問題なし。</v>
      </c>
    </row>
    <row r="64" spans="4:45" ht="36" customHeight="1">
      <c r="D64" s="179">
        <f t="shared" si="2"/>
        <v>19</v>
      </c>
      <c r="E64" s="180"/>
      <c r="F64" s="40" t="s">
        <v>485</v>
      </c>
      <c r="G64" s="41"/>
      <c r="H64" s="41"/>
      <c r="I64" s="41"/>
      <c r="J64" s="41"/>
      <c r="K64" s="41"/>
      <c r="L64" s="41"/>
      <c r="M64" s="41"/>
      <c r="N64" s="41"/>
      <c r="O64" s="41"/>
      <c r="P64" s="42"/>
      <c r="Q64" s="181">
        <v>210101</v>
      </c>
      <c r="R64" s="182"/>
      <c r="S64" s="183"/>
      <c r="T64" s="184" t="str">
        <f t="shared" ref="T64:T127" si="4">IF(MID(TEXT($Q64,"000000"),3,2)="00","正常終了",IF(MID(TEXT($Q64,"000000"),3,2)="01","異常終了",IF(MID(TEXT($Q64,"000000"),3,2)="02","警告")))</f>
        <v>異常終了</v>
      </c>
      <c r="U64" s="185"/>
      <c r="V64" s="186"/>
      <c r="W64" s="102" t="s">
        <v>755</v>
      </c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4"/>
      <c r="AR64" s="6" t="s">
        <v>735</v>
      </c>
      <c r="AS64" s="5" t="str">
        <f t="shared" si="1"/>
        <v xml:space="preserve">   [210101]エラー: 設定ファイルディレクトリ ${CONFIG_DIR} が存在しません。</v>
      </c>
    </row>
    <row r="65" spans="4:45" ht="36" customHeight="1">
      <c r="D65" s="179">
        <f t="shared" si="2"/>
        <v>20</v>
      </c>
      <c r="E65" s="180"/>
      <c r="F65" s="40" t="s">
        <v>485</v>
      </c>
      <c r="G65" s="41"/>
      <c r="H65" s="41"/>
      <c r="I65" s="41"/>
      <c r="J65" s="41"/>
      <c r="K65" s="41"/>
      <c r="L65" s="41"/>
      <c r="M65" s="41"/>
      <c r="N65" s="41"/>
      <c r="O65" s="41"/>
      <c r="P65" s="42"/>
      <c r="Q65" s="181">
        <v>210102</v>
      </c>
      <c r="R65" s="182"/>
      <c r="S65" s="183"/>
      <c r="T65" s="184" t="str">
        <f t="shared" si="4"/>
        <v>異常終了</v>
      </c>
      <c r="U65" s="185"/>
      <c r="V65" s="186"/>
      <c r="W65" s="102" t="s">
        <v>756</v>
      </c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4"/>
      <c r="AR65" s="6" t="s">
        <v>735</v>
      </c>
      <c r="AS65" s="5" t="str">
        <f t="shared" si="1"/>
        <v xml:space="preserve">   [210102]エラー: スクリプトファイル ${_missing_scripts} が存在しません。</v>
      </c>
    </row>
    <row r="66" spans="4:45" ht="36" customHeight="1">
      <c r="D66" s="179">
        <f t="shared" si="2"/>
        <v>21</v>
      </c>
      <c r="E66" s="180"/>
      <c r="F66" s="40" t="s">
        <v>485</v>
      </c>
      <c r="G66" s="41"/>
      <c r="H66" s="41"/>
      <c r="I66" s="41"/>
      <c r="J66" s="41"/>
      <c r="K66" s="41"/>
      <c r="L66" s="41"/>
      <c r="M66" s="41"/>
      <c r="N66" s="41"/>
      <c r="O66" s="41"/>
      <c r="P66" s="42"/>
      <c r="Q66" s="181">
        <v>210103</v>
      </c>
      <c r="R66" s="182"/>
      <c r="S66" s="183"/>
      <c r="T66" s="184" t="str">
        <f t="shared" si="4"/>
        <v>異常終了</v>
      </c>
      <c r="U66" s="185"/>
      <c r="V66" s="186"/>
      <c r="W66" s="102" t="s">
        <v>757</v>
      </c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4"/>
      <c r="AR66" s="6" t="s">
        <v>735</v>
      </c>
      <c r="AS66" s="5" t="str">
        <f t="shared" si="1"/>
        <v xml:space="preserve">   [210103]エラー: 設定ファイル ${_missing_configs} が存在しません。</v>
      </c>
    </row>
    <row r="67" spans="4:45" ht="36" customHeight="1">
      <c r="D67" s="179">
        <f t="shared" si="2"/>
        <v>22</v>
      </c>
      <c r="E67" s="180"/>
      <c r="F67" s="75" t="s">
        <v>351</v>
      </c>
      <c r="G67" s="76"/>
      <c r="H67" s="76"/>
      <c r="I67" s="76"/>
      <c r="J67" s="76"/>
      <c r="K67" s="76"/>
      <c r="L67" s="76"/>
      <c r="M67" s="76"/>
      <c r="N67" s="76"/>
      <c r="O67" s="76"/>
      <c r="P67" s="77"/>
      <c r="Q67" s="181">
        <v>220001</v>
      </c>
      <c r="R67" s="182"/>
      <c r="S67" s="183"/>
      <c r="T67" s="184" t="str">
        <f t="shared" si="4"/>
        <v>正常終了</v>
      </c>
      <c r="U67" s="185"/>
      <c r="V67" s="186"/>
      <c r="W67" s="102" t="s">
        <v>678</v>
      </c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4"/>
      <c r="AR67" s="6" t="s">
        <v>735</v>
      </c>
      <c r="AS67" s="5" t="str">
        <f t="shared" si="1"/>
        <v xml:space="preserve">   [220001]設定ファイルの内容問題なし。</v>
      </c>
    </row>
    <row r="68" spans="4:45" ht="36" customHeight="1">
      <c r="D68" s="179">
        <f t="shared" si="2"/>
        <v>23</v>
      </c>
      <c r="E68" s="180"/>
      <c r="F68" s="75" t="s">
        <v>351</v>
      </c>
      <c r="G68" s="76"/>
      <c r="H68" s="76"/>
      <c r="I68" s="76"/>
      <c r="J68" s="76"/>
      <c r="K68" s="76"/>
      <c r="L68" s="76"/>
      <c r="M68" s="76"/>
      <c r="N68" s="76"/>
      <c r="O68" s="76"/>
      <c r="P68" s="77"/>
      <c r="Q68" s="181">
        <v>220101</v>
      </c>
      <c r="R68" s="182"/>
      <c r="S68" s="183"/>
      <c r="T68" s="184" t="str">
        <f t="shared" si="4"/>
        <v>異常終了</v>
      </c>
      <c r="U68" s="185"/>
      <c r="V68" s="186"/>
      <c r="W68" s="102" t="s">
        <v>679</v>
      </c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4"/>
      <c r="AR68" s="6" t="s">
        <v>735</v>
      </c>
      <c r="AS68" s="5" t="str">
        <f t="shared" si="1"/>
        <v xml:space="preserve">   [220101]エラー: 設定ファイル${_config_file}が存在しません。</v>
      </c>
    </row>
    <row r="69" spans="4:45" ht="36" customHeight="1">
      <c r="D69" s="179">
        <f t="shared" si="2"/>
        <v>24</v>
      </c>
      <c r="E69" s="180"/>
      <c r="F69" s="75" t="s">
        <v>351</v>
      </c>
      <c r="G69" s="76"/>
      <c r="H69" s="76"/>
      <c r="I69" s="76"/>
      <c r="J69" s="76"/>
      <c r="K69" s="76"/>
      <c r="L69" s="76"/>
      <c r="M69" s="76"/>
      <c r="N69" s="76"/>
      <c r="O69" s="76"/>
      <c r="P69" s="77"/>
      <c r="Q69" s="181">
        <v>220102</v>
      </c>
      <c r="R69" s="182"/>
      <c r="S69" s="183"/>
      <c r="T69" s="184" t="str">
        <f t="shared" si="4"/>
        <v>異常終了</v>
      </c>
      <c r="U69" s="185"/>
      <c r="V69" s="186"/>
      <c r="W69" s="102" t="s">
        <v>761</v>
      </c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4"/>
      <c r="AR69" s="6" t="s">
        <v>735</v>
      </c>
      <c r="AS69" s="5" t="str">
        <f t="shared" si="1"/>
        <v xml:space="preserve">   [220102]エラー: COLUMN_COUNTSが設定されていません。</v>
      </c>
    </row>
    <row r="70" spans="4:45" ht="36" customHeight="1">
      <c r="D70" s="179">
        <f t="shared" si="2"/>
        <v>25</v>
      </c>
      <c r="E70" s="180"/>
      <c r="F70" s="75" t="s">
        <v>351</v>
      </c>
      <c r="G70" s="76"/>
      <c r="H70" s="76"/>
      <c r="I70" s="76"/>
      <c r="J70" s="76"/>
      <c r="K70" s="76"/>
      <c r="L70" s="76"/>
      <c r="M70" s="76"/>
      <c r="N70" s="76"/>
      <c r="O70" s="76"/>
      <c r="P70" s="77"/>
      <c r="Q70" s="181">
        <v>220103</v>
      </c>
      <c r="R70" s="182"/>
      <c r="S70" s="183"/>
      <c r="T70" s="184" t="str">
        <f t="shared" si="4"/>
        <v>異常終了</v>
      </c>
      <c r="U70" s="185"/>
      <c r="V70" s="186"/>
      <c r="W70" s="102" t="s">
        <v>762</v>
      </c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4"/>
      <c r="AR70" s="6" t="s">
        <v>735</v>
      </c>
      <c r="AS70" s="5" t="str">
        <f t="shared" si="1"/>
        <v xml:space="preserve">   [220103]エラー: COLUMN_DATA_TYPEが設定されていません。</v>
      </c>
    </row>
    <row r="71" spans="4:45" ht="36" customHeight="1">
      <c r="D71" s="179">
        <f t="shared" si="2"/>
        <v>26</v>
      </c>
      <c r="E71" s="180"/>
      <c r="F71" s="75" t="s">
        <v>351</v>
      </c>
      <c r="G71" s="76"/>
      <c r="H71" s="76"/>
      <c r="I71" s="76"/>
      <c r="J71" s="76"/>
      <c r="K71" s="76"/>
      <c r="L71" s="76"/>
      <c r="M71" s="76"/>
      <c r="N71" s="76"/>
      <c r="O71" s="76"/>
      <c r="P71" s="77"/>
      <c r="Q71" s="181">
        <v>220104</v>
      </c>
      <c r="R71" s="182"/>
      <c r="S71" s="183"/>
      <c r="T71" s="184" t="str">
        <f t="shared" si="4"/>
        <v>異常終了</v>
      </c>
      <c r="U71" s="185"/>
      <c r="V71" s="186"/>
      <c r="W71" s="102" t="s">
        <v>763</v>
      </c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4"/>
      <c r="AR71" s="6" t="s">
        <v>735</v>
      </c>
      <c r="AS71" s="5" t="str">
        <f t="shared" si="1"/>
        <v xml:space="preserve">   [220104]エラー: COLUMN_DATA_LENGTHが設定されていません。</v>
      </c>
    </row>
    <row r="72" spans="4:45" ht="36" customHeight="1">
      <c r="D72" s="179">
        <f t="shared" si="2"/>
        <v>27</v>
      </c>
      <c r="E72" s="180"/>
      <c r="F72" s="75" t="s">
        <v>351</v>
      </c>
      <c r="G72" s="76"/>
      <c r="H72" s="76"/>
      <c r="I72" s="76"/>
      <c r="J72" s="76"/>
      <c r="K72" s="76"/>
      <c r="L72" s="76"/>
      <c r="M72" s="76"/>
      <c r="N72" s="76"/>
      <c r="O72" s="76"/>
      <c r="P72" s="77"/>
      <c r="Q72" s="181">
        <v>220105</v>
      </c>
      <c r="R72" s="182"/>
      <c r="S72" s="183"/>
      <c r="T72" s="184" t="str">
        <f t="shared" si="4"/>
        <v>異常終了</v>
      </c>
      <c r="U72" s="185"/>
      <c r="V72" s="186"/>
      <c r="W72" s="102" t="s">
        <v>764</v>
      </c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4"/>
      <c r="AR72" s="6" t="s">
        <v>735</v>
      </c>
      <c r="AS72" s="5" t="str">
        <f t="shared" si="1"/>
        <v xml:space="preserve">   [220105]エラー: COLUMN_DATA_TRIMが設定されていません。</v>
      </c>
    </row>
    <row r="73" spans="4:45" ht="36" customHeight="1">
      <c r="D73" s="179">
        <f t="shared" si="2"/>
        <v>28</v>
      </c>
      <c r="E73" s="180"/>
      <c r="F73" s="75" t="s">
        <v>351</v>
      </c>
      <c r="G73" s="76"/>
      <c r="H73" s="76"/>
      <c r="I73" s="76"/>
      <c r="J73" s="76"/>
      <c r="K73" s="76"/>
      <c r="L73" s="76"/>
      <c r="M73" s="76"/>
      <c r="N73" s="76"/>
      <c r="O73" s="76"/>
      <c r="P73" s="77"/>
      <c r="Q73" s="181">
        <v>220106</v>
      </c>
      <c r="R73" s="182"/>
      <c r="S73" s="183"/>
      <c r="T73" s="184" t="str">
        <f t="shared" si="4"/>
        <v>異常終了</v>
      </c>
      <c r="U73" s="185"/>
      <c r="V73" s="186"/>
      <c r="W73" s="102" t="s">
        <v>765</v>
      </c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4"/>
      <c r="AR73" s="6" t="s">
        <v>735</v>
      </c>
      <c r="AS73" s="5" t="str">
        <f t="shared" si="1"/>
        <v xml:space="preserve">   [220106]エラー: COLUMN_DATA_SIGNEDが設定されていません。</v>
      </c>
    </row>
    <row r="74" spans="4:45" ht="36" customHeight="1">
      <c r="D74" s="179">
        <f t="shared" si="2"/>
        <v>29</v>
      </c>
      <c r="E74" s="180"/>
      <c r="F74" s="75" t="s">
        <v>351</v>
      </c>
      <c r="G74" s="76"/>
      <c r="H74" s="76"/>
      <c r="I74" s="76"/>
      <c r="J74" s="76"/>
      <c r="K74" s="76"/>
      <c r="L74" s="76"/>
      <c r="M74" s="76"/>
      <c r="N74" s="76"/>
      <c r="O74" s="76"/>
      <c r="P74" s="77"/>
      <c r="Q74" s="181">
        <v>220107</v>
      </c>
      <c r="R74" s="182"/>
      <c r="S74" s="183"/>
      <c r="T74" s="184" t="str">
        <f t="shared" si="4"/>
        <v>異常終了</v>
      </c>
      <c r="U74" s="185"/>
      <c r="V74" s="186"/>
      <c r="W74" s="102" t="s">
        <v>766</v>
      </c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4"/>
      <c r="AR74" s="6" t="s">
        <v>735</v>
      </c>
      <c r="AS74" s="5" t="str">
        <f t="shared" si="1"/>
        <v xml:space="preserve">   [220107]エラー: SIGN_DIGITが設定されていません。</v>
      </c>
    </row>
    <row r="75" spans="4:45" ht="36" customHeight="1">
      <c r="D75" s="179">
        <f t="shared" si="2"/>
        <v>30</v>
      </c>
      <c r="E75" s="180"/>
      <c r="F75" s="75" t="s">
        <v>351</v>
      </c>
      <c r="G75" s="76"/>
      <c r="H75" s="76"/>
      <c r="I75" s="76"/>
      <c r="J75" s="76"/>
      <c r="K75" s="76"/>
      <c r="L75" s="76"/>
      <c r="M75" s="76"/>
      <c r="N75" s="76"/>
      <c r="O75" s="76"/>
      <c r="P75" s="77"/>
      <c r="Q75" s="181">
        <v>220108</v>
      </c>
      <c r="R75" s="182"/>
      <c r="S75" s="183"/>
      <c r="T75" s="184" t="str">
        <f t="shared" si="4"/>
        <v>異常終了</v>
      </c>
      <c r="U75" s="185"/>
      <c r="V75" s="186"/>
      <c r="W75" s="102" t="s">
        <v>767</v>
      </c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4"/>
      <c r="AR75" s="6" t="s">
        <v>735</v>
      </c>
      <c r="AS75" s="5" t="str">
        <f t="shared" si="1"/>
        <v xml:space="preserve">   [220108]エラー: DATE_SEPARATORが設定されていません。</v>
      </c>
    </row>
    <row r="76" spans="4:45" ht="36" customHeight="1">
      <c r="D76" s="179">
        <f t="shared" si="2"/>
        <v>31</v>
      </c>
      <c r="E76" s="180"/>
      <c r="F76" s="75" t="s">
        <v>351</v>
      </c>
      <c r="G76" s="76"/>
      <c r="H76" s="76"/>
      <c r="I76" s="76"/>
      <c r="J76" s="76"/>
      <c r="K76" s="76"/>
      <c r="L76" s="76"/>
      <c r="M76" s="76"/>
      <c r="N76" s="76"/>
      <c r="O76" s="76"/>
      <c r="P76" s="77"/>
      <c r="Q76" s="181">
        <v>220109</v>
      </c>
      <c r="R76" s="182"/>
      <c r="S76" s="183"/>
      <c r="T76" s="184" t="str">
        <f t="shared" si="4"/>
        <v>異常終了</v>
      </c>
      <c r="U76" s="185"/>
      <c r="V76" s="186"/>
      <c r="W76" s="102" t="s">
        <v>768</v>
      </c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4"/>
      <c r="AR76" s="6" t="s">
        <v>735</v>
      </c>
      <c r="AS76" s="5" t="str">
        <f t="shared" si="1"/>
        <v xml:space="preserve">   [220109]エラー: TIME_SEPARATORが設定されていません。</v>
      </c>
    </row>
    <row r="77" spans="4:45" ht="36" customHeight="1">
      <c r="D77" s="179">
        <f t="shared" si="2"/>
        <v>32</v>
      </c>
      <c r="E77" s="180"/>
      <c r="F77" s="75" t="s">
        <v>351</v>
      </c>
      <c r="G77" s="76"/>
      <c r="H77" s="76"/>
      <c r="I77" s="76"/>
      <c r="J77" s="76"/>
      <c r="K77" s="76"/>
      <c r="L77" s="76"/>
      <c r="M77" s="76"/>
      <c r="N77" s="76"/>
      <c r="O77" s="76"/>
      <c r="P77" s="77"/>
      <c r="Q77" s="181">
        <v>220110</v>
      </c>
      <c r="R77" s="182"/>
      <c r="S77" s="183"/>
      <c r="T77" s="184" t="str">
        <f t="shared" si="4"/>
        <v>異常終了</v>
      </c>
      <c r="U77" s="185"/>
      <c r="V77" s="186"/>
      <c r="W77" s="102" t="s">
        <v>769</v>
      </c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4"/>
      <c r="AR77" s="6" t="s">
        <v>735</v>
      </c>
      <c r="AS77" s="5" t="str">
        <f t="shared" si="1"/>
        <v xml:space="preserve">   [220110]エラー: SEPARATOR_DATE_TIMEが設定されていません。</v>
      </c>
    </row>
    <row r="78" spans="4:45" ht="36" customHeight="1">
      <c r="D78" s="179">
        <f t="shared" si="2"/>
        <v>33</v>
      </c>
      <c r="E78" s="180"/>
      <c r="F78" s="75" t="s">
        <v>351</v>
      </c>
      <c r="G78" s="76"/>
      <c r="H78" s="76"/>
      <c r="I78" s="76"/>
      <c r="J78" s="76"/>
      <c r="K78" s="76"/>
      <c r="L78" s="76"/>
      <c r="M78" s="76"/>
      <c r="N78" s="76"/>
      <c r="O78" s="76"/>
      <c r="P78" s="77"/>
      <c r="Q78" s="181">
        <v>220111</v>
      </c>
      <c r="R78" s="182"/>
      <c r="S78" s="183"/>
      <c r="T78" s="184" t="str">
        <f t="shared" si="4"/>
        <v>異常終了</v>
      </c>
      <c r="U78" s="185"/>
      <c r="V78" s="186"/>
      <c r="W78" s="102" t="s">
        <v>770</v>
      </c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4"/>
      <c r="AR78" s="6" t="s">
        <v>735</v>
      </c>
      <c r="AS78" s="5" t="str">
        <f t="shared" si="1"/>
        <v xml:space="preserve">   [220111]エラー: REFERENCE_DATEが設定されていません。</v>
      </c>
    </row>
    <row r="79" spans="4:45" ht="36" customHeight="1">
      <c r="D79" s="179">
        <f t="shared" si="2"/>
        <v>34</v>
      </c>
      <c r="E79" s="180"/>
      <c r="F79" s="75" t="s">
        <v>351</v>
      </c>
      <c r="G79" s="76"/>
      <c r="H79" s="76"/>
      <c r="I79" s="76"/>
      <c r="J79" s="76"/>
      <c r="K79" s="76"/>
      <c r="L79" s="76"/>
      <c r="M79" s="76"/>
      <c r="N79" s="76"/>
      <c r="O79" s="76"/>
      <c r="P79" s="77"/>
      <c r="Q79" s="181">
        <v>220112</v>
      </c>
      <c r="R79" s="182"/>
      <c r="S79" s="183"/>
      <c r="T79" s="184" t="str">
        <f t="shared" si="4"/>
        <v>異常終了</v>
      </c>
      <c r="U79" s="185"/>
      <c r="V79" s="186"/>
      <c r="W79" s="102" t="s">
        <v>771</v>
      </c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4"/>
      <c r="AR79" s="6" t="s">
        <v>735</v>
      </c>
      <c r="AS79" s="5" t="str">
        <f t="shared" si="1"/>
        <v xml:space="preserve">   [220112]エラー: CASE_MODEが設定されていません。</v>
      </c>
    </row>
    <row r="80" spans="4:45" ht="36" customHeight="1">
      <c r="D80" s="179">
        <f t="shared" si="2"/>
        <v>35</v>
      </c>
      <c r="E80" s="180"/>
      <c r="F80" s="75" t="s">
        <v>351</v>
      </c>
      <c r="G80" s="76"/>
      <c r="H80" s="76"/>
      <c r="I80" s="76"/>
      <c r="J80" s="76"/>
      <c r="K80" s="76"/>
      <c r="L80" s="76"/>
      <c r="M80" s="76"/>
      <c r="N80" s="76"/>
      <c r="O80" s="76"/>
      <c r="P80" s="77"/>
      <c r="Q80" s="181">
        <v>220113</v>
      </c>
      <c r="R80" s="182"/>
      <c r="S80" s="183"/>
      <c r="T80" s="184" t="str">
        <f t="shared" si="4"/>
        <v>異常終了</v>
      </c>
      <c r="U80" s="185"/>
      <c r="V80" s="186"/>
      <c r="W80" s="102" t="s">
        <v>772</v>
      </c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4"/>
      <c r="AR80" s="6" t="s">
        <v>735</v>
      </c>
      <c r="AS80" s="5" t="str">
        <f t="shared" si="1"/>
        <v xml:space="preserve">   [220113]エラー: MULTIBYTE_STRINGが設定されていません。</v>
      </c>
    </row>
    <row r="81" spans="4:45" ht="36" customHeight="1">
      <c r="D81" s="179">
        <f t="shared" si="2"/>
        <v>36</v>
      </c>
      <c r="E81" s="180"/>
      <c r="F81" s="75" t="s">
        <v>351</v>
      </c>
      <c r="G81" s="76"/>
      <c r="H81" s="76"/>
      <c r="I81" s="76"/>
      <c r="J81" s="76"/>
      <c r="K81" s="76"/>
      <c r="L81" s="76"/>
      <c r="M81" s="76"/>
      <c r="N81" s="76"/>
      <c r="O81" s="76"/>
      <c r="P81" s="77"/>
      <c r="Q81" s="181">
        <v>220114</v>
      </c>
      <c r="R81" s="182"/>
      <c r="S81" s="183"/>
      <c r="T81" s="184" t="str">
        <f t="shared" si="4"/>
        <v>異常終了</v>
      </c>
      <c r="U81" s="185"/>
      <c r="V81" s="186"/>
      <c r="W81" s="102" t="s">
        <v>773</v>
      </c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4"/>
      <c r="AR81" s="6" t="s">
        <v>735</v>
      </c>
      <c r="AS81" s="5" t="str">
        <f t="shared" si="1"/>
        <v xml:space="preserve">   [220114]エラー: COLUMN_COUNTSは1以上の整数を指定してください。</v>
      </c>
    </row>
    <row r="82" spans="4:45" ht="36" customHeight="1">
      <c r="D82" s="179">
        <f t="shared" si="2"/>
        <v>37</v>
      </c>
      <c r="E82" s="180"/>
      <c r="F82" s="75" t="s">
        <v>351</v>
      </c>
      <c r="G82" s="76"/>
      <c r="H82" s="76"/>
      <c r="I82" s="76"/>
      <c r="J82" s="76"/>
      <c r="K82" s="76"/>
      <c r="L82" s="76"/>
      <c r="M82" s="76"/>
      <c r="N82" s="76"/>
      <c r="O82" s="76"/>
      <c r="P82" s="77"/>
      <c r="Q82" s="181">
        <v>220115</v>
      </c>
      <c r="R82" s="182"/>
      <c r="S82" s="183"/>
      <c r="T82" s="184" t="str">
        <f t="shared" si="4"/>
        <v>異常終了</v>
      </c>
      <c r="U82" s="185"/>
      <c r="V82" s="186"/>
      <c r="W82" s="102" t="s">
        <v>774</v>
      </c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4"/>
      <c r="AR82" s="6" t="s">
        <v>735</v>
      </c>
      <c r="AS82" s="5" t="str">
        <f t="shared" si="1"/>
        <v xml:space="preserve">   [220115]エラー: COLUMN_DATA_TYPEの項目数がCOLUMN_COUNTSと異なります。</v>
      </c>
    </row>
    <row r="83" spans="4:45" ht="36" customHeight="1">
      <c r="D83" s="179">
        <f t="shared" si="2"/>
        <v>38</v>
      </c>
      <c r="E83" s="180"/>
      <c r="F83" s="75" t="s">
        <v>351</v>
      </c>
      <c r="G83" s="76"/>
      <c r="H83" s="76"/>
      <c r="I83" s="76"/>
      <c r="J83" s="76"/>
      <c r="K83" s="76"/>
      <c r="L83" s="76"/>
      <c r="M83" s="76"/>
      <c r="N83" s="76"/>
      <c r="O83" s="76"/>
      <c r="P83" s="77"/>
      <c r="Q83" s="181">
        <v>220116</v>
      </c>
      <c r="R83" s="182"/>
      <c r="S83" s="183"/>
      <c r="T83" s="184" t="str">
        <f t="shared" si="4"/>
        <v>異常終了</v>
      </c>
      <c r="U83" s="185"/>
      <c r="V83" s="186"/>
      <c r="W83" s="102" t="s">
        <v>775</v>
      </c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4"/>
      <c r="AR83" s="6" t="s">
        <v>735</v>
      </c>
      <c r="AS83" s="5" t="str">
        <f t="shared" si="1"/>
        <v xml:space="preserve">   [220116]エラー: COLUMN_DATA_LENGTHの項目数がCOLUMN_COUNTSと異なります。</v>
      </c>
    </row>
    <row r="84" spans="4:45" ht="36" customHeight="1">
      <c r="D84" s="179">
        <f t="shared" si="2"/>
        <v>39</v>
      </c>
      <c r="E84" s="180"/>
      <c r="F84" s="75" t="s">
        <v>351</v>
      </c>
      <c r="G84" s="76"/>
      <c r="H84" s="76"/>
      <c r="I84" s="76"/>
      <c r="J84" s="76"/>
      <c r="K84" s="76"/>
      <c r="L84" s="76"/>
      <c r="M84" s="76"/>
      <c r="N84" s="76"/>
      <c r="O84" s="76"/>
      <c r="P84" s="77"/>
      <c r="Q84" s="181">
        <v>220117</v>
      </c>
      <c r="R84" s="182"/>
      <c r="S84" s="183"/>
      <c r="T84" s="184" t="str">
        <f t="shared" si="4"/>
        <v>異常終了</v>
      </c>
      <c r="U84" s="185"/>
      <c r="V84" s="186"/>
      <c r="W84" s="102" t="s">
        <v>776</v>
      </c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4"/>
      <c r="AR84" s="6" t="s">
        <v>735</v>
      </c>
      <c r="AS84" s="5" t="str">
        <f t="shared" si="1"/>
        <v xml:space="preserve">   [220117]エラー: COLUMN_DATA_TRIMの項目数がCOLUMN_COUNTSと異なります。</v>
      </c>
    </row>
    <row r="85" spans="4:45" ht="36" customHeight="1">
      <c r="D85" s="179">
        <f t="shared" si="2"/>
        <v>40</v>
      </c>
      <c r="E85" s="180"/>
      <c r="F85" s="75" t="s">
        <v>351</v>
      </c>
      <c r="G85" s="76"/>
      <c r="H85" s="76"/>
      <c r="I85" s="76"/>
      <c r="J85" s="76"/>
      <c r="K85" s="76"/>
      <c r="L85" s="76"/>
      <c r="M85" s="76"/>
      <c r="N85" s="76"/>
      <c r="O85" s="76"/>
      <c r="P85" s="77"/>
      <c r="Q85" s="181">
        <v>220118</v>
      </c>
      <c r="R85" s="182"/>
      <c r="S85" s="183"/>
      <c r="T85" s="184" t="str">
        <f t="shared" si="4"/>
        <v>異常終了</v>
      </c>
      <c r="U85" s="185"/>
      <c r="V85" s="186"/>
      <c r="W85" s="102" t="s">
        <v>777</v>
      </c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4"/>
      <c r="AR85" s="6" t="s">
        <v>735</v>
      </c>
      <c r="AS85" s="5" t="str">
        <f t="shared" si="1"/>
        <v xml:space="preserve">   [220118]エラー: COLUMN_DATA_SIGNEDの項目数がCOLUMN_COUNTSと異なります。</v>
      </c>
    </row>
    <row r="86" spans="4:45" ht="36" customHeight="1">
      <c r="D86" s="179">
        <f t="shared" si="2"/>
        <v>41</v>
      </c>
      <c r="E86" s="180"/>
      <c r="F86" s="75" t="s">
        <v>351</v>
      </c>
      <c r="G86" s="76"/>
      <c r="H86" s="76"/>
      <c r="I86" s="76"/>
      <c r="J86" s="76"/>
      <c r="K86" s="76"/>
      <c r="L86" s="76"/>
      <c r="M86" s="76"/>
      <c r="N86" s="76"/>
      <c r="O86" s="76"/>
      <c r="P86" s="77"/>
      <c r="Q86" s="181">
        <v>220119</v>
      </c>
      <c r="R86" s="182"/>
      <c r="S86" s="183"/>
      <c r="T86" s="184" t="str">
        <f t="shared" si="4"/>
        <v>異常終了</v>
      </c>
      <c r="U86" s="185"/>
      <c r="V86" s="186"/>
      <c r="W86" s="102" t="s">
        <v>778</v>
      </c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4"/>
      <c r="AR86" s="6" t="s">
        <v>735</v>
      </c>
      <c r="AS86" s="5" t="str">
        <f t="shared" si="1"/>
        <v xml:space="preserve">   [220119]エラー: 無効なデータタイプ${_type}が指定されています。</v>
      </c>
    </row>
    <row r="87" spans="4:45" ht="36" customHeight="1">
      <c r="D87" s="179">
        <f t="shared" si="2"/>
        <v>42</v>
      </c>
      <c r="E87" s="180"/>
      <c r="F87" s="75" t="s">
        <v>351</v>
      </c>
      <c r="G87" s="76"/>
      <c r="H87" s="76"/>
      <c r="I87" s="76"/>
      <c r="J87" s="76"/>
      <c r="K87" s="76"/>
      <c r="L87" s="76"/>
      <c r="M87" s="76"/>
      <c r="N87" s="76"/>
      <c r="O87" s="76"/>
      <c r="P87" s="77"/>
      <c r="Q87" s="181">
        <v>220120</v>
      </c>
      <c r="R87" s="182"/>
      <c r="S87" s="183"/>
      <c r="T87" s="184" t="str">
        <f t="shared" si="4"/>
        <v>異常終了</v>
      </c>
      <c r="U87" s="185"/>
      <c r="V87" s="186"/>
      <c r="W87" s="102" t="s">
        <v>779</v>
      </c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4"/>
      <c r="AR87" s="6" t="s">
        <v>735</v>
      </c>
      <c r="AS87" s="5" t="str">
        <f t="shared" si="1"/>
        <v xml:space="preserve">   [220120]エラー: 無効なトリム${_type}が指定されています。'NONE' または 'FT', 'BT', 'ft', 'bt' を含む文字列を指定してください。</v>
      </c>
    </row>
    <row r="88" spans="4:45" ht="36" customHeight="1">
      <c r="D88" s="179">
        <f t="shared" si="2"/>
        <v>43</v>
      </c>
      <c r="E88" s="180"/>
      <c r="F88" s="75" t="s">
        <v>351</v>
      </c>
      <c r="G88" s="76"/>
      <c r="H88" s="76"/>
      <c r="I88" s="76"/>
      <c r="J88" s="76"/>
      <c r="K88" s="76"/>
      <c r="L88" s="76"/>
      <c r="M88" s="76"/>
      <c r="N88" s="76"/>
      <c r="O88" s="76"/>
      <c r="P88" s="77"/>
      <c r="Q88" s="181">
        <v>220121</v>
      </c>
      <c r="R88" s="182"/>
      <c r="S88" s="183"/>
      <c r="T88" s="184" t="str">
        <f t="shared" si="4"/>
        <v>異常終了</v>
      </c>
      <c r="U88" s="185"/>
      <c r="V88" s="186"/>
      <c r="W88" s="102" t="s">
        <v>780</v>
      </c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4"/>
      <c r="AR88" s="6" t="s">
        <v>735</v>
      </c>
      <c r="AS88" s="5" t="str">
        <f t="shared" si="1"/>
        <v xml:space="preserve">   [220121]エラー: 無効な値${_type}が指定されています。</v>
      </c>
    </row>
    <row r="89" spans="4:45" ht="36" customHeight="1">
      <c r="D89" s="179">
        <f t="shared" si="2"/>
        <v>44</v>
      </c>
      <c r="E89" s="180"/>
      <c r="F89" s="75" t="s">
        <v>351</v>
      </c>
      <c r="G89" s="76"/>
      <c r="H89" s="76"/>
      <c r="I89" s="76"/>
      <c r="J89" s="76"/>
      <c r="K89" s="76"/>
      <c r="L89" s="76"/>
      <c r="M89" s="76"/>
      <c r="N89" s="76"/>
      <c r="O89" s="76"/>
      <c r="P89" s="77"/>
      <c r="Q89" s="181">
        <v>220122</v>
      </c>
      <c r="R89" s="182"/>
      <c r="S89" s="183"/>
      <c r="T89" s="184" t="str">
        <f t="shared" si="4"/>
        <v>異常終了</v>
      </c>
      <c r="U89" s="185"/>
      <c r="V89" s="186"/>
      <c r="W89" s="102" t="s">
        <v>781</v>
      </c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4"/>
      <c r="AR89" s="6" t="s">
        <v>735</v>
      </c>
      <c r="AS89" s="5" t="str">
        <f t="shared" si="1"/>
        <v xml:space="preserve">   [220122]エラー: SIGN_DIGITは「0」または「1」を指定してください。</v>
      </c>
    </row>
    <row r="90" spans="4:45" ht="36" customHeight="1">
      <c r="D90" s="179">
        <f t="shared" si="2"/>
        <v>45</v>
      </c>
      <c r="E90" s="180"/>
      <c r="F90" s="75" t="s">
        <v>351</v>
      </c>
      <c r="G90" s="76"/>
      <c r="H90" s="76"/>
      <c r="I90" s="76"/>
      <c r="J90" s="76"/>
      <c r="K90" s="76"/>
      <c r="L90" s="76"/>
      <c r="M90" s="76"/>
      <c r="N90" s="76"/>
      <c r="O90" s="76"/>
      <c r="P90" s="77"/>
      <c r="Q90" s="181">
        <v>220123</v>
      </c>
      <c r="R90" s="182"/>
      <c r="S90" s="183"/>
      <c r="T90" s="184" t="str">
        <f t="shared" si="4"/>
        <v>異常終了</v>
      </c>
      <c r="U90" s="185"/>
      <c r="V90" s="186"/>
      <c r="W90" s="102" t="s">
        <v>782</v>
      </c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4"/>
      <c r="AR90" s="6" t="s">
        <v>735</v>
      </c>
      <c r="AS90" s="5" t="str">
        <f t="shared" si="1"/>
        <v xml:space="preserve">   [220123]エラー: 無効な日付区切り文字です。「/」、「-」、または「NONE」を指定してください。</v>
      </c>
    </row>
    <row r="91" spans="4:45" ht="36" customHeight="1">
      <c r="D91" s="179">
        <f t="shared" si="2"/>
        <v>46</v>
      </c>
      <c r="E91" s="180"/>
      <c r="F91" s="75" t="s">
        <v>351</v>
      </c>
      <c r="G91" s="76"/>
      <c r="H91" s="76"/>
      <c r="I91" s="76"/>
      <c r="J91" s="76"/>
      <c r="K91" s="76"/>
      <c r="L91" s="76"/>
      <c r="M91" s="76"/>
      <c r="N91" s="76"/>
      <c r="O91" s="76"/>
      <c r="P91" s="77"/>
      <c r="Q91" s="181">
        <v>220124</v>
      </c>
      <c r="R91" s="182"/>
      <c r="S91" s="183"/>
      <c r="T91" s="184" t="str">
        <f t="shared" si="4"/>
        <v>異常終了</v>
      </c>
      <c r="U91" s="185"/>
      <c r="V91" s="186"/>
      <c r="W91" s="202" t="s">
        <v>783</v>
      </c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203"/>
      <c r="AI91" s="203"/>
      <c r="AJ91" s="203"/>
      <c r="AK91" s="203"/>
      <c r="AL91" s="203"/>
      <c r="AM91" s="203"/>
      <c r="AN91" s="203"/>
      <c r="AO91" s="203"/>
      <c r="AP91" s="203"/>
      <c r="AQ91" s="204"/>
      <c r="AR91" s="6" t="s">
        <v>735</v>
      </c>
      <c r="AS91" s="5" t="str">
        <f t="shared" si="1"/>
        <v xml:space="preserve">   [220124]エラー: 無効な時間区切り文字です。「:」または「NONE」を指定してください。</v>
      </c>
    </row>
    <row r="92" spans="4:45" ht="36" customHeight="1">
      <c r="D92" s="179">
        <f t="shared" si="2"/>
        <v>47</v>
      </c>
      <c r="E92" s="180"/>
      <c r="F92" s="75" t="s">
        <v>351</v>
      </c>
      <c r="G92" s="76"/>
      <c r="H92" s="76"/>
      <c r="I92" s="76"/>
      <c r="J92" s="76"/>
      <c r="K92" s="76"/>
      <c r="L92" s="76"/>
      <c r="M92" s="76"/>
      <c r="N92" s="76"/>
      <c r="O92" s="76"/>
      <c r="P92" s="77"/>
      <c r="Q92" s="181">
        <v>220125</v>
      </c>
      <c r="R92" s="182"/>
      <c r="S92" s="183"/>
      <c r="T92" s="184" t="str">
        <f t="shared" si="4"/>
        <v>異常終了</v>
      </c>
      <c r="U92" s="185"/>
      <c r="V92" s="186"/>
      <c r="W92" s="202" t="s">
        <v>784</v>
      </c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203"/>
      <c r="AI92" s="203"/>
      <c r="AJ92" s="203"/>
      <c r="AK92" s="203"/>
      <c r="AL92" s="203"/>
      <c r="AM92" s="203"/>
      <c r="AN92" s="203"/>
      <c r="AO92" s="203"/>
      <c r="AP92" s="203"/>
      <c r="AQ92" s="204"/>
      <c r="AR92" s="6" t="s">
        <v>735</v>
      </c>
      <c r="AS92" s="5" t="str">
        <f t="shared" si="1"/>
        <v xml:space="preserve">   [220125]エラー: 無効な日付・時間区切り文字です。「NONE」または「SPACE」を指定してください。</v>
      </c>
    </row>
    <row r="93" spans="4:45" ht="36" customHeight="1">
      <c r="D93" s="179">
        <f t="shared" si="2"/>
        <v>48</v>
      </c>
      <c r="E93" s="180"/>
      <c r="F93" s="75" t="s">
        <v>351</v>
      </c>
      <c r="G93" s="76"/>
      <c r="H93" s="76"/>
      <c r="I93" s="76"/>
      <c r="J93" s="76"/>
      <c r="K93" s="76"/>
      <c r="L93" s="76"/>
      <c r="M93" s="76"/>
      <c r="N93" s="76"/>
      <c r="O93" s="76"/>
      <c r="P93" s="77"/>
      <c r="Q93" s="181">
        <v>220126</v>
      </c>
      <c r="R93" s="182"/>
      <c r="S93" s="183"/>
      <c r="T93" s="184" t="str">
        <f t="shared" si="4"/>
        <v>異常終了</v>
      </c>
      <c r="U93" s="185"/>
      <c r="V93" s="186"/>
      <c r="W93" s="202" t="s">
        <v>685</v>
      </c>
      <c r="X93" s="203"/>
      <c r="Y93" s="203"/>
      <c r="Z93" s="203"/>
      <c r="AA93" s="203"/>
      <c r="AB93" s="203"/>
      <c r="AC93" s="203"/>
      <c r="AD93" s="203"/>
      <c r="AE93" s="203"/>
      <c r="AF93" s="203"/>
      <c r="AG93" s="203"/>
      <c r="AH93" s="203"/>
      <c r="AI93" s="203"/>
      <c r="AJ93" s="203"/>
      <c r="AK93" s="203"/>
      <c r="AL93" s="203"/>
      <c r="AM93" s="203"/>
      <c r="AN93" s="203"/>
      <c r="AO93" s="203"/>
      <c r="AP93" s="203"/>
      <c r="AQ93" s="204"/>
      <c r="AR93" s="6" t="s">
        <v>735</v>
      </c>
      <c r="AS93" s="5" t="str">
        <f t="shared" si="1"/>
        <v xml:space="preserve">   [220126]エラー: 無効な日付です。${REFERENCE_DATE}は無効な日付です。(GNU date (Linux))</v>
      </c>
    </row>
    <row r="94" spans="4:45" ht="36" customHeight="1">
      <c r="D94" s="179">
        <f t="shared" si="2"/>
        <v>49</v>
      </c>
      <c r="E94" s="180"/>
      <c r="F94" s="75" t="s">
        <v>351</v>
      </c>
      <c r="G94" s="76"/>
      <c r="H94" s="76"/>
      <c r="I94" s="76"/>
      <c r="J94" s="76"/>
      <c r="K94" s="76"/>
      <c r="L94" s="76"/>
      <c r="M94" s="76"/>
      <c r="N94" s="76"/>
      <c r="O94" s="76"/>
      <c r="P94" s="77"/>
      <c r="Q94" s="181">
        <v>220127</v>
      </c>
      <c r="R94" s="182"/>
      <c r="S94" s="183"/>
      <c r="T94" s="184" t="str">
        <f t="shared" si="4"/>
        <v>異常終了</v>
      </c>
      <c r="U94" s="185"/>
      <c r="V94" s="186"/>
      <c r="W94" s="202" t="s">
        <v>686</v>
      </c>
      <c r="X94" s="203"/>
      <c r="Y94" s="203"/>
      <c r="Z94" s="203"/>
      <c r="AA94" s="203"/>
      <c r="AB94" s="203"/>
      <c r="AC94" s="203"/>
      <c r="AD94" s="203"/>
      <c r="AE94" s="203"/>
      <c r="AF94" s="203"/>
      <c r="AG94" s="203"/>
      <c r="AH94" s="203"/>
      <c r="AI94" s="203"/>
      <c r="AJ94" s="203"/>
      <c r="AK94" s="203"/>
      <c r="AL94" s="203"/>
      <c r="AM94" s="203"/>
      <c r="AN94" s="203"/>
      <c r="AO94" s="203"/>
      <c r="AP94" s="203"/>
      <c r="AQ94" s="204"/>
      <c r="AR94" s="6" t="s">
        <v>735</v>
      </c>
      <c r="AS94" s="5" t="str">
        <f t="shared" si="1"/>
        <v xml:space="preserve">   [220127]エラー: 無効な日付です。${REFERENCE_DATE}は無効な日付です。(BSD/macOS date)</v>
      </c>
    </row>
    <row r="95" spans="4:45" ht="36" customHeight="1">
      <c r="D95" s="179">
        <f t="shared" si="2"/>
        <v>50</v>
      </c>
      <c r="E95" s="180"/>
      <c r="F95" s="75" t="s">
        <v>351</v>
      </c>
      <c r="G95" s="76"/>
      <c r="H95" s="76"/>
      <c r="I95" s="76"/>
      <c r="J95" s="76"/>
      <c r="K95" s="76"/>
      <c r="L95" s="76"/>
      <c r="M95" s="76"/>
      <c r="N95" s="76"/>
      <c r="O95" s="76"/>
      <c r="P95" s="77"/>
      <c r="Q95" s="181">
        <v>220128</v>
      </c>
      <c r="R95" s="182"/>
      <c r="S95" s="183"/>
      <c r="T95" s="184" t="str">
        <f t="shared" si="4"/>
        <v>異常終了</v>
      </c>
      <c r="U95" s="185"/>
      <c r="V95" s="186"/>
      <c r="W95" s="202" t="s">
        <v>785</v>
      </c>
      <c r="X95" s="203"/>
      <c r="Y95" s="203"/>
      <c r="Z95" s="203"/>
      <c r="AA95" s="203"/>
      <c r="AB95" s="203"/>
      <c r="AC95" s="203"/>
      <c r="AD95" s="203"/>
      <c r="AE95" s="203"/>
      <c r="AF95" s="203"/>
      <c r="AG95" s="203"/>
      <c r="AH95" s="203"/>
      <c r="AI95" s="203"/>
      <c r="AJ95" s="203"/>
      <c r="AK95" s="203"/>
      <c r="AL95" s="203"/>
      <c r="AM95" s="203"/>
      <c r="AN95" s="203"/>
      <c r="AO95" s="203"/>
      <c r="AP95" s="203"/>
      <c r="AQ95" s="204"/>
      <c r="AR95" s="6" t="s">
        <v>735</v>
      </c>
      <c r="AS95" s="5" t="str">
        <f t="shared" si="1"/>
        <v xml:space="preserve">   [220128]エラー: 無効なCASE_MODEの値です。「UPPER」「LOWER」「NONE」のいずれかを指定してください。</v>
      </c>
    </row>
    <row r="96" spans="4:45" ht="36" customHeight="1">
      <c r="D96" s="179">
        <f t="shared" si="2"/>
        <v>51</v>
      </c>
      <c r="E96" s="180"/>
      <c r="F96" s="75" t="s">
        <v>351</v>
      </c>
      <c r="G96" s="76"/>
      <c r="H96" s="76"/>
      <c r="I96" s="76"/>
      <c r="J96" s="76"/>
      <c r="K96" s="76"/>
      <c r="L96" s="76"/>
      <c r="M96" s="76"/>
      <c r="N96" s="76"/>
      <c r="O96" s="76"/>
      <c r="P96" s="77"/>
      <c r="Q96" s="181">
        <v>220129</v>
      </c>
      <c r="R96" s="182"/>
      <c r="S96" s="183"/>
      <c r="T96" s="184" t="str">
        <f t="shared" si="4"/>
        <v>異常終了</v>
      </c>
      <c r="U96" s="185"/>
      <c r="V96" s="186"/>
      <c r="W96" s="202" t="s">
        <v>786</v>
      </c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203"/>
      <c r="AI96" s="203"/>
      <c r="AJ96" s="203"/>
      <c r="AK96" s="203"/>
      <c r="AL96" s="203"/>
      <c r="AM96" s="203"/>
      <c r="AN96" s="203"/>
      <c r="AO96" s="203"/>
      <c r="AP96" s="203"/>
      <c r="AQ96" s="204"/>
      <c r="AR96" s="6" t="s">
        <v>735</v>
      </c>
      <c r="AS96" s="5" t="str">
        <f t="shared" si="1"/>
        <v xml:space="preserve">   [220129]エラー: マルチバイトの1文字を設定してください。</v>
      </c>
    </row>
    <row r="97" spans="4:45" ht="36" customHeight="1">
      <c r="D97" s="179">
        <f t="shared" si="2"/>
        <v>52</v>
      </c>
      <c r="E97" s="180"/>
      <c r="F97" s="75" t="s">
        <v>351</v>
      </c>
      <c r="G97" s="76"/>
      <c r="H97" s="76"/>
      <c r="I97" s="76"/>
      <c r="J97" s="76"/>
      <c r="K97" s="76"/>
      <c r="L97" s="76"/>
      <c r="M97" s="76"/>
      <c r="N97" s="76"/>
      <c r="O97" s="76"/>
      <c r="P97" s="77"/>
      <c r="Q97" s="181">
        <v>220130</v>
      </c>
      <c r="R97" s="182"/>
      <c r="S97" s="183"/>
      <c r="T97" s="184" t="str">
        <f t="shared" si="4"/>
        <v>異常終了</v>
      </c>
      <c r="U97" s="185"/>
      <c r="V97" s="186"/>
      <c r="W97" s="202" t="s">
        <v>787</v>
      </c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203"/>
      <c r="AI97" s="203"/>
      <c r="AJ97" s="203"/>
      <c r="AK97" s="203"/>
      <c r="AL97" s="203"/>
      <c r="AM97" s="203"/>
      <c r="AN97" s="203"/>
      <c r="AO97" s="203"/>
      <c r="AP97" s="203"/>
      <c r="AQ97" s="204"/>
      <c r="AR97" s="6" t="s">
        <v>735</v>
      </c>
      <c r="AS97" s="5" t="str">
        <f t="shared" si="1"/>
        <v xml:space="preserve">   [220130]エラー: 第${_item_number}項目 - データ型 charの設定桁数は${_length}です。1以上の整数を指定してください。</v>
      </c>
    </row>
    <row r="98" spans="4:45" ht="36" customHeight="1">
      <c r="D98" s="179">
        <f t="shared" si="2"/>
        <v>53</v>
      </c>
      <c r="E98" s="180"/>
      <c r="F98" s="75" t="s">
        <v>351</v>
      </c>
      <c r="G98" s="76"/>
      <c r="H98" s="76"/>
      <c r="I98" s="76"/>
      <c r="J98" s="76"/>
      <c r="K98" s="76"/>
      <c r="L98" s="76"/>
      <c r="M98" s="76"/>
      <c r="N98" s="76"/>
      <c r="O98" s="76"/>
      <c r="P98" s="77"/>
      <c r="Q98" s="181">
        <v>220131</v>
      </c>
      <c r="R98" s="182"/>
      <c r="S98" s="183"/>
      <c r="T98" s="184" t="str">
        <f t="shared" si="4"/>
        <v>異常終了</v>
      </c>
      <c r="U98" s="185"/>
      <c r="V98" s="186"/>
      <c r="W98" s="202" t="s">
        <v>1265</v>
      </c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203"/>
      <c r="AI98" s="203"/>
      <c r="AJ98" s="203"/>
      <c r="AK98" s="203"/>
      <c r="AL98" s="203"/>
      <c r="AM98" s="203"/>
      <c r="AN98" s="203"/>
      <c r="AO98" s="203"/>
      <c r="AP98" s="203"/>
      <c r="AQ98" s="204"/>
      <c r="AR98" s="6" t="s">
        <v>735</v>
      </c>
      <c r="AS98" s="5" t="str">
        <f t="shared" si="1"/>
        <v xml:space="preserve">   [220131]エラー: 第${_item_number}項目 -「FT」または「BT」を指定した場合、_lengthは3以上である必要があります。</v>
      </c>
    </row>
    <row r="99" spans="4:45" ht="36" customHeight="1">
      <c r="D99" s="179">
        <f t="shared" si="2"/>
        <v>54</v>
      </c>
      <c r="E99" s="180"/>
      <c r="F99" s="75" t="s">
        <v>351</v>
      </c>
      <c r="G99" s="76"/>
      <c r="H99" s="76"/>
      <c r="I99" s="76"/>
      <c r="J99" s="76"/>
      <c r="K99" s="76"/>
      <c r="L99" s="76"/>
      <c r="M99" s="76"/>
      <c r="N99" s="76"/>
      <c r="O99" s="76"/>
      <c r="P99" s="77"/>
      <c r="Q99" s="181">
        <v>220132</v>
      </c>
      <c r="R99" s="182"/>
      <c r="S99" s="183"/>
      <c r="T99" s="184" t="str">
        <f t="shared" si="4"/>
        <v>異常終了</v>
      </c>
      <c r="U99" s="185"/>
      <c r="V99" s="186"/>
      <c r="W99" s="102" t="s">
        <v>1264</v>
      </c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4"/>
      <c r="AR99" s="6" t="s">
        <v>735</v>
      </c>
      <c r="AS99" s="5" t="str">
        <f t="shared" si="1"/>
        <v xml:space="preserve">   [220132]エラー: 第${_item_number}項目 -「ft」または「bt」を指定した場合、_lengthは2以上である必要があります。</v>
      </c>
    </row>
    <row r="100" spans="4:45" ht="36" customHeight="1">
      <c r="D100" s="179">
        <f t="shared" si="2"/>
        <v>55</v>
      </c>
      <c r="E100" s="180"/>
      <c r="F100" s="75" t="s">
        <v>351</v>
      </c>
      <c r="G100" s="76"/>
      <c r="H100" s="76"/>
      <c r="I100" s="76"/>
      <c r="J100" s="76"/>
      <c r="K100" s="76"/>
      <c r="L100" s="76"/>
      <c r="M100" s="76"/>
      <c r="N100" s="76"/>
      <c r="O100" s="76"/>
      <c r="P100" s="77"/>
      <c r="Q100" s="181">
        <v>220133</v>
      </c>
      <c r="R100" s="182"/>
      <c r="S100" s="183"/>
      <c r="T100" s="184" t="str">
        <f t="shared" si="4"/>
        <v>異常終了</v>
      </c>
      <c r="U100" s="185"/>
      <c r="V100" s="186"/>
      <c r="W100" s="102" t="s">
        <v>788</v>
      </c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4"/>
      <c r="AR100" s="6" t="s">
        <v>735</v>
      </c>
      <c r="AS100" s="5" t="str">
        <f t="shared" si="1"/>
        <v xml:space="preserve">   [220133]エラー: 第${_item_number}項目 - データ型 stringの設定桁数は${_length}です。1以上の整数を指定してください。</v>
      </c>
    </row>
    <row r="101" spans="4:45" ht="36" customHeight="1">
      <c r="D101" s="179">
        <f t="shared" si="2"/>
        <v>56</v>
      </c>
      <c r="E101" s="180"/>
      <c r="F101" s="75" t="s">
        <v>351</v>
      </c>
      <c r="G101" s="76"/>
      <c r="H101" s="76"/>
      <c r="I101" s="76"/>
      <c r="J101" s="76"/>
      <c r="K101" s="76"/>
      <c r="L101" s="76"/>
      <c r="M101" s="76"/>
      <c r="N101" s="76"/>
      <c r="O101" s="76"/>
      <c r="P101" s="77"/>
      <c r="Q101" s="181">
        <v>220134</v>
      </c>
      <c r="R101" s="182"/>
      <c r="S101" s="183"/>
      <c r="T101" s="184" t="str">
        <f t="shared" si="4"/>
        <v>異常終了</v>
      </c>
      <c r="U101" s="185"/>
      <c r="V101" s="186"/>
      <c r="W101" s="102" t="s">
        <v>1265</v>
      </c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4"/>
      <c r="AR101" s="6" t="s">
        <v>735</v>
      </c>
      <c r="AS101" s="5" t="str">
        <f t="shared" si="1"/>
        <v xml:space="preserve">   [220134]エラー: 第${_item_number}項目 -「FT」または「BT」を指定した場合、_lengthは3以上である必要があります。</v>
      </c>
    </row>
    <row r="102" spans="4:45" ht="36" customHeight="1">
      <c r="D102" s="179">
        <f t="shared" si="2"/>
        <v>57</v>
      </c>
      <c r="E102" s="180"/>
      <c r="F102" s="75" t="s">
        <v>351</v>
      </c>
      <c r="G102" s="76"/>
      <c r="H102" s="76"/>
      <c r="I102" s="76"/>
      <c r="J102" s="76"/>
      <c r="K102" s="76"/>
      <c r="L102" s="76"/>
      <c r="M102" s="76"/>
      <c r="N102" s="76"/>
      <c r="O102" s="76"/>
      <c r="P102" s="77"/>
      <c r="Q102" s="181">
        <v>220135</v>
      </c>
      <c r="R102" s="182"/>
      <c r="S102" s="183"/>
      <c r="T102" s="184" t="str">
        <f t="shared" si="4"/>
        <v>異常終了</v>
      </c>
      <c r="U102" s="185"/>
      <c r="V102" s="186"/>
      <c r="W102" s="102" t="s">
        <v>1264</v>
      </c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4"/>
      <c r="AR102" s="6" t="s">
        <v>735</v>
      </c>
      <c r="AS102" s="5" t="str">
        <f t="shared" si="1"/>
        <v xml:space="preserve">   [220135]エラー: 第${_item_number}項目 -「ft」または「bt」を指定した場合、_lengthは2以上である必要があります。</v>
      </c>
    </row>
    <row r="103" spans="4:45" ht="36" customHeight="1">
      <c r="D103" s="179">
        <f t="shared" si="2"/>
        <v>58</v>
      </c>
      <c r="E103" s="180"/>
      <c r="F103" s="75" t="s">
        <v>351</v>
      </c>
      <c r="G103" s="76"/>
      <c r="H103" s="76"/>
      <c r="I103" s="76"/>
      <c r="J103" s="76"/>
      <c r="K103" s="76"/>
      <c r="L103" s="76"/>
      <c r="M103" s="76"/>
      <c r="N103" s="76"/>
      <c r="O103" s="76"/>
      <c r="P103" s="77"/>
      <c r="Q103" s="181">
        <v>220136</v>
      </c>
      <c r="R103" s="182"/>
      <c r="S103" s="183"/>
      <c r="T103" s="184" t="str">
        <f t="shared" si="4"/>
        <v>異常終了</v>
      </c>
      <c r="U103" s="185"/>
      <c r="V103" s="186"/>
      <c r="W103" s="102" t="s">
        <v>789</v>
      </c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4"/>
      <c r="AR103" s="6" t="s">
        <v>735</v>
      </c>
      <c r="AS103" s="5" t="str">
        <f t="shared" si="1"/>
        <v xml:space="preserve">   [220136]エラー: 第${_item_number}項目 - データ型 booleanの設定桁数は${_length}です。常に'0'または'1'または'2'でなければなりません。</v>
      </c>
    </row>
    <row r="104" spans="4:45" ht="54" customHeight="1">
      <c r="D104" s="179">
        <f t="shared" si="2"/>
        <v>59</v>
      </c>
      <c r="E104" s="180"/>
      <c r="F104" s="75" t="s">
        <v>351</v>
      </c>
      <c r="G104" s="76"/>
      <c r="H104" s="76"/>
      <c r="I104" s="76"/>
      <c r="J104" s="76"/>
      <c r="K104" s="76"/>
      <c r="L104" s="76"/>
      <c r="M104" s="76"/>
      <c r="N104" s="76"/>
      <c r="O104" s="76"/>
      <c r="P104" s="77"/>
      <c r="Q104" s="181">
        <v>220137</v>
      </c>
      <c r="R104" s="182"/>
      <c r="S104" s="183"/>
      <c r="T104" s="184" t="str">
        <f t="shared" si="4"/>
        <v>異常終了</v>
      </c>
      <c r="U104" s="185"/>
      <c r="V104" s="186"/>
      <c r="W104" s="102" t="s">
        <v>790</v>
      </c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4"/>
      <c r="AR104" s="6" t="s">
        <v>735</v>
      </c>
      <c r="AS104" s="5" t="str">
        <f t="shared" si="1"/>
        <v xml:space="preserve">   [220137]エラー: 第${_item_number}項目 - データ型 dateの設定桁数は${_length}です。'YYYYMMDDhhmmss','YYMMDDhhmmss','YYYY','YY'などの形式で指定してください。</v>
      </c>
    </row>
    <row r="105" spans="4:45" ht="36" customHeight="1">
      <c r="D105" s="179">
        <f t="shared" si="2"/>
        <v>60</v>
      </c>
      <c r="E105" s="180"/>
      <c r="F105" s="75" t="s">
        <v>351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7"/>
      <c r="Q105" s="181">
        <v>220138</v>
      </c>
      <c r="R105" s="182"/>
      <c r="S105" s="183"/>
      <c r="T105" s="184" t="str">
        <f t="shared" si="4"/>
        <v>異常終了</v>
      </c>
      <c r="U105" s="185"/>
      <c r="V105" s="186"/>
      <c r="W105" s="102" t="s">
        <v>791</v>
      </c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4"/>
      <c r="AR105" s="6" t="s">
        <v>735</v>
      </c>
      <c r="AS105" s="5" t="str">
        <f t="shared" si="1"/>
        <v xml:space="preserve">   [220138]エラー: 第${_item_number}項目 - データ型 byteの設定桁数は${_length}です。1以上の整数を指定してください。</v>
      </c>
    </row>
    <row r="106" spans="4:45" ht="36" customHeight="1">
      <c r="D106" s="179">
        <f t="shared" si="2"/>
        <v>61</v>
      </c>
      <c r="E106" s="180"/>
      <c r="F106" s="75" t="s">
        <v>351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7"/>
      <c r="Q106" s="181">
        <v>220139</v>
      </c>
      <c r="R106" s="182"/>
      <c r="S106" s="183"/>
      <c r="T106" s="184" t="str">
        <f t="shared" si="4"/>
        <v>異常終了</v>
      </c>
      <c r="U106" s="185"/>
      <c r="V106" s="186"/>
      <c r="W106" s="102" t="s">
        <v>680</v>
      </c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4"/>
      <c r="AR106" s="6" t="s">
        <v>735</v>
      </c>
      <c r="AS106" s="5" t="str">
        <f t="shared" si="1"/>
        <v xml:space="preserve">   [220139]エラー: 第${_item_number}項目 - データ型 byteの長さ${_length}は最大3桁までしか指定できません。</v>
      </c>
    </row>
    <row r="107" spans="4:45" ht="36" customHeight="1">
      <c r="D107" s="179">
        <f t="shared" si="2"/>
        <v>62</v>
      </c>
      <c r="E107" s="180"/>
      <c r="F107" s="75" t="s">
        <v>351</v>
      </c>
      <c r="G107" s="76"/>
      <c r="H107" s="76"/>
      <c r="I107" s="76"/>
      <c r="J107" s="76"/>
      <c r="K107" s="76"/>
      <c r="L107" s="76"/>
      <c r="M107" s="76"/>
      <c r="N107" s="76"/>
      <c r="O107" s="76"/>
      <c r="P107" s="77"/>
      <c r="Q107" s="181">
        <v>220140</v>
      </c>
      <c r="R107" s="182"/>
      <c r="S107" s="183"/>
      <c r="T107" s="184" t="str">
        <f t="shared" si="4"/>
        <v>異常終了</v>
      </c>
      <c r="U107" s="185"/>
      <c r="V107" s="186"/>
      <c r="W107" s="102" t="s">
        <v>1265</v>
      </c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4"/>
      <c r="AR107" s="6" t="s">
        <v>735</v>
      </c>
      <c r="AS107" s="5" t="str">
        <f t="shared" si="1"/>
        <v xml:space="preserve">   [220140]エラー: 第${_item_number}項目 -「FT」または「BT」を指定した場合、_lengthは3以上である必要があります。</v>
      </c>
    </row>
    <row r="108" spans="4:45" ht="36" customHeight="1">
      <c r="D108" s="179">
        <f t="shared" si="2"/>
        <v>63</v>
      </c>
      <c r="E108" s="180"/>
      <c r="F108" s="75" t="s">
        <v>351</v>
      </c>
      <c r="G108" s="76"/>
      <c r="H108" s="76"/>
      <c r="I108" s="76"/>
      <c r="J108" s="76"/>
      <c r="K108" s="76"/>
      <c r="L108" s="76"/>
      <c r="M108" s="76"/>
      <c r="N108" s="76"/>
      <c r="O108" s="76"/>
      <c r="P108" s="77"/>
      <c r="Q108" s="181">
        <v>220141</v>
      </c>
      <c r="R108" s="182"/>
      <c r="S108" s="183"/>
      <c r="T108" s="184" t="str">
        <f t="shared" si="4"/>
        <v>異常終了</v>
      </c>
      <c r="U108" s="185"/>
      <c r="V108" s="186"/>
      <c r="W108" s="102" t="s">
        <v>1264</v>
      </c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4"/>
      <c r="AR108" s="6" t="s">
        <v>735</v>
      </c>
      <c r="AS108" s="5" t="str">
        <f t="shared" si="1"/>
        <v xml:space="preserve">   [220141]エラー: 第${_item_number}項目 -「ft」または「bt」を指定した場合、_lengthは2以上である必要があります。</v>
      </c>
    </row>
    <row r="109" spans="4:45" ht="36" customHeight="1">
      <c r="D109" s="179">
        <f t="shared" si="2"/>
        <v>64</v>
      </c>
      <c r="E109" s="180"/>
      <c r="F109" s="75" t="s">
        <v>351</v>
      </c>
      <c r="G109" s="76"/>
      <c r="H109" s="76"/>
      <c r="I109" s="76"/>
      <c r="J109" s="76"/>
      <c r="K109" s="76"/>
      <c r="L109" s="76"/>
      <c r="M109" s="76"/>
      <c r="N109" s="76"/>
      <c r="O109" s="76"/>
      <c r="P109" s="77"/>
      <c r="Q109" s="181">
        <v>220142</v>
      </c>
      <c r="R109" s="182"/>
      <c r="S109" s="183"/>
      <c r="T109" s="184" t="str">
        <f t="shared" si="4"/>
        <v>異常終了</v>
      </c>
      <c r="U109" s="185"/>
      <c r="V109" s="186"/>
      <c r="W109" s="102" t="s">
        <v>1266</v>
      </c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4"/>
      <c r="AR109" s="6" t="s">
        <v>735</v>
      </c>
      <c r="AS109" s="5" t="str">
        <f t="shared" si="1"/>
        <v xml:space="preserve">   [220142]エラー: 第${_item_number}項目 -「ft」または「bt」を指定した場合、_lengthは3以上である必要があります。</v>
      </c>
    </row>
    <row r="110" spans="4:45" ht="36" customHeight="1">
      <c r="D110" s="179">
        <f t="shared" si="2"/>
        <v>65</v>
      </c>
      <c r="E110" s="180"/>
      <c r="F110" s="40" t="s">
        <v>351</v>
      </c>
      <c r="G110" s="41"/>
      <c r="H110" s="41"/>
      <c r="I110" s="41"/>
      <c r="J110" s="41"/>
      <c r="K110" s="41"/>
      <c r="L110" s="41"/>
      <c r="M110" s="41"/>
      <c r="N110" s="41"/>
      <c r="O110" s="41"/>
      <c r="P110" s="42"/>
      <c r="Q110" s="181">
        <v>220143</v>
      </c>
      <c r="R110" s="182"/>
      <c r="S110" s="183"/>
      <c r="T110" s="184" t="str">
        <f t="shared" si="4"/>
        <v>異常終了</v>
      </c>
      <c r="U110" s="185"/>
      <c r="V110" s="186"/>
      <c r="W110" s="102" t="s">
        <v>792</v>
      </c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4"/>
      <c r="AR110" s="6" t="s">
        <v>735</v>
      </c>
      <c r="AS110" s="5" t="str">
        <f t="shared" ref="AS110:AS152" si="5">IF(W110="","","   "&amp;"["&amp;TEXT($Q110,"000000")&amp;"]"&amp;$W110)</f>
        <v xml:space="preserve">   [220143]エラー: 第${_item_number}項目 - データ型 shortの設定桁数は${_length}です。1以上の整数を指定してください。</v>
      </c>
    </row>
    <row r="111" spans="4:45" ht="36" customHeight="1">
      <c r="D111" s="179">
        <f t="shared" ref="D111:D174" si="6">ROW()-45</f>
        <v>66</v>
      </c>
      <c r="E111" s="180"/>
      <c r="F111" s="75" t="s">
        <v>351</v>
      </c>
      <c r="G111" s="76"/>
      <c r="H111" s="76"/>
      <c r="I111" s="76"/>
      <c r="J111" s="76"/>
      <c r="K111" s="76"/>
      <c r="L111" s="76"/>
      <c r="M111" s="76"/>
      <c r="N111" s="76"/>
      <c r="O111" s="76"/>
      <c r="P111" s="77"/>
      <c r="Q111" s="181">
        <v>220144</v>
      </c>
      <c r="R111" s="182"/>
      <c r="S111" s="183"/>
      <c r="T111" s="184" t="str">
        <f t="shared" si="4"/>
        <v>異常終了</v>
      </c>
      <c r="U111" s="185"/>
      <c r="V111" s="186"/>
      <c r="W111" s="102" t="s">
        <v>681</v>
      </c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4"/>
      <c r="AR111" s="6" t="s">
        <v>735</v>
      </c>
      <c r="AS111" s="5" t="str">
        <f t="shared" si="5"/>
        <v xml:space="preserve">   [220144]エラー: 第${_item_number}項目 - データ型 shortの長さ${_length}は最大5桁までしか指定できません。</v>
      </c>
    </row>
    <row r="112" spans="4:45" ht="36" customHeight="1">
      <c r="D112" s="179">
        <f t="shared" si="6"/>
        <v>67</v>
      </c>
      <c r="E112" s="180"/>
      <c r="F112" s="75" t="s">
        <v>351</v>
      </c>
      <c r="G112" s="76"/>
      <c r="H112" s="76"/>
      <c r="I112" s="76"/>
      <c r="J112" s="76"/>
      <c r="K112" s="76"/>
      <c r="L112" s="76"/>
      <c r="M112" s="76"/>
      <c r="N112" s="76"/>
      <c r="O112" s="76"/>
      <c r="P112" s="77"/>
      <c r="Q112" s="181">
        <v>220145</v>
      </c>
      <c r="R112" s="182"/>
      <c r="S112" s="183"/>
      <c r="T112" s="184" t="str">
        <f t="shared" si="4"/>
        <v>異常終了</v>
      </c>
      <c r="U112" s="185"/>
      <c r="V112" s="186"/>
      <c r="W112" s="102" t="s">
        <v>1265</v>
      </c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4"/>
      <c r="AR112" s="6" t="s">
        <v>735</v>
      </c>
      <c r="AS112" s="5" t="str">
        <f t="shared" si="5"/>
        <v xml:space="preserve">   [220145]エラー: 第${_item_number}項目 -「FT」または「BT」を指定した場合、_lengthは3以上である必要があります。</v>
      </c>
    </row>
    <row r="113" spans="4:45" ht="36" customHeight="1">
      <c r="D113" s="179">
        <f t="shared" si="6"/>
        <v>68</v>
      </c>
      <c r="E113" s="180"/>
      <c r="F113" s="75" t="s">
        <v>351</v>
      </c>
      <c r="G113" s="76"/>
      <c r="H113" s="76"/>
      <c r="I113" s="76"/>
      <c r="J113" s="76"/>
      <c r="K113" s="76"/>
      <c r="L113" s="76"/>
      <c r="M113" s="76"/>
      <c r="N113" s="76"/>
      <c r="O113" s="76"/>
      <c r="P113" s="77"/>
      <c r="Q113" s="181">
        <v>220146</v>
      </c>
      <c r="R113" s="182"/>
      <c r="S113" s="183"/>
      <c r="T113" s="184" t="str">
        <f t="shared" si="4"/>
        <v>異常終了</v>
      </c>
      <c r="U113" s="185"/>
      <c r="V113" s="186"/>
      <c r="W113" s="102" t="s">
        <v>1264</v>
      </c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4"/>
      <c r="AR113" s="6" t="s">
        <v>735</v>
      </c>
      <c r="AS113" s="5" t="str">
        <f t="shared" si="5"/>
        <v xml:space="preserve">   [220146]エラー: 第${_item_number}項目 -「ft」または「bt」を指定した場合、_lengthは2以上である必要があります。</v>
      </c>
    </row>
    <row r="114" spans="4:45" ht="36" customHeight="1">
      <c r="D114" s="179">
        <f t="shared" si="6"/>
        <v>69</v>
      </c>
      <c r="E114" s="180"/>
      <c r="F114" s="75" t="s">
        <v>351</v>
      </c>
      <c r="G114" s="76"/>
      <c r="H114" s="76"/>
      <c r="I114" s="76"/>
      <c r="J114" s="76"/>
      <c r="K114" s="76"/>
      <c r="L114" s="76"/>
      <c r="M114" s="76"/>
      <c r="N114" s="76"/>
      <c r="O114" s="76"/>
      <c r="P114" s="77"/>
      <c r="Q114" s="181">
        <v>220147</v>
      </c>
      <c r="R114" s="182"/>
      <c r="S114" s="183"/>
      <c r="T114" s="184" t="str">
        <f t="shared" si="4"/>
        <v>異常終了</v>
      </c>
      <c r="U114" s="185"/>
      <c r="V114" s="186"/>
      <c r="W114" s="102" t="s">
        <v>1267</v>
      </c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4"/>
      <c r="AR114" s="6" t="s">
        <v>735</v>
      </c>
      <c r="AS114" s="5" t="str">
        <f t="shared" si="5"/>
        <v xml:space="preserve">   [220147]エラー: 第${_item_number}項目 -「ft」または「bt」を指定した場合、_lengthは4以上である必要があります。</v>
      </c>
    </row>
    <row r="115" spans="4:45" ht="36" customHeight="1">
      <c r="D115" s="179">
        <f t="shared" si="6"/>
        <v>70</v>
      </c>
      <c r="E115" s="180"/>
      <c r="F115" s="75" t="s">
        <v>351</v>
      </c>
      <c r="G115" s="76"/>
      <c r="H115" s="76"/>
      <c r="I115" s="76"/>
      <c r="J115" s="76"/>
      <c r="K115" s="76"/>
      <c r="L115" s="76"/>
      <c r="M115" s="76"/>
      <c r="N115" s="76"/>
      <c r="O115" s="76"/>
      <c r="P115" s="77"/>
      <c r="Q115" s="181">
        <v>220148</v>
      </c>
      <c r="R115" s="182"/>
      <c r="S115" s="183"/>
      <c r="T115" s="184" t="str">
        <f t="shared" si="4"/>
        <v>異常終了</v>
      </c>
      <c r="U115" s="185"/>
      <c r="V115" s="186"/>
      <c r="W115" s="102" t="s">
        <v>1266</v>
      </c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4"/>
      <c r="AR115" s="6" t="s">
        <v>735</v>
      </c>
      <c r="AS115" s="5" t="str">
        <f t="shared" si="5"/>
        <v xml:space="preserve">   [220148]エラー: 第${_item_number}項目 -「ft」または「bt」を指定した場合、_lengthは3以上である必要があります。</v>
      </c>
    </row>
    <row r="116" spans="4:45" ht="36" customHeight="1">
      <c r="D116" s="179">
        <f t="shared" si="6"/>
        <v>71</v>
      </c>
      <c r="E116" s="180"/>
      <c r="F116" s="75" t="s">
        <v>351</v>
      </c>
      <c r="G116" s="76"/>
      <c r="H116" s="76"/>
      <c r="I116" s="76"/>
      <c r="J116" s="76"/>
      <c r="K116" s="76"/>
      <c r="L116" s="76"/>
      <c r="M116" s="76"/>
      <c r="N116" s="76"/>
      <c r="O116" s="76"/>
      <c r="P116" s="77"/>
      <c r="Q116" s="181">
        <v>220149</v>
      </c>
      <c r="R116" s="182"/>
      <c r="S116" s="183"/>
      <c r="T116" s="184" t="str">
        <f t="shared" si="4"/>
        <v>異常終了</v>
      </c>
      <c r="U116" s="185"/>
      <c r="V116" s="186"/>
      <c r="W116" s="102" t="s">
        <v>793</v>
      </c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4"/>
      <c r="AR116" s="6" t="s">
        <v>735</v>
      </c>
      <c r="AS116" s="5" t="str">
        <f t="shared" si="5"/>
        <v xml:space="preserve">   [220149]エラー: 第${_item_number}項目 - データ型 intの設定桁数は${_length}です。1以上の整数を指定してください。</v>
      </c>
    </row>
    <row r="117" spans="4:45" ht="36" customHeight="1">
      <c r="D117" s="179">
        <f t="shared" si="6"/>
        <v>72</v>
      </c>
      <c r="E117" s="180"/>
      <c r="F117" s="75" t="s">
        <v>351</v>
      </c>
      <c r="G117" s="76"/>
      <c r="H117" s="76"/>
      <c r="I117" s="76"/>
      <c r="J117" s="76"/>
      <c r="K117" s="76"/>
      <c r="L117" s="76"/>
      <c r="M117" s="76"/>
      <c r="N117" s="76"/>
      <c r="O117" s="76"/>
      <c r="P117" s="77"/>
      <c r="Q117" s="181">
        <v>220150</v>
      </c>
      <c r="R117" s="182"/>
      <c r="S117" s="183"/>
      <c r="T117" s="184" t="str">
        <f t="shared" si="4"/>
        <v>異常終了</v>
      </c>
      <c r="U117" s="185"/>
      <c r="V117" s="186"/>
      <c r="W117" s="102" t="s">
        <v>682</v>
      </c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4"/>
      <c r="AR117" s="6" t="s">
        <v>735</v>
      </c>
      <c r="AS117" s="5" t="str">
        <f t="shared" si="5"/>
        <v xml:space="preserve">   [220150]エラー: 第${_item_number}項目 - データ型 intの長さ${_length}は最大10桁までしか指定できません。</v>
      </c>
    </row>
    <row r="118" spans="4:45" ht="36" customHeight="1">
      <c r="D118" s="179">
        <f t="shared" si="6"/>
        <v>73</v>
      </c>
      <c r="E118" s="180"/>
      <c r="F118" s="75" t="s">
        <v>351</v>
      </c>
      <c r="G118" s="76"/>
      <c r="H118" s="76"/>
      <c r="I118" s="76"/>
      <c r="J118" s="76"/>
      <c r="K118" s="76"/>
      <c r="L118" s="76"/>
      <c r="M118" s="76"/>
      <c r="N118" s="76"/>
      <c r="O118" s="76"/>
      <c r="P118" s="77"/>
      <c r="Q118" s="181">
        <v>220151</v>
      </c>
      <c r="R118" s="182"/>
      <c r="S118" s="183"/>
      <c r="T118" s="184" t="str">
        <f t="shared" si="4"/>
        <v>異常終了</v>
      </c>
      <c r="U118" s="185"/>
      <c r="V118" s="186"/>
      <c r="W118" s="102" t="s">
        <v>1265</v>
      </c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4"/>
      <c r="AR118" s="6" t="s">
        <v>735</v>
      </c>
      <c r="AS118" s="5" t="str">
        <f t="shared" si="5"/>
        <v xml:space="preserve">   [220151]エラー: 第${_item_number}項目 -「FT」または「BT」を指定した場合、_lengthは3以上である必要があります。</v>
      </c>
    </row>
    <row r="119" spans="4:45" ht="36" customHeight="1">
      <c r="D119" s="179">
        <f t="shared" si="6"/>
        <v>74</v>
      </c>
      <c r="E119" s="180"/>
      <c r="F119" s="75" t="s">
        <v>351</v>
      </c>
      <c r="G119" s="76"/>
      <c r="H119" s="76"/>
      <c r="I119" s="76"/>
      <c r="J119" s="76"/>
      <c r="K119" s="76"/>
      <c r="L119" s="76"/>
      <c r="M119" s="76"/>
      <c r="N119" s="76"/>
      <c r="O119" s="76"/>
      <c r="P119" s="77"/>
      <c r="Q119" s="181">
        <v>220152</v>
      </c>
      <c r="R119" s="182"/>
      <c r="S119" s="183"/>
      <c r="T119" s="184" t="str">
        <f t="shared" si="4"/>
        <v>異常終了</v>
      </c>
      <c r="U119" s="185"/>
      <c r="V119" s="186"/>
      <c r="W119" s="102" t="s">
        <v>1264</v>
      </c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4"/>
      <c r="AR119" s="6" t="s">
        <v>735</v>
      </c>
      <c r="AS119" s="5" t="str">
        <f t="shared" si="5"/>
        <v xml:space="preserve">   [220152]エラー: 第${_item_number}項目 -「ft」または「bt」を指定した場合、_lengthは2以上である必要があります。</v>
      </c>
    </row>
    <row r="120" spans="4:45" ht="36" customHeight="1">
      <c r="D120" s="179">
        <f t="shared" si="6"/>
        <v>75</v>
      </c>
      <c r="E120" s="180"/>
      <c r="F120" s="75" t="s">
        <v>351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7"/>
      <c r="Q120" s="181">
        <v>220153</v>
      </c>
      <c r="R120" s="182"/>
      <c r="S120" s="183"/>
      <c r="T120" s="184" t="str">
        <f t="shared" si="4"/>
        <v>異常終了</v>
      </c>
      <c r="U120" s="185"/>
      <c r="V120" s="186"/>
      <c r="W120" s="102" t="s">
        <v>1268</v>
      </c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4"/>
      <c r="AR120" s="6" t="s">
        <v>735</v>
      </c>
      <c r="AS120" s="5" t="str">
        <f t="shared" si="5"/>
        <v xml:space="preserve">   [220153]エラー: 第${_item_number}項目 -「FT」または「BT」を指定した場合、_lengthは4以上である必要があります。</v>
      </c>
    </row>
    <row r="121" spans="4:45" ht="36" customHeight="1">
      <c r="D121" s="179">
        <f t="shared" si="6"/>
        <v>76</v>
      </c>
      <c r="E121" s="180"/>
      <c r="F121" s="75" t="s">
        <v>351</v>
      </c>
      <c r="G121" s="76"/>
      <c r="H121" s="76"/>
      <c r="I121" s="76"/>
      <c r="J121" s="76"/>
      <c r="K121" s="76"/>
      <c r="L121" s="76"/>
      <c r="M121" s="76"/>
      <c r="N121" s="76"/>
      <c r="O121" s="76"/>
      <c r="P121" s="77"/>
      <c r="Q121" s="181">
        <v>220154</v>
      </c>
      <c r="R121" s="182"/>
      <c r="S121" s="183"/>
      <c r="T121" s="184" t="str">
        <f t="shared" si="4"/>
        <v>異常終了</v>
      </c>
      <c r="U121" s="185"/>
      <c r="V121" s="186"/>
      <c r="W121" s="102" t="s">
        <v>1266</v>
      </c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4"/>
      <c r="AR121" s="6" t="s">
        <v>735</v>
      </c>
      <c r="AS121" s="5" t="str">
        <f t="shared" si="5"/>
        <v xml:space="preserve">   [220154]エラー: 第${_item_number}項目 -「ft」または「bt」を指定した場合、_lengthは3以上である必要があります。</v>
      </c>
    </row>
    <row r="122" spans="4:45" ht="36" customHeight="1">
      <c r="D122" s="179">
        <f t="shared" si="6"/>
        <v>77</v>
      </c>
      <c r="E122" s="180"/>
      <c r="F122" s="75" t="s">
        <v>351</v>
      </c>
      <c r="G122" s="76"/>
      <c r="H122" s="76"/>
      <c r="I122" s="76"/>
      <c r="J122" s="76"/>
      <c r="K122" s="76"/>
      <c r="L122" s="76"/>
      <c r="M122" s="76"/>
      <c r="N122" s="76"/>
      <c r="O122" s="76"/>
      <c r="P122" s="77"/>
      <c r="Q122" s="181">
        <v>220155</v>
      </c>
      <c r="R122" s="182"/>
      <c r="S122" s="183"/>
      <c r="T122" s="184" t="str">
        <f t="shared" si="4"/>
        <v>異常終了</v>
      </c>
      <c r="U122" s="185"/>
      <c r="V122" s="186"/>
      <c r="W122" s="102" t="s">
        <v>794</v>
      </c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4"/>
      <c r="AR122" s="6" t="s">
        <v>735</v>
      </c>
      <c r="AS122" s="5" t="str">
        <f t="shared" si="5"/>
        <v xml:space="preserve">   [220155]エラー: 第${_item_number}項目 - データ型 longの設定桁数は${_length}です。1以上の整数を指定してください。</v>
      </c>
    </row>
    <row r="123" spans="4:45" ht="36" customHeight="1">
      <c r="D123" s="179">
        <f t="shared" si="6"/>
        <v>78</v>
      </c>
      <c r="E123" s="180"/>
      <c r="F123" s="75" t="s">
        <v>351</v>
      </c>
      <c r="G123" s="76"/>
      <c r="H123" s="76"/>
      <c r="I123" s="76"/>
      <c r="J123" s="76"/>
      <c r="K123" s="76"/>
      <c r="L123" s="76"/>
      <c r="M123" s="76"/>
      <c r="N123" s="76"/>
      <c r="O123" s="76"/>
      <c r="P123" s="77"/>
      <c r="Q123" s="181">
        <v>220156</v>
      </c>
      <c r="R123" s="182"/>
      <c r="S123" s="183"/>
      <c r="T123" s="184" t="str">
        <f t="shared" si="4"/>
        <v>異常終了</v>
      </c>
      <c r="U123" s="185"/>
      <c r="V123" s="186"/>
      <c r="W123" s="102" t="s">
        <v>684</v>
      </c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4"/>
      <c r="AR123" s="6" t="s">
        <v>735</v>
      </c>
      <c r="AS123" s="5" t="str">
        <f t="shared" si="5"/>
        <v xml:space="preserve">   [220156]エラー: 第${_item_number}項目 - データ型 longの長さ${_length}は最大20桁までしか指定できません。(無符号：整数のみ)</v>
      </c>
    </row>
    <row r="124" spans="4:45" ht="36" customHeight="1">
      <c r="D124" s="179">
        <f t="shared" si="6"/>
        <v>79</v>
      </c>
      <c r="E124" s="180"/>
      <c r="F124" s="75" t="s">
        <v>351</v>
      </c>
      <c r="G124" s="76"/>
      <c r="H124" s="76"/>
      <c r="I124" s="76"/>
      <c r="J124" s="76"/>
      <c r="K124" s="76"/>
      <c r="L124" s="76"/>
      <c r="M124" s="76"/>
      <c r="N124" s="76"/>
      <c r="O124" s="76"/>
      <c r="P124" s="77"/>
      <c r="Q124" s="181">
        <v>220157</v>
      </c>
      <c r="R124" s="182"/>
      <c r="S124" s="183"/>
      <c r="T124" s="184" t="str">
        <f t="shared" si="4"/>
        <v>異常終了</v>
      </c>
      <c r="U124" s="185"/>
      <c r="V124" s="186"/>
      <c r="W124" s="102" t="s">
        <v>683</v>
      </c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4"/>
      <c r="AR124" s="6" t="s">
        <v>735</v>
      </c>
      <c r="AS124" s="5" t="str">
        <f t="shared" si="5"/>
        <v xml:space="preserve">   [220157]エラー: 第${_item_number}項目 - データ型 longの長さ${_length}は最大19桁までしか指定できません。(符号付き)</v>
      </c>
    </row>
    <row r="125" spans="4:45" ht="36" customHeight="1">
      <c r="D125" s="179">
        <f t="shared" si="6"/>
        <v>80</v>
      </c>
      <c r="E125" s="180"/>
      <c r="F125" s="75" t="s">
        <v>351</v>
      </c>
      <c r="G125" s="76"/>
      <c r="H125" s="76"/>
      <c r="I125" s="76"/>
      <c r="J125" s="76"/>
      <c r="K125" s="76"/>
      <c r="L125" s="76"/>
      <c r="M125" s="76"/>
      <c r="N125" s="76"/>
      <c r="O125" s="76"/>
      <c r="P125" s="77"/>
      <c r="Q125" s="181">
        <v>220158</v>
      </c>
      <c r="R125" s="182"/>
      <c r="S125" s="183"/>
      <c r="T125" s="184" t="str">
        <f t="shared" si="4"/>
        <v>異常終了</v>
      </c>
      <c r="U125" s="185"/>
      <c r="V125" s="186"/>
      <c r="W125" s="102" t="s">
        <v>1265</v>
      </c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4"/>
      <c r="AR125" s="6" t="s">
        <v>735</v>
      </c>
      <c r="AS125" s="5" t="str">
        <f t="shared" si="5"/>
        <v xml:space="preserve">   [220158]エラー: 第${_item_number}項目 -「FT」または「BT」を指定した場合、_lengthは3以上である必要があります。</v>
      </c>
    </row>
    <row r="126" spans="4:45" ht="36" customHeight="1">
      <c r="D126" s="179">
        <f t="shared" si="6"/>
        <v>81</v>
      </c>
      <c r="E126" s="180"/>
      <c r="F126" s="75" t="s">
        <v>351</v>
      </c>
      <c r="G126" s="76"/>
      <c r="H126" s="76"/>
      <c r="I126" s="76"/>
      <c r="J126" s="76"/>
      <c r="K126" s="76"/>
      <c r="L126" s="76"/>
      <c r="M126" s="76"/>
      <c r="N126" s="76"/>
      <c r="O126" s="76"/>
      <c r="P126" s="77"/>
      <c r="Q126" s="181">
        <v>220159</v>
      </c>
      <c r="R126" s="182"/>
      <c r="S126" s="183"/>
      <c r="T126" s="184" t="str">
        <f t="shared" si="4"/>
        <v>異常終了</v>
      </c>
      <c r="U126" s="185"/>
      <c r="V126" s="186"/>
      <c r="W126" s="102" t="s">
        <v>1264</v>
      </c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4"/>
      <c r="AR126" s="6" t="s">
        <v>735</v>
      </c>
      <c r="AS126" s="5" t="str">
        <f t="shared" si="5"/>
        <v xml:space="preserve">   [220159]エラー: 第${_item_number}項目 -「ft」または「bt」を指定した場合、_lengthは2以上である必要があります。</v>
      </c>
    </row>
    <row r="127" spans="4:45" ht="36" customHeight="1">
      <c r="D127" s="179">
        <f t="shared" si="6"/>
        <v>82</v>
      </c>
      <c r="E127" s="180"/>
      <c r="F127" s="75" t="s">
        <v>351</v>
      </c>
      <c r="G127" s="76"/>
      <c r="H127" s="76"/>
      <c r="I127" s="76"/>
      <c r="J127" s="76"/>
      <c r="K127" s="76"/>
      <c r="L127" s="76"/>
      <c r="M127" s="76"/>
      <c r="N127" s="76"/>
      <c r="O127" s="76"/>
      <c r="P127" s="77"/>
      <c r="Q127" s="181">
        <v>220160</v>
      </c>
      <c r="R127" s="182"/>
      <c r="S127" s="183"/>
      <c r="T127" s="184" t="str">
        <f t="shared" si="4"/>
        <v>異常終了</v>
      </c>
      <c r="U127" s="185"/>
      <c r="V127" s="186"/>
      <c r="W127" s="102" t="s">
        <v>1268</v>
      </c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4"/>
      <c r="AR127" s="6" t="s">
        <v>735</v>
      </c>
      <c r="AS127" s="5" t="str">
        <f t="shared" si="5"/>
        <v xml:space="preserve">   [220160]エラー: 第${_item_number}項目 -「FT」または「BT」を指定した場合、_lengthは4以上である必要があります。</v>
      </c>
    </row>
    <row r="128" spans="4:45" ht="36" customHeight="1">
      <c r="D128" s="179">
        <f t="shared" si="6"/>
        <v>83</v>
      </c>
      <c r="E128" s="180"/>
      <c r="F128" s="75" t="s">
        <v>351</v>
      </c>
      <c r="G128" s="76"/>
      <c r="H128" s="76"/>
      <c r="I128" s="76"/>
      <c r="J128" s="76"/>
      <c r="K128" s="76"/>
      <c r="L128" s="76"/>
      <c r="M128" s="76"/>
      <c r="N128" s="76"/>
      <c r="O128" s="76"/>
      <c r="P128" s="77"/>
      <c r="Q128" s="181">
        <v>220161</v>
      </c>
      <c r="R128" s="182"/>
      <c r="S128" s="183"/>
      <c r="T128" s="184" t="str">
        <f t="shared" ref="T128:T138" si="7">IF(MID(TEXT($Q128,"000000"),3,2)="00","正常終了",IF(MID(TEXT($Q128,"000000"),3,2)="01","異常終了",IF(MID(TEXT($Q128,"000000"),3,2)="02","警告")))</f>
        <v>異常終了</v>
      </c>
      <c r="U128" s="185"/>
      <c r="V128" s="186"/>
      <c r="W128" s="102" t="s">
        <v>1266</v>
      </c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4"/>
      <c r="AR128" s="6" t="s">
        <v>735</v>
      </c>
      <c r="AS128" s="5" t="str">
        <f t="shared" si="5"/>
        <v xml:space="preserve">   [220161]エラー: 第${_item_number}項目 -「ft」または「bt」を指定した場合、_lengthは3以上である必要があります。</v>
      </c>
    </row>
    <row r="129" spans="4:45" ht="36" customHeight="1">
      <c r="D129" s="179">
        <f t="shared" si="6"/>
        <v>84</v>
      </c>
      <c r="E129" s="180"/>
      <c r="F129" s="75" t="s">
        <v>351</v>
      </c>
      <c r="G129" s="76"/>
      <c r="H129" s="76"/>
      <c r="I129" s="76"/>
      <c r="J129" s="76"/>
      <c r="K129" s="76"/>
      <c r="L129" s="76"/>
      <c r="M129" s="76"/>
      <c r="N129" s="76"/>
      <c r="O129" s="76"/>
      <c r="P129" s="77"/>
      <c r="Q129" s="181">
        <v>220162</v>
      </c>
      <c r="R129" s="182"/>
      <c r="S129" s="183"/>
      <c r="T129" s="184" t="str">
        <f t="shared" si="7"/>
        <v>異常終了</v>
      </c>
      <c r="U129" s="185"/>
      <c r="V129" s="186"/>
      <c r="W129" s="102" t="s">
        <v>1269</v>
      </c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4"/>
      <c r="AR129" s="6" t="s">
        <v>735</v>
      </c>
      <c r="AS129" s="5" t="str">
        <f t="shared" si="5"/>
        <v xml:space="preserve">   [220162]エラー: 第${_item_number}項目 - _lengthの値が無効です。小数点(.)を含める必要があります。</v>
      </c>
    </row>
    <row r="130" spans="4:45" ht="36" customHeight="1">
      <c r="D130" s="179">
        <f t="shared" si="6"/>
        <v>85</v>
      </c>
      <c r="E130" s="180"/>
      <c r="F130" s="75" t="s">
        <v>351</v>
      </c>
      <c r="G130" s="76"/>
      <c r="H130" s="76"/>
      <c r="I130" s="76"/>
      <c r="J130" s="76"/>
      <c r="K130" s="76"/>
      <c r="L130" s="76"/>
      <c r="M130" s="76"/>
      <c r="N130" s="76"/>
      <c r="O130" s="76"/>
      <c r="P130" s="77"/>
      <c r="Q130" s="181">
        <v>220163</v>
      </c>
      <c r="R130" s="182"/>
      <c r="S130" s="183"/>
      <c r="T130" s="184" t="str">
        <f t="shared" si="7"/>
        <v>異常終了</v>
      </c>
      <c r="U130" s="185"/>
      <c r="V130" s="186"/>
      <c r="W130" s="102" t="s">
        <v>1270</v>
      </c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4"/>
      <c r="AR130" s="6" t="s">
        <v>735</v>
      </c>
      <c r="AS130" s="5" t="str">
        <f t="shared" si="5"/>
        <v xml:space="preserve">   [220163]エラー: 第${_item_number}項目 - _lengthの値が無効です。整数部および小数部には数値を指定してください。</v>
      </c>
    </row>
    <row r="131" spans="4:45" ht="36" customHeight="1">
      <c r="D131" s="179">
        <f t="shared" si="6"/>
        <v>86</v>
      </c>
      <c r="E131" s="180"/>
      <c r="F131" s="75" t="s">
        <v>351</v>
      </c>
      <c r="G131" s="76"/>
      <c r="H131" s="76"/>
      <c r="I131" s="76"/>
      <c r="J131" s="76"/>
      <c r="K131" s="76"/>
      <c r="L131" s="76"/>
      <c r="M131" s="76"/>
      <c r="N131" s="76"/>
      <c r="O131" s="76"/>
      <c r="P131" s="77"/>
      <c r="Q131" s="181">
        <v>220164</v>
      </c>
      <c r="R131" s="182"/>
      <c r="S131" s="183"/>
      <c r="T131" s="184" t="str">
        <f t="shared" si="7"/>
        <v>異常終了</v>
      </c>
      <c r="U131" s="185"/>
      <c r="V131" s="186"/>
      <c r="W131" s="102" t="s">
        <v>1271</v>
      </c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4"/>
      <c r="AR131" s="6" t="s">
        <v>735</v>
      </c>
      <c r="AS131" s="5" t="str">
        <f t="shared" si="5"/>
        <v xml:space="preserve">   [220164]エラー: 第${_item_number}項目 - _lengthの値が無効です。整数部または小数部のいずれかが1以上である必要があります。</v>
      </c>
    </row>
    <row r="132" spans="4:45" ht="36" customHeight="1">
      <c r="D132" s="179">
        <f t="shared" si="6"/>
        <v>87</v>
      </c>
      <c r="E132" s="180"/>
      <c r="F132" s="75" t="s">
        <v>351</v>
      </c>
      <c r="G132" s="76"/>
      <c r="H132" s="76"/>
      <c r="I132" s="76"/>
      <c r="J132" s="76"/>
      <c r="K132" s="76"/>
      <c r="L132" s="76"/>
      <c r="M132" s="76"/>
      <c r="N132" s="76"/>
      <c r="O132" s="76"/>
      <c r="P132" s="77"/>
      <c r="Q132" s="181">
        <v>220165</v>
      </c>
      <c r="R132" s="182"/>
      <c r="S132" s="183"/>
      <c r="T132" s="184" t="str">
        <f t="shared" si="7"/>
        <v>異常終了</v>
      </c>
      <c r="U132" s="185"/>
      <c r="V132" s="186"/>
      <c r="W132" s="102" t="s">
        <v>1271</v>
      </c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4"/>
      <c r="AR132" s="6" t="s">
        <v>735</v>
      </c>
      <c r="AS132" s="5" t="str">
        <f t="shared" si="5"/>
        <v xml:space="preserve">   [220165]エラー: 第${_item_number}項目 - _lengthの値が無効です。整数部または小数部のいずれかが1以上である必要があります。</v>
      </c>
    </row>
    <row r="133" spans="4:45" ht="36" customHeight="1">
      <c r="D133" s="179">
        <f t="shared" si="6"/>
        <v>88</v>
      </c>
      <c r="E133" s="180"/>
      <c r="F133" s="75" t="s">
        <v>351</v>
      </c>
      <c r="G133" s="76"/>
      <c r="H133" s="76"/>
      <c r="I133" s="76"/>
      <c r="J133" s="76"/>
      <c r="K133" s="76"/>
      <c r="L133" s="76"/>
      <c r="M133" s="76"/>
      <c r="N133" s="76"/>
      <c r="O133" s="76"/>
      <c r="P133" s="77"/>
      <c r="Q133" s="181">
        <v>220166</v>
      </c>
      <c r="R133" s="182"/>
      <c r="S133" s="183"/>
      <c r="T133" s="184" t="str">
        <f t="shared" si="7"/>
        <v>異常終了</v>
      </c>
      <c r="U133" s="185"/>
      <c r="V133" s="186"/>
      <c r="W133" s="102" t="s">
        <v>1272</v>
      </c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4"/>
      <c r="AR133" s="6" t="s">
        <v>735</v>
      </c>
      <c r="AS133" s="5" t="str">
        <f t="shared" ref="AS133:AS137" si="8">IF(W133="","","   "&amp;"["&amp;TEXT($Q133,"000000")&amp;"]"&amp;$W133)</f>
        <v xml:space="preserve">   [220166]エラー: 第${_item_number}項目 - データ型 float小数部の設定桁数は${_fractional_part}です。最大7桁までしか指定できません。</v>
      </c>
    </row>
    <row r="134" spans="4:45" ht="36" customHeight="1">
      <c r="D134" s="179">
        <f t="shared" si="6"/>
        <v>89</v>
      </c>
      <c r="E134" s="180"/>
      <c r="F134" s="75" t="s">
        <v>351</v>
      </c>
      <c r="G134" s="76"/>
      <c r="H134" s="76"/>
      <c r="I134" s="76"/>
      <c r="J134" s="76"/>
      <c r="K134" s="76"/>
      <c r="L134" s="76"/>
      <c r="M134" s="76"/>
      <c r="N134" s="76"/>
      <c r="O134" s="76"/>
      <c r="P134" s="77"/>
      <c r="Q134" s="181">
        <v>220162</v>
      </c>
      <c r="R134" s="182"/>
      <c r="S134" s="183"/>
      <c r="T134" s="184" t="str">
        <f t="shared" si="7"/>
        <v>異常終了</v>
      </c>
      <c r="U134" s="185"/>
      <c r="V134" s="186"/>
      <c r="W134" s="102" t="s">
        <v>1269</v>
      </c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4"/>
      <c r="AR134" s="6" t="s">
        <v>735</v>
      </c>
      <c r="AS134" s="5" t="str">
        <f t="shared" si="8"/>
        <v xml:space="preserve">   [220162]エラー: 第${_item_number}項目 - _lengthの値が無効です。小数点(.)を含める必要があります。</v>
      </c>
    </row>
    <row r="135" spans="4:45" ht="36" customHeight="1">
      <c r="D135" s="179">
        <f t="shared" si="6"/>
        <v>90</v>
      </c>
      <c r="E135" s="180"/>
      <c r="F135" s="75" t="s">
        <v>351</v>
      </c>
      <c r="G135" s="76"/>
      <c r="H135" s="76"/>
      <c r="I135" s="76"/>
      <c r="J135" s="76"/>
      <c r="K135" s="76"/>
      <c r="L135" s="76"/>
      <c r="M135" s="76"/>
      <c r="N135" s="76"/>
      <c r="O135" s="76"/>
      <c r="P135" s="77"/>
      <c r="Q135" s="181">
        <v>220163</v>
      </c>
      <c r="R135" s="182"/>
      <c r="S135" s="183"/>
      <c r="T135" s="184" t="str">
        <f t="shared" si="7"/>
        <v>異常終了</v>
      </c>
      <c r="U135" s="185"/>
      <c r="V135" s="186"/>
      <c r="W135" s="102" t="s">
        <v>1270</v>
      </c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4"/>
      <c r="AR135" s="6" t="s">
        <v>735</v>
      </c>
      <c r="AS135" s="5" t="str">
        <f t="shared" si="8"/>
        <v xml:space="preserve">   [220163]エラー: 第${_item_number}項目 - _lengthの値が無効です。整数部および小数部には数値を指定してください。</v>
      </c>
    </row>
    <row r="136" spans="4:45" ht="36" customHeight="1">
      <c r="D136" s="179">
        <f t="shared" si="6"/>
        <v>91</v>
      </c>
      <c r="E136" s="180"/>
      <c r="F136" s="75" t="s">
        <v>351</v>
      </c>
      <c r="G136" s="76"/>
      <c r="H136" s="76"/>
      <c r="I136" s="76"/>
      <c r="J136" s="76"/>
      <c r="K136" s="76"/>
      <c r="L136" s="76"/>
      <c r="M136" s="76"/>
      <c r="N136" s="76"/>
      <c r="O136" s="76"/>
      <c r="P136" s="77"/>
      <c r="Q136" s="181">
        <v>220164</v>
      </c>
      <c r="R136" s="182"/>
      <c r="S136" s="183"/>
      <c r="T136" s="184" t="str">
        <f t="shared" si="7"/>
        <v>異常終了</v>
      </c>
      <c r="U136" s="185"/>
      <c r="V136" s="186"/>
      <c r="W136" s="102" t="s">
        <v>1271</v>
      </c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4"/>
      <c r="AR136" s="6" t="s">
        <v>735</v>
      </c>
      <c r="AS136" s="5" t="str">
        <f t="shared" si="8"/>
        <v xml:space="preserve">   [220164]エラー: 第${_item_number}項目 - _lengthの値が無効です。整数部または小数部のいずれかが1以上である必要があります。</v>
      </c>
    </row>
    <row r="137" spans="4:45" ht="36" customHeight="1">
      <c r="D137" s="179">
        <f t="shared" si="6"/>
        <v>92</v>
      </c>
      <c r="E137" s="180"/>
      <c r="F137" s="75" t="s">
        <v>351</v>
      </c>
      <c r="G137" s="76"/>
      <c r="H137" s="76"/>
      <c r="I137" s="76"/>
      <c r="J137" s="76"/>
      <c r="K137" s="76"/>
      <c r="L137" s="76"/>
      <c r="M137" s="76"/>
      <c r="N137" s="76"/>
      <c r="O137" s="76"/>
      <c r="P137" s="77"/>
      <c r="Q137" s="181">
        <v>220165</v>
      </c>
      <c r="R137" s="182"/>
      <c r="S137" s="183"/>
      <c r="T137" s="184" t="str">
        <f t="shared" si="7"/>
        <v>異常終了</v>
      </c>
      <c r="U137" s="185"/>
      <c r="V137" s="186"/>
      <c r="W137" s="102" t="s">
        <v>1271</v>
      </c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4"/>
      <c r="AR137" s="6" t="s">
        <v>735</v>
      </c>
      <c r="AS137" s="5" t="str">
        <f t="shared" si="8"/>
        <v xml:space="preserve">   [220165]エラー: 第${_item_number}項目 - _lengthの値が無効です。整数部または小数部のいずれかが1以上である必要があります。</v>
      </c>
    </row>
    <row r="138" spans="4:45" ht="36" customHeight="1">
      <c r="D138" s="179">
        <f t="shared" si="6"/>
        <v>93</v>
      </c>
      <c r="E138" s="180"/>
      <c r="F138" s="75" t="s">
        <v>351</v>
      </c>
      <c r="G138" s="76"/>
      <c r="H138" s="76"/>
      <c r="I138" s="76"/>
      <c r="J138" s="76"/>
      <c r="K138" s="76"/>
      <c r="L138" s="76"/>
      <c r="M138" s="76"/>
      <c r="N138" s="76"/>
      <c r="O138" s="76"/>
      <c r="P138" s="77"/>
      <c r="Q138" s="181">
        <v>220166</v>
      </c>
      <c r="R138" s="182"/>
      <c r="S138" s="183"/>
      <c r="T138" s="184" t="str">
        <f t="shared" si="7"/>
        <v>異常終了</v>
      </c>
      <c r="U138" s="185"/>
      <c r="V138" s="186"/>
      <c r="W138" s="102" t="s">
        <v>1272</v>
      </c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4"/>
      <c r="AR138" s="6" t="s">
        <v>735</v>
      </c>
      <c r="AS138" s="5" t="str">
        <f t="shared" ref="AS138" si="9">IF(W138="","","   "&amp;"["&amp;TEXT($Q138,"000000")&amp;"]"&amp;$W138)</f>
        <v xml:space="preserve">   [220166]エラー: 第${_item_number}項目 - データ型 float小数部の設定桁数は${_fractional_part}です。最大7桁までしか指定できません。</v>
      </c>
    </row>
    <row r="139" spans="4:45" ht="36" customHeight="1">
      <c r="D139" s="179">
        <f t="shared" si="6"/>
        <v>94</v>
      </c>
      <c r="E139" s="180"/>
      <c r="F139" s="75" t="s">
        <v>358</v>
      </c>
      <c r="G139" s="76"/>
      <c r="H139" s="76"/>
      <c r="I139" s="76"/>
      <c r="J139" s="76"/>
      <c r="K139" s="76"/>
      <c r="L139" s="76"/>
      <c r="M139" s="76"/>
      <c r="N139" s="76"/>
      <c r="O139" s="76"/>
      <c r="P139" s="77"/>
      <c r="Q139" s="181">
        <v>230001</v>
      </c>
      <c r="R139" s="182"/>
      <c r="S139" s="183"/>
      <c r="T139" s="184" t="str">
        <f t="shared" ref="T139:T195" si="10">IF(MID(TEXT($Q139,"000000"),3,2)="00","正常終了",IF(MID(TEXT($Q139,"000000"),3,2)="01","異常終了",IF(MID(TEXT($Q139,"000000"),3,2)="02","警告")))</f>
        <v>正常終了</v>
      </c>
      <c r="U139" s="185"/>
      <c r="V139" s="186"/>
      <c r="W139" s="102" t="s">
        <v>678</v>
      </c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4"/>
      <c r="AR139" s="6" t="s">
        <v>735</v>
      </c>
      <c r="AS139" s="5" t="str">
        <f t="shared" si="5"/>
        <v xml:space="preserve">   [230001]設定ファイルの内容問題なし。</v>
      </c>
    </row>
    <row r="140" spans="4:45" ht="36" customHeight="1">
      <c r="D140" s="179">
        <f t="shared" si="6"/>
        <v>95</v>
      </c>
      <c r="E140" s="180"/>
      <c r="F140" s="75" t="s">
        <v>358</v>
      </c>
      <c r="G140" s="76"/>
      <c r="H140" s="76"/>
      <c r="I140" s="76"/>
      <c r="J140" s="76"/>
      <c r="K140" s="76"/>
      <c r="L140" s="76"/>
      <c r="M140" s="76"/>
      <c r="N140" s="76"/>
      <c r="O140" s="76"/>
      <c r="P140" s="77"/>
      <c r="Q140" s="181">
        <v>230101</v>
      </c>
      <c r="R140" s="182"/>
      <c r="S140" s="183"/>
      <c r="T140" s="184" t="str">
        <f t="shared" si="10"/>
        <v>異常終了</v>
      </c>
      <c r="U140" s="185"/>
      <c r="V140" s="186"/>
      <c r="W140" s="102" t="s">
        <v>1112</v>
      </c>
      <c r="X140" s="103"/>
      <c r="Y140" s="103"/>
      <c r="Z140" s="103"/>
      <c r="AA140" s="103"/>
      <c r="AB140" s="103"/>
      <c r="AC140" s="103"/>
      <c r="AD140" s="103"/>
      <c r="AE140" s="103"/>
      <c r="AF140" s="103"/>
      <c r="AG140" s="103"/>
      <c r="AH140" s="103"/>
      <c r="AI140" s="103"/>
      <c r="AJ140" s="103"/>
      <c r="AK140" s="103"/>
      <c r="AL140" s="103"/>
      <c r="AM140" s="103"/>
      <c r="AN140" s="103"/>
      <c r="AO140" s="103"/>
      <c r="AP140" s="103"/>
      <c r="AQ140" s="104"/>
      <c r="AR140" s="6" t="s">
        <v>735</v>
      </c>
      <c r="AS140" s="5" t="str">
        <f t="shared" si="5"/>
        <v xml:space="preserve">   [230101]エラー: 設定ファイル ${_config_file} が存在しません。</v>
      </c>
    </row>
    <row r="141" spans="4:45" ht="36" customHeight="1">
      <c r="D141" s="179">
        <f t="shared" si="6"/>
        <v>96</v>
      </c>
      <c r="E141" s="180"/>
      <c r="F141" s="75" t="s">
        <v>358</v>
      </c>
      <c r="G141" s="76"/>
      <c r="H141" s="76"/>
      <c r="I141" s="76"/>
      <c r="J141" s="76"/>
      <c r="K141" s="76"/>
      <c r="L141" s="76"/>
      <c r="M141" s="76"/>
      <c r="N141" s="76"/>
      <c r="O141" s="76"/>
      <c r="P141" s="77"/>
      <c r="Q141" s="181">
        <v>230102</v>
      </c>
      <c r="R141" s="182"/>
      <c r="S141" s="183"/>
      <c r="T141" s="184" t="str">
        <f t="shared" si="10"/>
        <v>異常終了</v>
      </c>
      <c r="U141" s="185"/>
      <c r="V141" s="186"/>
      <c r="W141" s="102" t="s">
        <v>1114</v>
      </c>
      <c r="X141" s="103"/>
      <c r="Y141" s="103"/>
      <c r="Z141" s="103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03"/>
      <c r="AQ141" s="104"/>
      <c r="AR141" s="6" t="s">
        <v>735</v>
      </c>
      <c r="AS141" s="5" t="str">
        <f t="shared" si="5"/>
        <v xml:space="preserve">   [230102]エラー: FILE_NAMEを指定してください。</v>
      </c>
    </row>
    <row r="142" spans="4:45" ht="36" customHeight="1">
      <c r="D142" s="179">
        <f t="shared" si="6"/>
        <v>97</v>
      </c>
      <c r="E142" s="180"/>
      <c r="F142" s="75" t="s">
        <v>358</v>
      </c>
      <c r="G142" s="76"/>
      <c r="H142" s="76"/>
      <c r="I142" s="76"/>
      <c r="J142" s="76"/>
      <c r="K142" s="76"/>
      <c r="L142" s="76"/>
      <c r="M142" s="76"/>
      <c r="N142" s="76"/>
      <c r="O142" s="76"/>
      <c r="P142" s="77"/>
      <c r="Q142" s="181">
        <v>230103</v>
      </c>
      <c r="R142" s="182"/>
      <c r="S142" s="183"/>
      <c r="T142" s="184" t="str">
        <f t="shared" si="10"/>
        <v>異常終了</v>
      </c>
      <c r="U142" s="185"/>
      <c r="V142" s="186"/>
      <c r="W142" s="102" t="s">
        <v>1113</v>
      </c>
      <c r="X142" s="103"/>
      <c r="Y142" s="103"/>
      <c r="Z142" s="103"/>
      <c r="AA142" s="103"/>
      <c r="AB142" s="103"/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/>
      <c r="AP142" s="103"/>
      <c r="AQ142" s="104"/>
      <c r="AR142" s="6" t="s">
        <v>735</v>
      </c>
      <c r="AS142" s="5" t="str">
        <f t="shared" si="5"/>
        <v xml:space="preserve">   [230103]エラー: FILE_EXTENSIONは 'NONE', '.csv', '.tsv', '.txt' のいずれかで指定してください。</v>
      </c>
    </row>
    <row r="143" spans="4:45" ht="36" customHeight="1">
      <c r="D143" s="179">
        <f t="shared" si="6"/>
        <v>98</v>
      </c>
      <c r="E143" s="180"/>
      <c r="F143" s="75" t="s">
        <v>358</v>
      </c>
      <c r="G143" s="76"/>
      <c r="H143" s="76"/>
      <c r="I143" s="76"/>
      <c r="J143" s="76"/>
      <c r="K143" s="76"/>
      <c r="L143" s="76"/>
      <c r="M143" s="76"/>
      <c r="N143" s="76"/>
      <c r="O143" s="76"/>
      <c r="P143" s="77"/>
      <c r="Q143" s="181">
        <v>230104</v>
      </c>
      <c r="R143" s="182"/>
      <c r="S143" s="183"/>
      <c r="T143" s="184" t="str">
        <f t="shared" si="10"/>
        <v>異常終了</v>
      </c>
      <c r="U143" s="185"/>
      <c r="V143" s="186"/>
      <c r="W143" s="102" t="s">
        <v>1115</v>
      </c>
      <c r="X143" s="103"/>
      <c r="Y143" s="103"/>
      <c r="Z143" s="103"/>
      <c r="AA143" s="103"/>
      <c r="AB143" s="103"/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/>
      <c r="AP143" s="103"/>
      <c r="AQ143" s="104"/>
      <c r="AR143" s="6" t="s">
        <v>735</v>
      </c>
      <c r="AS143" s="5" t="str">
        <f t="shared" si="5"/>
        <v xml:space="preserve">   [230104]エラー: FILE_COMPRESSIONは 'NONE', '.gz', '.zip', '.Z', '.tar', '.7z' のいずれかで指定してください。</v>
      </c>
    </row>
    <row r="144" spans="4:45" ht="36" customHeight="1">
      <c r="D144" s="179">
        <f t="shared" si="6"/>
        <v>99</v>
      </c>
      <c r="E144" s="180"/>
      <c r="F144" s="75" t="s">
        <v>358</v>
      </c>
      <c r="G144" s="76"/>
      <c r="H144" s="76"/>
      <c r="I144" s="76"/>
      <c r="J144" s="76"/>
      <c r="K144" s="76"/>
      <c r="L144" s="76"/>
      <c r="M144" s="76"/>
      <c r="N144" s="76"/>
      <c r="O144" s="76"/>
      <c r="P144" s="77"/>
      <c r="Q144" s="181">
        <v>230105</v>
      </c>
      <c r="R144" s="182"/>
      <c r="S144" s="183"/>
      <c r="T144" s="184" t="str">
        <f t="shared" si="10"/>
        <v>異常終了</v>
      </c>
      <c r="U144" s="185"/>
      <c r="V144" s="186"/>
      <c r="W144" s="102" t="s">
        <v>1116</v>
      </c>
      <c r="X144" s="103"/>
      <c r="Y144" s="103"/>
      <c r="Z144" s="103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  <c r="AO144" s="103"/>
      <c r="AP144" s="103"/>
      <c r="AQ144" s="104"/>
      <c r="AR144" s="6" t="s">
        <v>735</v>
      </c>
      <c r="AS144" s="5" t="str">
        <f t="shared" si="5"/>
        <v xml:space="preserve">   [230105]エラー: FILE_CHARSETは 'UTF-8', 'UTF-16', 'EUC-JP', 'SJIS', 'CP932', 'EUC-KR' のいずれかで指定してください。</v>
      </c>
    </row>
    <row r="145" spans="4:45" ht="36" customHeight="1">
      <c r="D145" s="179">
        <f t="shared" si="6"/>
        <v>100</v>
      </c>
      <c r="E145" s="180"/>
      <c r="F145" s="75" t="s">
        <v>358</v>
      </c>
      <c r="G145" s="76"/>
      <c r="H145" s="76"/>
      <c r="I145" s="76"/>
      <c r="J145" s="76"/>
      <c r="K145" s="76"/>
      <c r="L145" s="76"/>
      <c r="M145" s="76"/>
      <c r="N145" s="76"/>
      <c r="O145" s="76"/>
      <c r="P145" s="77"/>
      <c r="Q145" s="181">
        <v>230106</v>
      </c>
      <c r="R145" s="182"/>
      <c r="S145" s="183"/>
      <c r="T145" s="184" t="str">
        <f t="shared" si="10"/>
        <v>異常終了</v>
      </c>
      <c r="U145" s="185"/>
      <c r="V145" s="186"/>
      <c r="W145" s="102" t="s">
        <v>1117</v>
      </c>
      <c r="X145" s="103"/>
      <c r="Y145" s="103"/>
      <c r="Z145" s="103"/>
      <c r="AA145" s="103"/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  <c r="AQ145" s="104"/>
      <c r="AR145" s="6" t="s">
        <v>735</v>
      </c>
      <c r="AS145" s="5" t="str">
        <f t="shared" si="5"/>
        <v xml:space="preserve">   [230106]エラー: FILE_LINE_BREAKは 'CRLF', 'LF' のいずれかで指定してください。</v>
      </c>
    </row>
    <row r="146" spans="4:45" ht="36" customHeight="1">
      <c r="D146" s="179">
        <f t="shared" si="6"/>
        <v>101</v>
      </c>
      <c r="E146" s="180"/>
      <c r="F146" s="75" t="s">
        <v>358</v>
      </c>
      <c r="G146" s="76"/>
      <c r="H146" s="76"/>
      <c r="I146" s="76"/>
      <c r="J146" s="76"/>
      <c r="K146" s="76"/>
      <c r="L146" s="76"/>
      <c r="M146" s="76"/>
      <c r="N146" s="76"/>
      <c r="O146" s="76"/>
      <c r="P146" s="77"/>
      <c r="Q146" s="181">
        <v>230107</v>
      </c>
      <c r="R146" s="182"/>
      <c r="S146" s="183"/>
      <c r="T146" s="184" t="str">
        <f t="shared" si="10"/>
        <v>異常終了</v>
      </c>
      <c r="U146" s="185"/>
      <c r="V146" s="186"/>
      <c r="W146" s="102" t="s">
        <v>1118</v>
      </c>
      <c r="X146" s="103"/>
      <c r="Y146" s="103"/>
      <c r="Z146" s="103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03"/>
      <c r="AQ146" s="104"/>
      <c r="AR146" s="6" t="s">
        <v>735</v>
      </c>
      <c r="AS146" s="5" t="str">
        <f t="shared" si="5"/>
        <v xml:space="preserve">   [230107]エラー: FILE_FIELD_SEPARATORは 'NONE', 'COMMA', 'TAB' のいずれかで指定してください。</v>
      </c>
    </row>
    <row r="147" spans="4:45" ht="36" customHeight="1">
      <c r="D147" s="179">
        <f t="shared" si="6"/>
        <v>102</v>
      </c>
      <c r="E147" s="180"/>
      <c r="F147" s="75" t="s">
        <v>358</v>
      </c>
      <c r="G147" s="76"/>
      <c r="H147" s="76"/>
      <c r="I147" s="76"/>
      <c r="J147" s="76"/>
      <c r="K147" s="76"/>
      <c r="L147" s="76"/>
      <c r="M147" s="76"/>
      <c r="N147" s="76"/>
      <c r="O147" s="76"/>
      <c r="P147" s="77"/>
      <c r="Q147" s="181">
        <v>230108</v>
      </c>
      <c r="R147" s="182"/>
      <c r="S147" s="183"/>
      <c r="T147" s="184" t="str">
        <f t="shared" si="10"/>
        <v>異常終了</v>
      </c>
      <c r="U147" s="185"/>
      <c r="V147" s="186"/>
      <c r="W147" s="102" t="s">
        <v>1119</v>
      </c>
      <c r="X147" s="103"/>
      <c r="Y147" s="103"/>
      <c r="Z147" s="103"/>
      <c r="AA147" s="103"/>
      <c r="AB147" s="103"/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  <c r="AO147" s="103"/>
      <c r="AP147" s="103"/>
      <c r="AQ147" s="104"/>
      <c r="AR147" s="6" t="s">
        <v>735</v>
      </c>
      <c r="AS147" s="5" t="str">
        <f t="shared" si="5"/>
        <v xml:space="preserve">   [230108]エラー: FILE_ENCLOSING_CHAR 'NONE', 'DOUBLE_QUOTE', 'SINGLE_QUOTE' のいずれかで指定してください。</v>
      </c>
    </row>
    <row r="148" spans="4:45" ht="36" customHeight="1">
      <c r="D148" s="179">
        <f t="shared" si="6"/>
        <v>103</v>
      </c>
      <c r="E148" s="180"/>
      <c r="F148" s="75" t="s">
        <v>358</v>
      </c>
      <c r="G148" s="76"/>
      <c r="H148" s="76"/>
      <c r="I148" s="76"/>
      <c r="J148" s="76"/>
      <c r="K148" s="76"/>
      <c r="L148" s="76"/>
      <c r="M148" s="76"/>
      <c r="N148" s="76"/>
      <c r="O148" s="76"/>
      <c r="P148" s="77"/>
      <c r="Q148" s="181">
        <v>230109</v>
      </c>
      <c r="R148" s="182"/>
      <c r="S148" s="183"/>
      <c r="T148" s="184" t="str">
        <f t="shared" si="10"/>
        <v>異常終了</v>
      </c>
      <c r="U148" s="185"/>
      <c r="V148" s="186"/>
      <c r="W148" s="102" t="s">
        <v>1120</v>
      </c>
      <c r="X148" s="103"/>
      <c r="Y148" s="103"/>
      <c r="Z148" s="103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4"/>
      <c r="AR148" s="6" t="s">
        <v>735</v>
      </c>
      <c r="AS148" s="5" t="str">
        <f t="shared" si="5"/>
        <v xml:space="preserve">   [230109]エラー: ROW_COUNTSを1以上の値に指定してください。</v>
      </c>
    </row>
    <row r="149" spans="4:45" ht="36" customHeight="1">
      <c r="D149" s="179">
        <f t="shared" si="6"/>
        <v>104</v>
      </c>
      <c r="E149" s="180"/>
      <c r="F149" s="75" t="s">
        <v>358</v>
      </c>
      <c r="G149" s="76"/>
      <c r="H149" s="76"/>
      <c r="I149" s="76"/>
      <c r="J149" s="76"/>
      <c r="K149" s="76"/>
      <c r="L149" s="76"/>
      <c r="M149" s="76"/>
      <c r="N149" s="76"/>
      <c r="O149" s="76"/>
      <c r="P149" s="77"/>
      <c r="Q149" s="181">
        <v>230110</v>
      </c>
      <c r="R149" s="182"/>
      <c r="S149" s="183"/>
      <c r="T149" s="184" t="str">
        <f t="shared" si="10"/>
        <v>異常終了</v>
      </c>
      <c r="U149" s="185"/>
      <c r="V149" s="186"/>
      <c r="W149" s="102" t="s">
        <v>1714</v>
      </c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4"/>
      <c r="AR149" s="6"/>
      <c r="AS149" s="5" t="str">
        <f>IF(W149="","","   "&amp;"["&amp;TEXT($Q149,"000000")&amp;"]"&amp;$W149)</f>
        <v xml:space="preserve">   [230110]エラー: FILE_FIELD_SEPARATORが「NONE」の場合は、FILE_ENCLOSING_CHARには「NONE」以外の値を指定してください。</v>
      </c>
    </row>
    <row r="150" spans="4:45" ht="36" customHeight="1">
      <c r="D150" s="179">
        <f t="shared" si="6"/>
        <v>105</v>
      </c>
      <c r="E150" s="180"/>
      <c r="F150" s="75" t="s">
        <v>358</v>
      </c>
      <c r="G150" s="76"/>
      <c r="H150" s="76"/>
      <c r="I150" s="76"/>
      <c r="J150" s="76"/>
      <c r="K150" s="76"/>
      <c r="L150" s="76"/>
      <c r="M150" s="76"/>
      <c r="N150" s="76"/>
      <c r="O150" s="76"/>
      <c r="P150" s="77"/>
      <c r="Q150" s="181">
        <v>230201</v>
      </c>
      <c r="R150" s="182"/>
      <c r="S150" s="183"/>
      <c r="T150" s="184" t="str">
        <f t="shared" si="10"/>
        <v>警告</v>
      </c>
      <c r="U150" s="185"/>
      <c r="V150" s="186"/>
      <c r="W150" s="102" t="s">
        <v>1121</v>
      </c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4"/>
      <c r="AR150" s="6" t="s">
        <v>735</v>
      </c>
      <c r="AS150" s="5" t="str">
        <f t="shared" si="5"/>
        <v xml:space="preserve">   [230201]ワーニング: FILE_EXTENSIONが '.csv' の場合、FILE_FIELD_SEPARATORは 'COMMA' に指定してください。</v>
      </c>
    </row>
    <row r="151" spans="4:45" ht="36" customHeight="1">
      <c r="D151" s="179">
        <f t="shared" si="6"/>
        <v>106</v>
      </c>
      <c r="E151" s="180"/>
      <c r="F151" s="75" t="s">
        <v>358</v>
      </c>
      <c r="G151" s="76"/>
      <c r="H151" s="76"/>
      <c r="I151" s="76"/>
      <c r="J151" s="76"/>
      <c r="K151" s="76"/>
      <c r="L151" s="76"/>
      <c r="M151" s="76"/>
      <c r="N151" s="76"/>
      <c r="O151" s="76"/>
      <c r="P151" s="77"/>
      <c r="Q151" s="181">
        <v>230202</v>
      </c>
      <c r="R151" s="182"/>
      <c r="S151" s="183"/>
      <c r="T151" s="184" t="str">
        <f t="shared" si="10"/>
        <v>警告</v>
      </c>
      <c r="U151" s="185"/>
      <c r="V151" s="186"/>
      <c r="W151" s="102" t="s">
        <v>1122</v>
      </c>
      <c r="X151" s="103"/>
      <c r="Y151" s="103"/>
      <c r="Z151" s="103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4"/>
      <c r="AR151" s="6" t="s">
        <v>735</v>
      </c>
      <c r="AS151" s="5" t="str">
        <f t="shared" si="5"/>
        <v xml:space="preserve">   [230202]FILE_EXTENSIONが '.tsv' の場合、FILE_FIELD_SEPARATORは 'TAB' に指定してください。</v>
      </c>
    </row>
    <row r="152" spans="4:45" ht="36" customHeight="1">
      <c r="D152" s="179">
        <f t="shared" si="6"/>
        <v>107</v>
      </c>
      <c r="E152" s="180"/>
      <c r="F152" s="75" t="s">
        <v>494</v>
      </c>
      <c r="G152" s="76"/>
      <c r="H152" s="76"/>
      <c r="I152" s="76"/>
      <c r="J152" s="76"/>
      <c r="K152" s="76"/>
      <c r="L152" s="76"/>
      <c r="M152" s="76"/>
      <c r="N152" s="76"/>
      <c r="O152" s="76"/>
      <c r="P152" s="77"/>
      <c r="Q152" s="181">
        <v>240001</v>
      </c>
      <c r="R152" s="182"/>
      <c r="S152" s="183"/>
      <c r="T152" s="184" t="str">
        <f t="shared" si="10"/>
        <v>正常終了</v>
      </c>
      <c r="U152" s="185"/>
      <c r="V152" s="186"/>
      <c r="W152" s="102" t="s">
        <v>678</v>
      </c>
      <c r="X152" s="103"/>
      <c r="Y152" s="103"/>
      <c r="Z152" s="103"/>
      <c r="AA152" s="103"/>
      <c r="AB152" s="103"/>
      <c r="AC152" s="103"/>
      <c r="AD152" s="103"/>
      <c r="AE152" s="103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03"/>
      <c r="AQ152" s="104"/>
      <c r="AR152" s="6" t="s">
        <v>735</v>
      </c>
      <c r="AS152" s="5" t="str">
        <f t="shared" si="5"/>
        <v xml:space="preserve">   [240001]設定ファイルの内容問題なし。</v>
      </c>
    </row>
    <row r="153" spans="4:45" ht="36" customHeight="1">
      <c r="D153" s="179">
        <f t="shared" si="6"/>
        <v>108</v>
      </c>
      <c r="E153" s="180"/>
      <c r="F153" s="75" t="s">
        <v>494</v>
      </c>
      <c r="G153" s="76"/>
      <c r="H153" s="76"/>
      <c r="I153" s="76"/>
      <c r="J153" s="76"/>
      <c r="K153" s="76"/>
      <c r="L153" s="76"/>
      <c r="M153" s="76"/>
      <c r="N153" s="76"/>
      <c r="O153" s="76"/>
      <c r="P153" s="77"/>
      <c r="Q153" s="181">
        <v>240101</v>
      </c>
      <c r="R153" s="182"/>
      <c r="S153" s="183"/>
      <c r="T153" s="184" t="str">
        <f t="shared" si="10"/>
        <v>異常終了</v>
      </c>
      <c r="U153" s="185"/>
      <c r="V153" s="186"/>
      <c r="W153" s="102" t="s">
        <v>1597</v>
      </c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4"/>
      <c r="AR153" s="6" t="s">
        <v>735</v>
      </c>
      <c r="AS153" s="5" t="str">
        <f t="shared" ref="AS153:AS184" si="11">IF(W153="","","   "&amp;"["&amp;TEXT($Q153,"000000")&amp;"]"&amp;$W153)</f>
        <v xml:space="preserve">   [240101]エラー: 設定ファイル ${_config_file} が存在しません。</v>
      </c>
    </row>
    <row r="154" spans="4:45" ht="36" customHeight="1">
      <c r="D154" s="179">
        <f t="shared" si="6"/>
        <v>109</v>
      </c>
      <c r="E154" s="180"/>
      <c r="F154" s="75" t="s">
        <v>494</v>
      </c>
      <c r="G154" s="76"/>
      <c r="H154" s="76"/>
      <c r="I154" s="76"/>
      <c r="J154" s="76"/>
      <c r="K154" s="76"/>
      <c r="L154" s="76"/>
      <c r="M154" s="76"/>
      <c r="N154" s="76"/>
      <c r="O154" s="76"/>
      <c r="P154" s="77"/>
      <c r="Q154" s="181">
        <v>240102</v>
      </c>
      <c r="R154" s="182"/>
      <c r="S154" s="183"/>
      <c r="T154" s="184" t="str">
        <f t="shared" si="10"/>
        <v>異常終了</v>
      </c>
      <c r="U154" s="185"/>
      <c r="V154" s="186"/>
      <c r="W154" s="102" t="s">
        <v>1598</v>
      </c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  <c r="AO154" s="103"/>
      <c r="AP154" s="103"/>
      <c r="AQ154" s="104"/>
      <c r="AR154" s="6" t="s">
        <v>735</v>
      </c>
      <c r="AS154" s="5" t="str">
        <f t="shared" si="11"/>
        <v xml:space="preserve">   [240102]エラー: 'DATABASE_NAME' は空白の値を指定できません。</v>
      </c>
    </row>
    <row r="155" spans="4:45" ht="36" customHeight="1">
      <c r="D155" s="179">
        <f t="shared" si="6"/>
        <v>110</v>
      </c>
      <c r="E155" s="180"/>
      <c r="F155" s="75" t="s">
        <v>494</v>
      </c>
      <c r="G155" s="76"/>
      <c r="H155" s="76"/>
      <c r="I155" s="76"/>
      <c r="J155" s="76"/>
      <c r="K155" s="76"/>
      <c r="L155" s="76"/>
      <c r="M155" s="76"/>
      <c r="N155" s="76"/>
      <c r="O155" s="76"/>
      <c r="P155" s="77"/>
      <c r="Q155" s="181">
        <v>240103</v>
      </c>
      <c r="R155" s="182"/>
      <c r="S155" s="183"/>
      <c r="T155" s="184" t="str">
        <f t="shared" si="10"/>
        <v>異常終了</v>
      </c>
      <c r="U155" s="185"/>
      <c r="V155" s="186"/>
      <c r="W155" s="102" t="s">
        <v>1599</v>
      </c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4"/>
      <c r="AR155" s="6" t="s">
        <v>735</v>
      </c>
      <c r="AS155" s="5" t="str">
        <f t="shared" si="11"/>
        <v xml:space="preserve">   [240103]エラー: 'DATABASE_USERNAME' は空白の値を指定できません。</v>
      </c>
    </row>
    <row r="156" spans="4:45" ht="36" customHeight="1">
      <c r="D156" s="179">
        <f t="shared" si="6"/>
        <v>111</v>
      </c>
      <c r="E156" s="180"/>
      <c r="F156" s="75" t="s">
        <v>494</v>
      </c>
      <c r="G156" s="76"/>
      <c r="H156" s="76"/>
      <c r="I156" s="76"/>
      <c r="J156" s="76"/>
      <c r="K156" s="76"/>
      <c r="L156" s="76"/>
      <c r="M156" s="76"/>
      <c r="N156" s="76"/>
      <c r="O156" s="76"/>
      <c r="P156" s="77"/>
      <c r="Q156" s="181">
        <v>240104</v>
      </c>
      <c r="R156" s="182"/>
      <c r="S156" s="183"/>
      <c r="T156" s="184" t="str">
        <f t="shared" si="10"/>
        <v>異常終了</v>
      </c>
      <c r="U156" s="185"/>
      <c r="V156" s="186"/>
      <c r="W156" s="102" t="s">
        <v>1600</v>
      </c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4"/>
      <c r="AR156" s="6" t="s">
        <v>735</v>
      </c>
      <c r="AS156" s="5" t="str">
        <f t="shared" si="11"/>
        <v xml:space="preserve">   [240104]エラー: 'DATABASE_PASSWORD' は空白の値を指定できません。</v>
      </c>
    </row>
    <row r="157" spans="4:45" ht="36" customHeight="1">
      <c r="D157" s="179">
        <f t="shared" si="6"/>
        <v>112</v>
      </c>
      <c r="E157" s="180"/>
      <c r="F157" s="75" t="s">
        <v>494</v>
      </c>
      <c r="G157" s="76"/>
      <c r="H157" s="76"/>
      <c r="I157" s="76"/>
      <c r="J157" s="76"/>
      <c r="K157" s="76"/>
      <c r="L157" s="76"/>
      <c r="M157" s="76"/>
      <c r="N157" s="76"/>
      <c r="O157" s="76"/>
      <c r="P157" s="77"/>
      <c r="Q157" s="181">
        <v>240105</v>
      </c>
      <c r="R157" s="182"/>
      <c r="S157" s="183"/>
      <c r="T157" s="184" t="str">
        <f t="shared" si="10"/>
        <v>異常終了</v>
      </c>
      <c r="U157" s="185"/>
      <c r="V157" s="186"/>
      <c r="W157" s="102" t="s">
        <v>1601</v>
      </c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4"/>
      <c r="AR157" s="6" t="s">
        <v>735</v>
      </c>
      <c r="AS157" s="5" t="str">
        <f t="shared" si="11"/>
        <v xml:space="preserve">   [240105]エラー: 'SET_TABLENAME' は空白の値を指定できません。</v>
      </c>
    </row>
    <row r="158" spans="4:45" ht="36" customHeight="1">
      <c r="D158" s="179">
        <f t="shared" si="6"/>
        <v>113</v>
      </c>
      <c r="E158" s="180"/>
      <c r="F158" s="75" t="s">
        <v>494</v>
      </c>
      <c r="G158" s="76"/>
      <c r="H158" s="76"/>
      <c r="I158" s="76"/>
      <c r="J158" s="76"/>
      <c r="K158" s="76"/>
      <c r="L158" s="76"/>
      <c r="M158" s="76"/>
      <c r="N158" s="76"/>
      <c r="O158" s="76"/>
      <c r="P158" s="77"/>
      <c r="Q158" s="181">
        <v>240106</v>
      </c>
      <c r="R158" s="182"/>
      <c r="S158" s="183"/>
      <c r="T158" s="184" t="str">
        <f t="shared" si="10"/>
        <v>異常終了</v>
      </c>
      <c r="U158" s="185"/>
      <c r="V158" s="186"/>
      <c r="W158" s="102" t="s">
        <v>1617</v>
      </c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4"/>
      <c r="AR158" s="6" t="s">
        <v>735</v>
      </c>
      <c r="AS158" s="5" t="str">
        <f t="shared" si="11"/>
        <v xml:space="preserve">   [240106]エラー: COLUMN_DATA_NAME の項目数 (${#_data_names@]}) が COLUMN_COUNTS (${COLUMN_COUNTS}) と一致しません。</v>
      </c>
    </row>
    <row r="159" spans="4:45" ht="36" customHeight="1">
      <c r="D159" s="179">
        <f t="shared" si="6"/>
        <v>114</v>
      </c>
      <c r="E159" s="180"/>
      <c r="F159" s="75" t="s">
        <v>494</v>
      </c>
      <c r="G159" s="76"/>
      <c r="H159" s="76"/>
      <c r="I159" s="76"/>
      <c r="J159" s="76"/>
      <c r="K159" s="76"/>
      <c r="L159" s="76"/>
      <c r="M159" s="76"/>
      <c r="N159" s="76"/>
      <c r="O159" s="76"/>
      <c r="P159" s="77"/>
      <c r="Q159" s="181">
        <v>240107</v>
      </c>
      <c r="R159" s="182"/>
      <c r="S159" s="183"/>
      <c r="T159" s="184" t="str">
        <f t="shared" si="10"/>
        <v>異常終了</v>
      </c>
      <c r="U159" s="185"/>
      <c r="V159" s="186"/>
      <c r="W159" s="102" t="s">
        <v>1618</v>
      </c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4"/>
      <c r="AR159" s="6" t="s">
        <v>735</v>
      </c>
      <c r="AS159" s="5" t="str">
        <f t="shared" si="11"/>
        <v xml:space="preserve">   [240107]エラー: COLUMN_PRIMARY_KEY の項目数 (${#_primary_keys@]}) が COLUMN_COUNTS (${COLUMN_COUNTS}) と一致しません。</v>
      </c>
    </row>
    <row r="160" spans="4:45" ht="36" customHeight="1">
      <c r="D160" s="179">
        <f t="shared" si="6"/>
        <v>115</v>
      </c>
      <c r="E160" s="180"/>
      <c r="F160" s="75" t="s">
        <v>494</v>
      </c>
      <c r="G160" s="76"/>
      <c r="H160" s="76"/>
      <c r="I160" s="76"/>
      <c r="J160" s="76"/>
      <c r="K160" s="76"/>
      <c r="L160" s="76"/>
      <c r="M160" s="76"/>
      <c r="N160" s="76"/>
      <c r="O160" s="76"/>
      <c r="P160" s="77"/>
      <c r="Q160" s="181">
        <v>240108</v>
      </c>
      <c r="R160" s="182"/>
      <c r="S160" s="183"/>
      <c r="T160" s="184" t="str">
        <f t="shared" si="10"/>
        <v>異常終了</v>
      </c>
      <c r="U160" s="185"/>
      <c r="V160" s="186"/>
      <c r="W160" s="102" t="s">
        <v>1619</v>
      </c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4"/>
      <c r="AR160" s="6" t="s">
        <v>735</v>
      </c>
      <c r="AS160" s="5" t="str">
        <f t="shared" si="11"/>
        <v xml:space="preserve">   [240108]エラー: COLUMN_UNIQUE_KEY の項目数 (${#_unique_keys@]}) が COLUMN_COUNTS (${COLUMN_COUNTS}) と一致しません。</v>
      </c>
    </row>
    <row r="161" spans="4:45" ht="36" customHeight="1">
      <c r="D161" s="179">
        <f t="shared" si="6"/>
        <v>116</v>
      </c>
      <c r="E161" s="180"/>
      <c r="F161" s="75" t="s">
        <v>494</v>
      </c>
      <c r="G161" s="76"/>
      <c r="H161" s="76"/>
      <c r="I161" s="76"/>
      <c r="J161" s="76"/>
      <c r="K161" s="76"/>
      <c r="L161" s="76"/>
      <c r="M161" s="76"/>
      <c r="N161" s="76"/>
      <c r="O161" s="76"/>
      <c r="P161" s="77"/>
      <c r="Q161" s="181">
        <v>240109</v>
      </c>
      <c r="R161" s="182"/>
      <c r="S161" s="183"/>
      <c r="T161" s="184" t="str">
        <f t="shared" si="10"/>
        <v>異常終了</v>
      </c>
      <c r="U161" s="185"/>
      <c r="V161" s="186"/>
      <c r="W161" s="102" t="s">
        <v>1620</v>
      </c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4"/>
      <c r="AR161" s="6" t="s">
        <v>735</v>
      </c>
      <c r="AS161" s="5" t="str">
        <f t="shared" si="11"/>
        <v xml:space="preserve">   [240109]エラー: COLUMN_FOREIGN_KEY の項目数 (${#_foreign_keys@]}) が COLUMN_COUNTS (${COLUMN_COUNTS}) と一致しません。</v>
      </c>
    </row>
    <row r="162" spans="4:45" ht="36" customHeight="1">
      <c r="D162" s="179">
        <f t="shared" si="6"/>
        <v>117</v>
      </c>
      <c r="E162" s="180"/>
      <c r="F162" s="75" t="s">
        <v>494</v>
      </c>
      <c r="G162" s="76"/>
      <c r="H162" s="76"/>
      <c r="I162" s="76"/>
      <c r="J162" s="76"/>
      <c r="K162" s="76"/>
      <c r="L162" s="76"/>
      <c r="M162" s="76"/>
      <c r="N162" s="76"/>
      <c r="O162" s="76"/>
      <c r="P162" s="77"/>
      <c r="Q162" s="181">
        <v>240110</v>
      </c>
      <c r="R162" s="182"/>
      <c r="S162" s="183"/>
      <c r="T162" s="184" t="str">
        <f t="shared" si="10"/>
        <v>異常終了</v>
      </c>
      <c r="U162" s="185"/>
      <c r="V162" s="186"/>
      <c r="W162" s="102" t="s">
        <v>1621</v>
      </c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4"/>
      <c r="AR162" s="6" t="s">
        <v>735</v>
      </c>
      <c r="AS162" s="5" t="str">
        <f t="shared" si="11"/>
        <v xml:space="preserve">   [240110]エラー: COLUMN_INDEX_KEY の項目数 (${#_index_keys@]}) が COLUMN_COUNTS (${COLUMN_COUNTS}) と一致しません。</v>
      </c>
    </row>
    <row r="163" spans="4:45" ht="36" customHeight="1">
      <c r="D163" s="179">
        <f t="shared" si="6"/>
        <v>118</v>
      </c>
      <c r="E163" s="180"/>
      <c r="F163" s="75" t="s">
        <v>494</v>
      </c>
      <c r="G163" s="76"/>
      <c r="H163" s="76"/>
      <c r="I163" s="76"/>
      <c r="J163" s="76"/>
      <c r="K163" s="76"/>
      <c r="L163" s="76"/>
      <c r="M163" s="76"/>
      <c r="N163" s="76"/>
      <c r="O163" s="76"/>
      <c r="P163" s="77"/>
      <c r="Q163" s="181">
        <v>240111</v>
      </c>
      <c r="R163" s="182"/>
      <c r="S163" s="183"/>
      <c r="T163" s="184" t="str">
        <f t="shared" si="10"/>
        <v>異常終了</v>
      </c>
      <c r="U163" s="185"/>
      <c r="V163" s="186"/>
      <c r="W163" s="102" t="s">
        <v>1622</v>
      </c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4"/>
      <c r="AR163" s="6" t="s">
        <v>735</v>
      </c>
      <c r="AS163" s="5" t="str">
        <f t="shared" si="11"/>
        <v xml:space="preserve">   [240111]エラー: COLUMN_NOT_NULL の項目数 (${#_not_nulls@]}) が COLUMN_COUNTS (${COLUMN_COUNTS}) と一致しません。</v>
      </c>
    </row>
    <row r="164" spans="4:45" ht="36" customHeight="1">
      <c r="D164" s="179">
        <f t="shared" si="6"/>
        <v>119</v>
      </c>
      <c r="E164" s="180"/>
      <c r="F164" s="75" t="s">
        <v>494</v>
      </c>
      <c r="G164" s="76"/>
      <c r="H164" s="76"/>
      <c r="I164" s="76"/>
      <c r="J164" s="76"/>
      <c r="K164" s="76"/>
      <c r="L164" s="76"/>
      <c r="M164" s="76"/>
      <c r="N164" s="76"/>
      <c r="O164" s="76"/>
      <c r="P164" s="77"/>
      <c r="Q164" s="181">
        <v>240112</v>
      </c>
      <c r="R164" s="182"/>
      <c r="S164" s="183"/>
      <c r="T164" s="184" t="str">
        <f t="shared" si="10"/>
        <v>異常終了</v>
      </c>
      <c r="U164" s="185"/>
      <c r="V164" s="186"/>
      <c r="W164" s="102" t="s">
        <v>1623</v>
      </c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4"/>
      <c r="AR164" s="6" t="s">
        <v>735</v>
      </c>
      <c r="AS164" s="5" t="str">
        <f t="shared" si="11"/>
        <v xml:space="preserve">   [240112]エラー: COLUMN_AUTO_INCREMENT の項目数 (${#_auto_increments@]}) が COLUMN_COUNTS (${COLUMN_COUNTS}) と一致しません。</v>
      </c>
    </row>
    <row r="165" spans="4:45" ht="36" customHeight="1">
      <c r="D165" s="179">
        <f t="shared" si="6"/>
        <v>120</v>
      </c>
      <c r="E165" s="180"/>
      <c r="F165" s="75" t="s">
        <v>494</v>
      </c>
      <c r="G165" s="76"/>
      <c r="H165" s="76"/>
      <c r="I165" s="76"/>
      <c r="J165" s="76"/>
      <c r="K165" s="76"/>
      <c r="L165" s="76"/>
      <c r="M165" s="76"/>
      <c r="N165" s="76"/>
      <c r="O165" s="76"/>
      <c r="P165" s="77"/>
      <c r="Q165" s="181">
        <v>240113</v>
      </c>
      <c r="R165" s="182"/>
      <c r="S165" s="183"/>
      <c r="T165" s="184" t="str">
        <f t="shared" si="10"/>
        <v>異常終了</v>
      </c>
      <c r="U165" s="185"/>
      <c r="V165" s="186"/>
      <c r="W165" s="102" t="s">
        <v>1624</v>
      </c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03"/>
      <c r="AQ165" s="104"/>
      <c r="AR165" s="6" t="s">
        <v>735</v>
      </c>
      <c r="AS165" s="5" t="str">
        <f t="shared" si="11"/>
        <v xml:space="preserve">   [240113]エラー: COLUMN_DEFAULT_VALUE の項目数 (${#_default_values@]}) が COLUMN_COUNTS (${COLUMN_COUNTS}) と一致しません。</v>
      </c>
    </row>
    <row r="166" spans="4:45" ht="36" customHeight="1">
      <c r="D166" s="179">
        <f t="shared" si="6"/>
        <v>121</v>
      </c>
      <c r="E166" s="180"/>
      <c r="F166" s="75" t="s">
        <v>494</v>
      </c>
      <c r="G166" s="76"/>
      <c r="H166" s="76"/>
      <c r="I166" s="76"/>
      <c r="J166" s="76"/>
      <c r="K166" s="76"/>
      <c r="L166" s="76"/>
      <c r="M166" s="76"/>
      <c r="N166" s="76"/>
      <c r="O166" s="76"/>
      <c r="P166" s="77"/>
      <c r="Q166" s="181">
        <v>240114</v>
      </c>
      <c r="R166" s="182"/>
      <c r="S166" s="183"/>
      <c r="T166" s="184" t="str">
        <f t="shared" si="10"/>
        <v>異常終了</v>
      </c>
      <c r="U166" s="185"/>
      <c r="V166" s="186"/>
      <c r="W166" s="102" t="s">
        <v>1625</v>
      </c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03"/>
      <c r="AQ166" s="104"/>
      <c r="AR166" s="6" t="s">
        <v>735</v>
      </c>
      <c r="AS166" s="5" t="str">
        <f t="shared" si="11"/>
        <v xml:space="preserve">   [240114]エラー: COLUMN_COMMENT の項目数 (${#_comments@]}) が COLUMN_COUNTS (${COLUMN_COUNTS}) と一致しません。</v>
      </c>
    </row>
    <row r="167" spans="4:45" ht="36" customHeight="1">
      <c r="D167" s="179">
        <f t="shared" si="6"/>
        <v>122</v>
      </c>
      <c r="E167" s="180"/>
      <c r="F167" s="75" t="s">
        <v>494</v>
      </c>
      <c r="G167" s="76"/>
      <c r="H167" s="76"/>
      <c r="I167" s="76"/>
      <c r="J167" s="76"/>
      <c r="K167" s="76"/>
      <c r="L167" s="76"/>
      <c r="M167" s="76"/>
      <c r="N167" s="76"/>
      <c r="O167" s="76"/>
      <c r="P167" s="77"/>
      <c r="Q167" s="181">
        <v>240115</v>
      </c>
      <c r="R167" s="182"/>
      <c r="S167" s="183"/>
      <c r="T167" s="184" t="str">
        <f t="shared" si="10"/>
        <v>異常終了</v>
      </c>
      <c r="U167" s="185"/>
      <c r="V167" s="186"/>
      <c r="W167" s="102" t="s">
        <v>1626</v>
      </c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4"/>
      <c r="AR167" s="6" t="s">
        <v>735</v>
      </c>
      <c r="AS167" s="5" t="str">
        <f t="shared" si="11"/>
        <v xml:space="preserve">   [240115]エラー: COLUMN_PRIMARY_KEYの'${COLUMN_PRIMARY_KEY}' に許可されていない値があります。許可されている値: ${_valid_column*</v>
      </c>
    </row>
    <row r="168" spans="4:45" ht="36" customHeight="1">
      <c r="D168" s="179">
        <f t="shared" si="6"/>
        <v>123</v>
      </c>
      <c r="E168" s="180"/>
      <c r="F168" s="75" t="s">
        <v>494</v>
      </c>
      <c r="G168" s="76"/>
      <c r="H168" s="76"/>
      <c r="I168" s="76"/>
      <c r="J168" s="76"/>
      <c r="K168" s="76"/>
      <c r="L168" s="76"/>
      <c r="M168" s="76"/>
      <c r="N168" s="76"/>
      <c r="O168" s="76"/>
      <c r="P168" s="77"/>
      <c r="Q168" s="181">
        <v>240116</v>
      </c>
      <c r="R168" s="182"/>
      <c r="S168" s="183"/>
      <c r="T168" s="184" t="str">
        <f t="shared" si="10"/>
        <v>異常終了</v>
      </c>
      <c r="U168" s="185"/>
      <c r="V168" s="186"/>
      <c r="W168" s="102" t="s">
        <v>1627</v>
      </c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4"/>
      <c r="AR168" s="6" t="s">
        <v>735</v>
      </c>
      <c r="AS168" s="5" t="str">
        <f t="shared" si="11"/>
        <v xml:space="preserve">   [240116]エラー: COLUMN_UNIQUE_KEYの'${COLUMN_UNIQUE_KEY}' に許可されていない値があります。許可されている値: ${_valid_column*</v>
      </c>
    </row>
    <row r="169" spans="4:45" ht="36" customHeight="1">
      <c r="D169" s="179">
        <f t="shared" si="6"/>
        <v>124</v>
      </c>
      <c r="E169" s="180"/>
      <c r="F169" s="75" t="s">
        <v>494</v>
      </c>
      <c r="G169" s="76"/>
      <c r="H169" s="76"/>
      <c r="I169" s="76"/>
      <c r="J169" s="76"/>
      <c r="K169" s="76"/>
      <c r="L169" s="76"/>
      <c r="M169" s="76"/>
      <c r="N169" s="76"/>
      <c r="O169" s="76"/>
      <c r="P169" s="77"/>
      <c r="Q169" s="181">
        <v>240117</v>
      </c>
      <c r="R169" s="182"/>
      <c r="S169" s="183"/>
      <c r="T169" s="184" t="str">
        <f t="shared" si="10"/>
        <v>異常終了</v>
      </c>
      <c r="U169" s="185"/>
      <c r="V169" s="186"/>
      <c r="W169" s="102" t="s">
        <v>1628</v>
      </c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4"/>
      <c r="AR169" s="6" t="s">
        <v>735</v>
      </c>
      <c r="AS169" s="5" t="str">
        <f t="shared" si="11"/>
        <v xml:space="preserve">   [240117]エラー: COLUMN_FOREIGN_KEYの'${COLUMN_FOREIGN_KEY}' に許可されていない値があります。許可されている値: ${_valid_column*</v>
      </c>
    </row>
    <row r="170" spans="4:45" ht="36" customHeight="1">
      <c r="D170" s="179">
        <f t="shared" si="6"/>
        <v>125</v>
      </c>
      <c r="E170" s="180"/>
      <c r="F170" s="75" t="s">
        <v>494</v>
      </c>
      <c r="G170" s="76"/>
      <c r="H170" s="76"/>
      <c r="I170" s="76"/>
      <c r="J170" s="76"/>
      <c r="K170" s="76"/>
      <c r="L170" s="76"/>
      <c r="M170" s="76"/>
      <c r="N170" s="76"/>
      <c r="O170" s="76"/>
      <c r="P170" s="77"/>
      <c r="Q170" s="181">
        <v>240118</v>
      </c>
      <c r="R170" s="182"/>
      <c r="S170" s="183"/>
      <c r="T170" s="184" t="str">
        <f t="shared" si="10"/>
        <v>異常終了</v>
      </c>
      <c r="U170" s="185"/>
      <c r="V170" s="186"/>
      <c r="W170" s="102" t="s">
        <v>1629</v>
      </c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4"/>
      <c r="AR170" s="6" t="s">
        <v>735</v>
      </c>
      <c r="AS170" s="5" t="str">
        <f t="shared" si="11"/>
        <v xml:space="preserve">   [240118]エラー: COLUMN_INDEX_KEYの'${COLUMN_INDEX_KEY}' に許可されていない値があります。許可されている値: ${_valid_column*</v>
      </c>
    </row>
    <row r="171" spans="4:45" ht="36" customHeight="1">
      <c r="D171" s="179">
        <f t="shared" si="6"/>
        <v>126</v>
      </c>
      <c r="E171" s="180"/>
      <c r="F171" s="75" t="s">
        <v>494</v>
      </c>
      <c r="G171" s="76"/>
      <c r="H171" s="76"/>
      <c r="I171" s="76"/>
      <c r="J171" s="76"/>
      <c r="K171" s="76"/>
      <c r="L171" s="76"/>
      <c r="M171" s="76"/>
      <c r="N171" s="76"/>
      <c r="O171" s="76"/>
      <c r="P171" s="77"/>
      <c r="Q171" s="181">
        <v>240119</v>
      </c>
      <c r="R171" s="182"/>
      <c r="S171" s="183"/>
      <c r="T171" s="184" t="str">
        <f t="shared" si="10"/>
        <v>異常終了</v>
      </c>
      <c r="U171" s="185"/>
      <c r="V171" s="186"/>
      <c r="W171" s="102" t="s">
        <v>1630</v>
      </c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4"/>
      <c r="AR171" s="6" t="s">
        <v>735</v>
      </c>
      <c r="AS171" s="5" t="str">
        <f t="shared" si="11"/>
        <v xml:space="preserve">   [240119]エラー: COLUMN_NOT_NULLの'${COLUMN_NOT_NULL}' に許可されていない値があります。許可されている値: ${_valid_column*</v>
      </c>
    </row>
    <row r="172" spans="4:45" ht="36" customHeight="1">
      <c r="D172" s="179">
        <f t="shared" si="6"/>
        <v>127</v>
      </c>
      <c r="E172" s="180"/>
      <c r="F172" s="75" t="s">
        <v>494</v>
      </c>
      <c r="G172" s="76"/>
      <c r="H172" s="76"/>
      <c r="I172" s="76"/>
      <c r="J172" s="76"/>
      <c r="K172" s="76"/>
      <c r="L172" s="76"/>
      <c r="M172" s="76"/>
      <c r="N172" s="76"/>
      <c r="O172" s="76"/>
      <c r="P172" s="77"/>
      <c r="Q172" s="181">
        <v>240120</v>
      </c>
      <c r="R172" s="182"/>
      <c r="S172" s="183"/>
      <c r="T172" s="184" t="str">
        <f t="shared" si="10"/>
        <v>異常終了</v>
      </c>
      <c r="U172" s="185"/>
      <c r="V172" s="186"/>
      <c r="W172" s="102" t="s">
        <v>1631</v>
      </c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4"/>
      <c r="AR172" s="6" t="s">
        <v>735</v>
      </c>
      <c r="AS172" s="5" t="str">
        <f t="shared" si="11"/>
        <v xml:space="preserve">   [240120]エラー: COLUMN_AUTO_INCREMENTの'${COLUMN_AUTO_INCREMENT}' に許可されていない値があります。許可されている値: ${_valid_column*</v>
      </c>
    </row>
    <row r="173" spans="4:45" ht="36" customHeight="1">
      <c r="D173" s="179">
        <f t="shared" si="6"/>
        <v>128</v>
      </c>
      <c r="E173" s="180"/>
      <c r="F173" s="75" t="s">
        <v>494</v>
      </c>
      <c r="G173" s="76"/>
      <c r="H173" s="76"/>
      <c r="I173" s="76"/>
      <c r="J173" s="76"/>
      <c r="K173" s="76"/>
      <c r="L173" s="76"/>
      <c r="M173" s="76"/>
      <c r="N173" s="76"/>
      <c r="O173" s="76"/>
      <c r="P173" s="77"/>
      <c r="Q173" s="181">
        <v>240121</v>
      </c>
      <c r="R173" s="182"/>
      <c r="S173" s="183"/>
      <c r="T173" s="184" t="str">
        <f t="shared" si="10"/>
        <v>異常終了</v>
      </c>
      <c r="U173" s="185"/>
      <c r="V173" s="186"/>
      <c r="W173" s="102" t="s">
        <v>1602</v>
      </c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4"/>
      <c r="AR173" s="6" t="s">
        <v>735</v>
      </c>
      <c r="AS173" s="5" t="str">
        <f t="shared" si="11"/>
        <v xml:space="preserve">   [240121]エラー: COLUMN_FOREIGN_KEY に 'true' が1つ以上含まれている場合、FOREIGN_TABLENAME の値を指定する必要があります。</v>
      </c>
    </row>
    <row r="174" spans="4:45" ht="36" customHeight="1">
      <c r="D174" s="179">
        <f t="shared" si="6"/>
        <v>129</v>
      </c>
      <c r="E174" s="180"/>
      <c r="F174" s="75" t="s">
        <v>494</v>
      </c>
      <c r="G174" s="76"/>
      <c r="H174" s="76"/>
      <c r="I174" s="76"/>
      <c r="J174" s="76"/>
      <c r="K174" s="76"/>
      <c r="L174" s="76"/>
      <c r="M174" s="76"/>
      <c r="N174" s="76"/>
      <c r="O174" s="76"/>
      <c r="P174" s="77"/>
      <c r="Q174" s="181">
        <v>240122</v>
      </c>
      <c r="R174" s="182"/>
      <c r="S174" s="183"/>
      <c r="T174" s="184" t="str">
        <f t="shared" si="10"/>
        <v>異常終了</v>
      </c>
      <c r="U174" s="185"/>
      <c r="V174" s="186"/>
      <c r="W174" s="102" t="s">
        <v>1603</v>
      </c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03"/>
      <c r="AQ174" s="104"/>
      <c r="AR174" s="6" t="s">
        <v>735</v>
      </c>
      <c r="AS174" s="5" t="str">
        <f t="shared" si="11"/>
        <v xml:space="preserve">   [240122]エラー: '${DATABASE_CHARACTER_SET}' は${DBMS_NAME}で許可されている文字セットではありません。</v>
      </c>
    </row>
    <row r="175" spans="4:45" ht="36" customHeight="1">
      <c r="D175" s="179">
        <f t="shared" ref="D175:D238" si="12">ROW()-45</f>
        <v>130</v>
      </c>
      <c r="E175" s="180"/>
      <c r="F175" s="75" t="s">
        <v>494</v>
      </c>
      <c r="G175" s="76"/>
      <c r="H175" s="76"/>
      <c r="I175" s="76"/>
      <c r="J175" s="76"/>
      <c r="K175" s="76"/>
      <c r="L175" s="76"/>
      <c r="M175" s="76"/>
      <c r="N175" s="76"/>
      <c r="O175" s="76"/>
      <c r="P175" s="77"/>
      <c r="Q175" s="181">
        <v>240123</v>
      </c>
      <c r="R175" s="182"/>
      <c r="S175" s="183"/>
      <c r="T175" s="184" t="str">
        <f t="shared" si="10"/>
        <v>異常終了</v>
      </c>
      <c r="U175" s="185"/>
      <c r="V175" s="186"/>
      <c r="W175" s="102" t="s">
        <v>1604</v>
      </c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4"/>
      <c r="AR175" s="6" t="s">
        <v>735</v>
      </c>
      <c r="AS175" s="5" t="str">
        <f t="shared" si="11"/>
        <v xml:space="preserve">   [240123]エラー: '${DATABASE_COLLATE}' は${DBMS_NAME}で許可されている文字セットではありません。</v>
      </c>
    </row>
    <row r="176" spans="4:45" ht="36" customHeight="1">
      <c r="D176" s="179">
        <f t="shared" si="12"/>
        <v>131</v>
      </c>
      <c r="E176" s="180"/>
      <c r="F176" s="75" t="s">
        <v>494</v>
      </c>
      <c r="G176" s="76"/>
      <c r="H176" s="76"/>
      <c r="I176" s="76"/>
      <c r="J176" s="76"/>
      <c r="K176" s="76"/>
      <c r="L176" s="76"/>
      <c r="M176" s="76"/>
      <c r="N176" s="76"/>
      <c r="O176" s="76"/>
      <c r="P176" s="77"/>
      <c r="Q176" s="181">
        <v>240124</v>
      </c>
      <c r="R176" s="182"/>
      <c r="S176" s="183"/>
      <c r="T176" s="184" t="str">
        <f t="shared" si="10"/>
        <v>異常終了</v>
      </c>
      <c r="U176" s="185"/>
      <c r="V176" s="186"/>
      <c r="W176" s="102" t="s">
        <v>1605</v>
      </c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4"/>
      <c r="AR176" s="6" t="s">
        <v>735</v>
      </c>
      <c r="AS176" s="5" t="str">
        <f t="shared" si="11"/>
        <v xml:space="preserve">   [240124]エラー: 'ALL PRIVILEGES' が指定されている場合、他の権限を指定することはできません。</v>
      </c>
    </row>
    <row r="177" spans="4:45" ht="36" customHeight="1">
      <c r="D177" s="179">
        <f t="shared" si="12"/>
        <v>132</v>
      </c>
      <c r="E177" s="180"/>
      <c r="F177" s="75" t="s">
        <v>494</v>
      </c>
      <c r="G177" s="76"/>
      <c r="H177" s="76"/>
      <c r="I177" s="76"/>
      <c r="J177" s="76"/>
      <c r="K177" s="76"/>
      <c r="L177" s="76"/>
      <c r="M177" s="76"/>
      <c r="N177" s="76"/>
      <c r="O177" s="76"/>
      <c r="P177" s="77"/>
      <c r="Q177" s="181">
        <v>240125</v>
      </c>
      <c r="R177" s="182"/>
      <c r="S177" s="183"/>
      <c r="T177" s="184" t="str">
        <f t="shared" si="10"/>
        <v>異常終了</v>
      </c>
      <c r="U177" s="185"/>
      <c r="V177" s="186"/>
      <c r="W177" s="102" t="s">
        <v>1606</v>
      </c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4"/>
      <c r="AR177" s="6" t="s">
        <v>735</v>
      </c>
      <c r="AS177" s="5" t="str">
        <f t="shared" si="11"/>
        <v xml:space="preserve">   [240125]エラー: 'DATABASE_USERRIGHT' は空白の値を指定できません。</v>
      </c>
    </row>
    <row r="178" spans="4:45" ht="36" customHeight="1">
      <c r="D178" s="179">
        <f t="shared" si="12"/>
        <v>133</v>
      </c>
      <c r="E178" s="180"/>
      <c r="F178" s="75" t="s">
        <v>494</v>
      </c>
      <c r="G178" s="76"/>
      <c r="H178" s="76"/>
      <c r="I178" s="76"/>
      <c r="J178" s="76"/>
      <c r="K178" s="76"/>
      <c r="L178" s="76"/>
      <c r="M178" s="76"/>
      <c r="N178" s="76"/>
      <c r="O178" s="76"/>
      <c r="P178" s="77"/>
      <c r="Q178" s="181">
        <v>240126</v>
      </c>
      <c r="R178" s="182"/>
      <c r="S178" s="183"/>
      <c r="T178" s="184" t="str">
        <f t="shared" si="10"/>
        <v>異常終了</v>
      </c>
      <c r="U178" s="185"/>
      <c r="V178" s="186"/>
      <c r="W178" s="102" t="s">
        <v>1607</v>
      </c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4"/>
      <c r="AR178" s="6" t="s">
        <v>735</v>
      </c>
      <c r="AS178" s="5" t="str">
        <f t="shared" si="11"/>
        <v xml:space="preserve">   [240126]エラー: '${_right}' はMySQLで許可されている権限ではありません。</v>
      </c>
    </row>
    <row r="179" spans="4:45" ht="36" customHeight="1">
      <c r="D179" s="179">
        <f t="shared" si="12"/>
        <v>134</v>
      </c>
      <c r="E179" s="180"/>
      <c r="F179" s="75" t="s">
        <v>494</v>
      </c>
      <c r="G179" s="76"/>
      <c r="H179" s="76"/>
      <c r="I179" s="76"/>
      <c r="J179" s="76"/>
      <c r="K179" s="76"/>
      <c r="L179" s="76"/>
      <c r="M179" s="76"/>
      <c r="N179" s="76"/>
      <c r="O179" s="76"/>
      <c r="P179" s="77"/>
      <c r="Q179" s="181">
        <v>240127</v>
      </c>
      <c r="R179" s="182"/>
      <c r="S179" s="183"/>
      <c r="T179" s="184" t="str">
        <f t="shared" si="10"/>
        <v>異常終了</v>
      </c>
      <c r="U179" s="185"/>
      <c r="V179" s="186"/>
      <c r="W179" s="102" t="s">
        <v>1608</v>
      </c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4"/>
      <c r="AR179" s="6" t="s">
        <v>735</v>
      </c>
      <c r="AS179" s="5" t="str">
        <f t="shared" si="11"/>
        <v xml:space="preserve">   [240127]エラー: 'DATABASE_TABLERIGHT' は '*' または '\${SET_TABLENAME}' (${SET_TABLENAME}) のいずれかでなければなりません。</v>
      </c>
    </row>
    <row r="180" spans="4:45" ht="36" customHeight="1">
      <c r="D180" s="179">
        <f t="shared" si="12"/>
        <v>135</v>
      </c>
      <c r="E180" s="180"/>
      <c r="F180" s="75" t="s">
        <v>494</v>
      </c>
      <c r="G180" s="76"/>
      <c r="H180" s="76"/>
      <c r="I180" s="76"/>
      <c r="J180" s="76"/>
      <c r="K180" s="76"/>
      <c r="L180" s="76"/>
      <c r="M180" s="76"/>
      <c r="N180" s="76"/>
      <c r="O180" s="76"/>
      <c r="P180" s="77"/>
      <c r="Q180" s="181">
        <v>240128</v>
      </c>
      <c r="R180" s="182"/>
      <c r="S180" s="183"/>
      <c r="T180" s="184" t="str">
        <f t="shared" si="10"/>
        <v>異常終了</v>
      </c>
      <c r="U180" s="185"/>
      <c r="V180" s="186"/>
      <c r="W180" s="102" t="s">
        <v>1609</v>
      </c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4"/>
      <c r="AR180" s="6" t="s">
        <v>735</v>
      </c>
      <c r="AS180" s="5" t="str">
        <f t="shared" si="11"/>
        <v xml:space="preserve">   [240128]エラー: '${SQL_SET_HOST}' は無効なIPアドレスです。</v>
      </c>
    </row>
    <row r="181" spans="4:45" ht="36" customHeight="1">
      <c r="D181" s="179">
        <f t="shared" si="12"/>
        <v>136</v>
      </c>
      <c r="E181" s="180"/>
      <c r="F181" s="75" t="s">
        <v>494</v>
      </c>
      <c r="G181" s="76"/>
      <c r="H181" s="76"/>
      <c r="I181" s="76"/>
      <c r="J181" s="76"/>
      <c r="K181" s="76"/>
      <c r="L181" s="76"/>
      <c r="M181" s="76"/>
      <c r="N181" s="76"/>
      <c r="O181" s="76"/>
      <c r="P181" s="77"/>
      <c r="Q181" s="181">
        <v>240129</v>
      </c>
      <c r="R181" s="182"/>
      <c r="S181" s="183"/>
      <c r="T181" s="184" t="str">
        <f t="shared" si="10"/>
        <v>異常終了</v>
      </c>
      <c r="U181" s="185"/>
      <c r="V181" s="186"/>
      <c r="W181" s="102" t="s">
        <v>1610</v>
      </c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4"/>
      <c r="AR181" s="6" t="s">
        <v>735</v>
      </c>
      <c r="AS181" s="5" t="str">
        <f t="shared" si="11"/>
        <v xml:space="preserve">   [240129]エラー: '${SQL_SET_HOST}' は許可されていない値です。</v>
      </c>
    </row>
    <row r="182" spans="4:45" ht="36" customHeight="1">
      <c r="D182" s="179">
        <f t="shared" si="12"/>
        <v>137</v>
      </c>
      <c r="E182" s="180"/>
      <c r="F182" s="75" t="s">
        <v>494</v>
      </c>
      <c r="G182" s="76"/>
      <c r="H182" s="76"/>
      <c r="I182" s="76"/>
      <c r="J182" s="76"/>
      <c r="K182" s="76"/>
      <c r="L182" s="76"/>
      <c r="M182" s="76"/>
      <c r="N182" s="76"/>
      <c r="O182" s="76"/>
      <c r="P182" s="77"/>
      <c r="Q182" s="181">
        <v>240130</v>
      </c>
      <c r="R182" s="182"/>
      <c r="S182" s="183"/>
      <c r="T182" s="184" t="str">
        <f t="shared" si="10"/>
        <v>異常終了</v>
      </c>
      <c r="U182" s="185"/>
      <c r="V182" s="186"/>
      <c r="W182" s="102" t="s">
        <v>1603</v>
      </c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4"/>
      <c r="AR182" s="6" t="s">
        <v>735</v>
      </c>
      <c r="AS182" s="5" t="str">
        <f t="shared" si="11"/>
        <v xml:space="preserve">   [240130]エラー: '${DATABASE_CHARACTER_SET}' は${DBMS_NAME}で許可されている文字セットではありません。</v>
      </c>
    </row>
    <row r="183" spans="4:45" ht="36" customHeight="1">
      <c r="D183" s="179">
        <f t="shared" si="12"/>
        <v>138</v>
      </c>
      <c r="E183" s="180"/>
      <c r="F183" s="75" t="s">
        <v>494</v>
      </c>
      <c r="G183" s="76"/>
      <c r="H183" s="76"/>
      <c r="I183" s="76"/>
      <c r="J183" s="76"/>
      <c r="K183" s="76"/>
      <c r="L183" s="76"/>
      <c r="M183" s="76"/>
      <c r="N183" s="76"/>
      <c r="O183" s="76"/>
      <c r="P183" s="77"/>
      <c r="Q183" s="181">
        <v>240131</v>
      </c>
      <c r="R183" s="182"/>
      <c r="S183" s="183"/>
      <c r="T183" s="184" t="str">
        <f t="shared" si="10"/>
        <v>異常終了</v>
      </c>
      <c r="U183" s="185"/>
      <c r="V183" s="186"/>
      <c r="W183" s="102" t="s">
        <v>1611</v>
      </c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4"/>
      <c r="AR183" s="6" t="s">
        <v>735</v>
      </c>
      <c r="AS183" s="5" t="str">
        <f t="shared" si="11"/>
        <v xml:space="preserve">   [240131]エラー: 'template1' を使用する場合、DATABASE_CHARACTER_SET は 'utf8' のみ許可されます。</v>
      </c>
    </row>
    <row r="184" spans="4:45" ht="36" customHeight="1">
      <c r="D184" s="179">
        <f t="shared" si="12"/>
        <v>139</v>
      </c>
      <c r="E184" s="180"/>
      <c r="F184" s="75" t="s">
        <v>494</v>
      </c>
      <c r="G184" s="76"/>
      <c r="H184" s="76"/>
      <c r="I184" s="76"/>
      <c r="J184" s="76"/>
      <c r="K184" s="76"/>
      <c r="L184" s="76"/>
      <c r="M184" s="76"/>
      <c r="N184" s="76"/>
      <c r="O184" s="76"/>
      <c r="P184" s="77"/>
      <c r="Q184" s="181">
        <v>240132</v>
      </c>
      <c r="R184" s="182"/>
      <c r="S184" s="183"/>
      <c r="T184" s="184" t="str">
        <f t="shared" si="10"/>
        <v>異常終了</v>
      </c>
      <c r="U184" s="185"/>
      <c r="V184" s="186"/>
      <c r="W184" s="102" t="s">
        <v>1604</v>
      </c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03"/>
      <c r="AQ184" s="104"/>
      <c r="AR184" s="6" t="s">
        <v>735</v>
      </c>
      <c r="AS184" s="5" t="str">
        <f t="shared" si="11"/>
        <v xml:space="preserve">   [240132]エラー: '${DATABASE_COLLATE}' は${DBMS_NAME}で許可されている文字セットではありません。</v>
      </c>
    </row>
    <row r="185" spans="4:45" ht="36" customHeight="1">
      <c r="D185" s="179">
        <f t="shared" si="12"/>
        <v>140</v>
      </c>
      <c r="E185" s="180"/>
      <c r="F185" s="75" t="s">
        <v>494</v>
      </c>
      <c r="G185" s="76"/>
      <c r="H185" s="76"/>
      <c r="I185" s="76"/>
      <c r="J185" s="76"/>
      <c r="K185" s="76"/>
      <c r="L185" s="76"/>
      <c r="M185" s="76"/>
      <c r="N185" s="76"/>
      <c r="O185" s="76"/>
      <c r="P185" s="77"/>
      <c r="Q185" s="181">
        <v>240133</v>
      </c>
      <c r="R185" s="182"/>
      <c r="S185" s="183"/>
      <c r="T185" s="184" t="str">
        <f t="shared" si="10"/>
        <v>異常終了</v>
      </c>
      <c r="U185" s="185"/>
      <c r="V185" s="186"/>
      <c r="W185" s="102" t="s">
        <v>1612</v>
      </c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4"/>
      <c r="AR185" s="6" t="s">
        <v>735</v>
      </c>
      <c r="AS185" s="5" t="str">
        <f t="shared" ref="AS185:AS216" si="13">IF(W185="","","   "&amp;"["&amp;TEXT($Q185,"000000")&amp;"]"&amp;$W185)</f>
        <v xml:space="preserve">   [240133]エラー: 'template1' を使用する場合、DATABASE_COLLATE は 'C' のみ許可されます。</v>
      </c>
    </row>
    <row r="186" spans="4:45" ht="36" customHeight="1">
      <c r="D186" s="179">
        <f t="shared" si="12"/>
        <v>141</v>
      </c>
      <c r="E186" s="180"/>
      <c r="F186" s="75" t="s">
        <v>494</v>
      </c>
      <c r="G186" s="76"/>
      <c r="H186" s="76"/>
      <c r="I186" s="76"/>
      <c r="J186" s="76"/>
      <c r="K186" s="76"/>
      <c r="L186" s="76"/>
      <c r="M186" s="76"/>
      <c r="N186" s="76"/>
      <c r="O186" s="76"/>
      <c r="P186" s="77"/>
      <c r="Q186" s="181">
        <v>240134</v>
      </c>
      <c r="R186" s="182"/>
      <c r="S186" s="183"/>
      <c r="T186" s="184" t="str">
        <f t="shared" si="10"/>
        <v>異常終了</v>
      </c>
      <c r="U186" s="185"/>
      <c r="V186" s="186"/>
      <c r="W186" s="102" t="s">
        <v>1606</v>
      </c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4"/>
      <c r="AR186" s="6" t="s">
        <v>735</v>
      </c>
      <c r="AS186" s="5" t="str">
        <f t="shared" si="13"/>
        <v xml:space="preserve">   [240134]エラー: 'DATABASE_USERRIGHT' は空白の値を指定できません。</v>
      </c>
    </row>
    <row r="187" spans="4:45" ht="36" customHeight="1">
      <c r="D187" s="179">
        <f t="shared" si="12"/>
        <v>142</v>
      </c>
      <c r="E187" s="180"/>
      <c r="F187" s="75" t="s">
        <v>494</v>
      </c>
      <c r="G187" s="76"/>
      <c r="H187" s="76"/>
      <c r="I187" s="76"/>
      <c r="J187" s="76"/>
      <c r="K187" s="76"/>
      <c r="L187" s="76"/>
      <c r="M187" s="76"/>
      <c r="N187" s="76"/>
      <c r="O187" s="76"/>
      <c r="P187" s="77"/>
      <c r="Q187" s="181">
        <v>240135</v>
      </c>
      <c r="R187" s="182"/>
      <c r="S187" s="183"/>
      <c r="T187" s="184" t="str">
        <f t="shared" si="10"/>
        <v>異常終了</v>
      </c>
      <c r="U187" s="185"/>
      <c r="V187" s="186"/>
      <c r="W187" s="102" t="s">
        <v>1635</v>
      </c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4"/>
      <c r="AR187" s="6" t="s">
        <v>735</v>
      </c>
      <c r="AS187" s="5" t="str">
        <f t="shared" si="13"/>
        <v xml:space="preserve">   [240135]エラー: '${_right}' はPostgreSQLで許可されている権限ではありません。</v>
      </c>
    </row>
    <row r="188" spans="4:45" ht="36" customHeight="1">
      <c r="D188" s="179">
        <f t="shared" si="12"/>
        <v>143</v>
      </c>
      <c r="E188" s="180"/>
      <c r="F188" s="75" t="s">
        <v>494</v>
      </c>
      <c r="G188" s="76"/>
      <c r="H188" s="76"/>
      <c r="I188" s="76"/>
      <c r="J188" s="76"/>
      <c r="K188" s="76"/>
      <c r="L188" s="76"/>
      <c r="M188" s="76"/>
      <c r="N188" s="76"/>
      <c r="O188" s="76"/>
      <c r="P188" s="77"/>
      <c r="Q188" s="181">
        <v>240136</v>
      </c>
      <c r="R188" s="182"/>
      <c r="S188" s="183"/>
      <c r="T188" s="184" t="str">
        <f t="shared" si="10"/>
        <v>異常終了</v>
      </c>
      <c r="U188" s="185"/>
      <c r="V188" s="186"/>
      <c r="W188" s="102" t="s">
        <v>1613</v>
      </c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4"/>
      <c r="AR188" s="6" t="s">
        <v>735</v>
      </c>
      <c r="AS188" s="5" t="str">
        <f t="shared" si="13"/>
        <v xml:space="preserve">   [240136]エラー: 'SET_SCHEMA' は空白の値を指定できません。</v>
      </c>
    </row>
    <row r="189" spans="4:45" ht="36" customHeight="1">
      <c r="D189" s="179">
        <f t="shared" si="12"/>
        <v>144</v>
      </c>
      <c r="E189" s="180"/>
      <c r="F189" s="75" t="s">
        <v>494</v>
      </c>
      <c r="G189" s="76"/>
      <c r="H189" s="76"/>
      <c r="I189" s="76"/>
      <c r="J189" s="76"/>
      <c r="K189" s="76"/>
      <c r="L189" s="76"/>
      <c r="M189" s="76"/>
      <c r="N189" s="76"/>
      <c r="O189" s="76"/>
      <c r="P189" s="77"/>
      <c r="Q189" s="181">
        <v>240137</v>
      </c>
      <c r="R189" s="182"/>
      <c r="S189" s="183"/>
      <c r="T189" s="184" t="str">
        <f t="shared" si="10"/>
        <v>異常終了</v>
      </c>
      <c r="U189" s="185"/>
      <c r="V189" s="186"/>
      <c r="W189" s="102" t="s">
        <v>1614</v>
      </c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4"/>
      <c r="AR189" s="6" t="s">
        <v>735</v>
      </c>
      <c r="AS189" s="5" t="str">
        <f t="shared" si="13"/>
        <v xml:space="preserve">   [240137]エラー: '${POSTGRESQL_CONNECTION_LIMIT}' は -1 または 1以上の値でなければなりません。</v>
      </c>
    </row>
    <row r="190" spans="4:45" ht="36" customHeight="1">
      <c r="D190" s="179">
        <f t="shared" si="12"/>
        <v>145</v>
      </c>
      <c r="E190" s="180"/>
      <c r="F190" s="75" t="s">
        <v>494</v>
      </c>
      <c r="G190" s="76"/>
      <c r="H190" s="76"/>
      <c r="I190" s="76"/>
      <c r="J190" s="76"/>
      <c r="K190" s="76"/>
      <c r="L190" s="76"/>
      <c r="M190" s="76"/>
      <c r="N190" s="76"/>
      <c r="O190" s="76"/>
      <c r="P190" s="77"/>
      <c r="Q190" s="181">
        <v>240138</v>
      </c>
      <c r="R190" s="182"/>
      <c r="S190" s="183"/>
      <c r="T190" s="184" t="str">
        <f t="shared" si="10"/>
        <v>異常終了</v>
      </c>
      <c r="U190" s="185"/>
      <c r="V190" s="186"/>
      <c r="W190" s="102" t="s">
        <v>1615</v>
      </c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4"/>
      <c r="AR190" s="6" t="s">
        <v>735</v>
      </c>
      <c r="AS190" s="5" t="str">
        <f t="shared" si="13"/>
        <v xml:space="preserve">   [240138]エラー: '${POSTGRESQL_ALLOW_CONNECTIONS}' は許可されていない値です。</v>
      </c>
    </row>
    <row r="191" spans="4:45" ht="36" customHeight="1">
      <c r="D191" s="179">
        <f t="shared" si="12"/>
        <v>146</v>
      </c>
      <c r="E191" s="180"/>
      <c r="F191" s="75" t="s">
        <v>494</v>
      </c>
      <c r="G191" s="76"/>
      <c r="H191" s="76"/>
      <c r="I191" s="76"/>
      <c r="J191" s="76"/>
      <c r="K191" s="76"/>
      <c r="L191" s="76"/>
      <c r="M191" s="76"/>
      <c r="N191" s="76"/>
      <c r="O191" s="76"/>
      <c r="P191" s="77"/>
      <c r="Q191" s="181">
        <v>240139</v>
      </c>
      <c r="R191" s="182"/>
      <c r="S191" s="183"/>
      <c r="T191" s="184" t="str">
        <f t="shared" si="10"/>
        <v>異常終了</v>
      </c>
      <c r="U191" s="185"/>
      <c r="V191" s="186"/>
      <c r="W191" s="102" t="s">
        <v>1616</v>
      </c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4"/>
      <c r="AR191" s="6" t="s">
        <v>735</v>
      </c>
      <c r="AS191" s="5" t="str">
        <f t="shared" si="13"/>
        <v xml:space="preserve">   [240139]エラー: DBMS_NAMEの'${DBMS_NAME}' は許可されていない値です。</v>
      </c>
    </row>
    <row r="192" spans="4:45" ht="36" customHeight="1">
      <c r="D192" s="179">
        <f t="shared" si="12"/>
        <v>147</v>
      </c>
      <c r="E192" s="180"/>
      <c r="F192" s="75" t="s">
        <v>494</v>
      </c>
      <c r="G192" s="76"/>
      <c r="H192" s="76"/>
      <c r="I192" s="76"/>
      <c r="J192" s="76"/>
      <c r="K192" s="76"/>
      <c r="L192" s="76"/>
      <c r="M192" s="76"/>
      <c r="N192" s="76"/>
      <c r="O192" s="76"/>
      <c r="P192" s="77"/>
      <c r="Q192" s="181">
        <v>240201</v>
      </c>
      <c r="R192" s="182"/>
      <c r="S192" s="183"/>
      <c r="T192" s="184" t="str">
        <f t="shared" si="10"/>
        <v>警告</v>
      </c>
      <c r="U192" s="185"/>
      <c r="V192" s="186"/>
      <c r="W192" s="102" t="s">
        <v>1632</v>
      </c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4"/>
      <c r="AR192" s="6" t="s">
        <v>735</v>
      </c>
      <c r="AS192" s="5" t="str">
        <f t="shared" si="13"/>
        <v xml:space="preserve">   [240201]ワーニング: PRIMARY KEY として設定されている '${_data_names_i]}' は NOT NULL としても設定されています。</v>
      </c>
    </row>
    <row r="193" spans="4:45" ht="36" customHeight="1">
      <c r="D193" s="179">
        <f t="shared" si="12"/>
        <v>148</v>
      </c>
      <c r="E193" s="180"/>
      <c r="F193" s="75" t="s">
        <v>494</v>
      </c>
      <c r="G193" s="76"/>
      <c r="H193" s="76"/>
      <c r="I193" s="76"/>
      <c r="J193" s="76"/>
      <c r="K193" s="76"/>
      <c r="L193" s="76"/>
      <c r="M193" s="76"/>
      <c r="N193" s="76"/>
      <c r="O193" s="76"/>
      <c r="P193" s="77"/>
      <c r="Q193" s="181">
        <v>240202</v>
      </c>
      <c r="R193" s="182"/>
      <c r="S193" s="183"/>
      <c r="T193" s="184" t="str">
        <f t="shared" si="10"/>
        <v>警告</v>
      </c>
      <c r="U193" s="185"/>
      <c r="V193" s="186"/>
      <c r="W193" s="102" t="s">
        <v>1633</v>
      </c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4"/>
      <c r="AR193" s="6" t="s">
        <v>735</v>
      </c>
      <c r="AS193" s="5" t="str">
        <f t="shared" si="13"/>
        <v xml:space="preserve">   [240202]ワーニング: PRIMARY KEY として設定されている '${_data_names_i]}' は UNIQUE KEY としても設定されています。</v>
      </c>
    </row>
    <row r="194" spans="4:45" ht="36" customHeight="1">
      <c r="D194" s="179">
        <f t="shared" si="12"/>
        <v>149</v>
      </c>
      <c r="E194" s="180"/>
      <c r="F194" s="75" t="s">
        <v>494</v>
      </c>
      <c r="G194" s="76"/>
      <c r="H194" s="76"/>
      <c r="I194" s="76"/>
      <c r="J194" s="76"/>
      <c r="K194" s="76"/>
      <c r="L194" s="76"/>
      <c r="M194" s="76"/>
      <c r="N194" s="76"/>
      <c r="O194" s="76"/>
      <c r="P194" s="77"/>
      <c r="Q194" s="181">
        <v>240203</v>
      </c>
      <c r="R194" s="182"/>
      <c r="S194" s="183"/>
      <c r="T194" s="184" t="str">
        <f t="shared" si="10"/>
        <v>警告</v>
      </c>
      <c r="U194" s="185"/>
      <c r="V194" s="186"/>
      <c r="W194" s="102" t="s">
        <v>1634</v>
      </c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4"/>
      <c r="AR194" s="6" t="s">
        <v>735</v>
      </c>
      <c r="AS194" s="5" t="str">
        <f t="shared" si="13"/>
        <v xml:space="preserve">   [240203]ワーニング: PRIMARY KEY として設定されている '${_data_names_i]}' は INDEX KEY としても設定されています。</v>
      </c>
    </row>
    <row r="195" spans="4:45" ht="18" customHeight="1">
      <c r="D195" s="179">
        <f t="shared" si="12"/>
        <v>150</v>
      </c>
      <c r="E195" s="180"/>
      <c r="F195" s="75" t="s">
        <v>495</v>
      </c>
      <c r="G195" s="76"/>
      <c r="H195" s="76"/>
      <c r="I195" s="76"/>
      <c r="J195" s="76"/>
      <c r="K195" s="76"/>
      <c r="L195" s="76"/>
      <c r="M195" s="76"/>
      <c r="N195" s="76"/>
      <c r="O195" s="76"/>
      <c r="P195" s="77"/>
      <c r="Q195" s="181">
        <v>410001</v>
      </c>
      <c r="R195" s="182"/>
      <c r="S195" s="183"/>
      <c r="T195" s="184" t="str">
        <f t="shared" si="10"/>
        <v>正常終了</v>
      </c>
      <c r="U195" s="185"/>
      <c r="V195" s="186"/>
      <c r="W195" s="102" t="s">
        <v>1694</v>
      </c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4"/>
      <c r="AR195" s="6" t="s">
        <v>735</v>
      </c>
      <c r="AS195" s="5" t="str">
        <f t="shared" si="13"/>
        <v xml:space="preserve">   [410001]すべてのデータ生成が正常に完了しました。</v>
      </c>
    </row>
    <row r="196" spans="4:45" ht="36" customHeight="1">
      <c r="D196" s="179">
        <f t="shared" si="12"/>
        <v>151</v>
      </c>
      <c r="E196" s="180"/>
      <c r="F196" s="75" t="s">
        <v>495</v>
      </c>
      <c r="G196" s="76"/>
      <c r="H196" s="76"/>
      <c r="I196" s="76"/>
      <c r="J196" s="76"/>
      <c r="K196" s="76"/>
      <c r="L196" s="76"/>
      <c r="M196" s="76"/>
      <c r="N196" s="76"/>
      <c r="O196" s="76"/>
      <c r="P196" s="77"/>
      <c r="Q196" s="181">
        <v>410101</v>
      </c>
      <c r="R196" s="182"/>
      <c r="S196" s="183"/>
      <c r="T196" s="184" t="str">
        <f t="shared" ref="T196:T256" si="14">IF(MID(TEXT($Q196,"000000"),3,2)="00","正常終了",IF(MID(TEXT($Q196,"000000"),3,2)="01","異常終了",IF(MID(TEXT($Q196,"000000"),3,2)="02","警告")))</f>
        <v>異常終了</v>
      </c>
      <c r="U196" s="185"/>
      <c r="V196" s="186"/>
      <c r="W196" s="102" t="s">
        <v>1696</v>
      </c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4"/>
      <c r="AR196" s="6" t="s">
        <v>735</v>
      </c>
      <c r="AS196" s="5" t="str">
        <f t="shared" si="13"/>
        <v xml:space="preserve">   [410101]エラー: COLUMN_COUNTS と DATA_TYPE、または DATA_LENGTH の項目数が一致しません。</v>
      </c>
    </row>
    <row r="197" spans="4:45" ht="18" customHeight="1">
      <c r="D197" s="179">
        <f t="shared" si="12"/>
        <v>152</v>
      </c>
      <c r="E197" s="180"/>
      <c r="F197" s="75" t="s">
        <v>495</v>
      </c>
      <c r="G197" s="76"/>
      <c r="H197" s="76"/>
      <c r="I197" s="76"/>
      <c r="J197" s="76"/>
      <c r="K197" s="76"/>
      <c r="L197" s="76"/>
      <c r="M197" s="76"/>
      <c r="N197" s="76"/>
      <c r="O197" s="76"/>
      <c r="P197" s="77"/>
      <c r="Q197" s="181">
        <v>410102</v>
      </c>
      <c r="R197" s="182"/>
      <c r="S197" s="183"/>
      <c r="T197" s="184" t="str">
        <f t="shared" si="14"/>
        <v>異常終了</v>
      </c>
      <c r="U197" s="185"/>
      <c r="V197" s="186"/>
      <c r="W197" s="102" t="s">
        <v>1695</v>
      </c>
      <c r="X197" s="103"/>
      <c r="Y197" s="103"/>
      <c r="Z197" s="103"/>
      <c r="AA197" s="103"/>
      <c r="AB197" s="103"/>
      <c r="AC197" s="103"/>
      <c r="AD197" s="103"/>
      <c r="AE197" s="103"/>
      <c r="AF197" s="103"/>
      <c r="AG197" s="103"/>
      <c r="AH197" s="103"/>
      <c r="AI197" s="103"/>
      <c r="AJ197" s="103"/>
      <c r="AK197" s="103"/>
      <c r="AL197" s="103"/>
      <c r="AM197" s="103"/>
      <c r="AN197" s="103"/>
      <c r="AO197" s="103"/>
      <c r="AP197" s="103"/>
      <c r="AQ197" s="104"/>
      <c r="AR197" s="6" t="s">
        <v>735</v>
      </c>
      <c r="AS197" s="5" t="str">
        <f t="shared" si="13"/>
        <v xml:space="preserve">   [410102]エラー: データ型 ${_type} はサポートされていません。</v>
      </c>
    </row>
    <row r="198" spans="4:45" ht="18" customHeight="1">
      <c r="D198" s="179">
        <f t="shared" si="12"/>
        <v>153</v>
      </c>
      <c r="E198" s="180"/>
      <c r="F198" s="75" t="s">
        <v>356</v>
      </c>
      <c r="G198" s="76"/>
      <c r="H198" s="76"/>
      <c r="I198" s="76"/>
      <c r="J198" s="76"/>
      <c r="K198" s="76"/>
      <c r="L198" s="76"/>
      <c r="M198" s="76"/>
      <c r="N198" s="76"/>
      <c r="O198" s="76"/>
      <c r="P198" s="77"/>
      <c r="Q198" s="181">
        <v>610001</v>
      </c>
      <c r="R198" s="182"/>
      <c r="S198" s="183"/>
      <c r="T198" s="184" t="str">
        <f t="shared" si="14"/>
        <v>正常終了</v>
      </c>
      <c r="U198" s="185"/>
      <c r="V198" s="186"/>
      <c r="W198" s="102" t="s">
        <v>1744</v>
      </c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03"/>
      <c r="AH198" s="103"/>
      <c r="AI198" s="103"/>
      <c r="AJ198" s="103"/>
      <c r="AK198" s="103"/>
      <c r="AL198" s="103"/>
      <c r="AM198" s="103"/>
      <c r="AN198" s="103"/>
      <c r="AO198" s="103"/>
      <c r="AP198" s="103"/>
      <c r="AQ198" s="104"/>
      <c r="AR198" s="6" t="s">
        <v>735</v>
      </c>
      <c r="AS198" s="5" t="str">
        <f t="shared" si="13"/>
        <v xml:space="preserve">   [610001]区切り文字・囲み文字設定が正常に完了しました。</v>
      </c>
    </row>
    <row r="199" spans="4:45" ht="18" customHeight="1">
      <c r="D199" s="179">
        <f t="shared" si="12"/>
        <v>154</v>
      </c>
      <c r="E199" s="180"/>
      <c r="F199" s="75" t="s">
        <v>356</v>
      </c>
      <c r="G199" s="76"/>
      <c r="H199" s="76"/>
      <c r="I199" s="76"/>
      <c r="J199" s="76"/>
      <c r="K199" s="76"/>
      <c r="L199" s="76"/>
      <c r="M199" s="76"/>
      <c r="N199" s="76"/>
      <c r="O199" s="76"/>
      <c r="P199" s="77"/>
      <c r="Q199" s="181">
        <v>610101</v>
      </c>
      <c r="R199" s="182"/>
      <c r="S199" s="183"/>
      <c r="T199" s="184" t="str">
        <f t="shared" si="14"/>
        <v>異常終了</v>
      </c>
      <c r="U199" s="185"/>
      <c r="V199" s="186"/>
      <c r="W199" s="102" t="s">
        <v>1745</v>
      </c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  <c r="AO199" s="103"/>
      <c r="AP199" s="103"/>
      <c r="AQ199" s="104"/>
      <c r="AR199" s="6" t="s">
        <v>735</v>
      </c>
      <c r="AS199" s="5" t="str">
        <f t="shared" si="13"/>
        <v xml:space="preserve">   [610101]エラー: ${FILES_DIR}パスに「initialData.txt」が存在しないです。</v>
      </c>
    </row>
    <row r="200" spans="4:45" ht="18" customHeight="1">
      <c r="D200" s="179">
        <f t="shared" si="12"/>
        <v>155</v>
      </c>
      <c r="E200" s="180"/>
      <c r="F200" s="75" t="s">
        <v>356</v>
      </c>
      <c r="G200" s="76"/>
      <c r="H200" s="76"/>
      <c r="I200" s="76"/>
      <c r="J200" s="76"/>
      <c r="K200" s="76"/>
      <c r="L200" s="76"/>
      <c r="M200" s="76"/>
      <c r="N200" s="76"/>
      <c r="O200" s="76"/>
      <c r="P200" s="77"/>
      <c r="Q200" s="181"/>
      <c r="R200" s="182"/>
      <c r="S200" s="183"/>
      <c r="T200" s="184" t="str">
        <f t="shared" si="14"/>
        <v>正常終了</v>
      </c>
      <c r="U200" s="185"/>
      <c r="V200" s="186"/>
      <c r="W200" s="102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03"/>
      <c r="AH200" s="103"/>
      <c r="AI200" s="103"/>
      <c r="AJ200" s="103"/>
      <c r="AK200" s="103"/>
      <c r="AL200" s="103"/>
      <c r="AM200" s="103"/>
      <c r="AN200" s="103"/>
      <c r="AO200" s="103"/>
      <c r="AP200" s="103"/>
      <c r="AQ200" s="104"/>
      <c r="AR200" s="6" t="s">
        <v>735</v>
      </c>
      <c r="AS200" s="5" t="str">
        <f t="shared" si="13"/>
        <v/>
      </c>
    </row>
    <row r="201" spans="4:45" ht="18" customHeight="1">
      <c r="D201" s="179">
        <f t="shared" si="12"/>
        <v>156</v>
      </c>
      <c r="E201" s="180"/>
      <c r="F201" s="75" t="s">
        <v>495</v>
      </c>
      <c r="G201" s="76"/>
      <c r="H201" s="76"/>
      <c r="I201" s="76"/>
      <c r="J201" s="76"/>
      <c r="K201" s="76"/>
      <c r="L201" s="76"/>
      <c r="M201" s="76"/>
      <c r="N201" s="76"/>
      <c r="O201" s="76"/>
      <c r="P201" s="77"/>
      <c r="Q201" s="181"/>
      <c r="R201" s="182"/>
      <c r="S201" s="183"/>
      <c r="T201" s="184" t="str">
        <f t="shared" si="14"/>
        <v>正常終了</v>
      </c>
      <c r="U201" s="185"/>
      <c r="V201" s="186"/>
      <c r="W201" s="102"/>
      <c r="X201" s="103"/>
      <c r="Y201" s="103"/>
      <c r="Z201" s="103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03"/>
      <c r="AQ201" s="104"/>
      <c r="AR201" s="6" t="s">
        <v>735</v>
      </c>
      <c r="AS201" s="5" t="str">
        <f t="shared" si="13"/>
        <v/>
      </c>
    </row>
    <row r="202" spans="4:45" ht="18" customHeight="1">
      <c r="D202" s="179">
        <f t="shared" si="12"/>
        <v>157</v>
      </c>
      <c r="E202" s="180"/>
      <c r="F202" s="75" t="s">
        <v>495</v>
      </c>
      <c r="G202" s="76"/>
      <c r="H202" s="76"/>
      <c r="I202" s="76"/>
      <c r="J202" s="76"/>
      <c r="K202" s="76"/>
      <c r="L202" s="76"/>
      <c r="M202" s="76"/>
      <c r="N202" s="76"/>
      <c r="O202" s="76"/>
      <c r="P202" s="77"/>
      <c r="Q202" s="181"/>
      <c r="R202" s="182"/>
      <c r="S202" s="183"/>
      <c r="T202" s="184" t="str">
        <f t="shared" si="14"/>
        <v>正常終了</v>
      </c>
      <c r="U202" s="185"/>
      <c r="V202" s="186"/>
      <c r="W202" s="102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  <c r="AO202" s="103"/>
      <c r="AP202" s="103"/>
      <c r="AQ202" s="104"/>
      <c r="AR202" s="6" t="s">
        <v>735</v>
      </c>
      <c r="AS202" s="5" t="str">
        <f t="shared" si="13"/>
        <v/>
      </c>
    </row>
    <row r="203" spans="4:45" ht="18" customHeight="1">
      <c r="D203" s="179">
        <f t="shared" si="12"/>
        <v>158</v>
      </c>
      <c r="E203" s="180"/>
      <c r="F203" s="75" t="s">
        <v>495</v>
      </c>
      <c r="G203" s="76"/>
      <c r="H203" s="76"/>
      <c r="I203" s="76"/>
      <c r="J203" s="76"/>
      <c r="K203" s="76"/>
      <c r="L203" s="76"/>
      <c r="M203" s="76"/>
      <c r="N203" s="76"/>
      <c r="O203" s="76"/>
      <c r="P203" s="77"/>
      <c r="Q203" s="181"/>
      <c r="R203" s="182"/>
      <c r="S203" s="183"/>
      <c r="T203" s="184" t="str">
        <f t="shared" si="14"/>
        <v>正常終了</v>
      </c>
      <c r="U203" s="185"/>
      <c r="V203" s="186"/>
      <c r="W203" s="102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4"/>
      <c r="AR203" s="6" t="s">
        <v>735</v>
      </c>
      <c r="AS203" s="5" t="str">
        <f t="shared" si="13"/>
        <v/>
      </c>
    </row>
    <row r="204" spans="4:45" ht="18" customHeight="1">
      <c r="D204" s="179">
        <f t="shared" si="12"/>
        <v>159</v>
      </c>
      <c r="E204" s="180"/>
      <c r="F204" s="75" t="s">
        <v>495</v>
      </c>
      <c r="G204" s="76"/>
      <c r="H204" s="76"/>
      <c r="I204" s="76"/>
      <c r="J204" s="76"/>
      <c r="K204" s="76"/>
      <c r="L204" s="76"/>
      <c r="M204" s="76"/>
      <c r="N204" s="76"/>
      <c r="O204" s="76"/>
      <c r="P204" s="77"/>
      <c r="Q204" s="181"/>
      <c r="R204" s="182"/>
      <c r="S204" s="183"/>
      <c r="T204" s="184" t="str">
        <f t="shared" si="14"/>
        <v>正常終了</v>
      </c>
      <c r="U204" s="185"/>
      <c r="V204" s="186"/>
      <c r="W204" s="102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4"/>
      <c r="AR204" s="6" t="s">
        <v>735</v>
      </c>
      <c r="AS204" s="5" t="str">
        <f t="shared" si="13"/>
        <v/>
      </c>
    </row>
    <row r="205" spans="4:45" ht="18" customHeight="1">
      <c r="D205" s="179">
        <f t="shared" si="12"/>
        <v>160</v>
      </c>
      <c r="E205" s="180"/>
      <c r="F205" s="75" t="s">
        <v>495</v>
      </c>
      <c r="G205" s="76"/>
      <c r="H205" s="76"/>
      <c r="I205" s="76"/>
      <c r="J205" s="76"/>
      <c r="K205" s="76"/>
      <c r="L205" s="76"/>
      <c r="M205" s="76"/>
      <c r="N205" s="76"/>
      <c r="O205" s="76"/>
      <c r="P205" s="77"/>
      <c r="Q205" s="181"/>
      <c r="R205" s="182"/>
      <c r="S205" s="183"/>
      <c r="T205" s="184" t="str">
        <f t="shared" si="14"/>
        <v>正常終了</v>
      </c>
      <c r="U205" s="185"/>
      <c r="V205" s="186"/>
      <c r="W205" s="102"/>
      <c r="X205" s="103"/>
      <c r="Y205" s="103"/>
      <c r="Z205" s="103"/>
      <c r="AA205" s="103"/>
      <c r="AB205" s="103"/>
      <c r="AC205" s="103"/>
      <c r="AD205" s="103"/>
      <c r="AE205" s="103"/>
      <c r="AF205" s="103"/>
      <c r="AG205" s="103"/>
      <c r="AH205" s="103"/>
      <c r="AI205" s="103"/>
      <c r="AJ205" s="103"/>
      <c r="AK205" s="103"/>
      <c r="AL205" s="103"/>
      <c r="AM205" s="103"/>
      <c r="AN205" s="103"/>
      <c r="AO205" s="103"/>
      <c r="AP205" s="103"/>
      <c r="AQ205" s="104"/>
      <c r="AR205" s="6" t="s">
        <v>735</v>
      </c>
      <c r="AS205" s="5" t="str">
        <f t="shared" si="13"/>
        <v/>
      </c>
    </row>
    <row r="206" spans="4:45" ht="18" customHeight="1">
      <c r="D206" s="179">
        <f t="shared" si="12"/>
        <v>161</v>
      </c>
      <c r="E206" s="180"/>
      <c r="F206" s="75" t="s">
        <v>495</v>
      </c>
      <c r="G206" s="76"/>
      <c r="H206" s="76"/>
      <c r="I206" s="76"/>
      <c r="J206" s="76"/>
      <c r="K206" s="76"/>
      <c r="L206" s="76"/>
      <c r="M206" s="76"/>
      <c r="N206" s="76"/>
      <c r="O206" s="76"/>
      <c r="P206" s="77"/>
      <c r="Q206" s="181"/>
      <c r="R206" s="182"/>
      <c r="S206" s="183"/>
      <c r="T206" s="184" t="str">
        <f t="shared" si="14"/>
        <v>正常終了</v>
      </c>
      <c r="U206" s="185"/>
      <c r="V206" s="186"/>
      <c r="W206" s="102"/>
      <c r="X206" s="103"/>
      <c r="Y206" s="103"/>
      <c r="Z206" s="103"/>
      <c r="AA206" s="103"/>
      <c r="AB206" s="103"/>
      <c r="AC206" s="103"/>
      <c r="AD206" s="103"/>
      <c r="AE206" s="103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4"/>
      <c r="AR206" s="6" t="s">
        <v>735</v>
      </c>
      <c r="AS206" s="5" t="str">
        <f t="shared" si="13"/>
        <v/>
      </c>
    </row>
    <row r="207" spans="4:45" ht="18" customHeight="1">
      <c r="D207" s="179">
        <f t="shared" si="12"/>
        <v>162</v>
      </c>
      <c r="E207" s="180"/>
      <c r="F207" s="75" t="s">
        <v>495</v>
      </c>
      <c r="G207" s="76"/>
      <c r="H207" s="76"/>
      <c r="I207" s="76"/>
      <c r="J207" s="76"/>
      <c r="K207" s="76"/>
      <c r="L207" s="76"/>
      <c r="M207" s="76"/>
      <c r="N207" s="76"/>
      <c r="O207" s="76"/>
      <c r="P207" s="77"/>
      <c r="Q207" s="181"/>
      <c r="R207" s="182"/>
      <c r="S207" s="183"/>
      <c r="T207" s="184" t="str">
        <f t="shared" si="14"/>
        <v>正常終了</v>
      </c>
      <c r="U207" s="185"/>
      <c r="V207" s="186"/>
      <c r="W207" s="102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4"/>
      <c r="AR207" s="6" t="s">
        <v>735</v>
      </c>
      <c r="AS207" s="5" t="str">
        <f t="shared" si="13"/>
        <v/>
      </c>
    </row>
    <row r="208" spans="4:45" ht="18" customHeight="1">
      <c r="D208" s="179">
        <f t="shared" si="12"/>
        <v>163</v>
      </c>
      <c r="E208" s="180"/>
      <c r="F208" s="75" t="s">
        <v>495</v>
      </c>
      <c r="G208" s="76"/>
      <c r="H208" s="76"/>
      <c r="I208" s="76"/>
      <c r="J208" s="76"/>
      <c r="K208" s="76"/>
      <c r="L208" s="76"/>
      <c r="M208" s="76"/>
      <c r="N208" s="76"/>
      <c r="O208" s="76"/>
      <c r="P208" s="77"/>
      <c r="Q208" s="181"/>
      <c r="R208" s="182"/>
      <c r="S208" s="183"/>
      <c r="T208" s="184" t="str">
        <f t="shared" si="14"/>
        <v>正常終了</v>
      </c>
      <c r="U208" s="185"/>
      <c r="V208" s="186"/>
      <c r="W208" s="102"/>
      <c r="X208" s="103"/>
      <c r="Y208" s="103"/>
      <c r="Z208" s="103"/>
      <c r="AA208" s="103"/>
      <c r="AB208" s="103"/>
      <c r="AC208" s="103"/>
      <c r="AD208" s="103"/>
      <c r="AE208" s="103"/>
      <c r="AF208" s="103"/>
      <c r="AG208" s="103"/>
      <c r="AH208" s="103"/>
      <c r="AI208" s="103"/>
      <c r="AJ208" s="103"/>
      <c r="AK208" s="103"/>
      <c r="AL208" s="103"/>
      <c r="AM208" s="103"/>
      <c r="AN208" s="103"/>
      <c r="AO208" s="103"/>
      <c r="AP208" s="103"/>
      <c r="AQ208" s="104"/>
      <c r="AR208" s="6" t="s">
        <v>735</v>
      </c>
      <c r="AS208" s="5" t="str">
        <f t="shared" si="13"/>
        <v/>
      </c>
    </row>
    <row r="209" spans="4:45" ht="18" customHeight="1">
      <c r="D209" s="179">
        <f t="shared" si="12"/>
        <v>164</v>
      </c>
      <c r="E209" s="180"/>
      <c r="F209" s="75" t="s">
        <v>495</v>
      </c>
      <c r="G209" s="76"/>
      <c r="H209" s="76"/>
      <c r="I209" s="76"/>
      <c r="J209" s="76"/>
      <c r="K209" s="76"/>
      <c r="L209" s="76"/>
      <c r="M209" s="76"/>
      <c r="N209" s="76"/>
      <c r="O209" s="76"/>
      <c r="P209" s="77"/>
      <c r="Q209" s="181"/>
      <c r="R209" s="182"/>
      <c r="S209" s="183"/>
      <c r="T209" s="184" t="str">
        <f t="shared" si="14"/>
        <v>正常終了</v>
      </c>
      <c r="U209" s="185"/>
      <c r="V209" s="186"/>
      <c r="W209" s="102"/>
      <c r="X209" s="103"/>
      <c r="Y209" s="103"/>
      <c r="Z209" s="103"/>
      <c r="AA209" s="103"/>
      <c r="AB209" s="103"/>
      <c r="AC209" s="103"/>
      <c r="AD209" s="103"/>
      <c r="AE209" s="103"/>
      <c r="AF209" s="103"/>
      <c r="AG209" s="103"/>
      <c r="AH209" s="103"/>
      <c r="AI209" s="103"/>
      <c r="AJ209" s="103"/>
      <c r="AK209" s="103"/>
      <c r="AL209" s="103"/>
      <c r="AM209" s="103"/>
      <c r="AN209" s="103"/>
      <c r="AO209" s="103"/>
      <c r="AP209" s="103"/>
      <c r="AQ209" s="104"/>
      <c r="AR209" s="6" t="s">
        <v>735</v>
      </c>
      <c r="AS209" s="5" t="str">
        <f t="shared" si="13"/>
        <v/>
      </c>
    </row>
    <row r="210" spans="4:45" ht="18" customHeight="1">
      <c r="D210" s="179">
        <f t="shared" si="12"/>
        <v>165</v>
      </c>
      <c r="E210" s="180"/>
      <c r="F210" s="75" t="s">
        <v>495</v>
      </c>
      <c r="G210" s="76"/>
      <c r="H210" s="76"/>
      <c r="I210" s="76"/>
      <c r="J210" s="76"/>
      <c r="K210" s="76"/>
      <c r="L210" s="76"/>
      <c r="M210" s="76"/>
      <c r="N210" s="76"/>
      <c r="O210" s="76"/>
      <c r="P210" s="77"/>
      <c r="Q210" s="181"/>
      <c r="R210" s="182"/>
      <c r="S210" s="183"/>
      <c r="T210" s="184" t="str">
        <f t="shared" si="14"/>
        <v>正常終了</v>
      </c>
      <c r="U210" s="185"/>
      <c r="V210" s="186"/>
      <c r="W210" s="102"/>
      <c r="X210" s="103"/>
      <c r="Y210" s="103"/>
      <c r="Z210" s="103"/>
      <c r="AA210" s="103"/>
      <c r="AB210" s="103"/>
      <c r="AC210" s="103"/>
      <c r="AD210" s="103"/>
      <c r="AE210" s="103"/>
      <c r="AF210" s="103"/>
      <c r="AG210" s="103"/>
      <c r="AH210" s="103"/>
      <c r="AI210" s="103"/>
      <c r="AJ210" s="103"/>
      <c r="AK210" s="103"/>
      <c r="AL210" s="103"/>
      <c r="AM210" s="103"/>
      <c r="AN210" s="103"/>
      <c r="AO210" s="103"/>
      <c r="AP210" s="103"/>
      <c r="AQ210" s="104"/>
      <c r="AR210" s="6" t="s">
        <v>735</v>
      </c>
      <c r="AS210" s="5" t="str">
        <f t="shared" si="13"/>
        <v/>
      </c>
    </row>
    <row r="211" spans="4:45" ht="18" customHeight="1">
      <c r="D211" s="179">
        <f t="shared" si="12"/>
        <v>166</v>
      </c>
      <c r="E211" s="180"/>
      <c r="F211" s="75" t="s">
        <v>495</v>
      </c>
      <c r="G211" s="76"/>
      <c r="H211" s="76"/>
      <c r="I211" s="76"/>
      <c r="J211" s="76"/>
      <c r="K211" s="76"/>
      <c r="L211" s="76"/>
      <c r="M211" s="76"/>
      <c r="N211" s="76"/>
      <c r="O211" s="76"/>
      <c r="P211" s="77"/>
      <c r="Q211" s="181"/>
      <c r="R211" s="182"/>
      <c r="S211" s="183"/>
      <c r="T211" s="184" t="str">
        <f t="shared" si="14"/>
        <v>正常終了</v>
      </c>
      <c r="U211" s="185"/>
      <c r="V211" s="186"/>
      <c r="W211" s="102"/>
      <c r="X211" s="103"/>
      <c r="Y211" s="103"/>
      <c r="Z211" s="103"/>
      <c r="AA211" s="103"/>
      <c r="AB211" s="103"/>
      <c r="AC211" s="103"/>
      <c r="AD211" s="103"/>
      <c r="AE211" s="103"/>
      <c r="AF211" s="103"/>
      <c r="AG211" s="103"/>
      <c r="AH211" s="103"/>
      <c r="AI211" s="103"/>
      <c r="AJ211" s="103"/>
      <c r="AK211" s="103"/>
      <c r="AL211" s="103"/>
      <c r="AM211" s="103"/>
      <c r="AN211" s="103"/>
      <c r="AO211" s="103"/>
      <c r="AP211" s="103"/>
      <c r="AQ211" s="104"/>
      <c r="AR211" s="6" t="s">
        <v>735</v>
      </c>
      <c r="AS211" s="5" t="str">
        <f t="shared" si="13"/>
        <v/>
      </c>
    </row>
    <row r="212" spans="4:45" ht="18" customHeight="1">
      <c r="D212" s="179">
        <f t="shared" si="12"/>
        <v>167</v>
      </c>
      <c r="E212" s="180"/>
      <c r="F212" s="75" t="s">
        <v>495</v>
      </c>
      <c r="G212" s="76"/>
      <c r="H212" s="76"/>
      <c r="I212" s="76"/>
      <c r="J212" s="76"/>
      <c r="K212" s="76"/>
      <c r="L212" s="76"/>
      <c r="M212" s="76"/>
      <c r="N212" s="76"/>
      <c r="O212" s="76"/>
      <c r="P212" s="77"/>
      <c r="Q212" s="181"/>
      <c r="R212" s="182"/>
      <c r="S212" s="183"/>
      <c r="T212" s="184" t="str">
        <f t="shared" si="14"/>
        <v>正常終了</v>
      </c>
      <c r="U212" s="185"/>
      <c r="V212" s="186"/>
      <c r="W212" s="102"/>
      <c r="X212" s="103"/>
      <c r="Y212" s="103"/>
      <c r="Z212" s="103"/>
      <c r="AA212" s="103"/>
      <c r="AB212" s="103"/>
      <c r="AC212" s="103"/>
      <c r="AD212" s="103"/>
      <c r="AE212" s="103"/>
      <c r="AF212" s="103"/>
      <c r="AG212" s="103"/>
      <c r="AH212" s="103"/>
      <c r="AI212" s="103"/>
      <c r="AJ212" s="103"/>
      <c r="AK212" s="103"/>
      <c r="AL212" s="103"/>
      <c r="AM212" s="103"/>
      <c r="AN212" s="103"/>
      <c r="AO212" s="103"/>
      <c r="AP212" s="103"/>
      <c r="AQ212" s="104"/>
      <c r="AR212" s="6" t="s">
        <v>735</v>
      </c>
      <c r="AS212" s="5" t="str">
        <f t="shared" si="13"/>
        <v/>
      </c>
    </row>
    <row r="213" spans="4:45" ht="18" customHeight="1">
      <c r="D213" s="179">
        <f t="shared" si="12"/>
        <v>168</v>
      </c>
      <c r="E213" s="180"/>
      <c r="F213" s="75" t="s">
        <v>495</v>
      </c>
      <c r="G213" s="76"/>
      <c r="H213" s="76"/>
      <c r="I213" s="76"/>
      <c r="J213" s="76"/>
      <c r="K213" s="76"/>
      <c r="L213" s="76"/>
      <c r="M213" s="76"/>
      <c r="N213" s="76"/>
      <c r="O213" s="76"/>
      <c r="P213" s="77"/>
      <c r="Q213" s="181"/>
      <c r="R213" s="182"/>
      <c r="S213" s="183"/>
      <c r="T213" s="184" t="str">
        <f t="shared" si="14"/>
        <v>正常終了</v>
      </c>
      <c r="U213" s="185"/>
      <c r="V213" s="186"/>
      <c r="W213" s="102"/>
      <c r="X213" s="103"/>
      <c r="Y213" s="103"/>
      <c r="Z213" s="103"/>
      <c r="AA213" s="103"/>
      <c r="AB213" s="103"/>
      <c r="AC213" s="103"/>
      <c r="AD213" s="103"/>
      <c r="AE213" s="103"/>
      <c r="AF213" s="103"/>
      <c r="AG213" s="103"/>
      <c r="AH213" s="103"/>
      <c r="AI213" s="103"/>
      <c r="AJ213" s="103"/>
      <c r="AK213" s="103"/>
      <c r="AL213" s="103"/>
      <c r="AM213" s="103"/>
      <c r="AN213" s="103"/>
      <c r="AO213" s="103"/>
      <c r="AP213" s="103"/>
      <c r="AQ213" s="104"/>
      <c r="AR213" s="6" t="s">
        <v>735</v>
      </c>
      <c r="AS213" s="5" t="str">
        <f t="shared" si="13"/>
        <v/>
      </c>
    </row>
    <row r="214" spans="4:45" ht="18" customHeight="1">
      <c r="D214" s="179">
        <f t="shared" si="12"/>
        <v>169</v>
      </c>
      <c r="E214" s="180"/>
      <c r="F214" s="75" t="s">
        <v>495</v>
      </c>
      <c r="G214" s="76"/>
      <c r="H214" s="76"/>
      <c r="I214" s="76"/>
      <c r="J214" s="76"/>
      <c r="K214" s="76"/>
      <c r="L214" s="76"/>
      <c r="M214" s="76"/>
      <c r="N214" s="76"/>
      <c r="O214" s="76"/>
      <c r="P214" s="77"/>
      <c r="Q214" s="181"/>
      <c r="R214" s="182"/>
      <c r="S214" s="183"/>
      <c r="T214" s="184" t="str">
        <f t="shared" si="14"/>
        <v>正常終了</v>
      </c>
      <c r="U214" s="185"/>
      <c r="V214" s="186"/>
      <c r="W214" s="102"/>
      <c r="X214" s="103"/>
      <c r="Y214" s="103"/>
      <c r="Z214" s="103"/>
      <c r="AA214" s="103"/>
      <c r="AB214" s="103"/>
      <c r="AC214" s="103"/>
      <c r="AD214" s="103"/>
      <c r="AE214" s="103"/>
      <c r="AF214" s="103"/>
      <c r="AG214" s="103"/>
      <c r="AH214" s="103"/>
      <c r="AI214" s="103"/>
      <c r="AJ214" s="103"/>
      <c r="AK214" s="103"/>
      <c r="AL214" s="103"/>
      <c r="AM214" s="103"/>
      <c r="AN214" s="103"/>
      <c r="AO214" s="103"/>
      <c r="AP214" s="103"/>
      <c r="AQ214" s="104"/>
      <c r="AR214" s="6" t="s">
        <v>735</v>
      </c>
      <c r="AS214" s="5" t="str">
        <f t="shared" si="13"/>
        <v/>
      </c>
    </row>
    <row r="215" spans="4:45" ht="18" customHeight="1">
      <c r="D215" s="179">
        <f t="shared" si="12"/>
        <v>170</v>
      </c>
      <c r="E215" s="180"/>
      <c r="F215" s="75" t="s">
        <v>495</v>
      </c>
      <c r="G215" s="76"/>
      <c r="H215" s="76"/>
      <c r="I215" s="76"/>
      <c r="J215" s="76"/>
      <c r="K215" s="76"/>
      <c r="L215" s="76"/>
      <c r="M215" s="76"/>
      <c r="N215" s="76"/>
      <c r="O215" s="76"/>
      <c r="P215" s="77"/>
      <c r="Q215" s="181"/>
      <c r="R215" s="182"/>
      <c r="S215" s="183"/>
      <c r="T215" s="184" t="str">
        <f t="shared" si="14"/>
        <v>正常終了</v>
      </c>
      <c r="U215" s="185"/>
      <c r="V215" s="186"/>
      <c r="W215" s="102"/>
      <c r="X215" s="103"/>
      <c r="Y215" s="103"/>
      <c r="Z215" s="103"/>
      <c r="AA215" s="103"/>
      <c r="AB215" s="103"/>
      <c r="AC215" s="103"/>
      <c r="AD215" s="103"/>
      <c r="AE215" s="103"/>
      <c r="AF215" s="103"/>
      <c r="AG215" s="103"/>
      <c r="AH215" s="103"/>
      <c r="AI215" s="103"/>
      <c r="AJ215" s="103"/>
      <c r="AK215" s="103"/>
      <c r="AL215" s="103"/>
      <c r="AM215" s="103"/>
      <c r="AN215" s="103"/>
      <c r="AO215" s="103"/>
      <c r="AP215" s="103"/>
      <c r="AQ215" s="104"/>
      <c r="AR215" s="6" t="s">
        <v>735</v>
      </c>
      <c r="AS215" s="5" t="str">
        <f t="shared" si="13"/>
        <v/>
      </c>
    </row>
    <row r="216" spans="4:45" ht="18" customHeight="1">
      <c r="D216" s="179">
        <f t="shared" si="12"/>
        <v>171</v>
      </c>
      <c r="E216" s="180"/>
      <c r="F216" s="75" t="s">
        <v>495</v>
      </c>
      <c r="G216" s="76"/>
      <c r="H216" s="76"/>
      <c r="I216" s="76"/>
      <c r="J216" s="76"/>
      <c r="K216" s="76"/>
      <c r="L216" s="76"/>
      <c r="M216" s="76"/>
      <c r="N216" s="76"/>
      <c r="O216" s="76"/>
      <c r="P216" s="77"/>
      <c r="Q216" s="181"/>
      <c r="R216" s="182"/>
      <c r="S216" s="183"/>
      <c r="T216" s="184" t="str">
        <f t="shared" si="14"/>
        <v>正常終了</v>
      </c>
      <c r="U216" s="185"/>
      <c r="V216" s="186"/>
      <c r="W216" s="102"/>
      <c r="X216" s="103"/>
      <c r="Y216" s="103"/>
      <c r="Z216" s="103"/>
      <c r="AA216" s="103"/>
      <c r="AB216" s="103"/>
      <c r="AC216" s="103"/>
      <c r="AD216" s="103"/>
      <c r="AE216" s="103"/>
      <c r="AF216" s="103"/>
      <c r="AG216" s="103"/>
      <c r="AH216" s="103"/>
      <c r="AI216" s="103"/>
      <c r="AJ216" s="103"/>
      <c r="AK216" s="103"/>
      <c r="AL216" s="103"/>
      <c r="AM216" s="103"/>
      <c r="AN216" s="103"/>
      <c r="AO216" s="103"/>
      <c r="AP216" s="103"/>
      <c r="AQ216" s="104"/>
      <c r="AR216" s="6" t="s">
        <v>735</v>
      </c>
      <c r="AS216" s="5" t="str">
        <f t="shared" si="13"/>
        <v/>
      </c>
    </row>
    <row r="217" spans="4:45" ht="18" customHeight="1">
      <c r="D217" s="179">
        <f t="shared" si="12"/>
        <v>172</v>
      </c>
      <c r="E217" s="180"/>
      <c r="F217" s="75" t="s">
        <v>495</v>
      </c>
      <c r="G217" s="76"/>
      <c r="H217" s="76"/>
      <c r="I217" s="76"/>
      <c r="J217" s="76"/>
      <c r="K217" s="76"/>
      <c r="L217" s="76"/>
      <c r="M217" s="76"/>
      <c r="N217" s="76"/>
      <c r="O217" s="76"/>
      <c r="P217" s="77"/>
      <c r="Q217" s="181"/>
      <c r="R217" s="182"/>
      <c r="S217" s="183"/>
      <c r="T217" s="184" t="str">
        <f t="shared" si="14"/>
        <v>正常終了</v>
      </c>
      <c r="U217" s="185"/>
      <c r="V217" s="186"/>
      <c r="W217" s="102"/>
      <c r="X217" s="103"/>
      <c r="Y217" s="103"/>
      <c r="Z217" s="103"/>
      <c r="AA217" s="103"/>
      <c r="AB217" s="103"/>
      <c r="AC217" s="103"/>
      <c r="AD217" s="103"/>
      <c r="AE217" s="103"/>
      <c r="AF217" s="103"/>
      <c r="AG217" s="103"/>
      <c r="AH217" s="103"/>
      <c r="AI217" s="103"/>
      <c r="AJ217" s="103"/>
      <c r="AK217" s="103"/>
      <c r="AL217" s="103"/>
      <c r="AM217" s="103"/>
      <c r="AN217" s="103"/>
      <c r="AO217" s="103"/>
      <c r="AP217" s="103"/>
      <c r="AQ217" s="104"/>
      <c r="AR217" s="6" t="s">
        <v>735</v>
      </c>
      <c r="AS217" s="5" t="str">
        <f t="shared" ref="AS217:AS248" si="15">IF(W217="","","   "&amp;"["&amp;TEXT($Q217,"000000")&amp;"]"&amp;$W217)</f>
        <v/>
      </c>
    </row>
    <row r="218" spans="4:45" ht="18" customHeight="1">
      <c r="D218" s="179">
        <f t="shared" si="12"/>
        <v>173</v>
      </c>
      <c r="E218" s="180"/>
      <c r="F218" s="75" t="s">
        <v>495</v>
      </c>
      <c r="G218" s="76"/>
      <c r="H218" s="76"/>
      <c r="I218" s="76"/>
      <c r="J218" s="76"/>
      <c r="K218" s="76"/>
      <c r="L218" s="76"/>
      <c r="M218" s="76"/>
      <c r="N218" s="76"/>
      <c r="O218" s="76"/>
      <c r="P218" s="77"/>
      <c r="Q218" s="181"/>
      <c r="R218" s="182"/>
      <c r="S218" s="183"/>
      <c r="T218" s="184" t="str">
        <f t="shared" si="14"/>
        <v>正常終了</v>
      </c>
      <c r="U218" s="185"/>
      <c r="V218" s="186"/>
      <c r="W218" s="102"/>
      <c r="X218" s="103"/>
      <c r="Y218" s="103"/>
      <c r="Z218" s="103"/>
      <c r="AA218" s="103"/>
      <c r="AB218" s="103"/>
      <c r="AC218" s="103"/>
      <c r="AD218" s="103"/>
      <c r="AE218" s="103"/>
      <c r="AF218" s="103"/>
      <c r="AG218" s="103"/>
      <c r="AH218" s="103"/>
      <c r="AI218" s="103"/>
      <c r="AJ218" s="103"/>
      <c r="AK218" s="103"/>
      <c r="AL218" s="103"/>
      <c r="AM218" s="103"/>
      <c r="AN218" s="103"/>
      <c r="AO218" s="103"/>
      <c r="AP218" s="103"/>
      <c r="AQ218" s="104"/>
      <c r="AR218" s="6" t="s">
        <v>735</v>
      </c>
      <c r="AS218" s="5" t="str">
        <f t="shared" si="15"/>
        <v/>
      </c>
    </row>
    <row r="219" spans="4:45" ht="18" customHeight="1">
      <c r="D219" s="179">
        <f t="shared" si="12"/>
        <v>174</v>
      </c>
      <c r="E219" s="180"/>
      <c r="F219" s="75" t="s">
        <v>495</v>
      </c>
      <c r="G219" s="76"/>
      <c r="H219" s="76"/>
      <c r="I219" s="76"/>
      <c r="J219" s="76"/>
      <c r="K219" s="76"/>
      <c r="L219" s="76"/>
      <c r="M219" s="76"/>
      <c r="N219" s="76"/>
      <c r="O219" s="76"/>
      <c r="P219" s="77"/>
      <c r="Q219" s="181"/>
      <c r="R219" s="182"/>
      <c r="S219" s="183"/>
      <c r="T219" s="184" t="str">
        <f t="shared" si="14"/>
        <v>正常終了</v>
      </c>
      <c r="U219" s="185"/>
      <c r="V219" s="186"/>
      <c r="W219" s="102"/>
      <c r="X219" s="103"/>
      <c r="Y219" s="103"/>
      <c r="Z219" s="103"/>
      <c r="AA219" s="103"/>
      <c r="AB219" s="103"/>
      <c r="AC219" s="103"/>
      <c r="AD219" s="103"/>
      <c r="AE219" s="103"/>
      <c r="AF219" s="103"/>
      <c r="AG219" s="103"/>
      <c r="AH219" s="103"/>
      <c r="AI219" s="103"/>
      <c r="AJ219" s="103"/>
      <c r="AK219" s="103"/>
      <c r="AL219" s="103"/>
      <c r="AM219" s="103"/>
      <c r="AN219" s="103"/>
      <c r="AO219" s="103"/>
      <c r="AP219" s="103"/>
      <c r="AQ219" s="104"/>
      <c r="AR219" s="6" t="s">
        <v>735</v>
      </c>
      <c r="AS219" s="5" t="str">
        <f t="shared" si="15"/>
        <v/>
      </c>
    </row>
    <row r="220" spans="4:45" ht="18" customHeight="1">
      <c r="D220" s="179">
        <f t="shared" si="12"/>
        <v>175</v>
      </c>
      <c r="E220" s="180"/>
      <c r="F220" s="75" t="s">
        <v>495</v>
      </c>
      <c r="G220" s="76"/>
      <c r="H220" s="76"/>
      <c r="I220" s="76"/>
      <c r="J220" s="76"/>
      <c r="K220" s="76"/>
      <c r="L220" s="76"/>
      <c r="M220" s="76"/>
      <c r="N220" s="76"/>
      <c r="O220" s="76"/>
      <c r="P220" s="77"/>
      <c r="Q220" s="181"/>
      <c r="R220" s="182"/>
      <c r="S220" s="183"/>
      <c r="T220" s="184" t="str">
        <f t="shared" si="14"/>
        <v>正常終了</v>
      </c>
      <c r="U220" s="185"/>
      <c r="V220" s="186"/>
      <c r="W220" s="102"/>
      <c r="X220" s="103"/>
      <c r="Y220" s="103"/>
      <c r="Z220" s="103"/>
      <c r="AA220" s="103"/>
      <c r="AB220" s="103"/>
      <c r="AC220" s="103"/>
      <c r="AD220" s="103"/>
      <c r="AE220" s="103"/>
      <c r="AF220" s="103"/>
      <c r="AG220" s="103"/>
      <c r="AH220" s="103"/>
      <c r="AI220" s="103"/>
      <c r="AJ220" s="103"/>
      <c r="AK220" s="103"/>
      <c r="AL220" s="103"/>
      <c r="AM220" s="103"/>
      <c r="AN220" s="103"/>
      <c r="AO220" s="103"/>
      <c r="AP220" s="103"/>
      <c r="AQ220" s="104"/>
      <c r="AR220" s="6" t="s">
        <v>735</v>
      </c>
      <c r="AS220" s="5" t="str">
        <f t="shared" si="15"/>
        <v/>
      </c>
    </row>
    <row r="221" spans="4:45" ht="18" customHeight="1">
      <c r="D221" s="179">
        <f t="shared" si="12"/>
        <v>176</v>
      </c>
      <c r="E221" s="180"/>
      <c r="F221" s="75" t="s">
        <v>495</v>
      </c>
      <c r="G221" s="76"/>
      <c r="H221" s="76"/>
      <c r="I221" s="76"/>
      <c r="J221" s="76"/>
      <c r="K221" s="76"/>
      <c r="L221" s="76"/>
      <c r="M221" s="76"/>
      <c r="N221" s="76"/>
      <c r="O221" s="76"/>
      <c r="P221" s="77"/>
      <c r="Q221" s="181"/>
      <c r="R221" s="182"/>
      <c r="S221" s="183"/>
      <c r="T221" s="184" t="str">
        <f t="shared" si="14"/>
        <v>正常終了</v>
      </c>
      <c r="U221" s="185"/>
      <c r="V221" s="186"/>
      <c r="W221" s="102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4"/>
      <c r="AR221" s="6" t="s">
        <v>735</v>
      </c>
      <c r="AS221" s="5" t="str">
        <f t="shared" si="15"/>
        <v/>
      </c>
    </row>
    <row r="222" spans="4:45" ht="18" customHeight="1">
      <c r="D222" s="179">
        <f t="shared" si="12"/>
        <v>177</v>
      </c>
      <c r="E222" s="180"/>
      <c r="F222" s="75" t="s">
        <v>495</v>
      </c>
      <c r="G222" s="76"/>
      <c r="H222" s="76"/>
      <c r="I222" s="76"/>
      <c r="J222" s="76"/>
      <c r="K222" s="76"/>
      <c r="L222" s="76"/>
      <c r="M222" s="76"/>
      <c r="N222" s="76"/>
      <c r="O222" s="76"/>
      <c r="P222" s="77"/>
      <c r="Q222" s="181"/>
      <c r="R222" s="182"/>
      <c r="S222" s="183"/>
      <c r="T222" s="184" t="str">
        <f t="shared" si="14"/>
        <v>正常終了</v>
      </c>
      <c r="U222" s="185"/>
      <c r="V222" s="186"/>
      <c r="W222" s="102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4"/>
      <c r="AR222" s="6" t="s">
        <v>735</v>
      </c>
      <c r="AS222" s="5" t="str">
        <f t="shared" si="15"/>
        <v/>
      </c>
    </row>
    <row r="223" spans="4:45" ht="18" customHeight="1">
      <c r="D223" s="179">
        <f t="shared" si="12"/>
        <v>178</v>
      </c>
      <c r="E223" s="180"/>
      <c r="F223" s="75" t="s">
        <v>495</v>
      </c>
      <c r="G223" s="76"/>
      <c r="H223" s="76"/>
      <c r="I223" s="76"/>
      <c r="J223" s="76"/>
      <c r="K223" s="76"/>
      <c r="L223" s="76"/>
      <c r="M223" s="76"/>
      <c r="N223" s="76"/>
      <c r="O223" s="76"/>
      <c r="P223" s="77"/>
      <c r="Q223" s="181"/>
      <c r="R223" s="182"/>
      <c r="S223" s="183"/>
      <c r="T223" s="184" t="str">
        <f t="shared" si="14"/>
        <v>正常終了</v>
      </c>
      <c r="U223" s="185"/>
      <c r="V223" s="186"/>
      <c r="W223" s="102"/>
      <c r="X223" s="103"/>
      <c r="Y223" s="103"/>
      <c r="Z223" s="103"/>
      <c r="AA223" s="103"/>
      <c r="AB223" s="103"/>
      <c r="AC223" s="103"/>
      <c r="AD223" s="103"/>
      <c r="AE223" s="103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4"/>
      <c r="AR223" s="6" t="s">
        <v>735</v>
      </c>
      <c r="AS223" s="5" t="str">
        <f t="shared" si="15"/>
        <v/>
      </c>
    </row>
    <row r="224" spans="4:45" ht="18" customHeight="1">
      <c r="D224" s="179">
        <f t="shared" si="12"/>
        <v>179</v>
      </c>
      <c r="E224" s="180"/>
      <c r="F224" s="75" t="s">
        <v>495</v>
      </c>
      <c r="G224" s="76"/>
      <c r="H224" s="76"/>
      <c r="I224" s="76"/>
      <c r="J224" s="76"/>
      <c r="K224" s="76"/>
      <c r="L224" s="76"/>
      <c r="M224" s="76"/>
      <c r="N224" s="76"/>
      <c r="O224" s="76"/>
      <c r="P224" s="77"/>
      <c r="Q224" s="181"/>
      <c r="R224" s="182"/>
      <c r="S224" s="183"/>
      <c r="T224" s="184" t="str">
        <f t="shared" si="14"/>
        <v>正常終了</v>
      </c>
      <c r="U224" s="185"/>
      <c r="V224" s="186"/>
      <c r="W224" s="102"/>
      <c r="X224" s="103"/>
      <c r="Y224" s="103"/>
      <c r="Z224" s="103"/>
      <c r="AA224" s="103"/>
      <c r="AB224" s="103"/>
      <c r="AC224" s="103"/>
      <c r="AD224" s="103"/>
      <c r="AE224" s="103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4"/>
      <c r="AR224" s="6" t="s">
        <v>735</v>
      </c>
      <c r="AS224" s="5" t="str">
        <f t="shared" si="15"/>
        <v/>
      </c>
    </row>
    <row r="225" spans="4:45" ht="18" customHeight="1">
      <c r="D225" s="179">
        <f t="shared" si="12"/>
        <v>180</v>
      </c>
      <c r="E225" s="180"/>
      <c r="F225" s="75" t="s">
        <v>495</v>
      </c>
      <c r="G225" s="76"/>
      <c r="H225" s="76"/>
      <c r="I225" s="76"/>
      <c r="J225" s="76"/>
      <c r="K225" s="76"/>
      <c r="L225" s="76"/>
      <c r="M225" s="76"/>
      <c r="N225" s="76"/>
      <c r="O225" s="76"/>
      <c r="P225" s="77"/>
      <c r="Q225" s="181"/>
      <c r="R225" s="182"/>
      <c r="S225" s="183"/>
      <c r="T225" s="184" t="str">
        <f t="shared" si="14"/>
        <v>正常終了</v>
      </c>
      <c r="U225" s="185"/>
      <c r="V225" s="186"/>
      <c r="W225" s="102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4"/>
      <c r="AR225" s="6" t="s">
        <v>735</v>
      </c>
      <c r="AS225" s="5" t="str">
        <f t="shared" si="15"/>
        <v/>
      </c>
    </row>
    <row r="226" spans="4:45" ht="18" customHeight="1">
      <c r="D226" s="179">
        <f t="shared" si="12"/>
        <v>181</v>
      </c>
      <c r="E226" s="180"/>
      <c r="F226" s="75" t="s">
        <v>495</v>
      </c>
      <c r="G226" s="76"/>
      <c r="H226" s="76"/>
      <c r="I226" s="76"/>
      <c r="J226" s="76"/>
      <c r="K226" s="76"/>
      <c r="L226" s="76"/>
      <c r="M226" s="76"/>
      <c r="N226" s="76"/>
      <c r="O226" s="76"/>
      <c r="P226" s="77"/>
      <c r="Q226" s="181"/>
      <c r="R226" s="182"/>
      <c r="S226" s="183"/>
      <c r="T226" s="184" t="str">
        <f t="shared" si="14"/>
        <v>正常終了</v>
      </c>
      <c r="U226" s="185"/>
      <c r="V226" s="186"/>
      <c r="W226" s="102"/>
      <c r="X226" s="103"/>
      <c r="Y226" s="103"/>
      <c r="Z226" s="103"/>
      <c r="AA226" s="103"/>
      <c r="AB226" s="103"/>
      <c r="AC226" s="103"/>
      <c r="AD226" s="103"/>
      <c r="AE226" s="103"/>
      <c r="AF226" s="103"/>
      <c r="AG226" s="103"/>
      <c r="AH226" s="103"/>
      <c r="AI226" s="103"/>
      <c r="AJ226" s="103"/>
      <c r="AK226" s="103"/>
      <c r="AL226" s="103"/>
      <c r="AM226" s="103"/>
      <c r="AN226" s="103"/>
      <c r="AO226" s="103"/>
      <c r="AP226" s="103"/>
      <c r="AQ226" s="104"/>
      <c r="AR226" s="6" t="s">
        <v>735</v>
      </c>
      <c r="AS226" s="5" t="str">
        <f t="shared" si="15"/>
        <v/>
      </c>
    </row>
    <row r="227" spans="4:45" ht="18" customHeight="1">
      <c r="D227" s="179">
        <f t="shared" si="12"/>
        <v>182</v>
      </c>
      <c r="E227" s="180"/>
      <c r="F227" s="75" t="s">
        <v>495</v>
      </c>
      <c r="G227" s="76"/>
      <c r="H227" s="76"/>
      <c r="I227" s="76"/>
      <c r="J227" s="76"/>
      <c r="K227" s="76"/>
      <c r="L227" s="76"/>
      <c r="M227" s="76"/>
      <c r="N227" s="76"/>
      <c r="O227" s="76"/>
      <c r="P227" s="77"/>
      <c r="Q227" s="181"/>
      <c r="R227" s="182"/>
      <c r="S227" s="183"/>
      <c r="T227" s="184" t="str">
        <f t="shared" si="14"/>
        <v>正常終了</v>
      </c>
      <c r="U227" s="185"/>
      <c r="V227" s="186"/>
      <c r="W227" s="102"/>
      <c r="X227" s="103"/>
      <c r="Y227" s="103"/>
      <c r="Z227" s="103"/>
      <c r="AA227" s="103"/>
      <c r="AB227" s="103"/>
      <c r="AC227" s="103"/>
      <c r="AD227" s="103"/>
      <c r="AE227" s="103"/>
      <c r="AF227" s="103"/>
      <c r="AG227" s="103"/>
      <c r="AH227" s="103"/>
      <c r="AI227" s="103"/>
      <c r="AJ227" s="103"/>
      <c r="AK227" s="103"/>
      <c r="AL227" s="103"/>
      <c r="AM227" s="103"/>
      <c r="AN227" s="103"/>
      <c r="AO227" s="103"/>
      <c r="AP227" s="103"/>
      <c r="AQ227" s="104"/>
      <c r="AR227" s="6" t="s">
        <v>735</v>
      </c>
      <c r="AS227" s="5" t="str">
        <f t="shared" si="15"/>
        <v/>
      </c>
    </row>
    <row r="228" spans="4:45" ht="18" customHeight="1">
      <c r="D228" s="179">
        <f t="shared" si="12"/>
        <v>183</v>
      </c>
      <c r="E228" s="180"/>
      <c r="F228" s="75" t="s">
        <v>495</v>
      </c>
      <c r="G228" s="76"/>
      <c r="H228" s="76"/>
      <c r="I228" s="76"/>
      <c r="J228" s="76"/>
      <c r="K228" s="76"/>
      <c r="L228" s="76"/>
      <c r="M228" s="76"/>
      <c r="N228" s="76"/>
      <c r="O228" s="76"/>
      <c r="P228" s="77"/>
      <c r="Q228" s="181"/>
      <c r="R228" s="182"/>
      <c r="S228" s="183"/>
      <c r="T228" s="184" t="str">
        <f t="shared" si="14"/>
        <v>正常終了</v>
      </c>
      <c r="U228" s="185"/>
      <c r="V228" s="186"/>
      <c r="W228" s="102"/>
      <c r="X228" s="103"/>
      <c r="Y228" s="103"/>
      <c r="Z228" s="103"/>
      <c r="AA228" s="103"/>
      <c r="AB228" s="103"/>
      <c r="AC228" s="103"/>
      <c r="AD228" s="103"/>
      <c r="AE228" s="103"/>
      <c r="AF228" s="103"/>
      <c r="AG228" s="103"/>
      <c r="AH228" s="103"/>
      <c r="AI228" s="103"/>
      <c r="AJ228" s="103"/>
      <c r="AK228" s="103"/>
      <c r="AL228" s="103"/>
      <c r="AM228" s="103"/>
      <c r="AN228" s="103"/>
      <c r="AO228" s="103"/>
      <c r="AP228" s="103"/>
      <c r="AQ228" s="104"/>
      <c r="AR228" s="6" t="s">
        <v>735</v>
      </c>
      <c r="AS228" s="5" t="str">
        <f t="shared" si="15"/>
        <v/>
      </c>
    </row>
    <row r="229" spans="4:45" ht="18" customHeight="1">
      <c r="D229" s="179">
        <f t="shared" si="12"/>
        <v>184</v>
      </c>
      <c r="E229" s="180"/>
      <c r="F229" s="75" t="s">
        <v>495</v>
      </c>
      <c r="G229" s="76"/>
      <c r="H229" s="76"/>
      <c r="I229" s="76"/>
      <c r="J229" s="76"/>
      <c r="K229" s="76"/>
      <c r="L229" s="76"/>
      <c r="M229" s="76"/>
      <c r="N229" s="76"/>
      <c r="O229" s="76"/>
      <c r="P229" s="77"/>
      <c r="Q229" s="181"/>
      <c r="R229" s="182"/>
      <c r="S229" s="183"/>
      <c r="T229" s="184" t="str">
        <f t="shared" si="14"/>
        <v>正常終了</v>
      </c>
      <c r="U229" s="185"/>
      <c r="V229" s="186"/>
      <c r="W229" s="102"/>
      <c r="X229" s="103"/>
      <c r="Y229" s="103"/>
      <c r="Z229" s="103"/>
      <c r="AA229" s="103"/>
      <c r="AB229" s="103"/>
      <c r="AC229" s="103"/>
      <c r="AD229" s="103"/>
      <c r="AE229" s="103"/>
      <c r="AF229" s="103"/>
      <c r="AG229" s="103"/>
      <c r="AH229" s="103"/>
      <c r="AI229" s="103"/>
      <c r="AJ229" s="103"/>
      <c r="AK229" s="103"/>
      <c r="AL229" s="103"/>
      <c r="AM229" s="103"/>
      <c r="AN229" s="103"/>
      <c r="AO229" s="103"/>
      <c r="AP229" s="103"/>
      <c r="AQ229" s="104"/>
      <c r="AR229" s="6" t="s">
        <v>735</v>
      </c>
      <c r="AS229" s="5" t="str">
        <f t="shared" si="15"/>
        <v/>
      </c>
    </row>
    <row r="230" spans="4:45" ht="18" customHeight="1">
      <c r="D230" s="179">
        <f t="shared" si="12"/>
        <v>185</v>
      </c>
      <c r="E230" s="180"/>
      <c r="F230" s="75" t="s">
        <v>495</v>
      </c>
      <c r="G230" s="76"/>
      <c r="H230" s="76"/>
      <c r="I230" s="76"/>
      <c r="J230" s="76"/>
      <c r="K230" s="76"/>
      <c r="L230" s="76"/>
      <c r="M230" s="76"/>
      <c r="N230" s="76"/>
      <c r="O230" s="76"/>
      <c r="P230" s="77"/>
      <c r="Q230" s="181"/>
      <c r="R230" s="182"/>
      <c r="S230" s="183"/>
      <c r="T230" s="184" t="str">
        <f t="shared" si="14"/>
        <v>正常終了</v>
      </c>
      <c r="U230" s="185"/>
      <c r="V230" s="186"/>
      <c r="W230" s="102"/>
      <c r="X230" s="103"/>
      <c r="Y230" s="103"/>
      <c r="Z230" s="103"/>
      <c r="AA230" s="103"/>
      <c r="AB230" s="103"/>
      <c r="AC230" s="103"/>
      <c r="AD230" s="103"/>
      <c r="AE230" s="103"/>
      <c r="AF230" s="103"/>
      <c r="AG230" s="103"/>
      <c r="AH230" s="103"/>
      <c r="AI230" s="103"/>
      <c r="AJ230" s="103"/>
      <c r="AK230" s="103"/>
      <c r="AL230" s="103"/>
      <c r="AM230" s="103"/>
      <c r="AN230" s="103"/>
      <c r="AO230" s="103"/>
      <c r="AP230" s="103"/>
      <c r="AQ230" s="104"/>
      <c r="AR230" s="6" t="s">
        <v>735</v>
      </c>
      <c r="AS230" s="5" t="str">
        <f t="shared" si="15"/>
        <v/>
      </c>
    </row>
    <row r="231" spans="4:45" ht="18" customHeight="1">
      <c r="D231" s="179">
        <f t="shared" si="12"/>
        <v>186</v>
      </c>
      <c r="E231" s="180"/>
      <c r="F231" s="75" t="s">
        <v>495</v>
      </c>
      <c r="G231" s="76"/>
      <c r="H231" s="76"/>
      <c r="I231" s="76"/>
      <c r="J231" s="76"/>
      <c r="K231" s="76"/>
      <c r="L231" s="76"/>
      <c r="M231" s="76"/>
      <c r="N231" s="76"/>
      <c r="O231" s="76"/>
      <c r="P231" s="77"/>
      <c r="Q231" s="181"/>
      <c r="R231" s="182"/>
      <c r="S231" s="183"/>
      <c r="T231" s="184" t="str">
        <f t="shared" si="14"/>
        <v>正常終了</v>
      </c>
      <c r="U231" s="185"/>
      <c r="V231" s="186"/>
      <c r="W231" s="102"/>
      <c r="X231" s="103"/>
      <c r="Y231" s="103"/>
      <c r="Z231" s="103"/>
      <c r="AA231" s="103"/>
      <c r="AB231" s="103"/>
      <c r="AC231" s="103"/>
      <c r="AD231" s="103"/>
      <c r="AE231" s="103"/>
      <c r="AF231" s="103"/>
      <c r="AG231" s="103"/>
      <c r="AH231" s="103"/>
      <c r="AI231" s="103"/>
      <c r="AJ231" s="103"/>
      <c r="AK231" s="103"/>
      <c r="AL231" s="103"/>
      <c r="AM231" s="103"/>
      <c r="AN231" s="103"/>
      <c r="AO231" s="103"/>
      <c r="AP231" s="103"/>
      <c r="AQ231" s="104"/>
      <c r="AR231" s="6" t="s">
        <v>735</v>
      </c>
      <c r="AS231" s="5" t="str">
        <f t="shared" si="15"/>
        <v/>
      </c>
    </row>
    <row r="232" spans="4:45" ht="18" customHeight="1">
      <c r="D232" s="179">
        <f t="shared" si="12"/>
        <v>187</v>
      </c>
      <c r="E232" s="180"/>
      <c r="F232" s="75" t="s">
        <v>495</v>
      </c>
      <c r="G232" s="76"/>
      <c r="H232" s="76"/>
      <c r="I232" s="76"/>
      <c r="J232" s="76"/>
      <c r="K232" s="76"/>
      <c r="L232" s="76"/>
      <c r="M232" s="76"/>
      <c r="N232" s="76"/>
      <c r="O232" s="76"/>
      <c r="P232" s="77"/>
      <c r="Q232" s="181"/>
      <c r="R232" s="182"/>
      <c r="S232" s="183"/>
      <c r="T232" s="184" t="str">
        <f t="shared" si="14"/>
        <v>正常終了</v>
      </c>
      <c r="U232" s="185"/>
      <c r="V232" s="186"/>
      <c r="W232" s="102"/>
      <c r="X232" s="103"/>
      <c r="Y232" s="103"/>
      <c r="Z232" s="103"/>
      <c r="AA232" s="103"/>
      <c r="AB232" s="103"/>
      <c r="AC232" s="103"/>
      <c r="AD232" s="103"/>
      <c r="AE232" s="103"/>
      <c r="AF232" s="103"/>
      <c r="AG232" s="103"/>
      <c r="AH232" s="103"/>
      <c r="AI232" s="103"/>
      <c r="AJ232" s="103"/>
      <c r="AK232" s="103"/>
      <c r="AL232" s="103"/>
      <c r="AM232" s="103"/>
      <c r="AN232" s="103"/>
      <c r="AO232" s="103"/>
      <c r="AP232" s="103"/>
      <c r="AQ232" s="104"/>
      <c r="AR232" s="6" t="s">
        <v>735</v>
      </c>
      <c r="AS232" s="5" t="str">
        <f t="shared" si="15"/>
        <v/>
      </c>
    </row>
    <row r="233" spans="4:45" ht="18" customHeight="1">
      <c r="D233" s="179">
        <f t="shared" si="12"/>
        <v>188</v>
      </c>
      <c r="E233" s="180"/>
      <c r="F233" s="75" t="s">
        <v>495</v>
      </c>
      <c r="G233" s="76"/>
      <c r="H233" s="76"/>
      <c r="I233" s="76"/>
      <c r="J233" s="76"/>
      <c r="K233" s="76"/>
      <c r="L233" s="76"/>
      <c r="M233" s="76"/>
      <c r="N233" s="76"/>
      <c r="O233" s="76"/>
      <c r="P233" s="77"/>
      <c r="Q233" s="181"/>
      <c r="R233" s="182"/>
      <c r="S233" s="183"/>
      <c r="T233" s="184" t="str">
        <f t="shared" si="14"/>
        <v>正常終了</v>
      </c>
      <c r="U233" s="185"/>
      <c r="V233" s="186"/>
      <c r="W233" s="102"/>
      <c r="X233" s="103"/>
      <c r="Y233" s="103"/>
      <c r="Z233" s="103"/>
      <c r="AA233" s="103"/>
      <c r="AB233" s="103"/>
      <c r="AC233" s="103"/>
      <c r="AD233" s="103"/>
      <c r="AE233" s="103"/>
      <c r="AF233" s="103"/>
      <c r="AG233" s="103"/>
      <c r="AH233" s="103"/>
      <c r="AI233" s="103"/>
      <c r="AJ233" s="103"/>
      <c r="AK233" s="103"/>
      <c r="AL233" s="103"/>
      <c r="AM233" s="103"/>
      <c r="AN233" s="103"/>
      <c r="AO233" s="103"/>
      <c r="AP233" s="103"/>
      <c r="AQ233" s="104"/>
      <c r="AR233" s="6" t="s">
        <v>735</v>
      </c>
      <c r="AS233" s="5" t="str">
        <f t="shared" si="15"/>
        <v/>
      </c>
    </row>
    <row r="234" spans="4:45" ht="18" customHeight="1">
      <c r="D234" s="179">
        <f t="shared" si="12"/>
        <v>189</v>
      </c>
      <c r="E234" s="180"/>
      <c r="F234" s="75" t="s">
        <v>495</v>
      </c>
      <c r="G234" s="76"/>
      <c r="H234" s="76"/>
      <c r="I234" s="76"/>
      <c r="J234" s="76"/>
      <c r="K234" s="76"/>
      <c r="L234" s="76"/>
      <c r="M234" s="76"/>
      <c r="N234" s="76"/>
      <c r="O234" s="76"/>
      <c r="P234" s="77"/>
      <c r="Q234" s="181"/>
      <c r="R234" s="182"/>
      <c r="S234" s="183"/>
      <c r="T234" s="184" t="str">
        <f t="shared" si="14"/>
        <v>正常終了</v>
      </c>
      <c r="U234" s="185"/>
      <c r="V234" s="186"/>
      <c r="W234" s="102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  <c r="AK234" s="103"/>
      <c r="AL234" s="103"/>
      <c r="AM234" s="103"/>
      <c r="AN234" s="103"/>
      <c r="AO234" s="103"/>
      <c r="AP234" s="103"/>
      <c r="AQ234" s="104"/>
      <c r="AR234" s="6" t="s">
        <v>735</v>
      </c>
      <c r="AS234" s="5" t="str">
        <f t="shared" si="15"/>
        <v/>
      </c>
    </row>
    <row r="235" spans="4:45" ht="18" customHeight="1">
      <c r="D235" s="179">
        <f t="shared" si="12"/>
        <v>190</v>
      </c>
      <c r="E235" s="180"/>
      <c r="F235" s="75" t="s">
        <v>495</v>
      </c>
      <c r="G235" s="76"/>
      <c r="H235" s="76"/>
      <c r="I235" s="76"/>
      <c r="J235" s="76"/>
      <c r="K235" s="76"/>
      <c r="L235" s="76"/>
      <c r="M235" s="76"/>
      <c r="N235" s="76"/>
      <c r="O235" s="76"/>
      <c r="P235" s="77"/>
      <c r="Q235" s="181"/>
      <c r="R235" s="182"/>
      <c r="S235" s="183"/>
      <c r="T235" s="184" t="str">
        <f t="shared" si="14"/>
        <v>正常終了</v>
      </c>
      <c r="U235" s="185"/>
      <c r="V235" s="186"/>
      <c r="W235" s="102"/>
      <c r="X235" s="103"/>
      <c r="Y235" s="103"/>
      <c r="Z235" s="103"/>
      <c r="AA235" s="103"/>
      <c r="AB235" s="103"/>
      <c r="AC235" s="103"/>
      <c r="AD235" s="103"/>
      <c r="AE235" s="103"/>
      <c r="AF235" s="103"/>
      <c r="AG235" s="103"/>
      <c r="AH235" s="103"/>
      <c r="AI235" s="103"/>
      <c r="AJ235" s="103"/>
      <c r="AK235" s="103"/>
      <c r="AL235" s="103"/>
      <c r="AM235" s="103"/>
      <c r="AN235" s="103"/>
      <c r="AO235" s="103"/>
      <c r="AP235" s="103"/>
      <c r="AQ235" s="104"/>
      <c r="AR235" s="6" t="s">
        <v>735</v>
      </c>
      <c r="AS235" s="5" t="str">
        <f t="shared" si="15"/>
        <v/>
      </c>
    </row>
    <row r="236" spans="4:45" ht="18" customHeight="1">
      <c r="D236" s="179">
        <f t="shared" si="12"/>
        <v>191</v>
      </c>
      <c r="E236" s="180"/>
      <c r="F236" s="75" t="s">
        <v>495</v>
      </c>
      <c r="G236" s="76"/>
      <c r="H236" s="76"/>
      <c r="I236" s="76"/>
      <c r="J236" s="76"/>
      <c r="K236" s="76"/>
      <c r="L236" s="76"/>
      <c r="M236" s="76"/>
      <c r="N236" s="76"/>
      <c r="O236" s="76"/>
      <c r="P236" s="77"/>
      <c r="Q236" s="181"/>
      <c r="R236" s="182"/>
      <c r="S236" s="183"/>
      <c r="T236" s="184" t="str">
        <f t="shared" si="14"/>
        <v>正常終了</v>
      </c>
      <c r="U236" s="185"/>
      <c r="V236" s="186"/>
      <c r="W236" s="102"/>
      <c r="X236" s="103"/>
      <c r="Y236" s="103"/>
      <c r="Z236" s="103"/>
      <c r="AA236" s="103"/>
      <c r="AB236" s="103"/>
      <c r="AC236" s="103"/>
      <c r="AD236" s="103"/>
      <c r="AE236" s="103"/>
      <c r="AF236" s="103"/>
      <c r="AG236" s="103"/>
      <c r="AH236" s="103"/>
      <c r="AI236" s="103"/>
      <c r="AJ236" s="103"/>
      <c r="AK236" s="103"/>
      <c r="AL236" s="103"/>
      <c r="AM236" s="103"/>
      <c r="AN236" s="103"/>
      <c r="AO236" s="103"/>
      <c r="AP236" s="103"/>
      <c r="AQ236" s="104"/>
      <c r="AR236" s="6" t="s">
        <v>735</v>
      </c>
      <c r="AS236" s="5" t="str">
        <f t="shared" si="15"/>
        <v/>
      </c>
    </row>
    <row r="237" spans="4:45" ht="18" customHeight="1">
      <c r="D237" s="179">
        <f t="shared" si="12"/>
        <v>192</v>
      </c>
      <c r="E237" s="180"/>
      <c r="F237" s="75" t="s">
        <v>495</v>
      </c>
      <c r="G237" s="76"/>
      <c r="H237" s="76"/>
      <c r="I237" s="76"/>
      <c r="J237" s="76"/>
      <c r="K237" s="76"/>
      <c r="L237" s="76"/>
      <c r="M237" s="76"/>
      <c r="N237" s="76"/>
      <c r="O237" s="76"/>
      <c r="P237" s="77"/>
      <c r="Q237" s="181"/>
      <c r="R237" s="182"/>
      <c r="S237" s="183"/>
      <c r="T237" s="184" t="str">
        <f t="shared" si="14"/>
        <v>正常終了</v>
      </c>
      <c r="U237" s="185"/>
      <c r="V237" s="186"/>
      <c r="W237" s="102"/>
      <c r="X237" s="103"/>
      <c r="Y237" s="103"/>
      <c r="Z237" s="103"/>
      <c r="AA237" s="103"/>
      <c r="AB237" s="103"/>
      <c r="AC237" s="103"/>
      <c r="AD237" s="103"/>
      <c r="AE237" s="103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4"/>
      <c r="AR237" s="6" t="s">
        <v>735</v>
      </c>
      <c r="AS237" s="5" t="str">
        <f t="shared" si="15"/>
        <v/>
      </c>
    </row>
    <row r="238" spans="4:45" ht="18" customHeight="1">
      <c r="D238" s="179">
        <f t="shared" si="12"/>
        <v>193</v>
      </c>
      <c r="E238" s="180"/>
      <c r="F238" s="75" t="s">
        <v>495</v>
      </c>
      <c r="G238" s="76"/>
      <c r="H238" s="76"/>
      <c r="I238" s="76"/>
      <c r="J238" s="76"/>
      <c r="K238" s="76"/>
      <c r="L238" s="76"/>
      <c r="M238" s="76"/>
      <c r="N238" s="76"/>
      <c r="O238" s="76"/>
      <c r="P238" s="77"/>
      <c r="Q238" s="181"/>
      <c r="R238" s="182"/>
      <c r="S238" s="183"/>
      <c r="T238" s="184" t="str">
        <f t="shared" si="14"/>
        <v>正常終了</v>
      </c>
      <c r="U238" s="185"/>
      <c r="V238" s="186"/>
      <c r="W238" s="102"/>
      <c r="X238" s="103"/>
      <c r="Y238" s="103"/>
      <c r="Z238" s="103"/>
      <c r="AA238" s="103"/>
      <c r="AB238" s="103"/>
      <c r="AC238" s="103"/>
      <c r="AD238" s="103"/>
      <c r="AE238" s="103"/>
      <c r="AF238" s="103"/>
      <c r="AG238" s="103"/>
      <c r="AH238" s="103"/>
      <c r="AI238" s="103"/>
      <c r="AJ238" s="103"/>
      <c r="AK238" s="103"/>
      <c r="AL238" s="103"/>
      <c r="AM238" s="103"/>
      <c r="AN238" s="103"/>
      <c r="AO238" s="103"/>
      <c r="AP238" s="103"/>
      <c r="AQ238" s="104"/>
      <c r="AR238" s="6" t="s">
        <v>735</v>
      </c>
      <c r="AS238" s="5" t="str">
        <f t="shared" si="15"/>
        <v/>
      </c>
    </row>
    <row r="239" spans="4:45" ht="18" customHeight="1">
      <c r="D239" s="179">
        <f t="shared" ref="D239:D302" si="16">ROW()-45</f>
        <v>194</v>
      </c>
      <c r="E239" s="180"/>
      <c r="F239" s="75" t="s">
        <v>495</v>
      </c>
      <c r="G239" s="76"/>
      <c r="H239" s="76"/>
      <c r="I239" s="76"/>
      <c r="J239" s="76"/>
      <c r="K239" s="76"/>
      <c r="L239" s="76"/>
      <c r="M239" s="76"/>
      <c r="N239" s="76"/>
      <c r="O239" s="76"/>
      <c r="P239" s="77"/>
      <c r="Q239" s="181"/>
      <c r="R239" s="182"/>
      <c r="S239" s="183"/>
      <c r="T239" s="184" t="str">
        <f t="shared" si="14"/>
        <v>正常終了</v>
      </c>
      <c r="U239" s="185"/>
      <c r="V239" s="186"/>
      <c r="W239" s="102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4"/>
      <c r="AR239" s="6" t="s">
        <v>735</v>
      </c>
      <c r="AS239" s="5" t="str">
        <f t="shared" si="15"/>
        <v/>
      </c>
    </row>
    <row r="240" spans="4:45" ht="18" customHeight="1">
      <c r="D240" s="179">
        <f t="shared" si="16"/>
        <v>195</v>
      </c>
      <c r="E240" s="180"/>
      <c r="F240" s="75" t="s">
        <v>495</v>
      </c>
      <c r="G240" s="76"/>
      <c r="H240" s="76"/>
      <c r="I240" s="76"/>
      <c r="J240" s="76"/>
      <c r="K240" s="76"/>
      <c r="L240" s="76"/>
      <c r="M240" s="76"/>
      <c r="N240" s="76"/>
      <c r="O240" s="76"/>
      <c r="P240" s="77"/>
      <c r="Q240" s="181"/>
      <c r="R240" s="182"/>
      <c r="S240" s="183"/>
      <c r="T240" s="184" t="str">
        <f t="shared" si="14"/>
        <v>正常終了</v>
      </c>
      <c r="U240" s="185"/>
      <c r="V240" s="186"/>
      <c r="W240" s="102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/>
      <c r="AO240" s="103"/>
      <c r="AP240" s="103"/>
      <c r="AQ240" s="104"/>
      <c r="AR240" s="6" t="s">
        <v>735</v>
      </c>
      <c r="AS240" s="5" t="str">
        <f t="shared" si="15"/>
        <v/>
      </c>
    </row>
    <row r="241" spans="4:45" ht="18" customHeight="1">
      <c r="D241" s="179">
        <f t="shared" si="16"/>
        <v>196</v>
      </c>
      <c r="E241" s="180"/>
      <c r="F241" s="75" t="s">
        <v>495</v>
      </c>
      <c r="G241" s="76"/>
      <c r="H241" s="76"/>
      <c r="I241" s="76"/>
      <c r="J241" s="76"/>
      <c r="K241" s="76"/>
      <c r="L241" s="76"/>
      <c r="M241" s="76"/>
      <c r="N241" s="76"/>
      <c r="O241" s="76"/>
      <c r="P241" s="77"/>
      <c r="Q241" s="181"/>
      <c r="R241" s="182"/>
      <c r="S241" s="183"/>
      <c r="T241" s="184" t="str">
        <f t="shared" si="14"/>
        <v>正常終了</v>
      </c>
      <c r="U241" s="185"/>
      <c r="V241" s="186"/>
      <c r="W241" s="102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  <c r="AO241" s="103"/>
      <c r="AP241" s="103"/>
      <c r="AQ241" s="104"/>
      <c r="AR241" s="6" t="s">
        <v>735</v>
      </c>
      <c r="AS241" s="5" t="str">
        <f t="shared" si="15"/>
        <v/>
      </c>
    </row>
    <row r="242" spans="4:45" ht="18" customHeight="1">
      <c r="D242" s="179">
        <f t="shared" si="16"/>
        <v>197</v>
      </c>
      <c r="E242" s="180"/>
      <c r="F242" s="75" t="s">
        <v>495</v>
      </c>
      <c r="G242" s="76"/>
      <c r="H242" s="76"/>
      <c r="I242" s="76"/>
      <c r="J242" s="76"/>
      <c r="K242" s="76"/>
      <c r="L242" s="76"/>
      <c r="M242" s="76"/>
      <c r="N242" s="76"/>
      <c r="O242" s="76"/>
      <c r="P242" s="77"/>
      <c r="Q242" s="181"/>
      <c r="R242" s="182"/>
      <c r="S242" s="183"/>
      <c r="T242" s="184" t="str">
        <f t="shared" si="14"/>
        <v>正常終了</v>
      </c>
      <c r="U242" s="185"/>
      <c r="V242" s="186"/>
      <c r="W242" s="102"/>
      <c r="X242" s="103"/>
      <c r="Y242" s="103"/>
      <c r="Z242" s="103"/>
      <c r="AA242" s="103"/>
      <c r="AB242" s="103"/>
      <c r="AC242" s="103"/>
      <c r="AD242" s="103"/>
      <c r="AE242" s="103"/>
      <c r="AF242" s="103"/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03"/>
      <c r="AQ242" s="104"/>
      <c r="AR242" s="6" t="s">
        <v>735</v>
      </c>
      <c r="AS242" s="5" t="str">
        <f t="shared" si="15"/>
        <v/>
      </c>
    </row>
    <row r="243" spans="4:45" ht="18" customHeight="1">
      <c r="D243" s="179">
        <f t="shared" si="16"/>
        <v>198</v>
      </c>
      <c r="E243" s="180"/>
      <c r="F243" s="75" t="s">
        <v>495</v>
      </c>
      <c r="G243" s="76"/>
      <c r="H243" s="76"/>
      <c r="I243" s="76"/>
      <c r="J243" s="76"/>
      <c r="K243" s="76"/>
      <c r="L243" s="76"/>
      <c r="M243" s="76"/>
      <c r="N243" s="76"/>
      <c r="O243" s="76"/>
      <c r="P243" s="77"/>
      <c r="Q243" s="181"/>
      <c r="R243" s="182"/>
      <c r="S243" s="183"/>
      <c r="T243" s="184" t="str">
        <f t="shared" si="14"/>
        <v>正常終了</v>
      </c>
      <c r="U243" s="185"/>
      <c r="V243" s="186"/>
      <c r="W243" s="102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4"/>
      <c r="AR243" s="6" t="s">
        <v>735</v>
      </c>
      <c r="AS243" s="5" t="str">
        <f t="shared" si="15"/>
        <v/>
      </c>
    </row>
    <row r="244" spans="4:45" ht="18" customHeight="1">
      <c r="D244" s="179">
        <f t="shared" si="16"/>
        <v>199</v>
      </c>
      <c r="E244" s="180"/>
      <c r="F244" s="75" t="s">
        <v>495</v>
      </c>
      <c r="G244" s="76"/>
      <c r="H244" s="76"/>
      <c r="I244" s="76"/>
      <c r="J244" s="76"/>
      <c r="K244" s="76"/>
      <c r="L244" s="76"/>
      <c r="M244" s="76"/>
      <c r="N244" s="76"/>
      <c r="O244" s="76"/>
      <c r="P244" s="77"/>
      <c r="Q244" s="181"/>
      <c r="R244" s="182"/>
      <c r="S244" s="183"/>
      <c r="T244" s="184" t="str">
        <f t="shared" si="14"/>
        <v>正常終了</v>
      </c>
      <c r="U244" s="185"/>
      <c r="V244" s="186"/>
      <c r="W244" s="102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  <c r="AO244" s="103"/>
      <c r="AP244" s="103"/>
      <c r="AQ244" s="104"/>
      <c r="AR244" s="6" t="s">
        <v>735</v>
      </c>
      <c r="AS244" s="5" t="str">
        <f t="shared" si="15"/>
        <v/>
      </c>
    </row>
    <row r="245" spans="4:45" ht="18" customHeight="1">
      <c r="D245" s="179">
        <f t="shared" si="16"/>
        <v>200</v>
      </c>
      <c r="E245" s="180"/>
      <c r="F245" s="75" t="s">
        <v>495</v>
      </c>
      <c r="G245" s="76"/>
      <c r="H245" s="76"/>
      <c r="I245" s="76"/>
      <c r="J245" s="76"/>
      <c r="K245" s="76"/>
      <c r="L245" s="76"/>
      <c r="M245" s="76"/>
      <c r="N245" s="76"/>
      <c r="O245" s="76"/>
      <c r="P245" s="77"/>
      <c r="Q245" s="181"/>
      <c r="R245" s="182"/>
      <c r="S245" s="183"/>
      <c r="T245" s="184" t="str">
        <f t="shared" si="14"/>
        <v>正常終了</v>
      </c>
      <c r="U245" s="185"/>
      <c r="V245" s="186"/>
      <c r="W245" s="102"/>
      <c r="X245" s="103"/>
      <c r="Y245" s="103"/>
      <c r="Z245" s="103"/>
      <c r="AA245" s="103"/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  <c r="AO245" s="103"/>
      <c r="AP245" s="103"/>
      <c r="AQ245" s="104"/>
      <c r="AR245" s="6" t="s">
        <v>735</v>
      </c>
      <c r="AS245" s="5" t="str">
        <f t="shared" si="15"/>
        <v/>
      </c>
    </row>
    <row r="246" spans="4:45" ht="18" customHeight="1">
      <c r="D246" s="179">
        <f t="shared" si="16"/>
        <v>201</v>
      </c>
      <c r="E246" s="180"/>
      <c r="F246" s="75" t="s">
        <v>495</v>
      </c>
      <c r="G246" s="76"/>
      <c r="H246" s="76"/>
      <c r="I246" s="76"/>
      <c r="J246" s="76"/>
      <c r="K246" s="76"/>
      <c r="L246" s="76"/>
      <c r="M246" s="76"/>
      <c r="N246" s="76"/>
      <c r="O246" s="76"/>
      <c r="P246" s="77"/>
      <c r="Q246" s="181"/>
      <c r="R246" s="182"/>
      <c r="S246" s="183"/>
      <c r="T246" s="184" t="str">
        <f t="shared" si="14"/>
        <v>正常終了</v>
      </c>
      <c r="U246" s="185"/>
      <c r="V246" s="186"/>
      <c r="W246" s="102"/>
      <c r="X246" s="103"/>
      <c r="Y246" s="103"/>
      <c r="Z246" s="103"/>
      <c r="AA246" s="103"/>
      <c r="AB246" s="103"/>
      <c r="AC246" s="103"/>
      <c r="AD246" s="103"/>
      <c r="AE246" s="103"/>
      <c r="AF246" s="103"/>
      <c r="AG246" s="103"/>
      <c r="AH246" s="103"/>
      <c r="AI246" s="103"/>
      <c r="AJ246" s="103"/>
      <c r="AK246" s="103"/>
      <c r="AL246" s="103"/>
      <c r="AM246" s="103"/>
      <c r="AN246" s="103"/>
      <c r="AO246" s="103"/>
      <c r="AP246" s="103"/>
      <c r="AQ246" s="104"/>
      <c r="AR246" s="6" t="s">
        <v>735</v>
      </c>
      <c r="AS246" s="5" t="str">
        <f t="shared" si="15"/>
        <v/>
      </c>
    </row>
    <row r="247" spans="4:45" ht="18" customHeight="1">
      <c r="D247" s="179">
        <f t="shared" si="16"/>
        <v>202</v>
      </c>
      <c r="E247" s="180"/>
      <c r="F247" s="75" t="s">
        <v>495</v>
      </c>
      <c r="G247" s="76"/>
      <c r="H247" s="76"/>
      <c r="I247" s="76"/>
      <c r="J247" s="76"/>
      <c r="K247" s="76"/>
      <c r="L247" s="76"/>
      <c r="M247" s="76"/>
      <c r="N247" s="76"/>
      <c r="O247" s="76"/>
      <c r="P247" s="77"/>
      <c r="Q247" s="181"/>
      <c r="R247" s="182"/>
      <c r="S247" s="183"/>
      <c r="T247" s="184" t="str">
        <f t="shared" si="14"/>
        <v>正常終了</v>
      </c>
      <c r="U247" s="185"/>
      <c r="V247" s="186"/>
      <c r="W247" s="102"/>
      <c r="X247" s="103"/>
      <c r="Y247" s="103"/>
      <c r="Z247" s="103"/>
      <c r="AA247" s="103"/>
      <c r="AB247" s="103"/>
      <c r="AC247" s="103"/>
      <c r="AD247" s="103"/>
      <c r="AE247" s="103"/>
      <c r="AF247" s="103"/>
      <c r="AG247" s="103"/>
      <c r="AH247" s="103"/>
      <c r="AI247" s="103"/>
      <c r="AJ247" s="103"/>
      <c r="AK247" s="103"/>
      <c r="AL247" s="103"/>
      <c r="AM247" s="103"/>
      <c r="AN247" s="103"/>
      <c r="AO247" s="103"/>
      <c r="AP247" s="103"/>
      <c r="AQ247" s="104"/>
      <c r="AR247" s="6" t="s">
        <v>735</v>
      </c>
      <c r="AS247" s="5" t="str">
        <f t="shared" si="15"/>
        <v/>
      </c>
    </row>
    <row r="248" spans="4:45" ht="18" customHeight="1">
      <c r="D248" s="179">
        <f t="shared" si="16"/>
        <v>203</v>
      </c>
      <c r="E248" s="180"/>
      <c r="F248" s="75" t="s">
        <v>495</v>
      </c>
      <c r="G248" s="76"/>
      <c r="H248" s="76"/>
      <c r="I248" s="76"/>
      <c r="J248" s="76"/>
      <c r="K248" s="76"/>
      <c r="L248" s="76"/>
      <c r="M248" s="76"/>
      <c r="N248" s="76"/>
      <c r="O248" s="76"/>
      <c r="P248" s="77"/>
      <c r="Q248" s="181"/>
      <c r="R248" s="182"/>
      <c r="S248" s="183"/>
      <c r="T248" s="184" t="str">
        <f t="shared" si="14"/>
        <v>正常終了</v>
      </c>
      <c r="U248" s="185"/>
      <c r="V248" s="186"/>
      <c r="W248" s="102"/>
      <c r="X248" s="103"/>
      <c r="Y248" s="103"/>
      <c r="Z248" s="103"/>
      <c r="AA248" s="103"/>
      <c r="AB248" s="103"/>
      <c r="AC248" s="103"/>
      <c r="AD248" s="103"/>
      <c r="AE248" s="103"/>
      <c r="AF248" s="103"/>
      <c r="AG248" s="103"/>
      <c r="AH248" s="103"/>
      <c r="AI248" s="103"/>
      <c r="AJ248" s="103"/>
      <c r="AK248" s="103"/>
      <c r="AL248" s="103"/>
      <c r="AM248" s="103"/>
      <c r="AN248" s="103"/>
      <c r="AO248" s="103"/>
      <c r="AP248" s="103"/>
      <c r="AQ248" s="104"/>
      <c r="AR248" s="6" t="s">
        <v>735</v>
      </c>
      <c r="AS248" s="5" t="str">
        <f t="shared" si="15"/>
        <v/>
      </c>
    </row>
    <row r="249" spans="4:45" ht="18" customHeight="1">
      <c r="D249" s="179">
        <f t="shared" si="16"/>
        <v>204</v>
      </c>
      <c r="E249" s="180"/>
      <c r="F249" s="75" t="s">
        <v>495</v>
      </c>
      <c r="G249" s="76"/>
      <c r="H249" s="76"/>
      <c r="I249" s="76"/>
      <c r="J249" s="76"/>
      <c r="K249" s="76"/>
      <c r="L249" s="76"/>
      <c r="M249" s="76"/>
      <c r="N249" s="76"/>
      <c r="O249" s="76"/>
      <c r="P249" s="77"/>
      <c r="Q249" s="181"/>
      <c r="R249" s="182"/>
      <c r="S249" s="183"/>
      <c r="T249" s="184" t="str">
        <f t="shared" si="14"/>
        <v>正常終了</v>
      </c>
      <c r="U249" s="185"/>
      <c r="V249" s="186"/>
      <c r="W249" s="102"/>
      <c r="X249" s="103"/>
      <c r="Y249" s="103"/>
      <c r="Z249" s="103"/>
      <c r="AA249" s="103"/>
      <c r="AB249" s="103"/>
      <c r="AC249" s="103"/>
      <c r="AD249" s="103"/>
      <c r="AE249" s="103"/>
      <c r="AF249" s="103"/>
      <c r="AG249" s="103"/>
      <c r="AH249" s="103"/>
      <c r="AI249" s="103"/>
      <c r="AJ249" s="103"/>
      <c r="AK249" s="103"/>
      <c r="AL249" s="103"/>
      <c r="AM249" s="103"/>
      <c r="AN249" s="103"/>
      <c r="AO249" s="103"/>
      <c r="AP249" s="103"/>
      <c r="AQ249" s="104"/>
      <c r="AR249" s="6" t="s">
        <v>735</v>
      </c>
      <c r="AS249" s="5" t="str">
        <f t="shared" ref="AS249:AS280" si="17">IF(W249="","","   "&amp;"["&amp;TEXT($Q249,"000000")&amp;"]"&amp;$W249)</f>
        <v/>
      </c>
    </row>
    <row r="250" spans="4:45" ht="18" customHeight="1">
      <c r="D250" s="179">
        <f t="shared" si="16"/>
        <v>205</v>
      </c>
      <c r="E250" s="180"/>
      <c r="F250" s="75" t="s">
        <v>495</v>
      </c>
      <c r="G250" s="76"/>
      <c r="H250" s="76"/>
      <c r="I250" s="76"/>
      <c r="J250" s="76"/>
      <c r="K250" s="76"/>
      <c r="L250" s="76"/>
      <c r="M250" s="76"/>
      <c r="N250" s="76"/>
      <c r="O250" s="76"/>
      <c r="P250" s="77"/>
      <c r="Q250" s="181"/>
      <c r="R250" s="182"/>
      <c r="S250" s="183"/>
      <c r="T250" s="184" t="str">
        <f t="shared" si="14"/>
        <v>正常終了</v>
      </c>
      <c r="U250" s="185"/>
      <c r="V250" s="186"/>
      <c r="W250" s="102"/>
      <c r="X250" s="103"/>
      <c r="Y250" s="103"/>
      <c r="Z250" s="103"/>
      <c r="AA250" s="103"/>
      <c r="AB250" s="103"/>
      <c r="AC250" s="103"/>
      <c r="AD250" s="103"/>
      <c r="AE250" s="103"/>
      <c r="AF250" s="103"/>
      <c r="AG250" s="103"/>
      <c r="AH250" s="103"/>
      <c r="AI250" s="103"/>
      <c r="AJ250" s="103"/>
      <c r="AK250" s="103"/>
      <c r="AL250" s="103"/>
      <c r="AM250" s="103"/>
      <c r="AN250" s="103"/>
      <c r="AO250" s="103"/>
      <c r="AP250" s="103"/>
      <c r="AQ250" s="104"/>
      <c r="AR250" s="6" t="s">
        <v>735</v>
      </c>
      <c r="AS250" s="5" t="str">
        <f t="shared" si="17"/>
        <v/>
      </c>
    </row>
    <row r="251" spans="4:45" ht="18" customHeight="1">
      <c r="D251" s="179">
        <f t="shared" si="16"/>
        <v>206</v>
      </c>
      <c r="E251" s="180"/>
      <c r="F251" s="75" t="s">
        <v>495</v>
      </c>
      <c r="G251" s="76"/>
      <c r="H251" s="76"/>
      <c r="I251" s="76"/>
      <c r="J251" s="76"/>
      <c r="K251" s="76"/>
      <c r="L251" s="76"/>
      <c r="M251" s="76"/>
      <c r="N251" s="76"/>
      <c r="O251" s="76"/>
      <c r="P251" s="77"/>
      <c r="Q251" s="181"/>
      <c r="R251" s="182"/>
      <c r="S251" s="183"/>
      <c r="T251" s="184" t="str">
        <f t="shared" si="14"/>
        <v>正常終了</v>
      </c>
      <c r="U251" s="185"/>
      <c r="V251" s="186"/>
      <c r="W251" s="102"/>
      <c r="X251" s="103"/>
      <c r="Y251" s="103"/>
      <c r="Z251" s="103"/>
      <c r="AA251" s="103"/>
      <c r="AB251" s="103"/>
      <c r="AC251" s="103"/>
      <c r="AD251" s="103"/>
      <c r="AE251" s="103"/>
      <c r="AF251" s="103"/>
      <c r="AG251" s="103"/>
      <c r="AH251" s="103"/>
      <c r="AI251" s="103"/>
      <c r="AJ251" s="103"/>
      <c r="AK251" s="103"/>
      <c r="AL251" s="103"/>
      <c r="AM251" s="103"/>
      <c r="AN251" s="103"/>
      <c r="AO251" s="103"/>
      <c r="AP251" s="103"/>
      <c r="AQ251" s="104"/>
      <c r="AR251" s="6" t="s">
        <v>735</v>
      </c>
      <c r="AS251" s="5" t="str">
        <f t="shared" si="17"/>
        <v/>
      </c>
    </row>
    <row r="252" spans="4:45" ht="18" customHeight="1">
      <c r="D252" s="179">
        <f t="shared" si="16"/>
        <v>207</v>
      </c>
      <c r="E252" s="180"/>
      <c r="F252" s="75" t="s">
        <v>495</v>
      </c>
      <c r="G252" s="76"/>
      <c r="H252" s="76"/>
      <c r="I252" s="76"/>
      <c r="J252" s="76"/>
      <c r="K252" s="76"/>
      <c r="L252" s="76"/>
      <c r="M252" s="76"/>
      <c r="N252" s="76"/>
      <c r="O252" s="76"/>
      <c r="P252" s="77"/>
      <c r="Q252" s="181"/>
      <c r="R252" s="182"/>
      <c r="S252" s="183"/>
      <c r="T252" s="184" t="str">
        <f t="shared" si="14"/>
        <v>正常終了</v>
      </c>
      <c r="U252" s="185"/>
      <c r="V252" s="186"/>
      <c r="W252" s="102"/>
      <c r="X252" s="103"/>
      <c r="Y252" s="103"/>
      <c r="Z252" s="103"/>
      <c r="AA252" s="103"/>
      <c r="AB252" s="103"/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/>
      <c r="AO252" s="103"/>
      <c r="AP252" s="103"/>
      <c r="AQ252" s="104"/>
      <c r="AR252" s="6" t="s">
        <v>735</v>
      </c>
      <c r="AS252" s="5" t="str">
        <f t="shared" si="17"/>
        <v/>
      </c>
    </row>
    <row r="253" spans="4:45" ht="18" customHeight="1">
      <c r="D253" s="179">
        <f t="shared" si="16"/>
        <v>208</v>
      </c>
      <c r="E253" s="180"/>
      <c r="F253" s="75" t="s">
        <v>495</v>
      </c>
      <c r="G253" s="76"/>
      <c r="H253" s="76"/>
      <c r="I253" s="76"/>
      <c r="J253" s="76"/>
      <c r="K253" s="76"/>
      <c r="L253" s="76"/>
      <c r="M253" s="76"/>
      <c r="N253" s="76"/>
      <c r="O253" s="76"/>
      <c r="P253" s="77"/>
      <c r="Q253" s="181"/>
      <c r="R253" s="182"/>
      <c r="S253" s="183"/>
      <c r="T253" s="184" t="str">
        <f t="shared" si="14"/>
        <v>正常終了</v>
      </c>
      <c r="U253" s="185"/>
      <c r="V253" s="186"/>
      <c r="W253" s="102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4"/>
      <c r="AR253" s="6" t="s">
        <v>735</v>
      </c>
      <c r="AS253" s="5" t="str">
        <f t="shared" si="17"/>
        <v/>
      </c>
    </row>
    <row r="254" spans="4:45" ht="18" customHeight="1">
      <c r="D254" s="179">
        <f t="shared" si="16"/>
        <v>209</v>
      </c>
      <c r="E254" s="180"/>
      <c r="F254" s="75" t="s">
        <v>495</v>
      </c>
      <c r="G254" s="76"/>
      <c r="H254" s="76"/>
      <c r="I254" s="76"/>
      <c r="J254" s="76"/>
      <c r="K254" s="76"/>
      <c r="L254" s="76"/>
      <c r="M254" s="76"/>
      <c r="N254" s="76"/>
      <c r="O254" s="76"/>
      <c r="P254" s="77"/>
      <c r="Q254" s="181"/>
      <c r="R254" s="182"/>
      <c r="S254" s="183"/>
      <c r="T254" s="184" t="str">
        <f t="shared" si="14"/>
        <v>正常終了</v>
      </c>
      <c r="U254" s="185"/>
      <c r="V254" s="186"/>
      <c r="W254" s="102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4"/>
      <c r="AR254" s="6" t="s">
        <v>735</v>
      </c>
      <c r="AS254" s="5" t="str">
        <f t="shared" si="17"/>
        <v/>
      </c>
    </row>
    <row r="255" spans="4:45" ht="18" customHeight="1">
      <c r="D255" s="179">
        <f t="shared" si="16"/>
        <v>210</v>
      </c>
      <c r="E255" s="180"/>
      <c r="F255" s="75" t="s">
        <v>495</v>
      </c>
      <c r="G255" s="76"/>
      <c r="H255" s="76"/>
      <c r="I255" s="76"/>
      <c r="J255" s="76"/>
      <c r="K255" s="76"/>
      <c r="L255" s="76"/>
      <c r="M255" s="76"/>
      <c r="N255" s="76"/>
      <c r="O255" s="76"/>
      <c r="P255" s="77"/>
      <c r="Q255" s="181"/>
      <c r="R255" s="182"/>
      <c r="S255" s="183"/>
      <c r="T255" s="184" t="str">
        <f t="shared" si="14"/>
        <v>正常終了</v>
      </c>
      <c r="U255" s="185"/>
      <c r="V255" s="186"/>
      <c r="W255" s="102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103"/>
      <c r="AH255" s="103"/>
      <c r="AI255" s="103"/>
      <c r="AJ255" s="103"/>
      <c r="AK255" s="103"/>
      <c r="AL255" s="103"/>
      <c r="AM255" s="103"/>
      <c r="AN255" s="103"/>
      <c r="AO255" s="103"/>
      <c r="AP255" s="103"/>
      <c r="AQ255" s="104"/>
      <c r="AR255" s="6" t="s">
        <v>735</v>
      </c>
      <c r="AS255" s="5" t="str">
        <f t="shared" si="17"/>
        <v/>
      </c>
    </row>
    <row r="256" spans="4:45" ht="18" customHeight="1">
      <c r="D256" s="179">
        <f t="shared" si="16"/>
        <v>211</v>
      </c>
      <c r="E256" s="180"/>
      <c r="F256" s="75" t="s">
        <v>495</v>
      </c>
      <c r="G256" s="76"/>
      <c r="H256" s="76"/>
      <c r="I256" s="76"/>
      <c r="J256" s="76"/>
      <c r="K256" s="76"/>
      <c r="L256" s="76"/>
      <c r="M256" s="76"/>
      <c r="N256" s="76"/>
      <c r="O256" s="76"/>
      <c r="P256" s="77"/>
      <c r="Q256" s="181"/>
      <c r="R256" s="182"/>
      <c r="S256" s="183"/>
      <c r="T256" s="184" t="str">
        <f t="shared" si="14"/>
        <v>正常終了</v>
      </c>
      <c r="U256" s="185"/>
      <c r="V256" s="186"/>
      <c r="W256" s="102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/>
      <c r="AO256" s="103"/>
      <c r="AP256" s="103"/>
      <c r="AQ256" s="104"/>
      <c r="AR256" s="6" t="s">
        <v>735</v>
      </c>
      <c r="AS256" s="5" t="str">
        <f t="shared" si="17"/>
        <v/>
      </c>
    </row>
    <row r="257" spans="4:45" ht="18" customHeight="1">
      <c r="D257" s="179">
        <f t="shared" si="16"/>
        <v>212</v>
      </c>
      <c r="E257" s="180"/>
      <c r="F257" s="75" t="s">
        <v>495</v>
      </c>
      <c r="G257" s="76"/>
      <c r="H257" s="76"/>
      <c r="I257" s="76"/>
      <c r="J257" s="76"/>
      <c r="K257" s="76"/>
      <c r="L257" s="76"/>
      <c r="M257" s="76"/>
      <c r="N257" s="76"/>
      <c r="O257" s="76"/>
      <c r="P257" s="77"/>
      <c r="Q257" s="181"/>
      <c r="R257" s="182"/>
      <c r="S257" s="183"/>
      <c r="T257" s="184" t="str">
        <f t="shared" ref="T257:T320" si="18">IF(MID(TEXT($Q257,"000000"),3,2)="00","正常終了",IF(MID(TEXT($Q257,"000000"),3,2)="01","異常終了",IF(MID(TEXT($Q257,"000000"),3,2)="02","警告")))</f>
        <v>正常終了</v>
      </c>
      <c r="U257" s="185"/>
      <c r="V257" s="186"/>
      <c r="W257" s="102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4"/>
      <c r="AR257" s="6" t="s">
        <v>735</v>
      </c>
      <c r="AS257" s="5" t="str">
        <f t="shared" si="17"/>
        <v/>
      </c>
    </row>
    <row r="258" spans="4:45" ht="18" customHeight="1">
      <c r="D258" s="179">
        <f t="shared" si="16"/>
        <v>213</v>
      </c>
      <c r="E258" s="180"/>
      <c r="F258" s="75" t="s">
        <v>495</v>
      </c>
      <c r="G258" s="76"/>
      <c r="H258" s="76"/>
      <c r="I258" s="76"/>
      <c r="J258" s="76"/>
      <c r="K258" s="76"/>
      <c r="L258" s="76"/>
      <c r="M258" s="76"/>
      <c r="N258" s="76"/>
      <c r="O258" s="76"/>
      <c r="P258" s="77"/>
      <c r="Q258" s="181"/>
      <c r="R258" s="182"/>
      <c r="S258" s="183"/>
      <c r="T258" s="184" t="str">
        <f t="shared" si="18"/>
        <v>正常終了</v>
      </c>
      <c r="U258" s="185"/>
      <c r="V258" s="186"/>
      <c r="W258" s="102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03"/>
      <c r="AQ258" s="104"/>
      <c r="AR258" s="6" t="s">
        <v>735</v>
      </c>
      <c r="AS258" s="5" t="str">
        <f t="shared" si="17"/>
        <v/>
      </c>
    </row>
    <row r="259" spans="4:45" ht="18" customHeight="1">
      <c r="D259" s="179">
        <f t="shared" si="16"/>
        <v>214</v>
      </c>
      <c r="E259" s="180"/>
      <c r="F259" s="75" t="s">
        <v>495</v>
      </c>
      <c r="G259" s="76"/>
      <c r="H259" s="76"/>
      <c r="I259" s="76"/>
      <c r="J259" s="76"/>
      <c r="K259" s="76"/>
      <c r="L259" s="76"/>
      <c r="M259" s="76"/>
      <c r="N259" s="76"/>
      <c r="O259" s="76"/>
      <c r="P259" s="77"/>
      <c r="Q259" s="181"/>
      <c r="R259" s="182"/>
      <c r="S259" s="183"/>
      <c r="T259" s="184" t="str">
        <f t="shared" si="18"/>
        <v>正常終了</v>
      </c>
      <c r="U259" s="185"/>
      <c r="V259" s="186"/>
      <c r="W259" s="102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3"/>
      <c r="AP259" s="103"/>
      <c r="AQ259" s="104"/>
      <c r="AR259" s="6" t="s">
        <v>735</v>
      </c>
      <c r="AS259" s="5" t="str">
        <f t="shared" si="17"/>
        <v/>
      </c>
    </row>
    <row r="260" spans="4:45" ht="18" customHeight="1">
      <c r="D260" s="179">
        <f t="shared" si="16"/>
        <v>215</v>
      </c>
      <c r="E260" s="180"/>
      <c r="F260" s="75" t="s">
        <v>495</v>
      </c>
      <c r="G260" s="76"/>
      <c r="H260" s="76"/>
      <c r="I260" s="76"/>
      <c r="J260" s="76"/>
      <c r="K260" s="76"/>
      <c r="L260" s="76"/>
      <c r="M260" s="76"/>
      <c r="N260" s="76"/>
      <c r="O260" s="76"/>
      <c r="P260" s="77"/>
      <c r="Q260" s="181"/>
      <c r="R260" s="182"/>
      <c r="S260" s="183"/>
      <c r="T260" s="184" t="str">
        <f t="shared" si="18"/>
        <v>正常終了</v>
      </c>
      <c r="U260" s="185"/>
      <c r="V260" s="186"/>
      <c r="W260" s="102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4"/>
      <c r="AR260" s="6" t="s">
        <v>735</v>
      </c>
      <c r="AS260" s="5" t="str">
        <f t="shared" si="17"/>
        <v/>
      </c>
    </row>
    <row r="261" spans="4:45" ht="18" customHeight="1">
      <c r="D261" s="179">
        <f t="shared" si="16"/>
        <v>216</v>
      </c>
      <c r="E261" s="180"/>
      <c r="F261" s="75" t="s">
        <v>495</v>
      </c>
      <c r="G261" s="76"/>
      <c r="H261" s="76"/>
      <c r="I261" s="76"/>
      <c r="J261" s="76"/>
      <c r="K261" s="76"/>
      <c r="L261" s="76"/>
      <c r="M261" s="76"/>
      <c r="N261" s="76"/>
      <c r="O261" s="76"/>
      <c r="P261" s="77"/>
      <c r="Q261" s="181"/>
      <c r="R261" s="182"/>
      <c r="S261" s="183"/>
      <c r="T261" s="184" t="str">
        <f t="shared" si="18"/>
        <v>正常終了</v>
      </c>
      <c r="U261" s="185"/>
      <c r="V261" s="186"/>
      <c r="W261" s="102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4"/>
      <c r="AR261" s="6" t="s">
        <v>735</v>
      </c>
      <c r="AS261" s="5" t="str">
        <f t="shared" si="17"/>
        <v/>
      </c>
    </row>
    <row r="262" spans="4:45" ht="18" customHeight="1">
      <c r="D262" s="179">
        <f t="shared" si="16"/>
        <v>217</v>
      </c>
      <c r="E262" s="180"/>
      <c r="F262" s="75" t="s">
        <v>495</v>
      </c>
      <c r="G262" s="76"/>
      <c r="H262" s="76"/>
      <c r="I262" s="76"/>
      <c r="J262" s="76"/>
      <c r="K262" s="76"/>
      <c r="L262" s="76"/>
      <c r="M262" s="76"/>
      <c r="N262" s="76"/>
      <c r="O262" s="76"/>
      <c r="P262" s="77"/>
      <c r="Q262" s="181"/>
      <c r="R262" s="182"/>
      <c r="S262" s="183"/>
      <c r="T262" s="184" t="str">
        <f t="shared" si="18"/>
        <v>正常終了</v>
      </c>
      <c r="U262" s="185"/>
      <c r="V262" s="186"/>
      <c r="W262" s="102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03"/>
      <c r="AH262" s="103"/>
      <c r="AI262" s="103"/>
      <c r="AJ262" s="103"/>
      <c r="AK262" s="103"/>
      <c r="AL262" s="103"/>
      <c r="AM262" s="103"/>
      <c r="AN262" s="103"/>
      <c r="AO262" s="103"/>
      <c r="AP262" s="103"/>
      <c r="AQ262" s="104"/>
      <c r="AR262" s="6" t="s">
        <v>735</v>
      </c>
      <c r="AS262" s="5" t="str">
        <f t="shared" si="17"/>
        <v/>
      </c>
    </row>
    <row r="263" spans="4:45" ht="18" customHeight="1">
      <c r="D263" s="179">
        <f t="shared" si="16"/>
        <v>218</v>
      </c>
      <c r="E263" s="180"/>
      <c r="F263" s="75" t="s">
        <v>495</v>
      </c>
      <c r="G263" s="76"/>
      <c r="H263" s="76"/>
      <c r="I263" s="76"/>
      <c r="J263" s="76"/>
      <c r="K263" s="76"/>
      <c r="L263" s="76"/>
      <c r="M263" s="76"/>
      <c r="N263" s="76"/>
      <c r="O263" s="76"/>
      <c r="P263" s="77"/>
      <c r="Q263" s="181"/>
      <c r="R263" s="182"/>
      <c r="S263" s="183"/>
      <c r="T263" s="184" t="str">
        <f t="shared" si="18"/>
        <v>正常終了</v>
      </c>
      <c r="U263" s="185"/>
      <c r="V263" s="186"/>
      <c r="W263" s="102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03"/>
      <c r="AH263" s="103"/>
      <c r="AI263" s="103"/>
      <c r="AJ263" s="103"/>
      <c r="AK263" s="103"/>
      <c r="AL263" s="103"/>
      <c r="AM263" s="103"/>
      <c r="AN263" s="103"/>
      <c r="AO263" s="103"/>
      <c r="AP263" s="103"/>
      <c r="AQ263" s="104"/>
      <c r="AR263" s="6" t="s">
        <v>735</v>
      </c>
      <c r="AS263" s="5" t="str">
        <f t="shared" si="17"/>
        <v/>
      </c>
    </row>
    <row r="264" spans="4:45" ht="18" customHeight="1">
      <c r="D264" s="179">
        <f t="shared" si="16"/>
        <v>219</v>
      </c>
      <c r="E264" s="180"/>
      <c r="F264" s="75" t="s">
        <v>495</v>
      </c>
      <c r="G264" s="76"/>
      <c r="H264" s="76"/>
      <c r="I264" s="76"/>
      <c r="J264" s="76"/>
      <c r="K264" s="76"/>
      <c r="L264" s="76"/>
      <c r="M264" s="76"/>
      <c r="N264" s="76"/>
      <c r="O264" s="76"/>
      <c r="P264" s="77"/>
      <c r="Q264" s="181"/>
      <c r="R264" s="182"/>
      <c r="S264" s="183"/>
      <c r="T264" s="184" t="str">
        <f t="shared" si="18"/>
        <v>正常終了</v>
      </c>
      <c r="U264" s="185"/>
      <c r="V264" s="186"/>
      <c r="W264" s="102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03"/>
      <c r="AH264" s="103"/>
      <c r="AI264" s="103"/>
      <c r="AJ264" s="103"/>
      <c r="AK264" s="103"/>
      <c r="AL264" s="103"/>
      <c r="AM264" s="103"/>
      <c r="AN264" s="103"/>
      <c r="AO264" s="103"/>
      <c r="AP264" s="103"/>
      <c r="AQ264" s="104"/>
      <c r="AR264" s="6" t="s">
        <v>735</v>
      </c>
      <c r="AS264" s="5" t="str">
        <f t="shared" si="17"/>
        <v/>
      </c>
    </row>
    <row r="265" spans="4:45" ht="18" customHeight="1">
      <c r="D265" s="179">
        <f t="shared" si="16"/>
        <v>220</v>
      </c>
      <c r="E265" s="180"/>
      <c r="F265" s="75" t="s">
        <v>495</v>
      </c>
      <c r="G265" s="76"/>
      <c r="H265" s="76"/>
      <c r="I265" s="76"/>
      <c r="J265" s="76"/>
      <c r="K265" s="76"/>
      <c r="L265" s="76"/>
      <c r="M265" s="76"/>
      <c r="N265" s="76"/>
      <c r="O265" s="76"/>
      <c r="P265" s="77"/>
      <c r="Q265" s="181"/>
      <c r="R265" s="182"/>
      <c r="S265" s="183"/>
      <c r="T265" s="184" t="str">
        <f t="shared" si="18"/>
        <v>正常終了</v>
      </c>
      <c r="U265" s="185"/>
      <c r="V265" s="186"/>
      <c r="W265" s="102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03"/>
      <c r="AQ265" s="104"/>
      <c r="AR265" s="6" t="s">
        <v>735</v>
      </c>
      <c r="AS265" s="5" t="str">
        <f t="shared" si="17"/>
        <v/>
      </c>
    </row>
    <row r="266" spans="4:45" ht="18" customHeight="1">
      <c r="D266" s="179">
        <f t="shared" si="16"/>
        <v>221</v>
      </c>
      <c r="E266" s="180"/>
      <c r="F266" s="75" t="s">
        <v>495</v>
      </c>
      <c r="G266" s="76"/>
      <c r="H266" s="76"/>
      <c r="I266" s="76"/>
      <c r="J266" s="76"/>
      <c r="K266" s="76"/>
      <c r="L266" s="76"/>
      <c r="M266" s="76"/>
      <c r="N266" s="76"/>
      <c r="O266" s="76"/>
      <c r="P266" s="77"/>
      <c r="Q266" s="181"/>
      <c r="R266" s="182"/>
      <c r="S266" s="183"/>
      <c r="T266" s="184" t="str">
        <f t="shared" si="18"/>
        <v>正常終了</v>
      </c>
      <c r="U266" s="185"/>
      <c r="V266" s="186"/>
      <c r="W266" s="102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3"/>
      <c r="AK266" s="103"/>
      <c r="AL266" s="103"/>
      <c r="AM266" s="103"/>
      <c r="AN266" s="103"/>
      <c r="AO266" s="103"/>
      <c r="AP266" s="103"/>
      <c r="AQ266" s="104"/>
      <c r="AR266" s="6" t="s">
        <v>735</v>
      </c>
      <c r="AS266" s="5" t="str">
        <f t="shared" si="17"/>
        <v/>
      </c>
    </row>
    <row r="267" spans="4:45" ht="18" customHeight="1">
      <c r="D267" s="179">
        <f t="shared" si="16"/>
        <v>222</v>
      </c>
      <c r="E267" s="180"/>
      <c r="F267" s="75" t="s">
        <v>495</v>
      </c>
      <c r="G267" s="76"/>
      <c r="H267" s="76"/>
      <c r="I267" s="76"/>
      <c r="J267" s="76"/>
      <c r="K267" s="76"/>
      <c r="L267" s="76"/>
      <c r="M267" s="76"/>
      <c r="N267" s="76"/>
      <c r="O267" s="76"/>
      <c r="P267" s="77"/>
      <c r="Q267" s="181"/>
      <c r="R267" s="182"/>
      <c r="S267" s="183"/>
      <c r="T267" s="184" t="str">
        <f t="shared" si="18"/>
        <v>正常終了</v>
      </c>
      <c r="U267" s="185"/>
      <c r="V267" s="186"/>
      <c r="W267" s="102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03"/>
      <c r="AH267" s="103"/>
      <c r="AI267" s="103"/>
      <c r="AJ267" s="103"/>
      <c r="AK267" s="103"/>
      <c r="AL267" s="103"/>
      <c r="AM267" s="103"/>
      <c r="AN267" s="103"/>
      <c r="AO267" s="103"/>
      <c r="AP267" s="103"/>
      <c r="AQ267" s="104"/>
      <c r="AR267" s="6" t="s">
        <v>735</v>
      </c>
      <c r="AS267" s="5" t="str">
        <f t="shared" si="17"/>
        <v/>
      </c>
    </row>
    <row r="268" spans="4:45" ht="18" customHeight="1">
      <c r="D268" s="179">
        <f t="shared" si="16"/>
        <v>223</v>
      </c>
      <c r="E268" s="180"/>
      <c r="F268" s="75" t="s">
        <v>495</v>
      </c>
      <c r="G268" s="76"/>
      <c r="H268" s="76"/>
      <c r="I268" s="76"/>
      <c r="J268" s="76"/>
      <c r="K268" s="76"/>
      <c r="L268" s="76"/>
      <c r="M268" s="76"/>
      <c r="N268" s="76"/>
      <c r="O268" s="76"/>
      <c r="P268" s="77"/>
      <c r="Q268" s="181"/>
      <c r="R268" s="182"/>
      <c r="S268" s="183"/>
      <c r="T268" s="184" t="str">
        <f t="shared" si="18"/>
        <v>正常終了</v>
      </c>
      <c r="U268" s="185"/>
      <c r="V268" s="186"/>
      <c r="W268" s="102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03"/>
      <c r="AH268" s="103"/>
      <c r="AI268" s="103"/>
      <c r="AJ268" s="103"/>
      <c r="AK268" s="103"/>
      <c r="AL268" s="103"/>
      <c r="AM268" s="103"/>
      <c r="AN268" s="103"/>
      <c r="AO268" s="103"/>
      <c r="AP268" s="103"/>
      <c r="AQ268" s="104"/>
      <c r="AR268" s="6" t="s">
        <v>735</v>
      </c>
      <c r="AS268" s="5" t="str">
        <f t="shared" si="17"/>
        <v/>
      </c>
    </row>
    <row r="269" spans="4:45" ht="18" customHeight="1">
      <c r="D269" s="179">
        <f t="shared" si="16"/>
        <v>224</v>
      </c>
      <c r="E269" s="180"/>
      <c r="F269" s="75" t="s">
        <v>495</v>
      </c>
      <c r="G269" s="76"/>
      <c r="H269" s="76"/>
      <c r="I269" s="76"/>
      <c r="J269" s="76"/>
      <c r="K269" s="76"/>
      <c r="L269" s="76"/>
      <c r="M269" s="76"/>
      <c r="N269" s="76"/>
      <c r="O269" s="76"/>
      <c r="P269" s="77"/>
      <c r="Q269" s="181"/>
      <c r="R269" s="182"/>
      <c r="S269" s="183"/>
      <c r="T269" s="184" t="str">
        <f t="shared" si="18"/>
        <v>正常終了</v>
      </c>
      <c r="U269" s="185"/>
      <c r="V269" s="186"/>
      <c r="W269" s="102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3"/>
      <c r="AH269" s="103"/>
      <c r="AI269" s="103"/>
      <c r="AJ269" s="103"/>
      <c r="AK269" s="103"/>
      <c r="AL269" s="103"/>
      <c r="AM269" s="103"/>
      <c r="AN269" s="103"/>
      <c r="AO269" s="103"/>
      <c r="AP269" s="103"/>
      <c r="AQ269" s="104"/>
      <c r="AR269" s="6" t="s">
        <v>735</v>
      </c>
      <c r="AS269" s="5" t="str">
        <f t="shared" si="17"/>
        <v/>
      </c>
    </row>
    <row r="270" spans="4:45" ht="18" customHeight="1">
      <c r="D270" s="179">
        <f t="shared" si="16"/>
        <v>225</v>
      </c>
      <c r="E270" s="180"/>
      <c r="F270" s="75" t="s">
        <v>495</v>
      </c>
      <c r="G270" s="76"/>
      <c r="H270" s="76"/>
      <c r="I270" s="76"/>
      <c r="J270" s="76"/>
      <c r="K270" s="76"/>
      <c r="L270" s="76"/>
      <c r="M270" s="76"/>
      <c r="N270" s="76"/>
      <c r="O270" s="76"/>
      <c r="P270" s="77"/>
      <c r="Q270" s="181"/>
      <c r="R270" s="182"/>
      <c r="S270" s="183"/>
      <c r="T270" s="184" t="str">
        <f t="shared" si="18"/>
        <v>正常終了</v>
      </c>
      <c r="U270" s="185"/>
      <c r="V270" s="186"/>
      <c r="W270" s="102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3"/>
      <c r="AH270" s="103"/>
      <c r="AI270" s="103"/>
      <c r="AJ270" s="103"/>
      <c r="AK270" s="103"/>
      <c r="AL270" s="103"/>
      <c r="AM270" s="103"/>
      <c r="AN270" s="103"/>
      <c r="AO270" s="103"/>
      <c r="AP270" s="103"/>
      <c r="AQ270" s="104"/>
      <c r="AR270" s="6" t="s">
        <v>735</v>
      </c>
      <c r="AS270" s="5" t="str">
        <f t="shared" si="17"/>
        <v/>
      </c>
    </row>
    <row r="271" spans="4:45" ht="18" customHeight="1">
      <c r="D271" s="179">
        <f t="shared" si="16"/>
        <v>226</v>
      </c>
      <c r="E271" s="180"/>
      <c r="F271" s="75" t="s">
        <v>495</v>
      </c>
      <c r="G271" s="76"/>
      <c r="H271" s="76"/>
      <c r="I271" s="76"/>
      <c r="J271" s="76"/>
      <c r="K271" s="76"/>
      <c r="L271" s="76"/>
      <c r="M271" s="76"/>
      <c r="N271" s="76"/>
      <c r="O271" s="76"/>
      <c r="P271" s="77"/>
      <c r="Q271" s="181"/>
      <c r="R271" s="182"/>
      <c r="S271" s="183"/>
      <c r="T271" s="184" t="str">
        <f t="shared" si="18"/>
        <v>正常終了</v>
      </c>
      <c r="U271" s="185"/>
      <c r="V271" s="186"/>
      <c r="W271" s="102"/>
      <c r="X271" s="103"/>
      <c r="Y271" s="103"/>
      <c r="Z271" s="103"/>
      <c r="AA271" s="103"/>
      <c r="AB271" s="103"/>
      <c r="AC271" s="103"/>
      <c r="AD271" s="103"/>
      <c r="AE271" s="103"/>
      <c r="AF271" s="103"/>
      <c r="AG271" s="103"/>
      <c r="AH271" s="103"/>
      <c r="AI271" s="103"/>
      <c r="AJ271" s="103"/>
      <c r="AK271" s="103"/>
      <c r="AL271" s="103"/>
      <c r="AM271" s="103"/>
      <c r="AN271" s="103"/>
      <c r="AO271" s="103"/>
      <c r="AP271" s="103"/>
      <c r="AQ271" s="104"/>
      <c r="AR271" s="6" t="s">
        <v>735</v>
      </c>
      <c r="AS271" s="5" t="str">
        <f t="shared" si="17"/>
        <v/>
      </c>
    </row>
    <row r="272" spans="4:45" ht="18" customHeight="1">
      <c r="D272" s="179">
        <f t="shared" si="16"/>
        <v>227</v>
      </c>
      <c r="E272" s="180"/>
      <c r="F272" s="75" t="s">
        <v>495</v>
      </c>
      <c r="G272" s="76"/>
      <c r="H272" s="76"/>
      <c r="I272" s="76"/>
      <c r="J272" s="76"/>
      <c r="K272" s="76"/>
      <c r="L272" s="76"/>
      <c r="M272" s="76"/>
      <c r="N272" s="76"/>
      <c r="O272" s="76"/>
      <c r="P272" s="77"/>
      <c r="Q272" s="181"/>
      <c r="R272" s="182"/>
      <c r="S272" s="183"/>
      <c r="T272" s="184" t="str">
        <f t="shared" si="18"/>
        <v>正常終了</v>
      </c>
      <c r="U272" s="185"/>
      <c r="V272" s="186"/>
      <c r="W272" s="102"/>
      <c r="X272" s="103"/>
      <c r="Y272" s="103"/>
      <c r="Z272" s="103"/>
      <c r="AA272" s="103"/>
      <c r="AB272" s="103"/>
      <c r="AC272" s="103"/>
      <c r="AD272" s="103"/>
      <c r="AE272" s="103"/>
      <c r="AF272" s="103"/>
      <c r="AG272" s="103"/>
      <c r="AH272" s="103"/>
      <c r="AI272" s="103"/>
      <c r="AJ272" s="103"/>
      <c r="AK272" s="103"/>
      <c r="AL272" s="103"/>
      <c r="AM272" s="103"/>
      <c r="AN272" s="103"/>
      <c r="AO272" s="103"/>
      <c r="AP272" s="103"/>
      <c r="AQ272" s="104"/>
      <c r="AR272" s="6" t="s">
        <v>735</v>
      </c>
      <c r="AS272" s="5" t="str">
        <f t="shared" si="17"/>
        <v/>
      </c>
    </row>
    <row r="273" spans="4:45" ht="18" customHeight="1">
      <c r="D273" s="179">
        <f t="shared" si="16"/>
        <v>228</v>
      </c>
      <c r="E273" s="180"/>
      <c r="F273" s="75" t="s">
        <v>495</v>
      </c>
      <c r="G273" s="76"/>
      <c r="H273" s="76"/>
      <c r="I273" s="76"/>
      <c r="J273" s="76"/>
      <c r="K273" s="76"/>
      <c r="L273" s="76"/>
      <c r="M273" s="76"/>
      <c r="N273" s="76"/>
      <c r="O273" s="76"/>
      <c r="P273" s="77"/>
      <c r="Q273" s="181"/>
      <c r="R273" s="182"/>
      <c r="S273" s="183"/>
      <c r="T273" s="184" t="str">
        <f t="shared" si="18"/>
        <v>正常終了</v>
      </c>
      <c r="U273" s="185"/>
      <c r="V273" s="186"/>
      <c r="W273" s="102"/>
      <c r="X273" s="103"/>
      <c r="Y273" s="103"/>
      <c r="Z273" s="103"/>
      <c r="AA273" s="103"/>
      <c r="AB273" s="103"/>
      <c r="AC273" s="103"/>
      <c r="AD273" s="103"/>
      <c r="AE273" s="103"/>
      <c r="AF273" s="103"/>
      <c r="AG273" s="103"/>
      <c r="AH273" s="103"/>
      <c r="AI273" s="103"/>
      <c r="AJ273" s="103"/>
      <c r="AK273" s="103"/>
      <c r="AL273" s="103"/>
      <c r="AM273" s="103"/>
      <c r="AN273" s="103"/>
      <c r="AO273" s="103"/>
      <c r="AP273" s="103"/>
      <c r="AQ273" s="104"/>
      <c r="AR273" s="6" t="s">
        <v>735</v>
      </c>
      <c r="AS273" s="5" t="str">
        <f t="shared" si="17"/>
        <v/>
      </c>
    </row>
    <row r="274" spans="4:45" ht="18" customHeight="1">
      <c r="D274" s="179">
        <f t="shared" si="16"/>
        <v>229</v>
      </c>
      <c r="E274" s="180"/>
      <c r="F274" s="75" t="s">
        <v>495</v>
      </c>
      <c r="G274" s="76"/>
      <c r="H274" s="76"/>
      <c r="I274" s="76"/>
      <c r="J274" s="76"/>
      <c r="K274" s="76"/>
      <c r="L274" s="76"/>
      <c r="M274" s="76"/>
      <c r="N274" s="76"/>
      <c r="O274" s="76"/>
      <c r="P274" s="77"/>
      <c r="Q274" s="181"/>
      <c r="R274" s="182"/>
      <c r="S274" s="183"/>
      <c r="T274" s="184" t="str">
        <f t="shared" si="18"/>
        <v>正常終了</v>
      </c>
      <c r="U274" s="185"/>
      <c r="V274" s="186"/>
      <c r="W274" s="102"/>
      <c r="X274" s="103"/>
      <c r="Y274" s="103"/>
      <c r="Z274" s="103"/>
      <c r="AA274" s="103"/>
      <c r="AB274" s="103"/>
      <c r="AC274" s="103"/>
      <c r="AD274" s="103"/>
      <c r="AE274" s="103"/>
      <c r="AF274" s="103"/>
      <c r="AG274" s="103"/>
      <c r="AH274" s="103"/>
      <c r="AI274" s="103"/>
      <c r="AJ274" s="103"/>
      <c r="AK274" s="103"/>
      <c r="AL274" s="103"/>
      <c r="AM274" s="103"/>
      <c r="AN274" s="103"/>
      <c r="AO274" s="103"/>
      <c r="AP274" s="103"/>
      <c r="AQ274" s="104"/>
      <c r="AR274" s="6" t="s">
        <v>735</v>
      </c>
      <c r="AS274" s="5" t="str">
        <f t="shared" si="17"/>
        <v/>
      </c>
    </row>
    <row r="275" spans="4:45" ht="18" customHeight="1">
      <c r="D275" s="179">
        <f t="shared" si="16"/>
        <v>230</v>
      </c>
      <c r="E275" s="180"/>
      <c r="F275" s="75" t="s">
        <v>495</v>
      </c>
      <c r="G275" s="76"/>
      <c r="H275" s="76"/>
      <c r="I275" s="76"/>
      <c r="J275" s="76"/>
      <c r="K275" s="76"/>
      <c r="L275" s="76"/>
      <c r="M275" s="76"/>
      <c r="N275" s="76"/>
      <c r="O275" s="76"/>
      <c r="P275" s="77"/>
      <c r="Q275" s="181"/>
      <c r="R275" s="182"/>
      <c r="S275" s="183"/>
      <c r="T275" s="184" t="str">
        <f t="shared" si="18"/>
        <v>正常終了</v>
      </c>
      <c r="U275" s="185"/>
      <c r="V275" s="186"/>
      <c r="W275" s="102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4"/>
      <c r="AR275" s="6" t="s">
        <v>735</v>
      </c>
      <c r="AS275" s="5" t="str">
        <f t="shared" si="17"/>
        <v/>
      </c>
    </row>
    <row r="276" spans="4:45" ht="18" customHeight="1">
      <c r="D276" s="179">
        <f t="shared" si="16"/>
        <v>231</v>
      </c>
      <c r="E276" s="180"/>
      <c r="F276" s="75" t="s">
        <v>495</v>
      </c>
      <c r="G276" s="76"/>
      <c r="H276" s="76"/>
      <c r="I276" s="76"/>
      <c r="J276" s="76"/>
      <c r="K276" s="76"/>
      <c r="L276" s="76"/>
      <c r="M276" s="76"/>
      <c r="N276" s="76"/>
      <c r="O276" s="76"/>
      <c r="P276" s="77"/>
      <c r="Q276" s="181"/>
      <c r="R276" s="182"/>
      <c r="S276" s="183"/>
      <c r="T276" s="184" t="str">
        <f t="shared" si="18"/>
        <v>正常終了</v>
      </c>
      <c r="U276" s="185"/>
      <c r="V276" s="186"/>
      <c r="W276" s="102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4"/>
      <c r="AR276" s="6" t="s">
        <v>735</v>
      </c>
      <c r="AS276" s="5" t="str">
        <f t="shared" si="17"/>
        <v/>
      </c>
    </row>
    <row r="277" spans="4:45" ht="18" customHeight="1">
      <c r="D277" s="179">
        <f t="shared" si="16"/>
        <v>232</v>
      </c>
      <c r="E277" s="180"/>
      <c r="F277" s="75" t="s">
        <v>495</v>
      </c>
      <c r="G277" s="76"/>
      <c r="H277" s="76"/>
      <c r="I277" s="76"/>
      <c r="J277" s="76"/>
      <c r="K277" s="76"/>
      <c r="L277" s="76"/>
      <c r="M277" s="76"/>
      <c r="N277" s="76"/>
      <c r="O277" s="76"/>
      <c r="P277" s="77"/>
      <c r="Q277" s="181"/>
      <c r="R277" s="182"/>
      <c r="S277" s="183"/>
      <c r="T277" s="184" t="str">
        <f t="shared" si="18"/>
        <v>正常終了</v>
      </c>
      <c r="U277" s="185"/>
      <c r="V277" s="186"/>
      <c r="W277" s="102"/>
      <c r="X277" s="103"/>
      <c r="Y277" s="103"/>
      <c r="Z277" s="103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4"/>
      <c r="AR277" s="6" t="s">
        <v>735</v>
      </c>
      <c r="AS277" s="5" t="str">
        <f t="shared" si="17"/>
        <v/>
      </c>
    </row>
    <row r="278" spans="4:45" ht="18" customHeight="1">
      <c r="D278" s="179">
        <f t="shared" si="16"/>
        <v>233</v>
      </c>
      <c r="E278" s="180"/>
      <c r="F278" s="75" t="s">
        <v>495</v>
      </c>
      <c r="G278" s="76"/>
      <c r="H278" s="76"/>
      <c r="I278" s="76"/>
      <c r="J278" s="76"/>
      <c r="K278" s="76"/>
      <c r="L278" s="76"/>
      <c r="M278" s="76"/>
      <c r="N278" s="76"/>
      <c r="O278" s="76"/>
      <c r="P278" s="77"/>
      <c r="Q278" s="181"/>
      <c r="R278" s="182"/>
      <c r="S278" s="183"/>
      <c r="T278" s="184" t="str">
        <f t="shared" si="18"/>
        <v>正常終了</v>
      </c>
      <c r="U278" s="185"/>
      <c r="V278" s="186"/>
      <c r="W278" s="102"/>
      <c r="X278" s="103"/>
      <c r="Y278" s="103"/>
      <c r="Z278" s="103"/>
      <c r="AA278" s="103"/>
      <c r="AB278" s="103"/>
      <c r="AC278" s="103"/>
      <c r="AD278" s="103"/>
      <c r="AE278" s="103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4"/>
      <c r="AR278" s="6" t="s">
        <v>735</v>
      </c>
      <c r="AS278" s="5" t="str">
        <f t="shared" si="17"/>
        <v/>
      </c>
    </row>
    <row r="279" spans="4:45" ht="18" customHeight="1">
      <c r="D279" s="179">
        <f t="shared" si="16"/>
        <v>234</v>
      </c>
      <c r="E279" s="180"/>
      <c r="F279" s="75" t="s">
        <v>495</v>
      </c>
      <c r="G279" s="76"/>
      <c r="H279" s="76"/>
      <c r="I279" s="76"/>
      <c r="J279" s="76"/>
      <c r="K279" s="76"/>
      <c r="L279" s="76"/>
      <c r="M279" s="76"/>
      <c r="N279" s="76"/>
      <c r="O279" s="76"/>
      <c r="P279" s="77"/>
      <c r="Q279" s="181"/>
      <c r="R279" s="182"/>
      <c r="S279" s="183"/>
      <c r="T279" s="184" t="str">
        <f t="shared" si="18"/>
        <v>正常終了</v>
      </c>
      <c r="U279" s="185"/>
      <c r="V279" s="186"/>
      <c r="W279" s="102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4"/>
      <c r="AR279" s="6" t="s">
        <v>735</v>
      </c>
      <c r="AS279" s="5" t="str">
        <f t="shared" si="17"/>
        <v/>
      </c>
    </row>
    <row r="280" spans="4:45" ht="18" customHeight="1">
      <c r="D280" s="179">
        <f t="shared" si="16"/>
        <v>235</v>
      </c>
      <c r="E280" s="180"/>
      <c r="F280" s="75" t="s">
        <v>495</v>
      </c>
      <c r="G280" s="76"/>
      <c r="H280" s="76"/>
      <c r="I280" s="76"/>
      <c r="J280" s="76"/>
      <c r="K280" s="76"/>
      <c r="L280" s="76"/>
      <c r="M280" s="76"/>
      <c r="N280" s="76"/>
      <c r="O280" s="76"/>
      <c r="P280" s="77"/>
      <c r="Q280" s="181"/>
      <c r="R280" s="182"/>
      <c r="S280" s="183"/>
      <c r="T280" s="184" t="str">
        <f t="shared" si="18"/>
        <v>正常終了</v>
      </c>
      <c r="U280" s="185"/>
      <c r="V280" s="186"/>
      <c r="W280" s="102"/>
      <c r="X280" s="103"/>
      <c r="Y280" s="103"/>
      <c r="Z280" s="103"/>
      <c r="AA280" s="103"/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  <c r="AO280" s="103"/>
      <c r="AP280" s="103"/>
      <c r="AQ280" s="104"/>
      <c r="AR280" s="6" t="s">
        <v>735</v>
      </c>
      <c r="AS280" s="5" t="str">
        <f t="shared" si="17"/>
        <v/>
      </c>
    </row>
    <row r="281" spans="4:45" ht="18" customHeight="1">
      <c r="D281" s="179">
        <f t="shared" si="16"/>
        <v>236</v>
      </c>
      <c r="E281" s="180"/>
      <c r="F281" s="75" t="s">
        <v>495</v>
      </c>
      <c r="G281" s="76"/>
      <c r="H281" s="76"/>
      <c r="I281" s="76"/>
      <c r="J281" s="76"/>
      <c r="K281" s="76"/>
      <c r="L281" s="76"/>
      <c r="M281" s="76"/>
      <c r="N281" s="76"/>
      <c r="O281" s="76"/>
      <c r="P281" s="77"/>
      <c r="Q281" s="181"/>
      <c r="R281" s="182"/>
      <c r="S281" s="183"/>
      <c r="T281" s="184" t="str">
        <f t="shared" si="18"/>
        <v>正常終了</v>
      </c>
      <c r="U281" s="185"/>
      <c r="V281" s="186"/>
      <c r="W281" s="102"/>
      <c r="X281" s="103"/>
      <c r="Y281" s="103"/>
      <c r="Z281" s="103"/>
      <c r="AA281" s="103"/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  <c r="AO281" s="103"/>
      <c r="AP281" s="103"/>
      <c r="AQ281" s="104"/>
      <c r="AR281" s="6" t="s">
        <v>735</v>
      </c>
      <c r="AS281" s="5" t="str">
        <f t="shared" ref="AS281:AS312" si="19">IF(W281="","","   "&amp;"["&amp;TEXT($Q281,"000000")&amp;"]"&amp;$W281)</f>
        <v/>
      </c>
    </row>
    <row r="282" spans="4:45" ht="18" customHeight="1">
      <c r="D282" s="179">
        <f t="shared" si="16"/>
        <v>237</v>
      </c>
      <c r="E282" s="180"/>
      <c r="F282" s="75" t="s">
        <v>495</v>
      </c>
      <c r="G282" s="76"/>
      <c r="H282" s="76"/>
      <c r="I282" s="76"/>
      <c r="J282" s="76"/>
      <c r="K282" s="76"/>
      <c r="L282" s="76"/>
      <c r="M282" s="76"/>
      <c r="N282" s="76"/>
      <c r="O282" s="76"/>
      <c r="P282" s="77"/>
      <c r="Q282" s="181"/>
      <c r="R282" s="182"/>
      <c r="S282" s="183"/>
      <c r="T282" s="184" t="str">
        <f t="shared" si="18"/>
        <v>正常終了</v>
      </c>
      <c r="U282" s="185"/>
      <c r="V282" s="186"/>
      <c r="W282" s="102"/>
      <c r="X282" s="103"/>
      <c r="Y282" s="103"/>
      <c r="Z282" s="103"/>
      <c r="AA282" s="103"/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103"/>
      <c r="AQ282" s="104"/>
      <c r="AR282" s="6" t="s">
        <v>735</v>
      </c>
      <c r="AS282" s="5" t="str">
        <f t="shared" si="19"/>
        <v/>
      </c>
    </row>
    <row r="283" spans="4:45" ht="18" customHeight="1">
      <c r="D283" s="179">
        <f t="shared" si="16"/>
        <v>238</v>
      </c>
      <c r="E283" s="180"/>
      <c r="F283" s="75" t="s">
        <v>495</v>
      </c>
      <c r="G283" s="76"/>
      <c r="H283" s="76"/>
      <c r="I283" s="76"/>
      <c r="J283" s="76"/>
      <c r="K283" s="76"/>
      <c r="L283" s="76"/>
      <c r="M283" s="76"/>
      <c r="N283" s="76"/>
      <c r="O283" s="76"/>
      <c r="P283" s="77"/>
      <c r="Q283" s="181"/>
      <c r="R283" s="182"/>
      <c r="S283" s="183"/>
      <c r="T283" s="184" t="str">
        <f t="shared" si="18"/>
        <v>正常終了</v>
      </c>
      <c r="U283" s="185"/>
      <c r="V283" s="186"/>
      <c r="W283" s="102"/>
      <c r="X283" s="103"/>
      <c r="Y283" s="103"/>
      <c r="Z283" s="103"/>
      <c r="AA283" s="103"/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4"/>
      <c r="AR283" s="6" t="s">
        <v>735</v>
      </c>
      <c r="AS283" s="5" t="str">
        <f t="shared" si="19"/>
        <v/>
      </c>
    </row>
    <row r="284" spans="4:45" ht="18" customHeight="1">
      <c r="D284" s="179">
        <f t="shared" si="16"/>
        <v>239</v>
      </c>
      <c r="E284" s="180"/>
      <c r="F284" s="75" t="s">
        <v>495</v>
      </c>
      <c r="G284" s="76"/>
      <c r="H284" s="76"/>
      <c r="I284" s="76"/>
      <c r="J284" s="76"/>
      <c r="K284" s="76"/>
      <c r="L284" s="76"/>
      <c r="M284" s="76"/>
      <c r="N284" s="76"/>
      <c r="O284" s="76"/>
      <c r="P284" s="77"/>
      <c r="Q284" s="181"/>
      <c r="R284" s="182"/>
      <c r="S284" s="183"/>
      <c r="T284" s="184" t="str">
        <f t="shared" si="18"/>
        <v>正常終了</v>
      </c>
      <c r="U284" s="185"/>
      <c r="V284" s="186"/>
      <c r="W284" s="102"/>
      <c r="X284" s="103"/>
      <c r="Y284" s="103"/>
      <c r="Z284" s="103"/>
      <c r="AA284" s="103"/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  <c r="AO284" s="103"/>
      <c r="AP284" s="103"/>
      <c r="AQ284" s="104"/>
      <c r="AR284" s="6" t="s">
        <v>735</v>
      </c>
      <c r="AS284" s="5" t="str">
        <f t="shared" si="19"/>
        <v/>
      </c>
    </row>
    <row r="285" spans="4:45" ht="18" customHeight="1">
      <c r="D285" s="179">
        <f t="shared" si="16"/>
        <v>240</v>
      </c>
      <c r="E285" s="180"/>
      <c r="F285" s="75" t="s">
        <v>495</v>
      </c>
      <c r="G285" s="76"/>
      <c r="H285" s="76"/>
      <c r="I285" s="76"/>
      <c r="J285" s="76"/>
      <c r="K285" s="76"/>
      <c r="L285" s="76"/>
      <c r="M285" s="76"/>
      <c r="N285" s="76"/>
      <c r="O285" s="76"/>
      <c r="P285" s="77"/>
      <c r="Q285" s="181"/>
      <c r="R285" s="182"/>
      <c r="S285" s="183"/>
      <c r="T285" s="184" t="str">
        <f t="shared" si="18"/>
        <v>正常終了</v>
      </c>
      <c r="U285" s="185"/>
      <c r="V285" s="186"/>
      <c r="W285" s="102"/>
      <c r="X285" s="103"/>
      <c r="Y285" s="103"/>
      <c r="Z285" s="103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  <c r="AO285" s="103"/>
      <c r="AP285" s="103"/>
      <c r="AQ285" s="104"/>
      <c r="AR285" s="6" t="s">
        <v>735</v>
      </c>
      <c r="AS285" s="5" t="str">
        <f t="shared" si="19"/>
        <v/>
      </c>
    </row>
    <row r="286" spans="4:45" ht="18" customHeight="1">
      <c r="D286" s="179">
        <f t="shared" si="16"/>
        <v>241</v>
      </c>
      <c r="E286" s="180"/>
      <c r="F286" s="75" t="s">
        <v>495</v>
      </c>
      <c r="G286" s="76"/>
      <c r="H286" s="76"/>
      <c r="I286" s="76"/>
      <c r="J286" s="76"/>
      <c r="K286" s="76"/>
      <c r="L286" s="76"/>
      <c r="M286" s="76"/>
      <c r="N286" s="76"/>
      <c r="O286" s="76"/>
      <c r="P286" s="77"/>
      <c r="Q286" s="181"/>
      <c r="R286" s="182"/>
      <c r="S286" s="183"/>
      <c r="T286" s="184" t="str">
        <f t="shared" si="18"/>
        <v>正常終了</v>
      </c>
      <c r="U286" s="185"/>
      <c r="V286" s="186"/>
      <c r="W286" s="102"/>
      <c r="X286" s="103"/>
      <c r="Y286" s="103"/>
      <c r="Z286" s="103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  <c r="AO286" s="103"/>
      <c r="AP286" s="103"/>
      <c r="AQ286" s="104"/>
      <c r="AR286" s="6" t="s">
        <v>735</v>
      </c>
      <c r="AS286" s="5" t="str">
        <f t="shared" si="19"/>
        <v/>
      </c>
    </row>
    <row r="287" spans="4:45" ht="18" customHeight="1">
      <c r="D287" s="179">
        <f t="shared" si="16"/>
        <v>242</v>
      </c>
      <c r="E287" s="180"/>
      <c r="F287" s="75" t="s">
        <v>495</v>
      </c>
      <c r="G287" s="76"/>
      <c r="H287" s="76"/>
      <c r="I287" s="76"/>
      <c r="J287" s="76"/>
      <c r="K287" s="76"/>
      <c r="L287" s="76"/>
      <c r="M287" s="76"/>
      <c r="N287" s="76"/>
      <c r="O287" s="76"/>
      <c r="P287" s="77"/>
      <c r="Q287" s="181"/>
      <c r="R287" s="182"/>
      <c r="S287" s="183"/>
      <c r="T287" s="184" t="str">
        <f t="shared" si="18"/>
        <v>正常終了</v>
      </c>
      <c r="U287" s="185"/>
      <c r="V287" s="186"/>
      <c r="W287" s="102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  <c r="AO287" s="103"/>
      <c r="AP287" s="103"/>
      <c r="AQ287" s="104"/>
      <c r="AR287" s="6" t="s">
        <v>735</v>
      </c>
      <c r="AS287" s="5" t="str">
        <f t="shared" si="19"/>
        <v/>
      </c>
    </row>
    <row r="288" spans="4:45" ht="18" customHeight="1">
      <c r="D288" s="179">
        <f t="shared" si="16"/>
        <v>243</v>
      </c>
      <c r="E288" s="180"/>
      <c r="F288" s="75" t="s">
        <v>495</v>
      </c>
      <c r="G288" s="76"/>
      <c r="H288" s="76"/>
      <c r="I288" s="76"/>
      <c r="J288" s="76"/>
      <c r="K288" s="76"/>
      <c r="L288" s="76"/>
      <c r="M288" s="76"/>
      <c r="N288" s="76"/>
      <c r="O288" s="76"/>
      <c r="P288" s="77"/>
      <c r="Q288" s="181"/>
      <c r="R288" s="182"/>
      <c r="S288" s="183"/>
      <c r="T288" s="184" t="str">
        <f t="shared" si="18"/>
        <v>正常終了</v>
      </c>
      <c r="U288" s="185"/>
      <c r="V288" s="186"/>
      <c r="W288" s="102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  <c r="AO288" s="103"/>
      <c r="AP288" s="103"/>
      <c r="AQ288" s="104"/>
      <c r="AR288" s="6" t="s">
        <v>735</v>
      </c>
      <c r="AS288" s="5" t="str">
        <f t="shared" si="19"/>
        <v/>
      </c>
    </row>
    <row r="289" spans="4:45" ht="18" customHeight="1">
      <c r="D289" s="179">
        <f t="shared" si="16"/>
        <v>244</v>
      </c>
      <c r="E289" s="180"/>
      <c r="F289" s="75" t="s">
        <v>495</v>
      </c>
      <c r="G289" s="76"/>
      <c r="H289" s="76"/>
      <c r="I289" s="76"/>
      <c r="J289" s="76"/>
      <c r="K289" s="76"/>
      <c r="L289" s="76"/>
      <c r="M289" s="76"/>
      <c r="N289" s="76"/>
      <c r="O289" s="76"/>
      <c r="P289" s="77"/>
      <c r="Q289" s="181"/>
      <c r="R289" s="182"/>
      <c r="S289" s="183"/>
      <c r="T289" s="184" t="str">
        <f t="shared" si="18"/>
        <v>正常終了</v>
      </c>
      <c r="U289" s="185"/>
      <c r="V289" s="186"/>
      <c r="W289" s="102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  <c r="AO289" s="103"/>
      <c r="AP289" s="103"/>
      <c r="AQ289" s="104"/>
      <c r="AR289" s="6" t="s">
        <v>735</v>
      </c>
      <c r="AS289" s="5" t="str">
        <f t="shared" si="19"/>
        <v/>
      </c>
    </row>
    <row r="290" spans="4:45" ht="18" customHeight="1">
      <c r="D290" s="179">
        <f t="shared" si="16"/>
        <v>245</v>
      </c>
      <c r="E290" s="180"/>
      <c r="F290" s="75" t="s">
        <v>495</v>
      </c>
      <c r="G290" s="76"/>
      <c r="H290" s="76"/>
      <c r="I290" s="76"/>
      <c r="J290" s="76"/>
      <c r="K290" s="76"/>
      <c r="L290" s="76"/>
      <c r="M290" s="76"/>
      <c r="N290" s="76"/>
      <c r="O290" s="76"/>
      <c r="P290" s="77"/>
      <c r="Q290" s="181"/>
      <c r="R290" s="182"/>
      <c r="S290" s="183"/>
      <c r="T290" s="184" t="str">
        <f t="shared" si="18"/>
        <v>正常終了</v>
      </c>
      <c r="U290" s="185"/>
      <c r="V290" s="186"/>
      <c r="W290" s="102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  <c r="AO290" s="103"/>
      <c r="AP290" s="103"/>
      <c r="AQ290" s="104"/>
      <c r="AR290" s="6" t="s">
        <v>735</v>
      </c>
      <c r="AS290" s="5" t="str">
        <f t="shared" si="19"/>
        <v/>
      </c>
    </row>
    <row r="291" spans="4:45" ht="18" customHeight="1">
      <c r="D291" s="179">
        <f t="shared" si="16"/>
        <v>246</v>
      </c>
      <c r="E291" s="180"/>
      <c r="F291" s="75" t="s">
        <v>495</v>
      </c>
      <c r="G291" s="76"/>
      <c r="H291" s="76"/>
      <c r="I291" s="76"/>
      <c r="J291" s="76"/>
      <c r="K291" s="76"/>
      <c r="L291" s="76"/>
      <c r="M291" s="76"/>
      <c r="N291" s="76"/>
      <c r="O291" s="76"/>
      <c r="P291" s="77"/>
      <c r="Q291" s="181"/>
      <c r="R291" s="182"/>
      <c r="S291" s="183"/>
      <c r="T291" s="184" t="str">
        <f t="shared" si="18"/>
        <v>正常終了</v>
      </c>
      <c r="U291" s="185"/>
      <c r="V291" s="186"/>
      <c r="W291" s="102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03"/>
      <c r="AQ291" s="104"/>
      <c r="AR291" s="6" t="s">
        <v>735</v>
      </c>
      <c r="AS291" s="5" t="str">
        <f t="shared" si="19"/>
        <v/>
      </c>
    </row>
    <row r="292" spans="4:45" ht="18" customHeight="1">
      <c r="D292" s="179">
        <f t="shared" si="16"/>
        <v>247</v>
      </c>
      <c r="E292" s="180"/>
      <c r="F292" s="75" t="s">
        <v>495</v>
      </c>
      <c r="G292" s="76"/>
      <c r="H292" s="76"/>
      <c r="I292" s="76"/>
      <c r="J292" s="76"/>
      <c r="K292" s="76"/>
      <c r="L292" s="76"/>
      <c r="M292" s="76"/>
      <c r="N292" s="76"/>
      <c r="O292" s="76"/>
      <c r="P292" s="77"/>
      <c r="Q292" s="181"/>
      <c r="R292" s="182"/>
      <c r="S292" s="183"/>
      <c r="T292" s="184" t="str">
        <f t="shared" si="18"/>
        <v>正常終了</v>
      </c>
      <c r="U292" s="185"/>
      <c r="V292" s="186"/>
      <c r="W292" s="102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  <c r="AO292" s="103"/>
      <c r="AP292" s="103"/>
      <c r="AQ292" s="104"/>
      <c r="AR292" s="6" t="s">
        <v>735</v>
      </c>
      <c r="AS292" s="5" t="str">
        <f t="shared" si="19"/>
        <v/>
      </c>
    </row>
    <row r="293" spans="4:45" ht="18" customHeight="1">
      <c r="D293" s="179">
        <f t="shared" si="16"/>
        <v>248</v>
      </c>
      <c r="E293" s="180"/>
      <c r="F293" s="75" t="s">
        <v>495</v>
      </c>
      <c r="G293" s="76"/>
      <c r="H293" s="76"/>
      <c r="I293" s="76"/>
      <c r="J293" s="76"/>
      <c r="K293" s="76"/>
      <c r="L293" s="76"/>
      <c r="M293" s="76"/>
      <c r="N293" s="76"/>
      <c r="O293" s="76"/>
      <c r="P293" s="77"/>
      <c r="Q293" s="181"/>
      <c r="R293" s="182"/>
      <c r="S293" s="183"/>
      <c r="T293" s="184" t="str">
        <f t="shared" si="18"/>
        <v>正常終了</v>
      </c>
      <c r="U293" s="185"/>
      <c r="V293" s="186"/>
      <c r="W293" s="102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  <c r="AO293" s="103"/>
      <c r="AP293" s="103"/>
      <c r="AQ293" s="104"/>
      <c r="AR293" s="6" t="s">
        <v>735</v>
      </c>
      <c r="AS293" s="5" t="str">
        <f t="shared" si="19"/>
        <v/>
      </c>
    </row>
    <row r="294" spans="4:45" ht="18" customHeight="1">
      <c r="D294" s="179">
        <f t="shared" si="16"/>
        <v>249</v>
      </c>
      <c r="E294" s="180"/>
      <c r="F294" s="75" t="s">
        <v>495</v>
      </c>
      <c r="G294" s="76"/>
      <c r="H294" s="76"/>
      <c r="I294" s="76"/>
      <c r="J294" s="76"/>
      <c r="K294" s="76"/>
      <c r="L294" s="76"/>
      <c r="M294" s="76"/>
      <c r="N294" s="76"/>
      <c r="O294" s="76"/>
      <c r="P294" s="77"/>
      <c r="Q294" s="181"/>
      <c r="R294" s="182"/>
      <c r="S294" s="183"/>
      <c r="T294" s="184" t="str">
        <f t="shared" si="18"/>
        <v>正常終了</v>
      </c>
      <c r="U294" s="185"/>
      <c r="V294" s="186"/>
      <c r="W294" s="102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03"/>
      <c r="AQ294" s="104"/>
      <c r="AR294" s="6" t="s">
        <v>735</v>
      </c>
      <c r="AS294" s="5" t="str">
        <f t="shared" si="19"/>
        <v/>
      </c>
    </row>
    <row r="295" spans="4:45" ht="18" customHeight="1">
      <c r="D295" s="179">
        <f t="shared" si="16"/>
        <v>250</v>
      </c>
      <c r="E295" s="180"/>
      <c r="F295" s="75" t="s">
        <v>495</v>
      </c>
      <c r="G295" s="76"/>
      <c r="H295" s="76"/>
      <c r="I295" s="76"/>
      <c r="J295" s="76"/>
      <c r="K295" s="76"/>
      <c r="L295" s="76"/>
      <c r="M295" s="76"/>
      <c r="N295" s="76"/>
      <c r="O295" s="76"/>
      <c r="P295" s="77"/>
      <c r="Q295" s="181"/>
      <c r="R295" s="182"/>
      <c r="S295" s="183"/>
      <c r="T295" s="184" t="str">
        <f t="shared" si="18"/>
        <v>正常終了</v>
      </c>
      <c r="U295" s="185"/>
      <c r="V295" s="186"/>
      <c r="W295" s="102"/>
      <c r="X295" s="103"/>
      <c r="Y295" s="103"/>
      <c r="Z295" s="103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03"/>
      <c r="AQ295" s="104"/>
      <c r="AR295" s="6" t="s">
        <v>735</v>
      </c>
      <c r="AS295" s="5" t="str">
        <f t="shared" si="19"/>
        <v/>
      </c>
    </row>
    <row r="296" spans="4:45" ht="18" customHeight="1">
      <c r="D296" s="179">
        <f t="shared" si="16"/>
        <v>251</v>
      </c>
      <c r="E296" s="180"/>
      <c r="F296" s="75" t="s">
        <v>495</v>
      </c>
      <c r="G296" s="76"/>
      <c r="H296" s="76"/>
      <c r="I296" s="76"/>
      <c r="J296" s="76"/>
      <c r="K296" s="76"/>
      <c r="L296" s="76"/>
      <c r="M296" s="76"/>
      <c r="N296" s="76"/>
      <c r="O296" s="76"/>
      <c r="P296" s="77"/>
      <c r="Q296" s="181"/>
      <c r="R296" s="182"/>
      <c r="S296" s="183"/>
      <c r="T296" s="184" t="str">
        <f t="shared" si="18"/>
        <v>正常終了</v>
      </c>
      <c r="U296" s="185"/>
      <c r="V296" s="186"/>
      <c r="W296" s="102"/>
      <c r="X296" s="103"/>
      <c r="Y296" s="103"/>
      <c r="Z296" s="103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4"/>
      <c r="AR296" s="6" t="s">
        <v>735</v>
      </c>
      <c r="AS296" s="5" t="str">
        <f t="shared" si="19"/>
        <v/>
      </c>
    </row>
    <row r="297" spans="4:45" ht="18" customHeight="1">
      <c r="D297" s="179">
        <f t="shared" si="16"/>
        <v>252</v>
      </c>
      <c r="E297" s="180"/>
      <c r="F297" s="75" t="s">
        <v>495</v>
      </c>
      <c r="G297" s="76"/>
      <c r="H297" s="76"/>
      <c r="I297" s="76"/>
      <c r="J297" s="76"/>
      <c r="K297" s="76"/>
      <c r="L297" s="76"/>
      <c r="M297" s="76"/>
      <c r="N297" s="76"/>
      <c r="O297" s="76"/>
      <c r="P297" s="77"/>
      <c r="Q297" s="181"/>
      <c r="R297" s="182"/>
      <c r="S297" s="183"/>
      <c r="T297" s="184" t="str">
        <f t="shared" si="18"/>
        <v>正常終了</v>
      </c>
      <c r="U297" s="185"/>
      <c r="V297" s="186"/>
      <c r="W297" s="102"/>
      <c r="X297" s="103"/>
      <c r="Y297" s="103"/>
      <c r="Z297" s="103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03"/>
      <c r="AQ297" s="104"/>
      <c r="AR297" s="6" t="s">
        <v>735</v>
      </c>
      <c r="AS297" s="5" t="str">
        <f t="shared" si="19"/>
        <v/>
      </c>
    </row>
    <row r="298" spans="4:45" ht="18" customHeight="1">
      <c r="D298" s="179">
        <f t="shared" si="16"/>
        <v>253</v>
      </c>
      <c r="E298" s="180"/>
      <c r="F298" s="75" t="s">
        <v>495</v>
      </c>
      <c r="G298" s="76"/>
      <c r="H298" s="76"/>
      <c r="I298" s="76"/>
      <c r="J298" s="76"/>
      <c r="K298" s="76"/>
      <c r="L298" s="76"/>
      <c r="M298" s="76"/>
      <c r="N298" s="76"/>
      <c r="O298" s="76"/>
      <c r="P298" s="77"/>
      <c r="Q298" s="181"/>
      <c r="R298" s="182"/>
      <c r="S298" s="183"/>
      <c r="T298" s="184" t="str">
        <f t="shared" si="18"/>
        <v>正常終了</v>
      </c>
      <c r="U298" s="185"/>
      <c r="V298" s="186"/>
      <c r="W298" s="102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03"/>
      <c r="AQ298" s="104"/>
      <c r="AR298" s="6" t="s">
        <v>735</v>
      </c>
      <c r="AS298" s="5" t="str">
        <f t="shared" si="19"/>
        <v/>
      </c>
    </row>
    <row r="299" spans="4:45" ht="18" customHeight="1">
      <c r="D299" s="179">
        <f t="shared" si="16"/>
        <v>254</v>
      </c>
      <c r="E299" s="180"/>
      <c r="F299" s="75" t="s">
        <v>495</v>
      </c>
      <c r="G299" s="76"/>
      <c r="H299" s="76"/>
      <c r="I299" s="76"/>
      <c r="J299" s="76"/>
      <c r="K299" s="76"/>
      <c r="L299" s="76"/>
      <c r="M299" s="76"/>
      <c r="N299" s="76"/>
      <c r="O299" s="76"/>
      <c r="P299" s="77"/>
      <c r="Q299" s="181"/>
      <c r="R299" s="182"/>
      <c r="S299" s="183"/>
      <c r="T299" s="184" t="str">
        <f t="shared" si="18"/>
        <v>正常終了</v>
      </c>
      <c r="U299" s="185"/>
      <c r="V299" s="186"/>
      <c r="W299" s="102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03"/>
      <c r="AQ299" s="104"/>
      <c r="AR299" s="6" t="s">
        <v>735</v>
      </c>
      <c r="AS299" s="5" t="str">
        <f t="shared" si="19"/>
        <v/>
      </c>
    </row>
    <row r="300" spans="4:45" ht="18" customHeight="1">
      <c r="D300" s="179">
        <f t="shared" si="16"/>
        <v>255</v>
      </c>
      <c r="E300" s="180"/>
      <c r="F300" s="75" t="s">
        <v>495</v>
      </c>
      <c r="G300" s="76"/>
      <c r="H300" s="76"/>
      <c r="I300" s="76"/>
      <c r="J300" s="76"/>
      <c r="K300" s="76"/>
      <c r="L300" s="76"/>
      <c r="M300" s="76"/>
      <c r="N300" s="76"/>
      <c r="O300" s="76"/>
      <c r="P300" s="77"/>
      <c r="Q300" s="181"/>
      <c r="R300" s="182"/>
      <c r="S300" s="183"/>
      <c r="T300" s="184" t="str">
        <f t="shared" si="18"/>
        <v>正常終了</v>
      </c>
      <c r="U300" s="185"/>
      <c r="V300" s="186"/>
      <c r="W300" s="102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103"/>
      <c r="AH300" s="103"/>
      <c r="AI300" s="103"/>
      <c r="AJ300" s="103"/>
      <c r="AK300" s="103"/>
      <c r="AL300" s="103"/>
      <c r="AM300" s="103"/>
      <c r="AN300" s="103"/>
      <c r="AO300" s="103"/>
      <c r="AP300" s="103"/>
      <c r="AQ300" s="104"/>
      <c r="AR300" s="6" t="s">
        <v>735</v>
      </c>
      <c r="AS300" s="5" t="str">
        <f t="shared" si="19"/>
        <v/>
      </c>
    </row>
    <row r="301" spans="4:45" ht="18" customHeight="1">
      <c r="D301" s="179">
        <f t="shared" si="16"/>
        <v>256</v>
      </c>
      <c r="E301" s="180"/>
      <c r="F301" s="75" t="s">
        <v>495</v>
      </c>
      <c r="G301" s="76"/>
      <c r="H301" s="76"/>
      <c r="I301" s="76"/>
      <c r="J301" s="76"/>
      <c r="K301" s="76"/>
      <c r="L301" s="76"/>
      <c r="M301" s="76"/>
      <c r="N301" s="76"/>
      <c r="O301" s="76"/>
      <c r="P301" s="77"/>
      <c r="Q301" s="181"/>
      <c r="R301" s="182"/>
      <c r="S301" s="183"/>
      <c r="T301" s="184" t="str">
        <f t="shared" si="18"/>
        <v>正常終了</v>
      </c>
      <c r="U301" s="185"/>
      <c r="V301" s="186"/>
      <c r="W301" s="102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103"/>
      <c r="AH301" s="103"/>
      <c r="AI301" s="103"/>
      <c r="AJ301" s="103"/>
      <c r="AK301" s="103"/>
      <c r="AL301" s="103"/>
      <c r="AM301" s="103"/>
      <c r="AN301" s="103"/>
      <c r="AO301" s="103"/>
      <c r="AP301" s="103"/>
      <c r="AQ301" s="104"/>
      <c r="AR301" s="6" t="s">
        <v>735</v>
      </c>
      <c r="AS301" s="5" t="str">
        <f t="shared" si="19"/>
        <v/>
      </c>
    </row>
    <row r="302" spans="4:45" ht="18" customHeight="1">
      <c r="D302" s="179">
        <f t="shared" si="16"/>
        <v>257</v>
      </c>
      <c r="E302" s="180"/>
      <c r="F302" s="75" t="s">
        <v>495</v>
      </c>
      <c r="G302" s="76"/>
      <c r="H302" s="76"/>
      <c r="I302" s="76"/>
      <c r="J302" s="76"/>
      <c r="K302" s="76"/>
      <c r="L302" s="76"/>
      <c r="M302" s="76"/>
      <c r="N302" s="76"/>
      <c r="O302" s="76"/>
      <c r="P302" s="77"/>
      <c r="Q302" s="181"/>
      <c r="R302" s="182"/>
      <c r="S302" s="183"/>
      <c r="T302" s="184" t="str">
        <f t="shared" si="18"/>
        <v>正常終了</v>
      </c>
      <c r="U302" s="185"/>
      <c r="V302" s="186"/>
      <c r="W302" s="102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103"/>
      <c r="AM302" s="103"/>
      <c r="AN302" s="103"/>
      <c r="AO302" s="103"/>
      <c r="AP302" s="103"/>
      <c r="AQ302" s="104"/>
      <c r="AR302" s="6" t="s">
        <v>735</v>
      </c>
      <c r="AS302" s="5" t="str">
        <f t="shared" si="19"/>
        <v/>
      </c>
    </row>
    <row r="303" spans="4:45" ht="18" customHeight="1">
      <c r="D303" s="179">
        <f t="shared" ref="D303:D325" si="20">ROW()-45</f>
        <v>258</v>
      </c>
      <c r="E303" s="180"/>
      <c r="F303" s="75" t="s">
        <v>495</v>
      </c>
      <c r="G303" s="76"/>
      <c r="H303" s="76"/>
      <c r="I303" s="76"/>
      <c r="J303" s="76"/>
      <c r="K303" s="76"/>
      <c r="L303" s="76"/>
      <c r="M303" s="76"/>
      <c r="N303" s="76"/>
      <c r="O303" s="76"/>
      <c r="P303" s="77"/>
      <c r="Q303" s="181"/>
      <c r="R303" s="182"/>
      <c r="S303" s="183"/>
      <c r="T303" s="184" t="str">
        <f t="shared" si="18"/>
        <v>正常終了</v>
      </c>
      <c r="U303" s="185"/>
      <c r="V303" s="186"/>
      <c r="W303" s="102"/>
      <c r="X303" s="103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103"/>
      <c r="AM303" s="103"/>
      <c r="AN303" s="103"/>
      <c r="AO303" s="103"/>
      <c r="AP303" s="103"/>
      <c r="AQ303" s="104"/>
      <c r="AR303" s="6" t="s">
        <v>735</v>
      </c>
      <c r="AS303" s="5" t="str">
        <f t="shared" si="19"/>
        <v/>
      </c>
    </row>
    <row r="304" spans="4:45" ht="18" customHeight="1">
      <c r="D304" s="179">
        <f t="shared" si="20"/>
        <v>259</v>
      </c>
      <c r="E304" s="180"/>
      <c r="F304" s="75" t="s">
        <v>495</v>
      </c>
      <c r="G304" s="76"/>
      <c r="H304" s="76"/>
      <c r="I304" s="76"/>
      <c r="J304" s="76"/>
      <c r="K304" s="76"/>
      <c r="L304" s="76"/>
      <c r="M304" s="76"/>
      <c r="N304" s="76"/>
      <c r="O304" s="76"/>
      <c r="P304" s="77"/>
      <c r="Q304" s="181"/>
      <c r="R304" s="182"/>
      <c r="S304" s="183"/>
      <c r="T304" s="184" t="str">
        <f t="shared" si="18"/>
        <v>正常終了</v>
      </c>
      <c r="U304" s="185"/>
      <c r="V304" s="186"/>
      <c r="W304" s="102"/>
      <c r="X304" s="103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103"/>
      <c r="AM304" s="103"/>
      <c r="AN304" s="103"/>
      <c r="AO304" s="103"/>
      <c r="AP304" s="103"/>
      <c r="AQ304" s="104"/>
      <c r="AR304" s="6" t="s">
        <v>735</v>
      </c>
      <c r="AS304" s="5" t="str">
        <f t="shared" si="19"/>
        <v/>
      </c>
    </row>
    <row r="305" spans="4:45" ht="18" customHeight="1">
      <c r="D305" s="179">
        <f t="shared" si="20"/>
        <v>260</v>
      </c>
      <c r="E305" s="180"/>
      <c r="F305" s="75" t="s">
        <v>495</v>
      </c>
      <c r="G305" s="76"/>
      <c r="H305" s="76"/>
      <c r="I305" s="76"/>
      <c r="J305" s="76"/>
      <c r="K305" s="76"/>
      <c r="L305" s="76"/>
      <c r="M305" s="76"/>
      <c r="N305" s="76"/>
      <c r="O305" s="76"/>
      <c r="P305" s="77"/>
      <c r="Q305" s="181"/>
      <c r="R305" s="182"/>
      <c r="S305" s="183"/>
      <c r="T305" s="184" t="str">
        <f t="shared" si="18"/>
        <v>正常終了</v>
      </c>
      <c r="U305" s="185"/>
      <c r="V305" s="186"/>
      <c r="W305" s="102"/>
      <c r="X305" s="103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103"/>
      <c r="AM305" s="103"/>
      <c r="AN305" s="103"/>
      <c r="AO305" s="103"/>
      <c r="AP305" s="103"/>
      <c r="AQ305" s="104"/>
      <c r="AR305" s="6" t="s">
        <v>735</v>
      </c>
      <c r="AS305" s="5" t="str">
        <f t="shared" si="19"/>
        <v/>
      </c>
    </row>
    <row r="306" spans="4:45" ht="18" customHeight="1">
      <c r="D306" s="179">
        <f t="shared" si="20"/>
        <v>261</v>
      </c>
      <c r="E306" s="180"/>
      <c r="F306" s="75" t="s">
        <v>495</v>
      </c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181"/>
      <c r="R306" s="182"/>
      <c r="S306" s="183"/>
      <c r="T306" s="184" t="str">
        <f t="shared" si="18"/>
        <v>正常終了</v>
      </c>
      <c r="U306" s="185"/>
      <c r="V306" s="186"/>
      <c r="W306" s="102"/>
      <c r="X306" s="103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103"/>
      <c r="AM306" s="103"/>
      <c r="AN306" s="103"/>
      <c r="AO306" s="103"/>
      <c r="AP306" s="103"/>
      <c r="AQ306" s="104"/>
      <c r="AR306" s="6" t="s">
        <v>735</v>
      </c>
      <c r="AS306" s="5" t="str">
        <f t="shared" si="19"/>
        <v/>
      </c>
    </row>
    <row r="307" spans="4:45" ht="18" customHeight="1">
      <c r="D307" s="179">
        <f t="shared" si="20"/>
        <v>262</v>
      </c>
      <c r="E307" s="180"/>
      <c r="F307" s="75" t="s">
        <v>495</v>
      </c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181"/>
      <c r="R307" s="182"/>
      <c r="S307" s="183"/>
      <c r="T307" s="184" t="str">
        <f t="shared" si="18"/>
        <v>正常終了</v>
      </c>
      <c r="U307" s="185"/>
      <c r="V307" s="186"/>
      <c r="W307" s="102"/>
      <c r="X307" s="103"/>
      <c r="Y307" s="103"/>
      <c r="Z307" s="103"/>
      <c r="AA307" s="103"/>
      <c r="AB307" s="103"/>
      <c r="AC307" s="103"/>
      <c r="AD307" s="103"/>
      <c r="AE307" s="103"/>
      <c r="AF307" s="103"/>
      <c r="AG307" s="103"/>
      <c r="AH307" s="103"/>
      <c r="AI307" s="103"/>
      <c r="AJ307" s="103"/>
      <c r="AK307" s="103"/>
      <c r="AL307" s="103"/>
      <c r="AM307" s="103"/>
      <c r="AN307" s="103"/>
      <c r="AO307" s="103"/>
      <c r="AP307" s="103"/>
      <c r="AQ307" s="104"/>
      <c r="AR307" s="6" t="s">
        <v>735</v>
      </c>
      <c r="AS307" s="5" t="str">
        <f t="shared" si="19"/>
        <v/>
      </c>
    </row>
    <row r="308" spans="4:45" ht="18" customHeight="1">
      <c r="D308" s="179">
        <f t="shared" si="20"/>
        <v>263</v>
      </c>
      <c r="E308" s="180"/>
      <c r="F308" s="75" t="s">
        <v>495</v>
      </c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181"/>
      <c r="R308" s="182"/>
      <c r="S308" s="183"/>
      <c r="T308" s="184" t="str">
        <f t="shared" si="18"/>
        <v>正常終了</v>
      </c>
      <c r="U308" s="185"/>
      <c r="V308" s="186"/>
      <c r="W308" s="102"/>
      <c r="X308" s="103"/>
      <c r="Y308" s="103"/>
      <c r="Z308" s="103"/>
      <c r="AA308" s="103"/>
      <c r="AB308" s="103"/>
      <c r="AC308" s="103"/>
      <c r="AD308" s="103"/>
      <c r="AE308" s="103"/>
      <c r="AF308" s="103"/>
      <c r="AG308" s="103"/>
      <c r="AH308" s="103"/>
      <c r="AI308" s="103"/>
      <c r="AJ308" s="103"/>
      <c r="AK308" s="103"/>
      <c r="AL308" s="103"/>
      <c r="AM308" s="103"/>
      <c r="AN308" s="103"/>
      <c r="AO308" s="103"/>
      <c r="AP308" s="103"/>
      <c r="AQ308" s="104"/>
      <c r="AR308" s="6" t="s">
        <v>735</v>
      </c>
      <c r="AS308" s="5" t="str">
        <f t="shared" si="19"/>
        <v/>
      </c>
    </row>
    <row r="309" spans="4:45" ht="18" customHeight="1">
      <c r="D309" s="179">
        <f t="shared" si="20"/>
        <v>264</v>
      </c>
      <c r="E309" s="180"/>
      <c r="F309" s="75" t="s">
        <v>495</v>
      </c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181"/>
      <c r="R309" s="182"/>
      <c r="S309" s="183"/>
      <c r="T309" s="184" t="str">
        <f t="shared" si="18"/>
        <v>正常終了</v>
      </c>
      <c r="U309" s="185"/>
      <c r="V309" s="186"/>
      <c r="W309" s="102"/>
      <c r="X309" s="103"/>
      <c r="Y309" s="103"/>
      <c r="Z309" s="103"/>
      <c r="AA309" s="103"/>
      <c r="AB309" s="103"/>
      <c r="AC309" s="103"/>
      <c r="AD309" s="103"/>
      <c r="AE309" s="103"/>
      <c r="AF309" s="103"/>
      <c r="AG309" s="103"/>
      <c r="AH309" s="103"/>
      <c r="AI309" s="103"/>
      <c r="AJ309" s="103"/>
      <c r="AK309" s="103"/>
      <c r="AL309" s="103"/>
      <c r="AM309" s="103"/>
      <c r="AN309" s="103"/>
      <c r="AO309" s="103"/>
      <c r="AP309" s="103"/>
      <c r="AQ309" s="104"/>
      <c r="AR309" s="6" t="s">
        <v>735</v>
      </c>
      <c r="AS309" s="5" t="str">
        <f t="shared" si="19"/>
        <v/>
      </c>
    </row>
    <row r="310" spans="4:45" ht="18" customHeight="1">
      <c r="D310" s="179">
        <f t="shared" si="20"/>
        <v>265</v>
      </c>
      <c r="E310" s="180"/>
      <c r="F310" s="75" t="s">
        <v>495</v>
      </c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181"/>
      <c r="R310" s="182"/>
      <c r="S310" s="183"/>
      <c r="T310" s="184" t="str">
        <f t="shared" si="18"/>
        <v>正常終了</v>
      </c>
      <c r="U310" s="185"/>
      <c r="V310" s="186"/>
      <c r="W310" s="102"/>
      <c r="X310" s="103"/>
      <c r="Y310" s="103"/>
      <c r="Z310" s="103"/>
      <c r="AA310" s="103"/>
      <c r="AB310" s="103"/>
      <c r="AC310" s="103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03"/>
      <c r="AQ310" s="104"/>
      <c r="AR310" s="6" t="s">
        <v>735</v>
      </c>
      <c r="AS310" s="5" t="str">
        <f t="shared" si="19"/>
        <v/>
      </c>
    </row>
    <row r="311" spans="4:45" ht="18" customHeight="1">
      <c r="D311" s="179">
        <f t="shared" si="20"/>
        <v>266</v>
      </c>
      <c r="E311" s="180"/>
      <c r="F311" s="75" t="s">
        <v>495</v>
      </c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181"/>
      <c r="R311" s="182"/>
      <c r="S311" s="183"/>
      <c r="T311" s="184" t="str">
        <f t="shared" si="18"/>
        <v>正常終了</v>
      </c>
      <c r="U311" s="185"/>
      <c r="V311" s="186"/>
      <c r="W311" s="102"/>
      <c r="X311" s="103"/>
      <c r="Y311" s="103"/>
      <c r="Z311" s="103"/>
      <c r="AA311" s="103"/>
      <c r="AB311" s="103"/>
      <c r="AC311" s="103"/>
      <c r="AD311" s="103"/>
      <c r="AE311" s="103"/>
      <c r="AF311" s="103"/>
      <c r="AG311" s="103"/>
      <c r="AH311" s="103"/>
      <c r="AI311" s="103"/>
      <c r="AJ311" s="103"/>
      <c r="AK311" s="103"/>
      <c r="AL311" s="103"/>
      <c r="AM311" s="103"/>
      <c r="AN311" s="103"/>
      <c r="AO311" s="103"/>
      <c r="AP311" s="103"/>
      <c r="AQ311" s="104"/>
      <c r="AR311" s="6" t="s">
        <v>735</v>
      </c>
      <c r="AS311" s="5" t="str">
        <f t="shared" si="19"/>
        <v/>
      </c>
    </row>
    <row r="312" spans="4:45" ht="18" customHeight="1">
      <c r="D312" s="179">
        <f t="shared" si="20"/>
        <v>267</v>
      </c>
      <c r="E312" s="180"/>
      <c r="F312" s="75" t="s">
        <v>495</v>
      </c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181"/>
      <c r="R312" s="182"/>
      <c r="S312" s="183"/>
      <c r="T312" s="184" t="str">
        <f t="shared" si="18"/>
        <v>正常終了</v>
      </c>
      <c r="U312" s="185"/>
      <c r="V312" s="186"/>
      <c r="W312" s="102"/>
      <c r="X312" s="103"/>
      <c r="Y312" s="103"/>
      <c r="Z312" s="103"/>
      <c r="AA312" s="103"/>
      <c r="AB312" s="103"/>
      <c r="AC312" s="103"/>
      <c r="AD312" s="103"/>
      <c r="AE312" s="103"/>
      <c r="AF312" s="103"/>
      <c r="AG312" s="103"/>
      <c r="AH312" s="103"/>
      <c r="AI312" s="103"/>
      <c r="AJ312" s="103"/>
      <c r="AK312" s="103"/>
      <c r="AL312" s="103"/>
      <c r="AM312" s="103"/>
      <c r="AN312" s="103"/>
      <c r="AO312" s="103"/>
      <c r="AP312" s="103"/>
      <c r="AQ312" s="104"/>
      <c r="AR312" s="6" t="s">
        <v>735</v>
      </c>
      <c r="AS312" s="5" t="str">
        <f t="shared" si="19"/>
        <v/>
      </c>
    </row>
    <row r="313" spans="4:45" ht="18" customHeight="1">
      <c r="D313" s="179">
        <f t="shared" si="20"/>
        <v>268</v>
      </c>
      <c r="E313" s="180"/>
      <c r="F313" s="75" t="s">
        <v>495</v>
      </c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181"/>
      <c r="R313" s="182"/>
      <c r="S313" s="183"/>
      <c r="T313" s="184" t="str">
        <f t="shared" si="18"/>
        <v>正常終了</v>
      </c>
      <c r="U313" s="185"/>
      <c r="V313" s="186"/>
      <c r="W313" s="102"/>
      <c r="X313" s="103"/>
      <c r="Y313" s="103"/>
      <c r="Z313" s="103"/>
      <c r="AA313" s="103"/>
      <c r="AB313" s="103"/>
      <c r="AC313" s="103"/>
      <c r="AD313" s="103"/>
      <c r="AE313" s="103"/>
      <c r="AF313" s="103"/>
      <c r="AG313" s="103"/>
      <c r="AH313" s="103"/>
      <c r="AI313" s="103"/>
      <c r="AJ313" s="103"/>
      <c r="AK313" s="103"/>
      <c r="AL313" s="103"/>
      <c r="AM313" s="103"/>
      <c r="AN313" s="103"/>
      <c r="AO313" s="103"/>
      <c r="AP313" s="103"/>
      <c r="AQ313" s="104"/>
      <c r="AR313" s="6" t="s">
        <v>735</v>
      </c>
      <c r="AS313" s="5" t="str">
        <f t="shared" ref="AS313:AS325" si="21">IF(W313="","","   "&amp;"["&amp;TEXT($Q313,"000000")&amp;"]"&amp;$W313)</f>
        <v/>
      </c>
    </row>
    <row r="314" spans="4:45" ht="18" customHeight="1">
      <c r="D314" s="179">
        <f t="shared" si="20"/>
        <v>269</v>
      </c>
      <c r="E314" s="180"/>
      <c r="F314" s="75" t="s">
        <v>495</v>
      </c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181"/>
      <c r="R314" s="182"/>
      <c r="S314" s="183"/>
      <c r="T314" s="184" t="str">
        <f t="shared" si="18"/>
        <v>正常終了</v>
      </c>
      <c r="U314" s="185"/>
      <c r="V314" s="186"/>
      <c r="W314" s="102"/>
      <c r="X314" s="103"/>
      <c r="Y314" s="103"/>
      <c r="Z314" s="103"/>
      <c r="AA314" s="103"/>
      <c r="AB314" s="103"/>
      <c r="AC314" s="103"/>
      <c r="AD314" s="103"/>
      <c r="AE314" s="103"/>
      <c r="AF314" s="103"/>
      <c r="AG314" s="103"/>
      <c r="AH314" s="103"/>
      <c r="AI314" s="103"/>
      <c r="AJ314" s="103"/>
      <c r="AK314" s="103"/>
      <c r="AL314" s="103"/>
      <c r="AM314" s="103"/>
      <c r="AN314" s="103"/>
      <c r="AO314" s="103"/>
      <c r="AP314" s="103"/>
      <c r="AQ314" s="104"/>
      <c r="AR314" s="6" t="s">
        <v>735</v>
      </c>
      <c r="AS314" s="5" t="str">
        <f t="shared" si="21"/>
        <v/>
      </c>
    </row>
    <row r="315" spans="4:45" ht="18" customHeight="1">
      <c r="D315" s="179">
        <f t="shared" si="20"/>
        <v>270</v>
      </c>
      <c r="E315" s="180"/>
      <c r="F315" s="75" t="s">
        <v>495</v>
      </c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181"/>
      <c r="R315" s="182"/>
      <c r="S315" s="183"/>
      <c r="T315" s="184" t="str">
        <f t="shared" si="18"/>
        <v>正常終了</v>
      </c>
      <c r="U315" s="185"/>
      <c r="V315" s="186"/>
      <c r="W315" s="102"/>
      <c r="X315" s="103"/>
      <c r="Y315" s="103"/>
      <c r="Z315" s="103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  <c r="AO315" s="103"/>
      <c r="AP315" s="103"/>
      <c r="AQ315" s="104"/>
      <c r="AR315" s="6" t="s">
        <v>735</v>
      </c>
      <c r="AS315" s="5" t="str">
        <f t="shared" si="21"/>
        <v/>
      </c>
    </row>
    <row r="316" spans="4:45" ht="18" customHeight="1">
      <c r="D316" s="179">
        <f t="shared" si="20"/>
        <v>271</v>
      </c>
      <c r="E316" s="180"/>
      <c r="F316" s="75" t="s">
        <v>495</v>
      </c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181"/>
      <c r="R316" s="182"/>
      <c r="S316" s="183"/>
      <c r="T316" s="184" t="str">
        <f t="shared" si="18"/>
        <v>正常終了</v>
      </c>
      <c r="U316" s="185"/>
      <c r="V316" s="186"/>
      <c r="W316" s="102"/>
      <c r="X316" s="103"/>
      <c r="Y316" s="103"/>
      <c r="Z316" s="103"/>
      <c r="AA316" s="103"/>
      <c r="AB316" s="103"/>
      <c r="AC316" s="103"/>
      <c r="AD316" s="103"/>
      <c r="AE316" s="103"/>
      <c r="AF316" s="103"/>
      <c r="AG316" s="103"/>
      <c r="AH316" s="103"/>
      <c r="AI316" s="103"/>
      <c r="AJ316" s="103"/>
      <c r="AK316" s="103"/>
      <c r="AL316" s="103"/>
      <c r="AM316" s="103"/>
      <c r="AN316" s="103"/>
      <c r="AO316" s="103"/>
      <c r="AP316" s="103"/>
      <c r="AQ316" s="104"/>
      <c r="AR316" s="6" t="s">
        <v>735</v>
      </c>
      <c r="AS316" s="5" t="str">
        <f t="shared" si="21"/>
        <v/>
      </c>
    </row>
    <row r="317" spans="4:45" ht="18" customHeight="1">
      <c r="D317" s="179">
        <f t="shared" si="20"/>
        <v>272</v>
      </c>
      <c r="E317" s="180"/>
      <c r="F317" s="75" t="s">
        <v>495</v>
      </c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181"/>
      <c r="R317" s="182"/>
      <c r="S317" s="183"/>
      <c r="T317" s="184" t="str">
        <f t="shared" si="18"/>
        <v>正常終了</v>
      </c>
      <c r="U317" s="185"/>
      <c r="V317" s="186"/>
      <c r="W317" s="102"/>
      <c r="X317" s="103"/>
      <c r="Y317" s="103"/>
      <c r="Z317" s="103"/>
      <c r="AA317" s="103"/>
      <c r="AB317" s="103"/>
      <c r="AC317" s="103"/>
      <c r="AD317" s="103"/>
      <c r="AE317" s="103"/>
      <c r="AF317" s="103"/>
      <c r="AG317" s="103"/>
      <c r="AH317" s="103"/>
      <c r="AI317" s="103"/>
      <c r="AJ317" s="103"/>
      <c r="AK317" s="103"/>
      <c r="AL317" s="103"/>
      <c r="AM317" s="103"/>
      <c r="AN317" s="103"/>
      <c r="AO317" s="103"/>
      <c r="AP317" s="103"/>
      <c r="AQ317" s="104"/>
      <c r="AR317" s="6" t="s">
        <v>735</v>
      </c>
      <c r="AS317" s="5" t="str">
        <f t="shared" si="21"/>
        <v/>
      </c>
    </row>
    <row r="318" spans="4:45" ht="18" customHeight="1">
      <c r="D318" s="179">
        <f t="shared" si="20"/>
        <v>273</v>
      </c>
      <c r="E318" s="180"/>
      <c r="F318" s="75" t="s">
        <v>495</v>
      </c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181"/>
      <c r="R318" s="182"/>
      <c r="S318" s="183"/>
      <c r="T318" s="184" t="str">
        <f t="shared" si="18"/>
        <v>正常終了</v>
      </c>
      <c r="U318" s="185"/>
      <c r="V318" s="186"/>
      <c r="W318" s="102"/>
      <c r="X318" s="103"/>
      <c r="Y318" s="103"/>
      <c r="Z318" s="103"/>
      <c r="AA318" s="103"/>
      <c r="AB318" s="103"/>
      <c r="AC318" s="103"/>
      <c r="AD318" s="103"/>
      <c r="AE318" s="103"/>
      <c r="AF318" s="103"/>
      <c r="AG318" s="103"/>
      <c r="AH318" s="103"/>
      <c r="AI318" s="103"/>
      <c r="AJ318" s="103"/>
      <c r="AK318" s="103"/>
      <c r="AL318" s="103"/>
      <c r="AM318" s="103"/>
      <c r="AN318" s="103"/>
      <c r="AO318" s="103"/>
      <c r="AP318" s="103"/>
      <c r="AQ318" s="104"/>
      <c r="AR318" s="6" t="s">
        <v>735</v>
      </c>
      <c r="AS318" s="5" t="str">
        <f t="shared" si="21"/>
        <v/>
      </c>
    </row>
    <row r="319" spans="4:45" ht="18" customHeight="1">
      <c r="D319" s="179">
        <f t="shared" si="20"/>
        <v>274</v>
      </c>
      <c r="E319" s="180"/>
      <c r="F319" s="75" t="s">
        <v>495</v>
      </c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181"/>
      <c r="R319" s="182"/>
      <c r="S319" s="183"/>
      <c r="T319" s="184" t="str">
        <f t="shared" si="18"/>
        <v>正常終了</v>
      </c>
      <c r="U319" s="185"/>
      <c r="V319" s="186"/>
      <c r="W319" s="102"/>
      <c r="X319" s="103"/>
      <c r="Y319" s="103"/>
      <c r="Z319" s="103"/>
      <c r="AA319" s="103"/>
      <c r="AB319" s="103"/>
      <c r="AC319" s="103"/>
      <c r="AD319" s="103"/>
      <c r="AE319" s="103"/>
      <c r="AF319" s="103"/>
      <c r="AG319" s="103"/>
      <c r="AH319" s="103"/>
      <c r="AI319" s="103"/>
      <c r="AJ319" s="103"/>
      <c r="AK319" s="103"/>
      <c r="AL319" s="103"/>
      <c r="AM319" s="103"/>
      <c r="AN319" s="103"/>
      <c r="AO319" s="103"/>
      <c r="AP319" s="103"/>
      <c r="AQ319" s="104"/>
      <c r="AR319" s="6" t="s">
        <v>735</v>
      </c>
      <c r="AS319" s="5" t="str">
        <f t="shared" si="21"/>
        <v/>
      </c>
    </row>
    <row r="320" spans="4:45" ht="18" customHeight="1">
      <c r="D320" s="179">
        <f t="shared" si="20"/>
        <v>275</v>
      </c>
      <c r="E320" s="180"/>
      <c r="F320" s="75" t="s">
        <v>495</v>
      </c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181"/>
      <c r="R320" s="182"/>
      <c r="S320" s="183"/>
      <c r="T320" s="184" t="str">
        <f t="shared" si="18"/>
        <v>正常終了</v>
      </c>
      <c r="U320" s="185"/>
      <c r="V320" s="186"/>
      <c r="W320" s="102"/>
      <c r="X320" s="103"/>
      <c r="Y320" s="103"/>
      <c r="Z320" s="103"/>
      <c r="AA320" s="103"/>
      <c r="AB320" s="103"/>
      <c r="AC320" s="103"/>
      <c r="AD320" s="103"/>
      <c r="AE320" s="103"/>
      <c r="AF320" s="103"/>
      <c r="AG320" s="103"/>
      <c r="AH320" s="103"/>
      <c r="AI320" s="103"/>
      <c r="AJ320" s="103"/>
      <c r="AK320" s="103"/>
      <c r="AL320" s="103"/>
      <c r="AM320" s="103"/>
      <c r="AN320" s="103"/>
      <c r="AO320" s="103"/>
      <c r="AP320" s="103"/>
      <c r="AQ320" s="104"/>
      <c r="AR320" s="6" t="s">
        <v>735</v>
      </c>
      <c r="AS320" s="5" t="str">
        <f t="shared" si="21"/>
        <v/>
      </c>
    </row>
    <row r="321" spans="4:45" ht="18" customHeight="1">
      <c r="D321" s="179">
        <f t="shared" si="20"/>
        <v>276</v>
      </c>
      <c r="E321" s="180"/>
      <c r="F321" s="75" t="s">
        <v>495</v>
      </c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181"/>
      <c r="R321" s="182"/>
      <c r="S321" s="183"/>
      <c r="T321" s="184" t="str">
        <f t="shared" ref="T321:T325" si="22">IF(MID(TEXT($Q321,"000000"),3,2)="00","正常終了",IF(MID(TEXT($Q321,"000000"),3,2)="01","異常終了",IF(MID(TEXT($Q321,"000000"),3,2)="02","警告")))</f>
        <v>正常終了</v>
      </c>
      <c r="U321" s="185"/>
      <c r="V321" s="186"/>
      <c r="W321" s="102"/>
      <c r="X321" s="103"/>
      <c r="Y321" s="103"/>
      <c r="Z321" s="103"/>
      <c r="AA321" s="103"/>
      <c r="AB321" s="103"/>
      <c r="AC321" s="103"/>
      <c r="AD321" s="103"/>
      <c r="AE321" s="103"/>
      <c r="AF321" s="103"/>
      <c r="AG321" s="103"/>
      <c r="AH321" s="103"/>
      <c r="AI321" s="103"/>
      <c r="AJ321" s="103"/>
      <c r="AK321" s="103"/>
      <c r="AL321" s="103"/>
      <c r="AM321" s="103"/>
      <c r="AN321" s="103"/>
      <c r="AO321" s="103"/>
      <c r="AP321" s="103"/>
      <c r="AQ321" s="104"/>
      <c r="AR321" s="6" t="s">
        <v>735</v>
      </c>
      <c r="AS321" s="5" t="str">
        <f t="shared" si="21"/>
        <v/>
      </c>
    </row>
    <row r="322" spans="4:45" ht="18" customHeight="1">
      <c r="D322" s="179">
        <f t="shared" si="20"/>
        <v>277</v>
      </c>
      <c r="E322" s="180"/>
      <c r="F322" s="75" t="s">
        <v>495</v>
      </c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181"/>
      <c r="R322" s="182"/>
      <c r="S322" s="183"/>
      <c r="T322" s="184" t="str">
        <f t="shared" si="22"/>
        <v>正常終了</v>
      </c>
      <c r="U322" s="185"/>
      <c r="V322" s="186"/>
      <c r="W322" s="102"/>
      <c r="X322" s="103"/>
      <c r="Y322" s="103"/>
      <c r="Z322" s="103"/>
      <c r="AA322" s="103"/>
      <c r="AB322" s="103"/>
      <c r="AC322" s="103"/>
      <c r="AD322" s="103"/>
      <c r="AE322" s="103"/>
      <c r="AF322" s="103"/>
      <c r="AG322" s="103"/>
      <c r="AH322" s="103"/>
      <c r="AI322" s="103"/>
      <c r="AJ322" s="103"/>
      <c r="AK322" s="103"/>
      <c r="AL322" s="103"/>
      <c r="AM322" s="103"/>
      <c r="AN322" s="103"/>
      <c r="AO322" s="103"/>
      <c r="AP322" s="103"/>
      <c r="AQ322" s="104"/>
      <c r="AR322" s="6" t="s">
        <v>735</v>
      </c>
      <c r="AS322" s="5" t="str">
        <f t="shared" si="21"/>
        <v/>
      </c>
    </row>
    <row r="323" spans="4:45" ht="18" customHeight="1">
      <c r="D323" s="179">
        <f t="shared" si="20"/>
        <v>278</v>
      </c>
      <c r="E323" s="180"/>
      <c r="F323" s="75" t="s">
        <v>495</v>
      </c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181"/>
      <c r="R323" s="182"/>
      <c r="S323" s="183"/>
      <c r="T323" s="184" t="str">
        <f t="shared" si="22"/>
        <v>正常終了</v>
      </c>
      <c r="U323" s="185"/>
      <c r="V323" s="186"/>
      <c r="W323" s="102"/>
      <c r="X323" s="103"/>
      <c r="Y323" s="103"/>
      <c r="Z323" s="103"/>
      <c r="AA323" s="103"/>
      <c r="AB323" s="103"/>
      <c r="AC323" s="103"/>
      <c r="AD323" s="103"/>
      <c r="AE323" s="103"/>
      <c r="AF323" s="103"/>
      <c r="AG323" s="103"/>
      <c r="AH323" s="103"/>
      <c r="AI323" s="103"/>
      <c r="AJ323" s="103"/>
      <c r="AK323" s="103"/>
      <c r="AL323" s="103"/>
      <c r="AM323" s="103"/>
      <c r="AN323" s="103"/>
      <c r="AO323" s="103"/>
      <c r="AP323" s="103"/>
      <c r="AQ323" s="104"/>
      <c r="AR323" s="6" t="s">
        <v>735</v>
      </c>
      <c r="AS323" s="5" t="str">
        <f t="shared" si="21"/>
        <v/>
      </c>
    </row>
    <row r="324" spans="4:45" ht="18" customHeight="1">
      <c r="D324" s="179">
        <f t="shared" si="20"/>
        <v>279</v>
      </c>
      <c r="E324" s="180"/>
      <c r="F324" s="75" t="s">
        <v>495</v>
      </c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181"/>
      <c r="R324" s="182"/>
      <c r="S324" s="183"/>
      <c r="T324" s="184" t="str">
        <f t="shared" si="22"/>
        <v>正常終了</v>
      </c>
      <c r="U324" s="185"/>
      <c r="V324" s="186"/>
      <c r="W324" s="102"/>
      <c r="X324" s="103"/>
      <c r="Y324" s="103"/>
      <c r="Z324" s="103"/>
      <c r="AA324" s="103"/>
      <c r="AB324" s="103"/>
      <c r="AC324" s="103"/>
      <c r="AD324" s="103"/>
      <c r="AE324" s="103"/>
      <c r="AF324" s="103"/>
      <c r="AG324" s="103"/>
      <c r="AH324" s="103"/>
      <c r="AI324" s="103"/>
      <c r="AJ324" s="103"/>
      <c r="AK324" s="103"/>
      <c r="AL324" s="103"/>
      <c r="AM324" s="103"/>
      <c r="AN324" s="103"/>
      <c r="AO324" s="103"/>
      <c r="AP324" s="103"/>
      <c r="AQ324" s="104"/>
      <c r="AR324" s="6" t="s">
        <v>735</v>
      </c>
      <c r="AS324" s="5" t="str">
        <f t="shared" si="21"/>
        <v/>
      </c>
    </row>
    <row r="325" spans="4:45" ht="18" customHeight="1">
      <c r="D325" s="179">
        <f t="shared" si="20"/>
        <v>280</v>
      </c>
      <c r="E325" s="180"/>
      <c r="F325" s="75" t="s">
        <v>495</v>
      </c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181"/>
      <c r="R325" s="182"/>
      <c r="S325" s="183"/>
      <c r="T325" s="184" t="str">
        <f t="shared" si="22"/>
        <v>正常終了</v>
      </c>
      <c r="U325" s="185"/>
      <c r="V325" s="186"/>
      <c r="W325" s="102"/>
      <c r="X325" s="103"/>
      <c r="Y325" s="103"/>
      <c r="Z325" s="103"/>
      <c r="AA325" s="103"/>
      <c r="AB325" s="103"/>
      <c r="AC325" s="103"/>
      <c r="AD325" s="103"/>
      <c r="AE325" s="103"/>
      <c r="AF325" s="103"/>
      <c r="AG325" s="103"/>
      <c r="AH325" s="103"/>
      <c r="AI325" s="103"/>
      <c r="AJ325" s="103"/>
      <c r="AK325" s="103"/>
      <c r="AL325" s="103"/>
      <c r="AM325" s="103"/>
      <c r="AN325" s="103"/>
      <c r="AO325" s="103"/>
      <c r="AP325" s="103"/>
      <c r="AQ325" s="104"/>
      <c r="AR325" s="6" t="s">
        <v>735</v>
      </c>
      <c r="AS325" s="5" t="str">
        <f t="shared" si="21"/>
        <v/>
      </c>
    </row>
  </sheetData>
  <autoFilter ref="D44:AQ45" xr:uid="{9A38823D-3DA2-D44C-BEFA-0BB5827D347C}">
    <filterColumn colId="0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3" showButton="0"/>
    <filterColumn colId="14" showButton="0"/>
    <filterColumn colId="16" showButton="0"/>
    <filterColumn colId="17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</autoFilter>
  <mergeCells count="1195">
    <mergeCell ref="W149:AQ149"/>
    <mergeCell ref="D149:E149"/>
    <mergeCell ref="Q149:S149"/>
    <mergeCell ref="T149:V149"/>
    <mergeCell ref="Q324:S324"/>
    <mergeCell ref="T324:V324"/>
    <mergeCell ref="W324:AQ324"/>
    <mergeCell ref="Q325:S325"/>
    <mergeCell ref="T325:V325"/>
    <mergeCell ref="W325:AQ325"/>
    <mergeCell ref="Q321:S321"/>
    <mergeCell ref="T321:V321"/>
    <mergeCell ref="W321:AQ321"/>
    <mergeCell ref="Q322:S322"/>
    <mergeCell ref="T322:V322"/>
    <mergeCell ref="W322:AQ322"/>
    <mergeCell ref="Q323:S323"/>
    <mergeCell ref="T323:V323"/>
    <mergeCell ref="W323:AQ323"/>
    <mergeCell ref="Q318:S318"/>
    <mergeCell ref="T318:V318"/>
    <mergeCell ref="W318:AQ318"/>
    <mergeCell ref="Q319:S319"/>
    <mergeCell ref="T319:V319"/>
    <mergeCell ref="W319:AQ319"/>
    <mergeCell ref="Q320:S320"/>
    <mergeCell ref="T320:V320"/>
    <mergeCell ref="W320:AQ320"/>
    <mergeCell ref="Q315:S315"/>
    <mergeCell ref="T315:V315"/>
    <mergeCell ref="W315:AQ315"/>
    <mergeCell ref="Q316:S316"/>
    <mergeCell ref="T316:V316"/>
    <mergeCell ref="W316:AQ316"/>
    <mergeCell ref="Q317:S317"/>
    <mergeCell ref="T317:V317"/>
    <mergeCell ref="W317:AQ317"/>
    <mergeCell ref="Q312:S312"/>
    <mergeCell ref="T312:V312"/>
    <mergeCell ref="W312:AQ312"/>
    <mergeCell ref="Q313:S313"/>
    <mergeCell ref="T313:V313"/>
    <mergeCell ref="W313:AQ313"/>
    <mergeCell ref="Q314:S314"/>
    <mergeCell ref="T314:V314"/>
    <mergeCell ref="W314:AQ314"/>
    <mergeCell ref="Q309:S309"/>
    <mergeCell ref="T309:V309"/>
    <mergeCell ref="W309:AQ309"/>
    <mergeCell ref="Q310:S310"/>
    <mergeCell ref="T310:V310"/>
    <mergeCell ref="W310:AQ310"/>
    <mergeCell ref="Q311:S311"/>
    <mergeCell ref="T311:V311"/>
    <mergeCell ref="W311:AQ311"/>
    <mergeCell ref="Q306:S306"/>
    <mergeCell ref="T306:V306"/>
    <mergeCell ref="W306:AQ306"/>
    <mergeCell ref="Q307:S307"/>
    <mergeCell ref="T307:V307"/>
    <mergeCell ref="W307:AQ307"/>
    <mergeCell ref="Q308:S308"/>
    <mergeCell ref="T308:V308"/>
    <mergeCell ref="W308:AQ308"/>
    <mergeCell ref="Q303:S303"/>
    <mergeCell ref="T303:V303"/>
    <mergeCell ref="W303:AQ303"/>
    <mergeCell ref="Q304:S304"/>
    <mergeCell ref="T304:V304"/>
    <mergeCell ref="W304:AQ304"/>
    <mergeCell ref="Q305:S305"/>
    <mergeCell ref="T305:V305"/>
    <mergeCell ref="W305:AQ305"/>
    <mergeCell ref="Q300:S300"/>
    <mergeCell ref="T300:V300"/>
    <mergeCell ref="W300:AQ300"/>
    <mergeCell ref="Q301:S301"/>
    <mergeCell ref="T301:V301"/>
    <mergeCell ref="W301:AQ301"/>
    <mergeCell ref="Q302:S302"/>
    <mergeCell ref="T302:V302"/>
    <mergeCell ref="W302:AQ302"/>
    <mergeCell ref="Q297:S297"/>
    <mergeCell ref="T297:V297"/>
    <mergeCell ref="W297:AQ297"/>
    <mergeCell ref="Q298:S298"/>
    <mergeCell ref="T298:V298"/>
    <mergeCell ref="W298:AQ298"/>
    <mergeCell ref="Q299:S299"/>
    <mergeCell ref="T299:V299"/>
    <mergeCell ref="W299:AQ299"/>
    <mergeCell ref="Q294:S294"/>
    <mergeCell ref="T294:V294"/>
    <mergeCell ref="W294:AQ294"/>
    <mergeCell ref="Q295:S295"/>
    <mergeCell ref="T295:V295"/>
    <mergeCell ref="W295:AQ295"/>
    <mergeCell ref="Q296:S296"/>
    <mergeCell ref="T296:V296"/>
    <mergeCell ref="W296:AQ296"/>
    <mergeCell ref="Q291:S291"/>
    <mergeCell ref="T291:V291"/>
    <mergeCell ref="W291:AQ291"/>
    <mergeCell ref="Q292:S292"/>
    <mergeCell ref="T292:V292"/>
    <mergeCell ref="W292:AQ292"/>
    <mergeCell ref="Q293:S293"/>
    <mergeCell ref="T293:V293"/>
    <mergeCell ref="W293:AQ293"/>
    <mergeCell ref="Q288:S288"/>
    <mergeCell ref="T288:V288"/>
    <mergeCell ref="W288:AQ288"/>
    <mergeCell ref="Q289:S289"/>
    <mergeCell ref="T289:V289"/>
    <mergeCell ref="W289:AQ289"/>
    <mergeCell ref="Q290:S290"/>
    <mergeCell ref="T290:V290"/>
    <mergeCell ref="W290:AQ290"/>
    <mergeCell ref="Q285:S285"/>
    <mergeCell ref="T285:V285"/>
    <mergeCell ref="W285:AQ285"/>
    <mergeCell ref="Q286:S286"/>
    <mergeCell ref="T286:V286"/>
    <mergeCell ref="W286:AQ286"/>
    <mergeCell ref="Q287:S287"/>
    <mergeCell ref="T287:V287"/>
    <mergeCell ref="W287:AQ287"/>
    <mergeCell ref="Q282:S282"/>
    <mergeCell ref="T282:V282"/>
    <mergeCell ref="W282:AQ282"/>
    <mergeCell ref="Q283:S283"/>
    <mergeCell ref="T283:V283"/>
    <mergeCell ref="W283:AQ283"/>
    <mergeCell ref="Q284:S284"/>
    <mergeCell ref="T284:V284"/>
    <mergeCell ref="W284:AQ284"/>
    <mergeCell ref="Q279:S279"/>
    <mergeCell ref="T279:V279"/>
    <mergeCell ref="W279:AQ279"/>
    <mergeCell ref="Q280:S280"/>
    <mergeCell ref="T280:V280"/>
    <mergeCell ref="W280:AQ280"/>
    <mergeCell ref="Q281:S281"/>
    <mergeCell ref="T281:V281"/>
    <mergeCell ref="W281:AQ281"/>
    <mergeCell ref="Q276:S276"/>
    <mergeCell ref="T276:V276"/>
    <mergeCell ref="W276:AQ276"/>
    <mergeCell ref="Q277:S277"/>
    <mergeCell ref="T277:V277"/>
    <mergeCell ref="W277:AQ277"/>
    <mergeCell ref="Q278:S278"/>
    <mergeCell ref="T278:V278"/>
    <mergeCell ref="W278:AQ278"/>
    <mergeCell ref="Q273:S273"/>
    <mergeCell ref="T273:V273"/>
    <mergeCell ref="W273:AQ273"/>
    <mergeCell ref="Q274:S274"/>
    <mergeCell ref="T274:V274"/>
    <mergeCell ref="W274:AQ274"/>
    <mergeCell ref="Q275:S275"/>
    <mergeCell ref="T275:V275"/>
    <mergeCell ref="W275:AQ275"/>
    <mergeCell ref="Q270:S270"/>
    <mergeCell ref="T270:V270"/>
    <mergeCell ref="W270:AQ270"/>
    <mergeCell ref="Q271:S271"/>
    <mergeCell ref="T271:V271"/>
    <mergeCell ref="W271:AQ271"/>
    <mergeCell ref="Q272:S272"/>
    <mergeCell ref="T272:V272"/>
    <mergeCell ref="W272:AQ272"/>
    <mergeCell ref="Q267:S267"/>
    <mergeCell ref="T267:V267"/>
    <mergeCell ref="W267:AQ267"/>
    <mergeCell ref="Q268:S268"/>
    <mergeCell ref="T268:V268"/>
    <mergeCell ref="W268:AQ268"/>
    <mergeCell ref="Q269:S269"/>
    <mergeCell ref="T269:V269"/>
    <mergeCell ref="W269:AQ269"/>
    <mergeCell ref="Q264:S264"/>
    <mergeCell ref="T264:V264"/>
    <mergeCell ref="W264:AQ264"/>
    <mergeCell ref="Q265:S265"/>
    <mergeCell ref="T265:V265"/>
    <mergeCell ref="W265:AQ265"/>
    <mergeCell ref="Q266:S266"/>
    <mergeCell ref="T266:V266"/>
    <mergeCell ref="W266:AQ266"/>
    <mergeCell ref="Q261:S261"/>
    <mergeCell ref="T261:V261"/>
    <mergeCell ref="W261:AQ261"/>
    <mergeCell ref="Q262:S262"/>
    <mergeCell ref="T262:V262"/>
    <mergeCell ref="W262:AQ262"/>
    <mergeCell ref="Q263:S263"/>
    <mergeCell ref="T263:V263"/>
    <mergeCell ref="W263:AQ263"/>
    <mergeCell ref="Q258:S258"/>
    <mergeCell ref="T258:V258"/>
    <mergeCell ref="W258:AQ258"/>
    <mergeCell ref="Q259:S259"/>
    <mergeCell ref="T259:V259"/>
    <mergeCell ref="W259:AQ259"/>
    <mergeCell ref="Q260:S260"/>
    <mergeCell ref="T260:V260"/>
    <mergeCell ref="W260:AQ260"/>
    <mergeCell ref="Q255:S255"/>
    <mergeCell ref="T255:V255"/>
    <mergeCell ref="W255:AQ255"/>
    <mergeCell ref="Q256:S256"/>
    <mergeCell ref="T256:V256"/>
    <mergeCell ref="W256:AQ256"/>
    <mergeCell ref="Q257:S257"/>
    <mergeCell ref="T257:V257"/>
    <mergeCell ref="W257:AQ257"/>
    <mergeCell ref="Q252:S252"/>
    <mergeCell ref="T252:V252"/>
    <mergeCell ref="W252:AQ252"/>
    <mergeCell ref="Q253:S253"/>
    <mergeCell ref="T253:V253"/>
    <mergeCell ref="W253:AQ253"/>
    <mergeCell ref="Q254:S254"/>
    <mergeCell ref="T254:V254"/>
    <mergeCell ref="W254:AQ254"/>
    <mergeCell ref="Q249:S249"/>
    <mergeCell ref="T249:V249"/>
    <mergeCell ref="W249:AQ249"/>
    <mergeCell ref="Q250:S250"/>
    <mergeCell ref="T250:V250"/>
    <mergeCell ref="W250:AQ250"/>
    <mergeCell ref="Q251:S251"/>
    <mergeCell ref="T251:V251"/>
    <mergeCell ref="W251:AQ251"/>
    <mergeCell ref="Q246:S246"/>
    <mergeCell ref="T246:V246"/>
    <mergeCell ref="W246:AQ246"/>
    <mergeCell ref="Q247:S247"/>
    <mergeCell ref="T247:V247"/>
    <mergeCell ref="W247:AQ247"/>
    <mergeCell ref="Q248:S248"/>
    <mergeCell ref="T248:V248"/>
    <mergeCell ref="W248:AQ248"/>
    <mergeCell ref="Q243:S243"/>
    <mergeCell ref="T243:V243"/>
    <mergeCell ref="W243:AQ243"/>
    <mergeCell ref="Q244:S244"/>
    <mergeCell ref="T244:V244"/>
    <mergeCell ref="W244:AQ244"/>
    <mergeCell ref="Q245:S245"/>
    <mergeCell ref="T245:V245"/>
    <mergeCell ref="W245:AQ245"/>
    <mergeCell ref="Q240:S240"/>
    <mergeCell ref="T240:V240"/>
    <mergeCell ref="W240:AQ240"/>
    <mergeCell ref="Q241:S241"/>
    <mergeCell ref="T241:V241"/>
    <mergeCell ref="W241:AQ241"/>
    <mergeCell ref="Q242:S242"/>
    <mergeCell ref="T242:V242"/>
    <mergeCell ref="W242:AQ242"/>
    <mergeCell ref="Q237:S237"/>
    <mergeCell ref="T237:V237"/>
    <mergeCell ref="W237:AQ237"/>
    <mergeCell ref="Q238:S238"/>
    <mergeCell ref="T238:V238"/>
    <mergeCell ref="W238:AQ238"/>
    <mergeCell ref="Q239:S239"/>
    <mergeCell ref="T239:V239"/>
    <mergeCell ref="W239:AQ239"/>
    <mergeCell ref="Q234:S234"/>
    <mergeCell ref="T234:V234"/>
    <mergeCell ref="W234:AQ234"/>
    <mergeCell ref="Q235:S235"/>
    <mergeCell ref="T235:V235"/>
    <mergeCell ref="W235:AQ235"/>
    <mergeCell ref="Q236:S236"/>
    <mergeCell ref="T236:V236"/>
    <mergeCell ref="W236:AQ236"/>
    <mergeCell ref="Q231:S231"/>
    <mergeCell ref="T231:V231"/>
    <mergeCell ref="W231:AQ231"/>
    <mergeCell ref="Q232:S232"/>
    <mergeCell ref="T232:V232"/>
    <mergeCell ref="W232:AQ232"/>
    <mergeCell ref="Q233:S233"/>
    <mergeCell ref="T233:V233"/>
    <mergeCell ref="W233:AQ233"/>
    <mergeCell ref="Q228:S228"/>
    <mergeCell ref="T228:V228"/>
    <mergeCell ref="W228:AQ228"/>
    <mergeCell ref="Q229:S229"/>
    <mergeCell ref="T229:V229"/>
    <mergeCell ref="W229:AQ229"/>
    <mergeCell ref="Q230:S230"/>
    <mergeCell ref="T230:V230"/>
    <mergeCell ref="W230:AQ230"/>
    <mergeCell ref="Q225:S225"/>
    <mergeCell ref="T225:V225"/>
    <mergeCell ref="W225:AQ225"/>
    <mergeCell ref="Q226:S226"/>
    <mergeCell ref="T226:V226"/>
    <mergeCell ref="W226:AQ226"/>
    <mergeCell ref="Q227:S227"/>
    <mergeCell ref="T227:V227"/>
    <mergeCell ref="W227:AQ227"/>
    <mergeCell ref="Q222:S222"/>
    <mergeCell ref="T222:V222"/>
    <mergeCell ref="W222:AQ222"/>
    <mergeCell ref="Q223:S223"/>
    <mergeCell ref="T223:V223"/>
    <mergeCell ref="W223:AQ223"/>
    <mergeCell ref="Q224:S224"/>
    <mergeCell ref="T224:V224"/>
    <mergeCell ref="W224:AQ224"/>
    <mergeCell ref="Q219:S219"/>
    <mergeCell ref="T219:V219"/>
    <mergeCell ref="W219:AQ219"/>
    <mergeCell ref="Q220:S220"/>
    <mergeCell ref="T220:V220"/>
    <mergeCell ref="W220:AQ220"/>
    <mergeCell ref="Q221:S221"/>
    <mergeCell ref="T221:V221"/>
    <mergeCell ref="W221:AQ221"/>
    <mergeCell ref="Q216:S216"/>
    <mergeCell ref="T216:V216"/>
    <mergeCell ref="W216:AQ216"/>
    <mergeCell ref="Q217:S217"/>
    <mergeCell ref="T217:V217"/>
    <mergeCell ref="W217:AQ217"/>
    <mergeCell ref="Q218:S218"/>
    <mergeCell ref="T218:V218"/>
    <mergeCell ref="W218:AQ218"/>
    <mergeCell ref="Q213:S213"/>
    <mergeCell ref="T213:V213"/>
    <mergeCell ref="W213:AQ213"/>
    <mergeCell ref="Q214:S214"/>
    <mergeCell ref="T214:V214"/>
    <mergeCell ref="W214:AQ214"/>
    <mergeCell ref="Q215:S215"/>
    <mergeCell ref="T215:V215"/>
    <mergeCell ref="W215:AQ215"/>
    <mergeCell ref="Q210:S210"/>
    <mergeCell ref="T210:V210"/>
    <mergeCell ref="W210:AQ210"/>
    <mergeCell ref="Q211:S211"/>
    <mergeCell ref="T211:V211"/>
    <mergeCell ref="W211:AQ211"/>
    <mergeCell ref="Q212:S212"/>
    <mergeCell ref="T212:V212"/>
    <mergeCell ref="W212:AQ212"/>
    <mergeCell ref="Q207:S207"/>
    <mergeCell ref="T207:V207"/>
    <mergeCell ref="W207:AQ207"/>
    <mergeCell ref="Q208:S208"/>
    <mergeCell ref="T208:V208"/>
    <mergeCell ref="W208:AQ208"/>
    <mergeCell ref="Q209:S209"/>
    <mergeCell ref="T209:V209"/>
    <mergeCell ref="W209:AQ209"/>
    <mergeCell ref="Q204:S204"/>
    <mergeCell ref="T204:V204"/>
    <mergeCell ref="W204:AQ204"/>
    <mergeCell ref="Q205:S205"/>
    <mergeCell ref="T205:V205"/>
    <mergeCell ref="W205:AQ205"/>
    <mergeCell ref="Q206:S206"/>
    <mergeCell ref="T206:V206"/>
    <mergeCell ref="W206:AQ206"/>
    <mergeCell ref="Q197:S197"/>
    <mergeCell ref="T197:V197"/>
    <mergeCell ref="W197:AQ197"/>
    <mergeCell ref="Q201:S201"/>
    <mergeCell ref="T201:V201"/>
    <mergeCell ref="W201:AQ201"/>
    <mergeCell ref="Q202:S202"/>
    <mergeCell ref="T202:V202"/>
    <mergeCell ref="W202:AQ202"/>
    <mergeCell ref="Q203:S203"/>
    <mergeCell ref="T203:V203"/>
    <mergeCell ref="W203:AQ203"/>
    <mergeCell ref="Q198:S198"/>
    <mergeCell ref="T198:V198"/>
    <mergeCell ref="W198:AQ198"/>
    <mergeCell ref="Q199:S199"/>
    <mergeCell ref="T199:V199"/>
    <mergeCell ref="W199:AQ199"/>
    <mergeCell ref="Q200:S200"/>
    <mergeCell ref="T200:V200"/>
    <mergeCell ref="W200:AQ200"/>
    <mergeCell ref="Q194:S194"/>
    <mergeCell ref="T194:V194"/>
    <mergeCell ref="W194:AQ194"/>
    <mergeCell ref="Q195:S195"/>
    <mergeCell ref="T195:V195"/>
    <mergeCell ref="W195:AQ195"/>
    <mergeCell ref="Q191:S191"/>
    <mergeCell ref="T191:V191"/>
    <mergeCell ref="W191:AQ191"/>
    <mergeCell ref="Q192:S192"/>
    <mergeCell ref="T192:V192"/>
    <mergeCell ref="W192:AQ192"/>
    <mergeCell ref="Q193:S193"/>
    <mergeCell ref="T193:V193"/>
    <mergeCell ref="W193:AQ193"/>
    <mergeCell ref="Q196:S196"/>
    <mergeCell ref="T196:V196"/>
    <mergeCell ref="W196:AQ196"/>
    <mergeCell ref="Q188:S188"/>
    <mergeCell ref="T188:V188"/>
    <mergeCell ref="W188:AQ188"/>
    <mergeCell ref="Q189:S189"/>
    <mergeCell ref="T189:V189"/>
    <mergeCell ref="W189:AQ189"/>
    <mergeCell ref="Q190:S190"/>
    <mergeCell ref="T190:V190"/>
    <mergeCell ref="W190:AQ190"/>
    <mergeCell ref="Q185:S185"/>
    <mergeCell ref="T185:V185"/>
    <mergeCell ref="W185:AQ185"/>
    <mergeCell ref="Q186:S186"/>
    <mergeCell ref="T186:V186"/>
    <mergeCell ref="W186:AQ186"/>
    <mergeCell ref="Q187:S187"/>
    <mergeCell ref="T187:V187"/>
    <mergeCell ref="W187:AQ187"/>
    <mergeCell ref="Q182:S182"/>
    <mergeCell ref="T182:V182"/>
    <mergeCell ref="W182:AQ182"/>
    <mergeCell ref="Q183:S183"/>
    <mergeCell ref="T183:V183"/>
    <mergeCell ref="W183:AQ183"/>
    <mergeCell ref="Q184:S184"/>
    <mergeCell ref="T184:V184"/>
    <mergeCell ref="W184:AQ184"/>
    <mergeCell ref="Q179:S179"/>
    <mergeCell ref="T179:V179"/>
    <mergeCell ref="W179:AQ179"/>
    <mergeCell ref="Q180:S180"/>
    <mergeCell ref="T180:V180"/>
    <mergeCell ref="W180:AQ180"/>
    <mergeCell ref="Q181:S181"/>
    <mergeCell ref="T181:V181"/>
    <mergeCell ref="W181:AQ181"/>
    <mergeCell ref="Q176:S176"/>
    <mergeCell ref="T176:V176"/>
    <mergeCell ref="W176:AQ176"/>
    <mergeCell ref="Q177:S177"/>
    <mergeCell ref="T177:V177"/>
    <mergeCell ref="W177:AQ177"/>
    <mergeCell ref="Q178:S178"/>
    <mergeCell ref="T178:V178"/>
    <mergeCell ref="W178:AQ178"/>
    <mergeCell ref="Q173:S173"/>
    <mergeCell ref="T173:V173"/>
    <mergeCell ref="W173:AQ173"/>
    <mergeCell ref="Q174:S174"/>
    <mergeCell ref="T174:V174"/>
    <mergeCell ref="W174:AQ174"/>
    <mergeCell ref="Q175:S175"/>
    <mergeCell ref="T175:V175"/>
    <mergeCell ref="W175:AQ175"/>
    <mergeCell ref="Q170:S170"/>
    <mergeCell ref="T170:V170"/>
    <mergeCell ref="W170:AQ170"/>
    <mergeCell ref="Q171:S171"/>
    <mergeCell ref="T171:V171"/>
    <mergeCell ref="W171:AQ171"/>
    <mergeCell ref="Q172:S172"/>
    <mergeCell ref="T172:V172"/>
    <mergeCell ref="W172:AQ172"/>
    <mergeCell ref="Q167:S167"/>
    <mergeCell ref="T167:V167"/>
    <mergeCell ref="W167:AQ167"/>
    <mergeCell ref="Q168:S168"/>
    <mergeCell ref="T168:V168"/>
    <mergeCell ref="W168:AQ168"/>
    <mergeCell ref="Q169:S169"/>
    <mergeCell ref="T169:V169"/>
    <mergeCell ref="W169:AQ169"/>
    <mergeCell ref="Q164:S164"/>
    <mergeCell ref="T164:V164"/>
    <mergeCell ref="W164:AQ164"/>
    <mergeCell ref="Q165:S165"/>
    <mergeCell ref="T165:V165"/>
    <mergeCell ref="W165:AQ165"/>
    <mergeCell ref="Q166:S166"/>
    <mergeCell ref="T166:V166"/>
    <mergeCell ref="W166:AQ166"/>
    <mergeCell ref="Q161:S161"/>
    <mergeCell ref="T161:V161"/>
    <mergeCell ref="W161:AQ161"/>
    <mergeCell ref="Q162:S162"/>
    <mergeCell ref="T162:V162"/>
    <mergeCell ref="W162:AQ162"/>
    <mergeCell ref="Q163:S163"/>
    <mergeCell ref="T163:V163"/>
    <mergeCell ref="W163:AQ163"/>
    <mergeCell ref="Q158:S158"/>
    <mergeCell ref="T158:V158"/>
    <mergeCell ref="W158:AQ158"/>
    <mergeCell ref="Q159:S159"/>
    <mergeCell ref="T159:V159"/>
    <mergeCell ref="W159:AQ159"/>
    <mergeCell ref="Q160:S160"/>
    <mergeCell ref="T160:V160"/>
    <mergeCell ref="W160:AQ160"/>
    <mergeCell ref="Q155:S155"/>
    <mergeCell ref="T155:V155"/>
    <mergeCell ref="W155:AQ155"/>
    <mergeCell ref="Q156:S156"/>
    <mergeCell ref="T156:V156"/>
    <mergeCell ref="W156:AQ156"/>
    <mergeCell ref="Q157:S157"/>
    <mergeCell ref="T157:V157"/>
    <mergeCell ref="W157:AQ157"/>
    <mergeCell ref="Q152:S152"/>
    <mergeCell ref="T152:V152"/>
    <mergeCell ref="W152:AQ152"/>
    <mergeCell ref="Q153:S153"/>
    <mergeCell ref="T153:V153"/>
    <mergeCell ref="W153:AQ153"/>
    <mergeCell ref="Q154:S154"/>
    <mergeCell ref="T154:V154"/>
    <mergeCell ref="W154:AQ154"/>
    <mergeCell ref="D323:E323"/>
    <mergeCell ref="D324:E324"/>
    <mergeCell ref="D325:E325"/>
    <mergeCell ref="Q139:S139"/>
    <mergeCell ref="T139:V139"/>
    <mergeCell ref="W139:AQ139"/>
    <mergeCell ref="Q140:S140"/>
    <mergeCell ref="T140:V140"/>
    <mergeCell ref="W140:AQ140"/>
    <mergeCell ref="Q141:S141"/>
    <mergeCell ref="T141:V141"/>
    <mergeCell ref="W141:AQ141"/>
    <mergeCell ref="Q142:S142"/>
    <mergeCell ref="T142:V142"/>
    <mergeCell ref="W142:AQ142"/>
    <mergeCell ref="Q143:S143"/>
    <mergeCell ref="T143:V143"/>
    <mergeCell ref="W143:AQ143"/>
    <mergeCell ref="Q144:S144"/>
    <mergeCell ref="T144:V144"/>
    <mergeCell ref="W144:AQ144"/>
    <mergeCell ref="Q145:S145"/>
    <mergeCell ref="T145:V145"/>
    <mergeCell ref="W145:AQ145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196:E196"/>
    <mergeCell ref="D190:E190"/>
    <mergeCell ref="D191:E191"/>
    <mergeCell ref="D192:E192"/>
    <mergeCell ref="D193:E193"/>
    <mergeCell ref="D194:E194"/>
    <mergeCell ref="D195:E195"/>
    <mergeCell ref="D197:E197"/>
    <mergeCell ref="D198:E198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09:E109"/>
    <mergeCell ref="Q109:S109"/>
    <mergeCell ref="T109:V109"/>
    <mergeCell ref="W109:AQ109"/>
    <mergeCell ref="D110:E110"/>
    <mergeCell ref="Q110:S110"/>
    <mergeCell ref="T110:V110"/>
    <mergeCell ref="W110:AQ110"/>
    <mergeCell ref="D153:E153"/>
    <mergeCell ref="Q146:S146"/>
    <mergeCell ref="T146:V146"/>
    <mergeCell ref="W146:AQ146"/>
    <mergeCell ref="Q147:S147"/>
    <mergeCell ref="T147:V147"/>
    <mergeCell ref="W147:AQ147"/>
    <mergeCell ref="Q148:S148"/>
    <mergeCell ref="T148:V148"/>
    <mergeCell ref="W148:AQ148"/>
    <mergeCell ref="Q150:S150"/>
    <mergeCell ref="T150:V150"/>
    <mergeCell ref="W150:AQ150"/>
    <mergeCell ref="Q151:S151"/>
    <mergeCell ref="T151:V151"/>
    <mergeCell ref="W151:AQ151"/>
    <mergeCell ref="Q112:S112"/>
    <mergeCell ref="T112:V112"/>
    <mergeCell ref="W112:AQ112"/>
    <mergeCell ref="Q113:S113"/>
    <mergeCell ref="T113:V113"/>
    <mergeCell ref="W113:AQ113"/>
    <mergeCell ref="Q114:S114"/>
    <mergeCell ref="T114:V114"/>
    <mergeCell ref="D106:E106"/>
    <mergeCell ref="Q106:S106"/>
    <mergeCell ref="T106:V106"/>
    <mergeCell ref="W106:AQ106"/>
    <mergeCell ref="D107:E107"/>
    <mergeCell ref="Q107:S107"/>
    <mergeCell ref="T107:V107"/>
    <mergeCell ref="W107:AQ107"/>
    <mergeCell ref="D108:E108"/>
    <mergeCell ref="Q108:S108"/>
    <mergeCell ref="T108:V108"/>
    <mergeCell ref="W108:AQ108"/>
    <mergeCell ref="D103:E103"/>
    <mergeCell ref="Q103:S103"/>
    <mergeCell ref="T103:V103"/>
    <mergeCell ref="W103:AQ103"/>
    <mergeCell ref="D104:E104"/>
    <mergeCell ref="Q104:S104"/>
    <mergeCell ref="T104:V104"/>
    <mergeCell ref="W104:AQ104"/>
    <mergeCell ref="D105:E105"/>
    <mergeCell ref="Q105:S105"/>
    <mergeCell ref="T105:V105"/>
    <mergeCell ref="W105:AQ105"/>
    <mergeCell ref="D100:E100"/>
    <mergeCell ref="Q100:S100"/>
    <mergeCell ref="T100:V100"/>
    <mergeCell ref="W100:AQ100"/>
    <mergeCell ref="D101:E101"/>
    <mergeCell ref="Q101:S101"/>
    <mergeCell ref="T101:V101"/>
    <mergeCell ref="W101:AQ101"/>
    <mergeCell ref="D102:E102"/>
    <mergeCell ref="Q102:S102"/>
    <mergeCell ref="T102:V102"/>
    <mergeCell ref="W102:AQ102"/>
    <mergeCell ref="D97:E97"/>
    <mergeCell ref="Q97:S97"/>
    <mergeCell ref="T97:V97"/>
    <mergeCell ref="W97:AQ97"/>
    <mergeCell ref="D98:E98"/>
    <mergeCell ref="Q98:S98"/>
    <mergeCell ref="T98:V98"/>
    <mergeCell ref="W98:AQ98"/>
    <mergeCell ref="D99:E99"/>
    <mergeCell ref="Q99:S99"/>
    <mergeCell ref="T99:V99"/>
    <mergeCell ref="W99:AQ99"/>
    <mergeCell ref="D94:E94"/>
    <mergeCell ref="Q94:S94"/>
    <mergeCell ref="T94:V94"/>
    <mergeCell ref="W94:AQ94"/>
    <mergeCell ref="D95:E95"/>
    <mergeCell ref="Q95:S95"/>
    <mergeCell ref="T95:V95"/>
    <mergeCell ref="W95:AQ95"/>
    <mergeCell ref="D96:E96"/>
    <mergeCell ref="Q96:S96"/>
    <mergeCell ref="T96:V96"/>
    <mergeCell ref="W96:AQ96"/>
    <mergeCell ref="D91:E91"/>
    <mergeCell ref="Q91:S91"/>
    <mergeCell ref="T91:V91"/>
    <mergeCell ref="W91:AQ91"/>
    <mergeCell ref="D92:E92"/>
    <mergeCell ref="Q92:S92"/>
    <mergeCell ref="T92:V92"/>
    <mergeCell ref="W92:AQ92"/>
    <mergeCell ref="D93:E93"/>
    <mergeCell ref="Q93:S93"/>
    <mergeCell ref="T93:V93"/>
    <mergeCell ref="W93:AQ93"/>
    <mergeCell ref="D88:E88"/>
    <mergeCell ref="Q88:S88"/>
    <mergeCell ref="T88:V88"/>
    <mergeCell ref="W88:AQ88"/>
    <mergeCell ref="D89:E89"/>
    <mergeCell ref="Q89:S89"/>
    <mergeCell ref="T89:V89"/>
    <mergeCell ref="W89:AQ89"/>
    <mergeCell ref="D90:E90"/>
    <mergeCell ref="Q90:S90"/>
    <mergeCell ref="T90:V90"/>
    <mergeCell ref="W90:AQ90"/>
    <mergeCell ref="D85:E85"/>
    <mergeCell ref="Q85:S85"/>
    <mergeCell ref="T85:V85"/>
    <mergeCell ref="W85:AQ85"/>
    <mergeCell ref="D86:E86"/>
    <mergeCell ref="Q86:S86"/>
    <mergeCell ref="T86:V86"/>
    <mergeCell ref="W86:AQ86"/>
    <mergeCell ref="D87:E87"/>
    <mergeCell ref="Q87:S87"/>
    <mergeCell ref="T87:V87"/>
    <mergeCell ref="W87:AQ87"/>
    <mergeCell ref="D82:E82"/>
    <mergeCell ref="Q82:S82"/>
    <mergeCell ref="T82:V82"/>
    <mergeCell ref="W82:AQ82"/>
    <mergeCell ref="D83:E83"/>
    <mergeCell ref="Q83:S83"/>
    <mergeCell ref="T83:V83"/>
    <mergeCell ref="W83:AQ83"/>
    <mergeCell ref="D84:E84"/>
    <mergeCell ref="Q84:S84"/>
    <mergeCell ref="T84:V84"/>
    <mergeCell ref="W84:AQ84"/>
    <mergeCell ref="D79:E79"/>
    <mergeCell ref="Q79:S79"/>
    <mergeCell ref="T79:V79"/>
    <mergeCell ref="W79:AQ79"/>
    <mergeCell ref="D80:E80"/>
    <mergeCell ref="Q80:S80"/>
    <mergeCell ref="T80:V80"/>
    <mergeCell ref="W80:AQ80"/>
    <mergeCell ref="D81:E81"/>
    <mergeCell ref="Q81:S81"/>
    <mergeCell ref="T81:V81"/>
    <mergeCell ref="W81:AQ81"/>
    <mergeCell ref="D76:E76"/>
    <mergeCell ref="Q76:S76"/>
    <mergeCell ref="T76:V76"/>
    <mergeCell ref="W76:AQ76"/>
    <mergeCell ref="D77:E77"/>
    <mergeCell ref="Q77:S77"/>
    <mergeCell ref="T77:V77"/>
    <mergeCell ref="W77:AQ77"/>
    <mergeCell ref="D78:E78"/>
    <mergeCell ref="Q78:S78"/>
    <mergeCell ref="T78:V78"/>
    <mergeCell ref="W78:AQ78"/>
    <mergeCell ref="D73:E73"/>
    <mergeCell ref="Q73:S73"/>
    <mergeCell ref="T73:V73"/>
    <mergeCell ref="W73:AQ73"/>
    <mergeCell ref="D74:E74"/>
    <mergeCell ref="Q74:S74"/>
    <mergeCell ref="T74:V74"/>
    <mergeCell ref="W74:AQ74"/>
    <mergeCell ref="D75:E75"/>
    <mergeCell ref="Q75:S75"/>
    <mergeCell ref="T75:V75"/>
    <mergeCell ref="W75:AQ75"/>
    <mergeCell ref="W67:AQ67"/>
    <mergeCell ref="W68:AQ68"/>
    <mergeCell ref="W69:AQ69"/>
    <mergeCell ref="W70:AQ70"/>
    <mergeCell ref="W71:AQ71"/>
    <mergeCell ref="W72:AQ72"/>
    <mergeCell ref="W59:AQ59"/>
    <mergeCell ref="W60:AQ60"/>
    <mergeCell ref="W61:AQ61"/>
    <mergeCell ref="W62:AQ62"/>
    <mergeCell ref="W63:AQ63"/>
    <mergeCell ref="W64:AQ64"/>
    <mergeCell ref="W65:AQ65"/>
    <mergeCell ref="W66:AQ66"/>
    <mergeCell ref="W56:AQ56"/>
    <mergeCell ref="W57:AQ57"/>
    <mergeCell ref="W58:AQ58"/>
    <mergeCell ref="W50:AQ50"/>
    <mergeCell ref="W51:AQ51"/>
    <mergeCell ref="W52:AQ52"/>
    <mergeCell ref="W53:AQ53"/>
    <mergeCell ref="W54:AQ54"/>
    <mergeCell ref="W55:AQ55"/>
    <mergeCell ref="W44:AQ45"/>
    <mergeCell ref="D49:E49"/>
    <mergeCell ref="Q49:S49"/>
    <mergeCell ref="T49:V49"/>
    <mergeCell ref="W46:AQ46"/>
    <mergeCell ref="W47:AQ47"/>
    <mergeCell ref="W48:AQ48"/>
    <mergeCell ref="W49:AQ49"/>
    <mergeCell ref="Q46:S46"/>
    <mergeCell ref="T46:V46"/>
    <mergeCell ref="D47:E47"/>
    <mergeCell ref="Q47:S47"/>
    <mergeCell ref="T47:V47"/>
    <mergeCell ref="T44:V45"/>
    <mergeCell ref="D51:E51"/>
    <mergeCell ref="Q51:S51"/>
    <mergeCell ref="T51:V51"/>
    <mergeCell ref="D52:E52"/>
    <mergeCell ref="Q52:S52"/>
    <mergeCell ref="T52:V52"/>
    <mergeCell ref="D48:E48"/>
    <mergeCell ref="Q48:S48"/>
    <mergeCell ref="T48:V48"/>
    <mergeCell ref="D50:E50"/>
    <mergeCell ref="Q50:S50"/>
    <mergeCell ref="T50:V50"/>
    <mergeCell ref="D71:E71"/>
    <mergeCell ref="Q71:S71"/>
    <mergeCell ref="T71:V71"/>
    <mergeCell ref="D72:E72"/>
    <mergeCell ref="Q72:S72"/>
    <mergeCell ref="T72:V72"/>
    <mergeCell ref="D69:E69"/>
    <mergeCell ref="Q69:S69"/>
    <mergeCell ref="T69:V69"/>
    <mergeCell ref="D70:E70"/>
    <mergeCell ref="Q70:S70"/>
    <mergeCell ref="T70:V70"/>
    <mergeCell ref="D67:E67"/>
    <mergeCell ref="Q67:S67"/>
    <mergeCell ref="T67:V67"/>
    <mergeCell ref="D68:E68"/>
    <mergeCell ref="Q68:S68"/>
    <mergeCell ref="T68:V68"/>
    <mergeCell ref="D65:E65"/>
    <mergeCell ref="Q65:S65"/>
    <mergeCell ref="T65:V65"/>
    <mergeCell ref="D66:E66"/>
    <mergeCell ref="Q66:S66"/>
    <mergeCell ref="T66:V66"/>
    <mergeCell ref="D64:E64"/>
    <mergeCell ref="Q64:S64"/>
    <mergeCell ref="T64:V64"/>
    <mergeCell ref="D62:E62"/>
    <mergeCell ref="Q62:S62"/>
    <mergeCell ref="T62:V62"/>
    <mergeCell ref="D63:E63"/>
    <mergeCell ref="Q63:S63"/>
    <mergeCell ref="T63:V63"/>
    <mergeCell ref="D60:E60"/>
    <mergeCell ref="Q60:S60"/>
    <mergeCell ref="T60:V60"/>
    <mergeCell ref="D61:E61"/>
    <mergeCell ref="Q61:S61"/>
    <mergeCell ref="T61:V61"/>
    <mergeCell ref="D58:E58"/>
    <mergeCell ref="Q58:S58"/>
    <mergeCell ref="T58:V58"/>
    <mergeCell ref="D59:E59"/>
    <mergeCell ref="Q59:S59"/>
    <mergeCell ref="T59:V59"/>
    <mergeCell ref="D55:E55"/>
    <mergeCell ref="Q55:S55"/>
    <mergeCell ref="T55:V55"/>
    <mergeCell ref="D56:E56"/>
    <mergeCell ref="Q56:S56"/>
    <mergeCell ref="T56:V56"/>
    <mergeCell ref="D53:E53"/>
    <mergeCell ref="Q53:S53"/>
    <mergeCell ref="T53:V53"/>
    <mergeCell ref="D54:E54"/>
    <mergeCell ref="Q54:S54"/>
    <mergeCell ref="T54:V54"/>
    <mergeCell ref="D32:E33"/>
    <mergeCell ref="Q23:S23"/>
    <mergeCell ref="F24:P24"/>
    <mergeCell ref="Q24:S24"/>
    <mergeCell ref="F25:P25"/>
    <mergeCell ref="Q25:S25"/>
    <mergeCell ref="F26:P26"/>
    <mergeCell ref="Q26:S26"/>
    <mergeCell ref="D25:E25"/>
    <mergeCell ref="D26:E26"/>
    <mergeCell ref="D27:E27"/>
    <mergeCell ref="D28:E28"/>
    <mergeCell ref="M32:P33"/>
    <mergeCell ref="F23:P23"/>
    <mergeCell ref="D57:E57"/>
    <mergeCell ref="Q57:S57"/>
    <mergeCell ref="T57:V57"/>
    <mergeCell ref="F19:P19"/>
    <mergeCell ref="D46:E46"/>
    <mergeCell ref="D13:E14"/>
    <mergeCell ref="D15:E15"/>
    <mergeCell ref="D16:E16"/>
    <mergeCell ref="D17:E17"/>
    <mergeCell ref="D18:E18"/>
    <mergeCell ref="D19:E19"/>
    <mergeCell ref="D20:E20"/>
    <mergeCell ref="D21:E21"/>
    <mergeCell ref="D22:E22"/>
    <mergeCell ref="D44:E45"/>
    <mergeCell ref="F44:P45"/>
    <mergeCell ref="Q44:S45"/>
    <mergeCell ref="D23:E23"/>
    <mergeCell ref="D24:E24"/>
    <mergeCell ref="F22:P22"/>
    <mergeCell ref="Q22:S22"/>
    <mergeCell ref="M34:P34"/>
    <mergeCell ref="M35:P35"/>
    <mergeCell ref="M36:P36"/>
    <mergeCell ref="D36:E36"/>
    <mergeCell ref="F32:L33"/>
    <mergeCell ref="F34:L34"/>
    <mergeCell ref="F35:L35"/>
    <mergeCell ref="F36:L36"/>
    <mergeCell ref="D34:E34"/>
    <mergeCell ref="D35:E35"/>
    <mergeCell ref="F27:P27"/>
    <mergeCell ref="Q27:S27"/>
    <mergeCell ref="F28:P28"/>
    <mergeCell ref="Q28:S28"/>
    <mergeCell ref="W120:AQ120"/>
    <mergeCell ref="Q19:S19"/>
    <mergeCell ref="AK2:AM2"/>
    <mergeCell ref="AN2:AQ2"/>
    <mergeCell ref="AB3:AC3"/>
    <mergeCell ref="AD3:AF3"/>
    <mergeCell ref="AG3:AJ3"/>
    <mergeCell ref="AK3:AM3"/>
    <mergeCell ref="AN3:AQ3"/>
    <mergeCell ref="B2:F3"/>
    <mergeCell ref="G2:I3"/>
    <mergeCell ref="J2:AA3"/>
    <mergeCell ref="AB2:AC2"/>
    <mergeCell ref="AD2:AF2"/>
    <mergeCell ref="AG2:AJ2"/>
    <mergeCell ref="Q111:S111"/>
    <mergeCell ref="T111:V111"/>
    <mergeCell ref="W111:AQ111"/>
    <mergeCell ref="F20:P20"/>
    <mergeCell ref="Q20:S20"/>
    <mergeCell ref="F21:P21"/>
    <mergeCell ref="Q21:S21"/>
    <mergeCell ref="F16:P16"/>
    <mergeCell ref="Q16:S16"/>
    <mergeCell ref="F17:P17"/>
    <mergeCell ref="Q17:S17"/>
    <mergeCell ref="F18:P18"/>
    <mergeCell ref="Q18:S18"/>
    <mergeCell ref="F13:P14"/>
    <mergeCell ref="Q13:S14"/>
    <mergeCell ref="F15:P15"/>
    <mergeCell ref="Q15:S15"/>
    <mergeCell ref="T127:V127"/>
    <mergeCell ref="W127:AQ127"/>
    <mergeCell ref="Q128:S128"/>
    <mergeCell ref="T128:V128"/>
    <mergeCell ref="W128:AQ128"/>
    <mergeCell ref="Q123:S123"/>
    <mergeCell ref="T123:V123"/>
    <mergeCell ref="W123:AQ123"/>
    <mergeCell ref="Q124:S124"/>
    <mergeCell ref="T124:V124"/>
    <mergeCell ref="W124:AQ124"/>
    <mergeCell ref="Q125:S125"/>
    <mergeCell ref="T125:V125"/>
    <mergeCell ref="W125:AQ125"/>
    <mergeCell ref="W114:AQ114"/>
    <mergeCell ref="Q115:S115"/>
    <mergeCell ref="T115:V115"/>
    <mergeCell ref="W115:AQ115"/>
    <mergeCell ref="Q116:S116"/>
    <mergeCell ref="T116:V116"/>
    <mergeCell ref="W116:AQ116"/>
    <mergeCell ref="Q117:S117"/>
    <mergeCell ref="T117:V117"/>
    <mergeCell ref="W117:AQ117"/>
    <mergeCell ref="Q118:S118"/>
    <mergeCell ref="T118:V118"/>
    <mergeCell ref="W118:AQ118"/>
    <mergeCell ref="Q119:S119"/>
    <mergeCell ref="T119:V119"/>
    <mergeCell ref="W119:AQ119"/>
    <mergeCell ref="Q120:S120"/>
    <mergeCell ref="T120:V120"/>
    <mergeCell ref="Q129:S129"/>
    <mergeCell ref="T129:V129"/>
    <mergeCell ref="W129:AQ129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Q126:S126"/>
    <mergeCell ref="T126:V126"/>
    <mergeCell ref="Q121:S121"/>
    <mergeCell ref="T121:V121"/>
    <mergeCell ref="W121:AQ121"/>
    <mergeCell ref="Q122:S122"/>
    <mergeCell ref="T122:V122"/>
    <mergeCell ref="W122:AQ122"/>
    <mergeCell ref="W126:AQ126"/>
    <mergeCell ref="Q127:S127"/>
    <mergeCell ref="D150:E150"/>
    <mergeCell ref="D151:E151"/>
    <mergeCell ref="D152:E152"/>
    <mergeCell ref="D130:E130"/>
    <mergeCell ref="D131:E131"/>
    <mergeCell ref="D139:E139"/>
    <mergeCell ref="D140:E140"/>
    <mergeCell ref="D141:E141"/>
    <mergeCell ref="D142:E142"/>
    <mergeCell ref="D143:E143"/>
    <mergeCell ref="D144:E144"/>
    <mergeCell ref="D145:E145"/>
    <mergeCell ref="Q130:S130"/>
    <mergeCell ref="T130:V130"/>
    <mergeCell ref="W130:AQ130"/>
    <mergeCell ref="Q131:S131"/>
    <mergeCell ref="T131:V131"/>
    <mergeCell ref="W131:AQ131"/>
    <mergeCell ref="D146:E146"/>
    <mergeCell ref="D147:E147"/>
    <mergeCell ref="D148:E148"/>
    <mergeCell ref="D133:E133"/>
    <mergeCell ref="Q133:S133"/>
    <mergeCell ref="T133:V133"/>
    <mergeCell ref="W133:AQ133"/>
    <mergeCell ref="D132:E132"/>
    <mergeCell ref="Q132:S132"/>
    <mergeCell ref="T132:V132"/>
    <mergeCell ref="W132:AQ132"/>
    <mergeCell ref="D134:E134"/>
    <mergeCell ref="Q134:S134"/>
    <mergeCell ref="T134:V134"/>
    <mergeCell ref="W134:AQ134"/>
    <mergeCell ref="D135:E135"/>
    <mergeCell ref="Q135:S135"/>
    <mergeCell ref="T135:V135"/>
    <mergeCell ref="W135:AQ135"/>
    <mergeCell ref="D136:E136"/>
    <mergeCell ref="Q136:S136"/>
    <mergeCell ref="T136:V136"/>
    <mergeCell ref="W136:AQ136"/>
    <mergeCell ref="D137:E137"/>
    <mergeCell ref="Q137:S137"/>
    <mergeCell ref="T137:V137"/>
    <mergeCell ref="W137:AQ137"/>
    <mergeCell ref="D138:E138"/>
    <mergeCell ref="Q138:S138"/>
    <mergeCell ref="T138:V138"/>
    <mergeCell ref="W138:AQ138"/>
  </mergeCells>
  <phoneticPr fontId="1" type="noConversion"/>
  <dataValidations disablePrompts="1" count="1">
    <dataValidation type="list" allowBlank="1" showInputMessage="1" showErrorMessage="1" sqref="T46:V63" xr:uid="{0067733C-D760-F94D-A09B-ADB2DF08991A}">
      <formula1>"正常終了,異常終了,警告"</formula1>
    </dataValidation>
  </dataValidations>
  <pageMargins left="0.7" right="0.7" top="0.75" bottom="0.75" header="0.3" footer="0.3"/>
  <pageSetup paperSize="9" scale="58"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543B9-F02C-AF49-8E13-4434BAC63171}">
  <sheetPr>
    <tabColor theme="7" tint="0.79998168889431442"/>
  </sheetPr>
  <dimension ref="B2:AY300"/>
  <sheetViews>
    <sheetView view="pageBreakPreview" topLeftCell="A177" zoomScaleNormal="100" zoomScaleSheetLayoutView="100" workbookViewId="0">
      <selection activeCell="X186" sqref="X186:AP190"/>
    </sheetView>
  </sheetViews>
  <sheetFormatPr baseColWidth="10" defaultColWidth="2.7109375" defaultRowHeight="18" customHeight="1"/>
  <cols>
    <col min="1" max="3" width="2.7109375" style="5"/>
    <col min="4" max="4" width="3.42578125" style="5" bestFit="1" customWidth="1"/>
    <col min="5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設定ファイル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48</v>
      </c>
    </row>
    <row r="7" spans="2:43" ht="18" customHeight="1">
      <c r="C7" s="5" t="s">
        <v>29</v>
      </c>
      <c r="D7" s="5" t="s">
        <v>49</v>
      </c>
      <c r="H7" s="5" t="s">
        <v>50</v>
      </c>
    </row>
    <row r="9" spans="2:43" ht="18" customHeight="1">
      <c r="C9" s="5" t="s">
        <v>28</v>
      </c>
      <c r="D9" s="5" t="s">
        <v>58</v>
      </c>
    </row>
    <row r="11" spans="2:43" ht="18" customHeight="1">
      <c r="D11" s="232"/>
      <c r="E11" s="233"/>
      <c r="F11" s="234" t="s">
        <v>59</v>
      </c>
      <c r="G11" s="235"/>
      <c r="H11" s="235"/>
      <c r="I11" s="236"/>
      <c r="J11" s="190" t="s">
        <v>60</v>
      </c>
      <c r="K11" s="190"/>
      <c r="L11" s="190"/>
      <c r="M11" s="190"/>
      <c r="N11" s="190" t="s">
        <v>112</v>
      </c>
      <c r="O11" s="190"/>
      <c r="P11" s="190"/>
      <c r="Q11" s="190"/>
      <c r="R11" s="190"/>
    </row>
    <row r="12" spans="2:43" ht="18" customHeight="1">
      <c r="D12" s="93" t="s">
        <v>61</v>
      </c>
      <c r="E12" s="95"/>
      <c r="F12" s="99" t="s">
        <v>65</v>
      </c>
      <c r="G12" s="100"/>
      <c r="H12" s="100"/>
      <c r="I12" s="101"/>
      <c r="J12" s="189" t="s">
        <v>62</v>
      </c>
      <c r="K12" s="189"/>
      <c r="L12" s="189"/>
      <c r="M12" s="189"/>
      <c r="N12" s="189" t="s">
        <v>211</v>
      </c>
      <c r="O12" s="189"/>
      <c r="P12" s="189"/>
      <c r="Q12" s="189"/>
      <c r="R12" s="189"/>
    </row>
    <row r="14" spans="2:43" ht="18" customHeight="1">
      <c r="C14" s="5" t="s">
        <v>30</v>
      </c>
      <c r="D14" s="5" t="s">
        <v>325</v>
      </c>
    </row>
    <row r="16" spans="2:43" ht="18" customHeight="1">
      <c r="D16" s="48" t="s">
        <v>74</v>
      </c>
      <c r="E16" s="227" t="s">
        <v>56</v>
      </c>
      <c r="F16" s="228"/>
      <c r="G16" s="228"/>
      <c r="H16" s="228"/>
      <c r="I16" s="228"/>
      <c r="J16" s="228"/>
      <c r="K16" s="228"/>
      <c r="L16" s="229"/>
      <c r="M16" s="227" t="s">
        <v>57</v>
      </c>
      <c r="N16" s="228"/>
      <c r="O16" s="228"/>
      <c r="P16" s="228"/>
      <c r="Q16" s="228"/>
      <c r="R16" s="228"/>
      <c r="S16" s="228"/>
      <c r="T16" s="228"/>
      <c r="U16" s="228"/>
      <c r="V16" s="228"/>
      <c r="W16" s="229"/>
      <c r="X16" s="227" t="s">
        <v>81</v>
      </c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9"/>
    </row>
    <row r="17" spans="4:42" ht="18" customHeight="1">
      <c r="D17" s="217">
        <f>1</f>
        <v>1</v>
      </c>
      <c r="E17" s="207" t="s">
        <v>99</v>
      </c>
      <c r="F17" s="208"/>
      <c r="G17" s="208"/>
      <c r="H17" s="208"/>
      <c r="I17" s="208"/>
      <c r="J17" s="208"/>
      <c r="K17" s="208"/>
      <c r="L17" s="209"/>
      <c r="M17" s="207" t="s">
        <v>577</v>
      </c>
      <c r="N17" s="208"/>
      <c r="O17" s="208"/>
      <c r="P17" s="208"/>
      <c r="Q17" s="208"/>
      <c r="R17" s="208"/>
      <c r="S17" s="208"/>
      <c r="T17" s="208"/>
      <c r="U17" s="208"/>
      <c r="V17" s="208"/>
      <c r="W17" s="209"/>
      <c r="X17" s="221" t="s">
        <v>109</v>
      </c>
      <c r="Y17" s="222"/>
      <c r="Z17" s="222"/>
      <c r="AA17" s="222"/>
      <c r="AB17" s="222"/>
      <c r="AC17" s="222"/>
      <c r="AD17" s="222"/>
      <c r="AE17" s="222"/>
      <c r="AF17" s="222"/>
      <c r="AG17" s="222"/>
      <c r="AH17" s="222"/>
      <c r="AI17" s="222"/>
      <c r="AJ17" s="222"/>
      <c r="AK17" s="222"/>
      <c r="AL17" s="222"/>
      <c r="AM17" s="222"/>
      <c r="AN17" s="222"/>
      <c r="AO17" s="222"/>
      <c r="AP17" s="223"/>
    </row>
    <row r="18" spans="4:42" ht="18" customHeight="1">
      <c r="D18" s="217"/>
      <c r="E18" s="210"/>
      <c r="F18" s="211"/>
      <c r="G18" s="211"/>
      <c r="H18" s="211"/>
      <c r="I18" s="211"/>
      <c r="J18" s="211"/>
      <c r="K18" s="211"/>
      <c r="L18" s="212"/>
      <c r="M18" s="210"/>
      <c r="N18" s="211"/>
      <c r="O18" s="211"/>
      <c r="P18" s="211"/>
      <c r="Q18" s="211"/>
      <c r="R18" s="211"/>
      <c r="S18" s="211"/>
      <c r="T18" s="211"/>
      <c r="U18" s="211"/>
      <c r="V18" s="211"/>
      <c r="W18" s="212"/>
      <c r="X18" s="224"/>
      <c r="Y18" s="225"/>
      <c r="Z18" s="225"/>
      <c r="AA18" s="225"/>
      <c r="AB18" s="225"/>
      <c r="AC18" s="225"/>
      <c r="AD18" s="225"/>
      <c r="AE18" s="225"/>
      <c r="AF18" s="225"/>
      <c r="AG18" s="225"/>
      <c r="AH18" s="225"/>
      <c r="AI18" s="225"/>
      <c r="AJ18" s="225"/>
      <c r="AK18" s="225"/>
      <c r="AL18" s="225"/>
      <c r="AM18" s="225"/>
      <c r="AN18" s="225"/>
      <c r="AO18" s="225"/>
      <c r="AP18" s="226"/>
    </row>
    <row r="19" spans="4:42" ht="18" customHeight="1">
      <c r="D19" s="219">
        <f>$D17+1</f>
        <v>2</v>
      </c>
      <c r="E19" s="207" t="s">
        <v>100</v>
      </c>
      <c r="F19" s="208"/>
      <c r="G19" s="208"/>
      <c r="H19" s="208"/>
      <c r="I19" s="208"/>
      <c r="J19" s="208"/>
      <c r="K19" s="208"/>
      <c r="L19" s="209"/>
      <c r="M19" s="207" t="s">
        <v>578</v>
      </c>
      <c r="N19" s="208"/>
      <c r="O19" s="208"/>
      <c r="P19" s="208"/>
      <c r="Q19" s="208"/>
      <c r="R19" s="208"/>
      <c r="S19" s="208"/>
      <c r="T19" s="208"/>
      <c r="U19" s="208"/>
      <c r="V19" s="208"/>
      <c r="W19" s="209"/>
      <c r="X19" s="207" t="s">
        <v>110</v>
      </c>
      <c r="Y19" s="222"/>
      <c r="Z19" s="222"/>
      <c r="AA19" s="222"/>
      <c r="AB19" s="222"/>
      <c r="AC19" s="222"/>
      <c r="AD19" s="222"/>
      <c r="AE19" s="222"/>
      <c r="AF19" s="222"/>
      <c r="AG19" s="222"/>
      <c r="AH19" s="222"/>
      <c r="AI19" s="222"/>
      <c r="AJ19" s="222"/>
      <c r="AK19" s="222"/>
      <c r="AL19" s="222"/>
      <c r="AM19" s="222"/>
      <c r="AN19" s="222"/>
      <c r="AO19" s="222"/>
      <c r="AP19" s="223"/>
    </row>
    <row r="20" spans="4:42" ht="18" customHeight="1">
      <c r="D20" s="220"/>
      <c r="E20" s="210"/>
      <c r="F20" s="211"/>
      <c r="G20" s="211"/>
      <c r="H20" s="211"/>
      <c r="I20" s="211"/>
      <c r="J20" s="211"/>
      <c r="K20" s="211"/>
      <c r="L20" s="212"/>
      <c r="M20" s="210"/>
      <c r="N20" s="211"/>
      <c r="O20" s="211"/>
      <c r="P20" s="211"/>
      <c r="Q20" s="211"/>
      <c r="R20" s="211"/>
      <c r="S20" s="211"/>
      <c r="T20" s="211"/>
      <c r="U20" s="211"/>
      <c r="V20" s="211"/>
      <c r="W20" s="212"/>
      <c r="X20" s="224"/>
      <c r="Y20" s="225"/>
      <c r="Z20" s="225"/>
      <c r="AA20" s="225"/>
      <c r="AB20" s="225"/>
      <c r="AC20" s="225"/>
      <c r="AD20" s="225"/>
      <c r="AE20" s="225"/>
      <c r="AF20" s="225"/>
      <c r="AG20" s="225"/>
      <c r="AH20" s="225"/>
      <c r="AI20" s="225"/>
      <c r="AJ20" s="225"/>
      <c r="AK20" s="225"/>
      <c r="AL20" s="225"/>
      <c r="AM20" s="225"/>
      <c r="AN20" s="225"/>
      <c r="AO20" s="225"/>
      <c r="AP20" s="226"/>
    </row>
    <row r="21" spans="4:42" ht="18" customHeight="1">
      <c r="D21" s="219">
        <f>$D19+1</f>
        <v>3</v>
      </c>
      <c r="E21" s="207" t="s">
        <v>101</v>
      </c>
      <c r="F21" s="208"/>
      <c r="G21" s="208"/>
      <c r="H21" s="208"/>
      <c r="I21" s="208"/>
      <c r="J21" s="208"/>
      <c r="K21" s="208"/>
      <c r="L21" s="209"/>
      <c r="M21" s="207" t="s">
        <v>744</v>
      </c>
      <c r="N21" s="208"/>
      <c r="O21" s="208"/>
      <c r="P21" s="208"/>
      <c r="Q21" s="208"/>
      <c r="R21" s="208"/>
      <c r="S21" s="208"/>
      <c r="T21" s="208"/>
      <c r="U21" s="208"/>
      <c r="V21" s="208"/>
      <c r="W21" s="209"/>
      <c r="X21" s="207" t="s">
        <v>743</v>
      </c>
      <c r="Y21" s="222"/>
      <c r="Z21" s="222"/>
      <c r="AA21" s="222"/>
      <c r="AB21" s="222"/>
      <c r="AC21" s="222"/>
      <c r="AD21" s="222"/>
      <c r="AE21" s="222"/>
      <c r="AF21" s="222"/>
      <c r="AG21" s="222"/>
      <c r="AH21" s="222"/>
      <c r="AI21" s="222"/>
      <c r="AJ21" s="222"/>
      <c r="AK21" s="222"/>
      <c r="AL21" s="222"/>
      <c r="AM21" s="222"/>
      <c r="AN21" s="222"/>
      <c r="AO21" s="222"/>
      <c r="AP21" s="223"/>
    </row>
    <row r="22" spans="4:42" ht="18" customHeight="1">
      <c r="D22" s="237"/>
      <c r="E22" s="214"/>
      <c r="F22" s="215"/>
      <c r="G22" s="215"/>
      <c r="H22" s="215"/>
      <c r="I22" s="215"/>
      <c r="J22" s="215"/>
      <c r="K22" s="215"/>
      <c r="L22" s="216"/>
      <c r="M22" s="214"/>
      <c r="N22" s="215"/>
      <c r="O22" s="215"/>
      <c r="P22" s="215"/>
      <c r="Q22" s="215"/>
      <c r="R22" s="215"/>
      <c r="S22" s="215"/>
      <c r="T22" s="215"/>
      <c r="U22" s="215"/>
      <c r="V22" s="215"/>
      <c r="W22" s="216"/>
      <c r="X22" s="214"/>
      <c r="Y22" s="230"/>
      <c r="Z22" s="230"/>
      <c r="AA22" s="230"/>
      <c r="AB22" s="2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1"/>
    </row>
    <row r="23" spans="4:42" ht="18" customHeight="1">
      <c r="D23" s="237"/>
      <c r="E23" s="214"/>
      <c r="F23" s="215"/>
      <c r="G23" s="215"/>
      <c r="H23" s="215"/>
      <c r="I23" s="215"/>
      <c r="J23" s="215"/>
      <c r="K23" s="215"/>
      <c r="L23" s="216"/>
      <c r="M23" s="214"/>
      <c r="N23" s="215"/>
      <c r="O23" s="215"/>
      <c r="P23" s="215"/>
      <c r="Q23" s="215"/>
      <c r="R23" s="215"/>
      <c r="S23" s="215"/>
      <c r="T23" s="215"/>
      <c r="U23" s="215"/>
      <c r="V23" s="215"/>
      <c r="W23" s="216"/>
      <c r="X23" s="214"/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1"/>
    </row>
    <row r="24" spans="4:42" ht="18" customHeight="1">
      <c r="D24" s="220"/>
      <c r="E24" s="210"/>
      <c r="F24" s="211"/>
      <c r="G24" s="211"/>
      <c r="H24" s="211"/>
      <c r="I24" s="211"/>
      <c r="J24" s="211"/>
      <c r="K24" s="211"/>
      <c r="L24" s="212"/>
      <c r="M24" s="210"/>
      <c r="N24" s="211"/>
      <c r="O24" s="211"/>
      <c r="P24" s="211"/>
      <c r="Q24" s="211"/>
      <c r="R24" s="211"/>
      <c r="S24" s="211"/>
      <c r="T24" s="211"/>
      <c r="U24" s="211"/>
      <c r="V24" s="211"/>
      <c r="W24" s="212"/>
      <c r="X24" s="224"/>
      <c r="Y24" s="225"/>
      <c r="Z24" s="225"/>
      <c r="AA24" s="225"/>
      <c r="AB24" s="225"/>
      <c r="AC24" s="225"/>
      <c r="AD24" s="225"/>
      <c r="AE24" s="225"/>
      <c r="AF24" s="225"/>
      <c r="AG24" s="225"/>
      <c r="AH24" s="225"/>
      <c r="AI24" s="225"/>
      <c r="AJ24" s="225"/>
      <c r="AK24" s="225"/>
      <c r="AL24" s="225"/>
      <c r="AM24" s="225"/>
      <c r="AN24" s="225"/>
      <c r="AO24" s="225"/>
      <c r="AP24" s="226"/>
    </row>
    <row r="25" spans="4:42" ht="18" customHeight="1">
      <c r="D25" s="219">
        <f>$D21+1</f>
        <v>4</v>
      </c>
      <c r="E25" s="207" t="s">
        <v>718</v>
      </c>
      <c r="F25" s="208"/>
      <c r="G25" s="208"/>
      <c r="H25" s="208"/>
      <c r="I25" s="208"/>
      <c r="J25" s="208"/>
      <c r="K25" s="208"/>
      <c r="L25" s="209"/>
      <c r="M25" s="207" t="s">
        <v>719</v>
      </c>
      <c r="N25" s="208"/>
      <c r="O25" s="208"/>
      <c r="P25" s="208"/>
      <c r="Q25" s="208"/>
      <c r="R25" s="208"/>
      <c r="S25" s="208"/>
      <c r="T25" s="208"/>
      <c r="U25" s="208"/>
      <c r="V25" s="208"/>
      <c r="W25" s="209"/>
      <c r="X25" s="207" t="s">
        <v>1164</v>
      </c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  <c r="AO25" s="222"/>
      <c r="AP25" s="223"/>
    </row>
    <row r="26" spans="4:42" ht="18" customHeight="1">
      <c r="D26" s="237"/>
      <c r="E26" s="214"/>
      <c r="F26" s="215"/>
      <c r="G26" s="215"/>
      <c r="H26" s="215"/>
      <c r="I26" s="215"/>
      <c r="J26" s="215"/>
      <c r="K26" s="215"/>
      <c r="L26" s="216"/>
      <c r="M26" s="214"/>
      <c r="N26" s="215"/>
      <c r="O26" s="215"/>
      <c r="P26" s="215"/>
      <c r="Q26" s="215"/>
      <c r="R26" s="215"/>
      <c r="S26" s="215"/>
      <c r="T26" s="215"/>
      <c r="U26" s="215"/>
      <c r="V26" s="215"/>
      <c r="W26" s="216"/>
      <c r="X26" s="214"/>
      <c r="Y26" s="230"/>
      <c r="Z26" s="230"/>
      <c r="AA26" s="230"/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1"/>
    </row>
    <row r="27" spans="4:42" ht="18" customHeight="1">
      <c r="D27" s="237"/>
      <c r="E27" s="214"/>
      <c r="F27" s="215"/>
      <c r="G27" s="215"/>
      <c r="H27" s="215"/>
      <c r="I27" s="215"/>
      <c r="J27" s="215"/>
      <c r="K27" s="215"/>
      <c r="L27" s="216"/>
      <c r="M27" s="214"/>
      <c r="N27" s="215"/>
      <c r="O27" s="215"/>
      <c r="P27" s="215"/>
      <c r="Q27" s="215"/>
      <c r="R27" s="215"/>
      <c r="S27" s="215"/>
      <c r="T27" s="215"/>
      <c r="U27" s="215"/>
      <c r="V27" s="215"/>
      <c r="W27" s="216"/>
      <c r="X27" s="214"/>
      <c r="Y27" s="230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1"/>
    </row>
    <row r="28" spans="4:42" ht="18" customHeight="1">
      <c r="D28" s="237"/>
      <c r="E28" s="214"/>
      <c r="F28" s="215"/>
      <c r="G28" s="215"/>
      <c r="H28" s="215"/>
      <c r="I28" s="215"/>
      <c r="J28" s="215"/>
      <c r="K28" s="215"/>
      <c r="L28" s="216"/>
      <c r="M28" s="214"/>
      <c r="N28" s="215"/>
      <c r="O28" s="215"/>
      <c r="P28" s="215"/>
      <c r="Q28" s="215"/>
      <c r="R28" s="215"/>
      <c r="S28" s="215"/>
      <c r="T28" s="215"/>
      <c r="U28" s="215"/>
      <c r="V28" s="215"/>
      <c r="W28" s="216"/>
      <c r="X28" s="214"/>
      <c r="Y28" s="230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1"/>
    </row>
    <row r="29" spans="4:42" ht="18" customHeight="1">
      <c r="D29" s="220"/>
      <c r="E29" s="210"/>
      <c r="F29" s="211"/>
      <c r="G29" s="211"/>
      <c r="H29" s="211"/>
      <c r="I29" s="211"/>
      <c r="J29" s="211"/>
      <c r="K29" s="211"/>
      <c r="L29" s="212"/>
      <c r="M29" s="210"/>
      <c r="N29" s="211"/>
      <c r="O29" s="211"/>
      <c r="P29" s="211"/>
      <c r="Q29" s="211"/>
      <c r="R29" s="211"/>
      <c r="S29" s="211"/>
      <c r="T29" s="211"/>
      <c r="U29" s="211"/>
      <c r="V29" s="211"/>
      <c r="W29" s="212"/>
      <c r="X29" s="224"/>
      <c r="Y29" s="225"/>
      <c r="Z29" s="225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5"/>
      <c r="AL29" s="225"/>
      <c r="AM29" s="225"/>
      <c r="AN29" s="225"/>
      <c r="AO29" s="225"/>
      <c r="AP29" s="226"/>
    </row>
    <row r="30" spans="4:42" ht="18" customHeight="1">
      <c r="D30" s="219">
        <f>$D25+1</f>
        <v>5</v>
      </c>
      <c r="E30" s="207" t="s">
        <v>576</v>
      </c>
      <c r="F30" s="208"/>
      <c r="G30" s="208"/>
      <c r="H30" s="208"/>
      <c r="I30" s="208"/>
      <c r="J30" s="208"/>
      <c r="K30" s="208"/>
      <c r="L30" s="209"/>
      <c r="M30" s="207" t="s">
        <v>687</v>
      </c>
      <c r="N30" s="208"/>
      <c r="O30" s="208"/>
      <c r="P30" s="208"/>
      <c r="Q30" s="208"/>
      <c r="R30" s="208"/>
      <c r="S30" s="208"/>
      <c r="T30" s="208"/>
      <c r="U30" s="208"/>
      <c r="V30" s="208"/>
      <c r="W30" s="209"/>
      <c r="X30" s="207" t="s">
        <v>689</v>
      </c>
      <c r="Y30" s="222"/>
      <c r="Z30" s="222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2"/>
      <c r="AL30" s="222"/>
      <c r="AM30" s="222"/>
      <c r="AN30" s="222"/>
      <c r="AO30" s="222"/>
      <c r="AP30" s="223"/>
    </row>
    <row r="31" spans="4:42" ht="18" customHeight="1">
      <c r="D31" s="220"/>
      <c r="E31" s="210"/>
      <c r="F31" s="211"/>
      <c r="G31" s="211"/>
      <c r="H31" s="211"/>
      <c r="I31" s="211"/>
      <c r="J31" s="211"/>
      <c r="K31" s="211"/>
      <c r="L31" s="212"/>
      <c r="M31" s="210"/>
      <c r="N31" s="211"/>
      <c r="O31" s="211"/>
      <c r="P31" s="211"/>
      <c r="Q31" s="211"/>
      <c r="R31" s="211"/>
      <c r="S31" s="211"/>
      <c r="T31" s="211"/>
      <c r="U31" s="211"/>
      <c r="V31" s="211"/>
      <c r="W31" s="212"/>
      <c r="X31" s="224"/>
      <c r="Y31" s="225"/>
      <c r="Z31" s="225"/>
      <c r="AA31" s="225"/>
      <c r="AB31" s="225"/>
      <c r="AC31" s="225"/>
      <c r="AD31" s="225"/>
      <c r="AE31" s="225"/>
      <c r="AF31" s="225"/>
      <c r="AG31" s="225"/>
      <c r="AH31" s="225"/>
      <c r="AI31" s="225"/>
      <c r="AJ31" s="225"/>
      <c r="AK31" s="225"/>
      <c r="AL31" s="225"/>
      <c r="AM31" s="225"/>
      <c r="AN31" s="225"/>
      <c r="AO31" s="225"/>
      <c r="AP31" s="226"/>
    </row>
    <row r="32" spans="4:42" ht="18" customHeight="1">
      <c r="D32" s="219">
        <f>$D30+1</f>
        <v>6</v>
      </c>
      <c r="E32" s="207" t="s">
        <v>667</v>
      </c>
      <c r="F32" s="208"/>
      <c r="G32" s="208"/>
      <c r="H32" s="208"/>
      <c r="I32" s="208"/>
      <c r="J32" s="208"/>
      <c r="K32" s="208"/>
      <c r="L32" s="209"/>
      <c r="M32" s="207" t="s">
        <v>666</v>
      </c>
      <c r="N32" s="208"/>
      <c r="O32" s="208"/>
      <c r="P32" s="208"/>
      <c r="Q32" s="208"/>
      <c r="R32" s="208"/>
      <c r="S32" s="208"/>
      <c r="T32" s="208"/>
      <c r="U32" s="208"/>
      <c r="V32" s="208"/>
      <c r="W32" s="209"/>
      <c r="X32" s="207" t="s">
        <v>677</v>
      </c>
      <c r="Y32" s="222"/>
      <c r="Z32" s="222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2"/>
      <c r="AL32" s="222"/>
      <c r="AM32" s="222"/>
      <c r="AN32" s="222"/>
      <c r="AO32" s="222"/>
      <c r="AP32" s="223"/>
    </row>
    <row r="33" spans="3:42" ht="18" customHeight="1">
      <c r="D33" s="220"/>
      <c r="E33" s="210"/>
      <c r="F33" s="211"/>
      <c r="G33" s="211"/>
      <c r="H33" s="211"/>
      <c r="I33" s="211"/>
      <c r="J33" s="211"/>
      <c r="K33" s="211"/>
      <c r="L33" s="212"/>
      <c r="M33" s="210"/>
      <c r="N33" s="211"/>
      <c r="O33" s="211"/>
      <c r="P33" s="211"/>
      <c r="Q33" s="211"/>
      <c r="R33" s="211"/>
      <c r="S33" s="211"/>
      <c r="T33" s="211"/>
      <c r="U33" s="211"/>
      <c r="V33" s="211"/>
      <c r="W33" s="212"/>
      <c r="X33" s="224"/>
      <c r="Y33" s="225"/>
      <c r="Z33" s="225"/>
      <c r="AA33" s="225"/>
      <c r="AB33" s="225"/>
      <c r="AC33" s="225"/>
      <c r="AD33" s="225"/>
      <c r="AE33" s="225"/>
      <c r="AF33" s="225"/>
      <c r="AG33" s="225"/>
      <c r="AH33" s="225"/>
      <c r="AI33" s="225"/>
      <c r="AJ33" s="225"/>
      <c r="AK33" s="225"/>
      <c r="AL33" s="225"/>
      <c r="AM33" s="225"/>
      <c r="AN33" s="225"/>
      <c r="AO33" s="225"/>
      <c r="AP33" s="226"/>
    </row>
    <row r="34" spans="3:42" ht="18" customHeight="1">
      <c r="D34" s="219">
        <f>$D32+1</f>
        <v>7</v>
      </c>
      <c r="E34" s="207" t="s">
        <v>102</v>
      </c>
      <c r="F34" s="208"/>
      <c r="G34" s="208"/>
      <c r="H34" s="208"/>
      <c r="I34" s="208"/>
      <c r="J34" s="208"/>
      <c r="K34" s="208"/>
      <c r="L34" s="209"/>
      <c r="M34" s="207" t="s">
        <v>579</v>
      </c>
      <c r="N34" s="208"/>
      <c r="O34" s="208"/>
      <c r="P34" s="208"/>
      <c r="Q34" s="208"/>
      <c r="R34" s="208"/>
      <c r="S34" s="208"/>
      <c r="T34" s="208"/>
      <c r="U34" s="208"/>
      <c r="V34" s="208"/>
      <c r="W34" s="209"/>
      <c r="X34" s="207" t="s">
        <v>829</v>
      </c>
      <c r="Y34" s="222"/>
      <c r="Z34" s="222"/>
      <c r="AA34" s="222"/>
      <c r="AB34" s="222"/>
      <c r="AC34" s="222"/>
      <c r="AD34" s="222"/>
      <c r="AE34" s="222"/>
      <c r="AF34" s="222"/>
      <c r="AG34" s="222"/>
      <c r="AH34" s="222"/>
      <c r="AI34" s="222"/>
      <c r="AJ34" s="222"/>
      <c r="AK34" s="222"/>
      <c r="AL34" s="222"/>
      <c r="AM34" s="222"/>
      <c r="AN34" s="222"/>
      <c r="AO34" s="222"/>
      <c r="AP34" s="223"/>
    </row>
    <row r="35" spans="3:42" ht="18" customHeight="1">
      <c r="D35" s="220"/>
      <c r="E35" s="210"/>
      <c r="F35" s="211"/>
      <c r="G35" s="211"/>
      <c r="H35" s="211"/>
      <c r="I35" s="211"/>
      <c r="J35" s="211"/>
      <c r="K35" s="211"/>
      <c r="L35" s="212"/>
      <c r="M35" s="210"/>
      <c r="N35" s="211"/>
      <c r="O35" s="211"/>
      <c r="P35" s="211"/>
      <c r="Q35" s="211"/>
      <c r="R35" s="211"/>
      <c r="S35" s="211"/>
      <c r="T35" s="211"/>
      <c r="U35" s="211"/>
      <c r="V35" s="211"/>
      <c r="W35" s="212"/>
      <c r="X35" s="224"/>
      <c r="Y35" s="225"/>
      <c r="Z35" s="225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5"/>
      <c r="AL35" s="225"/>
      <c r="AM35" s="225"/>
      <c r="AN35" s="225"/>
      <c r="AO35" s="225"/>
      <c r="AP35" s="226"/>
    </row>
    <row r="36" spans="3:42" ht="18" customHeight="1">
      <c r="D36" s="219">
        <f>$D34+1</f>
        <v>8</v>
      </c>
      <c r="E36" s="207" t="s">
        <v>103</v>
      </c>
      <c r="F36" s="208"/>
      <c r="G36" s="208"/>
      <c r="H36" s="208"/>
      <c r="I36" s="208"/>
      <c r="J36" s="208"/>
      <c r="K36" s="208"/>
      <c r="L36" s="209"/>
      <c r="M36" s="207" t="s">
        <v>106</v>
      </c>
      <c r="N36" s="208"/>
      <c r="O36" s="208"/>
      <c r="P36" s="208"/>
      <c r="Q36" s="208"/>
      <c r="R36" s="208"/>
      <c r="S36" s="208"/>
      <c r="T36" s="208"/>
      <c r="U36" s="208"/>
      <c r="V36" s="208"/>
      <c r="W36" s="209"/>
      <c r="X36" s="207" t="s">
        <v>830</v>
      </c>
      <c r="Y36" s="222"/>
      <c r="Z36" s="222"/>
      <c r="AA36" s="222"/>
      <c r="AB36" s="222"/>
      <c r="AC36" s="222"/>
      <c r="AD36" s="222"/>
      <c r="AE36" s="222"/>
      <c r="AF36" s="222"/>
      <c r="AG36" s="222"/>
      <c r="AH36" s="222"/>
      <c r="AI36" s="222"/>
      <c r="AJ36" s="222"/>
      <c r="AK36" s="222"/>
      <c r="AL36" s="222"/>
      <c r="AM36" s="222"/>
      <c r="AN36" s="222"/>
      <c r="AO36" s="222"/>
      <c r="AP36" s="223"/>
    </row>
    <row r="37" spans="3:42" ht="18" customHeight="1">
      <c r="D37" s="220"/>
      <c r="E37" s="210"/>
      <c r="F37" s="211"/>
      <c r="G37" s="211"/>
      <c r="H37" s="211"/>
      <c r="I37" s="211"/>
      <c r="J37" s="211"/>
      <c r="K37" s="211"/>
      <c r="L37" s="212"/>
      <c r="M37" s="210"/>
      <c r="N37" s="211"/>
      <c r="O37" s="211"/>
      <c r="P37" s="211"/>
      <c r="Q37" s="211"/>
      <c r="R37" s="211"/>
      <c r="S37" s="211"/>
      <c r="T37" s="211"/>
      <c r="U37" s="211"/>
      <c r="V37" s="211"/>
      <c r="W37" s="212"/>
      <c r="X37" s="224"/>
      <c r="Y37" s="225"/>
      <c r="Z37" s="225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5"/>
      <c r="AL37" s="225"/>
      <c r="AM37" s="225"/>
      <c r="AN37" s="225"/>
      <c r="AO37" s="225"/>
      <c r="AP37" s="226"/>
    </row>
    <row r="38" spans="3:42" ht="18" customHeight="1">
      <c r="D38" s="219">
        <f>$D36+1</f>
        <v>9</v>
      </c>
      <c r="E38" s="207" t="s">
        <v>699</v>
      </c>
      <c r="F38" s="208"/>
      <c r="G38" s="208"/>
      <c r="H38" s="208"/>
      <c r="I38" s="208"/>
      <c r="J38" s="208"/>
      <c r="K38" s="208"/>
      <c r="L38" s="209"/>
      <c r="M38" s="207" t="s">
        <v>107</v>
      </c>
      <c r="N38" s="208"/>
      <c r="O38" s="208"/>
      <c r="P38" s="208"/>
      <c r="Q38" s="208"/>
      <c r="R38" s="208"/>
      <c r="S38" s="208"/>
      <c r="T38" s="208"/>
      <c r="U38" s="208"/>
      <c r="V38" s="208"/>
      <c r="W38" s="209"/>
      <c r="X38" s="207" t="s">
        <v>831</v>
      </c>
      <c r="Y38" s="208"/>
      <c r="Z38" s="208"/>
      <c r="AA38" s="208"/>
      <c r="AB38" s="208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208"/>
      <c r="AO38" s="208"/>
      <c r="AP38" s="209"/>
    </row>
    <row r="39" spans="3:42" ht="18" customHeight="1">
      <c r="D39" s="220"/>
      <c r="E39" s="210"/>
      <c r="F39" s="211"/>
      <c r="G39" s="211"/>
      <c r="H39" s="211"/>
      <c r="I39" s="211"/>
      <c r="J39" s="211"/>
      <c r="K39" s="211"/>
      <c r="L39" s="212"/>
      <c r="M39" s="210"/>
      <c r="N39" s="211"/>
      <c r="O39" s="211"/>
      <c r="P39" s="211"/>
      <c r="Q39" s="211"/>
      <c r="R39" s="211"/>
      <c r="S39" s="211"/>
      <c r="T39" s="211"/>
      <c r="U39" s="211"/>
      <c r="V39" s="211"/>
      <c r="W39" s="212"/>
      <c r="X39" s="210"/>
      <c r="Y39" s="211"/>
      <c r="Z39" s="211"/>
      <c r="AA39" s="211"/>
      <c r="AB39" s="211"/>
      <c r="AC39" s="211"/>
      <c r="AD39" s="211"/>
      <c r="AE39" s="211"/>
      <c r="AF39" s="211"/>
      <c r="AG39" s="211"/>
      <c r="AH39" s="211"/>
      <c r="AI39" s="211"/>
      <c r="AJ39" s="211"/>
      <c r="AK39" s="211"/>
      <c r="AL39" s="211"/>
      <c r="AM39" s="211"/>
      <c r="AN39" s="211"/>
      <c r="AO39" s="211"/>
      <c r="AP39" s="212"/>
    </row>
    <row r="40" spans="3:42" ht="18" customHeight="1">
      <c r="D40" s="219">
        <f>$D38+1</f>
        <v>10</v>
      </c>
      <c r="E40" s="207" t="s">
        <v>104</v>
      </c>
      <c r="F40" s="208"/>
      <c r="G40" s="208"/>
      <c r="H40" s="208"/>
      <c r="I40" s="208"/>
      <c r="J40" s="208"/>
      <c r="K40" s="208"/>
      <c r="L40" s="209"/>
      <c r="M40" s="207" t="s">
        <v>108</v>
      </c>
      <c r="N40" s="208"/>
      <c r="O40" s="208"/>
      <c r="P40" s="208"/>
      <c r="Q40" s="208"/>
      <c r="R40" s="208"/>
      <c r="S40" s="208"/>
      <c r="T40" s="208"/>
      <c r="U40" s="208"/>
      <c r="V40" s="208"/>
      <c r="W40" s="209"/>
      <c r="X40" s="207" t="s">
        <v>111</v>
      </c>
      <c r="Y40" s="222"/>
      <c r="Z40" s="222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2"/>
      <c r="AL40" s="222"/>
      <c r="AM40" s="222"/>
      <c r="AN40" s="222"/>
      <c r="AO40" s="222"/>
      <c r="AP40" s="223"/>
    </row>
    <row r="41" spans="3:42" ht="18" customHeight="1">
      <c r="D41" s="220"/>
      <c r="E41" s="210"/>
      <c r="F41" s="211"/>
      <c r="G41" s="211"/>
      <c r="H41" s="211"/>
      <c r="I41" s="211"/>
      <c r="J41" s="211"/>
      <c r="K41" s="211"/>
      <c r="L41" s="212"/>
      <c r="M41" s="210"/>
      <c r="N41" s="211"/>
      <c r="O41" s="211"/>
      <c r="P41" s="211"/>
      <c r="Q41" s="211"/>
      <c r="R41" s="211"/>
      <c r="S41" s="211"/>
      <c r="T41" s="211"/>
      <c r="U41" s="211"/>
      <c r="V41" s="211"/>
      <c r="W41" s="212"/>
      <c r="X41" s="224"/>
      <c r="Y41" s="225"/>
      <c r="Z41" s="225"/>
      <c r="AA41" s="225"/>
      <c r="AB41" s="225"/>
      <c r="AC41" s="225"/>
      <c r="AD41" s="225"/>
      <c r="AE41" s="225"/>
      <c r="AF41" s="225"/>
      <c r="AG41" s="225"/>
      <c r="AH41" s="225"/>
      <c r="AI41" s="225"/>
      <c r="AJ41" s="225"/>
      <c r="AK41" s="225"/>
      <c r="AL41" s="225"/>
      <c r="AM41" s="225"/>
      <c r="AN41" s="225"/>
      <c r="AO41" s="225"/>
      <c r="AP41" s="226"/>
    </row>
    <row r="42" spans="3:42" ht="18" customHeight="1">
      <c r="D42" s="219">
        <f>$D40+1</f>
        <v>11</v>
      </c>
      <c r="E42" s="207" t="s">
        <v>105</v>
      </c>
      <c r="F42" s="208"/>
      <c r="G42" s="208"/>
      <c r="H42" s="208"/>
      <c r="I42" s="208"/>
      <c r="J42" s="208"/>
      <c r="K42" s="208"/>
      <c r="L42" s="209"/>
      <c r="M42" s="207" t="s">
        <v>580</v>
      </c>
      <c r="N42" s="208"/>
      <c r="O42" s="208"/>
      <c r="P42" s="208"/>
      <c r="Q42" s="208"/>
      <c r="R42" s="208"/>
      <c r="S42" s="208"/>
      <c r="T42" s="208"/>
      <c r="U42" s="208"/>
      <c r="V42" s="208"/>
      <c r="W42" s="209"/>
      <c r="X42" s="207" t="s">
        <v>832</v>
      </c>
      <c r="Y42" s="222"/>
      <c r="Z42" s="222"/>
      <c r="AA42" s="22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2"/>
      <c r="AL42" s="222"/>
      <c r="AM42" s="222"/>
      <c r="AN42" s="222"/>
      <c r="AO42" s="222"/>
      <c r="AP42" s="223"/>
    </row>
    <row r="43" spans="3:42" ht="18" customHeight="1">
      <c r="D43" s="220"/>
      <c r="E43" s="210"/>
      <c r="F43" s="211"/>
      <c r="G43" s="211"/>
      <c r="H43" s="211"/>
      <c r="I43" s="211"/>
      <c r="J43" s="211"/>
      <c r="K43" s="211"/>
      <c r="L43" s="212"/>
      <c r="M43" s="210"/>
      <c r="N43" s="211"/>
      <c r="O43" s="211"/>
      <c r="P43" s="211"/>
      <c r="Q43" s="211"/>
      <c r="R43" s="211"/>
      <c r="S43" s="211"/>
      <c r="T43" s="211"/>
      <c r="U43" s="211"/>
      <c r="V43" s="211"/>
      <c r="W43" s="212"/>
      <c r="X43" s="224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25"/>
      <c r="AO43" s="225"/>
      <c r="AP43" s="226"/>
    </row>
    <row r="44" spans="3:42" ht="18" customHeight="1">
      <c r="D44" s="219">
        <f>$D42+1</f>
        <v>12</v>
      </c>
      <c r="E44" s="207" t="s">
        <v>696</v>
      </c>
      <c r="F44" s="208"/>
      <c r="G44" s="208"/>
      <c r="H44" s="208"/>
      <c r="I44" s="208"/>
      <c r="J44" s="208"/>
      <c r="K44" s="208"/>
      <c r="L44" s="209"/>
      <c r="M44" s="207" t="s">
        <v>697</v>
      </c>
      <c r="N44" s="208"/>
      <c r="O44" s="208"/>
      <c r="P44" s="208"/>
      <c r="Q44" s="208"/>
      <c r="R44" s="208"/>
      <c r="S44" s="208"/>
      <c r="T44" s="208"/>
      <c r="U44" s="208"/>
      <c r="V44" s="208"/>
      <c r="W44" s="209"/>
      <c r="X44" s="207" t="s">
        <v>833</v>
      </c>
      <c r="Y44" s="222"/>
      <c r="Z44" s="222"/>
      <c r="AA44" s="222"/>
      <c r="AB44" s="222"/>
      <c r="AC44" s="222"/>
      <c r="AD44" s="222"/>
      <c r="AE44" s="222"/>
      <c r="AF44" s="222"/>
      <c r="AG44" s="222"/>
      <c r="AH44" s="222"/>
      <c r="AI44" s="222"/>
      <c r="AJ44" s="222"/>
      <c r="AK44" s="222"/>
      <c r="AL44" s="222"/>
      <c r="AM44" s="222"/>
      <c r="AN44" s="222"/>
      <c r="AO44" s="222"/>
      <c r="AP44" s="223"/>
    </row>
    <row r="45" spans="3:42" ht="18" customHeight="1">
      <c r="D45" s="220"/>
      <c r="E45" s="210"/>
      <c r="F45" s="211"/>
      <c r="G45" s="211"/>
      <c r="H45" s="211"/>
      <c r="I45" s="211"/>
      <c r="J45" s="211"/>
      <c r="K45" s="211"/>
      <c r="L45" s="212"/>
      <c r="M45" s="210"/>
      <c r="N45" s="211"/>
      <c r="O45" s="211"/>
      <c r="P45" s="211"/>
      <c r="Q45" s="211"/>
      <c r="R45" s="211"/>
      <c r="S45" s="211"/>
      <c r="T45" s="211"/>
      <c r="U45" s="211"/>
      <c r="V45" s="211"/>
      <c r="W45" s="212"/>
      <c r="X45" s="224"/>
      <c r="Y45" s="225"/>
      <c r="Z45" s="225"/>
      <c r="AA45" s="225"/>
      <c r="AB45" s="225"/>
      <c r="AC45" s="225"/>
      <c r="AD45" s="225"/>
      <c r="AE45" s="225"/>
      <c r="AF45" s="225"/>
      <c r="AG45" s="225"/>
      <c r="AH45" s="225"/>
      <c r="AI45" s="225"/>
      <c r="AJ45" s="225"/>
      <c r="AK45" s="225"/>
      <c r="AL45" s="225"/>
      <c r="AM45" s="225"/>
      <c r="AN45" s="225"/>
      <c r="AO45" s="225"/>
      <c r="AP45" s="226"/>
    </row>
    <row r="47" spans="3:42" ht="17" customHeight="1">
      <c r="C47" s="5" t="s">
        <v>32</v>
      </c>
      <c r="D47" s="5" t="s">
        <v>139</v>
      </c>
    </row>
    <row r="48" spans="3:42" ht="17" customHeight="1">
      <c r="D48" s="19"/>
      <c r="E48" s="20"/>
    </row>
    <row r="49" spans="4:42" ht="18" customHeight="1">
      <c r="D49" s="49" t="s">
        <v>581</v>
      </c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</row>
    <row r="50" spans="4:42" ht="18" customHeight="1">
      <c r="D50" s="49" t="s">
        <v>51</v>
      </c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</row>
    <row r="51" spans="4:42" ht="18" customHeight="1">
      <c r="D51" s="50" t="s">
        <v>582</v>
      </c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</row>
    <row r="52" spans="4:42" ht="18" customHeight="1">
      <c r="D52" s="49" t="s">
        <v>52</v>
      </c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</row>
    <row r="53" spans="4:42" ht="18" customHeight="1">
      <c r="D53" s="49" t="s">
        <v>583</v>
      </c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</row>
    <row r="54" spans="4:42" ht="18" customHeight="1">
      <c r="D54" s="50" t="s">
        <v>53</v>
      </c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</row>
    <row r="55" spans="4:42" ht="18" customHeight="1">
      <c r="D55" s="50" t="s">
        <v>741</v>
      </c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</row>
    <row r="56" spans="4:42" ht="18" customHeight="1">
      <c r="D56" s="50" t="s">
        <v>834</v>
      </c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</row>
    <row r="57" spans="4:42" ht="18" customHeight="1">
      <c r="D57" s="50" t="s">
        <v>720</v>
      </c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</row>
    <row r="58" spans="4:42" ht="18" customHeight="1">
      <c r="D58" s="50" t="s">
        <v>835</v>
      </c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</row>
    <row r="59" spans="4:42" ht="18" customHeight="1">
      <c r="D59" s="50" t="s">
        <v>634</v>
      </c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</row>
    <row r="60" spans="4:42" ht="18" customHeight="1">
      <c r="D60" s="50" t="s">
        <v>688</v>
      </c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</row>
    <row r="61" spans="4:42" ht="18" customHeight="1">
      <c r="D61" s="50" t="s">
        <v>690</v>
      </c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</row>
    <row r="62" spans="4:42" ht="18" customHeight="1">
      <c r="D62" s="50" t="s">
        <v>676</v>
      </c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</row>
    <row r="63" spans="4:42" ht="18" customHeight="1">
      <c r="D63" s="50" t="s">
        <v>668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</row>
    <row r="64" spans="4:42" ht="18" customHeight="1">
      <c r="D64" s="50" t="s">
        <v>691</v>
      </c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</row>
    <row r="65" spans="4:42" ht="18" customHeight="1">
      <c r="D65" s="49" t="s">
        <v>735</v>
      </c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</row>
    <row r="66" spans="4:42" ht="18" customHeight="1">
      <c r="D66" s="49" t="s">
        <v>584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 ht="18" customHeight="1">
      <c r="D67" s="50" t="s">
        <v>665</v>
      </c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 ht="18" customHeight="1">
      <c r="D68" s="49" t="s">
        <v>585</v>
      </c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 ht="18" customHeight="1">
      <c r="D69" s="49" t="s">
        <v>836</v>
      </c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 ht="18" customHeight="1">
      <c r="D70" s="50" t="s">
        <v>664</v>
      </c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 ht="18" customHeight="1">
      <c r="D71" s="50" t="s">
        <v>586</v>
      </c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 ht="18" customHeight="1">
      <c r="D72" s="50" t="s">
        <v>837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 ht="18" customHeight="1">
      <c r="D73" s="50" t="s">
        <v>663</v>
      </c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 ht="18" customHeight="1">
      <c r="D74" s="50" t="s">
        <v>587</v>
      </c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 ht="18" customHeight="1">
      <c r="D75" s="50" t="s">
        <v>838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 ht="18" customHeight="1">
      <c r="D76" s="49" t="s">
        <v>54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 ht="18" customHeight="1">
      <c r="D77" s="49" t="s">
        <v>635</v>
      </c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 ht="18" customHeight="1">
      <c r="D78" s="49" t="s">
        <v>55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</row>
    <row r="79" spans="4:42" ht="18" customHeight="1">
      <c r="D79" s="49" t="s">
        <v>735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</row>
    <row r="80" spans="4:42" ht="18" customHeight="1">
      <c r="D80" s="49" t="s">
        <v>588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</row>
    <row r="81" spans="2:42" ht="18" customHeight="1">
      <c r="D81" s="49" t="s">
        <v>839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</row>
    <row r="82" spans="2:42" ht="18" customHeight="1">
      <c r="D82" s="49" t="s">
        <v>589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</row>
    <row r="83" spans="2:42" ht="18" customHeight="1">
      <c r="D83" s="49" t="s">
        <v>840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</row>
    <row r="84" spans="2:42" ht="18" customHeight="1">
      <c r="D84" s="49" t="s">
        <v>1263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</row>
    <row r="85" spans="2:42" ht="18" customHeight="1">
      <c r="D85" s="49" t="s">
        <v>698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</row>
    <row r="86" spans="2:42" ht="18" customHeight="1">
      <c r="D86" s="49" t="s">
        <v>841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</row>
    <row r="88" spans="2:42" ht="18" customHeight="1">
      <c r="B88" s="5" t="s">
        <v>26</v>
      </c>
      <c r="C88" s="5" t="s">
        <v>98</v>
      </c>
    </row>
    <row r="90" spans="2:42" ht="18" customHeight="1">
      <c r="C90" s="5" t="s">
        <v>29</v>
      </c>
      <c r="D90" s="5" t="s">
        <v>49</v>
      </c>
      <c r="I90" s="5" t="s">
        <v>97</v>
      </c>
    </row>
    <row r="92" spans="2:42" ht="18" customHeight="1">
      <c r="C92" s="5" t="s">
        <v>28</v>
      </c>
      <c r="D92" s="5" t="s">
        <v>58</v>
      </c>
    </row>
    <row r="94" spans="2:42" ht="18" customHeight="1">
      <c r="D94" s="218"/>
      <c r="E94" s="218"/>
      <c r="F94" s="190" t="s">
        <v>59</v>
      </c>
      <c r="G94" s="190"/>
      <c r="H94" s="190"/>
      <c r="I94" s="190"/>
      <c r="J94" s="190" t="s">
        <v>60</v>
      </c>
      <c r="K94" s="190"/>
      <c r="L94" s="190"/>
      <c r="M94" s="190"/>
      <c r="N94" s="190" t="s">
        <v>112</v>
      </c>
      <c r="O94" s="190"/>
      <c r="P94" s="190"/>
      <c r="Q94" s="190"/>
      <c r="R94" s="190"/>
    </row>
    <row r="95" spans="2:42" ht="18" customHeight="1">
      <c r="D95" s="217" t="s">
        <v>61</v>
      </c>
      <c r="E95" s="217"/>
      <c r="F95" s="189" t="s">
        <v>65</v>
      </c>
      <c r="G95" s="189"/>
      <c r="H95" s="189"/>
      <c r="I95" s="189"/>
      <c r="J95" s="189" t="s">
        <v>62</v>
      </c>
      <c r="K95" s="189"/>
      <c r="L95" s="189"/>
      <c r="M95" s="189"/>
      <c r="N95" s="189" t="s">
        <v>211</v>
      </c>
      <c r="O95" s="189"/>
      <c r="P95" s="189"/>
      <c r="Q95" s="189"/>
      <c r="R95" s="189"/>
    </row>
    <row r="97" spans="3:42" ht="18" customHeight="1">
      <c r="C97" s="5" t="s">
        <v>30</v>
      </c>
      <c r="D97" s="5" t="s">
        <v>325</v>
      </c>
    </row>
    <row r="99" spans="3:42" ht="18" customHeight="1">
      <c r="D99" s="48" t="s">
        <v>74</v>
      </c>
      <c r="E99" s="227" t="s">
        <v>56</v>
      </c>
      <c r="F99" s="228"/>
      <c r="G99" s="228"/>
      <c r="H99" s="228"/>
      <c r="I99" s="228"/>
      <c r="J99" s="228"/>
      <c r="K99" s="228"/>
      <c r="L99" s="229"/>
      <c r="M99" s="51" t="s">
        <v>57</v>
      </c>
      <c r="N99" s="52"/>
      <c r="O99" s="52"/>
      <c r="P99" s="52"/>
      <c r="Q99" s="52"/>
      <c r="R99" s="52"/>
      <c r="S99" s="52"/>
      <c r="T99" s="52"/>
      <c r="U99" s="52"/>
      <c r="V99" s="52"/>
      <c r="W99" s="53"/>
      <c r="X99" s="227" t="s">
        <v>81</v>
      </c>
      <c r="Y99" s="228"/>
      <c r="Z99" s="228"/>
      <c r="AA99" s="228"/>
      <c r="AB99" s="228"/>
      <c r="AC99" s="228"/>
      <c r="AD99" s="228"/>
      <c r="AE99" s="228"/>
      <c r="AF99" s="228"/>
      <c r="AG99" s="228"/>
      <c r="AH99" s="228"/>
      <c r="AI99" s="228"/>
      <c r="AJ99" s="228"/>
      <c r="AK99" s="228"/>
      <c r="AL99" s="228"/>
      <c r="AM99" s="228"/>
      <c r="AN99" s="228"/>
      <c r="AO99" s="228"/>
      <c r="AP99" s="229"/>
    </row>
    <row r="100" spans="3:42" ht="18" customHeight="1">
      <c r="D100" s="217">
        <f>1</f>
        <v>1</v>
      </c>
      <c r="E100" s="221" t="s">
        <v>71</v>
      </c>
      <c r="F100" s="222"/>
      <c r="G100" s="222"/>
      <c r="H100" s="222"/>
      <c r="I100" s="222"/>
      <c r="J100" s="222"/>
      <c r="K100" s="222"/>
      <c r="L100" s="223"/>
      <c r="M100" s="221" t="s">
        <v>80</v>
      </c>
      <c r="N100" s="222"/>
      <c r="O100" s="222"/>
      <c r="P100" s="222"/>
      <c r="Q100" s="222"/>
      <c r="R100" s="222"/>
      <c r="S100" s="222"/>
      <c r="T100" s="222"/>
      <c r="U100" s="222"/>
      <c r="V100" s="222"/>
      <c r="W100" s="223"/>
      <c r="X100" s="221" t="s">
        <v>83</v>
      </c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222"/>
      <c r="AI100" s="222"/>
      <c r="AJ100" s="222"/>
      <c r="AK100" s="222"/>
      <c r="AL100" s="222"/>
      <c r="AM100" s="222"/>
      <c r="AN100" s="222"/>
      <c r="AO100" s="222"/>
      <c r="AP100" s="223"/>
    </row>
    <row r="101" spans="3:42" ht="18" customHeight="1">
      <c r="D101" s="217"/>
      <c r="E101" s="224"/>
      <c r="F101" s="225"/>
      <c r="G101" s="225"/>
      <c r="H101" s="225"/>
      <c r="I101" s="225"/>
      <c r="J101" s="225"/>
      <c r="K101" s="225"/>
      <c r="L101" s="226"/>
      <c r="M101" s="224"/>
      <c r="N101" s="225"/>
      <c r="O101" s="225"/>
      <c r="P101" s="225"/>
      <c r="Q101" s="225"/>
      <c r="R101" s="225"/>
      <c r="S101" s="225"/>
      <c r="T101" s="225"/>
      <c r="U101" s="225"/>
      <c r="V101" s="225"/>
      <c r="W101" s="226"/>
      <c r="X101" s="224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5"/>
      <c r="AL101" s="225"/>
      <c r="AM101" s="225"/>
      <c r="AN101" s="225"/>
      <c r="AO101" s="225"/>
      <c r="AP101" s="226"/>
    </row>
    <row r="102" spans="3:42" ht="18" customHeight="1">
      <c r="D102" s="219">
        <f>$D100+1</f>
        <v>2</v>
      </c>
      <c r="E102" s="221" t="s">
        <v>72</v>
      </c>
      <c r="F102" s="222"/>
      <c r="G102" s="222"/>
      <c r="H102" s="222"/>
      <c r="I102" s="222"/>
      <c r="J102" s="222"/>
      <c r="K102" s="222"/>
      <c r="L102" s="223"/>
      <c r="M102" s="221" t="s">
        <v>590</v>
      </c>
      <c r="N102" s="222"/>
      <c r="O102" s="222"/>
      <c r="P102" s="222"/>
      <c r="Q102" s="222"/>
      <c r="R102" s="222"/>
      <c r="S102" s="222"/>
      <c r="T102" s="222"/>
      <c r="U102" s="222"/>
      <c r="V102" s="222"/>
      <c r="W102" s="223"/>
      <c r="X102" s="207" t="s">
        <v>1029</v>
      </c>
      <c r="Y102" s="222"/>
      <c r="Z102" s="222"/>
      <c r="AA102" s="222"/>
      <c r="AB102" s="222"/>
      <c r="AC102" s="222"/>
      <c r="AD102" s="222"/>
      <c r="AE102" s="222"/>
      <c r="AF102" s="222"/>
      <c r="AG102" s="222"/>
      <c r="AH102" s="222"/>
      <c r="AI102" s="222"/>
      <c r="AJ102" s="222"/>
      <c r="AK102" s="222"/>
      <c r="AL102" s="222"/>
      <c r="AM102" s="222"/>
      <c r="AN102" s="222"/>
      <c r="AO102" s="222"/>
      <c r="AP102" s="223"/>
    </row>
    <row r="103" spans="3:42" ht="18" customHeight="1">
      <c r="D103" s="220"/>
      <c r="E103" s="224"/>
      <c r="F103" s="225"/>
      <c r="G103" s="225"/>
      <c r="H103" s="225"/>
      <c r="I103" s="225"/>
      <c r="J103" s="225"/>
      <c r="K103" s="225"/>
      <c r="L103" s="226"/>
      <c r="M103" s="224"/>
      <c r="N103" s="225"/>
      <c r="O103" s="225"/>
      <c r="P103" s="225"/>
      <c r="Q103" s="225"/>
      <c r="R103" s="225"/>
      <c r="S103" s="225"/>
      <c r="T103" s="225"/>
      <c r="U103" s="225"/>
      <c r="V103" s="225"/>
      <c r="W103" s="226"/>
      <c r="X103" s="224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5"/>
      <c r="AL103" s="225"/>
      <c r="AM103" s="225"/>
      <c r="AN103" s="225"/>
      <c r="AO103" s="225"/>
      <c r="AP103" s="226"/>
    </row>
    <row r="104" spans="3:42" ht="18" customHeight="1">
      <c r="D104" s="219">
        <f>$D102+1</f>
        <v>3</v>
      </c>
      <c r="E104" s="221" t="s">
        <v>73</v>
      </c>
      <c r="F104" s="222"/>
      <c r="G104" s="222"/>
      <c r="H104" s="222"/>
      <c r="I104" s="222"/>
      <c r="J104" s="222"/>
      <c r="K104" s="222"/>
      <c r="L104" s="223"/>
      <c r="M104" s="221" t="s">
        <v>591</v>
      </c>
      <c r="N104" s="222"/>
      <c r="O104" s="222"/>
      <c r="P104" s="222"/>
      <c r="Q104" s="222"/>
      <c r="R104" s="222"/>
      <c r="S104" s="222"/>
      <c r="T104" s="222"/>
      <c r="U104" s="222"/>
      <c r="V104" s="222"/>
      <c r="W104" s="223"/>
      <c r="X104" s="207" t="s">
        <v>1030</v>
      </c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22"/>
      <c r="AI104" s="222"/>
      <c r="AJ104" s="222"/>
      <c r="AK104" s="222"/>
      <c r="AL104" s="222"/>
      <c r="AM104" s="222"/>
      <c r="AN104" s="222"/>
      <c r="AO104" s="222"/>
      <c r="AP104" s="223"/>
    </row>
    <row r="105" spans="3:42" ht="18" customHeight="1">
      <c r="D105" s="220"/>
      <c r="E105" s="224"/>
      <c r="F105" s="225"/>
      <c r="G105" s="225"/>
      <c r="H105" s="225"/>
      <c r="I105" s="225"/>
      <c r="J105" s="225"/>
      <c r="K105" s="225"/>
      <c r="L105" s="226"/>
      <c r="M105" s="224"/>
      <c r="N105" s="225"/>
      <c r="O105" s="225"/>
      <c r="P105" s="225"/>
      <c r="Q105" s="225"/>
      <c r="R105" s="225"/>
      <c r="S105" s="225"/>
      <c r="T105" s="225"/>
      <c r="U105" s="225"/>
      <c r="V105" s="225"/>
      <c r="W105" s="226"/>
      <c r="X105" s="224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5"/>
      <c r="AL105" s="225"/>
      <c r="AM105" s="225"/>
      <c r="AN105" s="225"/>
      <c r="AO105" s="225"/>
      <c r="AP105" s="226"/>
    </row>
    <row r="106" spans="3:42" ht="18" customHeight="1">
      <c r="D106" s="219">
        <f>$D104+1</f>
        <v>4</v>
      </c>
      <c r="E106" s="221" t="s">
        <v>75</v>
      </c>
      <c r="F106" s="222"/>
      <c r="G106" s="222"/>
      <c r="H106" s="222"/>
      <c r="I106" s="222"/>
      <c r="J106" s="222"/>
      <c r="K106" s="222"/>
      <c r="L106" s="223"/>
      <c r="M106" s="221" t="s">
        <v>592</v>
      </c>
      <c r="N106" s="222"/>
      <c r="O106" s="222"/>
      <c r="P106" s="222"/>
      <c r="Q106" s="222"/>
      <c r="R106" s="222"/>
      <c r="S106" s="222"/>
      <c r="T106" s="222"/>
      <c r="U106" s="222"/>
      <c r="V106" s="222"/>
      <c r="W106" s="223"/>
      <c r="X106" s="207" t="s">
        <v>85</v>
      </c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22"/>
      <c r="AI106" s="222"/>
      <c r="AJ106" s="222"/>
      <c r="AK106" s="222"/>
      <c r="AL106" s="222"/>
      <c r="AM106" s="222"/>
      <c r="AN106" s="222"/>
      <c r="AO106" s="222"/>
      <c r="AP106" s="223"/>
    </row>
    <row r="107" spans="3:42" ht="18" customHeight="1">
      <c r="D107" s="237"/>
      <c r="E107" s="241"/>
      <c r="F107" s="230"/>
      <c r="G107" s="230"/>
      <c r="H107" s="230"/>
      <c r="I107" s="230"/>
      <c r="J107" s="230"/>
      <c r="K107" s="230"/>
      <c r="L107" s="231"/>
      <c r="M107" s="241"/>
      <c r="N107" s="230"/>
      <c r="O107" s="230"/>
      <c r="P107" s="230"/>
      <c r="Q107" s="230"/>
      <c r="R107" s="230"/>
      <c r="S107" s="230"/>
      <c r="T107" s="230"/>
      <c r="U107" s="230"/>
      <c r="V107" s="230"/>
      <c r="W107" s="231"/>
      <c r="X107" s="214"/>
      <c r="Y107" s="230"/>
      <c r="Z107" s="230"/>
      <c r="AA107" s="230"/>
      <c r="AB107" s="230"/>
      <c r="AC107" s="230"/>
      <c r="AD107" s="230"/>
      <c r="AE107" s="230"/>
      <c r="AF107" s="230"/>
      <c r="AG107" s="230"/>
      <c r="AH107" s="230"/>
      <c r="AI107" s="230"/>
      <c r="AJ107" s="230"/>
      <c r="AK107" s="230"/>
      <c r="AL107" s="230"/>
      <c r="AM107" s="230"/>
      <c r="AN107" s="230"/>
      <c r="AO107" s="230"/>
      <c r="AP107" s="231"/>
    </row>
    <row r="108" spans="3:42" ht="18" customHeight="1">
      <c r="D108" s="220"/>
      <c r="E108" s="224"/>
      <c r="F108" s="225"/>
      <c r="G108" s="225"/>
      <c r="H108" s="225"/>
      <c r="I108" s="225"/>
      <c r="J108" s="225"/>
      <c r="K108" s="225"/>
      <c r="L108" s="226"/>
      <c r="M108" s="224"/>
      <c r="N108" s="225"/>
      <c r="O108" s="225"/>
      <c r="P108" s="225"/>
      <c r="Q108" s="225"/>
      <c r="R108" s="225"/>
      <c r="S108" s="225"/>
      <c r="T108" s="225"/>
      <c r="U108" s="225"/>
      <c r="V108" s="225"/>
      <c r="W108" s="226"/>
      <c r="X108" s="224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25"/>
      <c r="AI108" s="225"/>
      <c r="AJ108" s="225"/>
      <c r="AK108" s="225"/>
      <c r="AL108" s="225"/>
      <c r="AM108" s="225"/>
      <c r="AN108" s="225"/>
      <c r="AO108" s="225"/>
      <c r="AP108" s="226"/>
    </row>
    <row r="109" spans="3:42" ht="18" customHeight="1">
      <c r="D109" s="219">
        <f>$D106+1</f>
        <v>5</v>
      </c>
      <c r="E109" s="221" t="s">
        <v>76</v>
      </c>
      <c r="F109" s="222"/>
      <c r="G109" s="222"/>
      <c r="H109" s="222"/>
      <c r="I109" s="222"/>
      <c r="J109" s="222"/>
      <c r="K109" s="222"/>
      <c r="L109" s="223"/>
      <c r="M109" s="221" t="s">
        <v>593</v>
      </c>
      <c r="N109" s="222"/>
      <c r="O109" s="222"/>
      <c r="P109" s="222"/>
      <c r="Q109" s="222"/>
      <c r="R109" s="222"/>
      <c r="S109" s="222"/>
      <c r="T109" s="222"/>
      <c r="U109" s="222"/>
      <c r="V109" s="222"/>
      <c r="W109" s="223"/>
      <c r="X109" s="207" t="s">
        <v>86</v>
      </c>
      <c r="Y109" s="222"/>
      <c r="Z109" s="222"/>
      <c r="AA109" s="222"/>
      <c r="AB109" s="222"/>
      <c r="AC109" s="222"/>
      <c r="AD109" s="222"/>
      <c r="AE109" s="222"/>
      <c r="AF109" s="222"/>
      <c r="AG109" s="222"/>
      <c r="AH109" s="222"/>
      <c r="AI109" s="222"/>
      <c r="AJ109" s="222"/>
      <c r="AK109" s="222"/>
      <c r="AL109" s="222"/>
      <c r="AM109" s="222"/>
      <c r="AN109" s="222"/>
      <c r="AO109" s="222"/>
      <c r="AP109" s="223"/>
    </row>
    <row r="110" spans="3:42" ht="18" customHeight="1">
      <c r="D110" s="220"/>
      <c r="E110" s="224"/>
      <c r="F110" s="225"/>
      <c r="G110" s="225"/>
      <c r="H110" s="225"/>
      <c r="I110" s="225"/>
      <c r="J110" s="225"/>
      <c r="K110" s="225"/>
      <c r="L110" s="226"/>
      <c r="M110" s="224"/>
      <c r="N110" s="225"/>
      <c r="O110" s="225"/>
      <c r="P110" s="225"/>
      <c r="Q110" s="225"/>
      <c r="R110" s="225"/>
      <c r="S110" s="225"/>
      <c r="T110" s="225"/>
      <c r="U110" s="225"/>
      <c r="V110" s="225"/>
      <c r="W110" s="226"/>
      <c r="X110" s="224"/>
      <c r="Y110" s="225"/>
      <c r="Z110" s="225"/>
      <c r="AA110" s="225"/>
      <c r="AB110" s="225"/>
      <c r="AC110" s="225"/>
      <c r="AD110" s="225"/>
      <c r="AE110" s="225"/>
      <c r="AF110" s="225"/>
      <c r="AG110" s="225"/>
      <c r="AH110" s="225"/>
      <c r="AI110" s="225"/>
      <c r="AJ110" s="225"/>
      <c r="AK110" s="225"/>
      <c r="AL110" s="225"/>
      <c r="AM110" s="225"/>
      <c r="AN110" s="225"/>
      <c r="AO110" s="225"/>
      <c r="AP110" s="226"/>
    </row>
    <row r="111" spans="3:42" ht="18" customHeight="1">
      <c r="D111" s="219">
        <f>$D109+1</f>
        <v>6</v>
      </c>
      <c r="E111" s="221" t="s">
        <v>77</v>
      </c>
      <c r="F111" s="222"/>
      <c r="G111" s="222"/>
      <c r="H111" s="222"/>
      <c r="I111" s="222"/>
      <c r="J111" s="222"/>
      <c r="K111" s="222"/>
      <c r="L111" s="223"/>
      <c r="M111" s="221" t="s">
        <v>594</v>
      </c>
      <c r="N111" s="222"/>
      <c r="O111" s="222"/>
      <c r="P111" s="222"/>
      <c r="Q111" s="222"/>
      <c r="R111" s="222"/>
      <c r="S111" s="222"/>
      <c r="T111" s="222"/>
      <c r="U111" s="222"/>
      <c r="V111" s="222"/>
      <c r="W111" s="223"/>
      <c r="X111" s="207" t="s">
        <v>1031</v>
      </c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8"/>
      <c r="AI111" s="208"/>
      <c r="AJ111" s="208"/>
      <c r="AK111" s="208"/>
      <c r="AL111" s="208"/>
      <c r="AM111" s="208"/>
      <c r="AN111" s="208"/>
      <c r="AO111" s="208"/>
      <c r="AP111" s="209"/>
    </row>
    <row r="112" spans="3:42" ht="18" customHeight="1">
      <c r="D112" s="220"/>
      <c r="E112" s="224"/>
      <c r="F112" s="225"/>
      <c r="G112" s="225"/>
      <c r="H112" s="225"/>
      <c r="I112" s="225"/>
      <c r="J112" s="225"/>
      <c r="K112" s="225"/>
      <c r="L112" s="226"/>
      <c r="M112" s="224"/>
      <c r="N112" s="225"/>
      <c r="O112" s="225"/>
      <c r="P112" s="225"/>
      <c r="Q112" s="225"/>
      <c r="R112" s="225"/>
      <c r="S112" s="225"/>
      <c r="T112" s="225"/>
      <c r="U112" s="225"/>
      <c r="V112" s="225"/>
      <c r="W112" s="226"/>
      <c r="X112" s="210"/>
      <c r="Y112" s="211"/>
      <c r="Z112" s="211"/>
      <c r="AA112" s="211"/>
      <c r="AB112" s="211"/>
      <c r="AC112" s="211"/>
      <c r="AD112" s="211"/>
      <c r="AE112" s="211"/>
      <c r="AF112" s="211"/>
      <c r="AG112" s="211"/>
      <c r="AH112" s="211"/>
      <c r="AI112" s="211"/>
      <c r="AJ112" s="211"/>
      <c r="AK112" s="211"/>
      <c r="AL112" s="211"/>
      <c r="AM112" s="211"/>
      <c r="AN112" s="211"/>
      <c r="AO112" s="211"/>
      <c r="AP112" s="212"/>
    </row>
    <row r="113" spans="3:42" ht="18" customHeight="1">
      <c r="D113" s="219">
        <f>$D111+1</f>
        <v>7</v>
      </c>
      <c r="E113" s="221" t="s">
        <v>78</v>
      </c>
      <c r="F113" s="222"/>
      <c r="G113" s="222"/>
      <c r="H113" s="222"/>
      <c r="I113" s="222"/>
      <c r="J113" s="222"/>
      <c r="K113" s="222"/>
      <c r="L113" s="223"/>
      <c r="M113" s="221" t="s">
        <v>595</v>
      </c>
      <c r="N113" s="222"/>
      <c r="O113" s="222"/>
      <c r="P113" s="222"/>
      <c r="Q113" s="222"/>
      <c r="R113" s="222"/>
      <c r="S113" s="222"/>
      <c r="T113" s="222"/>
      <c r="U113" s="222"/>
      <c r="V113" s="222"/>
      <c r="W113" s="223"/>
      <c r="X113" s="207" t="s">
        <v>1032</v>
      </c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222"/>
      <c r="AI113" s="222"/>
      <c r="AJ113" s="222"/>
      <c r="AK113" s="222"/>
      <c r="AL113" s="222"/>
      <c r="AM113" s="222"/>
      <c r="AN113" s="222"/>
      <c r="AO113" s="222"/>
      <c r="AP113" s="223"/>
    </row>
    <row r="114" spans="3:42" ht="18" customHeight="1">
      <c r="D114" s="220"/>
      <c r="E114" s="224"/>
      <c r="F114" s="225"/>
      <c r="G114" s="225"/>
      <c r="H114" s="225"/>
      <c r="I114" s="225"/>
      <c r="J114" s="225"/>
      <c r="K114" s="225"/>
      <c r="L114" s="226"/>
      <c r="M114" s="224"/>
      <c r="N114" s="225"/>
      <c r="O114" s="225"/>
      <c r="P114" s="225"/>
      <c r="Q114" s="225"/>
      <c r="R114" s="225"/>
      <c r="S114" s="225"/>
      <c r="T114" s="225"/>
      <c r="U114" s="225"/>
      <c r="V114" s="225"/>
      <c r="W114" s="226"/>
      <c r="X114" s="224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225"/>
      <c r="AI114" s="225"/>
      <c r="AJ114" s="225"/>
      <c r="AK114" s="225"/>
      <c r="AL114" s="225"/>
      <c r="AM114" s="225"/>
      <c r="AN114" s="225"/>
      <c r="AO114" s="225"/>
      <c r="AP114" s="226"/>
    </row>
    <row r="115" spans="3:42" ht="18" customHeight="1">
      <c r="D115" s="219">
        <f>$D113+1</f>
        <v>8</v>
      </c>
      <c r="E115" s="221" t="s">
        <v>79</v>
      </c>
      <c r="F115" s="222"/>
      <c r="G115" s="222"/>
      <c r="H115" s="222"/>
      <c r="I115" s="222"/>
      <c r="J115" s="222"/>
      <c r="K115" s="222"/>
      <c r="L115" s="223"/>
      <c r="M115" s="221" t="s">
        <v>596</v>
      </c>
      <c r="N115" s="222"/>
      <c r="O115" s="222"/>
      <c r="P115" s="222"/>
      <c r="Q115" s="222"/>
      <c r="R115" s="222"/>
      <c r="S115" s="222"/>
      <c r="T115" s="222"/>
      <c r="U115" s="222"/>
      <c r="V115" s="222"/>
      <c r="W115" s="223"/>
      <c r="X115" s="221" t="s">
        <v>88</v>
      </c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222"/>
      <c r="AI115" s="222"/>
      <c r="AJ115" s="222"/>
      <c r="AK115" s="222"/>
      <c r="AL115" s="222"/>
      <c r="AM115" s="222"/>
      <c r="AN115" s="222"/>
      <c r="AO115" s="222"/>
      <c r="AP115" s="223"/>
    </row>
    <row r="116" spans="3:42" ht="18" customHeight="1">
      <c r="D116" s="220"/>
      <c r="E116" s="224"/>
      <c r="F116" s="225"/>
      <c r="G116" s="225"/>
      <c r="H116" s="225"/>
      <c r="I116" s="225"/>
      <c r="J116" s="225"/>
      <c r="K116" s="225"/>
      <c r="L116" s="226"/>
      <c r="M116" s="224"/>
      <c r="N116" s="225"/>
      <c r="O116" s="225"/>
      <c r="P116" s="225"/>
      <c r="Q116" s="225"/>
      <c r="R116" s="225"/>
      <c r="S116" s="225"/>
      <c r="T116" s="225"/>
      <c r="U116" s="225"/>
      <c r="V116" s="225"/>
      <c r="W116" s="226"/>
      <c r="X116" s="224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225"/>
      <c r="AI116" s="225"/>
      <c r="AJ116" s="225"/>
      <c r="AK116" s="225"/>
      <c r="AL116" s="225"/>
      <c r="AM116" s="225"/>
      <c r="AN116" s="225"/>
      <c r="AO116" s="225"/>
      <c r="AP116" s="226"/>
    </row>
    <row r="118" spans="3:42" ht="17" customHeight="1">
      <c r="C118" s="5" t="s">
        <v>32</v>
      </c>
      <c r="D118" s="5" t="s">
        <v>139</v>
      </c>
    </row>
    <row r="119" spans="3:42" ht="17" customHeight="1">
      <c r="D119" s="19"/>
      <c r="E119" s="20"/>
    </row>
    <row r="120" spans="3:42" ht="18" customHeight="1">
      <c r="D120" s="49" t="s">
        <v>597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</row>
    <row r="121" spans="3:42" ht="18" customHeight="1">
      <c r="D121" s="49" t="s">
        <v>82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</row>
    <row r="122" spans="3:42" ht="18" customHeight="1">
      <c r="D122" s="50" t="s">
        <v>598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</row>
    <row r="123" spans="3:42" ht="18" customHeight="1">
      <c r="D123" s="49" t="s">
        <v>84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</row>
    <row r="124" spans="3:42" ht="18" customHeight="1">
      <c r="D124" s="49" t="s">
        <v>599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</row>
    <row r="125" spans="3:42" ht="18" customHeight="1">
      <c r="D125" s="50" t="s">
        <v>1033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</row>
    <row r="126" spans="3:42" ht="18" customHeight="1">
      <c r="D126" s="50" t="s">
        <v>1040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</row>
    <row r="127" spans="3:42" ht="18" customHeight="1">
      <c r="D127" s="49" t="s">
        <v>600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</row>
    <row r="128" spans="3:42" ht="18" customHeight="1">
      <c r="D128" s="49" t="s">
        <v>1034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</row>
    <row r="129" spans="4:42" ht="18" customHeight="1">
      <c r="D129" s="50" t="s">
        <v>89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</row>
    <row r="130" spans="4:42" ht="18" customHeight="1">
      <c r="D130" s="49" t="s">
        <v>601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</row>
    <row r="131" spans="4:42" ht="18" customHeight="1">
      <c r="D131" s="49" t="s">
        <v>90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</row>
    <row r="132" spans="4:42" ht="18" customHeight="1">
      <c r="D132" s="50" t="s">
        <v>91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</row>
    <row r="133" spans="4:42" ht="18" customHeight="1">
      <c r="D133" s="50" t="s">
        <v>92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</row>
    <row r="134" spans="4:42" ht="18" customHeight="1">
      <c r="D134" s="50" t="s">
        <v>93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</row>
    <row r="135" spans="4:42" ht="18" customHeight="1">
      <c r="D135" s="50" t="s">
        <v>602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</row>
    <row r="136" spans="4:42" ht="18" customHeight="1">
      <c r="D136" s="50" t="s">
        <v>94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</row>
    <row r="137" spans="4:42" ht="18" customHeight="1">
      <c r="D137" s="50" t="s">
        <v>735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</row>
    <row r="138" spans="4:42" ht="18" customHeight="1">
      <c r="D138" s="49" t="s">
        <v>603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</row>
    <row r="139" spans="4:42" ht="18" customHeight="1">
      <c r="D139" s="49" t="s">
        <v>95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</row>
    <row r="140" spans="4:42" ht="18" customHeight="1">
      <c r="D140" s="49" t="s">
        <v>604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</row>
    <row r="141" spans="4:42" ht="18" customHeight="1">
      <c r="D141" s="49" t="s">
        <v>1035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</row>
    <row r="142" spans="4:42" ht="18" customHeight="1">
      <c r="D142" s="49" t="s">
        <v>96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</row>
    <row r="143" spans="4:42" ht="18" customHeight="1">
      <c r="D143" s="49" t="s">
        <v>605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</row>
    <row r="144" spans="4:42" ht="18" customHeight="1">
      <c r="D144" s="49" t="s">
        <v>1036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</row>
    <row r="145" spans="2:42" ht="18" customHeight="1">
      <c r="D145" s="49" t="s">
        <v>735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</row>
    <row r="146" spans="2:42" ht="18" customHeight="1">
      <c r="D146" s="49" t="s">
        <v>606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</row>
    <row r="147" spans="2:42" ht="18" customHeight="1">
      <c r="D147" s="49" t="s">
        <v>87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</row>
    <row r="148" spans="2:42" ht="18" customHeight="1">
      <c r="D148" s="49" t="s">
        <v>607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</row>
    <row r="150" spans="2:42" ht="18" customHeight="1">
      <c r="B150" s="5" t="s">
        <v>40</v>
      </c>
      <c r="C150" s="5" t="s">
        <v>113</v>
      </c>
    </row>
    <row r="152" spans="2:42" ht="18" customHeight="1">
      <c r="C152" s="5" t="s">
        <v>29</v>
      </c>
      <c r="D152" s="5" t="s">
        <v>49</v>
      </c>
      <c r="I152" s="5" t="s">
        <v>114</v>
      </c>
    </row>
    <row r="154" spans="2:42" ht="18" customHeight="1">
      <c r="C154" s="5" t="s">
        <v>28</v>
      </c>
      <c r="D154" s="5" t="s">
        <v>58</v>
      </c>
    </row>
    <row r="156" spans="2:42" ht="18" customHeight="1">
      <c r="D156" s="218"/>
      <c r="E156" s="218"/>
      <c r="F156" s="190" t="s">
        <v>59</v>
      </c>
      <c r="G156" s="190"/>
      <c r="H156" s="190"/>
      <c r="I156" s="190"/>
      <c r="J156" s="190" t="s">
        <v>60</v>
      </c>
      <c r="K156" s="190"/>
      <c r="L156" s="190"/>
      <c r="M156" s="190"/>
      <c r="N156" s="190" t="s">
        <v>112</v>
      </c>
      <c r="O156" s="190"/>
      <c r="P156" s="190"/>
      <c r="Q156" s="190"/>
      <c r="R156" s="190"/>
    </row>
    <row r="157" spans="2:42" ht="18" customHeight="1">
      <c r="D157" s="217" t="s">
        <v>61</v>
      </c>
      <c r="E157" s="217"/>
      <c r="F157" s="189" t="s">
        <v>65</v>
      </c>
      <c r="G157" s="189"/>
      <c r="H157" s="189"/>
      <c r="I157" s="189"/>
      <c r="J157" s="189" t="s">
        <v>62</v>
      </c>
      <c r="K157" s="189"/>
      <c r="L157" s="189"/>
      <c r="M157" s="189"/>
      <c r="N157" s="189" t="s">
        <v>211</v>
      </c>
      <c r="O157" s="189"/>
      <c r="P157" s="189"/>
      <c r="Q157" s="189"/>
      <c r="R157" s="189"/>
    </row>
    <row r="159" spans="2:42" ht="18" customHeight="1">
      <c r="C159" s="5" t="s">
        <v>30</v>
      </c>
      <c r="D159" s="5" t="s">
        <v>325</v>
      </c>
    </row>
    <row r="161" spans="4:42" ht="18" customHeight="1">
      <c r="D161" s="25" t="s">
        <v>74</v>
      </c>
      <c r="E161" s="238" t="s">
        <v>56</v>
      </c>
      <c r="F161" s="239"/>
      <c r="G161" s="239"/>
      <c r="H161" s="239"/>
      <c r="I161" s="239"/>
      <c r="J161" s="239"/>
      <c r="K161" s="239"/>
      <c r="L161" s="240"/>
      <c r="M161" s="26" t="s">
        <v>57</v>
      </c>
      <c r="N161" s="27"/>
      <c r="O161" s="27"/>
      <c r="P161" s="27"/>
      <c r="Q161" s="27"/>
      <c r="R161" s="27"/>
      <c r="S161" s="27"/>
      <c r="T161" s="27"/>
      <c r="U161" s="27"/>
      <c r="V161" s="27"/>
      <c r="W161" s="28"/>
      <c r="X161" s="238" t="s">
        <v>81</v>
      </c>
      <c r="Y161" s="239"/>
      <c r="Z161" s="239"/>
      <c r="AA161" s="239"/>
      <c r="AB161" s="239"/>
      <c r="AC161" s="239"/>
      <c r="AD161" s="239"/>
      <c r="AE161" s="239"/>
      <c r="AF161" s="239"/>
      <c r="AG161" s="239"/>
      <c r="AH161" s="239"/>
      <c r="AI161" s="239"/>
      <c r="AJ161" s="239"/>
      <c r="AK161" s="239"/>
      <c r="AL161" s="239"/>
      <c r="AM161" s="239"/>
      <c r="AN161" s="239"/>
      <c r="AO161" s="239"/>
      <c r="AP161" s="240"/>
    </row>
    <row r="162" spans="4:42" ht="18" customHeight="1">
      <c r="D162" s="242">
        <f>1</f>
        <v>1</v>
      </c>
      <c r="E162" s="207" t="s">
        <v>140</v>
      </c>
      <c r="F162" s="208"/>
      <c r="G162" s="208"/>
      <c r="H162" s="208"/>
      <c r="I162" s="208"/>
      <c r="J162" s="208"/>
      <c r="K162" s="208"/>
      <c r="L162" s="209"/>
      <c r="M162" s="207" t="s">
        <v>178</v>
      </c>
      <c r="N162" s="208"/>
      <c r="O162" s="208"/>
      <c r="P162" s="208"/>
      <c r="Q162" s="208"/>
      <c r="R162" s="208"/>
      <c r="S162" s="208"/>
      <c r="T162" s="208"/>
      <c r="U162" s="208"/>
      <c r="V162" s="208"/>
      <c r="W162" s="209"/>
      <c r="X162" s="207" t="s">
        <v>1169</v>
      </c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208"/>
      <c r="AI162" s="208"/>
      <c r="AJ162" s="208"/>
      <c r="AK162" s="208"/>
      <c r="AL162" s="208"/>
      <c r="AM162" s="208"/>
      <c r="AN162" s="208"/>
      <c r="AO162" s="208"/>
      <c r="AP162" s="209"/>
    </row>
    <row r="163" spans="4:42" ht="18" customHeight="1">
      <c r="D163" s="242"/>
      <c r="E163" s="214"/>
      <c r="F163" s="215"/>
      <c r="G163" s="215"/>
      <c r="H163" s="215"/>
      <c r="I163" s="215"/>
      <c r="J163" s="215"/>
      <c r="K163" s="215"/>
      <c r="L163" s="216"/>
      <c r="M163" s="214"/>
      <c r="N163" s="215"/>
      <c r="O163" s="215"/>
      <c r="P163" s="215"/>
      <c r="Q163" s="215"/>
      <c r="R163" s="215"/>
      <c r="S163" s="215"/>
      <c r="T163" s="215"/>
      <c r="U163" s="215"/>
      <c r="V163" s="215"/>
      <c r="W163" s="216"/>
      <c r="X163" s="214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215"/>
      <c r="AI163" s="215"/>
      <c r="AJ163" s="215"/>
      <c r="AK163" s="215"/>
      <c r="AL163" s="215"/>
      <c r="AM163" s="215"/>
      <c r="AN163" s="215"/>
      <c r="AO163" s="215"/>
      <c r="AP163" s="216"/>
    </row>
    <row r="164" spans="4:42" ht="18" customHeight="1">
      <c r="D164" s="242"/>
      <c r="E164" s="214"/>
      <c r="F164" s="215"/>
      <c r="G164" s="215"/>
      <c r="H164" s="215"/>
      <c r="I164" s="215"/>
      <c r="J164" s="215"/>
      <c r="K164" s="215"/>
      <c r="L164" s="216"/>
      <c r="M164" s="214"/>
      <c r="N164" s="215"/>
      <c r="O164" s="215"/>
      <c r="P164" s="215"/>
      <c r="Q164" s="215"/>
      <c r="R164" s="215"/>
      <c r="S164" s="215"/>
      <c r="T164" s="215"/>
      <c r="U164" s="215"/>
      <c r="V164" s="215"/>
      <c r="W164" s="216"/>
      <c r="X164" s="214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215"/>
      <c r="AI164" s="215"/>
      <c r="AJ164" s="215"/>
      <c r="AK164" s="215"/>
      <c r="AL164" s="215"/>
      <c r="AM164" s="215"/>
      <c r="AN164" s="215"/>
      <c r="AO164" s="215"/>
      <c r="AP164" s="216"/>
    </row>
    <row r="165" spans="4:42" ht="18" customHeight="1">
      <c r="D165" s="242"/>
      <c r="E165" s="214"/>
      <c r="F165" s="215"/>
      <c r="G165" s="215"/>
      <c r="H165" s="215"/>
      <c r="I165" s="215"/>
      <c r="J165" s="215"/>
      <c r="K165" s="215"/>
      <c r="L165" s="216"/>
      <c r="M165" s="214"/>
      <c r="N165" s="215"/>
      <c r="O165" s="215"/>
      <c r="P165" s="215"/>
      <c r="Q165" s="215"/>
      <c r="R165" s="215"/>
      <c r="S165" s="215"/>
      <c r="T165" s="215"/>
      <c r="U165" s="215"/>
      <c r="V165" s="215"/>
      <c r="W165" s="216"/>
      <c r="X165" s="214"/>
      <c r="Y165" s="215"/>
      <c r="Z165" s="215"/>
      <c r="AA165" s="215"/>
      <c r="AB165" s="215"/>
      <c r="AC165" s="215"/>
      <c r="AD165" s="215"/>
      <c r="AE165" s="215"/>
      <c r="AF165" s="215"/>
      <c r="AG165" s="215"/>
      <c r="AH165" s="215"/>
      <c r="AI165" s="215"/>
      <c r="AJ165" s="215"/>
      <c r="AK165" s="215"/>
      <c r="AL165" s="215"/>
      <c r="AM165" s="215"/>
      <c r="AN165" s="215"/>
      <c r="AO165" s="215"/>
      <c r="AP165" s="216"/>
    </row>
    <row r="166" spans="4:42" ht="18" customHeight="1">
      <c r="D166" s="242"/>
      <c r="E166" s="210"/>
      <c r="F166" s="211"/>
      <c r="G166" s="211"/>
      <c r="H166" s="211"/>
      <c r="I166" s="211"/>
      <c r="J166" s="211"/>
      <c r="K166" s="211"/>
      <c r="L166" s="212"/>
      <c r="M166" s="210"/>
      <c r="N166" s="211"/>
      <c r="O166" s="211"/>
      <c r="P166" s="211"/>
      <c r="Q166" s="211"/>
      <c r="R166" s="211"/>
      <c r="S166" s="211"/>
      <c r="T166" s="211"/>
      <c r="U166" s="211"/>
      <c r="V166" s="211"/>
      <c r="W166" s="212"/>
      <c r="X166" s="210"/>
      <c r="Y166" s="211"/>
      <c r="Z166" s="211"/>
      <c r="AA166" s="211"/>
      <c r="AB166" s="211"/>
      <c r="AC166" s="211"/>
      <c r="AD166" s="211"/>
      <c r="AE166" s="211"/>
      <c r="AF166" s="211"/>
      <c r="AG166" s="211"/>
      <c r="AH166" s="211"/>
      <c r="AI166" s="211"/>
      <c r="AJ166" s="211"/>
      <c r="AK166" s="211"/>
      <c r="AL166" s="211"/>
      <c r="AM166" s="211"/>
      <c r="AN166" s="211"/>
      <c r="AO166" s="211"/>
      <c r="AP166" s="212"/>
    </row>
    <row r="167" spans="4:42" ht="18" customHeight="1">
      <c r="D167" s="205">
        <f>$D162+1</f>
        <v>2</v>
      </c>
      <c r="E167" s="207" t="s">
        <v>141</v>
      </c>
      <c r="F167" s="208"/>
      <c r="G167" s="208"/>
      <c r="H167" s="208"/>
      <c r="I167" s="208"/>
      <c r="J167" s="208"/>
      <c r="K167" s="208"/>
      <c r="L167" s="209"/>
      <c r="M167" s="207" t="s">
        <v>180</v>
      </c>
      <c r="N167" s="208"/>
      <c r="O167" s="208"/>
      <c r="P167" s="208"/>
      <c r="Q167" s="208"/>
      <c r="R167" s="208"/>
      <c r="S167" s="208"/>
      <c r="T167" s="208"/>
      <c r="U167" s="208"/>
      <c r="V167" s="208"/>
      <c r="W167" s="209"/>
      <c r="X167" s="207" t="s">
        <v>179</v>
      </c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8"/>
      <c r="AI167" s="208"/>
      <c r="AJ167" s="208"/>
      <c r="AK167" s="208"/>
      <c r="AL167" s="208"/>
      <c r="AM167" s="208"/>
      <c r="AN167" s="208"/>
      <c r="AO167" s="208"/>
      <c r="AP167" s="209"/>
    </row>
    <row r="168" spans="4:42" ht="18" customHeight="1">
      <c r="D168" s="206"/>
      <c r="E168" s="210"/>
      <c r="F168" s="211"/>
      <c r="G168" s="211"/>
      <c r="H168" s="211"/>
      <c r="I168" s="211"/>
      <c r="J168" s="211"/>
      <c r="K168" s="211"/>
      <c r="L168" s="212"/>
      <c r="M168" s="210"/>
      <c r="N168" s="211"/>
      <c r="O168" s="211"/>
      <c r="P168" s="211"/>
      <c r="Q168" s="211"/>
      <c r="R168" s="211"/>
      <c r="S168" s="211"/>
      <c r="T168" s="211"/>
      <c r="U168" s="211"/>
      <c r="V168" s="211"/>
      <c r="W168" s="212"/>
      <c r="X168" s="210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1"/>
      <c r="AI168" s="211"/>
      <c r="AJ168" s="211"/>
      <c r="AK168" s="211"/>
      <c r="AL168" s="211"/>
      <c r="AM168" s="211"/>
      <c r="AN168" s="211"/>
      <c r="AO168" s="211"/>
      <c r="AP168" s="212"/>
    </row>
    <row r="169" spans="4:42" ht="18" customHeight="1">
      <c r="D169" s="205">
        <f>$D167+1</f>
        <v>3</v>
      </c>
      <c r="E169" s="207" t="s">
        <v>142</v>
      </c>
      <c r="F169" s="208"/>
      <c r="G169" s="208"/>
      <c r="H169" s="208"/>
      <c r="I169" s="208"/>
      <c r="J169" s="208"/>
      <c r="K169" s="208"/>
      <c r="L169" s="209"/>
      <c r="M169" s="207" t="s">
        <v>181</v>
      </c>
      <c r="N169" s="208"/>
      <c r="O169" s="208"/>
      <c r="P169" s="208"/>
      <c r="Q169" s="208"/>
      <c r="R169" s="208"/>
      <c r="S169" s="208"/>
      <c r="T169" s="208"/>
      <c r="U169" s="208"/>
      <c r="V169" s="208"/>
      <c r="W169" s="209"/>
      <c r="X169" s="207" t="s">
        <v>1459</v>
      </c>
      <c r="Y169" s="208"/>
      <c r="Z169" s="208"/>
      <c r="AA169" s="208"/>
      <c r="AB169" s="208"/>
      <c r="AC169" s="208"/>
      <c r="AD169" s="208"/>
      <c r="AE169" s="208"/>
      <c r="AF169" s="208"/>
      <c r="AG169" s="208"/>
      <c r="AH169" s="208"/>
      <c r="AI169" s="208"/>
      <c r="AJ169" s="208"/>
      <c r="AK169" s="208"/>
      <c r="AL169" s="208"/>
      <c r="AM169" s="208"/>
      <c r="AN169" s="208"/>
      <c r="AO169" s="208"/>
      <c r="AP169" s="209"/>
    </row>
    <row r="170" spans="4:42" ht="18" customHeight="1">
      <c r="D170" s="213"/>
      <c r="E170" s="214"/>
      <c r="F170" s="215"/>
      <c r="G170" s="215"/>
      <c r="H170" s="215"/>
      <c r="I170" s="215"/>
      <c r="J170" s="215"/>
      <c r="K170" s="215"/>
      <c r="L170" s="216"/>
      <c r="M170" s="214"/>
      <c r="N170" s="215"/>
      <c r="O170" s="215"/>
      <c r="P170" s="215"/>
      <c r="Q170" s="215"/>
      <c r="R170" s="215"/>
      <c r="S170" s="215"/>
      <c r="T170" s="215"/>
      <c r="U170" s="215"/>
      <c r="V170" s="215"/>
      <c r="W170" s="216"/>
      <c r="X170" s="214"/>
      <c r="Y170" s="215"/>
      <c r="Z170" s="215"/>
      <c r="AA170" s="215"/>
      <c r="AB170" s="215"/>
      <c r="AC170" s="215"/>
      <c r="AD170" s="215"/>
      <c r="AE170" s="215"/>
      <c r="AF170" s="215"/>
      <c r="AG170" s="215"/>
      <c r="AH170" s="215"/>
      <c r="AI170" s="215"/>
      <c r="AJ170" s="215"/>
      <c r="AK170" s="215"/>
      <c r="AL170" s="215"/>
      <c r="AM170" s="215"/>
      <c r="AN170" s="215"/>
      <c r="AO170" s="215"/>
      <c r="AP170" s="216"/>
    </row>
    <row r="171" spans="4:42" ht="18" customHeight="1">
      <c r="D171" s="213"/>
      <c r="E171" s="214"/>
      <c r="F171" s="215"/>
      <c r="G171" s="215"/>
      <c r="H171" s="215"/>
      <c r="I171" s="215"/>
      <c r="J171" s="215"/>
      <c r="K171" s="215"/>
      <c r="L171" s="216"/>
      <c r="M171" s="214"/>
      <c r="N171" s="215"/>
      <c r="O171" s="215"/>
      <c r="P171" s="215"/>
      <c r="Q171" s="215"/>
      <c r="R171" s="215"/>
      <c r="S171" s="215"/>
      <c r="T171" s="215"/>
      <c r="U171" s="215"/>
      <c r="V171" s="215"/>
      <c r="W171" s="216"/>
      <c r="X171" s="214"/>
      <c r="Y171" s="215"/>
      <c r="Z171" s="215"/>
      <c r="AA171" s="215"/>
      <c r="AB171" s="215"/>
      <c r="AC171" s="215"/>
      <c r="AD171" s="215"/>
      <c r="AE171" s="215"/>
      <c r="AF171" s="215"/>
      <c r="AG171" s="215"/>
      <c r="AH171" s="215"/>
      <c r="AI171" s="215"/>
      <c r="AJ171" s="215"/>
      <c r="AK171" s="215"/>
      <c r="AL171" s="215"/>
      <c r="AM171" s="215"/>
      <c r="AN171" s="215"/>
      <c r="AO171" s="215"/>
      <c r="AP171" s="216"/>
    </row>
    <row r="172" spans="4:42" ht="18" customHeight="1">
      <c r="D172" s="206"/>
      <c r="E172" s="210"/>
      <c r="F172" s="211"/>
      <c r="G172" s="211"/>
      <c r="H172" s="211"/>
      <c r="I172" s="211"/>
      <c r="J172" s="211"/>
      <c r="K172" s="211"/>
      <c r="L172" s="212"/>
      <c r="M172" s="210"/>
      <c r="N172" s="211"/>
      <c r="O172" s="211"/>
      <c r="P172" s="211"/>
      <c r="Q172" s="211"/>
      <c r="R172" s="211"/>
      <c r="S172" s="211"/>
      <c r="T172" s="211"/>
      <c r="U172" s="211"/>
      <c r="V172" s="211"/>
      <c r="W172" s="212"/>
      <c r="X172" s="210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1"/>
      <c r="AI172" s="211"/>
      <c r="AJ172" s="211"/>
      <c r="AK172" s="211"/>
      <c r="AL172" s="211"/>
      <c r="AM172" s="211"/>
      <c r="AN172" s="211"/>
      <c r="AO172" s="211"/>
      <c r="AP172" s="212"/>
    </row>
    <row r="173" spans="4:42" ht="18" customHeight="1">
      <c r="D173" s="205">
        <f>$D169+1</f>
        <v>4</v>
      </c>
      <c r="E173" s="207" t="s">
        <v>143</v>
      </c>
      <c r="F173" s="208"/>
      <c r="G173" s="208"/>
      <c r="H173" s="208"/>
      <c r="I173" s="208"/>
      <c r="J173" s="208"/>
      <c r="K173" s="208"/>
      <c r="L173" s="209"/>
      <c r="M173" s="207" t="s">
        <v>182</v>
      </c>
      <c r="N173" s="208"/>
      <c r="O173" s="208"/>
      <c r="P173" s="208"/>
      <c r="Q173" s="208"/>
      <c r="R173" s="208"/>
      <c r="S173" s="208"/>
      <c r="T173" s="208"/>
      <c r="U173" s="208"/>
      <c r="V173" s="208"/>
      <c r="W173" s="209"/>
      <c r="X173" s="207" t="s">
        <v>1239</v>
      </c>
      <c r="Y173" s="208"/>
      <c r="Z173" s="208"/>
      <c r="AA173" s="208"/>
      <c r="AB173" s="208"/>
      <c r="AC173" s="208"/>
      <c r="AD173" s="208"/>
      <c r="AE173" s="208"/>
      <c r="AF173" s="208"/>
      <c r="AG173" s="208"/>
      <c r="AH173" s="208"/>
      <c r="AI173" s="208"/>
      <c r="AJ173" s="208"/>
      <c r="AK173" s="208"/>
      <c r="AL173" s="208"/>
      <c r="AM173" s="208"/>
      <c r="AN173" s="208"/>
      <c r="AO173" s="208"/>
      <c r="AP173" s="209"/>
    </row>
    <row r="174" spans="4:42" ht="18" customHeight="1">
      <c r="D174" s="213"/>
      <c r="E174" s="214"/>
      <c r="F174" s="215"/>
      <c r="G174" s="215"/>
      <c r="H174" s="215"/>
      <c r="I174" s="215"/>
      <c r="J174" s="215"/>
      <c r="K174" s="215"/>
      <c r="L174" s="216"/>
      <c r="M174" s="214"/>
      <c r="N174" s="215"/>
      <c r="O174" s="215"/>
      <c r="P174" s="215"/>
      <c r="Q174" s="215"/>
      <c r="R174" s="215"/>
      <c r="S174" s="215"/>
      <c r="T174" s="215"/>
      <c r="U174" s="215"/>
      <c r="V174" s="215"/>
      <c r="W174" s="216"/>
      <c r="X174" s="214"/>
      <c r="Y174" s="215"/>
      <c r="Z174" s="215"/>
      <c r="AA174" s="215"/>
      <c r="AB174" s="215"/>
      <c r="AC174" s="215"/>
      <c r="AD174" s="215"/>
      <c r="AE174" s="215"/>
      <c r="AF174" s="215"/>
      <c r="AG174" s="215"/>
      <c r="AH174" s="215"/>
      <c r="AI174" s="215"/>
      <c r="AJ174" s="215"/>
      <c r="AK174" s="215"/>
      <c r="AL174" s="215"/>
      <c r="AM174" s="215"/>
      <c r="AN174" s="215"/>
      <c r="AO174" s="215"/>
      <c r="AP174" s="216"/>
    </row>
    <row r="175" spans="4:42" ht="18" customHeight="1">
      <c r="D175" s="213"/>
      <c r="E175" s="214"/>
      <c r="F175" s="215"/>
      <c r="G175" s="215"/>
      <c r="H175" s="215"/>
      <c r="I175" s="215"/>
      <c r="J175" s="215"/>
      <c r="K175" s="215"/>
      <c r="L175" s="216"/>
      <c r="M175" s="214"/>
      <c r="N175" s="215"/>
      <c r="O175" s="215"/>
      <c r="P175" s="215"/>
      <c r="Q175" s="215"/>
      <c r="R175" s="215"/>
      <c r="S175" s="215"/>
      <c r="T175" s="215"/>
      <c r="U175" s="215"/>
      <c r="V175" s="215"/>
      <c r="W175" s="216"/>
      <c r="X175" s="214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215"/>
      <c r="AL175" s="215"/>
      <c r="AM175" s="215"/>
      <c r="AN175" s="215"/>
      <c r="AO175" s="215"/>
      <c r="AP175" s="216"/>
    </row>
    <row r="176" spans="4:42" ht="18" customHeight="1">
      <c r="D176" s="213"/>
      <c r="E176" s="214"/>
      <c r="F176" s="215"/>
      <c r="G176" s="215"/>
      <c r="H176" s="215"/>
      <c r="I176" s="215"/>
      <c r="J176" s="215"/>
      <c r="K176" s="215"/>
      <c r="L176" s="216"/>
      <c r="M176" s="214"/>
      <c r="N176" s="215"/>
      <c r="O176" s="215"/>
      <c r="P176" s="215"/>
      <c r="Q176" s="215"/>
      <c r="R176" s="215"/>
      <c r="S176" s="215"/>
      <c r="T176" s="215"/>
      <c r="U176" s="215"/>
      <c r="V176" s="215"/>
      <c r="W176" s="216"/>
      <c r="X176" s="214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215"/>
      <c r="AL176" s="215"/>
      <c r="AM176" s="215"/>
      <c r="AN176" s="215"/>
      <c r="AO176" s="215"/>
      <c r="AP176" s="216"/>
    </row>
    <row r="177" spans="4:42" ht="18" customHeight="1">
      <c r="D177" s="213"/>
      <c r="E177" s="214"/>
      <c r="F177" s="215"/>
      <c r="G177" s="215"/>
      <c r="H177" s="215"/>
      <c r="I177" s="215"/>
      <c r="J177" s="215"/>
      <c r="K177" s="215"/>
      <c r="L177" s="216"/>
      <c r="M177" s="214"/>
      <c r="N177" s="215"/>
      <c r="O177" s="215"/>
      <c r="P177" s="215"/>
      <c r="Q177" s="215"/>
      <c r="R177" s="215"/>
      <c r="S177" s="215"/>
      <c r="T177" s="215"/>
      <c r="U177" s="215"/>
      <c r="V177" s="215"/>
      <c r="W177" s="216"/>
      <c r="X177" s="214"/>
      <c r="Y177" s="215"/>
      <c r="Z177" s="215"/>
      <c r="AA177" s="215"/>
      <c r="AB177" s="215"/>
      <c r="AC177" s="215"/>
      <c r="AD177" s="215"/>
      <c r="AE177" s="215"/>
      <c r="AF177" s="215"/>
      <c r="AG177" s="215"/>
      <c r="AH177" s="215"/>
      <c r="AI177" s="215"/>
      <c r="AJ177" s="215"/>
      <c r="AK177" s="215"/>
      <c r="AL177" s="215"/>
      <c r="AM177" s="215"/>
      <c r="AN177" s="215"/>
      <c r="AO177" s="215"/>
      <c r="AP177" s="216"/>
    </row>
    <row r="178" spans="4:42" ht="18" customHeight="1">
      <c r="D178" s="213"/>
      <c r="E178" s="214"/>
      <c r="F178" s="215"/>
      <c r="G178" s="215"/>
      <c r="H178" s="215"/>
      <c r="I178" s="215"/>
      <c r="J178" s="215"/>
      <c r="K178" s="215"/>
      <c r="L178" s="216"/>
      <c r="M178" s="214"/>
      <c r="N178" s="215"/>
      <c r="O178" s="215"/>
      <c r="P178" s="215"/>
      <c r="Q178" s="215"/>
      <c r="R178" s="215"/>
      <c r="S178" s="215"/>
      <c r="T178" s="215"/>
      <c r="U178" s="215"/>
      <c r="V178" s="215"/>
      <c r="W178" s="216"/>
      <c r="X178" s="214"/>
      <c r="Y178" s="215"/>
      <c r="Z178" s="215"/>
      <c r="AA178" s="215"/>
      <c r="AB178" s="215"/>
      <c r="AC178" s="215"/>
      <c r="AD178" s="215"/>
      <c r="AE178" s="215"/>
      <c r="AF178" s="215"/>
      <c r="AG178" s="215"/>
      <c r="AH178" s="215"/>
      <c r="AI178" s="215"/>
      <c r="AJ178" s="215"/>
      <c r="AK178" s="215"/>
      <c r="AL178" s="215"/>
      <c r="AM178" s="215"/>
      <c r="AN178" s="215"/>
      <c r="AO178" s="215"/>
      <c r="AP178" s="216"/>
    </row>
    <row r="179" spans="4:42" ht="18" customHeight="1">
      <c r="D179" s="213"/>
      <c r="E179" s="214"/>
      <c r="F179" s="215"/>
      <c r="G179" s="215"/>
      <c r="H179" s="215"/>
      <c r="I179" s="215"/>
      <c r="J179" s="215"/>
      <c r="K179" s="215"/>
      <c r="L179" s="216"/>
      <c r="M179" s="214"/>
      <c r="N179" s="215"/>
      <c r="O179" s="215"/>
      <c r="P179" s="215"/>
      <c r="Q179" s="215"/>
      <c r="R179" s="215"/>
      <c r="S179" s="215"/>
      <c r="T179" s="215"/>
      <c r="U179" s="215"/>
      <c r="V179" s="215"/>
      <c r="W179" s="216"/>
      <c r="X179" s="214"/>
      <c r="Y179" s="215"/>
      <c r="Z179" s="215"/>
      <c r="AA179" s="215"/>
      <c r="AB179" s="215"/>
      <c r="AC179" s="215"/>
      <c r="AD179" s="215"/>
      <c r="AE179" s="215"/>
      <c r="AF179" s="215"/>
      <c r="AG179" s="215"/>
      <c r="AH179" s="215"/>
      <c r="AI179" s="215"/>
      <c r="AJ179" s="215"/>
      <c r="AK179" s="215"/>
      <c r="AL179" s="215"/>
      <c r="AM179" s="215"/>
      <c r="AN179" s="215"/>
      <c r="AO179" s="215"/>
      <c r="AP179" s="216"/>
    </row>
    <row r="180" spans="4:42" ht="18" customHeight="1">
      <c r="D180" s="213"/>
      <c r="E180" s="214"/>
      <c r="F180" s="215"/>
      <c r="G180" s="215"/>
      <c r="H180" s="215"/>
      <c r="I180" s="215"/>
      <c r="J180" s="215"/>
      <c r="K180" s="215"/>
      <c r="L180" s="216"/>
      <c r="M180" s="214"/>
      <c r="N180" s="215"/>
      <c r="O180" s="215"/>
      <c r="P180" s="215"/>
      <c r="Q180" s="215"/>
      <c r="R180" s="215"/>
      <c r="S180" s="215"/>
      <c r="T180" s="215"/>
      <c r="U180" s="215"/>
      <c r="V180" s="215"/>
      <c r="W180" s="216"/>
      <c r="X180" s="214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5"/>
      <c r="AI180" s="215"/>
      <c r="AJ180" s="215"/>
      <c r="AK180" s="215"/>
      <c r="AL180" s="215"/>
      <c r="AM180" s="215"/>
      <c r="AN180" s="215"/>
      <c r="AO180" s="215"/>
      <c r="AP180" s="216"/>
    </row>
    <row r="181" spans="4:42" ht="18" customHeight="1">
      <c r="D181" s="206"/>
      <c r="E181" s="210"/>
      <c r="F181" s="211"/>
      <c r="G181" s="211"/>
      <c r="H181" s="211"/>
      <c r="I181" s="211"/>
      <c r="J181" s="211"/>
      <c r="K181" s="211"/>
      <c r="L181" s="212"/>
      <c r="M181" s="210"/>
      <c r="N181" s="211"/>
      <c r="O181" s="211"/>
      <c r="P181" s="211"/>
      <c r="Q181" s="211"/>
      <c r="R181" s="211"/>
      <c r="S181" s="211"/>
      <c r="T181" s="211"/>
      <c r="U181" s="211"/>
      <c r="V181" s="211"/>
      <c r="W181" s="212"/>
      <c r="X181" s="210"/>
      <c r="Y181" s="211"/>
      <c r="Z181" s="211"/>
      <c r="AA181" s="211"/>
      <c r="AB181" s="211"/>
      <c r="AC181" s="211"/>
      <c r="AD181" s="211"/>
      <c r="AE181" s="211"/>
      <c r="AF181" s="211"/>
      <c r="AG181" s="211"/>
      <c r="AH181" s="211"/>
      <c r="AI181" s="211"/>
      <c r="AJ181" s="211"/>
      <c r="AK181" s="211"/>
      <c r="AL181" s="211"/>
      <c r="AM181" s="211"/>
      <c r="AN181" s="211"/>
      <c r="AO181" s="211"/>
      <c r="AP181" s="212"/>
    </row>
    <row r="182" spans="4:42" ht="18" customHeight="1">
      <c r="D182" s="205">
        <f>$D173+1</f>
        <v>5</v>
      </c>
      <c r="E182" s="207" t="s">
        <v>144</v>
      </c>
      <c r="F182" s="208"/>
      <c r="G182" s="208"/>
      <c r="H182" s="208"/>
      <c r="I182" s="208"/>
      <c r="J182" s="208"/>
      <c r="K182" s="208"/>
      <c r="L182" s="209"/>
      <c r="M182" s="207" t="s">
        <v>183</v>
      </c>
      <c r="N182" s="208"/>
      <c r="O182" s="208"/>
      <c r="P182" s="208"/>
      <c r="Q182" s="208"/>
      <c r="R182" s="208"/>
      <c r="S182" s="208"/>
      <c r="T182" s="208"/>
      <c r="U182" s="208"/>
      <c r="V182" s="208"/>
      <c r="W182" s="209"/>
      <c r="X182" s="207" t="s">
        <v>210</v>
      </c>
      <c r="Y182" s="208"/>
      <c r="Z182" s="208"/>
      <c r="AA182" s="208"/>
      <c r="AB182" s="208"/>
      <c r="AC182" s="208"/>
      <c r="AD182" s="208"/>
      <c r="AE182" s="208"/>
      <c r="AF182" s="208"/>
      <c r="AG182" s="208"/>
      <c r="AH182" s="208"/>
      <c r="AI182" s="208"/>
      <c r="AJ182" s="208"/>
      <c r="AK182" s="208"/>
      <c r="AL182" s="208"/>
      <c r="AM182" s="208"/>
      <c r="AN182" s="208"/>
      <c r="AO182" s="208"/>
      <c r="AP182" s="209"/>
    </row>
    <row r="183" spans="4:42" ht="18" customHeight="1">
      <c r="D183" s="206"/>
      <c r="E183" s="210"/>
      <c r="F183" s="211"/>
      <c r="G183" s="211"/>
      <c r="H183" s="211"/>
      <c r="I183" s="211"/>
      <c r="J183" s="211"/>
      <c r="K183" s="211"/>
      <c r="L183" s="212"/>
      <c r="M183" s="210"/>
      <c r="N183" s="211"/>
      <c r="O183" s="211"/>
      <c r="P183" s="211"/>
      <c r="Q183" s="211"/>
      <c r="R183" s="211"/>
      <c r="S183" s="211"/>
      <c r="T183" s="211"/>
      <c r="U183" s="211"/>
      <c r="V183" s="211"/>
      <c r="W183" s="212"/>
      <c r="X183" s="210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1"/>
      <c r="AI183" s="211"/>
      <c r="AJ183" s="211"/>
      <c r="AK183" s="211"/>
      <c r="AL183" s="211"/>
      <c r="AM183" s="211"/>
      <c r="AN183" s="211"/>
      <c r="AO183" s="211"/>
      <c r="AP183" s="212"/>
    </row>
    <row r="184" spans="4:42" ht="18" customHeight="1">
      <c r="D184" s="205">
        <f>$D182+1</f>
        <v>6</v>
      </c>
      <c r="E184" s="207" t="s">
        <v>145</v>
      </c>
      <c r="F184" s="208"/>
      <c r="G184" s="208"/>
      <c r="H184" s="208"/>
      <c r="I184" s="208"/>
      <c r="J184" s="208"/>
      <c r="K184" s="208"/>
      <c r="L184" s="209"/>
      <c r="M184" s="207" t="s">
        <v>184</v>
      </c>
      <c r="N184" s="208"/>
      <c r="O184" s="208"/>
      <c r="P184" s="208"/>
      <c r="Q184" s="208"/>
      <c r="R184" s="208"/>
      <c r="S184" s="208"/>
      <c r="T184" s="208"/>
      <c r="U184" s="208"/>
      <c r="V184" s="208"/>
      <c r="W184" s="209"/>
      <c r="X184" s="207" t="s">
        <v>209</v>
      </c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8"/>
      <c r="AI184" s="208"/>
      <c r="AJ184" s="208"/>
      <c r="AK184" s="208"/>
      <c r="AL184" s="208"/>
      <c r="AM184" s="208"/>
      <c r="AN184" s="208"/>
      <c r="AO184" s="208"/>
      <c r="AP184" s="209"/>
    </row>
    <row r="185" spans="4:42" ht="18" customHeight="1">
      <c r="D185" s="206"/>
      <c r="E185" s="210"/>
      <c r="F185" s="211"/>
      <c r="G185" s="211"/>
      <c r="H185" s="211"/>
      <c r="I185" s="211"/>
      <c r="J185" s="211"/>
      <c r="K185" s="211"/>
      <c r="L185" s="212"/>
      <c r="M185" s="210"/>
      <c r="N185" s="211"/>
      <c r="O185" s="211"/>
      <c r="P185" s="211"/>
      <c r="Q185" s="211"/>
      <c r="R185" s="211"/>
      <c r="S185" s="211"/>
      <c r="T185" s="211"/>
      <c r="U185" s="211"/>
      <c r="V185" s="211"/>
      <c r="W185" s="212"/>
      <c r="X185" s="210"/>
      <c r="Y185" s="211"/>
      <c r="Z185" s="211"/>
      <c r="AA185" s="211"/>
      <c r="AB185" s="211"/>
      <c r="AC185" s="211"/>
      <c r="AD185" s="211"/>
      <c r="AE185" s="211"/>
      <c r="AF185" s="211"/>
      <c r="AG185" s="211"/>
      <c r="AH185" s="211"/>
      <c r="AI185" s="211"/>
      <c r="AJ185" s="211"/>
      <c r="AK185" s="211"/>
      <c r="AL185" s="211"/>
      <c r="AM185" s="211"/>
      <c r="AN185" s="211"/>
      <c r="AO185" s="211"/>
      <c r="AP185" s="212"/>
    </row>
    <row r="186" spans="4:42" ht="18" customHeight="1">
      <c r="D186" s="205">
        <f>$D184+1</f>
        <v>7</v>
      </c>
      <c r="E186" s="207" t="s">
        <v>146</v>
      </c>
      <c r="F186" s="208"/>
      <c r="G186" s="208"/>
      <c r="H186" s="208"/>
      <c r="I186" s="208"/>
      <c r="J186" s="208"/>
      <c r="K186" s="208"/>
      <c r="L186" s="209"/>
      <c r="M186" s="207" t="s">
        <v>186</v>
      </c>
      <c r="N186" s="208"/>
      <c r="O186" s="208"/>
      <c r="P186" s="208"/>
      <c r="Q186" s="208"/>
      <c r="R186" s="208"/>
      <c r="S186" s="208"/>
      <c r="T186" s="208"/>
      <c r="U186" s="208"/>
      <c r="V186" s="208"/>
      <c r="W186" s="209"/>
      <c r="X186" s="207" t="s">
        <v>185</v>
      </c>
      <c r="Y186" s="208"/>
      <c r="Z186" s="208"/>
      <c r="AA186" s="208"/>
      <c r="AB186" s="208"/>
      <c r="AC186" s="208"/>
      <c r="AD186" s="208"/>
      <c r="AE186" s="208"/>
      <c r="AF186" s="208"/>
      <c r="AG186" s="208"/>
      <c r="AH186" s="208"/>
      <c r="AI186" s="208"/>
      <c r="AJ186" s="208"/>
      <c r="AK186" s="208"/>
      <c r="AL186" s="208"/>
      <c r="AM186" s="208"/>
      <c r="AN186" s="208"/>
      <c r="AO186" s="208"/>
      <c r="AP186" s="209"/>
    </row>
    <row r="187" spans="4:42" ht="18" customHeight="1">
      <c r="D187" s="213"/>
      <c r="E187" s="214"/>
      <c r="F187" s="215"/>
      <c r="G187" s="215"/>
      <c r="H187" s="215"/>
      <c r="I187" s="215"/>
      <c r="J187" s="215"/>
      <c r="K187" s="215"/>
      <c r="L187" s="216"/>
      <c r="M187" s="214"/>
      <c r="N187" s="215"/>
      <c r="O187" s="215"/>
      <c r="P187" s="215"/>
      <c r="Q187" s="215"/>
      <c r="R187" s="215"/>
      <c r="S187" s="215"/>
      <c r="T187" s="215"/>
      <c r="U187" s="215"/>
      <c r="V187" s="215"/>
      <c r="W187" s="216"/>
      <c r="X187" s="214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215"/>
      <c r="AL187" s="215"/>
      <c r="AM187" s="215"/>
      <c r="AN187" s="215"/>
      <c r="AO187" s="215"/>
      <c r="AP187" s="216"/>
    </row>
    <row r="188" spans="4:42" ht="18" customHeight="1">
      <c r="D188" s="213"/>
      <c r="E188" s="214"/>
      <c r="F188" s="215"/>
      <c r="G188" s="215"/>
      <c r="H188" s="215"/>
      <c r="I188" s="215"/>
      <c r="J188" s="215"/>
      <c r="K188" s="215"/>
      <c r="L188" s="216"/>
      <c r="M188" s="214"/>
      <c r="N188" s="215"/>
      <c r="O188" s="215"/>
      <c r="P188" s="215"/>
      <c r="Q188" s="215"/>
      <c r="R188" s="215"/>
      <c r="S188" s="215"/>
      <c r="T188" s="215"/>
      <c r="U188" s="215"/>
      <c r="V188" s="215"/>
      <c r="W188" s="216"/>
      <c r="X188" s="214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215"/>
      <c r="AL188" s="215"/>
      <c r="AM188" s="215"/>
      <c r="AN188" s="215"/>
      <c r="AO188" s="215"/>
      <c r="AP188" s="216"/>
    </row>
    <row r="189" spans="4:42" ht="18" customHeight="1">
      <c r="D189" s="213"/>
      <c r="E189" s="214"/>
      <c r="F189" s="215"/>
      <c r="G189" s="215"/>
      <c r="H189" s="215"/>
      <c r="I189" s="215"/>
      <c r="J189" s="215"/>
      <c r="K189" s="215"/>
      <c r="L189" s="216"/>
      <c r="M189" s="214"/>
      <c r="N189" s="215"/>
      <c r="O189" s="215"/>
      <c r="P189" s="215"/>
      <c r="Q189" s="215"/>
      <c r="R189" s="215"/>
      <c r="S189" s="215"/>
      <c r="T189" s="215"/>
      <c r="U189" s="215"/>
      <c r="V189" s="215"/>
      <c r="W189" s="216"/>
      <c r="X189" s="214"/>
      <c r="Y189" s="215"/>
      <c r="Z189" s="215"/>
      <c r="AA189" s="215"/>
      <c r="AB189" s="215"/>
      <c r="AC189" s="215"/>
      <c r="AD189" s="215"/>
      <c r="AE189" s="215"/>
      <c r="AF189" s="215"/>
      <c r="AG189" s="215"/>
      <c r="AH189" s="215"/>
      <c r="AI189" s="215"/>
      <c r="AJ189" s="215"/>
      <c r="AK189" s="215"/>
      <c r="AL189" s="215"/>
      <c r="AM189" s="215"/>
      <c r="AN189" s="215"/>
      <c r="AO189" s="215"/>
      <c r="AP189" s="216"/>
    </row>
    <row r="190" spans="4:42" ht="18" customHeight="1">
      <c r="D190" s="206"/>
      <c r="E190" s="210"/>
      <c r="F190" s="211"/>
      <c r="G190" s="211"/>
      <c r="H190" s="211"/>
      <c r="I190" s="211"/>
      <c r="J190" s="211"/>
      <c r="K190" s="211"/>
      <c r="L190" s="212"/>
      <c r="M190" s="210"/>
      <c r="N190" s="211"/>
      <c r="O190" s="211"/>
      <c r="P190" s="211"/>
      <c r="Q190" s="211"/>
      <c r="R190" s="211"/>
      <c r="S190" s="211"/>
      <c r="T190" s="211"/>
      <c r="U190" s="211"/>
      <c r="V190" s="211"/>
      <c r="W190" s="212"/>
      <c r="X190" s="210"/>
      <c r="Y190" s="211"/>
      <c r="Z190" s="211"/>
      <c r="AA190" s="211"/>
      <c r="AB190" s="211"/>
      <c r="AC190" s="211"/>
      <c r="AD190" s="211"/>
      <c r="AE190" s="211"/>
      <c r="AF190" s="211"/>
      <c r="AG190" s="211"/>
      <c r="AH190" s="211"/>
      <c r="AI190" s="211"/>
      <c r="AJ190" s="211"/>
      <c r="AK190" s="211"/>
      <c r="AL190" s="211"/>
      <c r="AM190" s="211"/>
      <c r="AN190" s="211"/>
      <c r="AO190" s="211"/>
      <c r="AP190" s="212"/>
    </row>
    <row r="191" spans="4:42" ht="18" customHeight="1">
      <c r="D191" s="205">
        <f>$D186+1</f>
        <v>8</v>
      </c>
      <c r="E191" s="207" t="s">
        <v>1171</v>
      </c>
      <c r="F191" s="208"/>
      <c r="G191" s="208"/>
      <c r="H191" s="208"/>
      <c r="I191" s="208"/>
      <c r="J191" s="208"/>
      <c r="K191" s="208"/>
      <c r="L191" s="209"/>
      <c r="M191" s="207" t="s">
        <v>1221</v>
      </c>
      <c r="N191" s="208"/>
      <c r="O191" s="208"/>
      <c r="P191" s="208"/>
      <c r="Q191" s="208"/>
      <c r="R191" s="208"/>
      <c r="S191" s="208"/>
      <c r="T191" s="208"/>
      <c r="U191" s="208"/>
      <c r="V191" s="208"/>
      <c r="W191" s="209"/>
      <c r="X191" s="207" t="s">
        <v>1172</v>
      </c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8"/>
      <c r="AI191" s="208"/>
      <c r="AJ191" s="208"/>
      <c r="AK191" s="208"/>
      <c r="AL191" s="208"/>
      <c r="AM191" s="208"/>
      <c r="AN191" s="208"/>
      <c r="AO191" s="208"/>
      <c r="AP191" s="209"/>
    </row>
    <row r="192" spans="4:42" ht="18" customHeight="1">
      <c r="D192" s="213"/>
      <c r="E192" s="214"/>
      <c r="F192" s="215"/>
      <c r="G192" s="215"/>
      <c r="H192" s="215"/>
      <c r="I192" s="215"/>
      <c r="J192" s="215"/>
      <c r="K192" s="215"/>
      <c r="L192" s="216"/>
      <c r="M192" s="214"/>
      <c r="N192" s="215"/>
      <c r="O192" s="215"/>
      <c r="P192" s="215"/>
      <c r="Q192" s="215"/>
      <c r="R192" s="215"/>
      <c r="S192" s="215"/>
      <c r="T192" s="215"/>
      <c r="U192" s="215"/>
      <c r="V192" s="215"/>
      <c r="W192" s="216"/>
      <c r="X192" s="214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5"/>
      <c r="AI192" s="215"/>
      <c r="AJ192" s="215"/>
      <c r="AK192" s="215"/>
      <c r="AL192" s="215"/>
      <c r="AM192" s="215"/>
      <c r="AN192" s="215"/>
      <c r="AO192" s="215"/>
      <c r="AP192" s="216"/>
    </row>
    <row r="193" spans="4:42" ht="18" customHeight="1">
      <c r="D193" s="206"/>
      <c r="E193" s="210"/>
      <c r="F193" s="211"/>
      <c r="G193" s="211"/>
      <c r="H193" s="211"/>
      <c r="I193" s="211"/>
      <c r="J193" s="211"/>
      <c r="K193" s="211"/>
      <c r="L193" s="212"/>
      <c r="M193" s="210"/>
      <c r="N193" s="211"/>
      <c r="O193" s="211"/>
      <c r="P193" s="211"/>
      <c r="Q193" s="211"/>
      <c r="R193" s="211"/>
      <c r="S193" s="211"/>
      <c r="T193" s="211"/>
      <c r="U193" s="211"/>
      <c r="V193" s="211"/>
      <c r="W193" s="212"/>
      <c r="X193" s="210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2"/>
    </row>
    <row r="194" spans="4:42" ht="18" customHeight="1">
      <c r="D194" s="205">
        <f>$D191+1</f>
        <v>9</v>
      </c>
      <c r="E194" s="207" t="s">
        <v>147</v>
      </c>
      <c r="F194" s="208"/>
      <c r="G194" s="208"/>
      <c r="H194" s="208"/>
      <c r="I194" s="208"/>
      <c r="J194" s="208"/>
      <c r="K194" s="208"/>
      <c r="L194" s="209"/>
      <c r="M194" s="207" t="s">
        <v>189</v>
      </c>
      <c r="N194" s="208"/>
      <c r="O194" s="208"/>
      <c r="P194" s="208"/>
      <c r="Q194" s="208"/>
      <c r="R194" s="208"/>
      <c r="S194" s="208"/>
      <c r="T194" s="208"/>
      <c r="U194" s="208"/>
      <c r="V194" s="208"/>
      <c r="W194" s="209"/>
      <c r="X194" s="207" t="s">
        <v>187</v>
      </c>
      <c r="Y194" s="208"/>
      <c r="Z194" s="208"/>
      <c r="AA194" s="208"/>
      <c r="AB194" s="208"/>
      <c r="AC194" s="208"/>
      <c r="AD194" s="208"/>
      <c r="AE194" s="208"/>
      <c r="AF194" s="208"/>
      <c r="AG194" s="208"/>
      <c r="AH194" s="208"/>
      <c r="AI194" s="208"/>
      <c r="AJ194" s="208"/>
      <c r="AK194" s="208"/>
      <c r="AL194" s="208"/>
      <c r="AM194" s="208"/>
      <c r="AN194" s="208"/>
      <c r="AO194" s="208"/>
      <c r="AP194" s="209"/>
    </row>
    <row r="195" spans="4:42" ht="18" customHeight="1">
      <c r="D195" s="206"/>
      <c r="E195" s="210"/>
      <c r="F195" s="211"/>
      <c r="G195" s="211"/>
      <c r="H195" s="211"/>
      <c r="I195" s="211"/>
      <c r="J195" s="211"/>
      <c r="K195" s="211"/>
      <c r="L195" s="212"/>
      <c r="M195" s="210"/>
      <c r="N195" s="211"/>
      <c r="O195" s="211"/>
      <c r="P195" s="211"/>
      <c r="Q195" s="211"/>
      <c r="R195" s="211"/>
      <c r="S195" s="211"/>
      <c r="T195" s="211"/>
      <c r="U195" s="211"/>
      <c r="V195" s="211"/>
      <c r="W195" s="212"/>
      <c r="X195" s="210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1"/>
      <c r="AI195" s="211"/>
      <c r="AJ195" s="211"/>
      <c r="AK195" s="211"/>
      <c r="AL195" s="211"/>
      <c r="AM195" s="211"/>
      <c r="AN195" s="211"/>
      <c r="AO195" s="211"/>
      <c r="AP195" s="212"/>
    </row>
    <row r="196" spans="4:42" ht="18" customHeight="1">
      <c r="D196" s="205">
        <f>$D194+1</f>
        <v>10</v>
      </c>
      <c r="E196" s="207" t="s">
        <v>148</v>
      </c>
      <c r="F196" s="208"/>
      <c r="G196" s="208"/>
      <c r="H196" s="208"/>
      <c r="I196" s="208"/>
      <c r="J196" s="208"/>
      <c r="K196" s="208"/>
      <c r="L196" s="209"/>
      <c r="M196" s="207" t="s">
        <v>188</v>
      </c>
      <c r="N196" s="208"/>
      <c r="O196" s="208"/>
      <c r="P196" s="208"/>
      <c r="Q196" s="208"/>
      <c r="R196" s="208"/>
      <c r="S196" s="208"/>
      <c r="T196" s="208"/>
      <c r="U196" s="208"/>
      <c r="V196" s="208"/>
      <c r="W196" s="209"/>
      <c r="X196" s="207" t="s">
        <v>190</v>
      </c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8"/>
      <c r="AI196" s="208"/>
      <c r="AJ196" s="208"/>
      <c r="AK196" s="208"/>
      <c r="AL196" s="208"/>
      <c r="AM196" s="208"/>
      <c r="AN196" s="208"/>
      <c r="AO196" s="208"/>
      <c r="AP196" s="209"/>
    </row>
    <row r="197" spans="4:42" ht="18" customHeight="1">
      <c r="D197" s="206"/>
      <c r="E197" s="210"/>
      <c r="F197" s="211"/>
      <c r="G197" s="211"/>
      <c r="H197" s="211"/>
      <c r="I197" s="211"/>
      <c r="J197" s="211"/>
      <c r="K197" s="211"/>
      <c r="L197" s="212"/>
      <c r="M197" s="210"/>
      <c r="N197" s="211"/>
      <c r="O197" s="211"/>
      <c r="P197" s="211"/>
      <c r="Q197" s="211"/>
      <c r="R197" s="211"/>
      <c r="S197" s="211"/>
      <c r="T197" s="211"/>
      <c r="U197" s="211"/>
      <c r="V197" s="211"/>
      <c r="W197" s="212"/>
      <c r="X197" s="210"/>
      <c r="Y197" s="211"/>
      <c r="Z197" s="211"/>
      <c r="AA197" s="211"/>
      <c r="AB197" s="211"/>
      <c r="AC197" s="211"/>
      <c r="AD197" s="211"/>
      <c r="AE197" s="211"/>
      <c r="AF197" s="211"/>
      <c r="AG197" s="211"/>
      <c r="AH197" s="211"/>
      <c r="AI197" s="211"/>
      <c r="AJ197" s="211"/>
      <c r="AK197" s="211"/>
      <c r="AL197" s="211"/>
      <c r="AM197" s="211"/>
      <c r="AN197" s="211"/>
      <c r="AO197" s="211"/>
      <c r="AP197" s="212"/>
    </row>
    <row r="198" spans="4:42" ht="18" customHeight="1">
      <c r="D198" s="205">
        <f>$D196+1</f>
        <v>11</v>
      </c>
      <c r="E198" s="207" t="s">
        <v>149</v>
      </c>
      <c r="F198" s="208"/>
      <c r="G198" s="208"/>
      <c r="H198" s="208"/>
      <c r="I198" s="208"/>
      <c r="J198" s="208"/>
      <c r="K198" s="208"/>
      <c r="L198" s="209"/>
      <c r="M198" s="207" t="s">
        <v>192</v>
      </c>
      <c r="N198" s="208"/>
      <c r="O198" s="208"/>
      <c r="P198" s="208"/>
      <c r="Q198" s="208"/>
      <c r="R198" s="208"/>
      <c r="S198" s="208"/>
      <c r="T198" s="208"/>
      <c r="U198" s="208"/>
      <c r="V198" s="208"/>
      <c r="W198" s="209"/>
      <c r="X198" s="207" t="s">
        <v>191</v>
      </c>
      <c r="Y198" s="208"/>
      <c r="Z198" s="208"/>
      <c r="AA198" s="208"/>
      <c r="AB198" s="208"/>
      <c r="AC198" s="208"/>
      <c r="AD198" s="208"/>
      <c r="AE198" s="208"/>
      <c r="AF198" s="208"/>
      <c r="AG198" s="208"/>
      <c r="AH198" s="208"/>
      <c r="AI198" s="208"/>
      <c r="AJ198" s="208"/>
      <c r="AK198" s="208"/>
      <c r="AL198" s="208"/>
      <c r="AM198" s="208"/>
      <c r="AN198" s="208"/>
      <c r="AO198" s="208"/>
      <c r="AP198" s="209"/>
    </row>
    <row r="199" spans="4:42" ht="18" customHeight="1">
      <c r="D199" s="206"/>
      <c r="E199" s="210"/>
      <c r="F199" s="211"/>
      <c r="G199" s="211"/>
      <c r="H199" s="211"/>
      <c r="I199" s="211"/>
      <c r="J199" s="211"/>
      <c r="K199" s="211"/>
      <c r="L199" s="212"/>
      <c r="M199" s="210"/>
      <c r="N199" s="211"/>
      <c r="O199" s="211"/>
      <c r="P199" s="211"/>
      <c r="Q199" s="211"/>
      <c r="R199" s="211"/>
      <c r="S199" s="211"/>
      <c r="T199" s="211"/>
      <c r="U199" s="211"/>
      <c r="V199" s="211"/>
      <c r="W199" s="212"/>
      <c r="X199" s="210"/>
      <c r="Y199" s="211"/>
      <c r="Z199" s="211"/>
      <c r="AA199" s="211"/>
      <c r="AB199" s="211"/>
      <c r="AC199" s="211"/>
      <c r="AD199" s="211"/>
      <c r="AE199" s="211"/>
      <c r="AF199" s="211"/>
      <c r="AG199" s="211"/>
      <c r="AH199" s="211"/>
      <c r="AI199" s="211"/>
      <c r="AJ199" s="211"/>
      <c r="AK199" s="211"/>
      <c r="AL199" s="211"/>
      <c r="AM199" s="211"/>
      <c r="AN199" s="211"/>
      <c r="AO199" s="211"/>
      <c r="AP199" s="212"/>
    </row>
    <row r="200" spans="4:42" ht="18" customHeight="1">
      <c r="D200" s="205">
        <f>$D198+1</f>
        <v>12</v>
      </c>
      <c r="E200" s="207" t="s">
        <v>150</v>
      </c>
      <c r="F200" s="208"/>
      <c r="G200" s="208"/>
      <c r="H200" s="208"/>
      <c r="I200" s="208"/>
      <c r="J200" s="208"/>
      <c r="K200" s="208"/>
      <c r="L200" s="209"/>
      <c r="M200" s="207" t="s">
        <v>196</v>
      </c>
      <c r="N200" s="208"/>
      <c r="O200" s="208"/>
      <c r="P200" s="208"/>
      <c r="Q200" s="208"/>
      <c r="R200" s="208"/>
      <c r="S200" s="208"/>
      <c r="T200" s="208"/>
      <c r="U200" s="208"/>
      <c r="V200" s="208"/>
      <c r="W200" s="209"/>
      <c r="X200" s="207" t="s">
        <v>202</v>
      </c>
      <c r="Y200" s="208"/>
      <c r="Z200" s="208"/>
      <c r="AA200" s="208"/>
      <c r="AB200" s="208"/>
      <c r="AC200" s="208"/>
      <c r="AD200" s="208"/>
      <c r="AE200" s="208"/>
      <c r="AF200" s="208"/>
      <c r="AG200" s="208"/>
      <c r="AH200" s="208"/>
      <c r="AI200" s="208"/>
      <c r="AJ200" s="208"/>
      <c r="AK200" s="208"/>
      <c r="AL200" s="208"/>
      <c r="AM200" s="208"/>
      <c r="AN200" s="208"/>
      <c r="AO200" s="208"/>
      <c r="AP200" s="209"/>
    </row>
    <row r="201" spans="4:42" ht="18" customHeight="1">
      <c r="D201" s="206"/>
      <c r="E201" s="210"/>
      <c r="F201" s="211"/>
      <c r="G201" s="211"/>
      <c r="H201" s="211"/>
      <c r="I201" s="211"/>
      <c r="J201" s="211"/>
      <c r="K201" s="211"/>
      <c r="L201" s="212"/>
      <c r="M201" s="210"/>
      <c r="N201" s="211"/>
      <c r="O201" s="211"/>
      <c r="P201" s="211"/>
      <c r="Q201" s="211"/>
      <c r="R201" s="211"/>
      <c r="S201" s="211"/>
      <c r="T201" s="211"/>
      <c r="U201" s="211"/>
      <c r="V201" s="211"/>
      <c r="W201" s="212"/>
      <c r="X201" s="210"/>
      <c r="Y201" s="211"/>
      <c r="Z201" s="211"/>
      <c r="AA201" s="211"/>
      <c r="AB201" s="211"/>
      <c r="AC201" s="211"/>
      <c r="AD201" s="211"/>
      <c r="AE201" s="211"/>
      <c r="AF201" s="211"/>
      <c r="AG201" s="211"/>
      <c r="AH201" s="211"/>
      <c r="AI201" s="211"/>
      <c r="AJ201" s="211"/>
      <c r="AK201" s="211"/>
      <c r="AL201" s="211"/>
      <c r="AM201" s="211"/>
      <c r="AN201" s="211"/>
      <c r="AO201" s="211"/>
      <c r="AP201" s="212"/>
    </row>
    <row r="202" spans="4:42" ht="18" customHeight="1">
      <c r="D202" s="205">
        <f>$D200+1</f>
        <v>13</v>
      </c>
      <c r="E202" s="207" t="s">
        <v>151</v>
      </c>
      <c r="F202" s="208"/>
      <c r="G202" s="208"/>
      <c r="H202" s="208"/>
      <c r="I202" s="208"/>
      <c r="J202" s="208"/>
      <c r="K202" s="208"/>
      <c r="L202" s="209"/>
      <c r="M202" s="207" t="s">
        <v>197</v>
      </c>
      <c r="N202" s="208"/>
      <c r="O202" s="208"/>
      <c r="P202" s="208"/>
      <c r="Q202" s="208"/>
      <c r="R202" s="208"/>
      <c r="S202" s="208"/>
      <c r="T202" s="208"/>
      <c r="U202" s="208"/>
      <c r="V202" s="208"/>
      <c r="W202" s="209"/>
      <c r="X202" s="207" t="s">
        <v>203</v>
      </c>
      <c r="Y202" s="208"/>
      <c r="Z202" s="208"/>
      <c r="AA202" s="208"/>
      <c r="AB202" s="208"/>
      <c r="AC202" s="208"/>
      <c r="AD202" s="208"/>
      <c r="AE202" s="208"/>
      <c r="AF202" s="208"/>
      <c r="AG202" s="208"/>
      <c r="AH202" s="208"/>
      <c r="AI202" s="208"/>
      <c r="AJ202" s="208"/>
      <c r="AK202" s="208"/>
      <c r="AL202" s="208"/>
      <c r="AM202" s="208"/>
      <c r="AN202" s="208"/>
      <c r="AO202" s="208"/>
      <c r="AP202" s="209"/>
    </row>
    <row r="203" spans="4:42" ht="18" customHeight="1">
      <c r="D203" s="206"/>
      <c r="E203" s="210"/>
      <c r="F203" s="211"/>
      <c r="G203" s="211"/>
      <c r="H203" s="211"/>
      <c r="I203" s="211"/>
      <c r="J203" s="211"/>
      <c r="K203" s="211"/>
      <c r="L203" s="212"/>
      <c r="M203" s="210"/>
      <c r="N203" s="211"/>
      <c r="O203" s="211"/>
      <c r="P203" s="211"/>
      <c r="Q203" s="211"/>
      <c r="R203" s="211"/>
      <c r="S203" s="211"/>
      <c r="T203" s="211"/>
      <c r="U203" s="211"/>
      <c r="V203" s="211"/>
      <c r="W203" s="212"/>
      <c r="X203" s="210"/>
      <c r="Y203" s="211"/>
      <c r="Z203" s="211"/>
      <c r="AA203" s="211"/>
      <c r="AB203" s="211"/>
      <c r="AC203" s="211"/>
      <c r="AD203" s="211"/>
      <c r="AE203" s="211"/>
      <c r="AF203" s="211"/>
      <c r="AG203" s="211"/>
      <c r="AH203" s="211"/>
      <c r="AI203" s="211"/>
      <c r="AJ203" s="211"/>
      <c r="AK203" s="211"/>
      <c r="AL203" s="211"/>
      <c r="AM203" s="211"/>
      <c r="AN203" s="211"/>
      <c r="AO203" s="211"/>
      <c r="AP203" s="212"/>
    </row>
    <row r="204" spans="4:42" ht="18" customHeight="1">
      <c r="D204" s="205">
        <f>$D202+1</f>
        <v>14</v>
      </c>
      <c r="E204" s="207" t="s">
        <v>152</v>
      </c>
      <c r="F204" s="208"/>
      <c r="G204" s="208"/>
      <c r="H204" s="208"/>
      <c r="I204" s="208"/>
      <c r="J204" s="208"/>
      <c r="K204" s="208"/>
      <c r="L204" s="209"/>
      <c r="M204" s="207" t="s">
        <v>199</v>
      </c>
      <c r="N204" s="208"/>
      <c r="O204" s="208"/>
      <c r="P204" s="208"/>
      <c r="Q204" s="208"/>
      <c r="R204" s="208"/>
      <c r="S204" s="208"/>
      <c r="T204" s="208"/>
      <c r="U204" s="208"/>
      <c r="V204" s="208"/>
      <c r="W204" s="209"/>
      <c r="X204" s="207" t="s">
        <v>204</v>
      </c>
      <c r="Y204" s="208"/>
      <c r="Z204" s="208"/>
      <c r="AA204" s="208"/>
      <c r="AB204" s="208"/>
      <c r="AC204" s="208"/>
      <c r="AD204" s="208"/>
      <c r="AE204" s="208"/>
      <c r="AF204" s="208"/>
      <c r="AG204" s="208"/>
      <c r="AH204" s="208"/>
      <c r="AI204" s="208"/>
      <c r="AJ204" s="208"/>
      <c r="AK204" s="208"/>
      <c r="AL204" s="208"/>
      <c r="AM204" s="208"/>
      <c r="AN204" s="208"/>
      <c r="AO204" s="208"/>
      <c r="AP204" s="209"/>
    </row>
    <row r="205" spans="4:42" ht="18" customHeight="1">
      <c r="D205" s="206"/>
      <c r="E205" s="210"/>
      <c r="F205" s="211"/>
      <c r="G205" s="211"/>
      <c r="H205" s="211"/>
      <c r="I205" s="211"/>
      <c r="J205" s="211"/>
      <c r="K205" s="211"/>
      <c r="L205" s="212"/>
      <c r="M205" s="210"/>
      <c r="N205" s="211"/>
      <c r="O205" s="211"/>
      <c r="P205" s="211"/>
      <c r="Q205" s="211"/>
      <c r="R205" s="211"/>
      <c r="S205" s="211"/>
      <c r="T205" s="211"/>
      <c r="U205" s="211"/>
      <c r="V205" s="211"/>
      <c r="W205" s="212"/>
      <c r="X205" s="210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2"/>
    </row>
    <row r="206" spans="4:42" ht="18" customHeight="1">
      <c r="D206" s="205">
        <f>$D204+1</f>
        <v>15</v>
      </c>
      <c r="E206" s="207" t="s">
        <v>153</v>
      </c>
      <c r="F206" s="208"/>
      <c r="G206" s="208"/>
      <c r="H206" s="208"/>
      <c r="I206" s="208"/>
      <c r="J206" s="208"/>
      <c r="K206" s="208"/>
      <c r="L206" s="209"/>
      <c r="M206" s="207" t="s">
        <v>198</v>
      </c>
      <c r="N206" s="208"/>
      <c r="O206" s="208"/>
      <c r="P206" s="208"/>
      <c r="Q206" s="208"/>
      <c r="R206" s="208"/>
      <c r="S206" s="208"/>
      <c r="T206" s="208"/>
      <c r="U206" s="208"/>
      <c r="V206" s="208"/>
      <c r="W206" s="209"/>
      <c r="X206" s="207" t="s">
        <v>205</v>
      </c>
      <c r="Y206" s="208"/>
      <c r="Z206" s="208"/>
      <c r="AA206" s="208"/>
      <c r="AB206" s="208"/>
      <c r="AC206" s="208"/>
      <c r="AD206" s="208"/>
      <c r="AE206" s="208"/>
      <c r="AF206" s="208"/>
      <c r="AG206" s="208"/>
      <c r="AH206" s="208"/>
      <c r="AI206" s="208"/>
      <c r="AJ206" s="208"/>
      <c r="AK206" s="208"/>
      <c r="AL206" s="208"/>
      <c r="AM206" s="208"/>
      <c r="AN206" s="208"/>
      <c r="AO206" s="208"/>
      <c r="AP206" s="209"/>
    </row>
    <row r="207" spans="4:42" ht="18" customHeight="1">
      <c r="D207" s="206"/>
      <c r="E207" s="210"/>
      <c r="F207" s="211"/>
      <c r="G207" s="211"/>
      <c r="H207" s="211"/>
      <c r="I207" s="211"/>
      <c r="J207" s="211"/>
      <c r="K207" s="211"/>
      <c r="L207" s="212"/>
      <c r="M207" s="210"/>
      <c r="N207" s="211"/>
      <c r="O207" s="211"/>
      <c r="P207" s="211"/>
      <c r="Q207" s="211"/>
      <c r="R207" s="211"/>
      <c r="S207" s="211"/>
      <c r="T207" s="211"/>
      <c r="U207" s="211"/>
      <c r="V207" s="211"/>
      <c r="W207" s="212"/>
      <c r="X207" s="210"/>
      <c r="Y207" s="211"/>
      <c r="Z207" s="211"/>
      <c r="AA207" s="211"/>
      <c r="AB207" s="211"/>
      <c r="AC207" s="211"/>
      <c r="AD207" s="211"/>
      <c r="AE207" s="211"/>
      <c r="AF207" s="211"/>
      <c r="AG207" s="211"/>
      <c r="AH207" s="211"/>
      <c r="AI207" s="211"/>
      <c r="AJ207" s="211"/>
      <c r="AK207" s="211"/>
      <c r="AL207" s="211"/>
      <c r="AM207" s="211"/>
      <c r="AN207" s="211"/>
      <c r="AO207" s="211"/>
      <c r="AP207" s="212"/>
    </row>
    <row r="208" spans="4:42" ht="18" customHeight="1">
      <c r="D208" s="205">
        <f>$D206+1</f>
        <v>16</v>
      </c>
      <c r="E208" s="207" t="s">
        <v>154</v>
      </c>
      <c r="F208" s="208"/>
      <c r="G208" s="208"/>
      <c r="H208" s="208"/>
      <c r="I208" s="208"/>
      <c r="J208" s="208"/>
      <c r="K208" s="208"/>
      <c r="L208" s="209"/>
      <c r="M208" s="207" t="s">
        <v>200</v>
      </c>
      <c r="N208" s="208"/>
      <c r="O208" s="208"/>
      <c r="P208" s="208"/>
      <c r="Q208" s="208"/>
      <c r="R208" s="208"/>
      <c r="S208" s="208"/>
      <c r="T208" s="208"/>
      <c r="U208" s="208"/>
      <c r="V208" s="208"/>
      <c r="W208" s="209"/>
      <c r="X208" s="207" t="s">
        <v>206</v>
      </c>
      <c r="Y208" s="208"/>
      <c r="Z208" s="208"/>
      <c r="AA208" s="208"/>
      <c r="AB208" s="208"/>
      <c r="AC208" s="208"/>
      <c r="AD208" s="208"/>
      <c r="AE208" s="208"/>
      <c r="AF208" s="208"/>
      <c r="AG208" s="208"/>
      <c r="AH208" s="208"/>
      <c r="AI208" s="208"/>
      <c r="AJ208" s="208"/>
      <c r="AK208" s="208"/>
      <c r="AL208" s="208"/>
      <c r="AM208" s="208"/>
      <c r="AN208" s="208"/>
      <c r="AO208" s="208"/>
      <c r="AP208" s="209"/>
    </row>
    <row r="209" spans="4:42" ht="18" customHeight="1">
      <c r="D209" s="206"/>
      <c r="E209" s="210"/>
      <c r="F209" s="211"/>
      <c r="G209" s="211"/>
      <c r="H209" s="211"/>
      <c r="I209" s="211"/>
      <c r="J209" s="211"/>
      <c r="K209" s="211"/>
      <c r="L209" s="212"/>
      <c r="M209" s="210"/>
      <c r="N209" s="211"/>
      <c r="O209" s="211"/>
      <c r="P209" s="211"/>
      <c r="Q209" s="211"/>
      <c r="R209" s="211"/>
      <c r="S209" s="211"/>
      <c r="T209" s="211"/>
      <c r="U209" s="211"/>
      <c r="V209" s="211"/>
      <c r="W209" s="212"/>
      <c r="X209" s="210"/>
      <c r="Y209" s="211"/>
      <c r="Z209" s="211"/>
      <c r="AA209" s="211"/>
      <c r="AB209" s="211"/>
      <c r="AC209" s="211"/>
      <c r="AD209" s="211"/>
      <c r="AE209" s="211"/>
      <c r="AF209" s="211"/>
      <c r="AG209" s="211"/>
      <c r="AH209" s="211"/>
      <c r="AI209" s="211"/>
      <c r="AJ209" s="211"/>
      <c r="AK209" s="211"/>
      <c r="AL209" s="211"/>
      <c r="AM209" s="211"/>
      <c r="AN209" s="211"/>
      <c r="AO209" s="211"/>
      <c r="AP209" s="212"/>
    </row>
    <row r="210" spans="4:42" ht="18" customHeight="1">
      <c r="D210" s="205">
        <f>$D208+1</f>
        <v>17</v>
      </c>
      <c r="E210" s="207" t="s">
        <v>155</v>
      </c>
      <c r="F210" s="208"/>
      <c r="G210" s="208"/>
      <c r="H210" s="208"/>
      <c r="I210" s="208"/>
      <c r="J210" s="208"/>
      <c r="K210" s="208"/>
      <c r="L210" s="209"/>
      <c r="M210" s="207" t="s">
        <v>201</v>
      </c>
      <c r="N210" s="208"/>
      <c r="O210" s="208"/>
      <c r="P210" s="208"/>
      <c r="Q210" s="208"/>
      <c r="R210" s="208"/>
      <c r="S210" s="208"/>
      <c r="T210" s="208"/>
      <c r="U210" s="208"/>
      <c r="V210" s="208"/>
      <c r="W210" s="209"/>
      <c r="X210" s="207" t="s">
        <v>207</v>
      </c>
      <c r="Y210" s="208"/>
      <c r="Z210" s="208"/>
      <c r="AA210" s="208"/>
      <c r="AB210" s="208"/>
      <c r="AC210" s="208"/>
      <c r="AD210" s="208"/>
      <c r="AE210" s="208"/>
      <c r="AF210" s="208"/>
      <c r="AG210" s="208"/>
      <c r="AH210" s="208"/>
      <c r="AI210" s="208"/>
      <c r="AJ210" s="208"/>
      <c r="AK210" s="208"/>
      <c r="AL210" s="208"/>
      <c r="AM210" s="208"/>
      <c r="AN210" s="208"/>
      <c r="AO210" s="208"/>
      <c r="AP210" s="209"/>
    </row>
    <row r="211" spans="4:42" ht="18" customHeight="1">
      <c r="D211" s="206"/>
      <c r="E211" s="210"/>
      <c r="F211" s="211"/>
      <c r="G211" s="211"/>
      <c r="H211" s="211"/>
      <c r="I211" s="211"/>
      <c r="J211" s="211"/>
      <c r="K211" s="211"/>
      <c r="L211" s="212"/>
      <c r="M211" s="210"/>
      <c r="N211" s="211"/>
      <c r="O211" s="211"/>
      <c r="P211" s="211"/>
      <c r="Q211" s="211"/>
      <c r="R211" s="211"/>
      <c r="S211" s="211"/>
      <c r="T211" s="211"/>
      <c r="U211" s="211"/>
      <c r="V211" s="211"/>
      <c r="W211" s="212"/>
      <c r="X211" s="210"/>
      <c r="Y211" s="211"/>
      <c r="Z211" s="211"/>
      <c r="AA211" s="211"/>
      <c r="AB211" s="211"/>
      <c r="AC211" s="211"/>
      <c r="AD211" s="211"/>
      <c r="AE211" s="211"/>
      <c r="AF211" s="211"/>
      <c r="AG211" s="211"/>
      <c r="AH211" s="211"/>
      <c r="AI211" s="211"/>
      <c r="AJ211" s="211"/>
      <c r="AK211" s="211"/>
      <c r="AL211" s="211"/>
      <c r="AM211" s="211"/>
      <c r="AN211" s="211"/>
      <c r="AO211" s="211"/>
      <c r="AP211" s="212"/>
    </row>
    <row r="212" spans="4:42" ht="18" customHeight="1">
      <c r="D212" s="205">
        <f>$D210+1</f>
        <v>18</v>
      </c>
      <c r="E212" s="207" t="s">
        <v>156</v>
      </c>
      <c r="F212" s="208"/>
      <c r="G212" s="208"/>
      <c r="H212" s="208"/>
      <c r="I212" s="208"/>
      <c r="J212" s="208"/>
      <c r="K212" s="208"/>
      <c r="L212" s="209"/>
      <c r="M212" s="207" t="s">
        <v>195</v>
      </c>
      <c r="N212" s="208"/>
      <c r="O212" s="208"/>
      <c r="P212" s="208"/>
      <c r="Q212" s="208"/>
      <c r="R212" s="208"/>
      <c r="S212" s="208"/>
      <c r="T212" s="208"/>
      <c r="U212" s="208"/>
      <c r="V212" s="208"/>
      <c r="W212" s="209"/>
      <c r="X212" s="207" t="s">
        <v>208</v>
      </c>
      <c r="Y212" s="208"/>
      <c r="Z212" s="208"/>
      <c r="AA212" s="208"/>
      <c r="AB212" s="208"/>
      <c r="AC212" s="208"/>
      <c r="AD212" s="208"/>
      <c r="AE212" s="208"/>
      <c r="AF212" s="208"/>
      <c r="AG212" s="208"/>
      <c r="AH212" s="208"/>
      <c r="AI212" s="208"/>
      <c r="AJ212" s="208"/>
      <c r="AK212" s="208"/>
      <c r="AL212" s="208"/>
      <c r="AM212" s="208"/>
      <c r="AN212" s="208"/>
      <c r="AO212" s="208"/>
      <c r="AP212" s="209"/>
    </row>
    <row r="213" spans="4:42" ht="18" customHeight="1">
      <c r="D213" s="206"/>
      <c r="E213" s="210"/>
      <c r="F213" s="211"/>
      <c r="G213" s="211"/>
      <c r="H213" s="211"/>
      <c r="I213" s="211"/>
      <c r="J213" s="211"/>
      <c r="K213" s="211"/>
      <c r="L213" s="212"/>
      <c r="M213" s="210"/>
      <c r="N213" s="211"/>
      <c r="O213" s="211"/>
      <c r="P213" s="211"/>
      <c r="Q213" s="211"/>
      <c r="R213" s="211"/>
      <c r="S213" s="211"/>
      <c r="T213" s="211"/>
      <c r="U213" s="211"/>
      <c r="V213" s="211"/>
      <c r="W213" s="212"/>
      <c r="X213" s="210"/>
      <c r="Y213" s="211"/>
      <c r="Z213" s="211"/>
      <c r="AA213" s="211"/>
      <c r="AB213" s="211"/>
      <c r="AC213" s="211"/>
      <c r="AD213" s="211"/>
      <c r="AE213" s="211"/>
      <c r="AF213" s="211"/>
      <c r="AG213" s="211"/>
      <c r="AH213" s="211"/>
      <c r="AI213" s="211"/>
      <c r="AJ213" s="211"/>
      <c r="AK213" s="211"/>
      <c r="AL213" s="211"/>
      <c r="AM213" s="211"/>
      <c r="AN213" s="211"/>
      <c r="AO213" s="211"/>
      <c r="AP213" s="212"/>
    </row>
    <row r="214" spans="4:42" ht="18" customHeight="1">
      <c r="D214" s="205">
        <f>$D212+1</f>
        <v>19</v>
      </c>
      <c r="E214" s="207" t="s">
        <v>157</v>
      </c>
      <c r="F214" s="208"/>
      <c r="G214" s="208"/>
      <c r="H214" s="208"/>
      <c r="I214" s="208"/>
      <c r="J214" s="208"/>
      <c r="K214" s="208"/>
      <c r="L214" s="209"/>
      <c r="M214" s="207" t="s">
        <v>194</v>
      </c>
      <c r="N214" s="208"/>
      <c r="O214" s="208"/>
      <c r="P214" s="208"/>
      <c r="Q214" s="208"/>
      <c r="R214" s="208"/>
      <c r="S214" s="208"/>
      <c r="T214" s="208"/>
      <c r="U214" s="208"/>
      <c r="V214" s="208"/>
      <c r="W214" s="209"/>
      <c r="X214" s="207" t="s">
        <v>1472</v>
      </c>
      <c r="Y214" s="208"/>
      <c r="Z214" s="208"/>
      <c r="AA214" s="208"/>
      <c r="AB214" s="208"/>
      <c r="AC214" s="208"/>
      <c r="AD214" s="208"/>
      <c r="AE214" s="208"/>
      <c r="AF214" s="208"/>
      <c r="AG214" s="208"/>
      <c r="AH214" s="208"/>
      <c r="AI214" s="208"/>
      <c r="AJ214" s="208"/>
      <c r="AK214" s="208"/>
      <c r="AL214" s="208"/>
      <c r="AM214" s="208"/>
      <c r="AN214" s="208"/>
      <c r="AO214" s="208"/>
      <c r="AP214" s="209"/>
    </row>
    <row r="215" spans="4:42" ht="18" customHeight="1">
      <c r="D215" s="206"/>
      <c r="E215" s="210"/>
      <c r="F215" s="211"/>
      <c r="G215" s="211"/>
      <c r="H215" s="211"/>
      <c r="I215" s="211"/>
      <c r="J215" s="211"/>
      <c r="K215" s="211"/>
      <c r="L215" s="212"/>
      <c r="M215" s="210"/>
      <c r="N215" s="211"/>
      <c r="O215" s="211"/>
      <c r="P215" s="211"/>
      <c r="Q215" s="211"/>
      <c r="R215" s="211"/>
      <c r="S215" s="211"/>
      <c r="T215" s="211"/>
      <c r="U215" s="211"/>
      <c r="V215" s="211"/>
      <c r="W215" s="212"/>
      <c r="X215" s="210"/>
      <c r="Y215" s="211"/>
      <c r="Z215" s="211"/>
      <c r="AA215" s="211"/>
      <c r="AB215" s="211"/>
      <c r="AC215" s="211"/>
      <c r="AD215" s="211"/>
      <c r="AE215" s="211"/>
      <c r="AF215" s="211"/>
      <c r="AG215" s="211"/>
      <c r="AH215" s="211"/>
      <c r="AI215" s="211"/>
      <c r="AJ215" s="211"/>
      <c r="AK215" s="211"/>
      <c r="AL215" s="211"/>
      <c r="AM215" s="211"/>
      <c r="AN215" s="211"/>
      <c r="AO215" s="211"/>
      <c r="AP215" s="212"/>
    </row>
    <row r="216" spans="4:42" ht="18" customHeight="1">
      <c r="D216" s="205">
        <f>$D214+1</f>
        <v>20</v>
      </c>
      <c r="E216" s="207" t="s">
        <v>158</v>
      </c>
      <c r="F216" s="208"/>
      <c r="G216" s="208"/>
      <c r="H216" s="208"/>
      <c r="I216" s="208"/>
      <c r="J216" s="208"/>
      <c r="K216" s="208"/>
      <c r="L216" s="209"/>
      <c r="M216" s="207" t="s">
        <v>193</v>
      </c>
      <c r="N216" s="208"/>
      <c r="O216" s="208"/>
      <c r="P216" s="208"/>
      <c r="Q216" s="208"/>
      <c r="R216" s="208"/>
      <c r="S216" s="208"/>
      <c r="T216" s="208"/>
      <c r="U216" s="208"/>
      <c r="V216" s="208"/>
      <c r="W216" s="209"/>
      <c r="X216" s="207" t="s">
        <v>168</v>
      </c>
      <c r="Y216" s="208"/>
      <c r="Z216" s="208"/>
      <c r="AA216" s="208"/>
      <c r="AB216" s="208"/>
      <c r="AC216" s="208"/>
      <c r="AD216" s="208"/>
      <c r="AE216" s="208"/>
      <c r="AF216" s="208"/>
      <c r="AG216" s="208"/>
      <c r="AH216" s="208"/>
      <c r="AI216" s="208"/>
      <c r="AJ216" s="208"/>
      <c r="AK216" s="208"/>
      <c r="AL216" s="208"/>
      <c r="AM216" s="208"/>
      <c r="AN216" s="208"/>
      <c r="AO216" s="208"/>
      <c r="AP216" s="209"/>
    </row>
    <row r="217" spans="4:42" ht="18" customHeight="1">
      <c r="D217" s="206"/>
      <c r="E217" s="210"/>
      <c r="F217" s="211"/>
      <c r="G217" s="211"/>
      <c r="H217" s="211"/>
      <c r="I217" s="211"/>
      <c r="J217" s="211"/>
      <c r="K217" s="211"/>
      <c r="L217" s="212"/>
      <c r="M217" s="210"/>
      <c r="N217" s="211"/>
      <c r="O217" s="211"/>
      <c r="P217" s="211"/>
      <c r="Q217" s="211"/>
      <c r="R217" s="211"/>
      <c r="S217" s="211"/>
      <c r="T217" s="211"/>
      <c r="U217" s="211"/>
      <c r="V217" s="211"/>
      <c r="W217" s="212"/>
      <c r="X217" s="210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2"/>
    </row>
    <row r="218" spans="4:42" ht="18" customHeight="1">
      <c r="D218" s="205">
        <f>$D216+1</f>
        <v>21</v>
      </c>
      <c r="E218" s="207" t="s">
        <v>159</v>
      </c>
      <c r="F218" s="208"/>
      <c r="G218" s="208"/>
      <c r="H218" s="208"/>
      <c r="I218" s="208"/>
      <c r="J218" s="208"/>
      <c r="K218" s="208"/>
      <c r="L218" s="209"/>
      <c r="M218" s="207" t="s">
        <v>166</v>
      </c>
      <c r="N218" s="208"/>
      <c r="O218" s="208"/>
      <c r="P218" s="208"/>
      <c r="Q218" s="208"/>
      <c r="R218" s="208"/>
      <c r="S218" s="208"/>
      <c r="T218" s="208"/>
      <c r="U218" s="208"/>
      <c r="V218" s="208"/>
      <c r="W218" s="209"/>
      <c r="X218" s="207" t="s">
        <v>167</v>
      </c>
      <c r="Y218" s="208"/>
      <c r="Z218" s="208"/>
      <c r="AA218" s="208"/>
      <c r="AB218" s="208"/>
      <c r="AC218" s="208"/>
      <c r="AD218" s="208"/>
      <c r="AE218" s="208"/>
      <c r="AF218" s="208"/>
      <c r="AG218" s="208"/>
      <c r="AH218" s="208"/>
      <c r="AI218" s="208"/>
      <c r="AJ218" s="208"/>
      <c r="AK218" s="208"/>
      <c r="AL218" s="208"/>
      <c r="AM218" s="208"/>
      <c r="AN218" s="208"/>
      <c r="AO218" s="208"/>
      <c r="AP218" s="209"/>
    </row>
    <row r="219" spans="4:42" ht="18" customHeight="1">
      <c r="D219" s="213"/>
      <c r="E219" s="214"/>
      <c r="F219" s="215"/>
      <c r="G219" s="215"/>
      <c r="H219" s="215"/>
      <c r="I219" s="215"/>
      <c r="J219" s="215"/>
      <c r="K219" s="215"/>
      <c r="L219" s="216"/>
      <c r="M219" s="214"/>
      <c r="N219" s="215"/>
      <c r="O219" s="215"/>
      <c r="P219" s="215"/>
      <c r="Q219" s="215"/>
      <c r="R219" s="215"/>
      <c r="S219" s="215"/>
      <c r="T219" s="215"/>
      <c r="U219" s="215"/>
      <c r="V219" s="215"/>
      <c r="W219" s="216"/>
      <c r="X219" s="214"/>
      <c r="Y219" s="215"/>
      <c r="Z219" s="215"/>
      <c r="AA219" s="215"/>
      <c r="AB219" s="215"/>
      <c r="AC219" s="215"/>
      <c r="AD219" s="215"/>
      <c r="AE219" s="215"/>
      <c r="AF219" s="215"/>
      <c r="AG219" s="215"/>
      <c r="AH219" s="215"/>
      <c r="AI219" s="215"/>
      <c r="AJ219" s="215"/>
      <c r="AK219" s="215"/>
      <c r="AL219" s="215"/>
      <c r="AM219" s="215"/>
      <c r="AN219" s="215"/>
      <c r="AO219" s="215"/>
      <c r="AP219" s="216"/>
    </row>
    <row r="220" spans="4:42" ht="18" customHeight="1">
      <c r="D220" s="206"/>
      <c r="E220" s="210"/>
      <c r="F220" s="211"/>
      <c r="G220" s="211"/>
      <c r="H220" s="211"/>
      <c r="I220" s="211"/>
      <c r="J220" s="211"/>
      <c r="K220" s="211"/>
      <c r="L220" s="212"/>
      <c r="M220" s="210"/>
      <c r="N220" s="211"/>
      <c r="O220" s="211"/>
      <c r="P220" s="211"/>
      <c r="Q220" s="211"/>
      <c r="R220" s="211"/>
      <c r="S220" s="211"/>
      <c r="T220" s="211"/>
      <c r="U220" s="211"/>
      <c r="V220" s="211"/>
      <c r="W220" s="212"/>
      <c r="X220" s="210"/>
      <c r="Y220" s="211"/>
      <c r="Z220" s="211"/>
      <c r="AA220" s="211"/>
      <c r="AB220" s="211"/>
      <c r="AC220" s="211"/>
      <c r="AD220" s="211"/>
      <c r="AE220" s="211"/>
      <c r="AF220" s="211"/>
      <c r="AG220" s="211"/>
      <c r="AH220" s="211"/>
      <c r="AI220" s="211"/>
      <c r="AJ220" s="211"/>
      <c r="AK220" s="211"/>
      <c r="AL220" s="211"/>
      <c r="AM220" s="211"/>
      <c r="AN220" s="211"/>
      <c r="AO220" s="211"/>
      <c r="AP220" s="212"/>
    </row>
    <row r="221" spans="4:42" ht="18" customHeight="1">
      <c r="D221" s="205">
        <f>$D218+1</f>
        <v>22</v>
      </c>
      <c r="E221" s="207" t="s">
        <v>160</v>
      </c>
      <c r="F221" s="208"/>
      <c r="G221" s="208"/>
      <c r="H221" s="208"/>
      <c r="I221" s="208"/>
      <c r="J221" s="208"/>
      <c r="K221" s="208"/>
      <c r="L221" s="209"/>
      <c r="M221" s="207" t="s">
        <v>165</v>
      </c>
      <c r="N221" s="208"/>
      <c r="O221" s="208"/>
      <c r="P221" s="208"/>
      <c r="Q221" s="208"/>
      <c r="R221" s="208"/>
      <c r="S221" s="208"/>
      <c r="T221" s="208"/>
      <c r="U221" s="208"/>
      <c r="V221" s="208"/>
      <c r="W221" s="209"/>
      <c r="X221" s="207" t="s">
        <v>1245</v>
      </c>
      <c r="Y221" s="208"/>
      <c r="Z221" s="208"/>
      <c r="AA221" s="208"/>
      <c r="AB221" s="208"/>
      <c r="AC221" s="208"/>
      <c r="AD221" s="208"/>
      <c r="AE221" s="208"/>
      <c r="AF221" s="208"/>
      <c r="AG221" s="208"/>
      <c r="AH221" s="208"/>
      <c r="AI221" s="208"/>
      <c r="AJ221" s="208"/>
      <c r="AK221" s="208"/>
      <c r="AL221" s="208"/>
      <c r="AM221" s="208"/>
      <c r="AN221" s="208"/>
      <c r="AO221" s="208"/>
      <c r="AP221" s="209"/>
    </row>
    <row r="222" spans="4:42" ht="18" customHeight="1">
      <c r="D222" s="206"/>
      <c r="E222" s="210"/>
      <c r="F222" s="211"/>
      <c r="G222" s="211"/>
      <c r="H222" s="211"/>
      <c r="I222" s="211"/>
      <c r="J222" s="211"/>
      <c r="K222" s="211"/>
      <c r="L222" s="212"/>
      <c r="M222" s="210"/>
      <c r="N222" s="211"/>
      <c r="O222" s="211"/>
      <c r="P222" s="211"/>
      <c r="Q222" s="211"/>
      <c r="R222" s="211"/>
      <c r="S222" s="211"/>
      <c r="T222" s="211"/>
      <c r="U222" s="211"/>
      <c r="V222" s="211"/>
      <c r="W222" s="212"/>
      <c r="X222" s="210"/>
      <c r="Y222" s="211"/>
      <c r="Z222" s="211"/>
      <c r="AA222" s="211"/>
      <c r="AB222" s="211"/>
      <c r="AC222" s="211"/>
      <c r="AD222" s="211"/>
      <c r="AE222" s="211"/>
      <c r="AF222" s="211"/>
      <c r="AG222" s="211"/>
      <c r="AH222" s="211"/>
      <c r="AI222" s="211"/>
      <c r="AJ222" s="211"/>
      <c r="AK222" s="211"/>
      <c r="AL222" s="211"/>
      <c r="AM222" s="211"/>
      <c r="AN222" s="211"/>
      <c r="AO222" s="211"/>
      <c r="AP222" s="212"/>
    </row>
    <row r="223" spans="4:42" ht="18" customHeight="1">
      <c r="D223" s="205">
        <f>$D221+1</f>
        <v>23</v>
      </c>
      <c r="E223" s="207" t="s">
        <v>161</v>
      </c>
      <c r="F223" s="208"/>
      <c r="G223" s="208"/>
      <c r="H223" s="208"/>
      <c r="I223" s="208"/>
      <c r="J223" s="208"/>
      <c r="K223" s="208"/>
      <c r="L223" s="209"/>
      <c r="M223" s="207" t="s">
        <v>164</v>
      </c>
      <c r="N223" s="208"/>
      <c r="O223" s="208"/>
      <c r="P223" s="208"/>
      <c r="Q223" s="208"/>
      <c r="R223" s="208"/>
      <c r="S223" s="208"/>
      <c r="T223" s="208"/>
      <c r="U223" s="208"/>
      <c r="V223" s="208"/>
      <c r="W223" s="209"/>
      <c r="X223" s="207" t="s">
        <v>1246</v>
      </c>
      <c r="Y223" s="208"/>
      <c r="Z223" s="208"/>
      <c r="AA223" s="208"/>
      <c r="AB223" s="208"/>
      <c r="AC223" s="208"/>
      <c r="AD223" s="208"/>
      <c r="AE223" s="208"/>
      <c r="AF223" s="208"/>
      <c r="AG223" s="208"/>
      <c r="AH223" s="208"/>
      <c r="AI223" s="208"/>
      <c r="AJ223" s="208"/>
      <c r="AK223" s="208"/>
      <c r="AL223" s="208"/>
      <c r="AM223" s="208"/>
      <c r="AN223" s="208"/>
      <c r="AO223" s="208"/>
      <c r="AP223" s="209"/>
    </row>
    <row r="224" spans="4:42" ht="18" customHeight="1">
      <c r="D224" s="206"/>
      <c r="E224" s="210"/>
      <c r="F224" s="211"/>
      <c r="G224" s="211"/>
      <c r="H224" s="211"/>
      <c r="I224" s="211"/>
      <c r="J224" s="211"/>
      <c r="K224" s="211"/>
      <c r="L224" s="212"/>
      <c r="M224" s="210"/>
      <c r="N224" s="211"/>
      <c r="O224" s="211"/>
      <c r="P224" s="211"/>
      <c r="Q224" s="211"/>
      <c r="R224" s="211"/>
      <c r="S224" s="211"/>
      <c r="T224" s="211"/>
      <c r="U224" s="211"/>
      <c r="V224" s="211"/>
      <c r="W224" s="212"/>
      <c r="X224" s="210"/>
      <c r="Y224" s="211"/>
      <c r="Z224" s="211"/>
      <c r="AA224" s="211"/>
      <c r="AB224" s="211"/>
      <c r="AC224" s="211"/>
      <c r="AD224" s="211"/>
      <c r="AE224" s="211"/>
      <c r="AF224" s="211"/>
      <c r="AG224" s="211"/>
      <c r="AH224" s="211"/>
      <c r="AI224" s="211"/>
      <c r="AJ224" s="211"/>
      <c r="AK224" s="211"/>
      <c r="AL224" s="211"/>
      <c r="AM224" s="211"/>
      <c r="AN224" s="211"/>
      <c r="AO224" s="211"/>
      <c r="AP224" s="212"/>
    </row>
    <row r="225" spans="3:51" ht="18" customHeight="1">
      <c r="D225" s="205">
        <f>$D223+1</f>
        <v>24</v>
      </c>
      <c r="E225" s="207" t="s">
        <v>162</v>
      </c>
      <c r="F225" s="208"/>
      <c r="G225" s="208"/>
      <c r="H225" s="208"/>
      <c r="I225" s="208"/>
      <c r="J225" s="208"/>
      <c r="K225" s="208"/>
      <c r="L225" s="209"/>
      <c r="M225" s="207" t="s">
        <v>163</v>
      </c>
      <c r="N225" s="208"/>
      <c r="O225" s="208"/>
      <c r="P225" s="208"/>
      <c r="Q225" s="208"/>
      <c r="R225" s="208"/>
      <c r="S225" s="208"/>
      <c r="T225" s="208"/>
      <c r="U225" s="208"/>
      <c r="V225" s="208"/>
      <c r="W225" s="209"/>
      <c r="X225" s="207" t="s">
        <v>1247</v>
      </c>
      <c r="Y225" s="208"/>
      <c r="Z225" s="208"/>
      <c r="AA225" s="208"/>
      <c r="AB225" s="208"/>
      <c r="AC225" s="208"/>
      <c r="AD225" s="208"/>
      <c r="AE225" s="208"/>
      <c r="AF225" s="208"/>
      <c r="AG225" s="208"/>
      <c r="AH225" s="208"/>
      <c r="AI225" s="208"/>
      <c r="AJ225" s="208"/>
      <c r="AK225" s="208"/>
      <c r="AL225" s="208"/>
      <c r="AM225" s="208"/>
      <c r="AN225" s="208"/>
      <c r="AO225" s="208"/>
      <c r="AP225" s="209"/>
    </row>
    <row r="226" spans="3:51" ht="18" customHeight="1">
      <c r="D226" s="206"/>
      <c r="E226" s="210"/>
      <c r="F226" s="211"/>
      <c r="G226" s="211"/>
      <c r="H226" s="211"/>
      <c r="I226" s="211"/>
      <c r="J226" s="211"/>
      <c r="K226" s="211"/>
      <c r="L226" s="212"/>
      <c r="M226" s="210"/>
      <c r="N226" s="211"/>
      <c r="O226" s="211"/>
      <c r="P226" s="211"/>
      <c r="Q226" s="211"/>
      <c r="R226" s="211"/>
      <c r="S226" s="211"/>
      <c r="T226" s="211"/>
      <c r="U226" s="211"/>
      <c r="V226" s="211"/>
      <c r="W226" s="212"/>
      <c r="X226" s="210"/>
      <c r="Y226" s="211"/>
      <c r="Z226" s="211"/>
      <c r="AA226" s="211"/>
      <c r="AB226" s="211"/>
      <c r="AC226" s="211"/>
      <c r="AD226" s="211"/>
      <c r="AE226" s="211"/>
      <c r="AF226" s="211"/>
      <c r="AG226" s="211"/>
      <c r="AH226" s="211"/>
      <c r="AI226" s="211"/>
      <c r="AJ226" s="211"/>
      <c r="AK226" s="211"/>
      <c r="AL226" s="211"/>
      <c r="AM226" s="211"/>
      <c r="AN226" s="211"/>
      <c r="AO226" s="211"/>
      <c r="AP226" s="212"/>
    </row>
    <row r="228" spans="3:51" ht="18" customHeight="1">
      <c r="C228" s="5" t="s">
        <v>32</v>
      </c>
      <c r="D228" s="5" t="s">
        <v>139</v>
      </c>
    </row>
    <row r="229" spans="3:51" ht="18" customHeight="1">
      <c r="D229" s="19"/>
      <c r="E229" s="20"/>
      <c r="AT229" s="5" t="s">
        <v>1306</v>
      </c>
      <c r="AW229" s="5" t="s">
        <v>1324</v>
      </c>
    </row>
    <row r="230" spans="3:51" ht="18" customHeight="1">
      <c r="D230" s="49" t="s">
        <v>115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T230" s="49" t="s">
        <v>115</v>
      </c>
      <c r="AU230" s="5" t="s">
        <v>1323</v>
      </c>
      <c r="AV230" s="5" t="s">
        <v>1323</v>
      </c>
      <c r="AW230" s="49" t="s">
        <v>115</v>
      </c>
      <c r="AX230" s="5" t="s">
        <v>1323</v>
      </c>
      <c r="AY230" s="5" t="s">
        <v>1323</v>
      </c>
    </row>
    <row r="231" spans="3:51" ht="18" customHeight="1">
      <c r="D231" s="49" t="s">
        <v>1302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T231" s="49" t="s">
        <v>1302</v>
      </c>
      <c r="AU231" s="5" t="s">
        <v>1323</v>
      </c>
      <c r="AV231" s="5" t="s">
        <v>1323</v>
      </c>
      <c r="AW231" s="49" t="s">
        <v>116</v>
      </c>
      <c r="AX231" s="5" t="s">
        <v>1323</v>
      </c>
      <c r="AY231" s="5" t="s">
        <v>1323</v>
      </c>
    </row>
    <row r="232" spans="3:51" ht="18" customHeight="1">
      <c r="D232" s="50" t="s">
        <v>608</v>
      </c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T232" s="50" t="s">
        <v>608</v>
      </c>
      <c r="AU232" s="5" t="s">
        <v>1323</v>
      </c>
      <c r="AV232" s="5" t="s">
        <v>1323</v>
      </c>
      <c r="AW232" s="50" t="s">
        <v>608</v>
      </c>
      <c r="AX232" s="5" t="s">
        <v>1323</v>
      </c>
      <c r="AY232" s="5" t="s">
        <v>1323</v>
      </c>
    </row>
    <row r="233" spans="3:51" ht="18" customHeight="1">
      <c r="D233" s="49" t="s">
        <v>1168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T233" s="49" t="s">
        <v>1168</v>
      </c>
      <c r="AU233" s="5" t="s">
        <v>1323</v>
      </c>
      <c r="AV233" s="5" t="s">
        <v>1323</v>
      </c>
      <c r="AW233" s="49" t="s">
        <v>1168</v>
      </c>
      <c r="AX233" s="5" t="s">
        <v>1323</v>
      </c>
      <c r="AY233" s="5" t="s">
        <v>1323</v>
      </c>
    </row>
    <row r="234" spans="3:51" ht="18" customHeight="1">
      <c r="D234" s="50" t="s">
        <v>117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T234" s="50" t="s">
        <v>117</v>
      </c>
      <c r="AU234" s="5" t="s">
        <v>1323</v>
      </c>
      <c r="AV234" s="5" t="s">
        <v>1323</v>
      </c>
      <c r="AW234" s="50" t="s">
        <v>117</v>
      </c>
      <c r="AX234" s="5" t="s">
        <v>1323</v>
      </c>
      <c r="AY234" s="5" t="s">
        <v>1323</v>
      </c>
    </row>
    <row r="235" spans="3:51" ht="18" customHeight="1">
      <c r="D235" s="50" t="s">
        <v>609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T235" s="50" t="s">
        <v>609</v>
      </c>
      <c r="AU235" s="5" t="s">
        <v>1323</v>
      </c>
      <c r="AV235" s="5" t="s">
        <v>1323</v>
      </c>
      <c r="AW235" s="50" t="s">
        <v>609</v>
      </c>
      <c r="AX235" s="5" t="s">
        <v>1323</v>
      </c>
      <c r="AY235" s="5" t="s">
        <v>1323</v>
      </c>
    </row>
    <row r="236" spans="3:51" ht="18" customHeight="1">
      <c r="D236" s="49" t="s">
        <v>1307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T236" s="49" t="s">
        <v>1307</v>
      </c>
      <c r="AU236" s="5" t="s">
        <v>1323</v>
      </c>
      <c r="AV236" s="5" t="s">
        <v>1323</v>
      </c>
      <c r="AW236" s="49" t="s">
        <v>1461</v>
      </c>
      <c r="AX236" s="5" t="s">
        <v>1323</v>
      </c>
      <c r="AY236" s="5" t="s">
        <v>1323</v>
      </c>
    </row>
    <row r="237" spans="3:51" ht="18" customHeight="1">
      <c r="D237" s="49" t="s">
        <v>610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T237" s="49" t="s">
        <v>610</v>
      </c>
      <c r="AU237" s="5" t="s">
        <v>1323</v>
      </c>
      <c r="AV237" s="5" t="s">
        <v>1323</v>
      </c>
      <c r="AW237" s="49" t="s">
        <v>610</v>
      </c>
      <c r="AX237" s="5" t="s">
        <v>1323</v>
      </c>
      <c r="AY237" s="5" t="s">
        <v>1323</v>
      </c>
    </row>
    <row r="238" spans="3:51" ht="18" customHeight="1">
      <c r="D238" s="50" t="s">
        <v>1240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T238" s="50" t="s">
        <v>1240</v>
      </c>
      <c r="AU238" s="5" t="s">
        <v>1323</v>
      </c>
      <c r="AV238" s="5" t="s">
        <v>1323</v>
      </c>
      <c r="AW238" s="50" t="s">
        <v>1240</v>
      </c>
      <c r="AX238" s="5" t="s">
        <v>1323</v>
      </c>
      <c r="AY238" s="5" t="s">
        <v>1323</v>
      </c>
    </row>
    <row r="239" spans="3:51" ht="18" customHeight="1">
      <c r="D239" s="49" t="s">
        <v>611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T239" s="49" t="s">
        <v>611</v>
      </c>
      <c r="AU239" s="5" t="s">
        <v>1323</v>
      </c>
      <c r="AV239" s="5" t="s">
        <v>1323</v>
      </c>
      <c r="AW239" s="49" t="s">
        <v>611</v>
      </c>
      <c r="AX239" s="5" t="s">
        <v>1323</v>
      </c>
      <c r="AY239" s="5" t="s">
        <v>1323</v>
      </c>
    </row>
    <row r="240" spans="3:51" ht="18" customHeight="1">
      <c r="D240" s="49" t="s">
        <v>1460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T240" s="49" t="s">
        <v>1460</v>
      </c>
      <c r="AU240" s="5" t="s">
        <v>1323</v>
      </c>
      <c r="AV240" s="5" t="s">
        <v>1323</v>
      </c>
      <c r="AW240" s="49" t="s">
        <v>1460</v>
      </c>
      <c r="AX240" s="5" t="s">
        <v>1323</v>
      </c>
      <c r="AY240" s="5" t="s">
        <v>1323</v>
      </c>
    </row>
    <row r="241" spans="4:51" ht="18" customHeight="1">
      <c r="D241" s="50" t="s">
        <v>1304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T241" s="50" t="s">
        <v>1304</v>
      </c>
      <c r="AU241" s="5" t="s">
        <v>1323</v>
      </c>
      <c r="AV241" s="5" t="s">
        <v>1323</v>
      </c>
      <c r="AW241" s="50" t="s">
        <v>118</v>
      </c>
      <c r="AX241" s="5" t="s">
        <v>1323</v>
      </c>
      <c r="AY241" s="5" t="s">
        <v>1323</v>
      </c>
    </row>
    <row r="242" spans="4:51" ht="18" customHeight="1">
      <c r="D242" s="50" t="s">
        <v>612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T242" s="50" t="s">
        <v>612</v>
      </c>
      <c r="AU242" s="5" t="s">
        <v>1323</v>
      </c>
      <c r="AV242" s="5" t="s">
        <v>1323</v>
      </c>
      <c r="AW242" s="50" t="s">
        <v>612</v>
      </c>
      <c r="AX242" s="5" t="s">
        <v>1323</v>
      </c>
      <c r="AY242" s="5" t="s">
        <v>1323</v>
      </c>
    </row>
    <row r="243" spans="4:51" ht="18" customHeight="1">
      <c r="D243" s="50" t="s">
        <v>1303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T243" s="50" t="s">
        <v>1303</v>
      </c>
      <c r="AU243" s="5" t="s">
        <v>1323</v>
      </c>
      <c r="AV243" s="5" t="s">
        <v>1323</v>
      </c>
      <c r="AW243" s="50" t="s">
        <v>119</v>
      </c>
      <c r="AX243" s="5" t="s">
        <v>1323</v>
      </c>
      <c r="AY243" s="5" t="s">
        <v>1323</v>
      </c>
    </row>
    <row r="244" spans="4:51" ht="18" customHeight="1">
      <c r="D244" s="50" t="s">
        <v>613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T244" s="50" t="s">
        <v>613</v>
      </c>
      <c r="AU244" s="5" t="s">
        <v>1323</v>
      </c>
      <c r="AV244" s="5" t="s">
        <v>1323</v>
      </c>
      <c r="AW244" s="50" t="s">
        <v>613</v>
      </c>
      <c r="AX244" s="5" t="s">
        <v>1323</v>
      </c>
      <c r="AY244" s="5" t="s">
        <v>1323</v>
      </c>
    </row>
    <row r="245" spans="4:51" ht="18" customHeight="1">
      <c r="D245" s="50" t="s">
        <v>614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T245" s="50" t="s">
        <v>614</v>
      </c>
      <c r="AU245" s="5" t="s">
        <v>1323</v>
      </c>
      <c r="AV245" s="5" t="s">
        <v>1323</v>
      </c>
      <c r="AW245" s="50" t="s">
        <v>614</v>
      </c>
      <c r="AX245" s="5" t="s">
        <v>1323</v>
      </c>
      <c r="AY245" s="5" t="s">
        <v>1323</v>
      </c>
    </row>
    <row r="246" spans="4:51" ht="18" customHeight="1">
      <c r="D246" s="50" t="s">
        <v>615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T246" s="50" t="s">
        <v>615</v>
      </c>
      <c r="AU246" s="5" t="s">
        <v>1323</v>
      </c>
      <c r="AV246" s="5" t="s">
        <v>1323</v>
      </c>
      <c r="AW246" s="50" t="s">
        <v>615</v>
      </c>
      <c r="AX246" s="5" t="s">
        <v>1323</v>
      </c>
      <c r="AY246" s="5" t="s">
        <v>1323</v>
      </c>
    </row>
    <row r="247" spans="4:51" ht="18" customHeight="1">
      <c r="D247" s="49" t="s">
        <v>120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T247" s="49" t="s">
        <v>120</v>
      </c>
      <c r="AU247" s="5" t="s">
        <v>1323</v>
      </c>
      <c r="AV247" s="5" t="s">
        <v>1323</v>
      </c>
      <c r="AW247" s="49" t="s">
        <v>120</v>
      </c>
      <c r="AX247" s="5" t="s">
        <v>1323</v>
      </c>
      <c r="AY247" s="5" t="s">
        <v>1323</v>
      </c>
    </row>
    <row r="248" spans="4:51" ht="18" customHeight="1">
      <c r="D248" s="49" t="s">
        <v>1241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T248" s="49" t="s">
        <v>1241</v>
      </c>
      <c r="AU248" s="5" t="s">
        <v>1323</v>
      </c>
      <c r="AV248" s="5" t="s">
        <v>1323</v>
      </c>
      <c r="AW248" s="49" t="s">
        <v>1241</v>
      </c>
      <c r="AX248" s="5" t="s">
        <v>1323</v>
      </c>
      <c r="AY248" s="5" t="s">
        <v>1323</v>
      </c>
    </row>
    <row r="249" spans="4:51" ht="18" customHeight="1">
      <c r="D249" s="49" t="s">
        <v>121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T249" s="49" t="s">
        <v>121</v>
      </c>
      <c r="AU249" s="5" t="s">
        <v>1323</v>
      </c>
      <c r="AV249" s="5" t="s">
        <v>1323</v>
      </c>
      <c r="AW249" s="49" t="s">
        <v>121</v>
      </c>
      <c r="AX249" s="5" t="s">
        <v>1323</v>
      </c>
      <c r="AY249" s="5" t="s">
        <v>1323</v>
      </c>
    </row>
    <row r="250" spans="4:51" ht="18" customHeight="1">
      <c r="D250" s="49" t="s">
        <v>616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T250" s="49" t="s">
        <v>616</v>
      </c>
      <c r="AU250" s="5" t="s">
        <v>1323</v>
      </c>
      <c r="AV250" s="5" t="s">
        <v>1323</v>
      </c>
      <c r="AW250" s="49" t="s">
        <v>616</v>
      </c>
      <c r="AX250" s="5" t="s">
        <v>1323</v>
      </c>
      <c r="AY250" s="5" t="s">
        <v>1323</v>
      </c>
    </row>
    <row r="251" spans="4:51" ht="18" customHeight="1">
      <c r="D251" s="49" t="s">
        <v>122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T251" s="49" t="s">
        <v>122</v>
      </c>
      <c r="AU251" s="5" t="s">
        <v>1323</v>
      </c>
      <c r="AV251" s="5" t="s">
        <v>1323</v>
      </c>
      <c r="AW251" s="49" t="s">
        <v>122</v>
      </c>
      <c r="AX251" s="5" t="s">
        <v>1323</v>
      </c>
      <c r="AY251" s="5" t="s">
        <v>1323</v>
      </c>
    </row>
    <row r="252" spans="4:51" ht="18" customHeight="1">
      <c r="D252" s="49" t="s">
        <v>617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T252" s="49" t="s">
        <v>617</v>
      </c>
      <c r="AU252" s="5" t="s">
        <v>1323</v>
      </c>
      <c r="AV252" s="5" t="s">
        <v>1323</v>
      </c>
      <c r="AW252" s="49" t="s">
        <v>617</v>
      </c>
      <c r="AX252" s="5" t="s">
        <v>1323</v>
      </c>
      <c r="AY252" s="5" t="s">
        <v>1323</v>
      </c>
    </row>
    <row r="253" spans="4:51" ht="18" customHeight="1">
      <c r="D253" s="49" t="s">
        <v>1305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T253" s="49" t="s">
        <v>1305</v>
      </c>
      <c r="AU253" s="5" t="s">
        <v>1323</v>
      </c>
      <c r="AV253" s="5" t="s">
        <v>1323</v>
      </c>
      <c r="AW253" s="49" t="s">
        <v>123</v>
      </c>
      <c r="AX253" s="5" t="s">
        <v>1323</v>
      </c>
      <c r="AY253" s="5" t="s">
        <v>1323</v>
      </c>
    </row>
    <row r="254" spans="4:51" ht="18" customHeight="1">
      <c r="D254" s="49" t="s">
        <v>618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T254" s="49" t="s">
        <v>618</v>
      </c>
      <c r="AU254" s="5" t="s">
        <v>1323</v>
      </c>
      <c r="AV254" s="5" t="s">
        <v>1323</v>
      </c>
      <c r="AW254" s="49" t="s">
        <v>618</v>
      </c>
      <c r="AX254" s="5" t="s">
        <v>1323</v>
      </c>
      <c r="AY254" s="5" t="s">
        <v>1323</v>
      </c>
    </row>
    <row r="255" spans="4:51" ht="18" customHeight="1">
      <c r="D255" s="49" t="s">
        <v>619</v>
      </c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T255" s="49" t="s">
        <v>619</v>
      </c>
      <c r="AU255" s="5" t="s">
        <v>1323</v>
      </c>
      <c r="AV255" s="5" t="s">
        <v>1323</v>
      </c>
      <c r="AW255" s="49" t="s">
        <v>619</v>
      </c>
      <c r="AX255" s="5" t="s">
        <v>1323</v>
      </c>
      <c r="AY255" s="5" t="s">
        <v>1323</v>
      </c>
    </row>
    <row r="256" spans="4:51" ht="18" customHeight="1">
      <c r="D256" s="49" t="s">
        <v>620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T256" s="49" t="s">
        <v>620</v>
      </c>
      <c r="AU256" s="5" t="s">
        <v>1323</v>
      </c>
      <c r="AV256" s="5" t="s">
        <v>1323</v>
      </c>
      <c r="AW256" s="49" t="s">
        <v>620</v>
      </c>
      <c r="AX256" s="5" t="s">
        <v>1323</v>
      </c>
      <c r="AY256" s="5" t="s">
        <v>1323</v>
      </c>
    </row>
    <row r="257" spans="4:51" ht="18" customHeight="1">
      <c r="D257" s="49" t="s">
        <v>1173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T257" s="49" t="s">
        <v>1173</v>
      </c>
      <c r="AU257" s="5" t="s">
        <v>1323</v>
      </c>
      <c r="AV257" s="5" t="s">
        <v>1323</v>
      </c>
      <c r="AW257" s="49" t="s">
        <v>1173</v>
      </c>
      <c r="AX257" s="5" t="s">
        <v>1323</v>
      </c>
      <c r="AY257" s="5" t="s">
        <v>1323</v>
      </c>
    </row>
    <row r="258" spans="4:51" ht="18" customHeight="1">
      <c r="D258" s="49" t="s">
        <v>1220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T258" s="49" t="s">
        <v>1220</v>
      </c>
      <c r="AU258" s="5" t="s">
        <v>1323</v>
      </c>
      <c r="AV258" s="5" t="s">
        <v>1323</v>
      </c>
      <c r="AW258" s="49" t="s">
        <v>1220</v>
      </c>
      <c r="AX258" s="5" t="s">
        <v>1323</v>
      </c>
      <c r="AY258" s="5" t="s">
        <v>1323</v>
      </c>
    </row>
    <row r="259" spans="4:51" ht="18" customHeight="1">
      <c r="D259" s="49" t="s">
        <v>621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T259" s="49" t="s">
        <v>621</v>
      </c>
      <c r="AU259" s="5" t="s">
        <v>1323</v>
      </c>
      <c r="AV259" s="5" t="s">
        <v>1323</v>
      </c>
      <c r="AW259" s="49" t="s">
        <v>621</v>
      </c>
      <c r="AX259" s="5" t="s">
        <v>1323</v>
      </c>
      <c r="AY259" s="5" t="s">
        <v>1323</v>
      </c>
    </row>
    <row r="260" spans="4:51" ht="18" customHeight="1">
      <c r="D260" s="49" t="s">
        <v>124</v>
      </c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T260" s="49" t="s">
        <v>124</v>
      </c>
      <c r="AU260" s="5" t="s">
        <v>1323</v>
      </c>
      <c r="AV260" s="5" t="s">
        <v>1323</v>
      </c>
      <c r="AW260" s="49" t="s">
        <v>124</v>
      </c>
      <c r="AX260" s="5" t="s">
        <v>1323</v>
      </c>
      <c r="AY260" s="5" t="s">
        <v>1323</v>
      </c>
    </row>
    <row r="261" spans="4:51" ht="18" customHeight="1">
      <c r="D261" s="49" t="s">
        <v>622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T261" s="49" t="s">
        <v>622</v>
      </c>
      <c r="AU261" s="5" t="s">
        <v>1323</v>
      </c>
      <c r="AV261" s="5" t="s">
        <v>1323</v>
      </c>
      <c r="AW261" s="49" t="s">
        <v>622</v>
      </c>
      <c r="AX261" s="5" t="s">
        <v>1323</v>
      </c>
      <c r="AY261" s="5" t="s">
        <v>1323</v>
      </c>
    </row>
    <row r="262" spans="4:51" ht="18" customHeight="1">
      <c r="D262" s="49" t="s">
        <v>125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T262" s="49" t="s">
        <v>125</v>
      </c>
      <c r="AU262" s="5" t="s">
        <v>1323</v>
      </c>
      <c r="AV262" s="5" t="s">
        <v>1323</v>
      </c>
      <c r="AW262" s="49" t="s">
        <v>125</v>
      </c>
      <c r="AX262" s="5" t="s">
        <v>1323</v>
      </c>
      <c r="AY262" s="5" t="s">
        <v>1323</v>
      </c>
    </row>
    <row r="263" spans="4:51" ht="18" customHeight="1">
      <c r="D263" s="49" t="s">
        <v>623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T263" s="49" t="s">
        <v>623</v>
      </c>
      <c r="AU263" s="5" t="s">
        <v>1323</v>
      </c>
      <c r="AV263" s="5" t="s">
        <v>1323</v>
      </c>
      <c r="AW263" s="49" t="s">
        <v>623</v>
      </c>
      <c r="AX263" s="5" t="s">
        <v>1323</v>
      </c>
      <c r="AY263" s="5" t="s">
        <v>1323</v>
      </c>
    </row>
    <row r="264" spans="4:51" ht="18" customHeight="1">
      <c r="D264" s="49" t="s">
        <v>126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T264" s="49" t="s">
        <v>126</v>
      </c>
      <c r="AU264" s="5" t="s">
        <v>1323</v>
      </c>
      <c r="AV264" s="5" t="s">
        <v>1323</v>
      </c>
      <c r="AW264" s="49" t="s">
        <v>126</v>
      </c>
      <c r="AX264" s="5" t="s">
        <v>1323</v>
      </c>
      <c r="AY264" s="5" t="s">
        <v>1323</v>
      </c>
    </row>
    <row r="265" spans="4:51" ht="18" customHeight="1">
      <c r="D265" s="49" t="s">
        <v>624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T265" s="49" t="s">
        <v>624</v>
      </c>
      <c r="AU265" s="5" t="s">
        <v>1323</v>
      </c>
      <c r="AV265" s="5" t="s">
        <v>1323</v>
      </c>
      <c r="AW265" s="49" t="s">
        <v>624</v>
      </c>
      <c r="AX265" s="5" t="s">
        <v>1323</v>
      </c>
      <c r="AY265" s="5" t="s">
        <v>1323</v>
      </c>
    </row>
    <row r="266" spans="4:51" ht="18" customHeight="1">
      <c r="D266" s="49" t="s">
        <v>735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T266" s="49" t="s">
        <v>735</v>
      </c>
      <c r="AU266" s="5" t="s">
        <v>1323</v>
      </c>
      <c r="AV266" s="5" t="s">
        <v>1323</v>
      </c>
      <c r="AW266" s="49" t="s">
        <v>735</v>
      </c>
      <c r="AX266" s="5" t="s">
        <v>1323</v>
      </c>
      <c r="AY266" s="5" t="s">
        <v>1323</v>
      </c>
    </row>
    <row r="267" spans="4:51" ht="18" customHeight="1">
      <c r="D267" s="49" t="s">
        <v>127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T267" s="49" t="s">
        <v>127</v>
      </c>
      <c r="AU267" s="5" t="s">
        <v>1323</v>
      </c>
      <c r="AV267" s="5" t="s">
        <v>1323</v>
      </c>
      <c r="AW267" s="49" t="s">
        <v>127</v>
      </c>
      <c r="AX267" s="5" t="s">
        <v>1323</v>
      </c>
      <c r="AY267" s="5" t="s">
        <v>1323</v>
      </c>
    </row>
    <row r="268" spans="4:51" ht="18" customHeight="1">
      <c r="D268" s="49" t="s">
        <v>625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T268" s="49" t="s">
        <v>625</v>
      </c>
      <c r="AU268" s="5" t="s">
        <v>1323</v>
      </c>
      <c r="AV268" s="5" t="s">
        <v>1323</v>
      </c>
      <c r="AW268" s="49" t="s">
        <v>625</v>
      </c>
      <c r="AX268" s="5" t="s">
        <v>1323</v>
      </c>
      <c r="AY268" s="5" t="s">
        <v>1323</v>
      </c>
    </row>
    <row r="269" spans="4:51" ht="18" customHeight="1">
      <c r="D269" s="49" t="s">
        <v>128</v>
      </c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T269" s="49" t="s">
        <v>128</v>
      </c>
      <c r="AU269" s="5" t="s">
        <v>1323</v>
      </c>
      <c r="AV269" s="5" t="s">
        <v>1323</v>
      </c>
      <c r="AW269" s="49" t="s">
        <v>128</v>
      </c>
      <c r="AX269" s="5" t="s">
        <v>1323</v>
      </c>
      <c r="AY269" s="5" t="s">
        <v>1323</v>
      </c>
    </row>
    <row r="270" spans="4:51" ht="18" customHeight="1">
      <c r="D270" s="49" t="s">
        <v>626</v>
      </c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/>
      <c r="AP270" s="49"/>
      <c r="AT270" s="49" t="s">
        <v>626</v>
      </c>
      <c r="AU270" s="5" t="s">
        <v>1323</v>
      </c>
      <c r="AV270" s="5" t="s">
        <v>1323</v>
      </c>
      <c r="AW270" s="49" t="s">
        <v>626</v>
      </c>
      <c r="AX270" s="5" t="s">
        <v>1323</v>
      </c>
      <c r="AY270" s="5" t="s">
        <v>1323</v>
      </c>
    </row>
    <row r="271" spans="4:51" ht="18" customHeight="1">
      <c r="D271" s="49" t="s">
        <v>129</v>
      </c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T271" s="49" t="s">
        <v>129</v>
      </c>
      <c r="AU271" s="5" t="s">
        <v>1323</v>
      </c>
      <c r="AV271" s="5" t="s">
        <v>1323</v>
      </c>
      <c r="AW271" s="49" t="s">
        <v>129</v>
      </c>
      <c r="AX271" s="5" t="s">
        <v>1323</v>
      </c>
      <c r="AY271" s="5" t="s">
        <v>1323</v>
      </c>
    </row>
    <row r="272" spans="4:51" ht="18" customHeight="1">
      <c r="D272" s="49" t="s">
        <v>1256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T272" s="49" t="s">
        <v>1256</v>
      </c>
      <c r="AU272" s="5" t="s">
        <v>1323</v>
      </c>
      <c r="AV272" s="5" t="s">
        <v>1323</v>
      </c>
      <c r="AW272" s="49" t="s">
        <v>1256</v>
      </c>
      <c r="AX272" s="5" t="s">
        <v>1323</v>
      </c>
      <c r="AY272" s="5" t="s">
        <v>1323</v>
      </c>
    </row>
    <row r="273" spans="4:51" ht="18" customHeight="1">
      <c r="D273" s="49" t="s">
        <v>130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T273" s="49" t="s">
        <v>130</v>
      </c>
      <c r="AU273" s="5" t="s">
        <v>1323</v>
      </c>
      <c r="AV273" s="5" t="s">
        <v>1323</v>
      </c>
      <c r="AW273" s="49" t="s">
        <v>130</v>
      </c>
      <c r="AX273" s="5" t="s">
        <v>1323</v>
      </c>
      <c r="AY273" s="5" t="s">
        <v>1323</v>
      </c>
    </row>
    <row r="274" spans="4:51" ht="18" customHeight="1">
      <c r="D274" s="49" t="s">
        <v>1257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T274" s="49" t="s">
        <v>1257</v>
      </c>
      <c r="AU274" s="5" t="s">
        <v>1323</v>
      </c>
      <c r="AV274" s="5" t="s">
        <v>1323</v>
      </c>
      <c r="AW274" s="49" t="s">
        <v>1257</v>
      </c>
      <c r="AX274" s="5" t="s">
        <v>1323</v>
      </c>
      <c r="AY274" s="5" t="s">
        <v>1323</v>
      </c>
    </row>
    <row r="275" spans="4:51" ht="18" customHeight="1">
      <c r="D275" s="49" t="s">
        <v>131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T275" s="49" t="s">
        <v>131</v>
      </c>
      <c r="AU275" s="5" t="s">
        <v>1323</v>
      </c>
      <c r="AV275" s="5" t="s">
        <v>1323</v>
      </c>
      <c r="AW275" s="49" t="s">
        <v>131</v>
      </c>
      <c r="AX275" s="5" t="s">
        <v>1323</v>
      </c>
      <c r="AY275" s="5" t="s">
        <v>1323</v>
      </c>
    </row>
    <row r="276" spans="4:51" ht="18" customHeight="1">
      <c r="D276" s="49" t="s">
        <v>1258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T276" s="49" t="s">
        <v>1258</v>
      </c>
      <c r="AU276" s="5" t="s">
        <v>1323</v>
      </c>
      <c r="AV276" s="5" t="s">
        <v>1323</v>
      </c>
      <c r="AW276" s="49" t="s">
        <v>1258</v>
      </c>
      <c r="AX276" s="5" t="s">
        <v>1323</v>
      </c>
      <c r="AY276" s="5" t="s">
        <v>1323</v>
      </c>
    </row>
    <row r="277" spans="4:51" ht="18" customHeight="1">
      <c r="D277" s="49" t="s">
        <v>132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T277" s="49" t="s">
        <v>132</v>
      </c>
      <c r="AU277" s="5" t="s">
        <v>1323</v>
      </c>
      <c r="AV277" s="5" t="s">
        <v>1323</v>
      </c>
      <c r="AW277" s="49" t="s">
        <v>132</v>
      </c>
      <c r="AX277" s="5" t="s">
        <v>1323</v>
      </c>
      <c r="AY277" s="5" t="s">
        <v>1323</v>
      </c>
    </row>
    <row r="278" spans="4:51" ht="18" customHeight="1">
      <c r="D278" s="49" t="s">
        <v>1259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T278" s="49" t="s">
        <v>1259</v>
      </c>
      <c r="AU278" s="5" t="s">
        <v>1323</v>
      </c>
      <c r="AV278" s="5" t="s">
        <v>1323</v>
      </c>
      <c r="AW278" s="49" t="s">
        <v>1259</v>
      </c>
      <c r="AX278" s="5" t="s">
        <v>1323</v>
      </c>
      <c r="AY278" s="5" t="s">
        <v>1323</v>
      </c>
    </row>
    <row r="279" spans="4:51" ht="18" customHeight="1">
      <c r="D279" s="49" t="s">
        <v>133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T279" s="49" t="s">
        <v>133</v>
      </c>
      <c r="AU279" s="5" t="s">
        <v>1323</v>
      </c>
      <c r="AV279" s="5" t="s">
        <v>1323</v>
      </c>
      <c r="AW279" s="49" t="s">
        <v>133</v>
      </c>
      <c r="AX279" s="5" t="s">
        <v>1323</v>
      </c>
      <c r="AY279" s="5" t="s">
        <v>1323</v>
      </c>
    </row>
    <row r="280" spans="4:51" ht="18" customHeight="1">
      <c r="D280" s="49" t="s">
        <v>1260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T280" s="49" t="s">
        <v>1260</v>
      </c>
      <c r="AU280" s="5" t="s">
        <v>1323</v>
      </c>
      <c r="AV280" s="5" t="s">
        <v>1323</v>
      </c>
      <c r="AW280" s="49" t="s">
        <v>1260</v>
      </c>
      <c r="AX280" s="5" t="s">
        <v>1323</v>
      </c>
      <c r="AY280" s="5" t="s">
        <v>1323</v>
      </c>
    </row>
    <row r="281" spans="4:51" ht="18" customHeight="1">
      <c r="D281" s="49" t="s">
        <v>1472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T281" s="49" t="s">
        <v>1472</v>
      </c>
      <c r="AU281" s="5" t="s">
        <v>1323</v>
      </c>
      <c r="AV281" s="5" t="s">
        <v>1323</v>
      </c>
      <c r="AW281" s="49" t="s">
        <v>1472</v>
      </c>
      <c r="AX281" s="5" t="s">
        <v>1323</v>
      </c>
      <c r="AY281" s="5" t="s">
        <v>1323</v>
      </c>
    </row>
    <row r="282" spans="4:51" ht="18" customHeight="1">
      <c r="D282" s="49" t="s">
        <v>1261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T282" s="49" t="s">
        <v>1261</v>
      </c>
      <c r="AU282" s="5" t="s">
        <v>1323</v>
      </c>
      <c r="AV282" s="5" t="s">
        <v>1323</v>
      </c>
      <c r="AW282" s="49" t="s">
        <v>1261</v>
      </c>
      <c r="AX282" s="5" t="s">
        <v>1323</v>
      </c>
      <c r="AY282" s="5" t="s">
        <v>1323</v>
      </c>
    </row>
    <row r="283" spans="4:51" ht="18" customHeight="1">
      <c r="D283" s="49" t="s">
        <v>134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T283" s="49" t="s">
        <v>134</v>
      </c>
      <c r="AU283" s="5" t="s">
        <v>1323</v>
      </c>
      <c r="AV283" s="5" t="s">
        <v>1323</v>
      </c>
      <c r="AW283" s="49" t="s">
        <v>134</v>
      </c>
      <c r="AX283" s="5" t="s">
        <v>1323</v>
      </c>
      <c r="AY283" s="5" t="s">
        <v>1323</v>
      </c>
    </row>
    <row r="284" spans="4:51" ht="18" customHeight="1">
      <c r="D284" s="49" t="s">
        <v>1262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T284" s="49" t="s">
        <v>1262</v>
      </c>
      <c r="AU284" s="5" t="s">
        <v>1323</v>
      </c>
      <c r="AV284" s="5" t="s">
        <v>1323</v>
      </c>
      <c r="AW284" s="49" t="s">
        <v>1262</v>
      </c>
      <c r="AX284" s="5" t="s">
        <v>1323</v>
      </c>
      <c r="AY284" s="5" t="s">
        <v>1323</v>
      </c>
    </row>
    <row r="285" spans="4:51" ht="18" customHeight="1"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T285" s="49" t="s">
        <v>735</v>
      </c>
      <c r="AU285" s="5" t="s">
        <v>1323</v>
      </c>
      <c r="AV285" s="5" t="s">
        <v>1323</v>
      </c>
      <c r="AW285" s="49" t="s">
        <v>735</v>
      </c>
      <c r="AX285" s="5" t="s">
        <v>1323</v>
      </c>
      <c r="AY285" s="5" t="s">
        <v>1323</v>
      </c>
    </row>
    <row r="286" spans="4:51" ht="18" customHeight="1">
      <c r="D286" s="49" t="s">
        <v>627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T286" s="49" t="s">
        <v>627</v>
      </c>
      <c r="AU286" s="5" t="s">
        <v>1323</v>
      </c>
      <c r="AV286" s="5" t="s">
        <v>1323</v>
      </c>
      <c r="AW286" s="49" t="s">
        <v>627</v>
      </c>
      <c r="AX286" s="5" t="s">
        <v>1323</v>
      </c>
      <c r="AY286" s="5" t="s">
        <v>1323</v>
      </c>
    </row>
    <row r="287" spans="4:51" ht="18" customHeight="1">
      <c r="D287" s="49" t="s">
        <v>135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T287" s="49" t="s">
        <v>135</v>
      </c>
      <c r="AU287" s="5" t="s">
        <v>1323</v>
      </c>
      <c r="AV287" s="5" t="s">
        <v>1323</v>
      </c>
      <c r="AW287" s="49" t="s">
        <v>135</v>
      </c>
      <c r="AX287" s="5" t="s">
        <v>1323</v>
      </c>
      <c r="AY287" s="5" t="s">
        <v>1323</v>
      </c>
    </row>
    <row r="288" spans="4:51" ht="18" customHeight="1">
      <c r="D288" s="49" t="s">
        <v>628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T288" s="49" t="s">
        <v>628</v>
      </c>
      <c r="AU288" s="5" t="s">
        <v>1323</v>
      </c>
      <c r="AV288" s="5" t="s">
        <v>1323</v>
      </c>
      <c r="AW288" s="49" t="s">
        <v>628</v>
      </c>
      <c r="AX288" s="5" t="s">
        <v>1323</v>
      </c>
      <c r="AY288" s="5" t="s">
        <v>1323</v>
      </c>
    </row>
    <row r="289" spans="4:51" ht="18" customHeight="1">
      <c r="D289" s="49" t="s">
        <v>629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T289" s="49" t="s">
        <v>629</v>
      </c>
      <c r="AU289" s="5" t="s">
        <v>1323</v>
      </c>
      <c r="AV289" s="5" t="s">
        <v>1323</v>
      </c>
      <c r="AW289" s="49" t="s">
        <v>629</v>
      </c>
      <c r="AX289" s="5" t="s">
        <v>1323</v>
      </c>
      <c r="AY289" s="5" t="s">
        <v>1323</v>
      </c>
    </row>
    <row r="290" spans="4:51" ht="18" customHeight="1">
      <c r="D290" s="49" t="s">
        <v>735</v>
      </c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T290" s="49" t="s">
        <v>735</v>
      </c>
      <c r="AU290" s="5" t="s">
        <v>1323</v>
      </c>
      <c r="AV290" s="5" t="s">
        <v>1323</v>
      </c>
      <c r="AW290" s="49" t="s">
        <v>735</v>
      </c>
      <c r="AX290" s="5" t="s">
        <v>1323</v>
      </c>
      <c r="AY290" s="5" t="s">
        <v>1323</v>
      </c>
    </row>
    <row r="291" spans="4:51" ht="18" customHeight="1">
      <c r="D291" s="49" t="s">
        <v>630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T291" s="49" t="s">
        <v>630</v>
      </c>
      <c r="AU291" s="5" t="s">
        <v>1323</v>
      </c>
      <c r="AV291" s="5" t="s">
        <v>1323</v>
      </c>
      <c r="AW291" s="49" t="s">
        <v>630</v>
      </c>
      <c r="AX291" s="5" t="s">
        <v>1323</v>
      </c>
      <c r="AY291" s="5" t="s">
        <v>1323</v>
      </c>
    </row>
    <row r="292" spans="4:51" ht="18" customHeight="1">
      <c r="D292" s="49" t="s">
        <v>1381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T292" s="49" t="s">
        <v>1377</v>
      </c>
      <c r="AU292" s="5" t="s">
        <v>1323</v>
      </c>
      <c r="AV292" s="5" t="s">
        <v>1323</v>
      </c>
      <c r="AW292" s="49" t="s">
        <v>136</v>
      </c>
      <c r="AX292" s="5" t="s">
        <v>1323</v>
      </c>
      <c r="AY292" s="5" t="s">
        <v>1323</v>
      </c>
    </row>
    <row r="293" spans="4:51" ht="18" customHeight="1">
      <c r="D293" s="49" t="s">
        <v>631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T293" s="49" t="s">
        <v>631</v>
      </c>
      <c r="AU293" s="5" t="s">
        <v>1323</v>
      </c>
      <c r="AV293" s="5" t="s">
        <v>1323</v>
      </c>
      <c r="AW293" s="49" t="s">
        <v>631</v>
      </c>
      <c r="AX293" s="5" t="s">
        <v>1323</v>
      </c>
      <c r="AY293" s="5" t="s">
        <v>1323</v>
      </c>
    </row>
    <row r="294" spans="4:51" ht="18" customHeight="1">
      <c r="D294" s="49" t="s">
        <v>1242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T294" s="49" t="s">
        <v>1242</v>
      </c>
      <c r="AU294" s="5" t="s">
        <v>1323</v>
      </c>
      <c r="AV294" s="5" t="s">
        <v>1323</v>
      </c>
      <c r="AW294" s="49" t="s">
        <v>1242</v>
      </c>
      <c r="AX294" s="5" t="s">
        <v>1323</v>
      </c>
      <c r="AY294" s="5" t="s">
        <v>1323</v>
      </c>
    </row>
    <row r="295" spans="4:51" ht="18" customHeight="1">
      <c r="D295" s="49" t="s">
        <v>1383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/>
      <c r="AP295" s="49"/>
      <c r="AT295" s="49" t="s">
        <v>1378</v>
      </c>
      <c r="AU295" s="5" t="s">
        <v>1323</v>
      </c>
      <c r="AV295" s="5" t="s">
        <v>1323</v>
      </c>
      <c r="AW295" s="49" t="s">
        <v>137</v>
      </c>
      <c r="AX295" s="5" t="s">
        <v>1323</v>
      </c>
      <c r="AY295" s="5" t="s">
        <v>1323</v>
      </c>
    </row>
    <row r="296" spans="4:51" ht="18" customHeight="1">
      <c r="D296" s="49" t="s">
        <v>632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T296" s="49" t="s">
        <v>632</v>
      </c>
      <c r="AU296" s="5" t="s">
        <v>1323</v>
      </c>
      <c r="AV296" s="5" t="s">
        <v>1323</v>
      </c>
      <c r="AW296" s="49" t="s">
        <v>632</v>
      </c>
      <c r="AX296" s="5" t="s">
        <v>1323</v>
      </c>
      <c r="AY296" s="5" t="s">
        <v>1323</v>
      </c>
    </row>
    <row r="297" spans="4:51" ht="18" customHeight="1">
      <c r="D297" s="49" t="s">
        <v>1243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T297" s="49" t="s">
        <v>1243</v>
      </c>
      <c r="AU297" s="5" t="s">
        <v>1323</v>
      </c>
      <c r="AV297" s="5" t="s">
        <v>1323</v>
      </c>
      <c r="AW297" s="49" t="s">
        <v>1243</v>
      </c>
      <c r="AX297" s="5" t="s">
        <v>1323</v>
      </c>
      <c r="AY297" s="5" t="s">
        <v>1323</v>
      </c>
    </row>
    <row r="298" spans="4:51" ht="18" customHeight="1">
      <c r="D298" s="49" t="s">
        <v>1382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T298" s="49" t="s">
        <v>1379</v>
      </c>
      <c r="AU298" s="5" t="s">
        <v>1323</v>
      </c>
      <c r="AV298" s="5" t="s">
        <v>1323</v>
      </c>
      <c r="AW298" s="49" t="s">
        <v>138</v>
      </c>
      <c r="AX298" s="5" t="s">
        <v>1323</v>
      </c>
      <c r="AY298" s="5" t="s">
        <v>1323</v>
      </c>
    </row>
    <row r="299" spans="4:51" ht="18" customHeight="1">
      <c r="D299" s="49" t="s">
        <v>633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T299" s="49" t="s">
        <v>633</v>
      </c>
      <c r="AU299" s="5" t="s">
        <v>1323</v>
      </c>
      <c r="AV299" s="5" t="s">
        <v>1323</v>
      </c>
      <c r="AW299" s="49" t="s">
        <v>633</v>
      </c>
      <c r="AX299" s="5" t="s">
        <v>1323</v>
      </c>
      <c r="AY299" s="5" t="s">
        <v>1323</v>
      </c>
    </row>
    <row r="300" spans="4:51" ht="18" customHeight="1">
      <c r="D300" s="49" t="s">
        <v>1244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T300" s="49" t="s">
        <v>1244</v>
      </c>
      <c r="AU300" s="5" t="s">
        <v>1323</v>
      </c>
      <c r="AV300" s="5" t="s">
        <v>1323</v>
      </c>
      <c r="AW300" s="49" t="s">
        <v>1244</v>
      </c>
      <c r="AX300" s="5" t="s">
        <v>1323</v>
      </c>
      <c r="AY300" s="5" t="s">
        <v>1323</v>
      </c>
    </row>
  </sheetData>
  <mergeCells count="220">
    <mergeCell ref="D206:D207"/>
    <mergeCell ref="E206:L207"/>
    <mergeCell ref="M206:W207"/>
    <mergeCell ref="X206:AP207"/>
    <mergeCell ref="D208:D209"/>
    <mergeCell ref="E208:L209"/>
    <mergeCell ref="M208:W209"/>
    <mergeCell ref="X208:AP209"/>
    <mergeCell ref="D210:D211"/>
    <mergeCell ref="E210:L211"/>
    <mergeCell ref="M210:W211"/>
    <mergeCell ref="X210:AP211"/>
    <mergeCell ref="D194:D195"/>
    <mergeCell ref="E194:L195"/>
    <mergeCell ref="M194:W195"/>
    <mergeCell ref="X194:AP195"/>
    <mergeCell ref="D202:D203"/>
    <mergeCell ref="E202:L203"/>
    <mergeCell ref="M202:W203"/>
    <mergeCell ref="X202:AP203"/>
    <mergeCell ref="D204:D205"/>
    <mergeCell ref="E204:L205"/>
    <mergeCell ref="M204:W205"/>
    <mergeCell ref="X204:AP205"/>
    <mergeCell ref="D196:D197"/>
    <mergeCell ref="E196:L197"/>
    <mergeCell ref="M196:W197"/>
    <mergeCell ref="X196:AP197"/>
    <mergeCell ref="D198:D199"/>
    <mergeCell ref="E198:L199"/>
    <mergeCell ref="M198:W199"/>
    <mergeCell ref="X198:AP199"/>
    <mergeCell ref="D200:D201"/>
    <mergeCell ref="E200:L201"/>
    <mergeCell ref="M200:W201"/>
    <mergeCell ref="X200:AP201"/>
    <mergeCell ref="D173:D181"/>
    <mergeCell ref="E173:L181"/>
    <mergeCell ref="M173:W181"/>
    <mergeCell ref="X173:AP181"/>
    <mergeCell ref="D182:D183"/>
    <mergeCell ref="D191:D193"/>
    <mergeCell ref="E191:L193"/>
    <mergeCell ref="M191:W193"/>
    <mergeCell ref="X191:AP193"/>
    <mergeCell ref="E182:L183"/>
    <mergeCell ref="M182:W183"/>
    <mergeCell ref="X182:AP183"/>
    <mergeCell ref="D184:D185"/>
    <mergeCell ref="E184:L185"/>
    <mergeCell ref="M184:W185"/>
    <mergeCell ref="X184:AP185"/>
    <mergeCell ref="D186:D190"/>
    <mergeCell ref="E186:L190"/>
    <mergeCell ref="M186:W190"/>
    <mergeCell ref="X186:AP190"/>
    <mergeCell ref="D162:D166"/>
    <mergeCell ref="E162:L166"/>
    <mergeCell ref="M162:W166"/>
    <mergeCell ref="X162:AP166"/>
    <mergeCell ref="D167:D168"/>
    <mergeCell ref="E167:L168"/>
    <mergeCell ref="M167:W168"/>
    <mergeCell ref="X167:AP168"/>
    <mergeCell ref="D169:D172"/>
    <mergeCell ref="E169:L172"/>
    <mergeCell ref="M169:W172"/>
    <mergeCell ref="X169:AP172"/>
    <mergeCell ref="X115:AP116"/>
    <mergeCell ref="E99:L99"/>
    <mergeCell ref="X99:AP99"/>
    <mergeCell ref="D100:D101"/>
    <mergeCell ref="E100:L101"/>
    <mergeCell ref="M100:W101"/>
    <mergeCell ref="X100:AP101"/>
    <mergeCell ref="D102:D103"/>
    <mergeCell ref="E102:L103"/>
    <mergeCell ref="M102:W103"/>
    <mergeCell ref="X102:AP103"/>
    <mergeCell ref="M16:W16"/>
    <mergeCell ref="E17:L18"/>
    <mergeCell ref="M17:W18"/>
    <mergeCell ref="E161:L161"/>
    <mergeCell ref="X161:AP161"/>
    <mergeCell ref="N156:R156"/>
    <mergeCell ref="D104:D105"/>
    <mergeCell ref="E104:L105"/>
    <mergeCell ref="M104:W105"/>
    <mergeCell ref="X104:AP105"/>
    <mergeCell ref="D106:D108"/>
    <mergeCell ref="E106:L108"/>
    <mergeCell ref="M106:W108"/>
    <mergeCell ref="X106:AP108"/>
    <mergeCell ref="D109:D110"/>
    <mergeCell ref="E109:L110"/>
    <mergeCell ref="M109:W110"/>
    <mergeCell ref="X109:AP110"/>
    <mergeCell ref="D111:D112"/>
    <mergeCell ref="E111:L112"/>
    <mergeCell ref="M111:W112"/>
    <mergeCell ref="X111:AP112"/>
    <mergeCell ref="X113:AP114"/>
    <mergeCell ref="D115:D116"/>
    <mergeCell ref="F11:I11"/>
    <mergeCell ref="J11:M11"/>
    <mergeCell ref="D12:E12"/>
    <mergeCell ref="F12:I12"/>
    <mergeCell ref="D95:E95"/>
    <mergeCell ref="F95:I95"/>
    <mergeCell ref="J95:M95"/>
    <mergeCell ref="D34:D35"/>
    <mergeCell ref="E34:L35"/>
    <mergeCell ref="D17:D18"/>
    <mergeCell ref="D19:D20"/>
    <mergeCell ref="D21:D24"/>
    <mergeCell ref="D25:D29"/>
    <mergeCell ref="E25:L29"/>
    <mergeCell ref="D30:D31"/>
    <mergeCell ref="E30:L31"/>
    <mergeCell ref="D32:D33"/>
    <mergeCell ref="E32:L33"/>
    <mergeCell ref="M44:W45"/>
    <mergeCell ref="E36:L37"/>
    <mergeCell ref="D38:D39"/>
    <mergeCell ref="E38:L39"/>
    <mergeCell ref="N95:R95"/>
    <mergeCell ref="E16:L16"/>
    <mergeCell ref="AK2:AM2"/>
    <mergeCell ref="AN2:AQ2"/>
    <mergeCell ref="AB3:AC3"/>
    <mergeCell ref="AD3:AF3"/>
    <mergeCell ref="AG3:AJ3"/>
    <mergeCell ref="AK3:AM3"/>
    <mergeCell ref="AN3:AQ3"/>
    <mergeCell ref="AG2:AJ2"/>
    <mergeCell ref="B2:F3"/>
    <mergeCell ref="G2:I3"/>
    <mergeCell ref="J2:AA3"/>
    <mergeCell ref="AB2:AC2"/>
    <mergeCell ref="AD2:AF2"/>
    <mergeCell ref="M34:W35"/>
    <mergeCell ref="X34:AP35"/>
    <mergeCell ref="M21:W24"/>
    <mergeCell ref="M36:W37"/>
    <mergeCell ref="X36:AP37"/>
    <mergeCell ref="M38:W39"/>
    <mergeCell ref="X38:AP39"/>
    <mergeCell ref="N11:R11"/>
    <mergeCell ref="N12:R12"/>
    <mergeCell ref="J12:M12"/>
    <mergeCell ref="X16:AP16"/>
    <mergeCell ref="X17:AP18"/>
    <mergeCell ref="X19:AP20"/>
    <mergeCell ref="X21:AP24"/>
    <mergeCell ref="M25:W29"/>
    <mergeCell ref="X25:AP29"/>
    <mergeCell ref="M30:W31"/>
    <mergeCell ref="X30:AP31"/>
    <mergeCell ref="M32:W33"/>
    <mergeCell ref="X32:AP33"/>
    <mergeCell ref="E19:L20"/>
    <mergeCell ref="M19:W20"/>
    <mergeCell ref="E21:L24"/>
    <mergeCell ref="D11:E11"/>
    <mergeCell ref="D40:D41"/>
    <mergeCell ref="E40:L41"/>
    <mergeCell ref="M40:W41"/>
    <mergeCell ref="X40:AP41"/>
    <mergeCell ref="D36:D37"/>
    <mergeCell ref="D94:E94"/>
    <mergeCell ref="F94:I94"/>
    <mergeCell ref="J94:M94"/>
    <mergeCell ref="D42:D43"/>
    <mergeCell ref="E42:L43"/>
    <mergeCell ref="M42:W43"/>
    <mergeCell ref="X42:AP43"/>
    <mergeCell ref="D44:D45"/>
    <mergeCell ref="E44:L45"/>
    <mergeCell ref="X44:AP45"/>
    <mergeCell ref="N94:R94"/>
    <mergeCell ref="D157:E157"/>
    <mergeCell ref="F157:I157"/>
    <mergeCell ref="J157:M157"/>
    <mergeCell ref="N157:R157"/>
    <mergeCell ref="D156:E156"/>
    <mergeCell ref="F156:I156"/>
    <mergeCell ref="J156:M156"/>
    <mergeCell ref="D113:D114"/>
    <mergeCell ref="E113:L114"/>
    <mergeCell ref="M113:W114"/>
    <mergeCell ref="E115:L116"/>
    <mergeCell ref="M115:W116"/>
    <mergeCell ref="D212:D213"/>
    <mergeCell ref="E212:L213"/>
    <mergeCell ref="M212:W213"/>
    <mergeCell ref="X212:AP213"/>
    <mergeCell ref="D214:D215"/>
    <mergeCell ref="E214:L215"/>
    <mergeCell ref="M214:W215"/>
    <mergeCell ref="X214:AP215"/>
    <mergeCell ref="D223:D224"/>
    <mergeCell ref="E223:L224"/>
    <mergeCell ref="M223:W224"/>
    <mergeCell ref="X223:AP224"/>
    <mergeCell ref="D225:D226"/>
    <mergeCell ref="E225:L226"/>
    <mergeCell ref="M225:W226"/>
    <mergeCell ref="X225:AP226"/>
    <mergeCell ref="D216:D217"/>
    <mergeCell ref="E216:L217"/>
    <mergeCell ref="M216:W217"/>
    <mergeCell ref="X216:AP217"/>
    <mergeCell ref="D218:D220"/>
    <mergeCell ref="E218:L220"/>
    <mergeCell ref="M218:W220"/>
    <mergeCell ref="X218:AP220"/>
    <mergeCell ref="D221:D222"/>
    <mergeCell ref="E221:L222"/>
    <mergeCell ref="M221:W222"/>
    <mergeCell ref="X221:AP222"/>
  </mergeCells>
  <phoneticPr fontId="1" type="noConversion"/>
  <pageMargins left="0.7" right="0.7" top="0.75" bottom="0.75" header="0.3" footer="0.3"/>
  <pageSetup paperSize="9" scale="58" orientation="portrait" horizontalDpi="0" verticalDpi="0"/>
  <rowBreaks count="1" manualBreakCount="1">
    <brk id="93" max="4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DCB0C-7F6A-C647-A21E-C39EBB57781F}">
  <sheetPr>
    <tabColor theme="7" tint="0.79998168889431442"/>
  </sheetPr>
  <dimension ref="B2:AT94"/>
  <sheetViews>
    <sheetView view="pageBreakPreview" topLeftCell="A69" zoomScaleNormal="100" zoomScaleSheetLayoutView="100" workbookViewId="0">
      <selection activeCell="AG186" sqref="AG186:AH186"/>
    </sheetView>
  </sheetViews>
  <sheetFormatPr baseColWidth="10" defaultColWidth="2.7109375" defaultRowHeight="18" customHeight="1"/>
  <cols>
    <col min="1" max="3" width="2.7109375" style="5"/>
    <col min="4" max="4" width="3.42578125" style="5" bestFit="1" customWidth="1"/>
    <col min="5" max="7" width="2.7109375" style="5"/>
    <col min="8" max="8" width="2.7109375" style="5" customWidth="1"/>
    <col min="9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設定値一覧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378</v>
      </c>
    </row>
    <row r="7" spans="2:43" ht="18" customHeight="1">
      <c r="C7" s="1" t="s">
        <v>29</v>
      </c>
      <c r="D7" s="1" t="s">
        <v>264</v>
      </c>
      <c r="E7" s="1"/>
      <c r="F7" s="1"/>
    </row>
    <row r="8" spans="2:43" ht="18" customHeight="1">
      <c r="C8" s="1"/>
      <c r="D8" s="1"/>
      <c r="E8" s="1"/>
      <c r="F8" s="1"/>
    </row>
    <row r="9" spans="2:43" ht="18" customHeight="1">
      <c r="D9" s="111" t="s">
        <v>112</v>
      </c>
      <c r="E9" s="112"/>
      <c r="F9" s="112"/>
      <c r="G9" s="112"/>
      <c r="H9" s="112"/>
      <c r="I9" s="112"/>
      <c r="J9" s="113"/>
    </row>
    <row r="10" spans="2:43" ht="18" customHeight="1">
      <c r="D10" s="114"/>
      <c r="E10" s="115"/>
      <c r="F10" s="115"/>
      <c r="G10" s="115"/>
      <c r="H10" s="115"/>
      <c r="I10" s="115"/>
      <c r="J10" s="116"/>
    </row>
    <row r="11" spans="2:43" ht="18" customHeight="1">
      <c r="D11" s="243" t="s">
        <v>212</v>
      </c>
      <c r="E11" s="243"/>
      <c r="F11" s="243"/>
      <c r="G11" s="243"/>
      <c r="H11" s="243"/>
      <c r="I11" s="243"/>
      <c r="J11" s="243"/>
      <c r="K11" s="19" t="s">
        <v>288</v>
      </c>
      <c r="AD11" s="5" t="s">
        <v>293</v>
      </c>
      <c r="AE11" s="5" t="s">
        <v>219</v>
      </c>
    </row>
    <row r="12" spans="2:43" ht="18" customHeight="1">
      <c r="D12" s="243" t="s">
        <v>214</v>
      </c>
      <c r="E12" s="243"/>
      <c r="F12" s="243"/>
      <c r="G12" s="243"/>
      <c r="H12" s="243"/>
      <c r="I12" s="243"/>
      <c r="J12" s="243"/>
      <c r="K12" s="19" t="s">
        <v>288</v>
      </c>
      <c r="AD12" s="5" t="s">
        <v>293</v>
      </c>
      <c r="AE12" s="5" t="s">
        <v>220</v>
      </c>
    </row>
    <row r="13" spans="2:43" ht="18" customHeight="1">
      <c r="D13" s="243" t="s">
        <v>215</v>
      </c>
      <c r="E13" s="243"/>
      <c r="F13" s="243"/>
      <c r="G13" s="243"/>
      <c r="H13" s="243"/>
      <c r="I13" s="243"/>
      <c r="J13" s="243"/>
      <c r="K13" s="19" t="s">
        <v>288</v>
      </c>
      <c r="AD13" s="5" t="s">
        <v>293</v>
      </c>
      <c r="AE13" s="5" t="s">
        <v>221</v>
      </c>
    </row>
    <row r="14" spans="2:43" ht="18" customHeight="1">
      <c r="D14" s="243" t="s">
        <v>216</v>
      </c>
      <c r="E14" s="243"/>
      <c r="F14" s="243"/>
      <c r="G14" s="243"/>
      <c r="H14" s="243"/>
      <c r="I14" s="243"/>
      <c r="J14" s="243"/>
      <c r="K14" s="19" t="s">
        <v>288</v>
      </c>
      <c r="AD14" s="5" t="s">
        <v>293</v>
      </c>
      <c r="AE14" s="5" t="s">
        <v>222</v>
      </c>
    </row>
    <row r="15" spans="2:43" ht="18" customHeight="1">
      <c r="D15" s="243" t="s">
        <v>218</v>
      </c>
      <c r="E15" s="243"/>
      <c r="F15" s="243"/>
      <c r="G15" s="243"/>
      <c r="H15" s="243"/>
      <c r="I15" s="243"/>
      <c r="J15" s="243"/>
      <c r="K15" s="19" t="s">
        <v>288</v>
      </c>
      <c r="AD15" s="5" t="s">
        <v>293</v>
      </c>
      <c r="AE15" s="5" t="s">
        <v>223</v>
      </c>
    </row>
    <row r="16" spans="2:43" ht="18" customHeight="1">
      <c r="K16" s="19"/>
    </row>
    <row r="21" spans="3:37" ht="18" customHeight="1">
      <c r="C21" s="1" t="s">
        <v>28</v>
      </c>
      <c r="D21" s="1" t="s">
        <v>265</v>
      </c>
      <c r="E21" s="1"/>
      <c r="F21" s="1"/>
    </row>
    <row r="22" spans="3:37" ht="18" customHeight="1">
      <c r="C22" s="1"/>
      <c r="D22" s="1"/>
      <c r="E22" s="1"/>
      <c r="F22" s="1"/>
    </row>
    <row r="23" spans="3:37" ht="17" customHeight="1">
      <c r="D23" s="117" t="s">
        <v>224</v>
      </c>
      <c r="E23" s="112"/>
      <c r="F23" s="112"/>
      <c r="G23" s="113"/>
      <c r="H23" s="117" t="s">
        <v>225</v>
      </c>
      <c r="I23" s="112"/>
      <c r="J23" s="112"/>
      <c r="K23" s="113"/>
      <c r="L23" s="117" t="s">
        <v>226</v>
      </c>
      <c r="M23" s="112"/>
      <c r="N23" s="112"/>
      <c r="O23" s="113"/>
      <c r="P23" s="117" t="s">
        <v>228</v>
      </c>
      <c r="Q23" s="112"/>
      <c r="R23" s="112"/>
      <c r="S23" s="113"/>
    </row>
    <row r="24" spans="3:37" ht="17" customHeight="1">
      <c r="D24" s="114"/>
      <c r="E24" s="115"/>
      <c r="F24" s="115"/>
      <c r="G24" s="116"/>
      <c r="H24" s="114"/>
      <c r="I24" s="115"/>
      <c r="J24" s="115"/>
      <c r="K24" s="116"/>
      <c r="L24" s="114"/>
      <c r="M24" s="115"/>
      <c r="N24" s="115"/>
      <c r="O24" s="116"/>
      <c r="P24" s="114"/>
      <c r="Q24" s="115"/>
      <c r="R24" s="115"/>
      <c r="S24" s="116"/>
    </row>
    <row r="25" spans="3:37" ht="17" customHeight="1">
      <c r="D25" s="99" t="s">
        <v>811</v>
      </c>
      <c r="E25" s="100"/>
      <c r="F25" s="100"/>
      <c r="G25" s="101"/>
      <c r="H25" s="99" t="s">
        <v>811</v>
      </c>
      <c r="I25" s="100"/>
      <c r="J25" s="100"/>
      <c r="K25" s="101"/>
      <c r="L25" s="99" t="s">
        <v>811</v>
      </c>
      <c r="M25" s="100"/>
      <c r="N25" s="100"/>
      <c r="O25" s="101"/>
      <c r="P25" s="99" t="s">
        <v>229</v>
      </c>
      <c r="Q25" s="100"/>
      <c r="R25" s="100"/>
      <c r="S25" s="101"/>
      <c r="T25" s="19" t="s">
        <v>287</v>
      </c>
      <c r="AD25" s="5" t="s">
        <v>293</v>
      </c>
      <c r="AE25" s="5" t="s">
        <v>227</v>
      </c>
      <c r="AJ25" s="5" t="s">
        <v>13</v>
      </c>
      <c r="AK25" s="5" t="s">
        <v>309</v>
      </c>
    </row>
    <row r="26" spans="3:37" ht="18" customHeight="1">
      <c r="D26" s="99" t="s">
        <v>232</v>
      </c>
      <c r="E26" s="100"/>
      <c r="F26" s="100"/>
      <c r="G26" s="101"/>
      <c r="H26" s="99" t="s">
        <v>235</v>
      </c>
      <c r="I26" s="100"/>
      <c r="J26" s="100"/>
      <c r="K26" s="101"/>
      <c r="L26" s="99" t="s">
        <v>249</v>
      </c>
      <c r="M26" s="100"/>
      <c r="N26" s="100"/>
      <c r="O26" s="101"/>
      <c r="P26" s="31"/>
      <c r="Q26" s="31"/>
      <c r="R26" s="31"/>
      <c r="S26" s="31"/>
      <c r="T26" s="19"/>
    </row>
    <row r="27" spans="3:37" ht="18" customHeight="1">
      <c r="D27" s="99" t="s">
        <v>234</v>
      </c>
      <c r="E27" s="100"/>
      <c r="F27" s="100"/>
      <c r="G27" s="10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</row>
    <row r="28" spans="3:37" ht="18" customHeight="1"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</row>
    <row r="32" spans="3:37" ht="18" customHeight="1">
      <c r="C32" s="1" t="s">
        <v>30</v>
      </c>
      <c r="D32" s="1" t="s">
        <v>266</v>
      </c>
      <c r="E32" s="1"/>
      <c r="F32" s="1"/>
    </row>
    <row r="33" spans="3:37" ht="18" customHeight="1">
      <c r="C33" s="1"/>
      <c r="D33" s="1"/>
      <c r="E33" s="1"/>
      <c r="F33" s="1"/>
    </row>
    <row r="34" spans="3:37" ht="18" customHeight="1">
      <c r="D34" s="111" t="s">
        <v>59</v>
      </c>
      <c r="E34" s="112"/>
      <c r="F34" s="112"/>
      <c r="G34" s="113"/>
      <c r="H34" s="111" t="s">
        <v>60</v>
      </c>
      <c r="I34" s="112"/>
      <c r="J34" s="112"/>
      <c r="K34" s="113"/>
      <c r="L34" s="111" t="s">
        <v>68</v>
      </c>
      <c r="M34" s="112"/>
      <c r="N34" s="112"/>
      <c r="O34" s="113"/>
      <c r="P34" s="190" t="s">
        <v>69</v>
      </c>
      <c r="Q34" s="190"/>
      <c r="R34" s="190"/>
      <c r="S34" s="190"/>
      <c r="T34" s="190"/>
      <c r="U34" s="190"/>
      <c r="V34" s="111" t="s">
        <v>231</v>
      </c>
      <c r="W34" s="112"/>
      <c r="X34" s="112"/>
      <c r="Y34" s="113"/>
    </row>
    <row r="35" spans="3:37" ht="18" customHeight="1">
      <c r="D35" s="114"/>
      <c r="E35" s="115"/>
      <c r="F35" s="115"/>
      <c r="G35" s="116"/>
      <c r="H35" s="114"/>
      <c r="I35" s="115"/>
      <c r="J35" s="115"/>
      <c r="K35" s="116"/>
      <c r="L35" s="114"/>
      <c r="M35" s="115"/>
      <c r="N35" s="115"/>
      <c r="O35" s="116"/>
      <c r="P35" s="190"/>
      <c r="Q35" s="190"/>
      <c r="R35" s="190"/>
      <c r="S35" s="190"/>
      <c r="T35" s="190"/>
      <c r="U35" s="190"/>
      <c r="V35" s="114"/>
      <c r="W35" s="115"/>
      <c r="X35" s="115"/>
      <c r="Y35" s="116"/>
    </row>
    <row r="36" spans="3:37" ht="18" customHeight="1">
      <c r="D36" s="99" t="s">
        <v>66</v>
      </c>
      <c r="E36" s="100"/>
      <c r="F36" s="100"/>
      <c r="G36" s="101"/>
      <c r="H36" s="99" t="s">
        <v>63</v>
      </c>
      <c r="I36" s="100"/>
      <c r="J36" s="100"/>
      <c r="K36" s="101"/>
      <c r="L36" s="99" t="s">
        <v>811</v>
      </c>
      <c r="M36" s="100"/>
      <c r="N36" s="100"/>
      <c r="O36" s="101"/>
      <c r="P36" s="189" t="s">
        <v>828</v>
      </c>
      <c r="Q36" s="189"/>
      <c r="R36" s="189"/>
      <c r="S36" s="189"/>
      <c r="T36" s="189"/>
      <c r="U36" s="189"/>
      <c r="V36" s="99" t="s">
        <v>811</v>
      </c>
      <c r="W36" s="100"/>
      <c r="X36" s="100"/>
      <c r="Y36" s="101"/>
    </row>
    <row r="37" spans="3:37" ht="18" customHeight="1">
      <c r="D37" s="99" t="s">
        <v>241</v>
      </c>
      <c r="E37" s="100"/>
      <c r="F37" s="100"/>
      <c r="G37" s="101"/>
      <c r="H37" s="99" t="s">
        <v>64</v>
      </c>
      <c r="I37" s="100"/>
      <c r="J37" s="100"/>
      <c r="K37" s="101"/>
      <c r="L37" s="99" t="s">
        <v>247</v>
      </c>
      <c r="M37" s="100"/>
      <c r="N37" s="100"/>
      <c r="O37" s="101"/>
      <c r="P37" s="189" t="s">
        <v>245</v>
      </c>
      <c r="Q37" s="189"/>
      <c r="R37" s="189"/>
      <c r="S37" s="189"/>
      <c r="T37" s="189"/>
      <c r="U37" s="189"/>
      <c r="V37" s="99" t="s">
        <v>236</v>
      </c>
      <c r="W37" s="100"/>
      <c r="X37" s="100"/>
      <c r="Y37" s="101"/>
    </row>
    <row r="38" spans="3:37" ht="18" customHeight="1">
      <c r="D38" s="99" t="s">
        <v>242</v>
      </c>
      <c r="E38" s="100"/>
      <c r="F38" s="100"/>
      <c r="G38" s="101"/>
      <c r="H38" s="31"/>
      <c r="I38" s="31"/>
      <c r="J38" s="31"/>
      <c r="K38" s="31"/>
      <c r="L38" s="189" t="s">
        <v>248</v>
      </c>
      <c r="M38" s="189"/>
      <c r="N38" s="189"/>
      <c r="O38" s="189"/>
      <c r="P38" s="198" t="s">
        <v>246</v>
      </c>
      <c r="Q38" s="189"/>
      <c r="R38" s="189"/>
      <c r="S38" s="189"/>
      <c r="T38" s="189"/>
      <c r="U38" s="189"/>
      <c r="V38" s="189" t="s">
        <v>237</v>
      </c>
      <c r="W38" s="189"/>
      <c r="X38" s="189"/>
      <c r="Y38" s="189"/>
    </row>
    <row r="39" spans="3:37" ht="18" customHeight="1">
      <c r="D39" s="99" t="s">
        <v>67</v>
      </c>
      <c r="E39" s="100"/>
      <c r="F39" s="100"/>
      <c r="G39" s="101"/>
      <c r="V39" s="189" t="s">
        <v>238</v>
      </c>
      <c r="W39" s="189"/>
      <c r="X39" s="189"/>
      <c r="Y39" s="189"/>
    </row>
    <row r="40" spans="3:37" ht="18" customHeight="1">
      <c r="D40" s="99" t="s">
        <v>243</v>
      </c>
      <c r="E40" s="100"/>
      <c r="F40" s="100"/>
      <c r="G40" s="101"/>
      <c r="V40" s="189" t="s">
        <v>239</v>
      </c>
      <c r="W40" s="189"/>
      <c r="X40" s="189"/>
      <c r="Y40" s="189"/>
    </row>
    <row r="41" spans="3:37" ht="18" customHeight="1">
      <c r="D41" s="99" t="s">
        <v>244</v>
      </c>
      <c r="E41" s="100"/>
      <c r="F41" s="100"/>
      <c r="G41" s="101"/>
      <c r="V41" s="189" t="s">
        <v>240</v>
      </c>
      <c r="W41" s="189"/>
      <c r="X41" s="189"/>
      <c r="Y41" s="189"/>
    </row>
    <row r="43" spans="3:37" ht="18" customHeight="1">
      <c r="C43" s="1" t="s">
        <v>32</v>
      </c>
      <c r="D43" s="1" t="s">
        <v>263</v>
      </c>
      <c r="E43" s="1"/>
      <c r="F43" s="1"/>
    </row>
    <row r="44" spans="3:37" ht="18" customHeight="1">
      <c r="C44" s="1"/>
      <c r="D44" s="1"/>
      <c r="E44" s="1"/>
      <c r="F44" s="1"/>
    </row>
    <row r="45" spans="3:37" ht="18" customHeight="1">
      <c r="D45" s="190" t="s">
        <v>250</v>
      </c>
      <c r="E45" s="190"/>
      <c r="F45" s="190"/>
      <c r="G45" s="190"/>
      <c r="H45" s="190"/>
      <c r="I45" s="190"/>
      <c r="J45" s="190"/>
      <c r="K45" s="247" t="s">
        <v>271</v>
      </c>
      <c r="L45" s="190"/>
      <c r="M45" s="190"/>
      <c r="N45" s="190"/>
      <c r="O45" s="190"/>
      <c r="P45" s="190"/>
      <c r="Q45" s="190"/>
      <c r="R45" s="247" t="s">
        <v>289</v>
      </c>
      <c r="S45" s="190"/>
      <c r="T45" s="190"/>
      <c r="U45" s="190"/>
      <c r="V45" s="190"/>
      <c r="W45" s="190"/>
      <c r="X45" s="190"/>
    </row>
    <row r="46" spans="3:37" ht="18" customHeight="1">
      <c r="D46" s="190"/>
      <c r="E46" s="190"/>
      <c r="F46" s="190"/>
      <c r="G46" s="190"/>
      <c r="H46" s="190"/>
      <c r="I46" s="190"/>
      <c r="J46" s="190"/>
      <c r="K46" s="190"/>
      <c r="L46" s="190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</row>
    <row r="47" spans="3:37" ht="18" customHeight="1">
      <c r="D47" s="248" t="s">
        <v>251</v>
      </c>
      <c r="E47" s="189"/>
      <c r="F47" s="189"/>
      <c r="G47" s="189"/>
      <c r="H47" s="189"/>
      <c r="I47" s="189"/>
      <c r="J47" s="189"/>
      <c r="K47" s="248" t="s">
        <v>267</v>
      </c>
      <c r="L47" s="189"/>
      <c r="M47" s="189"/>
      <c r="N47" s="189"/>
      <c r="O47" s="189"/>
      <c r="P47" s="189"/>
      <c r="Q47" s="189"/>
      <c r="R47" s="248" t="s">
        <v>273</v>
      </c>
      <c r="S47" s="189"/>
      <c r="T47" s="189"/>
      <c r="U47" s="189"/>
      <c r="V47" s="189"/>
      <c r="W47" s="189"/>
      <c r="X47" s="189"/>
      <c r="Y47" s="19" t="s">
        <v>286</v>
      </c>
      <c r="AD47" s="5" t="s">
        <v>293</v>
      </c>
      <c r="AE47" s="5" t="s">
        <v>306</v>
      </c>
      <c r="AJ47" s="5" t="s">
        <v>307</v>
      </c>
      <c r="AK47" s="5" t="s">
        <v>254</v>
      </c>
    </row>
    <row r="48" spans="3:37" ht="18" customHeight="1">
      <c r="D48" s="189" t="s">
        <v>252</v>
      </c>
      <c r="E48" s="189"/>
      <c r="F48" s="189"/>
      <c r="G48" s="189"/>
      <c r="H48" s="189"/>
      <c r="I48" s="189"/>
      <c r="J48" s="189"/>
      <c r="K48" s="189" t="s">
        <v>268</v>
      </c>
      <c r="L48" s="189"/>
      <c r="M48" s="189"/>
      <c r="N48" s="189"/>
      <c r="O48" s="189"/>
      <c r="P48" s="189"/>
      <c r="Q48" s="189"/>
      <c r="R48" s="248" t="s">
        <v>281</v>
      </c>
      <c r="S48" s="189"/>
      <c r="T48" s="189"/>
      <c r="U48" s="189"/>
      <c r="V48" s="189"/>
      <c r="W48" s="189"/>
      <c r="X48" s="189"/>
      <c r="Y48" s="19"/>
      <c r="AK48" s="5" t="s">
        <v>255</v>
      </c>
    </row>
    <row r="49" spans="4:46" ht="18" customHeight="1">
      <c r="D49" s="179" t="s">
        <v>253</v>
      </c>
      <c r="E49" s="249"/>
      <c r="F49" s="249"/>
      <c r="G49" s="249"/>
      <c r="H49" s="249"/>
      <c r="I49" s="249"/>
      <c r="J49" s="180"/>
      <c r="K49" s="179" t="s">
        <v>269</v>
      </c>
      <c r="L49" s="249"/>
      <c r="M49" s="249"/>
      <c r="N49" s="249"/>
      <c r="O49" s="249"/>
      <c r="P49" s="249"/>
      <c r="Q49" s="180"/>
      <c r="R49" s="248" t="s">
        <v>276</v>
      </c>
      <c r="S49" s="189"/>
      <c r="T49" s="189"/>
      <c r="U49" s="189"/>
      <c r="V49" s="189"/>
      <c r="W49" s="189"/>
      <c r="X49" s="189"/>
      <c r="AK49" s="5" t="s">
        <v>257</v>
      </c>
    </row>
    <row r="50" spans="4:46" ht="18" customHeight="1">
      <c r="D50" s="244" t="s">
        <v>254</v>
      </c>
      <c r="E50" s="245"/>
      <c r="F50" s="245"/>
      <c r="G50" s="245"/>
      <c r="H50" s="245"/>
      <c r="I50" s="245"/>
      <c r="J50" s="246"/>
      <c r="K50" s="179" t="s">
        <v>270</v>
      </c>
      <c r="L50" s="249"/>
      <c r="M50" s="249"/>
      <c r="N50" s="249"/>
      <c r="O50" s="249"/>
      <c r="P50" s="249"/>
      <c r="Q50" s="180"/>
      <c r="R50" s="248" t="s">
        <v>282</v>
      </c>
      <c r="S50" s="189"/>
      <c r="T50" s="189"/>
      <c r="U50" s="189"/>
      <c r="V50" s="189"/>
      <c r="W50" s="189"/>
      <c r="X50" s="189"/>
      <c r="AK50" s="5" t="s">
        <v>259</v>
      </c>
    </row>
    <row r="51" spans="4:46" ht="18" customHeight="1">
      <c r="D51" s="244" t="s">
        <v>256</v>
      </c>
      <c r="E51" s="245"/>
      <c r="F51" s="245"/>
      <c r="G51" s="245"/>
      <c r="H51" s="245"/>
      <c r="I51" s="245"/>
      <c r="J51" s="246"/>
      <c r="R51" s="248" t="s">
        <v>283</v>
      </c>
      <c r="S51" s="189"/>
      <c r="T51" s="189"/>
      <c r="U51" s="189"/>
      <c r="V51" s="189"/>
      <c r="W51" s="189"/>
      <c r="X51" s="189"/>
      <c r="AK51" s="5" t="s">
        <v>261</v>
      </c>
    </row>
    <row r="52" spans="4:46" ht="18" customHeight="1">
      <c r="D52" s="244" t="s">
        <v>258</v>
      </c>
      <c r="E52" s="245"/>
      <c r="F52" s="245"/>
      <c r="G52" s="245"/>
      <c r="H52" s="245"/>
      <c r="I52" s="245"/>
      <c r="J52" s="246"/>
      <c r="R52" s="248" t="s">
        <v>284</v>
      </c>
      <c r="S52" s="189"/>
      <c r="T52" s="189"/>
      <c r="U52" s="189"/>
      <c r="V52" s="189"/>
      <c r="W52" s="189"/>
      <c r="X52" s="189"/>
      <c r="Y52" s="19" t="s">
        <v>286</v>
      </c>
      <c r="AD52" s="5" t="s">
        <v>293</v>
      </c>
      <c r="AE52" s="5" t="s">
        <v>308</v>
      </c>
      <c r="AJ52" s="5" t="s">
        <v>307</v>
      </c>
      <c r="AK52" s="5" t="s">
        <v>291</v>
      </c>
    </row>
    <row r="53" spans="4:46" ht="18" customHeight="1">
      <c r="D53" s="244" t="s">
        <v>260</v>
      </c>
      <c r="E53" s="245"/>
      <c r="F53" s="245"/>
      <c r="G53" s="245"/>
      <c r="H53" s="245"/>
      <c r="I53" s="245"/>
      <c r="J53" s="246"/>
      <c r="R53" s="248" t="s">
        <v>285</v>
      </c>
      <c r="S53" s="189"/>
      <c r="T53" s="189"/>
      <c r="U53" s="189"/>
      <c r="V53" s="189"/>
      <c r="W53" s="189"/>
      <c r="X53" s="189"/>
      <c r="AK53" s="5" t="s">
        <v>290</v>
      </c>
      <c r="AL53" s="5" t="s">
        <v>272</v>
      </c>
      <c r="AS53" s="5" t="s">
        <v>230</v>
      </c>
      <c r="AT53" s="5" t="s">
        <v>292</v>
      </c>
    </row>
    <row r="54" spans="4:46" ht="18" customHeight="1">
      <c r="D54" s="244" t="s">
        <v>262</v>
      </c>
      <c r="E54" s="245"/>
      <c r="F54" s="245"/>
      <c r="G54" s="245"/>
      <c r="H54" s="245"/>
      <c r="I54" s="245"/>
      <c r="J54" s="246"/>
      <c r="AK54" s="5" t="s">
        <v>290</v>
      </c>
      <c r="AL54" s="5" t="s">
        <v>274</v>
      </c>
      <c r="AS54" s="5" t="s">
        <v>230</v>
      </c>
      <c r="AT54" s="5" t="s">
        <v>294</v>
      </c>
    </row>
    <row r="55" spans="4:46" ht="18" customHeight="1">
      <c r="AK55" s="5" t="s">
        <v>290</v>
      </c>
      <c r="AL55" s="5" t="s">
        <v>275</v>
      </c>
      <c r="AS55" s="5" t="s">
        <v>230</v>
      </c>
      <c r="AT55" s="5" t="s">
        <v>295</v>
      </c>
    </row>
    <row r="56" spans="4:46" ht="18" customHeight="1">
      <c r="D56" s="5" t="s">
        <v>230</v>
      </c>
      <c r="E56" s="5" t="s">
        <v>532</v>
      </c>
      <c r="AK56" s="5" t="s">
        <v>251</v>
      </c>
      <c r="AS56" s="5" t="s">
        <v>230</v>
      </c>
      <c r="AT56" s="5" t="s">
        <v>296</v>
      </c>
    </row>
    <row r="57" spans="4:46" ht="18" customHeight="1">
      <c r="E57" s="5" t="s">
        <v>290</v>
      </c>
      <c r="F57" s="5" t="s">
        <v>530</v>
      </c>
      <c r="AK57" s="5" t="s">
        <v>290</v>
      </c>
      <c r="AL57" s="5" t="s">
        <v>277</v>
      </c>
      <c r="AS57" s="5" t="s">
        <v>230</v>
      </c>
      <c r="AT57" s="5" t="s">
        <v>297</v>
      </c>
    </row>
    <row r="58" spans="4:46" ht="18" customHeight="1">
      <c r="D58" s="5" t="s">
        <v>230</v>
      </c>
      <c r="E58" s="5" t="s">
        <v>531</v>
      </c>
      <c r="AK58" s="5" t="s">
        <v>290</v>
      </c>
      <c r="AL58" s="5" t="s">
        <v>278</v>
      </c>
    </row>
    <row r="59" spans="4:46" ht="18" customHeight="1">
      <c r="AK59" s="5" t="s">
        <v>290</v>
      </c>
      <c r="AL59" s="5" t="s">
        <v>279</v>
      </c>
    </row>
    <row r="60" spans="4:46" ht="18" customHeight="1">
      <c r="AK60" s="5" t="s">
        <v>290</v>
      </c>
      <c r="AL60" s="5" t="s">
        <v>280</v>
      </c>
    </row>
    <row r="63" spans="4:46" ht="18" customHeight="1">
      <c r="D63" s="247" t="s">
        <v>298</v>
      </c>
      <c r="E63" s="247"/>
      <c r="F63" s="247"/>
      <c r="G63" s="247"/>
      <c r="H63" s="247"/>
      <c r="I63" s="247"/>
      <c r="J63" s="247"/>
      <c r="K63" s="247"/>
      <c r="L63" s="247"/>
      <c r="M63" s="247"/>
      <c r="N63" s="247"/>
      <c r="O63" s="247"/>
      <c r="P63" s="247"/>
      <c r="Q63" s="247"/>
    </row>
    <row r="64" spans="4:46" ht="18" customHeight="1">
      <c r="D64" s="247"/>
      <c r="E64" s="247"/>
      <c r="F64" s="247"/>
      <c r="G64" s="247"/>
      <c r="H64" s="247"/>
      <c r="I64" s="247"/>
      <c r="J64" s="247"/>
      <c r="K64" s="247"/>
      <c r="L64" s="247"/>
      <c r="M64" s="247"/>
      <c r="N64" s="247"/>
      <c r="O64" s="247"/>
      <c r="P64" s="247"/>
      <c r="Q64" s="247"/>
    </row>
    <row r="65" spans="4:37" ht="18" customHeight="1">
      <c r="D65" s="198" t="s">
        <v>299</v>
      </c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" t="s">
        <v>303</v>
      </c>
      <c r="AD65" s="5" t="s">
        <v>293</v>
      </c>
      <c r="AE65" s="5" t="s">
        <v>291</v>
      </c>
      <c r="AJ65" s="5" t="s">
        <v>307</v>
      </c>
      <c r="AK65" s="5" t="s">
        <v>305</v>
      </c>
    </row>
    <row r="66" spans="4:37" ht="18" customHeight="1">
      <c r="D66" s="198" t="s">
        <v>300</v>
      </c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"/>
    </row>
    <row r="67" spans="4:37" ht="18" customHeight="1">
      <c r="D67" s="198" t="s">
        <v>302</v>
      </c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" t="s">
        <v>303</v>
      </c>
      <c r="AD67" s="5" t="s">
        <v>293</v>
      </c>
      <c r="AE67" s="5" t="s">
        <v>253</v>
      </c>
      <c r="AJ67" s="5" t="s">
        <v>307</v>
      </c>
      <c r="AK67" s="5" t="s">
        <v>305</v>
      </c>
    </row>
    <row r="68" spans="4:37" ht="18" customHeight="1">
      <c r="D68" s="198" t="s">
        <v>301</v>
      </c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</row>
    <row r="73" spans="4:37" ht="18" customHeight="1">
      <c r="D73" s="247" t="s">
        <v>310</v>
      </c>
      <c r="E73" s="190"/>
      <c r="F73" s="190"/>
      <c r="G73" s="190"/>
      <c r="H73" s="190"/>
      <c r="I73" s="190"/>
      <c r="J73" s="190"/>
    </row>
    <row r="74" spans="4:37" ht="18" customHeight="1">
      <c r="D74" s="190"/>
      <c r="E74" s="190"/>
      <c r="F74" s="190"/>
      <c r="G74" s="190"/>
      <c r="H74" s="190"/>
      <c r="I74" s="190"/>
      <c r="J74" s="190"/>
    </row>
    <row r="75" spans="4:37" ht="18" customHeight="1">
      <c r="D75" s="248" t="s">
        <v>311</v>
      </c>
      <c r="E75" s="189"/>
      <c r="F75" s="189"/>
      <c r="G75" s="189"/>
      <c r="H75" s="189"/>
      <c r="I75" s="189"/>
      <c r="J75" s="189"/>
    </row>
    <row r="76" spans="4:37" ht="18" customHeight="1">
      <c r="D76" s="189" t="s">
        <v>312</v>
      </c>
      <c r="E76" s="189"/>
      <c r="F76" s="189"/>
      <c r="G76" s="189"/>
      <c r="H76" s="189"/>
      <c r="I76" s="189"/>
      <c r="J76" s="189"/>
    </row>
    <row r="79" spans="4:37" ht="18" customHeight="1">
      <c r="D79" s="5" t="s">
        <v>230</v>
      </c>
      <c r="E79" s="5" t="s">
        <v>313</v>
      </c>
    </row>
    <row r="80" spans="4:37" ht="18" customHeight="1">
      <c r="D80" s="247" t="s">
        <v>310</v>
      </c>
      <c r="E80" s="190"/>
      <c r="F80" s="190"/>
      <c r="G80" s="190"/>
      <c r="H80" s="190"/>
      <c r="I80" s="190"/>
      <c r="J80" s="190"/>
    </row>
    <row r="81" spans="4:37" ht="18" customHeight="1">
      <c r="D81" s="190"/>
      <c r="E81" s="190"/>
      <c r="F81" s="190"/>
      <c r="G81" s="190"/>
      <c r="H81" s="190"/>
      <c r="I81" s="190"/>
      <c r="J81" s="190"/>
    </row>
    <row r="82" spans="4:37" ht="18" customHeight="1">
      <c r="D82" s="248" t="s">
        <v>314</v>
      </c>
      <c r="E82" s="189"/>
      <c r="F82" s="189"/>
      <c r="G82" s="189"/>
      <c r="H82" s="189"/>
      <c r="I82" s="189"/>
      <c r="J82" s="189"/>
      <c r="K82" s="19" t="s">
        <v>288</v>
      </c>
      <c r="AD82" s="5" t="s">
        <v>293</v>
      </c>
      <c r="AG82" s="5" t="s">
        <v>314</v>
      </c>
      <c r="AJ82" s="5" t="s">
        <v>307</v>
      </c>
      <c r="AK82" s="5" t="s">
        <v>318</v>
      </c>
    </row>
    <row r="83" spans="4:37" ht="18" customHeight="1">
      <c r="D83" s="189" t="s">
        <v>315</v>
      </c>
      <c r="E83" s="189"/>
      <c r="F83" s="189"/>
      <c r="G83" s="189"/>
      <c r="H83" s="189"/>
      <c r="I83" s="189"/>
      <c r="J83" s="189"/>
      <c r="K83" s="19"/>
    </row>
    <row r="84" spans="4:37" ht="18" customHeight="1">
      <c r="D84" s="189" t="s">
        <v>316</v>
      </c>
      <c r="E84" s="189"/>
      <c r="F84" s="189"/>
      <c r="G84" s="189"/>
      <c r="H84" s="189"/>
      <c r="I84" s="189"/>
      <c r="J84" s="189"/>
    </row>
    <row r="85" spans="4:37" ht="18" customHeight="1">
      <c r="D85" s="189" t="s">
        <v>317</v>
      </c>
      <c r="E85" s="189"/>
      <c r="F85" s="189"/>
      <c r="G85" s="189"/>
      <c r="H85" s="189"/>
      <c r="I85" s="189"/>
      <c r="J85" s="189"/>
    </row>
    <row r="88" spans="4:37" ht="18" customHeight="1">
      <c r="D88" s="5" t="s">
        <v>230</v>
      </c>
      <c r="E88" s="5" t="s">
        <v>319</v>
      </c>
    </row>
    <row r="89" spans="4:37" ht="18" customHeight="1">
      <c r="D89" s="247" t="s">
        <v>165</v>
      </c>
      <c r="E89" s="190"/>
      <c r="F89" s="190"/>
      <c r="G89" s="190"/>
      <c r="H89" s="190"/>
      <c r="I89" s="190"/>
      <c r="J89" s="190"/>
    </row>
    <row r="90" spans="4:37" ht="18" customHeight="1">
      <c r="D90" s="190"/>
      <c r="E90" s="190"/>
      <c r="F90" s="190"/>
      <c r="G90" s="190"/>
      <c r="H90" s="190"/>
      <c r="I90" s="190"/>
      <c r="J90" s="190"/>
    </row>
    <row r="91" spans="4:37" ht="18" customHeight="1">
      <c r="D91" s="248" t="s">
        <v>321</v>
      </c>
      <c r="E91" s="189"/>
      <c r="F91" s="189"/>
      <c r="G91" s="189"/>
      <c r="H91" s="189"/>
      <c r="I91" s="189"/>
      <c r="J91" s="189"/>
      <c r="K91" s="19" t="s">
        <v>288</v>
      </c>
      <c r="AD91" s="5" t="s">
        <v>293</v>
      </c>
      <c r="AE91" s="5" t="s">
        <v>320</v>
      </c>
      <c r="AJ91" s="5" t="s">
        <v>307</v>
      </c>
      <c r="AK91" s="5" t="s">
        <v>323</v>
      </c>
    </row>
    <row r="92" spans="4:37" ht="18" customHeight="1">
      <c r="D92" s="189" t="s">
        <v>322</v>
      </c>
      <c r="E92" s="189"/>
      <c r="F92" s="189"/>
      <c r="G92" s="189"/>
      <c r="H92" s="189"/>
      <c r="I92" s="189"/>
      <c r="J92" s="189"/>
      <c r="K92" s="19" t="s">
        <v>288</v>
      </c>
      <c r="AD92" s="5" t="s">
        <v>293</v>
      </c>
      <c r="AE92" s="5" t="s">
        <v>322</v>
      </c>
      <c r="AJ92" s="5" t="s">
        <v>307</v>
      </c>
      <c r="AK92" s="5" t="s">
        <v>324</v>
      </c>
    </row>
    <row r="93" spans="4:37" ht="18" customHeight="1">
      <c r="AK93" s="5" t="s">
        <v>333</v>
      </c>
    </row>
    <row r="94" spans="4:37" ht="18" customHeight="1">
      <c r="AK94" s="5" t="s">
        <v>334</v>
      </c>
    </row>
  </sheetData>
  <mergeCells count="94">
    <mergeCell ref="D92:J92"/>
    <mergeCell ref="D83:J83"/>
    <mergeCell ref="D84:J84"/>
    <mergeCell ref="D85:J85"/>
    <mergeCell ref="D89:J90"/>
    <mergeCell ref="D91:J91"/>
    <mergeCell ref="D82:J82"/>
    <mergeCell ref="D80:J81"/>
    <mergeCell ref="D73:J74"/>
    <mergeCell ref="D75:J75"/>
    <mergeCell ref="D76:J76"/>
    <mergeCell ref="D68:Q68"/>
    <mergeCell ref="D67:Q67"/>
    <mergeCell ref="D66:Q66"/>
    <mergeCell ref="D65:Q65"/>
    <mergeCell ref="D63:Q64"/>
    <mergeCell ref="R51:X51"/>
    <mergeCell ref="R52:X52"/>
    <mergeCell ref="R53:X53"/>
    <mergeCell ref="D45:J46"/>
    <mergeCell ref="D47:J47"/>
    <mergeCell ref="D48:J48"/>
    <mergeCell ref="D49:J49"/>
    <mergeCell ref="D50:J50"/>
    <mergeCell ref="D51:J51"/>
    <mergeCell ref="D52:J52"/>
    <mergeCell ref="D53:J53"/>
    <mergeCell ref="R45:X46"/>
    <mergeCell ref="R47:X47"/>
    <mergeCell ref="R48:X48"/>
    <mergeCell ref="R49:X49"/>
    <mergeCell ref="R50:X50"/>
    <mergeCell ref="D54:J54"/>
    <mergeCell ref="K45:Q46"/>
    <mergeCell ref="K47:Q47"/>
    <mergeCell ref="K48:Q48"/>
    <mergeCell ref="K49:Q49"/>
    <mergeCell ref="K50:Q50"/>
    <mergeCell ref="V40:Y40"/>
    <mergeCell ref="V41:Y41"/>
    <mergeCell ref="D38:G38"/>
    <mergeCell ref="D39:G39"/>
    <mergeCell ref="D40:G40"/>
    <mergeCell ref="D41:G41"/>
    <mergeCell ref="P38:U38"/>
    <mergeCell ref="V39:Y39"/>
    <mergeCell ref="B2:F3"/>
    <mergeCell ref="G2:I3"/>
    <mergeCell ref="J2:AA3"/>
    <mergeCell ref="L23:O24"/>
    <mergeCell ref="P23:S24"/>
    <mergeCell ref="D14:J14"/>
    <mergeCell ref="D15:J15"/>
    <mergeCell ref="D9:J10"/>
    <mergeCell ref="D11:J11"/>
    <mergeCell ref="D12:J12"/>
    <mergeCell ref="D13:J13"/>
    <mergeCell ref="AB2:AC2"/>
    <mergeCell ref="AD2:AF2"/>
    <mergeCell ref="AK2:AM2"/>
    <mergeCell ref="AN2:AQ2"/>
    <mergeCell ref="AB3:AC3"/>
    <mergeCell ref="AD3:AF3"/>
    <mergeCell ref="AG3:AJ3"/>
    <mergeCell ref="AK3:AM3"/>
    <mergeCell ref="AN3:AQ3"/>
    <mergeCell ref="AG2:AJ2"/>
    <mergeCell ref="D37:G37"/>
    <mergeCell ref="H36:K36"/>
    <mergeCell ref="H37:K37"/>
    <mergeCell ref="D23:G24"/>
    <mergeCell ref="H23:K24"/>
    <mergeCell ref="D27:G27"/>
    <mergeCell ref="D25:G25"/>
    <mergeCell ref="H25:K25"/>
    <mergeCell ref="D34:G35"/>
    <mergeCell ref="H34:K35"/>
    <mergeCell ref="D26:G26"/>
    <mergeCell ref="H26:K26"/>
    <mergeCell ref="D36:G36"/>
    <mergeCell ref="L37:O37"/>
    <mergeCell ref="L38:O38"/>
    <mergeCell ref="P25:S25"/>
    <mergeCell ref="V36:Y36"/>
    <mergeCell ref="V37:Y37"/>
    <mergeCell ref="V38:Y38"/>
    <mergeCell ref="L25:O25"/>
    <mergeCell ref="L36:O36"/>
    <mergeCell ref="L34:O35"/>
    <mergeCell ref="L26:O26"/>
    <mergeCell ref="P34:U35"/>
    <mergeCell ref="P36:U36"/>
    <mergeCell ref="P37:U37"/>
    <mergeCell ref="V34:Y35"/>
  </mergeCells>
  <phoneticPr fontId="1" type="noConversion"/>
  <dataValidations disablePrompts="1" count="1">
    <dataValidation type="list" allowBlank="1" showInputMessage="1" showErrorMessage="1" sqref="V43:V44 V32:V33 V7:W8 V21:V22" xr:uid="{A43AED13-6356-764D-B695-DBFB20790B8B}">
      <formula1>OFFSET(#REF!,0,0,COUNTA($J:$J)-2,1)</formula1>
    </dataValidation>
  </dataValidations>
  <pageMargins left="0.7" right="0.7" top="0.75" bottom="0.75" header="0.3" footer="0.3"/>
  <pageSetup paperSize="9" scale="58" orientation="portrait" horizontalDpi="0" verticalDpi="0"/>
  <rowBreaks count="1" manualBreakCount="1">
    <brk id="72" max="4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BD988-BAFA-AA4C-B47F-2FFC3D1E9077}">
  <sheetPr>
    <tabColor theme="7" tint="0.79998168889431442"/>
  </sheetPr>
  <dimension ref="B2:AQ882"/>
  <sheetViews>
    <sheetView showGridLines="0" view="pageBreakPreview" topLeftCell="A724" zoomScaleNormal="100" zoomScaleSheetLayoutView="100" workbookViewId="0">
      <selection activeCell="AN741" sqref="AN741"/>
    </sheetView>
  </sheetViews>
  <sheetFormatPr baseColWidth="10" defaultColWidth="2.7109375" defaultRowHeight="18" customHeight="1"/>
  <cols>
    <col min="1" max="3" width="2.7109375" style="5"/>
    <col min="4" max="4" width="3.42578125" style="5" bestFit="1" customWidth="1"/>
    <col min="5" max="5" width="2.7109375" style="5"/>
    <col min="6" max="6" width="3.42578125" style="5" bestFit="1" customWidth="1"/>
    <col min="7" max="32" width="2.7109375" style="5"/>
    <col min="33" max="33" width="2.7109375" style="5" customWidth="1"/>
    <col min="34" max="16384" width="2.7109375" style="5"/>
  </cols>
  <sheetData>
    <row r="2" spans="2:43" ht="18" customHeight="1">
      <c r="B2" s="86" t="str" cm="1">
        <f t="array" aca="1" ref="B2" ca="1">IFERROR(IF(VALUE(RIGHT(RIGHT(CELL("filename",A1),LEN(CELL("filename",A1))-FIND("]",CELL("filename",A1))),1))&gt;0,LEFT(RIGHT(CELL("filename",A1),LEN(CELL("filename",A1))-FIND("]",CELL("filename",A1))),LEN(RIGHT(CELL("filename",A1),LEN(CELL("filename",A1))-FIND("]",CELL("filename",A1))))-1)),RIGHT(CELL("filename",A1),LEN(CELL("filename",A1))-FIND("]",CELL("filename",A1))))</f>
        <v>詳細設計</v>
      </c>
      <c r="C2" s="86"/>
      <c r="D2" s="86"/>
      <c r="E2" s="86"/>
      <c r="F2" s="86"/>
      <c r="G2" s="88" t="s">
        <v>19</v>
      </c>
      <c r="H2" s="88"/>
      <c r="I2" s="88"/>
      <c r="J2" s="88" t="str">
        <f>表紙!$J$12</f>
        <v>テストデータの作成シェルスクリプト</v>
      </c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 t="s">
        <v>20</v>
      </c>
      <c r="AC2" s="88"/>
      <c r="AD2" s="88" t="s">
        <v>14</v>
      </c>
      <c r="AE2" s="88"/>
      <c r="AF2" s="88"/>
      <c r="AG2" s="88" t="str">
        <f>修正履歴!$AM$8</f>
        <v>鄭民起</v>
      </c>
      <c r="AH2" s="88"/>
      <c r="AI2" s="88"/>
      <c r="AJ2" s="88"/>
      <c r="AK2" s="88" t="s">
        <v>15</v>
      </c>
      <c r="AL2" s="88"/>
      <c r="AM2" s="88"/>
      <c r="AN2" s="90" t="str">
        <f>TEXT(修正履歴!$H$8,"YYYY/MM/DD")</f>
        <v>2025/02/10</v>
      </c>
      <c r="AO2" s="88"/>
      <c r="AP2" s="88"/>
      <c r="AQ2" s="88"/>
    </row>
    <row r="3" spans="2:43" ht="18" customHeight="1" thickBot="1">
      <c r="B3" s="87"/>
      <c r="C3" s="87"/>
      <c r="D3" s="87"/>
      <c r="E3" s="87"/>
      <c r="F3" s="87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 t="str">
        <f>TEXT(修正履歴!$X$4,"0.0")</f>
        <v>1.6</v>
      </c>
      <c r="AC3" s="89"/>
      <c r="AD3" s="89" t="s">
        <v>21</v>
      </c>
      <c r="AE3" s="89"/>
      <c r="AF3" s="89"/>
      <c r="AG3" s="89" t="str">
        <f>修正履歴!$AM$8</f>
        <v>鄭民起</v>
      </c>
      <c r="AH3" s="89"/>
      <c r="AI3" s="89"/>
      <c r="AJ3" s="89"/>
      <c r="AK3" s="89" t="s">
        <v>22</v>
      </c>
      <c r="AL3" s="89"/>
      <c r="AM3" s="89"/>
      <c r="AN3" s="91" t="str">
        <f>TEXT(修正履歴!$AC$4,"YYYY/MM/DD")</f>
        <v>2025/04/17</v>
      </c>
      <c r="AO3" s="92"/>
      <c r="AP3" s="92"/>
      <c r="AQ3" s="92"/>
    </row>
    <row r="4" spans="2:43" ht="18" customHeight="1" thickTop="1"/>
    <row r="5" spans="2:43" ht="18" customHeight="1">
      <c r="B5" s="5" t="s">
        <v>27</v>
      </c>
      <c r="C5" s="5" t="s">
        <v>1155</v>
      </c>
    </row>
    <row r="7" spans="2:43" ht="18" customHeight="1">
      <c r="C7" s="5" t="s">
        <v>29</v>
      </c>
      <c r="D7" s="5" t="s">
        <v>1156</v>
      </c>
    </row>
    <row r="9" spans="2:43" ht="18" customHeight="1">
      <c r="D9" s="19" t="s">
        <v>34</v>
      </c>
      <c r="E9" s="5" t="s">
        <v>49</v>
      </c>
      <c r="I9" s="54" t="s">
        <v>327</v>
      </c>
    </row>
    <row r="11" spans="2:43" ht="18" customHeight="1">
      <c r="D11" s="19" t="s">
        <v>35</v>
      </c>
      <c r="E11" s="5" t="s">
        <v>58</v>
      </c>
    </row>
    <row r="13" spans="2:43" ht="18" customHeight="1">
      <c r="E13" s="218"/>
      <c r="F13" s="218"/>
      <c r="G13" s="190" t="s">
        <v>59</v>
      </c>
      <c r="H13" s="190"/>
      <c r="I13" s="190"/>
      <c r="J13" s="190"/>
      <c r="K13" s="190" t="s">
        <v>60</v>
      </c>
      <c r="L13" s="190"/>
      <c r="M13" s="190"/>
      <c r="N13" s="190"/>
      <c r="O13" s="190" t="s">
        <v>112</v>
      </c>
      <c r="P13" s="190"/>
      <c r="Q13" s="190"/>
      <c r="R13" s="190"/>
      <c r="S13" s="190"/>
    </row>
    <row r="14" spans="2:43" ht="18" customHeight="1">
      <c r="E14" s="217" t="s">
        <v>61</v>
      </c>
      <c r="F14" s="217"/>
      <c r="G14" s="189" t="s">
        <v>65</v>
      </c>
      <c r="H14" s="189"/>
      <c r="I14" s="189"/>
      <c r="J14" s="189"/>
      <c r="K14" s="189" t="s">
        <v>62</v>
      </c>
      <c r="L14" s="189"/>
      <c r="M14" s="189"/>
      <c r="N14" s="189"/>
      <c r="O14" s="189" t="s">
        <v>213</v>
      </c>
      <c r="P14" s="189"/>
      <c r="Q14" s="189"/>
      <c r="R14" s="189"/>
      <c r="S14" s="189"/>
    </row>
    <row r="16" spans="2:43" ht="18" customHeight="1">
      <c r="D16" s="19" t="s">
        <v>36</v>
      </c>
      <c r="E16" s="5" t="s">
        <v>347</v>
      </c>
    </row>
    <row r="18" spans="4:38" ht="18" customHeight="1">
      <c r="E18" s="218"/>
      <c r="F18" s="218"/>
      <c r="G18" s="218"/>
      <c r="H18" s="218"/>
      <c r="I18" s="190" t="s">
        <v>329</v>
      </c>
      <c r="J18" s="190"/>
      <c r="K18" s="190"/>
      <c r="L18" s="190"/>
      <c r="M18" s="190"/>
      <c r="N18" s="190"/>
      <c r="O18" s="190"/>
      <c r="P18" s="190"/>
      <c r="Q18" s="190"/>
    </row>
    <row r="19" spans="4:38" ht="18" customHeight="1">
      <c r="E19" s="217" t="s">
        <v>328</v>
      </c>
      <c r="F19" s="217"/>
      <c r="G19" s="217"/>
      <c r="H19" s="217"/>
      <c r="I19" s="250" t="s">
        <v>330</v>
      </c>
      <c r="J19" s="250"/>
      <c r="K19" s="250"/>
      <c r="L19" s="250"/>
      <c r="M19" s="250"/>
      <c r="N19" s="250"/>
      <c r="O19" s="250"/>
      <c r="P19" s="250"/>
      <c r="Q19" s="250"/>
      <c r="R19" s="19" t="s">
        <v>304</v>
      </c>
      <c r="AD19" s="5" t="s">
        <v>293</v>
      </c>
      <c r="AE19" s="5" t="s">
        <v>332</v>
      </c>
    </row>
    <row r="20" spans="4:38" ht="18" customHeight="1">
      <c r="E20" s="217" t="s">
        <v>348</v>
      </c>
      <c r="F20" s="217"/>
      <c r="G20" s="217"/>
      <c r="H20" s="217"/>
      <c r="I20" s="250" t="s">
        <v>331</v>
      </c>
      <c r="J20" s="250"/>
      <c r="K20" s="250"/>
      <c r="L20" s="250"/>
      <c r="M20" s="250"/>
      <c r="N20" s="250"/>
      <c r="O20" s="250"/>
      <c r="P20" s="250"/>
      <c r="Q20" s="250"/>
      <c r="R20" s="19" t="s">
        <v>304</v>
      </c>
      <c r="AD20" s="5" t="s">
        <v>293</v>
      </c>
      <c r="AE20" s="5" t="s">
        <v>432</v>
      </c>
    </row>
    <row r="21" spans="4:38" ht="18" customHeight="1">
      <c r="AE21" s="5" t="s">
        <v>290</v>
      </c>
      <c r="AF21" s="19" t="s">
        <v>335</v>
      </c>
      <c r="AH21" s="5" t="s">
        <v>13</v>
      </c>
      <c r="AI21" s="19" t="s">
        <v>337</v>
      </c>
    </row>
    <row r="22" spans="4:38" ht="18" customHeight="1">
      <c r="AE22" s="5" t="s">
        <v>290</v>
      </c>
      <c r="AF22" s="19" t="s">
        <v>336</v>
      </c>
      <c r="AH22" s="5" t="s">
        <v>13</v>
      </c>
      <c r="AI22" s="19" t="s">
        <v>338</v>
      </c>
    </row>
    <row r="23" spans="4:38" ht="18" customHeight="1">
      <c r="AE23" s="5" t="s">
        <v>290</v>
      </c>
      <c r="AF23" s="5" t="s">
        <v>419</v>
      </c>
      <c r="AH23" s="19"/>
      <c r="AK23" s="5" t="s">
        <v>13</v>
      </c>
      <c r="AL23" s="19" t="s">
        <v>1301</v>
      </c>
    </row>
    <row r="25" spans="4:38" ht="18" customHeight="1">
      <c r="D25" s="19" t="s">
        <v>37</v>
      </c>
      <c r="E25" s="5" t="s">
        <v>428</v>
      </c>
    </row>
    <row r="27" spans="4:38" ht="18" customHeight="1">
      <c r="E27" s="5" t="s">
        <v>527</v>
      </c>
      <c r="F27" s="5" t="s">
        <v>533</v>
      </c>
    </row>
    <row r="29" spans="4:38" ht="18" customHeight="1">
      <c r="E29" s="5" t="s">
        <v>528</v>
      </c>
      <c r="F29" s="5" t="s">
        <v>534</v>
      </c>
    </row>
    <row r="31" spans="4:38" ht="18" customHeight="1">
      <c r="E31" s="5" t="s">
        <v>529</v>
      </c>
      <c r="F31" s="5" t="s">
        <v>535</v>
      </c>
    </row>
    <row r="34" spans="3:35" ht="18" customHeight="1">
      <c r="C34" s="5" t="s">
        <v>28</v>
      </c>
      <c r="D34" s="5" t="s">
        <v>1157</v>
      </c>
    </row>
    <row r="36" spans="3:35" ht="18" customHeight="1">
      <c r="D36" s="19" t="s">
        <v>34</v>
      </c>
      <c r="E36" s="5" t="s">
        <v>49</v>
      </c>
      <c r="I36" s="54" t="s">
        <v>364</v>
      </c>
    </row>
    <row r="38" spans="3:35" ht="18" customHeight="1">
      <c r="D38" s="19" t="s">
        <v>35</v>
      </c>
      <c r="E38" s="5" t="s">
        <v>58</v>
      </c>
    </row>
    <row r="40" spans="3:35" ht="18" customHeight="1">
      <c r="E40" s="218"/>
      <c r="F40" s="218"/>
      <c r="G40" s="190" t="s">
        <v>59</v>
      </c>
      <c r="H40" s="190"/>
      <c r="I40" s="190"/>
      <c r="J40" s="190"/>
      <c r="K40" s="190" t="s">
        <v>60</v>
      </c>
      <c r="L40" s="190"/>
      <c r="M40" s="190"/>
      <c r="N40" s="190"/>
      <c r="O40" s="190" t="s">
        <v>112</v>
      </c>
      <c r="P40" s="190"/>
      <c r="Q40" s="190"/>
      <c r="R40" s="190"/>
      <c r="S40" s="190"/>
    </row>
    <row r="41" spans="3:35" ht="18" customHeight="1">
      <c r="E41" s="217" t="s">
        <v>61</v>
      </c>
      <c r="F41" s="217"/>
      <c r="G41" s="189" t="s">
        <v>65</v>
      </c>
      <c r="H41" s="189"/>
      <c r="I41" s="189"/>
      <c r="J41" s="189"/>
      <c r="K41" s="189" t="s">
        <v>62</v>
      </c>
      <c r="L41" s="189"/>
      <c r="M41" s="189"/>
      <c r="N41" s="189"/>
      <c r="O41" s="189" t="s">
        <v>213</v>
      </c>
      <c r="P41" s="189"/>
      <c r="Q41" s="189"/>
      <c r="R41" s="189"/>
      <c r="S41" s="189"/>
    </row>
    <row r="43" spans="3:35" ht="18" customHeight="1">
      <c r="D43" s="19" t="s">
        <v>36</v>
      </c>
      <c r="E43" s="5" t="s">
        <v>347</v>
      </c>
    </row>
    <row r="45" spans="3:35" ht="18" customHeight="1">
      <c r="E45" s="218"/>
      <c r="F45" s="218"/>
      <c r="G45" s="218"/>
      <c r="H45" s="218"/>
      <c r="I45" s="190" t="s">
        <v>329</v>
      </c>
      <c r="J45" s="190"/>
      <c r="K45" s="190"/>
      <c r="L45" s="190"/>
      <c r="M45" s="190"/>
      <c r="N45" s="190"/>
      <c r="O45" s="190"/>
      <c r="P45" s="190"/>
      <c r="Q45" s="190"/>
    </row>
    <row r="46" spans="3:35" ht="18" customHeight="1">
      <c r="E46" s="217" t="s">
        <v>328</v>
      </c>
      <c r="F46" s="217"/>
      <c r="G46" s="217"/>
      <c r="H46" s="217"/>
      <c r="I46" s="250" t="s">
        <v>429</v>
      </c>
      <c r="J46" s="250"/>
      <c r="K46" s="250"/>
      <c r="L46" s="250"/>
      <c r="M46" s="250"/>
      <c r="N46" s="250"/>
      <c r="O46" s="250"/>
      <c r="P46" s="250"/>
      <c r="Q46" s="250"/>
      <c r="R46" s="19" t="s">
        <v>304</v>
      </c>
      <c r="AD46" s="5" t="s">
        <v>293</v>
      </c>
      <c r="AE46" s="5" t="s">
        <v>431</v>
      </c>
    </row>
    <row r="47" spans="3:35" ht="18" customHeight="1">
      <c r="E47" s="217" t="s">
        <v>348</v>
      </c>
      <c r="F47" s="217"/>
      <c r="G47" s="217"/>
      <c r="H47" s="217"/>
      <c r="I47" s="250" t="s">
        <v>430</v>
      </c>
      <c r="J47" s="250"/>
      <c r="K47" s="250"/>
      <c r="L47" s="250"/>
      <c r="M47" s="250"/>
      <c r="N47" s="250"/>
      <c r="O47" s="250"/>
      <c r="P47" s="250"/>
      <c r="Q47" s="250"/>
      <c r="R47" s="19" t="s">
        <v>304</v>
      </c>
      <c r="AD47" s="5" t="s">
        <v>293</v>
      </c>
      <c r="AE47" s="5" t="s">
        <v>433</v>
      </c>
    </row>
    <row r="48" spans="3:35" ht="18" customHeight="1">
      <c r="AF48" s="19"/>
      <c r="AI48" s="19"/>
    </row>
    <row r="49" spans="3:19" ht="18" customHeight="1">
      <c r="D49" s="19" t="s">
        <v>37</v>
      </c>
      <c r="E49" s="5" t="s">
        <v>428</v>
      </c>
    </row>
    <row r="51" spans="3:19" ht="18" customHeight="1">
      <c r="E51" s="5" t="s">
        <v>527</v>
      </c>
      <c r="F51" s="5" t="s">
        <v>536</v>
      </c>
    </row>
    <row r="53" spans="3:19" ht="18" customHeight="1">
      <c r="E53" s="5" t="s">
        <v>528</v>
      </c>
      <c r="F53" s="5" t="s">
        <v>537</v>
      </c>
    </row>
    <row r="55" spans="3:19" ht="18" customHeight="1">
      <c r="E55" s="5" t="s">
        <v>529</v>
      </c>
      <c r="F55" s="5" t="s">
        <v>538</v>
      </c>
    </row>
    <row r="58" spans="3:19" ht="18" customHeight="1">
      <c r="C58" s="5" t="s">
        <v>30</v>
      </c>
      <c r="D58" s="5" t="s">
        <v>1158</v>
      </c>
    </row>
    <row r="60" spans="3:19" ht="18" customHeight="1">
      <c r="D60" s="19" t="s">
        <v>34</v>
      </c>
      <c r="E60" s="5" t="s">
        <v>49</v>
      </c>
      <c r="I60" s="54" t="s">
        <v>362</v>
      </c>
    </row>
    <row r="62" spans="3:19" ht="18" customHeight="1">
      <c r="D62" s="19" t="s">
        <v>35</v>
      </c>
      <c r="E62" s="5" t="s">
        <v>58</v>
      </c>
    </row>
    <row r="64" spans="3:19" ht="18" customHeight="1">
      <c r="E64" s="218"/>
      <c r="F64" s="218"/>
      <c r="G64" s="190" t="s">
        <v>59</v>
      </c>
      <c r="H64" s="190"/>
      <c r="I64" s="190"/>
      <c r="J64" s="190"/>
      <c r="K64" s="190" t="s">
        <v>60</v>
      </c>
      <c r="L64" s="190"/>
      <c r="M64" s="190"/>
      <c r="N64" s="190"/>
      <c r="O64" s="190" t="s">
        <v>112</v>
      </c>
      <c r="P64" s="190"/>
      <c r="Q64" s="190"/>
      <c r="R64" s="190"/>
      <c r="S64" s="190"/>
    </row>
    <row r="65" spans="3:35" ht="18" customHeight="1">
      <c r="E65" s="217" t="s">
        <v>61</v>
      </c>
      <c r="F65" s="217"/>
      <c r="G65" s="189" t="s">
        <v>65</v>
      </c>
      <c r="H65" s="189"/>
      <c r="I65" s="189"/>
      <c r="J65" s="189"/>
      <c r="K65" s="189" t="s">
        <v>62</v>
      </c>
      <c r="L65" s="189"/>
      <c r="M65" s="189"/>
      <c r="N65" s="189"/>
      <c r="O65" s="189" t="s">
        <v>213</v>
      </c>
      <c r="P65" s="189"/>
      <c r="Q65" s="189"/>
      <c r="R65" s="189"/>
      <c r="S65" s="189"/>
    </row>
    <row r="67" spans="3:35" ht="18" customHeight="1">
      <c r="D67" s="19" t="s">
        <v>36</v>
      </c>
      <c r="E67" s="5" t="s">
        <v>347</v>
      </c>
    </row>
    <row r="69" spans="3:35" ht="18" customHeight="1">
      <c r="E69" s="218"/>
      <c r="F69" s="218"/>
      <c r="G69" s="218"/>
      <c r="H69" s="218"/>
      <c r="I69" s="190" t="s">
        <v>329</v>
      </c>
      <c r="J69" s="190"/>
      <c r="K69" s="190"/>
      <c r="L69" s="190"/>
      <c r="M69" s="190"/>
      <c r="N69" s="190"/>
      <c r="O69" s="190"/>
      <c r="P69" s="190"/>
      <c r="Q69" s="190"/>
    </row>
    <row r="70" spans="3:35" ht="18" customHeight="1">
      <c r="E70" s="217" t="s">
        <v>328</v>
      </c>
      <c r="F70" s="217"/>
      <c r="G70" s="217"/>
      <c r="H70" s="217"/>
      <c r="I70" s="250" t="s">
        <v>446</v>
      </c>
      <c r="J70" s="250"/>
      <c r="K70" s="250"/>
      <c r="L70" s="250"/>
      <c r="M70" s="250"/>
      <c r="N70" s="250"/>
      <c r="O70" s="250"/>
      <c r="P70" s="250"/>
      <c r="Q70" s="250"/>
      <c r="R70" s="19" t="s">
        <v>304</v>
      </c>
      <c r="AD70" s="5" t="s">
        <v>293</v>
      </c>
      <c r="AE70" s="5" t="s">
        <v>447</v>
      </c>
    </row>
    <row r="71" spans="3:35" ht="18" customHeight="1">
      <c r="E71" s="217" t="s">
        <v>348</v>
      </c>
      <c r="F71" s="217"/>
      <c r="G71" s="217"/>
      <c r="H71" s="217"/>
      <c r="I71" s="250" t="s">
        <v>473</v>
      </c>
      <c r="J71" s="250"/>
      <c r="K71" s="250"/>
      <c r="L71" s="250"/>
      <c r="M71" s="250"/>
      <c r="N71" s="250"/>
      <c r="O71" s="250"/>
      <c r="P71" s="250"/>
      <c r="Q71" s="250"/>
      <c r="R71" s="19" t="s">
        <v>304</v>
      </c>
      <c r="AD71" s="5" t="s">
        <v>293</v>
      </c>
      <c r="AE71" s="5" t="s">
        <v>472</v>
      </c>
    </row>
    <row r="72" spans="3:35" ht="18" customHeight="1">
      <c r="AF72" s="19"/>
      <c r="AI72" s="19"/>
    </row>
    <row r="73" spans="3:35" ht="18" customHeight="1">
      <c r="D73" s="19" t="s">
        <v>37</v>
      </c>
      <c r="E73" s="5" t="s">
        <v>428</v>
      </c>
    </row>
    <row r="75" spans="3:35" ht="18" customHeight="1">
      <c r="E75" s="5" t="s">
        <v>527</v>
      </c>
      <c r="F75" s="5" t="s">
        <v>1682</v>
      </c>
    </row>
    <row r="77" spans="3:35" ht="18" customHeight="1">
      <c r="E77" s="5" t="s">
        <v>528</v>
      </c>
      <c r="F77" s="5" t="s">
        <v>1683</v>
      </c>
    </row>
    <row r="80" spans="3:35" ht="18" customHeight="1">
      <c r="C80" s="5" t="s">
        <v>32</v>
      </c>
      <c r="D80" s="5" t="s">
        <v>1159</v>
      </c>
    </row>
    <row r="82" spans="4:35" ht="18" customHeight="1">
      <c r="D82" s="19" t="s">
        <v>34</v>
      </c>
      <c r="E82" s="5" t="s">
        <v>49</v>
      </c>
      <c r="I82" s="54" t="s">
        <v>485</v>
      </c>
    </row>
    <row r="84" spans="4:35" ht="18" customHeight="1">
      <c r="D84" s="19" t="s">
        <v>35</v>
      </c>
      <c r="E84" s="5" t="s">
        <v>58</v>
      </c>
    </row>
    <row r="86" spans="4:35" ht="18" customHeight="1">
      <c r="E86" s="218"/>
      <c r="F86" s="218"/>
      <c r="G86" s="190" t="s">
        <v>59</v>
      </c>
      <c r="H86" s="190"/>
      <c r="I86" s="190"/>
      <c r="J86" s="190"/>
      <c r="K86" s="190" t="s">
        <v>60</v>
      </c>
      <c r="L86" s="190"/>
      <c r="M86" s="190"/>
      <c r="N86" s="190"/>
      <c r="O86" s="190" t="s">
        <v>112</v>
      </c>
      <c r="P86" s="190"/>
      <c r="Q86" s="190"/>
      <c r="R86" s="190"/>
      <c r="S86" s="190"/>
    </row>
    <row r="87" spans="4:35" ht="18" customHeight="1">
      <c r="E87" s="217" t="s">
        <v>61</v>
      </c>
      <c r="F87" s="217"/>
      <c r="G87" s="189" t="s">
        <v>65</v>
      </c>
      <c r="H87" s="189"/>
      <c r="I87" s="189"/>
      <c r="J87" s="189"/>
      <c r="K87" s="189" t="s">
        <v>62</v>
      </c>
      <c r="L87" s="189"/>
      <c r="M87" s="189"/>
      <c r="N87" s="189"/>
      <c r="O87" s="189" t="s">
        <v>213</v>
      </c>
      <c r="P87" s="189"/>
      <c r="Q87" s="189"/>
      <c r="R87" s="189"/>
      <c r="S87" s="189"/>
    </row>
    <row r="89" spans="4:35" ht="18" customHeight="1">
      <c r="D89" s="19" t="s">
        <v>36</v>
      </c>
      <c r="E89" s="5" t="s">
        <v>347</v>
      </c>
    </row>
    <row r="91" spans="4:35" ht="18" customHeight="1">
      <c r="E91" s="5" t="s">
        <v>290</v>
      </c>
      <c r="F91" s="5" t="s">
        <v>70</v>
      </c>
      <c r="AF91" s="19"/>
      <c r="AI91" s="19"/>
    </row>
    <row r="92" spans="4:35" ht="18" customHeight="1">
      <c r="AF92" s="19"/>
      <c r="AI92" s="19"/>
    </row>
    <row r="93" spans="4:35" ht="18" customHeight="1">
      <c r="D93" s="19" t="s">
        <v>37</v>
      </c>
      <c r="E93" s="5" t="s">
        <v>428</v>
      </c>
    </row>
    <row r="94" spans="4:35" ht="18" customHeight="1">
      <c r="N94" s="19"/>
    </row>
    <row r="95" spans="4:35" ht="18" customHeight="1">
      <c r="E95" s="5" t="s">
        <v>527</v>
      </c>
      <c r="F95" s="5" t="s">
        <v>486</v>
      </c>
      <c r="N95" s="19"/>
    </row>
    <row r="96" spans="4:35" ht="18" customHeight="1">
      <c r="F96" s="5" t="s">
        <v>290</v>
      </c>
      <c r="G96" s="5" t="s">
        <v>487</v>
      </c>
    </row>
    <row r="97" spans="5:14" ht="18" customHeight="1">
      <c r="F97" s="5" t="s">
        <v>290</v>
      </c>
      <c r="G97" s="5" t="s">
        <v>488</v>
      </c>
    </row>
    <row r="98" spans="5:14" ht="18" customHeight="1">
      <c r="F98" s="5" t="s">
        <v>290</v>
      </c>
      <c r="G98" s="5" t="s">
        <v>489</v>
      </c>
    </row>
    <row r="100" spans="5:14" ht="18" customHeight="1">
      <c r="E100" s="5" t="s">
        <v>528</v>
      </c>
      <c r="F100" s="5" t="s">
        <v>539</v>
      </c>
    </row>
    <row r="101" spans="5:14" ht="18" customHeight="1">
      <c r="F101" s="5" t="s">
        <v>655</v>
      </c>
      <c r="G101" s="5" t="s">
        <v>490</v>
      </c>
      <c r="L101" s="19"/>
      <c r="N101" s="19"/>
    </row>
    <row r="102" spans="5:14" ht="18" customHeight="1">
      <c r="G102" s="5" t="s">
        <v>290</v>
      </c>
      <c r="H102" s="5" t="s">
        <v>362</v>
      </c>
      <c r="N102" s="19"/>
    </row>
    <row r="103" spans="5:14" ht="18" customHeight="1">
      <c r="G103" s="5" t="s">
        <v>290</v>
      </c>
      <c r="H103" s="5" t="s">
        <v>364</v>
      </c>
      <c r="N103" s="19"/>
    </row>
    <row r="104" spans="5:14" ht="18" customHeight="1">
      <c r="G104" s="5" t="s">
        <v>290</v>
      </c>
      <c r="H104" s="5" t="s">
        <v>365</v>
      </c>
      <c r="N104" s="19"/>
    </row>
    <row r="105" spans="5:14" ht="18" customHeight="1">
      <c r="G105" s="5" t="s">
        <v>290</v>
      </c>
      <c r="H105" s="5" t="s">
        <v>485</v>
      </c>
      <c r="N105" s="19"/>
    </row>
    <row r="106" spans="5:14" ht="18" customHeight="1">
      <c r="G106" s="5" t="s">
        <v>290</v>
      </c>
      <c r="H106" s="5" t="s">
        <v>492</v>
      </c>
      <c r="N106" s="19"/>
    </row>
    <row r="107" spans="5:14" ht="18" customHeight="1">
      <c r="G107" s="5" t="s">
        <v>290</v>
      </c>
      <c r="H107" s="5" t="s">
        <v>493</v>
      </c>
      <c r="N107" s="19"/>
    </row>
    <row r="108" spans="5:14" ht="18" customHeight="1">
      <c r="G108" s="5" t="s">
        <v>290</v>
      </c>
      <c r="H108" s="5" t="s">
        <v>494</v>
      </c>
      <c r="N108" s="19"/>
    </row>
    <row r="109" spans="5:14" ht="18" customHeight="1">
      <c r="G109" s="5" t="s">
        <v>290</v>
      </c>
      <c r="H109" s="5" t="s">
        <v>495</v>
      </c>
      <c r="N109" s="19"/>
    </row>
    <row r="110" spans="5:14" ht="18" customHeight="1">
      <c r="G110" s="5" t="s">
        <v>290</v>
      </c>
      <c r="H110" s="5" t="s">
        <v>496</v>
      </c>
      <c r="N110" s="19"/>
    </row>
    <row r="111" spans="5:14" ht="18" customHeight="1">
      <c r="G111" s="5" t="s">
        <v>290</v>
      </c>
      <c r="H111" s="5" t="s">
        <v>497</v>
      </c>
      <c r="N111" s="19"/>
    </row>
    <row r="112" spans="5:14" ht="18" customHeight="1">
      <c r="G112" s="5" t="s">
        <v>290</v>
      </c>
      <c r="H112" s="5" t="s">
        <v>498</v>
      </c>
      <c r="N112" s="19"/>
    </row>
    <row r="113" spans="3:19" ht="18" customHeight="1">
      <c r="G113" s="5" t="s">
        <v>290</v>
      </c>
      <c r="H113" s="5" t="s">
        <v>355</v>
      </c>
      <c r="N113" s="19"/>
    </row>
    <row r="114" spans="3:19" ht="18" customHeight="1">
      <c r="G114" s="5" t="s">
        <v>290</v>
      </c>
      <c r="H114" s="5" t="s">
        <v>354</v>
      </c>
      <c r="N114" s="19"/>
    </row>
    <row r="115" spans="3:19" ht="18" customHeight="1">
      <c r="G115" s="5" t="s">
        <v>290</v>
      </c>
      <c r="H115" s="5" t="s">
        <v>491</v>
      </c>
      <c r="N115" s="19"/>
    </row>
    <row r="116" spans="3:19" ht="18" customHeight="1">
      <c r="F116" s="5" t="s">
        <v>656</v>
      </c>
      <c r="G116" s="5" t="s">
        <v>500</v>
      </c>
      <c r="M116" s="19"/>
      <c r="N116" s="19"/>
    </row>
    <row r="117" spans="3:19" ht="18" customHeight="1">
      <c r="G117" s="5" t="s">
        <v>290</v>
      </c>
      <c r="H117" s="5" t="s">
        <v>50</v>
      </c>
    </row>
    <row r="118" spans="3:19" ht="18" customHeight="1">
      <c r="G118" s="5" t="s">
        <v>290</v>
      </c>
      <c r="H118" s="5" t="s">
        <v>499</v>
      </c>
    </row>
    <row r="119" spans="3:19" ht="18" customHeight="1">
      <c r="G119" s="5" t="s">
        <v>290</v>
      </c>
      <c r="H119" s="5" t="s">
        <v>114</v>
      </c>
    </row>
    <row r="122" spans="3:19" ht="18" customHeight="1">
      <c r="C122" s="5" t="s">
        <v>33</v>
      </c>
      <c r="D122" s="5" t="s">
        <v>1160</v>
      </c>
    </row>
    <row r="124" spans="3:19" ht="18" customHeight="1">
      <c r="D124" s="19" t="s">
        <v>34</v>
      </c>
      <c r="E124" s="5" t="s">
        <v>49</v>
      </c>
      <c r="I124" s="54" t="s">
        <v>492</v>
      </c>
    </row>
    <row r="126" spans="3:19" ht="18" customHeight="1">
      <c r="D126" s="19" t="s">
        <v>35</v>
      </c>
      <c r="E126" s="5" t="s">
        <v>58</v>
      </c>
    </row>
    <row r="128" spans="3:19" ht="18" customHeight="1">
      <c r="E128" s="218"/>
      <c r="F128" s="218"/>
      <c r="G128" s="190" t="s">
        <v>59</v>
      </c>
      <c r="H128" s="190"/>
      <c r="I128" s="190"/>
      <c r="J128" s="190"/>
      <c r="K128" s="190" t="s">
        <v>60</v>
      </c>
      <c r="L128" s="190"/>
      <c r="M128" s="190"/>
      <c r="N128" s="190"/>
      <c r="O128" s="190" t="s">
        <v>112</v>
      </c>
      <c r="P128" s="190"/>
      <c r="Q128" s="190"/>
      <c r="R128" s="190"/>
      <c r="S128" s="190"/>
    </row>
    <row r="129" spans="4:35" ht="18" customHeight="1">
      <c r="E129" s="217" t="s">
        <v>61</v>
      </c>
      <c r="F129" s="217"/>
      <c r="G129" s="189" t="s">
        <v>65</v>
      </c>
      <c r="H129" s="189"/>
      <c r="I129" s="189"/>
      <c r="J129" s="189"/>
      <c r="K129" s="189" t="s">
        <v>62</v>
      </c>
      <c r="L129" s="189"/>
      <c r="M129" s="189"/>
      <c r="N129" s="189"/>
      <c r="O129" s="189" t="s">
        <v>213</v>
      </c>
      <c r="P129" s="189"/>
      <c r="Q129" s="189"/>
      <c r="R129" s="189"/>
      <c r="S129" s="189"/>
    </row>
    <row r="131" spans="4:35" ht="18" customHeight="1">
      <c r="D131" s="19" t="s">
        <v>36</v>
      </c>
      <c r="E131" s="5" t="s">
        <v>347</v>
      </c>
    </row>
    <row r="133" spans="4:35" ht="18" customHeight="1">
      <c r="E133" s="5" t="s">
        <v>290</v>
      </c>
      <c r="F133" s="5" t="s">
        <v>70</v>
      </c>
      <c r="AF133" s="19"/>
      <c r="AI133" s="19"/>
    </row>
    <row r="134" spans="4:35" ht="18" customHeight="1">
      <c r="AF134" s="19"/>
      <c r="AI134" s="19"/>
    </row>
    <row r="135" spans="4:35" ht="18" customHeight="1">
      <c r="D135" s="19" t="s">
        <v>37</v>
      </c>
      <c r="E135" s="5" t="s">
        <v>428</v>
      </c>
    </row>
    <row r="136" spans="4:35" ht="18" customHeight="1">
      <c r="N136" s="19"/>
    </row>
    <row r="137" spans="4:35" ht="18" customHeight="1">
      <c r="E137" s="5" t="s">
        <v>527</v>
      </c>
      <c r="F137" s="5" t="s">
        <v>795</v>
      </c>
      <c r="N137" s="19"/>
      <c r="AB137" s="19"/>
      <c r="AC137" s="19"/>
    </row>
    <row r="138" spans="4:35" ht="18" customHeight="1">
      <c r="F138" s="5" t="s">
        <v>290</v>
      </c>
      <c r="G138" s="20" t="s">
        <v>100</v>
      </c>
      <c r="AA138" s="20"/>
    </row>
    <row r="139" spans="4:35" ht="18" customHeight="1">
      <c r="F139" s="5" t="s">
        <v>290</v>
      </c>
      <c r="G139" s="20" t="s">
        <v>796</v>
      </c>
      <c r="AA139" s="20"/>
    </row>
    <row r="140" spans="4:35" ht="18" customHeight="1">
      <c r="F140" s="5" t="s">
        <v>290</v>
      </c>
      <c r="G140" s="20" t="s">
        <v>718</v>
      </c>
      <c r="AA140" s="20"/>
    </row>
    <row r="141" spans="4:35" ht="18" customHeight="1">
      <c r="F141" s="5" t="s">
        <v>290</v>
      </c>
      <c r="G141" s="20" t="s">
        <v>576</v>
      </c>
      <c r="N141" s="19"/>
      <c r="AB141" s="19"/>
      <c r="AC141" s="19"/>
    </row>
    <row r="142" spans="4:35" ht="18" customHeight="1">
      <c r="G142" s="20"/>
      <c r="N142" s="19"/>
      <c r="AB142" s="19"/>
      <c r="AC142" s="19"/>
    </row>
    <row r="143" spans="4:35" ht="18" customHeight="1">
      <c r="E143" s="5" t="s">
        <v>528</v>
      </c>
      <c r="F143" s="5" t="s">
        <v>797</v>
      </c>
      <c r="N143" s="19"/>
      <c r="Z143" s="19"/>
    </row>
    <row r="144" spans="4:35" ht="18" customHeight="1">
      <c r="F144" s="5" t="s">
        <v>290</v>
      </c>
      <c r="G144" s="5" t="s">
        <v>547</v>
      </c>
      <c r="Z144" s="19"/>
    </row>
    <row r="145" spans="5:33" ht="18" customHeight="1">
      <c r="G145" s="5" t="s">
        <v>542</v>
      </c>
      <c r="H145" s="5" t="s">
        <v>548</v>
      </c>
      <c r="Z145" s="19"/>
    </row>
    <row r="146" spans="5:33" ht="18" customHeight="1">
      <c r="F146" s="5" t="s">
        <v>290</v>
      </c>
      <c r="G146" s="5" t="s">
        <v>549</v>
      </c>
      <c r="Z146" s="19"/>
    </row>
    <row r="147" spans="5:33" ht="18" customHeight="1">
      <c r="G147" s="5" t="s">
        <v>542</v>
      </c>
      <c r="H147" s="5" t="s">
        <v>550</v>
      </c>
      <c r="Z147" s="19"/>
    </row>
    <row r="148" spans="5:33" ht="18" customHeight="1">
      <c r="F148" s="5" t="s">
        <v>290</v>
      </c>
      <c r="G148" s="5" t="s">
        <v>551</v>
      </c>
      <c r="Z148" s="19"/>
    </row>
    <row r="149" spans="5:33" ht="18" customHeight="1">
      <c r="G149" s="5" t="s">
        <v>542</v>
      </c>
      <c r="H149" s="5" t="s">
        <v>552</v>
      </c>
      <c r="Z149" s="19"/>
    </row>
    <row r="150" spans="5:33" ht="18" customHeight="1">
      <c r="F150" s="5" t="s">
        <v>290</v>
      </c>
      <c r="G150" s="5" t="s">
        <v>545</v>
      </c>
      <c r="Z150" s="19"/>
    </row>
    <row r="151" spans="5:33" ht="18" customHeight="1">
      <c r="G151" s="5" t="s">
        <v>542</v>
      </c>
      <c r="H151" s="5" t="s">
        <v>543</v>
      </c>
      <c r="Z151" s="19"/>
    </row>
    <row r="152" spans="5:33" ht="18" customHeight="1">
      <c r="F152" s="5" t="s">
        <v>290</v>
      </c>
      <c r="G152" s="5" t="s">
        <v>546</v>
      </c>
      <c r="Z152" s="19"/>
    </row>
    <row r="153" spans="5:33" ht="18" customHeight="1">
      <c r="G153" s="5" t="s">
        <v>542</v>
      </c>
      <c r="H153" s="5" t="s">
        <v>544</v>
      </c>
      <c r="Z153" s="19"/>
    </row>
    <row r="154" spans="5:33" ht="18" customHeight="1">
      <c r="Z154" s="19"/>
    </row>
    <row r="155" spans="5:33" ht="18" customHeight="1">
      <c r="E155" s="5" t="s">
        <v>529</v>
      </c>
      <c r="F155" s="5" t="s">
        <v>1183</v>
      </c>
      <c r="W155" s="19"/>
    </row>
    <row r="156" spans="5:33" ht="18" customHeight="1">
      <c r="F156" s="5" t="s">
        <v>651</v>
      </c>
      <c r="G156" s="5" t="s">
        <v>547</v>
      </c>
      <c r="AA156" s="19"/>
      <c r="AG156" s="19"/>
    </row>
    <row r="157" spans="5:33" ht="18" customHeight="1">
      <c r="G157" s="5" t="s">
        <v>230</v>
      </c>
      <c r="H157" s="5" t="s">
        <v>798</v>
      </c>
      <c r="AA157" s="19"/>
      <c r="AG157" s="19"/>
    </row>
    <row r="158" spans="5:33" ht="18" customHeight="1">
      <c r="G158" s="5" t="s">
        <v>290</v>
      </c>
      <c r="H158" s="5" t="s">
        <v>716</v>
      </c>
      <c r="J158" s="5" t="s">
        <v>13</v>
      </c>
      <c r="K158" s="5" t="s">
        <v>1165</v>
      </c>
      <c r="AA158" s="19"/>
      <c r="AG158" s="19"/>
    </row>
    <row r="159" spans="5:33" ht="18" customHeight="1">
      <c r="G159" s="5" t="s">
        <v>290</v>
      </c>
      <c r="H159" s="5" t="s">
        <v>709</v>
      </c>
      <c r="J159" s="5" t="s">
        <v>13</v>
      </c>
      <c r="K159" s="5" t="s">
        <v>731</v>
      </c>
      <c r="AA159" s="19"/>
      <c r="AG159" s="19"/>
    </row>
    <row r="160" spans="5:33" ht="18" customHeight="1">
      <c r="F160" s="5" t="s">
        <v>653</v>
      </c>
      <c r="G160" s="5" t="s">
        <v>549</v>
      </c>
      <c r="AA160" s="19"/>
      <c r="AG160" s="19"/>
    </row>
    <row r="161" spans="6:33" ht="18" customHeight="1">
      <c r="G161" s="5" t="s">
        <v>290</v>
      </c>
      <c r="H161" s="5">
        <v>0</v>
      </c>
      <c r="I161" s="5" t="s">
        <v>13</v>
      </c>
      <c r="J161" s="19" t="s">
        <v>572</v>
      </c>
      <c r="AA161" s="19"/>
      <c r="AG161" s="19"/>
    </row>
    <row r="162" spans="6:33" ht="18" customHeight="1">
      <c r="G162" s="5" t="s">
        <v>290</v>
      </c>
      <c r="H162" s="5">
        <v>1</v>
      </c>
      <c r="I162" s="5" t="s">
        <v>13</v>
      </c>
      <c r="J162" s="19" t="s">
        <v>573</v>
      </c>
      <c r="AA162" s="19"/>
      <c r="AG162" s="19"/>
    </row>
    <row r="163" spans="6:33" ht="18" customHeight="1">
      <c r="G163" s="5" t="s">
        <v>290</v>
      </c>
      <c r="H163" s="5">
        <v>2</v>
      </c>
      <c r="I163" s="5" t="s">
        <v>13</v>
      </c>
      <c r="J163" s="19" t="s">
        <v>742</v>
      </c>
      <c r="AA163" s="19"/>
      <c r="AG163" s="19"/>
    </row>
    <row r="164" spans="6:33" ht="18" customHeight="1">
      <c r="F164" s="5" t="s">
        <v>671</v>
      </c>
      <c r="G164" s="5" t="s">
        <v>551</v>
      </c>
      <c r="AB164" s="19"/>
    </row>
    <row r="165" spans="6:33" ht="18" customHeight="1">
      <c r="G165" s="5" t="s">
        <v>230</v>
      </c>
      <c r="H165" s="5" t="s">
        <v>799</v>
      </c>
      <c r="W165" s="19"/>
    </row>
    <row r="166" spans="6:33" ht="18" customHeight="1">
      <c r="G166" s="5" t="s">
        <v>290</v>
      </c>
      <c r="H166" s="5" t="s">
        <v>565</v>
      </c>
      <c r="I166" s="5" t="s">
        <v>13</v>
      </c>
      <c r="J166" s="5" t="s">
        <v>657</v>
      </c>
    </row>
    <row r="167" spans="6:33" ht="18" customHeight="1">
      <c r="G167" s="5" t="s">
        <v>290</v>
      </c>
      <c r="H167" s="5" t="s">
        <v>566</v>
      </c>
      <c r="I167" s="5" t="s">
        <v>13</v>
      </c>
      <c r="J167" s="5" t="s">
        <v>658</v>
      </c>
    </row>
    <row r="168" spans="6:33" ht="18" customHeight="1">
      <c r="G168" s="5" t="s">
        <v>290</v>
      </c>
      <c r="H168" s="5" t="s">
        <v>567</v>
      </c>
      <c r="I168" s="5" t="s">
        <v>13</v>
      </c>
      <c r="J168" s="5" t="s">
        <v>659</v>
      </c>
    </row>
    <row r="169" spans="6:33" ht="18" customHeight="1">
      <c r="G169" s="5" t="s">
        <v>290</v>
      </c>
      <c r="H169" s="5" t="s">
        <v>568</v>
      </c>
      <c r="I169" s="5" t="s">
        <v>13</v>
      </c>
      <c r="J169" s="5" t="s">
        <v>660</v>
      </c>
      <c r="T169" s="5" t="s">
        <v>230</v>
      </c>
      <c r="U169" s="5" t="s">
        <v>747</v>
      </c>
    </row>
    <row r="170" spans="6:33" ht="18" customHeight="1">
      <c r="G170" s="5" t="s">
        <v>290</v>
      </c>
      <c r="H170" s="5" t="s">
        <v>569</v>
      </c>
      <c r="I170" s="5" t="s">
        <v>13</v>
      </c>
      <c r="J170" s="5" t="s">
        <v>661</v>
      </c>
    </row>
    <row r="171" spans="6:33" ht="18" customHeight="1">
      <c r="G171" s="5" t="s">
        <v>290</v>
      </c>
      <c r="H171" s="5" t="s">
        <v>570</v>
      </c>
      <c r="I171" s="5" t="s">
        <v>13</v>
      </c>
      <c r="J171" s="5" t="s">
        <v>662</v>
      </c>
      <c r="M171" s="19"/>
    </row>
    <row r="172" spans="6:33" ht="18" customHeight="1">
      <c r="F172" s="5" t="s">
        <v>674</v>
      </c>
      <c r="G172" s="5" t="s">
        <v>652</v>
      </c>
    </row>
    <row r="173" spans="6:33" ht="18" customHeight="1">
      <c r="G173" s="5" t="s">
        <v>230</v>
      </c>
      <c r="H173" s="5" t="s">
        <v>800</v>
      </c>
    </row>
    <row r="174" spans="6:33" ht="18" customHeight="1">
      <c r="G174" s="5" t="s">
        <v>290</v>
      </c>
      <c r="H174" s="5" t="s">
        <v>553</v>
      </c>
      <c r="J174" s="5" t="s">
        <v>13</v>
      </c>
      <c r="K174" s="5" t="s">
        <v>650</v>
      </c>
    </row>
    <row r="175" spans="6:33" ht="18" customHeight="1">
      <c r="K175" s="5" t="s">
        <v>230</v>
      </c>
      <c r="L175" s="5" t="s">
        <v>647</v>
      </c>
      <c r="S175" s="5" t="s">
        <v>575</v>
      </c>
    </row>
    <row r="176" spans="6:33" ht="18" customHeight="1">
      <c r="K176" s="5" t="s">
        <v>230</v>
      </c>
      <c r="L176" s="5" t="s">
        <v>648</v>
      </c>
      <c r="S176" s="5" t="s">
        <v>574</v>
      </c>
    </row>
    <row r="177" spans="6:19" ht="18" customHeight="1">
      <c r="G177" s="5" t="s">
        <v>290</v>
      </c>
      <c r="H177" s="5" t="s">
        <v>554</v>
      </c>
      <c r="J177" s="5" t="s">
        <v>13</v>
      </c>
      <c r="K177" s="5" t="s">
        <v>642</v>
      </c>
    </row>
    <row r="178" spans="6:19" ht="18" customHeight="1">
      <c r="K178" s="5" t="s">
        <v>230</v>
      </c>
      <c r="L178" s="5" t="s">
        <v>647</v>
      </c>
      <c r="S178" s="5" t="s">
        <v>636</v>
      </c>
    </row>
    <row r="179" spans="6:19" ht="18" customHeight="1">
      <c r="K179" s="5" t="s">
        <v>230</v>
      </c>
      <c r="L179" s="5" t="s">
        <v>648</v>
      </c>
      <c r="S179" s="5" t="s">
        <v>637</v>
      </c>
    </row>
    <row r="180" spans="6:19" ht="18" customHeight="1">
      <c r="G180" s="5" t="s">
        <v>290</v>
      </c>
      <c r="H180" s="5" t="s">
        <v>555</v>
      </c>
      <c r="J180" s="5" t="s">
        <v>13</v>
      </c>
      <c r="K180" s="5" t="s">
        <v>643</v>
      </c>
    </row>
    <row r="181" spans="6:19" ht="18" customHeight="1">
      <c r="K181" s="5" t="s">
        <v>230</v>
      </c>
      <c r="L181" s="5" t="s">
        <v>647</v>
      </c>
      <c r="S181" s="5" t="s">
        <v>638</v>
      </c>
    </row>
    <row r="182" spans="6:19" ht="18" customHeight="1">
      <c r="K182" s="5" t="s">
        <v>230</v>
      </c>
      <c r="L182" s="5" t="s">
        <v>648</v>
      </c>
      <c r="S182" s="5" t="s">
        <v>639</v>
      </c>
    </row>
    <row r="183" spans="6:19" ht="18" customHeight="1">
      <c r="G183" s="5" t="s">
        <v>290</v>
      </c>
      <c r="H183" s="5" t="s">
        <v>556</v>
      </c>
      <c r="J183" s="5" t="s">
        <v>13</v>
      </c>
      <c r="K183" s="5" t="s">
        <v>644</v>
      </c>
    </row>
    <row r="184" spans="6:19" ht="18" customHeight="1">
      <c r="K184" s="5" t="s">
        <v>230</v>
      </c>
      <c r="L184" s="5" t="s">
        <v>647</v>
      </c>
      <c r="S184" s="5" t="s">
        <v>640</v>
      </c>
    </row>
    <row r="185" spans="6:19" ht="18" customHeight="1">
      <c r="K185" s="5" t="s">
        <v>230</v>
      </c>
      <c r="L185" s="5" t="s">
        <v>648</v>
      </c>
      <c r="S185" s="5" t="s">
        <v>641</v>
      </c>
    </row>
    <row r="186" spans="6:19" ht="18" customHeight="1">
      <c r="F186" s="5" t="s">
        <v>801</v>
      </c>
      <c r="G186" s="5" t="s">
        <v>546</v>
      </c>
    </row>
    <row r="187" spans="6:19" ht="18" customHeight="1">
      <c r="G187" s="5" t="s">
        <v>230</v>
      </c>
      <c r="H187" s="5" t="s">
        <v>540</v>
      </c>
    </row>
    <row r="188" spans="6:19" ht="18" customHeight="1">
      <c r="G188" s="5" t="s">
        <v>290</v>
      </c>
      <c r="H188" s="5" t="s">
        <v>557</v>
      </c>
      <c r="J188" s="5" t="s">
        <v>13</v>
      </c>
      <c r="K188" s="5" t="s">
        <v>669</v>
      </c>
    </row>
    <row r="189" spans="6:19" ht="18" customHeight="1">
      <c r="K189" s="5" t="s">
        <v>230</v>
      </c>
      <c r="L189" s="5" t="s">
        <v>654</v>
      </c>
      <c r="O189" s="5" t="s">
        <v>645</v>
      </c>
    </row>
    <row r="190" spans="6:19" ht="18" customHeight="1">
      <c r="G190" s="5" t="s">
        <v>290</v>
      </c>
      <c r="H190" s="5" t="s">
        <v>558</v>
      </c>
      <c r="J190" s="5" t="s">
        <v>13</v>
      </c>
      <c r="K190" s="5" t="s">
        <v>670</v>
      </c>
    </row>
    <row r="191" spans="6:19" ht="18" customHeight="1">
      <c r="K191" s="5" t="s">
        <v>230</v>
      </c>
      <c r="L191" s="5" t="s">
        <v>649</v>
      </c>
      <c r="O191" s="5" t="s">
        <v>646</v>
      </c>
    </row>
    <row r="193" spans="5:28" ht="18" customHeight="1">
      <c r="E193" s="5" t="s">
        <v>541</v>
      </c>
      <c r="F193" s="5" t="s">
        <v>1184</v>
      </c>
    </row>
    <row r="194" spans="5:28" ht="18" customHeight="1">
      <c r="F194" s="5" t="s">
        <v>230</v>
      </c>
      <c r="G194" s="5" t="s">
        <v>802</v>
      </c>
      <c r="N194" s="5" t="s">
        <v>13</v>
      </c>
      <c r="O194" s="5" t="s">
        <v>1273</v>
      </c>
      <c r="AB194" s="5" t="s">
        <v>803</v>
      </c>
    </row>
    <row r="195" spans="5:28" ht="18" customHeight="1">
      <c r="G195" s="5" t="s">
        <v>804</v>
      </c>
      <c r="N195" s="5" t="s">
        <v>13</v>
      </c>
      <c r="O195" s="5" t="s">
        <v>805</v>
      </c>
    </row>
    <row r="196" spans="5:28" ht="18" customHeight="1">
      <c r="F196" s="5" t="s">
        <v>230</v>
      </c>
      <c r="G196" s="5" t="s">
        <v>806</v>
      </c>
    </row>
    <row r="197" spans="5:28" ht="18" customHeight="1">
      <c r="G197" s="5" t="s">
        <v>290</v>
      </c>
      <c r="H197" s="5" t="s">
        <v>723</v>
      </c>
      <c r="J197" s="5" t="s">
        <v>13</v>
      </c>
      <c r="K197" s="5" t="s">
        <v>807</v>
      </c>
    </row>
    <row r="198" spans="5:28" ht="18" customHeight="1">
      <c r="G198" s="5" t="s">
        <v>290</v>
      </c>
      <c r="H198" s="5" t="s">
        <v>725</v>
      </c>
      <c r="J198" s="5" t="s">
        <v>13</v>
      </c>
      <c r="K198" s="5" t="s">
        <v>808</v>
      </c>
    </row>
    <row r="199" spans="5:28" ht="18" customHeight="1">
      <c r="G199" s="5" t="s">
        <v>290</v>
      </c>
      <c r="H199" s="5" t="s">
        <v>724</v>
      </c>
      <c r="J199" s="5" t="s">
        <v>13</v>
      </c>
      <c r="K199" s="5" t="s">
        <v>809</v>
      </c>
    </row>
    <row r="200" spans="5:28" ht="18" customHeight="1">
      <c r="G200" s="5" t="s">
        <v>290</v>
      </c>
      <c r="H200" s="5" t="s">
        <v>726</v>
      </c>
      <c r="J200" s="5" t="s">
        <v>13</v>
      </c>
      <c r="K200" s="5" t="s">
        <v>810</v>
      </c>
    </row>
    <row r="201" spans="5:28" ht="18" customHeight="1">
      <c r="G201" s="5" t="s">
        <v>290</v>
      </c>
      <c r="H201" s="5" t="s">
        <v>811</v>
      </c>
      <c r="J201" s="5" t="s">
        <v>13</v>
      </c>
      <c r="K201" s="5" t="s">
        <v>812</v>
      </c>
    </row>
    <row r="202" spans="5:28" ht="18" customHeight="1">
      <c r="F202" s="5" t="s">
        <v>230</v>
      </c>
      <c r="G202" s="5" t="s">
        <v>1274</v>
      </c>
    </row>
    <row r="203" spans="5:28" ht="18" customHeight="1">
      <c r="G203" s="5" t="s">
        <v>290</v>
      </c>
      <c r="H203" s="5" t="s">
        <v>1275</v>
      </c>
    </row>
    <row r="204" spans="5:28" ht="18" customHeight="1">
      <c r="G204" s="5" t="s">
        <v>290</v>
      </c>
      <c r="H204" s="5" t="s">
        <v>1276</v>
      </c>
    </row>
    <row r="206" spans="5:28" ht="18" customHeight="1">
      <c r="E206" s="5" t="s">
        <v>1135</v>
      </c>
      <c r="F206" s="5" t="s">
        <v>1185</v>
      </c>
    </row>
    <row r="207" spans="5:28" ht="18" customHeight="1">
      <c r="F207" s="5" t="s">
        <v>290</v>
      </c>
      <c r="G207" s="5" t="s">
        <v>813</v>
      </c>
    </row>
    <row r="208" spans="5:28" ht="18" customHeight="1">
      <c r="F208" s="5" t="s">
        <v>290</v>
      </c>
      <c r="G208" s="5" t="s">
        <v>814</v>
      </c>
    </row>
    <row r="209" spans="4:27" ht="18" customHeight="1">
      <c r="G209" s="5" t="s">
        <v>290</v>
      </c>
      <c r="H209" s="5" t="s">
        <v>675</v>
      </c>
    </row>
    <row r="210" spans="4:27" ht="18" customHeight="1">
      <c r="H210" s="5" t="s">
        <v>290</v>
      </c>
      <c r="I210" s="5" t="s">
        <v>673</v>
      </c>
    </row>
    <row r="211" spans="4:27" ht="18" customHeight="1">
      <c r="H211" s="5" t="s">
        <v>290</v>
      </c>
      <c r="I211" s="5" t="s">
        <v>672</v>
      </c>
    </row>
    <row r="213" spans="4:27" ht="18" customHeight="1">
      <c r="D213" s="19" t="s">
        <v>38</v>
      </c>
      <c r="E213" s="5" t="s">
        <v>815</v>
      </c>
    </row>
    <row r="215" spans="4:27" ht="18" customHeight="1">
      <c r="E215" s="5" t="s">
        <v>527</v>
      </c>
      <c r="F215" s="5" t="s">
        <v>816</v>
      </c>
      <c r="AA215" s="20"/>
    </row>
    <row r="216" spans="4:27" ht="18" customHeight="1">
      <c r="F216" s="5" t="s">
        <v>290</v>
      </c>
      <c r="G216" s="20" t="s">
        <v>817</v>
      </c>
      <c r="AA216" s="20"/>
    </row>
    <row r="217" spans="4:27" ht="18" customHeight="1">
      <c r="F217" s="5" t="s">
        <v>290</v>
      </c>
      <c r="G217" s="20" t="s">
        <v>796</v>
      </c>
      <c r="H217" s="20"/>
      <c r="AA217" s="20"/>
    </row>
    <row r="218" spans="4:27" ht="18" customHeight="1">
      <c r="F218" s="5" t="s">
        <v>290</v>
      </c>
      <c r="G218" s="20" t="s">
        <v>717</v>
      </c>
      <c r="AA218" s="20"/>
    </row>
    <row r="219" spans="4:27" ht="18" customHeight="1">
      <c r="F219" s="5" t="s">
        <v>290</v>
      </c>
      <c r="G219" s="20" t="s">
        <v>818</v>
      </c>
      <c r="Z219" s="19"/>
      <c r="AA219" s="20"/>
    </row>
    <row r="220" spans="4:27" ht="18" customHeight="1">
      <c r="F220" s="5" t="s">
        <v>290</v>
      </c>
      <c r="G220" s="20" t="s">
        <v>819</v>
      </c>
      <c r="AA220" s="20"/>
    </row>
    <row r="221" spans="4:27" ht="18" customHeight="1">
      <c r="G221" s="20"/>
      <c r="AA221" s="20"/>
    </row>
    <row r="222" spans="4:27" ht="18" customHeight="1">
      <c r="E222" s="5" t="s">
        <v>528</v>
      </c>
      <c r="F222" s="5" t="s">
        <v>820</v>
      </c>
    </row>
    <row r="223" spans="4:27" ht="18" customHeight="1">
      <c r="F223" s="5" t="s">
        <v>290</v>
      </c>
      <c r="G223" s="20" t="s">
        <v>817</v>
      </c>
    </row>
    <row r="224" spans="4:27" ht="18" customHeight="1">
      <c r="F224" s="5" t="s">
        <v>290</v>
      </c>
      <c r="G224" s="20" t="s">
        <v>796</v>
      </c>
      <c r="H224" s="20"/>
    </row>
    <row r="225" spans="5:8" ht="18" customHeight="1">
      <c r="G225" s="20"/>
      <c r="H225" s="20"/>
    </row>
    <row r="226" spans="5:8" ht="18" customHeight="1">
      <c r="E226" s="5" t="s">
        <v>529</v>
      </c>
      <c r="F226" s="5" t="s">
        <v>821</v>
      </c>
    </row>
    <row r="227" spans="5:8" ht="18" customHeight="1">
      <c r="F227" s="5" t="s">
        <v>290</v>
      </c>
      <c r="G227" s="20" t="s">
        <v>817</v>
      </c>
    </row>
    <row r="228" spans="5:8" ht="18" customHeight="1">
      <c r="F228" s="5" t="s">
        <v>290</v>
      </c>
      <c r="G228" s="20" t="s">
        <v>796</v>
      </c>
      <c r="H228" s="20"/>
    </row>
    <row r="229" spans="5:8" ht="18" customHeight="1">
      <c r="F229" s="5" t="s">
        <v>290</v>
      </c>
      <c r="G229" s="20" t="s">
        <v>822</v>
      </c>
      <c r="H229" s="20"/>
    </row>
    <row r="230" spans="5:8" ht="18" customHeight="1">
      <c r="F230" s="5" t="s">
        <v>290</v>
      </c>
      <c r="G230" s="20" t="s">
        <v>823</v>
      </c>
      <c r="H230" s="20"/>
    </row>
    <row r="231" spans="5:8" ht="18" customHeight="1">
      <c r="F231" s="5" t="s">
        <v>290</v>
      </c>
      <c r="G231" s="20" t="s">
        <v>519</v>
      </c>
      <c r="H231" s="20"/>
    </row>
    <row r="232" spans="5:8" ht="18" customHeight="1">
      <c r="F232" s="5" t="s">
        <v>290</v>
      </c>
      <c r="G232" s="20" t="s">
        <v>824</v>
      </c>
      <c r="H232" s="20"/>
    </row>
    <row r="233" spans="5:8" ht="18" customHeight="1">
      <c r="G233" s="20"/>
      <c r="H233" s="20"/>
    </row>
    <row r="234" spans="5:8" ht="18" customHeight="1">
      <c r="E234" s="5" t="s">
        <v>541</v>
      </c>
      <c r="F234" s="5" t="s">
        <v>825</v>
      </c>
    </row>
    <row r="235" spans="5:8" ht="18" customHeight="1">
      <c r="F235" s="5" t="s">
        <v>290</v>
      </c>
      <c r="G235" s="20" t="s">
        <v>817</v>
      </c>
    </row>
    <row r="236" spans="5:8" ht="18" customHeight="1">
      <c r="F236" s="5" t="s">
        <v>290</v>
      </c>
      <c r="G236" s="20" t="s">
        <v>796</v>
      </c>
      <c r="H236" s="20"/>
    </row>
    <row r="237" spans="5:8" ht="18" customHeight="1">
      <c r="F237" s="5" t="s">
        <v>290</v>
      </c>
      <c r="G237" s="20" t="s">
        <v>717</v>
      </c>
    </row>
    <row r="238" spans="5:8" ht="18" customHeight="1">
      <c r="F238" s="5" t="s">
        <v>290</v>
      </c>
      <c r="G238" s="20" t="s">
        <v>826</v>
      </c>
      <c r="H238" s="20"/>
    </row>
    <row r="239" spans="5:8" ht="18" customHeight="1">
      <c r="F239" s="5" t="s">
        <v>290</v>
      </c>
      <c r="G239" s="20" t="s">
        <v>667</v>
      </c>
    </row>
    <row r="240" spans="5:8" ht="18" customHeight="1">
      <c r="G240" s="20"/>
    </row>
    <row r="242" spans="3:35" ht="18" customHeight="1">
      <c r="C242" s="5" t="s">
        <v>1166</v>
      </c>
      <c r="D242" s="5" t="s">
        <v>1161</v>
      </c>
    </row>
    <row r="244" spans="3:35" ht="18" customHeight="1">
      <c r="D244" s="19" t="s">
        <v>34</v>
      </c>
      <c r="E244" s="5" t="s">
        <v>49</v>
      </c>
      <c r="I244" s="54" t="s">
        <v>493</v>
      </c>
    </row>
    <row r="246" spans="3:35" ht="18" customHeight="1">
      <c r="D246" s="19" t="s">
        <v>35</v>
      </c>
      <c r="E246" s="5" t="s">
        <v>58</v>
      </c>
    </row>
    <row r="248" spans="3:35" ht="18" customHeight="1">
      <c r="E248" s="218"/>
      <c r="F248" s="218"/>
      <c r="G248" s="190" t="s">
        <v>59</v>
      </c>
      <c r="H248" s="190"/>
      <c r="I248" s="190"/>
      <c r="J248" s="190"/>
      <c r="K248" s="190" t="s">
        <v>60</v>
      </c>
      <c r="L248" s="190"/>
      <c r="M248" s="190"/>
      <c r="N248" s="190"/>
      <c r="O248" s="190" t="s">
        <v>112</v>
      </c>
      <c r="P248" s="190"/>
      <c r="Q248" s="190"/>
      <c r="R248" s="190"/>
      <c r="S248" s="190"/>
    </row>
    <row r="249" spans="3:35" ht="18" customHeight="1">
      <c r="E249" s="217" t="s">
        <v>61</v>
      </c>
      <c r="F249" s="217"/>
      <c r="G249" s="189" t="s">
        <v>65</v>
      </c>
      <c r="H249" s="189"/>
      <c r="I249" s="189"/>
      <c r="J249" s="189"/>
      <c r="K249" s="189" t="s">
        <v>62</v>
      </c>
      <c r="L249" s="189"/>
      <c r="M249" s="189"/>
      <c r="N249" s="189"/>
      <c r="O249" s="189" t="s">
        <v>213</v>
      </c>
      <c r="P249" s="189"/>
      <c r="Q249" s="189"/>
      <c r="R249" s="189"/>
      <c r="S249" s="189"/>
    </row>
    <row r="251" spans="3:35" ht="18" customHeight="1">
      <c r="D251" s="19" t="s">
        <v>36</v>
      </c>
      <c r="E251" s="5" t="s">
        <v>347</v>
      </c>
    </row>
    <row r="253" spans="3:35" ht="18" customHeight="1">
      <c r="E253" s="5" t="s">
        <v>290</v>
      </c>
      <c r="F253" s="5" t="s">
        <v>70</v>
      </c>
      <c r="AF253" s="19"/>
      <c r="AI253" s="19"/>
    </row>
    <row r="254" spans="3:35" ht="18" customHeight="1">
      <c r="AF254" s="19"/>
      <c r="AI254" s="19"/>
    </row>
    <row r="255" spans="3:35" ht="18" customHeight="1">
      <c r="D255" s="19" t="s">
        <v>37</v>
      </c>
      <c r="E255" s="5" t="s">
        <v>428</v>
      </c>
    </row>
    <row r="256" spans="3:35" ht="18" customHeight="1">
      <c r="N256" s="19"/>
    </row>
    <row r="257" spans="5:29" ht="18" customHeight="1">
      <c r="E257" s="5" t="s">
        <v>527</v>
      </c>
      <c r="F257" s="5" t="s">
        <v>1123</v>
      </c>
      <c r="N257" s="19"/>
      <c r="AB257" s="19"/>
      <c r="AC257" s="19"/>
    </row>
    <row r="258" spans="5:29" ht="18" customHeight="1">
      <c r="F258" s="5" t="s">
        <v>290</v>
      </c>
      <c r="G258" s="20" t="s">
        <v>1124</v>
      </c>
    </row>
    <row r="259" spans="5:29" ht="18" customHeight="1">
      <c r="G259" s="20"/>
    </row>
    <row r="260" spans="5:29" ht="18" customHeight="1">
      <c r="E260" s="5" t="s">
        <v>528</v>
      </c>
      <c r="F260" s="5" t="s">
        <v>1126</v>
      </c>
      <c r="N260" s="19"/>
    </row>
    <row r="261" spans="5:29" ht="18" customHeight="1">
      <c r="F261" s="5" t="s">
        <v>651</v>
      </c>
      <c r="G261" s="5" t="s">
        <v>1186</v>
      </c>
      <c r="N261" s="19"/>
    </row>
    <row r="262" spans="5:29" ht="18" customHeight="1">
      <c r="G262" s="5" t="s">
        <v>290</v>
      </c>
      <c r="H262" s="5" t="s">
        <v>811</v>
      </c>
      <c r="J262" s="5" t="s">
        <v>1125</v>
      </c>
    </row>
    <row r="263" spans="5:29" ht="18" customHeight="1">
      <c r="G263" s="5" t="s">
        <v>290</v>
      </c>
      <c r="H263" s="5" t="s">
        <v>1042</v>
      </c>
    </row>
    <row r="264" spans="5:29" ht="18" customHeight="1">
      <c r="G264" s="5" t="s">
        <v>290</v>
      </c>
      <c r="H264" s="5" t="s">
        <v>1064</v>
      </c>
    </row>
    <row r="265" spans="5:29" ht="18" customHeight="1">
      <c r="G265" s="5" t="s">
        <v>290</v>
      </c>
      <c r="H265" s="5" t="s">
        <v>1065</v>
      </c>
    </row>
    <row r="266" spans="5:29" ht="18" customHeight="1">
      <c r="F266" s="5" t="s">
        <v>653</v>
      </c>
      <c r="G266" s="5" t="s">
        <v>1187</v>
      </c>
      <c r="N266" s="19"/>
    </row>
    <row r="267" spans="5:29" ht="18" customHeight="1">
      <c r="G267" s="5" t="s">
        <v>290</v>
      </c>
      <c r="H267" s="5" t="s">
        <v>811</v>
      </c>
      <c r="J267" s="5" t="s">
        <v>1127</v>
      </c>
    </row>
    <row r="268" spans="5:29" ht="18" customHeight="1">
      <c r="G268" s="5" t="s">
        <v>290</v>
      </c>
      <c r="H268" s="5" t="s">
        <v>236</v>
      </c>
    </row>
    <row r="269" spans="5:29" ht="18" customHeight="1">
      <c r="G269" s="5" t="s">
        <v>290</v>
      </c>
      <c r="H269" s="5" t="s">
        <v>237</v>
      </c>
    </row>
    <row r="270" spans="5:29" ht="18" customHeight="1">
      <c r="G270" s="5" t="s">
        <v>290</v>
      </c>
      <c r="H270" s="5" t="s">
        <v>238</v>
      </c>
    </row>
    <row r="271" spans="5:29" ht="18" customHeight="1">
      <c r="G271" s="5" t="s">
        <v>290</v>
      </c>
      <c r="H271" s="5" t="s">
        <v>239</v>
      </c>
    </row>
    <row r="272" spans="5:29" ht="18" customHeight="1">
      <c r="G272" s="5" t="s">
        <v>290</v>
      </c>
      <c r="H272" s="5" t="s">
        <v>240</v>
      </c>
    </row>
    <row r="273" spans="6:14" ht="18" customHeight="1">
      <c r="F273" s="5" t="s">
        <v>671</v>
      </c>
      <c r="G273" s="5" t="s">
        <v>1188</v>
      </c>
      <c r="N273" s="19"/>
    </row>
    <row r="274" spans="6:14" ht="18" customHeight="1">
      <c r="G274" s="5" t="s">
        <v>290</v>
      </c>
      <c r="H274" s="5" t="s">
        <v>66</v>
      </c>
      <c r="J274" s="5" t="s">
        <v>1128</v>
      </c>
    </row>
    <row r="275" spans="6:14" ht="18" customHeight="1">
      <c r="G275" s="5" t="s">
        <v>290</v>
      </c>
      <c r="H275" s="5" t="s">
        <v>241</v>
      </c>
    </row>
    <row r="276" spans="6:14" ht="18" customHeight="1">
      <c r="G276" s="5" t="s">
        <v>290</v>
      </c>
      <c r="H276" s="5" t="s">
        <v>242</v>
      </c>
      <c r="K276" s="5" t="s">
        <v>230</v>
      </c>
      <c r="L276" s="5" t="s">
        <v>1130</v>
      </c>
    </row>
    <row r="277" spans="6:14" ht="18" customHeight="1">
      <c r="G277" s="5" t="s">
        <v>290</v>
      </c>
      <c r="H277" s="5" t="s">
        <v>67</v>
      </c>
    </row>
    <row r="278" spans="6:14" ht="18" customHeight="1">
      <c r="G278" s="5" t="s">
        <v>290</v>
      </c>
      <c r="H278" s="5" t="s">
        <v>243</v>
      </c>
    </row>
    <row r="279" spans="6:14" ht="18" customHeight="1">
      <c r="G279" s="5" t="s">
        <v>290</v>
      </c>
      <c r="H279" s="5" t="s">
        <v>244</v>
      </c>
      <c r="J279" s="5" t="s">
        <v>1129</v>
      </c>
    </row>
    <row r="280" spans="6:14" ht="18" customHeight="1">
      <c r="F280" s="5" t="s">
        <v>674</v>
      </c>
      <c r="G280" s="5" t="s">
        <v>1189</v>
      </c>
      <c r="N280" s="19"/>
    </row>
    <row r="281" spans="6:14" ht="18" customHeight="1">
      <c r="G281" s="5" t="s">
        <v>290</v>
      </c>
      <c r="H281" s="5" t="s">
        <v>64</v>
      </c>
    </row>
    <row r="282" spans="6:14" ht="18" customHeight="1">
      <c r="G282" s="5" t="s">
        <v>290</v>
      </c>
      <c r="H282" s="5" t="s">
        <v>63</v>
      </c>
    </row>
    <row r="283" spans="6:14" ht="18" customHeight="1">
      <c r="F283" s="5" t="s">
        <v>801</v>
      </c>
      <c r="G283" s="5" t="s">
        <v>1190</v>
      </c>
      <c r="N283" s="19"/>
    </row>
    <row r="284" spans="6:14" ht="18" customHeight="1">
      <c r="G284" s="5" t="s">
        <v>290</v>
      </c>
      <c r="H284" s="5" t="s">
        <v>811</v>
      </c>
      <c r="J284" s="5" t="s">
        <v>1131</v>
      </c>
    </row>
    <row r="285" spans="6:14" ht="18" customHeight="1">
      <c r="G285" s="5" t="s">
        <v>290</v>
      </c>
      <c r="H285" s="5" t="s">
        <v>1043</v>
      </c>
    </row>
    <row r="286" spans="6:14" ht="18" customHeight="1">
      <c r="G286" s="5" t="s">
        <v>290</v>
      </c>
      <c r="H286" s="5" t="s">
        <v>1066</v>
      </c>
    </row>
    <row r="287" spans="6:14" ht="18" customHeight="1">
      <c r="F287" s="5" t="s">
        <v>1132</v>
      </c>
      <c r="G287" s="5" t="s">
        <v>1191</v>
      </c>
      <c r="N287" s="19"/>
    </row>
    <row r="288" spans="6:14" ht="18" customHeight="1">
      <c r="G288" s="5" t="s">
        <v>290</v>
      </c>
      <c r="H288" s="5" t="s">
        <v>811</v>
      </c>
      <c r="J288" s="5" t="s">
        <v>1131</v>
      </c>
    </row>
    <row r="289" spans="3:14" ht="18" customHeight="1">
      <c r="G289" s="5" t="s">
        <v>290</v>
      </c>
      <c r="H289" s="5" t="s">
        <v>1044</v>
      </c>
    </row>
    <row r="290" spans="3:14" ht="18" customHeight="1">
      <c r="G290" s="5" t="s">
        <v>290</v>
      </c>
      <c r="H290" s="5" t="s">
        <v>1067</v>
      </c>
    </row>
    <row r="291" spans="3:14" ht="18" customHeight="1">
      <c r="F291" s="5" t="s">
        <v>1134</v>
      </c>
      <c r="G291" s="5" t="s">
        <v>1192</v>
      </c>
      <c r="N291" s="19"/>
    </row>
    <row r="292" spans="3:14" ht="18" customHeight="1">
      <c r="G292" s="5" t="s">
        <v>290</v>
      </c>
      <c r="H292" s="5" t="s">
        <v>1133</v>
      </c>
    </row>
    <row r="294" spans="3:14" ht="18" customHeight="1">
      <c r="E294" s="5" t="s">
        <v>529</v>
      </c>
      <c r="F294" s="5" t="s">
        <v>1136</v>
      </c>
      <c r="N294" s="19"/>
    </row>
    <row r="295" spans="3:14" ht="18" customHeight="1">
      <c r="F295" s="5" t="s">
        <v>651</v>
      </c>
      <c r="G295" s="5" t="s">
        <v>1137</v>
      </c>
      <c r="N295" s="19"/>
    </row>
    <row r="296" spans="3:14" ht="18" customHeight="1">
      <c r="F296" s="5" t="s">
        <v>653</v>
      </c>
      <c r="G296" s="5" t="s">
        <v>1138</v>
      </c>
      <c r="N296" s="19"/>
    </row>
    <row r="297" spans="3:14" ht="18" customHeight="1">
      <c r="N297" s="19"/>
    </row>
    <row r="299" spans="3:14" ht="18" customHeight="1">
      <c r="C299" s="5" t="s">
        <v>1167</v>
      </c>
      <c r="D299" s="5" t="s">
        <v>1162</v>
      </c>
    </row>
    <row r="301" spans="3:14" ht="18" customHeight="1">
      <c r="D301" s="19" t="s">
        <v>34</v>
      </c>
      <c r="E301" s="5" t="s">
        <v>49</v>
      </c>
      <c r="I301" s="54" t="s">
        <v>494</v>
      </c>
    </row>
    <row r="303" spans="3:14" ht="18" customHeight="1">
      <c r="D303" s="19" t="s">
        <v>35</v>
      </c>
      <c r="E303" s="5" t="s">
        <v>58</v>
      </c>
    </row>
    <row r="305" spans="4:35" ht="18" customHeight="1">
      <c r="E305" s="218"/>
      <c r="F305" s="218"/>
      <c r="G305" s="190" t="s">
        <v>59</v>
      </c>
      <c r="H305" s="190"/>
      <c r="I305" s="190"/>
      <c r="J305" s="190"/>
      <c r="K305" s="190" t="s">
        <v>60</v>
      </c>
      <c r="L305" s="190"/>
      <c r="M305" s="190"/>
      <c r="N305" s="190"/>
      <c r="O305" s="190" t="s">
        <v>112</v>
      </c>
      <c r="P305" s="190"/>
      <c r="Q305" s="190"/>
      <c r="R305" s="190"/>
      <c r="S305" s="190"/>
    </row>
    <row r="306" spans="4:35" ht="18" customHeight="1">
      <c r="E306" s="217" t="s">
        <v>61</v>
      </c>
      <c r="F306" s="217"/>
      <c r="G306" s="189" t="s">
        <v>65</v>
      </c>
      <c r="H306" s="189"/>
      <c r="I306" s="189"/>
      <c r="J306" s="189"/>
      <c r="K306" s="189" t="s">
        <v>62</v>
      </c>
      <c r="L306" s="189"/>
      <c r="M306" s="189"/>
      <c r="N306" s="189"/>
      <c r="O306" s="189" t="s">
        <v>213</v>
      </c>
      <c r="P306" s="189"/>
      <c r="Q306" s="189"/>
      <c r="R306" s="189"/>
      <c r="S306" s="189"/>
    </row>
    <row r="308" spans="4:35" ht="18" customHeight="1">
      <c r="D308" s="19" t="s">
        <v>36</v>
      </c>
      <c r="E308" s="5" t="s">
        <v>347</v>
      </c>
    </row>
    <row r="310" spans="4:35" ht="18" customHeight="1">
      <c r="E310" s="5" t="s">
        <v>290</v>
      </c>
      <c r="F310" s="5" t="s">
        <v>70</v>
      </c>
      <c r="AF310" s="19"/>
      <c r="AI310" s="19"/>
    </row>
    <row r="312" spans="4:35" ht="18" customHeight="1">
      <c r="D312" s="19" t="s">
        <v>37</v>
      </c>
      <c r="E312" s="5" t="s">
        <v>428</v>
      </c>
    </row>
    <row r="313" spans="4:35" ht="18" customHeight="1">
      <c r="D313" s="19"/>
      <c r="E313" s="5" t="s">
        <v>230</v>
      </c>
      <c r="F313" s="5" t="s">
        <v>1321</v>
      </c>
    </row>
    <row r="314" spans="4:35" ht="18" customHeight="1">
      <c r="E314" s="5" t="s">
        <v>290</v>
      </c>
      <c r="F314" s="5" t="s">
        <v>99</v>
      </c>
      <c r="N314" s="5" t="s">
        <v>13</v>
      </c>
      <c r="O314" s="5" t="s">
        <v>1319</v>
      </c>
    </row>
    <row r="315" spans="4:35" ht="18" customHeight="1">
      <c r="E315" s="5" t="s">
        <v>290</v>
      </c>
      <c r="F315" s="5" t="s">
        <v>100</v>
      </c>
      <c r="N315" s="5" t="s">
        <v>13</v>
      </c>
      <c r="O315" s="5" t="s">
        <v>1310</v>
      </c>
    </row>
    <row r="316" spans="4:35" ht="18" customHeight="1">
      <c r="E316" s="5" t="s">
        <v>290</v>
      </c>
      <c r="F316" s="5" t="s">
        <v>101</v>
      </c>
      <c r="N316" s="5" t="s">
        <v>13</v>
      </c>
      <c r="O316" s="5" t="s">
        <v>1311</v>
      </c>
    </row>
    <row r="317" spans="4:35" ht="18" customHeight="1">
      <c r="O317" s="5" t="s">
        <v>1320</v>
      </c>
    </row>
    <row r="319" spans="4:35" ht="18" customHeight="1">
      <c r="E319" s="5" t="s">
        <v>527</v>
      </c>
      <c r="F319" s="5" t="s">
        <v>1205</v>
      </c>
      <c r="N319" s="19"/>
      <c r="AB319" s="19"/>
      <c r="AC319" s="19"/>
    </row>
    <row r="320" spans="4:35" ht="18" customHeight="1">
      <c r="F320" s="5" t="s">
        <v>651</v>
      </c>
      <c r="G320" s="5" t="s">
        <v>1325</v>
      </c>
      <c r="N320" s="19"/>
      <c r="AB320" s="19"/>
      <c r="AC320" s="19"/>
    </row>
    <row r="321" spans="7:29" ht="18" customHeight="1">
      <c r="G321" s="5" t="s">
        <v>290</v>
      </c>
      <c r="H321" s="5" t="s">
        <v>1198</v>
      </c>
      <c r="P321" s="5" t="s">
        <v>13</v>
      </c>
      <c r="Q321" s="5" t="s">
        <v>180</v>
      </c>
      <c r="AB321" s="19"/>
      <c r="AC321" s="19"/>
    </row>
    <row r="322" spans="7:29" ht="18" customHeight="1">
      <c r="G322" s="5" t="s">
        <v>290</v>
      </c>
      <c r="H322" s="5" t="s">
        <v>1199</v>
      </c>
      <c r="P322" s="5" t="s">
        <v>13</v>
      </c>
      <c r="Q322" s="5" t="s">
        <v>181</v>
      </c>
      <c r="AB322" s="19"/>
      <c r="AC322" s="19"/>
    </row>
    <row r="323" spans="7:29" ht="18" customHeight="1">
      <c r="H323" s="5" t="s">
        <v>542</v>
      </c>
      <c r="I323" s="5" t="s">
        <v>267</v>
      </c>
      <c r="L323" s="5" t="s">
        <v>230</v>
      </c>
      <c r="M323" s="5" t="s">
        <v>1369</v>
      </c>
      <c r="AB323" s="19"/>
      <c r="AC323" s="19"/>
    </row>
    <row r="324" spans="7:29" ht="18" customHeight="1">
      <c r="H324" s="5" t="s">
        <v>542</v>
      </c>
      <c r="I324" s="5" t="s">
        <v>268</v>
      </c>
      <c r="AB324" s="19"/>
      <c r="AC324" s="19"/>
    </row>
    <row r="325" spans="7:29" ht="18" customHeight="1">
      <c r="H325" s="5" t="s">
        <v>542</v>
      </c>
      <c r="I325" s="5" t="s">
        <v>269</v>
      </c>
      <c r="AB325" s="19"/>
      <c r="AC325" s="19"/>
    </row>
    <row r="326" spans="7:29" ht="18" customHeight="1">
      <c r="H326" s="5" t="s">
        <v>542</v>
      </c>
      <c r="I326" s="5" t="s">
        <v>270</v>
      </c>
      <c r="L326" s="5" t="s">
        <v>230</v>
      </c>
      <c r="M326" s="5" t="s">
        <v>1370</v>
      </c>
      <c r="AB326" s="19"/>
      <c r="AC326" s="19"/>
    </row>
    <row r="327" spans="7:29" ht="18" customHeight="1">
      <c r="G327" s="5" t="s">
        <v>290</v>
      </c>
      <c r="H327" s="5" t="s">
        <v>1201</v>
      </c>
      <c r="P327" s="5" t="s">
        <v>13</v>
      </c>
      <c r="Q327" s="5" t="s">
        <v>1200</v>
      </c>
      <c r="AB327" s="19"/>
      <c r="AC327" s="19"/>
    </row>
    <row r="328" spans="7:29" ht="18" customHeight="1">
      <c r="H328" s="5" t="s">
        <v>542</v>
      </c>
      <c r="I328" s="5" t="s">
        <v>273</v>
      </c>
      <c r="O328" s="5" t="s">
        <v>230</v>
      </c>
      <c r="P328" s="5" t="s">
        <v>1371</v>
      </c>
      <c r="AB328" s="19"/>
      <c r="AC328" s="19"/>
    </row>
    <row r="329" spans="7:29" ht="18" customHeight="1">
      <c r="O329" s="5" t="s">
        <v>230</v>
      </c>
      <c r="P329" s="5" t="s">
        <v>1373</v>
      </c>
      <c r="AB329" s="19"/>
      <c r="AC329" s="19"/>
    </row>
    <row r="330" spans="7:29" ht="18" customHeight="1">
      <c r="H330" s="5" t="s">
        <v>542</v>
      </c>
      <c r="I330" s="5" t="s">
        <v>281</v>
      </c>
      <c r="O330" s="5" t="s">
        <v>230</v>
      </c>
      <c r="P330" s="5" t="s">
        <v>1372</v>
      </c>
      <c r="AB330" s="19"/>
      <c r="AC330" s="19"/>
    </row>
    <row r="331" spans="7:29" ht="18" customHeight="1">
      <c r="H331" s="5" t="s">
        <v>542</v>
      </c>
      <c r="I331" s="5" t="s">
        <v>276</v>
      </c>
      <c r="O331" s="5" t="s">
        <v>230</v>
      </c>
      <c r="P331" s="5" t="s">
        <v>1374</v>
      </c>
      <c r="AB331" s="19"/>
      <c r="AC331" s="19"/>
    </row>
    <row r="332" spans="7:29" ht="18" customHeight="1">
      <c r="G332" s="5" t="s">
        <v>290</v>
      </c>
      <c r="H332" s="5" t="s">
        <v>144</v>
      </c>
      <c r="P332" s="5" t="s">
        <v>13</v>
      </c>
      <c r="Q332" s="5" t="s">
        <v>183</v>
      </c>
      <c r="AB332" s="19"/>
      <c r="AC332" s="19"/>
    </row>
    <row r="333" spans="7:29" ht="18" customHeight="1">
      <c r="G333" s="5" t="s">
        <v>290</v>
      </c>
      <c r="H333" s="5" t="s">
        <v>1210</v>
      </c>
      <c r="P333" s="5" t="s">
        <v>13</v>
      </c>
      <c r="Q333" s="5" t="s">
        <v>166</v>
      </c>
      <c r="AB333" s="19"/>
      <c r="AC333" s="19"/>
    </row>
    <row r="334" spans="7:29" ht="18" customHeight="1">
      <c r="H334" s="5" t="s">
        <v>542</v>
      </c>
      <c r="I334" s="5" t="s">
        <v>315</v>
      </c>
      <c r="AB334" s="19"/>
      <c r="AC334" s="19"/>
    </row>
    <row r="335" spans="7:29" ht="18" customHeight="1">
      <c r="H335" s="5" t="s">
        <v>542</v>
      </c>
      <c r="I335" s="5" t="s">
        <v>316</v>
      </c>
      <c r="AB335" s="19"/>
      <c r="AC335" s="19"/>
    </row>
    <row r="336" spans="7:29" ht="18" customHeight="1">
      <c r="H336" s="5" t="s">
        <v>542</v>
      </c>
      <c r="I336" s="5" t="s">
        <v>314</v>
      </c>
      <c r="O336" s="5" t="s">
        <v>230</v>
      </c>
      <c r="P336" s="5" t="s">
        <v>1375</v>
      </c>
      <c r="AB336" s="19"/>
      <c r="AC336" s="19"/>
    </row>
    <row r="337" spans="7:29" ht="18" customHeight="1">
      <c r="H337" s="5" t="s">
        <v>542</v>
      </c>
      <c r="I337" s="5" t="s">
        <v>317</v>
      </c>
      <c r="AB337" s="19"/>
      <c r="AC337" s="19"/>
    </row>
    <row r="338" spans="7:29" ht="18" customHeight="1">
      <c r="G338" s="5" t="s">
        <v>290</v>
      </c>
      <c r="H338" s="5" t="s">
        <v>1211</v>
      </c>
      <c r="P338" s="5" t="s">
        <v>13</v>
      </c>
      <c r="Q338" s="5" t="s">
        <v>184</v>
      </c>
      <c r="AB338" s="19"/>
      <c r="AC338" s="19"/>
    </row>
    <row r="339" spans="7:29" ht="18" customHeight="1">
      <c r="G339" s="5" t="s">
        <v>290</v>
      </c>
      <c r="H339" s="5" t="s">
        <v>146</v>
      </c>
      <c r="P339" s="5" t="s">
        <v>13</v>
      </c>
      <c r="Q339" s="5" t="s">
        <v>1219</v>
      </c>
      <c r="AB339" s="19"/>
      <c r="AC339" s="19"/>
    </row>
    <row r="340" spans="7:29" ht="18" customHeight="1">
      <c r="H340" s="5" t="s">
        <v>542</v>
      </c>
      <c r="I340" s="5" t="s">
        <v>299</v>
      </c>
      <c r="O340" s="5" t="s">
        <v>230</v>
      </c>
      <c r="P340" s="5" t="s">
        <v>305</v>
      </c>
      <c r="AB340" s="19"/>
      <c r="AC340" s="19"/>
    </row>
    <row r="341" spans="7:29" ht="18" customHeight="1">
      <c r="H341" s="5" t="s">
        <v>542</v>
      </c>
      <c r="I341" s="5" t="s">
        <v>1448</v>
      </c>
      <c r="AB341" s="19"/>
      <c r="AC341" s="19"/>
    </row>
    <row r="342" spans="7:29" ht="18" customHeight="1">
      <c r="H342" s="5" t="s">
        <v>542</v>
      </c>
      <c r="I342" s="5" t="s">
        <v>1449</v>
      </c>
      <c r="AB342" s="19"/>
      <c r="AC342" s="19"/>
    </row>
    <row r="343" spans="7:29" ht="18" customHeight="1">
      <c r="H343" s="5" t="s">
        <v>542</v>
      </c>
      <c r="I343" s="5" t="s">
        <v>1450</v>
      </c>
      <c r="AB343" s="19"/>
      <c r="AC343" s="19"/>
    </row>
    <row r="344" spans="7:29" ht="18" customHeight="1">
      <c r="H344" s="5" t="s">
        <v>542</v>
      </c>
      <c r="I344" s="5" t="s">
        <v>1451</v>
      </c>
      <c r="AB344" s="19"/>
      <c r="AC344" s="19"/>
    </row>
    <row r="345" spans="7:29" ht="18" customHeight="1">
      <c r="H345" s="5" t="s">
        <v>542</v>
      </c>
      <c r="I345" s="5" t="s">
        <v>1452</v>
      </c>
      <c r="AB345" s="19"/>
      <c r="AC345" s="19"/>
    </row>
    <row r="346" spans="7:29" ht="18" customHeight="1">
      <c r="H346" s="5" t="s">
        <v>542</v>
      </c>
      <c r="I346" s="5" t="s">
        <v>1453</v>
      </c>
      <c r="AB346" s="19"/>
      <c r="AC346" s="19"/>
    </row>
    <row r="347" spans="7:29" ht="18" customHeight="1">
      <c r="G347" s="5" t="s">
        <v>290</v>
      </c>
      <c r="H347" s="5" t="s">
        <v>1218</v>
      </c>
      <c r="P347" s="5" t="s">
        <v>13</v>
      </c>
      <c r="Q347" s="5" t="s">
        <v>1223</v>
      </c>
      <c r="AB347" s="19"/>
      <c r="AC347" s="19"/>
    </row>
    <row r="348" spans="7:29" ht="18" customHeight="1">
      <c r="G348" s="5" t="s">
        <v>290</v>
      </c>
      <c r="H348" s="5" t="s">
        <v>148</v>
      </c>
      <c r="P348" s="5" t="s">
        <v>13</v>
      </c>
      <c r="Q348" s="5" t="s">
        <v>188</v>
      </c>
      <c r="AB348" s="19"/>
      <c r="AC348" s="19"/>
    </row>
    <row r="349" spans="7:29" ht="18" customHeight="1">
      <c r="G349" s="5" t="s">
        <v>290</v>
      </c>
      <c r="H349" s="5" t="s">
        <v>149</v>
      </c>
      <c r="P349" s="5" t="s">
        <v>13</v>
      </c>
      <c r="Q349" s="5" t="s">
        <v>192</v>
      </c>
    </row>
    <row r="350" spans="7:29" ht="18" customHeight="1">
      <c r="G350" s="5" t="s">
        <v>1376</v>
      </c>
    </row>
    <row r="351" spans="7:29" ht="18" customHeight="1">
      <c r="G351" s="5" t="s">
        <v>290</v>
      </c>
      <c r="H351" s="5" t="s">
        <v>150</v>
      </c>
      <c r="P351" s="5" t="s">
        <v>13</v>
      </c>
      <c r="Q351" s="5" t="s">
        <v>196</v>
      </c>
    </row>
    <row r="352" spans="7:29" ht="18" customHeight="1">
      <c r="G352" s="5" t="s">
        <v>290</v>
      </c>
      <c r="H352" s="5" t="s">
        <v>151</v>
      </c>
      <c r="P352" s="5" t="s">
        <v>13</v>
      </c>
      <c r="Q352" s="5" t="s">
        <v>197</v>
      </c>
    </row>
    <row r="353" spans="6:29" ht="18" customHeight="1">
      <c r="G353" s="5" t="s">
        <v>290</v>
      </c>
      <c r="H353" s="5" t="s">
        <v>152</v>
      </c>
      <c r="P353" s="5" t="s">
        <v>13</v>
      </c>
      <c r="Q353" s="5" t="s">
        <v>1297</v>
      </c>
    </row>
    <row r="354" spans="6:29" ht="18" customHeight="1">
      <c r="G354" s="5" t="s">
        <v>290</v>
      </c>
      <c r="H354" s="5" t="s">
        <v>153</v>
      </c>
      <c r="P354" s="5" t="s">
        <v>13</v>
      </c>
      <c r="Q354" s="5" t="s">
        <v>198</v>
      </c>
    </row>
    <row r="355" spans="6:29" ht="18" customHeight="1">
      <c r="G355" s="5" t="s">
        <v>290</v>
      </c>
      <c r="H355" s="5" t="s">
        <v>154</v>
      </c>
      <c r="P355" s="5" t="s">
        <v>13</v>
      </c>
      <c r="Q355" s="5" t="s">
        <v>1314</v>
      </c>
    </row>
    <row r="356" spans="6:29" ht="18" customHeight="1">
      <c r="G356" s="5" t="s">
        <v>290</v>
      </c>
      <c r="H356" s="5" t="s">
        <v>155</v>
      </c>
      <c r="P356" s="5" t="s">
        <v>13</v>
      </c>
      <c r="Q356" s="5" t="s">
        <v>1315</v>
      </c>
    </row>
    <row r="357" spans="6:29" ht="18" customHeight="1">
      <c r="G357" s="5" t="s">
        <v>290</v>
      </c>
      <c r="H357" s="5" t="s">
        <v>156</v>
      </c>
      <c r="P357" s="5" t="s">
        <v>13</v>
      </c>
      <c r="Q357" s="5" t="s">
        <v>1316</v>
      </c>
    </row>
    <row r="358" spans="6:29" ht="18" customHeight="1">
      <c r="G358" s="5" t="s">
        <v>290</v>
      </c>
      <c r="H358" s="5" t="s">
        <v>157</v>
      </c>
      <c r="P358" s="5" t="s">
        <v>13</v>
      </c>
      <c r="Q358" s="5" t="s">
        <v>1317</v>
      </c>
    </row>
    <row r="359" spans="6:29" ht="18" customHeight="1">
      <c r="G359" s="5" t="s">
        <v>290</v>
      </c>
      <c r="H359" s="5" t="s">
        <v>158</v>
      </c>
      <c r="P359" s="5" t="s">
        <v>13</v>
      </c>
      <c r="Q359" s="5" t="s">
        <v>1318</v>
      </c>
    </row>
    <row r="360" spans="6:29" ht="18" customHeight="1">
      <c r="AB360" s="19"/>
      <c r="AC360" s="19"/>
    </row>
    <row r="361" spans="6:29" ht="18" customHeight="1">
      <c r="F361" s="5" t="s">
        <v>653</v>
      </c>
      <c r="G361" s="5" t="s">
        <v>1326</v>
      </c>
      <c r="AB361" s="19"/>
      <c r="AC361" s="19"/>
    </row>
    <row r="362" spans="6:29" ht="18" customHeight="1">
      <c r="G362" s="5" t="s">
        <v>1327</v>
      </c>
      <c r="H362" s="20" t="s">
        <v>1193</v>
      </c>
    </row>
    <row r="363" spans="6:29" ht="18" customHeight="1">
      <c r="H363" s="5" t="s">
        <v>290</v>
      </c>
      <c r="I363" s="5" t="s">
        <v>1198</v>
      </c>
      <c r="Q363" s="5" t="s">
        <v>13</v>
      </c>
      <c r="R363" s="5" t="s">
        <v>180</v>
      </c>
    </row>
    <row r="364" spans="6:29" ht="18" customHeight="1">
      <c r="H364" s="5" t="s">
        <v>290</v>
      </c>
      <c r="I364" s="5" t="s">
        <v>1199</v>
      </c>
      <c r="Q364" s="5" t="s">
        <v>13</v>
      </c>
      <c r="R364" s="5" t="s">
        <v>181</v>
      </c>
    </row>
    <row r="365" spans="6:29" ht="18" customHeight="1">
      <c r="H365" s="5" t="s">
        <v>290</v>
      </c>
      <c r="I365" s="5" t="s">
        <v>1201</v>
      </c>
      <c r="Q365" s="5" t="s">
        <v>13</v>
      </c>
      <c r="R365" s="5" t="s">
        <v>1200</v>
      </c>
    </row>
    <row r="366" spans="6:29" ht="18" customHeight="1">
      <c r="H366" s="5" t="s">
        <v>1197</v>
      </c>
      <c r="I366" s="5" t="s">
        <v>1194</v>
      </c>
    </row>
    <row r="367" spans="6:29" ht="18" customHeight="1">
      <c r="I367" s="5" t="s">
        <v>1195</v>
      </c>
      <c r="O367" s="19"/>
    </row>
    <row r="368" spans="6:29" ht="18" customHeight="1">
      <c r="I368" s="5" t="s">
        <v>1196</v>
      </c>
      <c r="O368" s="19"/>
    </row>
    <row r="370" spans="7:18" ht="18" customHeight="1">
      <c r="G370" s="5" t="s">
        <v>1328</v>
      </c>
      <c r="H370" s="20" t="s">
        <v>1202</v>
      </c>
    </row>
    <row r="371" spans="7:18" ht="18" customHeight="1">
      <c r="H371" s="5" t="s">
        <v>290</v>
      </c>
      <c r="I371" s="5" t="s">
        <v>1198</v>
      </c>
      <c r="Q371" s="5" t="s">
        <v>13</v>
      </c>
      <c r="R371" s="5" t="s">
        <v>180</v>
      </c>
    </row>
    <row r="372" spans="7:18" ht="18" customHeight="1">
      <c r="H372" s="5" t="s">
        <v>1197</v>
      </c>
      <c r="I372" s="5" t="s">
        <v>1203</v>
      </c>
    </row>
    <row r="374" spans="7:18" ht="18" customHeight="1">
      <c r="G374" s="5" t="s">
        <v>1329</v>
      </c>
      <c r="H374" s="20" t="s">
        <v>1204</v>
      </c>
    </row>
    <row r="375" spans="7:18" ht="18" customHeight="1">
      <c r="H375" s="5" t="s">
        <v>1197</v>
      </c>
      <c r="I375" s="5" t="s">
        <v>1206</v>
      </c>
    </row>
    <row r="377" spans="7:18" ht="18" customHeight="1">
      <c r="G377" s="5" t="s">
        <v>1330</v>
      </c>
      <c r="H377" s="20" t="s">
        <v>1207</v>
      </c>
    </row>
    <row r="378" spans="7:18" ht="18" customHeight="1">
      <c r="H378" s="5" t="s">
        <v>290</v>
      </c>
      <c r="I378" s="5" t="s">
        <v>144</v>
      </c>
      <c r="Q378" s="5" t="s">
        <v>13</v>
      </c>
      <c r="R378" s="5" t="s">
        <v>183</v>
      </c>
    </row>
    <row r="379" spans="7:18" ht="18" customHeight="1">
      <c r="H379" s="5" t="s">
        <v>290</v>
      </c>
      <c r="I379" s="5" t="s">
        <v>1210</v>
      </c>
      <c r="Q379" s="5" t="s">
        <v>13</v>
      </c>
      <c r="R379" s="5" t="s">
        <v>166</v>
      </c>
    </row>
    <row r="380" spans="7:18" ht="18" customHeight="1">
      <c r="H380" s="5" t="s">
        <v>290</v>
      </c>
      <c r="I380" s="5" t="s">
        <v>1211</v>
      </c>
      <c r="Q380" s="5" t="s">
        <v>13</v>
      </c>
      <c r="R380" s="5" t="s">
        <v>184</v>
      </c>
    </row>
    <row r="381" spans="7:18" ht="18" customHeight="1">
      <c r="H381" s="5" t="s">
        <v>1197</v>
      </c>
      <c r="I381" s="5" t="s">
        <v>1209</v>
      </c>
    </row>
    <row r="382" spans="7:18" ht="18" customHeight="1">
      <c r="I382" s="5" t="s">
        <v>1208</v>
      </c>
      <c r="O382" s="19"/>
    </row>
    <row r="384" spans="7:18" ht="18" customHeight="1">
      <c r="G384" s="5" t="s">
        <v>1331</v>
      </c>
      <c r="H384" s="20" t="s">
        <v>1212</v>
      </c>
    </row>
    <row r="385" spans="7:18" ht="18" customHeight="1">
      <c r="H385" s="5" t="s">
        <v>290</v>
      </c>
      <c r="I385" s="5" t="s">
        <v>146</v>
      </c>
      <c r="Q385" s="5" t="s">
        <v>13</v>
      </c>
      <c r="R385" s="5" t="s">
        <v>1219</v>
      </c>
    </row>
    <row r="386" spans="7:18" ht="18" customHeight="1">
      <c r="H386" s="5" t="s">
        <v>290</v>
      </c>
      <c r="I386" s="5" t="s">
        <v>141</v>
      </c>
      <c r="Q386" s="5" t="s">
        <v>13</v>
      </c>
      <c r="R386" s="5" t="s">
        <v>180</v>
      </c>
    </row>
    <row r="387" spans="7:18" ht="18" customHeight="1">
      <c r="H387" s="5" t="s">
        <v>290</v>
      </c>
      <c r="I387" s="5" t="s">
        <v>1218</v>
      </c>
      <c r="Q387" s="5" t="s">
        <v>13</v>
      </c>
      <c r="R387" s="5" t="s">
        <v>1223</v>
      </c>
    </row>
    <row r="388" spans="7:18" ht="18" customHeight="1">
      <c r="H388" s="5" t="s">
        <v>290</v>
      </c>
      <c r="I388" s="5" t="s">
        <v>144</v>
      </c>
      <c r="Q388" s="5" t="s">
        <v>13</v>
      </c>
      <c r="R388" s="5" t="s">
        <v>183</v>
      </c>
    </row>
    <row r="389" spans="7:18" ht="18" customHeight="1">
      <c r="H389" s="5" t="s">
        <v>290</v>
      </c>
      <c r="I389" s="5" t="s">
        <v>159</v>
      </c>
      <c r="Q389" s="5" t="s">
        <v>13</v>
      </c>
      <c r="R389" s="5" t="s">
        <v>166</v>
      </c>
    </row>
    <row r="390" spans="7:18" ht="18" customHeight="1">
      <c r="H390" s="5" t="s">
        <v>1197</v>
      </c>
      <c r="I390" s="5" t="s">
        <v>1215</v>
      </c>
    </row>
    <row r="391" spans="7:18" ht="18" customHeight="1">
      <c r="I391" s="5" t="s">
        <v>1216</v>
      </c>
      <c r="O391" s="19"/>
    </row>
    <row r="392" spans="7:18" ht="18" customHeight="1">
      <c r="I392" s="5" t="s">
        <v>1217</v>
      </c>
      <c r="O392" s="19"/>
    </row>
    <row r="394" spans="7:18" ht="18" customHeight="1">
      <c r="G394" s="5" t="s">
        <v>1332</v>
      </c>
      <c r="H394" s="20" t="s">
        <v>1214</v>
      </c>
    </row>
    <row r="395" spans="7:18" ht="18" customHeight="1">
      <c r="H395" s="5" t="s">
        <v>1197</v>
      </c>
      <c r="I395" s="5" t="s">
        <v>1222</v>
      </c>
    </row>
    <row r="397" spans="7:18" ht="18" customHeight="1">
      <c r="G397" s="5" t="s">
        <v>1333</v>
      </c>
      <c r="H397" s="20" t="s">
        <v>1225</v>
      </c>
    </row>
    <row r="398" spans="7:18" ht="18" customHeight="1">
      <c r="H398" s="5" t="s">
        <v>290</v>
      </c>
      <c r="I398" s="5" t="s">
        <v>144</v>
      </c>
      <c r="Q398" s="5" t="s">
        <v>13</v>
      </c>
      <c r="R398" s="5" t="s">
        <v>183</v>
      </c>
    </row>
    <row r="399" spans="7:18" ht="18" customHeight="1">
      <c r="H399" s="5" t="s">
        <v>290</v>
      </c>
      <c r="I399" s="5" t="s">
        <v>1210</v>
      </c>
      <c r="Q399" s="5" t="s">
        <v>13</v>
      </c>
      <c r="R399" s="5" t="s">
        <v>166</v>
      </c>
    </row>
    <row r="400" spans="7:18" ht="18" customHeight="1">
      <c r="H400" s="5" t="s">
        <v>1197</v>
      </c>
      <c r="I400" s="5" t="s">
        <v>1224</v>
      </c>
    </row>
    <row r="401" spans="7:18" ht="18" customHeight="1">
      <c r="O401" s="19"/>
    </row>
    <row r="402" spans="7:18" ht="18" customHeight="1">
      <c r="G402" s="5" t="s">
        <v>1334</v>
      </c>
      <c r="H402" s="20" t="s">
        <v>1213</v>
      </c>
    </row>
    <row r="403" spans="7:18" ht="18" customHeight="1">
      <c r="H403" s="5" t="s">
        <v>290</v>
      </c>
      <c r="I403" s="5" t="s">
        <v>146</v>
      </c>
      <c r="Q403" s="5" t="s">
        <v>13</v>
      </c>
      <c r="R403" s="5" t="s">
        <v>1219</v>
      </c>
    </row>
    <row r="404" spans="7:18" ht="18" customHeight="1">
      <c r="H404" s="5" t="s">
        <v>290</v>
      </c>
      <c r="I404" s="5" t="s">
        <v>141</v>
      </c>
      <c r="Q404" s="5" t="s">
        <v>13</v>
      </c>
      <c r="R404" s="5" t="s">
        <v>180</v>
      </c>
    </row>
    <row r="405" spans="7:18" ht="18" customHeight="1">
      <c r="H405" s="5" t="s">
        <v>290</v>
      </c>
      <c r="I405" s="5" t="s">
        <v>1218</v>
      </c>
      <c r="Q405" s="5" t="s">
        <v>13</v>
      </c>
      <c r="R405" s="5" t="s">
        <v>1223</v>
      </c>
    </row>
    <row r="406" spans="7:18" ht="18" customHeight="1">
      <c r="H406" s="5" t="s">
        <v>290</v>
      </c>
      <c r="I406" s="5" t="s">
        <v>144</v>
      </c>
      <c r="Q406" s="5" t="s">
        <v>13</v>
      </c>
      <c r="R406" s="5" t="s">
        <v>183</v>
      </c>
    </row>
    <row r="407" spans="7:18" ht="18" customHeight="1">
      <c r="H407" s="5" t="s">
        <v>290</v>
      </c>
      <c r="I407" s="5" t="s">
        <v>1210</v>
      </c>
      <c r="Q407" s="5" t="s">
        <v>13</v>
      </c>
      <c r="R407" s="5" t="s">
        <v>166</v>
      </c>
    </row>
    <row r="408" spans="7:18" ht="18" customHeight="1">
      <c r="H408" s="5" t="s">
        <v>1197</v>
      </c>
      <c r="I408" s="5" t="s">
        <v>1226</v>
      </c>
    </row>
    <row r="409" spans="7:18" ht="18" customHeight="1">
      <c r="I409" s="5" t="s">
        <v>1216</v>
      </c>
    </row>
    <row r="410" spans="7:18" ht="18" customHeight="1">
      <c r="I410" s="5" t="s">
        <v>1227</v>
      </c>
    </row>
    <row r="411" spans="7:18" ht="18" customHeight="1">
      <c r="O411" s="19"/>
    </row>
    <row r="412" spans="7:18" ht="18" customHeight="1">
      <c r="G412" s="5" t="s">
        <v>1335</v>
      </c>
      <c r="H412" s="20" t="s">
        <v>1228</v>
      </c>
    </row>
    <row r="413" spans="7:18" ht="18" customHeight="1">
      <c r="H413" s="5" t="s">
        <v>290</v>
      </c>
      <c r="I413" s="5" t="s">
        <v>144</v>
      </c>
      <c r="Q413" s="5" t="s">
        <v>13</v>
      </c>
      <c r="R413" s="5" t="s">
        <v>183</v>
      </c>
    </row>
    <row r="414" spans="7:18" ht="18" customHeight="1">
      <c r="H414" s="5" t="s">
        <v>290</v>
      </c>
      <c r="I414" s="5" t="s">
        <v>1210</v>
      </c>
      <c r="Q414" s="5" t="s">
        <v>13</v>
      </c>
      <c r="R414" s="5" t="s">
        <v>166</v>
      </c>
    </row>
    <row r="415" spans="7:18" ht="18" customHeight="1">
      <c r="H415" s="5" t="s">
        <v>1197</v>
      </c>
      <c r="I415" s="5" t="s">
        <v>1229</v>
      </c>
    </row>
    <row r="416" spans="7:18" ht="18" customHeight="1">
      <c r="O416" s="19"/>
    </row>
    <row r="417" spans="7:18" ht="18" customHeight="1">
      <c r="G417" s="5" t="s">
        <v>1336</v>
      </c>
      <c r="H417" s="20" t="s">
        <v>1230</v>
      </c>
    </row>
    <row r="418" spans="7:18" ht="18" customHeight="1">
      <c r="H418" s="5" t="s">
        <v>1197</v>
      </c>
      <c r="I418" s="5" t="s">
        <v>1231</v>
      </c>
    </row>
    <row r="419" spans="7:18" ht="18" customHeight="1">
      <c r="O419" s="19"/>
    </row>
    <row r="420" spans="7:18" ht="18" customHeight="1">
      <c r="G420" s="5" t="s">
        <v>1337</v>
      </c>
      <c r="H420" s="5" t="s">
        <v>1232</v>
      </c>
      <c r="O420" s="19"/>
    </row>
    <row r="421" spans="7:18" ht="18" customHeight="1">
      <c r="H421" s="5" t="s">
        <v>290</v>
      </c>
      <c r="I421" s="5" t="s">
        <v>141</v>
      </c>
      <c r="Q421" s="5" t="s">
        <v>13</v>
      </c>
      <c r="R421" s="5" t="s">
        <v>180</v>
      </c>
    </row>
    <row r="422" spans="7:18" ht="18" customHeight="1">
      <c r="H422" s="5" t="s">
        <v>290</v>
      </c>
      <c r="I422" s="5" t="s">
        <v>148</v>
      </c>
      <c r="Q422" s="5" t="s">
        <v>13</v>
      </c>
      <c r="R422" s="5" t="s">
        <v>188</v>
      </c>
    </row>
    <row r="423" spans="7:18" ht="18" customHeight="1">
      <c r="H423" s="5" t="s">
        <v>290</v>
      </c>
      <c r="I423" s="5" t="s">
        <v>100</v>
      </c>
      <c r="Q423" s="5" t="s">
        <v>13</v>
      </c>
      <c r="R423" s="5" t="s">
        <v>1312</v>
      </c>
    </row>
    <row r="424" spans="7:18" ht="18" customHeight="1">
      <c r="H424" s="5" t="s">
        <v>290</v>
      </c>
      <c r="I424" s="5" t="s">
        <v>101</v>
      </c>
      <c r="Q424" s="5" t="s">
        <v>13</v>
      </c>
      <c r="R424" s="5" t="s">
        <v>1311</v>
      </c>
    </row>
    <row r="425" spans="7:18" ht="18" customHeight="1">
      <c r="R425" s="5" t="s">
        <v>1313</v>
      </c>
    </row>
    <row r="426" spans="7:18" ht="18" customHeight="1">
      <c r="I426" s="5" t="s">
        <v>1350</v>
      </c>
      <c r="J426" s="5" t="s">
        <v>1351</v>
      </c>
      <c r="Q426" s="5" t="s">
        <v>13</v>
      </c>
      <c r="R426" s="5" t="s">
        <v>1354</v>
      </c>
    </row>
    <row r="427" spans="7:18" ht="18" customHeight="1">
      <c r="I427" s="5" t="s">
        <v>1350</v>
      </c>
      <c r="J427" s="5" t="s">
        <v>1357</v>
      </c>
      <c r="Q427" s="5" t="s">
        <v>13</v>
      </c>
      <c r="R427" s="5" t="s">
        <v>1359</v>
      </c>
    </row>
    <row r="428" spans="7:18" ht="18" customHeight="1">
      <c r="I428" s="5" t="s">
        <v>1350</v>
      </c>
      <c r="J428" s="5" t="s">
        <v>1358</v>
      </c>
      <c r="Q428" s="5" t="s">
        <v>13</v>
      </c>
      <c r="R428" s="5" t="s">
        <v>1360</v>
      </c>
    </row>
    <row r="429" spans="7:18" ht="18" customHeight="1">
      <c r="H429" s="5" t="s">
        <v>290</v>
      </c>
      <c r="I429" s="5" t="s">
        <v>150</v>
      </c>
      <c r="Q429" s="5" t="s">
        <v>13</v>
      </c>
      <c r="R429" s="5" t="s">
        <v>196</v>
      </c>
    </row>
    <row r="430" spans="7:18" ht="18" customHeight="1">
      <c r="I430" s="5" t="s">
        <v>1350</v>
      </c>
      <c r="J430" s="5" t="s">
        <v>1355</v>
      </c>
      <c r="Q430" s="5" t="s">
        <v>13</v>
      </c>
      <c r="R430" s="5" t="s">
        <v>1356</v>
      </c>
    </row>
    <row r="431" spans="7:18" ht="18" customHeight="1">
      <c r="H431" s="5" t="s">
        <v>290</v>
      </c>
      <c r="I431" s="5" t="s">
        <v>151</v>
      </c>
      <c r="Q431" s="5" t="s">
        <v>13</v>
      </c>
      <c r="R431" s="5" t="s">
        <v>197</v>
      </c>
    </row>
    <row r="432" spans="7:18" ht="18" customHeight="1">
      <c r="I432" s="5" t="s">
        <v>1350</v>
      </c>
      <c r="J432" s="5" t="s">
        <v>1361</v>
      </c>
      <c r="Q432" s="5" t="s">
        <v>13</v>
      </c>
      <c r="R432" s="5" t="s">
        <v>1362</v>
      </c>
    </row>
    <row r="433" spans="8:18" ht="18" customHeight="1">
      <c r="H433" s="5" t="s">
        <v>290</v>
      </c>
      <c r="I433" s="5" t="s">
        <v>152</v>
      </c>
      <c r="Q433" s="5" t="s">
        <v>13</v>
      </c>
      <c r="R433" s="5" t="s">
        <v>1297</v>
      </c>
    </row>
    <row r="434" spans="8:18" ht="18" customHeight="1">
      <c r="I434" s="5" t="s">
        <v>1350</v>
      </c>
      <c r="J434" s="5" t="s">
        <v>1363</v>
      </c>
      <c r="Q434" s="5" t="s">
        <v>13</v>
      </c>
      <c r="R434" s="5" t="s">
        <v>1366</v>
      </c>
    </row>
    <row r="435" spans="8:18" ht="18" customHeight="1">
      <c r="H435" s="5" t="s">
        <v>290</v>
      </c>
      <c r="I435" s="5" t="s">
        <v>153</v>
      </c>
      <c r="Q435" s="5" t="s">
        <v>13</v>
      </c>
      <c r="R435" s="5" t="s">
        <v>198</v>
      </c>
    </row>
    <row r="436" spans="8:18" ht="18" customHeight="1">
      <c r="I436" s="5" t="s">
        <v>1350</v>
      </c>
      <c r="J436" s="5" t="s">
        <v>1364</v>
      </c>
      <c r="Q436" s="5" t="s">
        <v>13</v>
      </c>
      <c r="R436" s="5" t="s">
        <v>1367</v>
      </c>
    </row>
    <row r="437" spans="8:18" ht="18" customHeight="1">
      <c r="H437" s="5" t="s">
        <v>290</v>
      </c>
      <c r="I437" s="5" t="s">
        <v>154</v>
      </c>
      <c r="Q437" s="5" t="s">
        <v>13</v>
      </c>
      <c r="R437" s="5" t="s">
        <v>1314</v>
      </c>
    </row>
    <row r="438" spans="8:18" ht="18" customHeight="1">
      <c r="I438" s="5" t="s">
        <v>1350</v>
      </c>
      <c r="J438" s="5" t="s">
        <v>1365</v>
      </c>
      <c r="Q438" s="5" t="s">
        <v>13</v>
      </c>
      <c r="R438" s="5" t="s">
        <v>1368</v>
      </c>
    </row>
    <row r="439" spans="8:18" ht="18" customHeight="1">
      <c r="H439" s="5" t="s">
        <v>290</v>
      </c>
      <c r="I439" s="5" t="s">
        <v>155</v>
      </c>
      <c r="Q439" s="5" t="s">
        <v>13</v>
      </c>
      <c r="R439" s="5" t="s">
        <v>1315</v>
      </c>
    </row>
    <row r="440" spans="8:18" ht="18" customHeight="1">
      <c r="I440" s="5" t="s">
        <v>1350</v>
      </c>
      <c r="J440" s="5" t="s">
        <v>1428</v>
      </c>
    </row>
    <row r="441" spans="8:18" ht="18" customHeight="1">
      <c r="H441" s="5" t="s">
        <v>290</v>
      </c>
      <c r="I441" s="5" t="s">
        <v>156</v>
      </c>
      <c r="Q441" s="5" t="s">
        <v>13</v>
      </c>
      <c r="R441" s="5" t="s">
        <v>1316</v>
      </c>
    </row>
    <row r="442" spans="8:18" ht="18" customHeight="1">
      <c r="I442" s="5" t="s">
        <v>1350</v>
      </c>
      <c r="J442" s="5" t="s">
        <v>1429</v>
      </c>
    </row>
    <row r="443" spans="8:18" ht="18" customHeight="1">
      <c r="H443" s="5" t="s">
        <v>290</v>
      </c>
      <c r="I443" s="5" t="s">
        <v>157</v>
      </c>
      <c r="Q443" s="5" t="s">
        <v>13</v>
      </c>
      <c r="R443" s="5" t="s">
        <v>1317</v>
      </c>
    </row>
    <row r="444" spans="8:18" ht="18" customHeight="1">
      <c r="I444" s="5" t="s">
        <v>1350</v>
      </c>
      <c r="J444" s="5" t="s">
        <v>1430</v>
      </c>
    </row>
    <row r="445" spans="8:18" ht="18" customHeight="1">
      <c r="H445" s="5" t="s">
        <v>290</v>
      </c>
      <c r="I445" s="5" t="s">
        <v>158</v>
      </c>
      <c r="Q445" s="5" t="s">
        <v>13</v>
      </c>
      <c r="R445" s="5" t="s">
        <v>1318</v>
      </c>
    </row>
    <row r="446" spans="8:18" ht="18" customHeight="1">
      <c r="I446" s="5" t="s">
        <v>1350</v>
      </c>
      <c r="J446" s="5" t="s">
        <v>1431</v>
      </c>
    </row>
    <row r="447" spans="8:18" ht="18" customHeight="1">
      <c r="H447" s="5" t="s">
        <v>290</v>
      </c>
      <c r="I447" s="5" t="s">
        <v>149</v>
      </c>
      <c r="Q447" s="5" t="s">
        <v>13</v>
      </c>
      <c r="R447" s="5" t="s">
        <v>192</v>
      </c>
    </row>
    <row r="448" spans="8:18" ht="18" customHeight="1">
      <c r="H448" s="5" t="s">
        <v>1197</v>
      </c>
      <c r="I448" s="5" t="s">
        <v>1248</v>
      </c>
      <c r="O448" s="19"/>
    </row>
    <row r="449" spans="7:18" ht="18" customHeight="1">
      <c r="I449" s="5" t="s">
        <v>1415</v>
      </c>
      <c r="O449" s="19"/>
    </row>
    <row r="450" spans="7:18" ht="18" customHeight="1">
      <c r="I450" s="5" t="s">
        <v>1308</v>
      </c>
      <c r="O450" s="19"/>
    </row>
    <row r="451" spans="7:18" ht="18" customHeight="1">
      <c r="I451" s="5" t="s">
        <v>1250</v>
      </c>
      <c r="O451" s="19"/>
    </row>
    <row r="452" spans="7:18" ht="18" customHeight="1">
      <c r="I452" s="5" t="s">
        <v>1309</v>
      </c>
      <c r="O452" s="19"/>
    </row>
    <row r="453" spans="7:18" ht="18" customHeight="1">
      <c r="I453" s="5" t="s">
        <v>1251</v>
      </c>
      <c r="O453" s="19"/>
    </row>
    <row r="454" spans="7:18" ht="18" customHeight="1">
      <c r="I454" s="5" t="s">
        <v>1249</v>
      </c>
      <c r="O454" s="19"/>
    </row>
    <row r="455" spans="7:18" ht="18" customHeight="1">
      <c r="I455" s="5" t="s">
        <v>1252</v>
      </c>
      <c r="O455" s="19"/>
    </row>
    <row r="456" spans="7:18" ht="18" customHeight="1">
      <c r="I456" s="5" t="s">
        <v>1253</v>
      </c>
      <c r="O456" s="19"/>
    </row>
    <row r="457" spans="7:18" ht="18" customHeight="1">
      <c r="I457" s="5" t="s">
        <v>1254</v>
      </c>
      <c r="O457" s="19"/>
    </row>
    <row r="458" spans="7:18" ht="18" customHeight="1">
      <c r="I458" s="5" t="s">
        <v>1255</v>
      </c>
      <c r="O458" s="19"/>
    </row>
    <row r="459" spans="7:18" ht="18" customHeight="1">
      <c r="O459" s="19"/>
    </row>
    <row r="460" spans="7:18" ht="18" customHeight="1">
      <c r="G460" s="5" t="s">
        <v>1338</v>
      </c>
      <c r="H460" s="20" t="s">
        <v>1237</v>
      </c>
    </row>
    <row r="461" spans="7:18" ht="18" customHeight="1">
      <c r="H461" s="5" t="s">
        <v>290</v>
      </c>
      <c r="I461" s="5" t="s">
        <v>141</v>
      </c>
      <c r="Q461" s="5" t="s">
        <v>13</v>
      </c>
      <c r="R461" s="5" t="s">
        <v>180</v>
      </c>
    </row>
    <row r="462" spans="7:18" ht="18" customHeight="1">
      <c r="H462" s="5" t="s">
        <v>1197</v>
      </c>
      <c r="I462" s="5" t="s">
        <v>1238</v>
      </c>
    </row>
    <row r="463" spans="7:18" ht="18" customHeight="1">
      <c r="O463" s="19"/>
    </row>
    <row r="464" spans="7:18" ht="18" customHeight="1">
      <c r="G464" s="5" t="s">
        <v>1339</v>
      </c>
      <c r="H464" s="20" t="s">
        <v>1235</v>
      </c>
    </row>
    <row r="465" spans="7:18" ht="18" customHeight="1">
      <c r="H465" s="5" t="s">
        <v>290</v>
      </c>
      <c r="I465" s="5" t="s">
        <v>141</v>
      </c>
      <c r="Q465" s="5" t="s">
        <v>13</v>
      </c>
      <c r="R465" s="5" t="s">
        <v>180</v>
      </c>
    </row>
    <row r="466" spans="7:18" ht="18" customHeight="1">
      <c r="H466" s="5" t="s">
        <v>290</v>
      </c>
      <c r="I466" s="5" t="s">
        <v>148</v>
      </c>
      <c r="Q466" s="5" t="s">
        <v>13</v>
      </c>
      <c r="R466" s="5" t="s">
        <v>188</v>
      </c>
    </row>
    <row r="467" spans="7:18" ht="18" customHeight="1">
      <c r="H467" s="5" t="s">
        <v>1197</v>
      </c>
      <c r="I467" s="5" t="s">
        <v>1236</v>
      </c>
    </row>
    <row r="468" spans="7:18" ht="18" customHeight="1">
      <c r="O468" s="19"/>
    </row>
    <row r="469" spans="7:18" ht="18" customHeight="1">
      <c r="G469" s="5" t="s">
        <v>1340</v>
      </c>
      <c r="H469" s="20" t="s">
        <v>1233</v>
      </c>
    </row>
    <row r="470" spans="7:18" ht="18" customHeight="1">
      <c r="H470" s="5" t="s">
        <v>290</v>
      </c>
      <c r="I470" s="5" t="s">
        <v>141</v>
      </c>
      <c r="Q470" s="5" t="s">
        <v>13</v>
      </c>
      <c r="R470" s="5" t="s">
        <v>180</v>
      </c>
    </row>
    <row r="471" spans="7:18" ht="18" customHeight="1">
      <c r="H471" s="5" t="s">
        <v>290</v>
      </c>
      <c r="I471" s="5" t="s">
        <v>148</v>
      </c>
      <c r="Q471" s="5" t="s">
        <v>13</v>
      </c>
      <c r="R471" s="5" t="s">
        <v>188</v>
      </c>
    </row>
    <row r="472" spans="7:18" ht="18" customHeight="1">
      <c r="H472" s="5" t="s">
        <v>1197</v>
      </c>
      <c r="I472" s="5" t="s">
        <v>1234</v>
      </c>
    </row>
    <row r="473" spans="7:18" ht="18" customHeight="1">
      <c r="O473" s="19"/>
    </row>
    <row r="474" spans="7:18" ht="18" customHeight="1">
      <c r="G474" s="5" t="s">
        <v>1341</v>
      </c>
      <c r="H474" s="20" t="s">
        <v>1342</v>
      </c>
    </row>
    <row r="475" spans="7:18" ht="18" customHeight="1">
      <c r="H475" s="5" t="s">
        <v>290</v>
      </c>
      <c r="I475" s="5" t="s">
        <v>141</v>
      </c>
      <c r="Q475" s="5" t="s">
        <v>13</v>
      </c>
      <c r="R475" s="5" t="s">
        <v>180</v>
      </c>
    </row>
    <row r="476" spans="7:18" ht="18" customHeight="1">
      <c r="H476" s="5" t="s">
        <v>290</v>
      </c>
      <c r="I476" s="5" t="s">
        <v>148</v>
      </c>
      <c r="Q476" s="5" t="s">
        <v>13</v>
      </c>
      <c r="R476" s="5" t="s">
        <v>188</v>
      </c>
    </row>
    <row r="477" spans="7:18" ht="18" customHeight="1">
      <c r="I477" s="5" t="s">
        <v>1350</v>
      </c>
      <c r="J477" s="5" t="s">
        <v>1346</v>
      </c>
      <c r="Q477" s="5" t="s">
        <v>13</v>
      </c>
      <c r="R477" s="5" t="s">
        <v>1352</v>
      </c>
    </row>
    <row r="478" spans="7:18" ht="18" customHeight="1">
      <c r="H478" s="5" t="s">
        <v>1349</v>
      </c>
      <c r="I478" s="5" t="s">
        <v>1347</v>
      </c>
      <c r="Q478" s="5" t="s">
        <v>13</v>
      </c>
      <c r="R478" s="5" t="s">
        <v>1353</v>
      </c>
    </row>
    <row r="479" spans="7:18" ht="18" customHeight="1">
      <c r="H479" s="5" t="s">
        <v>1197</v>
      </c>
      <c r="I479" s="5" t="s">
        <v>1343</v>
      </c>
    </row>
    <row r="480" spans="7:18" ht="18" customHeight="1">
      <c r="O480" s="19"/>
    </row>
    <row r="481" spans="5:29" ht="18" customHeight="1">
      <c r="G481" s="5" t="s">
        <v>1344</v>
      </c>
      <c r="H481" s="20" t="s">
        <v>1345</v>
      </c>
    </row>
    <row r="482" spans="5:29" ht="18" customHeight="1">
      <c r="H482" s="5" t="s">
        <v>290</v>
      </c>
      <c r="I482" s="5" t="s">
        <v>141</v>
      </c>
      <c r="Q482" s="5" t="s">
        <v>13</v>
      </c>
      <c r="R482" s="5" t="s">
        <v>180</v>
      </c>
    </row>
    <row r="483" spans="5:29" ht="18" customHeight="1">
      <c r="H483" s="5" t="s">
        <v>290</v>
      </c>
      <c r="I483" s="5" t="s">
        <v>148</v>
      </c>
      <c r="Q483" s="5" t="s">
        <v>13</v>
      </c>
      <c r="R483" s="5" t="s">
        <v>188</v>
      </c>
    </row>
    <row r="484" spans="5:29" ht="18" customHeight="1">
      <c r="H484" s="5" t="s">
        <v>1197</v>
      </c>
      <c r="I484" s="5" t="s">
        <v>1348</v>
      </c>
    </row>
    <row r="485" spans="5:29" ht="18" customHeight="1">
      <c r="N485" s="19"/>
    </row>
    <row r="486" spans="5:29" ht="18" customHeight="1">
      <c r="E486" s="5" t="s">
        <v>528</v>
      </c>
      <c r="F486" s="5" t="s">
        <v>1322</v>
      </c>
      <c r="N486" s="19"/>
      <c r="AB486" s="19"/>
      <c r="AC486" s="19"/>
    </row>
    <row r="487" spans="5:29" ht="18" customHeight="1">
      <c r="F487" s="5" t="s">
        <v>651</v>
      </c>
      <c r="G487" s="5" t="s">
        <v>1325</v>
      </c>
      <c r="N487" s="19"/>
      <c r="AB487" s="19"/>
      <c r="AC487" s="19"/>
    </row>
    <row r="488" spans="5:29" ht="18" customHeight="1">
      <c r="G488" s="5" t="s">
        <v>290</v>
      </c>
      <c r="H488" s="5" t="s">
        <v>1198</v>
      </c>
      <c r="P488" s="5" t="s">
        <v>13</v>
      </c>
      <c r="Q488" s="5" t="s">
        <v>180</v>
      </c>
      <c r="AB488" s="19"/>
      <c r="AC488" s="19"/>
    </row>
    <row r="489" spans="5:29" ht="18" customHeight="1">
      <c r="G489" s="5" t="s">
        <v>290</v>
      </c>
      <c r="H489" s="5" t="s">
        <v>1199</v>
      </c>
      <c r="P489" s="5" t="s">
        <v>13</v>
      </c>
      <c r="Q489" s="5" t="s">
        <v>181</v>
      </c>
      <c r="AB489" s="19"/>
      <c r="AC489" s="19"/>
    </row>
    <row r="490" spans="5:29" ht="18" customHeight="1">
      <c r="H490" s="5" t="s">
        <v>542</v>
      </c>
      <c r="I490" s="5" t="s">
        <v>1380</v>
      </c>
      <c r="AB490" s="19"/>
      <c r="AC490" s="19"/>
    </row>
    <row r="491" spans="5:29" ht="18" customHeight="1">
      <c r="H491" s="5" t="s">
        <v>542</v>
      </c>
      <c r="I491" s="5" t="s">
        <v>67</v>
      </c>
      <c r="AB491" s="19"/>
      <c r="AC491" s="19"/>
    </row>
    <row r="492" spans="5:29" ht="18" customHeight="1">
      <c r="G492" s="5" t="s">
        <v>290</v>
      </c>
      <c r="H492" s="5" t="s">
        <v>1201</v>
      </c>
      <c r="P492" s="5" t="s">
        <v>13</v>
      </c>
      <c r="Q492" s="5" t="s">
        <v>1200</v>
      </c>
      <c r="AB492" s="19"/>
      <c r="AC492" s="19"/>
    </row>
    <row r="493" spans="5:29" ht="18" customHeight="1">
      <c r="H493" s="5" t="s">
        <v>542</v>
      </c>
      <c r="I493" s="5" t="s">
        <v>282</v>
      </c>
      <c r="O493" s="5" t="s">
        <v>230</v>
      </c>
      <c r="P493" s="5" t="s">
        <v>1447</v>
      </c>
      <c r="AB493" s="19"/>
      <c r="AC493" s="19"/>
    </row>
    <row r="494" spans="5:29" ht="18" customHeight="1">
      <c r="H494" s="5" t="s">
        <v>542</v>
      </c>
      <c r="I494" s="5" t="s">
        <v>283</v>
      </c>
      <c r="AB494" s="19"/>
      <c r="AC494" s="19"/>
    </row>
    <row r="495" spans="5:29" ht="18" customHeight="1">
      <c r="H495" s="5" t="s">
        <v>542</v>
      </c>
      <c r="I495" s="5" t="s">
        <v>284</v>
      </c>
      <c r="AB495" s="19"/>
      <c r="AC495" s="19"/>
    </row>
    <row r="496" spans="5:29" ht="18" customHeight="1">
      <c r="H496" s="5" t="s">
        <v>542</v>
      </c>
      <c r="I496" s="5" t="s">
        <v>285</v>
      </c>
      <c r="AB496" s="19"/>
      <c r="AC496" s="19"/>
    </row>
    <row r="497" spans="7:29" ht="18" customHeight="1">
      <c r="G497" s="5" t="s">
        <v>290</v>
      </c>
      <c r="H497" s="5" t="s">
        <v>144</v>
      </c>
      <c r="P497" s="5" t="s">
        <v>13</v>
      </c>
      <c r="Q497" s="5" t="s">
        <v>183</v>
      </c>
      <c r="AB497" s="19"/>
      <c r="AC497" s="19"/>
    </row>
    <row r="498" spans="7:29" ht="18" customHeight="1">
      <c r="G498" s="5" t="s">
        <v>290</v>
      </c>
      <c r="H498" s="5" t="s">
        <v>1211</v>
      </c>
      <c r="P498" s="5" t="s">
        <v>13</v>
      </c>
      <c r="Q498" s="5" t="s">
        <v>184</v>
      </c>
      <c r="AB498" s="19"/>
      <c r="AC498" s="19"/>
    </row>
    <row r="499" spans="7:29" ht="18" customHeight="1">
      <c r="G499" s="5" t="s">
        <v>290</v>
      </c>
      <c r="H499" s="5" t="s">
        <v>146</v>
      </c>
      <c r="P499" s="5" t="s">
        <v>13</v>
      </c>
      <c r="Q499" s="5" t="s">
        <v>1219</v>
      </c>
      <c r="AB499" s="19"/>
      <c r="AC499" s="19"/>
    </row>
    <row r="500" spans="7:29" ht="18" customHeight="1">
      <c r="H500" s="5" t="s">
        <v>542</v>
      </c>
      <c r="I500" s="5" t="s">
        <v>302</v>
      </c>
      <c r="O500" s="5" t="s">
        <v>230</v>
      </c>
      <c r="P500" s="5" t="s">
        <v>305</v>
      </c>
      <c r="AB500" s="19"/>
      <c r="AC500" s="19"/>
    </row>
    <row r="501" spans="7:29" ht="18" customHeight="1">
      <c r="H501" s="5" t="s">
        <v>542</v>
      </c>
      <c r="I501" s="5" t="s">
        <v>1454</v>
      </c>
      <c r="AB501" s="19"/>
      <c r="AC501" s="19"/>
    </row>
    <row r="502" spans="7:29" ht="18" customHeight="1">
      <c r="H502" s="5" t="s">
        <v>542</v>
      </c>
      <c r="I502" s="5" t="s">
        <v>1455</v>
      </c>
      <c r="AB502" s="19"/>
      <c r="AC502" s="19"/>
    </row>
    <row r="503" spans="7:29" ht="18" customHeight="1">
      <c r="H503" s="5" t="s">
        <v>542</v>
      </c>
      <c r="I503" s="5" t="s">
        <v>1456</v>
      </c>
      <c r="AB503" s="19"/>
      <c r="AC503" s="19"/>
    </row>
    <row r="504" spans="7:29" ht="18" customHeight="1">
      <c r="H504" s="5" t="s">
        <v>542</v>
      </c>
      <c r="I504" s="5" t="s">
        <v>1457</v>
      </c>
      <c r="AB504" s="19"/>
      <c r="AC504" s="19"/>
    </row>
    <row r="505" spans="7:29" ht="18" customHeight="1">
      <c r="G505" s="5" t="s">
        <v>290</v>
      </c>
      <c r="H505" s="5" t="s">
        <v>148</v>
      </c>
      <c r="P505" s="5" t="s">
        <v>13</v>
      </c>
      <c r="Q505" s="5" t="s">
        <v>188</v>
      </c>
      <c r="AB505" s="19"/>
      <c r="AC505" s="19"/>
    </row>
    <row r="506" spans="7:29" ht="18" customHeight="1">
      <c r="G506" s="5" t="s">
        <v>290</v>
      </c>
      <c r="H506" s="5" t="s">
        <v>147</v>
      </c>
      <c r="P506" s="5" t="s">
        <v>13</v>
      </c>
      <c r="Q506" s="5" t="s">
        <v>189</v>
      </c>
      <c r="AB506" s="19"/>
      <c r="AC506" s="19"/>
    </row>
    <row r="507" spans="7:29" ht="18" customHeight="1">
      <c r="G507" s="5" t="s">
        <v>290</v>
      </c>
      <c r="H507" s="5" t="s">
        <v>149</v>
      </c>
      <c r="P507" s="5" t="s">
        <v>13</v>
      </c>
      <c r="Q507" s="5" t="s">
        <v>192</v>
      </c>
    </row>
    <row r="508" spans="7:29" ht="18" customHeight="1">
      <c r="G508" s="5" t="s">
        <v>290</v>
      </c>
      <c r="H508" s="5" t="s">
        <v>160</v>
      </c>
      <c r="P508" s="5" t="s">
        <v>13</v>
      </c>
      <c r="Q508" s="5" t="s">
        <v>165</v>
      </c>
      <c r="AB508" s="19"/>
      <c r="AC508" s="19"/>
    </row>
    <row r="509" spans="7:29" ht="18" customHeight="1">
      <c r="H509" s="5" t="s">
        <v>542</v>
      </c>
      <c r="I509" s="19" t="s">
        <v>321</v>
      </c>
      <c r="O509" s="5" t="s">
        <v>230</v>
      </c>
      <c r="P509" s="5" t="s">
        <v>1445</v>
      </c>
      <c r="AB509" s="19"/>
      <c r="AC509" s="19"/>
    </row>
    <row r="510" spans="7:29" ht="18" customHeight="1">
      <c r="H510" s="5" t="s">
        <v>542</v>
      </c>
      <c r="I510" s="19" t="s">
        <v>322</v>
      </c>
      <c r="O510" s="5" t="s">
        <v>230</v>
      </c>
      <c r="P510" s="5" t="s">
        <v>1446</v>
      </c>
      <c r="AB510" s="19"/>
      <c r="AC510" s="19"/>
    </row>
    <row r="511" spans="7:29" ht="18" customHeight="1">
      <c r="G511" s="5" t="s">
        <v>290</v>
      </c>
      <c r="H511" s="5" t="s">
        <v>161</v>
      </c>
      <c r="P511" s="5" t="s">
        <v>13</v>
      </c>
      <c r="Q511" s="5" t="s">
        <v>164</v>
      </c>
      <c r="AB511" s="19"/>
      <c r="AC511" s="19"/>
    </row>
    <row r="512" spans="7:29" ht="18" customHeight="1">
      <c r="G512" s="5" t="s">
        <v>290</v>
      </c>
      <c r="H512" s="5" t="s">
        <v>162</v>
      </c>
      <c r="P512" s="5" t="s">
        <v>13</v>
      </c>
      <c r="Q512" s="5" t="s">
        <v>163</v>
      </c>
    </row>
    <row r="513" spans="6:29" ht="18" customHeight="1">
      <c r="H513" s="5" t="s">
        <v>542</v>
      </c>
      <c r="I513" s="19" t="s">
        <v>1442</v>
      </c>
      <c r="O513" s="5" t="s">
        <v>230</v>
      </c>
      <c r="P513" s="5" t="s">
        <v>1444</v>
      </c>
      <c r="AB513" s="19"/>
      <c r="AC513" s="19"/>
    </row>
    <row r="514" spans="6:29" ht="18" customHeight="1">
      <c r="H514" s="5" t="s">
        <v>542</v>
      </c>
      <c r="I514" s="19" t="s">
        <v>1443</v>
      </c>
      <c r="AB514" s="19"/>
      <c r="AC514" s="19"/>
    </row>
    <row r="515" spans="6:29" ht="18" customHeight="1">
      <c r="G515" s="5" t="s">
        <v>1376</v>
      </c>
    </row>
    <row r="516" spans="6:29" ht="18" customHeight="1">
      <c r="G516" s="5" t="s">
        <v>290</v>
      </c>
      <c r="H516" s="5" t="s">
        <v>150</v>
      </c>
      <c r="P516" s="5" t="s">
        <v>13</v>
      </c>
      <c r="Q516" s="5" t="s">
        <v>196</v>
      </c>
    </row>
    <row r="517" spans="6:29" ht="18" customHeight="1">
      <c r="G517" s="5" t="s">
        <v>290</v>
      </c>
      <c r="H517" s="5" t="s">
        <v>151</v>
      </c>
      <c r="P517" s="5" t="s">
        <v>13</v>
      </c>
      <c r="Q517" s="5" t="s">
        <v>197</v>
      </c>
    </row>
    <row r="518" spans="6:29" ht="18" customHeight="1">
      <c r="G518" s="5" t="s">
        <v>290</v>
      </c>
      <c r="H518" s="5" t="s">
        <v>152</v>
      </c>
      <c r="P518" s="5" t="s">
        <v>13</v>
      </c>
      <c r="Q518" s="5" t="s">
        <v>1297</v>
      </c>
    </row>
    <row r="519" spans="6:29" ht="18" customHeight="1">
      <c r="G519" s="5" t="s">
        <v>290</v>
      </c>
      <c r="H519" s="5" t="s">
        <v>153</v>
      </c>
      <c r="P519" s="5" t="s">
        <v>13</v>
      </c>
      <c r="Q519" s="5" t="s">
        <v>198</v>
      </c>
    </row>
    <row r="520" spans="6:29" ht="18" customHeight="1">
      <c r="G520" s="5" t="s">
        <v>290</v>
      </c>
      <c r="H520" s="5" t="s">
        <v>154</v>
      </c>
      <c r="P520" s="5" t="s">
        <v>13</v>
      </c>
      <c r="Q520" s="5" t="s">
        <v>1314</v>
      </c>
    </row>
    <row r="521" spans="6:29" ht="18" customHeight="1">
      <c r="G521" s="5" t="s">
        <v>290</v>
      </c>
      <c r="H521" s="5" t="s">
        <v>155</v>
      </c>
      <c r="P521" s="5" t="s">
        <v>13</v>
      </c>
      <c r="Q521" s="5" t="s">
        <v>1315</v>
      </c>
    </row>
    <row r="522" spans="6:29" ht="18" customHeight="1">
      <c r="G522" s="5" t="s">
        <v>290</v>
      </c>
      <c r="H522" s="5" t="s">
        <v>156</v>
      </c>
      <c r="P522" s="5" t="s">
        <v>13</v>
      </c>
      <c r="Q522" s="5" t="s">
        <v>1316</v>
      </c>
    </row>
    <row r="523" spans="6:29" ht="18" customHeight="1">
      <c r="G523" s="5" t="s">
        <v>290</v>
      </c>
      <c r="H523" s="5" t="s">
        <v>157</v>
      </c>
      <c r="P523" s="5" t="s">
        <v>13</v>
      </c>
      <c r="Q523" s="5" t="s">
        <v>1317</v>
      </c>
    </row>
    <row r="524" spans="6:29" ht="18" customHeight="1">
      <c r="G524" s="5" t="s">
        <v>290</v>
      </c>
      <c r="H524" s="5" t="s">
        <v>158</v>
      </c>
      <c r="P524" s="5" t="s">
        <v>13</v>
      </c>
      <c r="Q524" s="5" t="s">
        <v>1318</v>
      </c>
    </row>
    <row r="525" spans="6:29" ht="18" customHeight="1">
      <c r="AB525" s="19"/>
      <c r="AC525" s="19"/>
    </row>
    <row r="526" spans="6:29" ht="18" customHeight="1">
      <c r="F526" s="5" t="s">
        <v>653</v>
      </c>
      <c r="G526" s="5" t="s">
        <v>1326</v>
      </c>
      <c r="AB526" s="19"/>
      <c r="AC526" s="19"/>
    </row>
    <row r="527" spans="6:29" ht="18" customHeight="1">
      <c r="G527" s="5" t="s">
        <v>1327</v>
      </c>
      <c r="H527" s="20" t="s">
        <v>1207</v>
      </c>
    </row>
    <row r="528" spans="6:29" ht="18" customHeight="1">
      <c r="H528" s="5" t="s">
        <v>290</v>
      </c>
      <c r="I528" s="5" t="s">
        <v>144</v>
      </c>
      <c r="Q528" s="5" t="s">
        <v>13</v>
      </c>
      <c r="R528" s="5" t="s">
        <v>183</v>
      </c>
    </row>
    <row r="529" spans="7:18" ht="18" customHeight="1">
      <c r="H529" s="5" t="s">
        <v>290</v>
      </c>
      <c r="I529" s="5" t="s">
        <v>1211</v>
      </c>
      <c r="Q529" s="5" t="s">
        <v>13</v>
      </c>
      <c r="R529" s="5" t="s">
        <v>184</v>
      </c>
    </row>
    <row r="530" spans="7:18" ht="18" customHeight="1">
      <c r="H530" s="5" t="s">
        <v>1197</v>
      </c>
      <c r="I530" s="5" t="s">
        <v>1384</v>
      </c>
    </row>
    <row r="531" spans="7:18" ht="18" customHeight="1">
      <c r="I531" s="5" t="s">
        <v>1385</v>
      </c>
      <c r="O531" s="19"/>
    </row>
    <row r="533" spans="7:18" ht="18" customHeight="1">
      <c r="G533" s="5" t="s">
        <v>1328</v>
      </c>
      <c r="H533" s="20" t="s">
        <v>1386</v>
      </c>
    </row>
    <row r="534" spans="7:18" ht="18" customHeight="1">
      <c r="H534" s="5" t="s">
        <v>290</v>
      </c>
      <c r="I534" s="5" t="s">
        <v>144</v>
      </c>
      <c r="Q534" s="5" t="s">
        <v>13</v>
      </c>
      <c r="R534" s="5" t="s">
        <v>183</v>
      </c>
    </row>
    <row r="535" spans="7:18" ht="18" customHeight="1">
      <c r="H535" s="5" t="s">
        <v>290</v>
      </c>
      <c r="I535" s="5" t="s">
        <v>1211</v>
      </c>
      <c r="Q535" s="5" t="s">
        <v>13</v>
      </c>
      <c r="R535" s="5" t="s">
        <v>184</v>
      </c>
    </row>
    <row r="536" spans="7:18" ht="18" customHeight="1">
      <c r="H536" s="5" t="s">
        <v>1197</v>
      </c>
      <c r="I536" s="5" t="s">
        <v>1387</v>
      </c>
    </row>
    <row r="537" spans="7:18" ht="18" customHeight="1">
      <c r="I537" s="5" t="s">
        <v>1385</v>
      </c>
      <c r="O537" s="19"/>
    </row>
    <row r="538" spans="7:18" ht="18" customHeight="1">
      <c r="H538" s="5" t="s">
        <v>1197</v>
      </c>
      <c r="I538" s="5" t="s">
        <v>1387</v>
      </c>
      <c r="O538" s="19"/>
    </row>
    <row r="539" spans="7:18" ht="18" customHeight="1">
      <c r="I539" s="5" t="s">
        <v>1388</v>
      </c>
    </row>
    <row r="540" spans="7:18" ht="18" customHeight="1">
      <c r="O540" s="19"/>
    </row>
    <row r="541" spans="7:18" ht="18" customHeight="1">
      <c r="G541" s="5" t="s">
        <v>1329</v>
      </c>
      <c r="H541" s="20" t="s">
        <v>1228</v>
      </c>
    </row>
    <row r="542" spans="7:18" ht="18" customHeight="1">
      <c r="H542" s="5" t="s">
        <v>290</v>
      </c>
      <c r="I542" s="5" t="s">
        <v>144</v>
      </c>
      <c r="Q542" s="5" t="s">
        <v>13</v>
      </c>
      <c r="R542" s="5" t="s">
        <v>183</v>
      </c>
    </row>
    <row r="543" spans="7:18" ht="18" customHeight="1">
      <c r="H543" s="5" t="s">
        <v>1197</v>
      </c>
      <c r="I543" s="5" t="s">
        <v>1389</v>
      </c>
    </row>
    <row r="545" spans="7:18" ht="18" customHeight="1">
      <c r="G545" s="5" t="s">
        <v>1330</v>
      </c>
      <c r="H545" s="20" t="s">
        <v>1212</v>
      </c>
    </row>
    <row r="546" spans="7:18" ht="18" customHeight="1">
      <c r="H546" s="5" t="s">
        <v>290</v>
      </c>
      <c r="I546" s="5" t="s">
        <v>144</v>
      </c>
      <c r="Q546" s="5" t="s">
        <v>13</v>
      </c>
      <c r="R546" s="5" t="s">
        <v>183</v>
      </c>
    </row>
    <row r="547" spans="7:18" ht="18" customHeight="1">
      <c r="H547" s="5" t="s">
        <v>290</v>
      </c>
      <c r="I547" s="5" t="s">
        <v>146</v>
      </c>
      <c r="Q547" s="5" t="s">
        <v>13</v>
      </c>
      <c r="R547" s="5" t="s">
        <v>1219</v>
      </c>
    </row>
    <row r="548" spans="7:18" ht="18" customHeight="1">
      <c r="H548" s="5" t="s">
        <v>1197</v>
      </c>
      <c r="I548" s="5" t="s">
        <v>1387</v>
      </c>
    </row>
    <row r="549" spans="7:18" ht="18" customHeight="1">
      <c r="I549" s="5" t="s">
        <v>1390</v>
      </c>
      <c r="O549" s="19"/>
    </row>
    <row r="550" spans="7:18" ht="18" customHeight="1">
      <c r="O550" s="19"/>
    </row>
    <row r="551" spans="7:18" ht="18" customHeight="1">
      <c r="G551" s="5" t="s">
        <v>1331</v>
      </c>
      <c r="H551" s="20" t="s">
        <v>1391</v>
      </c>
    </row>
    <row r="552" spans="7:18" ht="18" customHeight="1">
      <c r="H552" s="5" t="s">
        <v>1197</v>
      </c>
      <c r="I552" s="5" t="s">
        <v>1392</v>
      </c>
    </row>
    <row r="554" spans="7:18" ht="18" customHeight="1">
      <c r="G554" s="5" t="s">
        <v>1332</v>
      </c>
      <c r="H554" s="20" t="s">
        <v>1193</v>
      </c>
    </row>
    <row r="555" spans="7:18" ht="18" customHeight="1">
      <c r="H555" s="5" t="s">
        <v>290</v>
      </c>
      <c r="I555" s="5" t="s">
        <v>1198</v>
      </c>
      <c r="Q555" s="5" t="s">
        <v>13</v>
      </c>
      <c r="R555" s="5" t="s">
        <v>180</v>
      </c>
    </row>
    <row r="556" spans="7:18" ht="18" customHeight="1">
      <c r="H556" s="5" t="s">
        <v>290</v>
      </c>
      <c r="I556" s="5" t="s">
        <v>160</v>
      </c>
      <c r="Q556" s="5" t="s">
        <v>13</v>
      </c>
      <c r="R556" s="5" t="s">
        <v>165</v>
      </c>
    </row>
    <row r="557" spans="7:18" ht="18" customHeight="1">
      <c r="H557" s="5" t="s">
        <v>290</v>
      </c>
      <c r="I557" s="5" t="s">
        <v>1199</v>
      </c>
      <c r="Q557" s="5" t="s">
        <v>13</v>
      </c>
      <c r="R557" s="5" t="s">
        <v>181</v>
      </c>
    </row>
    <row r="558" spans="7:18" ht="18" customHeight="1">
      <c r="H558" s="5" t="s">
        <v>290</v>
      </c>
      <c r="I558" s="5" t="s">
        <v>1201</v>
      </c>
      <c r="Q558" s="5" t="s">
        <v>13</v>
      </c>
      <c r="R558" s="5" t="s">
        <v>1200</v>
      </c>
    </row>
    <row r="559" spans="7:18" ht="18" customHeight="1">
      <c r="H559" s="5" t="s">
        <v>290</v>
      </c>
      <c r="I559" s="5" t="s">
        <v>161</v>
      </c>
      <c r="Q559" s="5" t="s">
        <v>13</v>
      </c>
      <c r="R559" s="5" t="s">
        <v>164</v>
      </c>
    </row>
    <row r="560" spans="7:18" ht="18" customHeight="1">
      <c r="H560" s="5" t="s">
        <v>290</v>
      </c>
      <c r="I560" s="5" t="s">
        <v>162</v>
      </c>
      <c r="Q560" s="5" t="s">
        <v>13</v>
      </c>
      <c r="R560" s="5" t="s">
        <v>163</v>
      </c>
    </row>
    <row r="561" spans="7:18" ht="18" customHeight="1">
      <c r="H561" s="5" t="s">
        <v>1197</v>
      </c>
      <c r="I561" s="5" t="s">
        <v>1194</v>
      </c>
    </row>
    <row r="562" spans="7:18" ht="18" customHeight="1">
      <c r="I562" s="5" t="s">
        <v>1393</v>
      </c>
      <c r="O562" s="19"/>
    </row>
    <row r="563" spans="7:18" ht="18" customHeight="1">
      <c r="I563" s="5" t="s">
        <v>1394</v>
      </c>
      <c r="O563" s="19"/>
    </row>
    <row r="564" spans="7:18" ht="18" customHeight="1">
      <c r="I564" s="5" t="s">
        <v>1395</v>
      </c>
      <c r="O564" s="19"/>
    </row>
    <row r="565" spans="7:18" ht="18" customHeight="1">
      <c r="I565" s="5" t="s">
        <v>1396</v>
      </c>
      <c r="O565" s="19"/>
    </row>
    <row r="566" spans="7:18" ht="18" customHeight="1">
      <c r="I566" s="5" t="s">
        <v>1397</v>
      </c>
      <c r="O566" s="19"/>
    </row>
    <row r="567" spans="7:18" ht="18" customHeight="1">
      <c r="I567" s="5" t="s">
        <v>1398</v>
      </c>
      <c r="O567" s="19"/>
    </row>
    <row r="568" spans="7:18" ht="18" customHeight="1">
      <c r="I568" s="5" t="s">
        <v>1399</v>
      </c>
      <c r="O568" s="19"/>
    </row>
    <row r="569" spans="7:18" ht="18" customHeight="1">
      <c r="I569" s="5" t="s">
        <v>1400</v>
      </c>
      <c r="O569" s="19"/>
    </row>
    <row r="571" spans="7:18" ht="18" customHeight="1">
      <c r="G571" s="5" t="s">
        <v>1333</v>
      </c>
      <c r="H571" s="20" t="s">
        <v>1202</v>
      </c>
    </row>
    <row r="572" spans="7:18" ht="18" customHeight="1">
      <c r="H572" s="5" t="s">
        <v>290</v>
      </c>
      <c r="I572" s="5" t="s">
        <v>1198</v>
      </c>
      <c r="Q572" s="5" t="s">
        <v>13</v>
      </c>
      <c r="R572" s="5" t="s">
        <v>180</v>
      </c>
    </row>
    <row r="573" spans="7:18" ht="18" customHeight="1">
      <c r="H573" s="5" t="s">
        <v>1197</v>
      </c>
      <c r="I573" s="5" t="s">
        <v>1203</v>
      </c>
    </row>
    <row r="575" spans="7:18" ht="18" customHeight="1">
      <c r="G575" s="5" t="s">
        <v>1334</v>
      </c>
      <c r="H575" s="20" t="s">
        <v>1204</v>
      </c>
    </row>
    <row r="576" spans="7:18" ht="18" customHeight="1">
      <c r="H576" s="5" t="s">
        <v>1197</v>
      </c>
      <c r="I576" s="5" t="s">
        <v>1401</v>
      </c>
    </row>
    <row r="577" spans="7:18" ht="18" customHeight="1">
      <c r="O577" s="19"/>
    </row>
    <row r="578" spans="7:18" ht="18" customHeight="1">
      <c r="G578" s="5" t="s">
        <v>1335</v>
      </c>
      <c r="H578" s="20" t="s">
        <v>1402</v>
      </c>
    </row>
    <row r="579" spans="7:18" ht="18" customHeight="1">
      <c r="H579" s="5" t="s">
        <v>290</v>
      </c>
      <c r="I579" s="5" t="s">
        <v>147</v>
      </c>
      <c r="Q579" s="5" t="s">
        <v>13</v>
      </c>
      <c r="R579" s="5" t="s">
        <v>189</v>
      </c>
    </row>
    <row r="580" spans="7:18" ht="18" customHeight="1">
      <c r="H580" s="5" t="s">
        <v>290</v>
      </c>
      <c r="I580" s="5" t="s">
        <v>144</v>
      </c>
      <c r="Q580" s="5" t="s">
        <v>13</v>
      </c>
      <c r="R580" s="5" t="s">
        <v>183</v>
      </c>
    </row>
    <row r="581" spans="7:18" ht="18" customHeight="1">
      <c r="H581" s="5" t="s">
        <v>1197</v>
      </c>
      <c r="I581" s="5" t="s">
        <v>1403</v>
      </c>
    </row>
    <row r="582" spans="7:18" ht="18" customHeight="1">
      <c r="I582" s="5" t="s">
        <v>1404</v>
      </c>
    </row>
    <row r="584" spans="7:18" ht="18" customHeight="1">
      <c r="G584" s="5" t="s">
        <v>1336</v>
      </c>
      <c r="H584" s="20" t="s">
        <v>1405</v>
      </c>
    </row>
    <row r="585" spans="7:18" ht="18" customHeight="1">
      <c r="H585" s="5" t="s">
        <v>290</v>
      </c>
      <c r="I585" s="5" t="s">
        <v>147</v>
      </c>
      <c r="Q585" s="5" t="s">
        <v>13</v>
      </c>
      <c r="R585" s="5" t="s">
        <v>189</v>
      </c>
    </row>
    <row r="586" spans="7:18" ht="18" customHeight="1">
      <c r="H586" s="5" t="s">
        <v>1197</v>
      </c>
      <c r="I586" s="5" t="s">
        <v>1406</v>
      </c>
    </row>
    <row r="588" spans="7:18" ht="18" customHeight="1">
      <c r="G588" s="5" t="s">
        <v>1337</v>
      </c>
      <c r="H588" s="20" t="s">
        <v>1407</v>
      </c>
    </row>
    <row r="589" spans="7:18" ht="18" customHeight="1">
      <c r="H589" s="5" t="s">
        <v>1197</v>
      </c>
      <c r="I589" s="5" t="s">
        <v>1392</v>
      </c>
    </row>
    <row r="590" spans="7:18" ht="18" customHeight="1">
      <c r="O590" s="19"/>
    </row>
    <row r="591" spans="7:18" ht="18" customHeight="1">
      <c r="G591" s="5" t="s">
        <v>1338</v>
      </c>
      <c r="H591" s="5" t="s">
        <v>1232</v>
      </c>
      <c r="O591" s="19"/>
    </row>
    <row r="592" spans="7:18" ht="18" customHeight="1">
      <c r="H592" s="5" t="s">
        <v>290</v>
      </c>
      <c r="I592" s="5" t="s">
        <v>147</v>
      </c>
      <c r="Q592" s="5" t="s">
        <v>13</v>
      </c>
      <c r="R592" s="5" t="s">
        <v>189</v>
      </c>
    </row>
    <row r="593" spans="8:18" ht="18" customHeight="1">
      <c r="H593" s="5" t="s">
        <v>290</v>
      </c>
      <c r="I593" s="5" t="s">
        <v>148</v>
      </c>
      <c r="Q593" s="5" t="s">
        <v>13</v>
      </c>
      <c r="R593" s="5" t="s">
        <v>188</v>
      </c>
    </row>
    <row r="594" spans="8:18" ht="18" customHeight="1">
      <c r="H594" s="5" t="s">
        <v>290</v>
      </c>
      <c r="I594" s="5" t="s">
        <v>100</v>
      </c>
      <c r="Q594" s="5" t="s">
        <v>13</v>
      </c>
      <c r="R594" s="5" t="s">
        <v>1312</v>
      </c>
    </row>
    <row r="595" spans="8:18" ht="18" customHeight="1">
      <c r="H595" s="5" t="s">
        <v>290</v>
      </c>
      <c r="I595" s="5" t="s">
        <v>101</v>
      </c>
      <c r="Q595" s="5" t="s">
        <v>13</v>
      </c>
      <c r="R595" s="5" t="s">
        <v>1311</v>
      </c>
    </row>
    <row r="596" spans="8:18" ht="18" customHeight="1">
      <c r="R596" s="5" t="s">
        <v>1313</v>
      </c>
    </row>
    <row r="597" spans="8:18" ht="18" customHeight="1">
      <c r="I597" s="5" t="s">
        <v>1350</v>
      </c>
      <c r="J597" s="5" t="s">
        <v>1351</v>
      </c>
      <c r="Q597" s="5" t="s">
        <v>13</v>
      </c>
      <c r="R597" s="5" t="s">
        <v>1354</v>
      </c>
    </row>
    <row r="598" spans="8:18" ht="18" customHeight="1">
      <c r="I598" s="5" t="s">
        <v>1350</v>
      </c>
      <c r="J598" s="5" t="s">
        <v>1357</v>
      </c>
      <c r="Q598" s="5" t="s">
        <v>13</v>
      </c>
      <c r="R598" s="5" t="s">
        <v>1359</v>
      </c>
    </row>
    <row r="599" spans="8:18" ht="18" customHeight="1">
      <c r="I599" s="5" t="s">
        <v>1350</v>
      </c>
      <c r="J599" s="5" t="s">
        <v>1358</v>
      </c>
      <c r="Q599" s="5" t="s">
        <v>13</v>
      </c>
      <c r="R599" s="5" t="s">
        <v>1360</v>
      </c>
    </row>
    <row r="600" spans="8:18" ht="18" customHeight="1">
      <c r="H600" s="5" t="s">
        <v>290</v>
      </c>
      <c r="I600" s="5" t="s">
        <v>150</v>
      </c>
      <c r="Q600" s="5" t="s">
        <v>13</v>
      </c>
      <c r="R600" s="5" t="s">
        <v>196</v>
      </c>
    </row>
    <row r="601" spans="8:18" ht="18" customHeight="1">
      <c r="I601" s="5" t="s">
        <v>1350</v>
      </c>
      <c r="J601" s="5" t="s">
        <v>1355</v>
      </c>
      <c r="Q601" s="5" t="s">
        <v>13</v>
      </c>
      <c r="R601" s="5" t="s">
        <v>1356</v>
      </c>
    </row>
    <row r="602" spans="8:18" ht="18" customHeight="1">
      <c r="H602" s="5" t="s">
        <v>290</v>
      </c>
      <c r="I602" s="5" t="s">
        <v>151</v>
      </c>
      <c r="Q602" s="5" t="s">
        <v>13</v>
      </c>
      <c r="R602" s="5" t="s">
        <v>197</v>
      </c>
    </row>
    <row r="603" spans="8:18" ht="18" customHeight="1">
      <c r="I603" s="5" t="s">
        <v>1350</v>
      </c>
      <c r="J603" s="5" t="s">
        <v>1361</v>
      </c>
      <c r="Q603" s="5" t="s">
        <v>13</v>
      </c>
      <c r="R603" s="5" t="s">
        <v>1362</v>
      </c>
    </row>
    <row r="604" spans="8:18" ht="18" customHeight="1">
      <c r="H604" s="5" t="s">
        <v>290</v>
      </c>
      <c r="I604" s="5" t="s">
        <v>152</v>
      </c>
      <c r="Q604" s="5" t="s">
        <v>13</v>
      </c>
      <c r="R604" s="5" t="s">
        <v>1297</v>
      </c>
    </row>
    <row r="605" spans="8:18" ht="18" customHeight="1">
      <c r="I605" s="5" t="s">
        <v>1350</v>
      </c>
      <c r="J605" s="5" t="s">
        <v>1363</v>
      </c>
      <c r="Q605" s="5" t="s">
        <v>13</v>
      </c>
      <c r="R605" s="5" t="s">
        <v>1366</v>
      </c>
    </row>
    <row r="606" spans="8:18" ht="18" customHeight="1">
      <c r="H606" s="5" t="s">
        <v>290</v>
      </c>
      <c r="I606" s="5" t="s">
        <v>153</v>
      </c>
      <c r="Q606" s="5" t="s">
        <v>13</v>
      </c>
      <c r="R606" s="5" t="s">
        <v>198</v>
      </c>
    </row>
    <row r="607" spans="8:18" ht="18" customHeight="1">
      <c r="I607" s="5" t="s">
        <v>1350</v>
      </c>
      <c r="J607" s="5" t="s">
        <v>1364</v>
      </c>
      <c r="Q607" s="5" t="s">
        <v>13</v>
      </c>
      <c r="R607" s="5" t="s">
        <v>1367</v>
      </c>
    </row>
    <row r="608" spans="8:18" ht="18" customHeight="1">
      <c r="H608" s="5" t="s">
        <v>290</v>
      </c>
      <c r="I608" s="5" t="s">
        <v>155</v>
      </c>
      <c r="Q608" s="5" t="s">
        <v>13</v>
      </c>
      <c r="R608" s="5" t="s">
        <v>1315</v>
      </c>
    </row>
    <row r="609" spans="8:18" ht="18" customHeight="1">
      <c r="I609" s="5" t="s">
        <v>1350</v>
      </c>
      <c r="J609" s="5" t="s">
        <v>1428</v>
      </c>
    </row>
    <row r="610" spans="8:18" ht="18" customHeight="1">
      <c r="H610" s="5" t="s">
        <v>290</v>
      </c>
      <c r="I610" s="5" t="s">
        <v>156</v>
      </c>
      <c r="Q610" s="5" t="s">
        <v>13</v>
      </c>
      <c r="R610" s="5" t="s">
        <v>1316</v>
      </c>
    </row>
    <row r="611" spans="8:18" ht="18" customHeight="1">
      <c r="I611" s="5" t="s">
        <v>1350</v>
      </c>
      <c r="J611" s="5" t="s">
        <v>1432</v>
      </c>
    </row>
    <row r="612" spans="8:18" ht="18" customHeight="1">
      <c r="H612" s="5" t="s">
        <v>290</v>
      </c>
      <c r="I612" s="5" t="s">
        <v>157</v>
      </c>
      <c r="Q612" s="5" t="s">
        <v>13</v>
      </c>
      <c r="R612" s="5" t="s">
        <v>1317</v>
      </c>
    </row>
    <row r="613" spans="8:18" ht="18" customHeight="1">
      <c r="I613" s="5" t="s">
        <v>1350</v>
      </c>
      <c r="J613" s="5" t="s">
        <v>1430</v>
      </c>
    </row>
    <row r="614" spans="8:18" ht="18" customHeight="1">
      <c r="H614" s="5" t="s">
        <v>290</v>
      </c>
      <c r="I614" s="5" t="s">
        <v>149</v>
      </c>
      <c r="Q614" s="5" t="s">
        <v>13</v>
      </c>
      <c r="R614" s="5" t="s">
        <v>192</v>
      </c>
    </row>
    <row r="615" spans="8:18" ht="18" customHeight="1">
      <c r="H615" s="5" t="s">
        <v>1197</v>
      </c>
      <c r="I615" s="5" t="s">
        <v>1411</v>
      </c>
      <c r="O615" s="19"/>
    </row>
    <row r="616" spans="8:18" ht="18" customHeight="1">
      <c r="I616" s="5" t="s">
        <v>1415</v>
      </c>
      <c r="O616" s="19"/>
    </row>
    <row r="617" spans="8:18" ht="18" customHeight="1">
      <c r="I617" s="5" t="s">
        <v>1412</v>
      </c>
      <c r="O617" s="19"/>
    </row>
    <row r="618" spans="8:18" ht="18" customHeight="1">
      <c r="I618" s="5" t="s">
        <v>1413</v>
      </c>
      <c r="O618" s="19"/>
    </row>
    <row r="619" spans="8:18" ht="18" customHeight="1">
      <c r="I619" s="5" t="s">
        <v>1250</v>
      </c>
      <c r="O619" s="19"/>
    </row>
    <row r="620" spans="8:18" ht="18" customHeight="1">
      <c r="I620" s="5" t="s">
        <v>1309</v>
      </c>
      <c r="O620" s="19"/>
    </row>
    <row r="621" spans="8:18" ht="18" customHeight="1">
      <c r="I621" s="5" t="s">
        <v>1414</v>
      </c>
      <c r="O621" s="19"/>
    </row>
    <row r="622" spans="8:18" ht="18" customHeight="1">
      <c r="I622" s="5" t="s">
        <v>1249</v>
      </c>
      <c r="O622" s="19"/>
    </row>
    <row r="623" spans="8:18" ht="18" customHeight="1">
      <c r="I623" s="5" t="s">
        <v>1416</v>
      </c>
      <c r="O623" s="19"/>
    </row>
    <row r="624" spans="8:18" ht="18" customHeight="1">
      <c r="I624" s="5" t="s">
        <v>1417</v>
      </c>
      <c r="O624" s="19"/>
    </row>
    <row r="625" spans="7:18" ht="18" customHeight="1">
      <c r="I625" s="5" t="s">
        <v>1255</v>
      </c>
      <c r="O625" s="19"/>
    </row>
    <row r="626" spans="7:18" ht="18" customHeight="1">
      <c r="O626" s="19"/>
    </row>
    <row r="627" spans="7:18" ht="18" customHeight="1">
      <c r="G627" s="5" t="s">
        <v>1339</v>
      </c>
      <c r="H627" s="20" t="s">
        <v>1237</v>
      </c>
    </row>
    <row r="628" spans="7:18" ht="18" customHeight="1">
      <c r="H628" s="5" t="s">
        <v>1197</v>
      </c>
      <c r="I628" s="5" t="s">
        <v>1408</v>
      </c>
    </row>
    <row r="629" spans="7:18" ht="18" customHeight="1">
      <c r="O629" s="19"/>
    </row>
    <row r="630" spans="7:18" ht="18" customHeight="1">
      <c r="G630" s="5" t="s">
        <v>1340</v>
      </c>
      <c r="H630" s="20" t="s">
        <v>1235</v>
      </c>
    </row>
    <row r="631" spans="7:18" ht="18" customHeight="1">
      <c r="H631" s="5" t="s">
        <v>1197</v>
      </c>
      <c r="I631" s="5" t="s">
        <v>1409</v>
      </c>
    </row>
    <row r="632" spans="7:18" ht="18" customHeight="1">
      <c r="O632" s="19"/>
    </row>
    <row r="633" spans="7:18" ht="18" customHeight="1">
      <c r="G633" s="5" t="s">
        <v>1341</v>
      </c>
      <c r="H633" s="20" t="s">
        <v>1233</v>
      </c>
    </row>
    <row r="634" spans="7:18" ht="18" customHeight="1">
      <c r="H634" s="5" t="s">
        <v>290</v>
      </c>
      <c r="I634" s="5" t="s">
        <v>147</v>
      </c>
      <c r="Q634" s="5" t="s">
        <v>13</v>
      </c>
      <c r="R634" s="5" t="s">
        <v>189</v>
      </c>
    </row>
    <row r="635" spans="7:18" ht="18" customHeight="1">
      <c r="H635" s="5" t="s">
        <v>290</v>
      </c>
      <c r="I635" s="5" t="s">
        <v>148</v>
      </c>
      <c r="Q635" s="5" t="s">
        <v>13</v>
      </c>
      <c r="R635" s="5" t="s">
        <v>188</v>
      </c>
    </row>
    <row r="636" spans="7:18" ht="18" customHeight="1">
      <c r="H636" s="5" t="s">
        <v>1197</v>
      </c>
      <c r="I636" s="5" t="s">
        <v>1410</v>
      </c>
    </row>
    <row r="637" spans="7:18" ht="18" customHeight="1">
      <c r="O637" s="19"/>
    </row>
    <row r="638" spans="7:18" ht="18" customHeight="1">
      <c r="G638" s="5" t="s">
        <v>1344</v>
      </c>
      <c r="H638" s="20" t="s">
        <v>1426</v>
      </c>
    </row>
    <row r="639" spans="7:18" ht="18" customHeight="1">
      <c r="H639" s="5" t="s">
        <v>290</v>
      </c>
      <c r="I639" s="5" t="s">
        <v>150</v>
      </c>
      <c r="Q639" s="5" t="s">
        <v>13</v>
      </c>
      <c r="R639" s="5" t="s">
        <v>196</v>
      </c>
    </row>
    <row r="640" spans="7:18" ht="18" customHeight="1">
      <c r="I640" s="5" t="s">
        <v>1350</v>
      </c>
      <c r="J640" s="5" t="s">
        <v>1355</v>
      </c>
      <c r="Q640" s="5" t="s">
        <v>13</v>
      </c>
      <c r="R640" s="5" t="s">
        <v>1356</v>
      </c>
    </row>
    <row r="641" spans="7:18" ht="18" customHeight="1">
      <c r="H641" s="5" t="s">
        <v>290</v>
      </c>
      <c r="I641" s="5" t="s">
        <v>147</v>
      </c>
      <c r="Q641" s="5" t="s">
        <v>13</v>
      </c>
      <c r="R641" s="5" t="s">
        <v>189</v>
      </c>
    </row>
    <row r="642" spans="7:18" ht="18" customHeight="1">
      <c r="H642" s="5" t="s">
        <v>290</v>
      </c>
      <c r="I642" s="5" t="s">
        <v>148</v>
      </c>
      <c r="Q642" s="5" t="s">
        <v>13</v>
      </c>
      <c r="R642" s="5" t="s">
        <v>188</v>
      </c>
    </row>
    <row r="643" spans="7:18" ht="18" customHeight="1">
      <c r="H643" s="5" t="s">
        <v>1197</v>
      </c>
      <c r="I643" s="5" t="s">
        <v>1427</v>
      </c>
    </row>
    <row r="645" spans="7:18" ht="18" customHeight="1">
      <c r="G645" s="5" t="s">
        <v>1421</v>
      </c>
      <c r="H645" s="20" t="s">
        <v>1418</v>
      </c>
    </row>
    <row r="646" spans="7:18" ht="18" customHeight="1">
      <c r="H646" s="5" t="s">
        <v>290</v>
      </c>
      <c r="I646" s="5" t="s">
        <v>147</v>
      </c>
      <c r="Q646" s="5" t="s">
        <v>13</v>
      </c>
      <c r="R646" s="5" t="s">
        <v>189</v>
      </c>
    </row>
    <row r="647" spans="7:18" ht="18" customHeight="1">
      <c r="H647" s="5" t="s">
        <v>1197</v>
      </c>
      <c r="I647" s="5" t="s">
        <v>1419</v>
      </c>
    </row>
    <row r="648" spans="7:18" ht="18" customHeight="1">
      <c r="O648" s="19"/>
    </row>
    <row r="649" spans="7:18" ht="18" customHeight="1">
      <c r="G649" s="5" t="s">
        <v>1422</v>
      </c>
      <c r="H649" s="20" t="s">
        <v>1425</v>
      </c>
    </row>
    <row r="650" spans="7:18" ht="18" customHeight="1">
      <c r="H650" s="5" t="s">
        <v>290</v>
      </c>
      <c r="I650" s="5" t="s">
        <v>147</v>
      </c>
      <c r="Q650" s="5" t="s">
        <v>13</v>
      </c>
      <c r="R650" s="5" t="s">
        <v>189</v>
      </c>
    </row>
    <row r="651" spans="7:18" ht="18" customHeight="1">
      <c r="H651" s="5" t="s">
        <v>290</v>
      </c>
      <c r="I651" s="5" t="s">
        <v>150</v>
      </c>
      <c r="Q651" s="5" t="s">
        <v>13</v>
      </c>
      <c r="R651" s="5" t="s">
        <v>196</v>
      </c>
    </row>
    <row r="652" spans="7:18" ht="18" customHeight="1">
      <c r="I652" s="5" t="s">
        <v>1350</v>
      </c>
      <c r="J652" s="5" t="s">
        <v>1355</v>
      </c>
      <c r="Q652" s="5" t="s">
        <v>13</v>
      </c>
      <c r="R652" s="5" t="s">
        <v>1356</v>
      </c>
    </row>
    <row r="653" spans="7:18" ht="18" customHeight="1">
      <c r="H653" s="5" t="s">
        <v>1197</v>
      </c>
      <c r="I653" s="5" t="s">
        <v>1420</v>
      </c>
    </row>
    <row r="654" spans="7:18" ht="18" customHeight="1">
      <c r="O654" s="19"/>
    </row>
    <row r="655" spans="7:18" ht="18" customHeight="1">
      <c r="G655" s="5" t="s">
        <v>1423</v>
      </c>
      <c r="H655" s="20" t="s">
        <v>1436</v>
      </c>
    </row>
    <row r="656" spans="7:18" ht="18" customHeight="1">
      <c r="H656" s="5" t="s">
        <v>290</v>
      </c>
      <c r="I656" s="5" t="s">
        <v>147</v>
      </c>
      <c r="Q656" s="5" t="s">
        <v>13</v>
      </c>
      <c r="R656" s="5" t="s">
        <v>189</v>
      </c>
    </row>
    <row r="657" spans="7:18" ht="18" customHeight="1">
      <c r="H657" s="5" t="s">
        <v>290</v>
      </c>
      <c r="I657" s="5" t="s">
        <v>148</v>
      </c>
      <c r="Q657" s="5" t="s">
        <v>13</v>
      </c>
      <c r="R657" s="5" t="s">
        <v>188</v>
      </c>
    </row>
    <row r="658" spans="7:18" ht="18" customHeight="1">
      <c r="H658" s="5" t="s">
        <v>290</v>
      </c>
      <c r="I658" s="5" t="s">
        <v>150</v>
      </c>
      <c r="Q658" s="5" t="s">
        <v>13</v>
      </c>
      <c r="R658" s="5" t="s">
        <v>196</v>
      </c>
    </row>
    <row r="659" spans="7:18" ht="18" customHeight="1">
      <c r="I659" s="5" t="s">
        <v>1350</v>
      </c>
      <c r="J659" s="5" t="s">
        <v>1355</v>
      </c>
      <c r="Q659" s="5" t="s">
        <v>13</v>
      </c>
      <c r="R659" s="5" t="s">
        <v>1356</v>
      </c>
    </row>
    <row r="660" spans="7:18" ht="18" customHeight="1">
      <c r="H660" s="5" t="s">
        <v>290</v>
      </c>
      <c r="I660" s="5" t="s">
        <v>158</v>
      </c>
      <c r="Q660" s="5" t="s">
        <v>13</v>
      </c>
      <c r="R660" s="5" t="s">
        <v>1318</v>
      </c>
    </row>
    <row r="661" spans="7:18" ht="18" customHeight="1">
      <c r="I661" s="5" t="s">
        <v>1350</v>
      </c>
      <c r="J661" s="5" t="s">
        <v>1431</v>
      </c>
    </row>
    <row r="662" spans="7:18" ht="18" customHeight="1">
      <c r="H662" s="5" t="s">
        <v>1197</v>
      </c>
      <c r="I662" s="5" t="s">
        <v>1441</v>
      </c>
    </row>
    <row r="664" spans="7:18" ht="18" customHeight="1">
      <c r="G664" s="5" t="s">
        <v>1424</v>
      </c>
      <c r="H664" s="20" t="s">
        <v>1437</v>
      </c>
    </row>
    <row r="665" spans="7:18" ht="18" customHeight="1">
      <c r="H665" s="5" t="s">
        <v>290</v>
      </c>
      <c r="I665" s="5" t="s">
        <v>147</v>
      </c>
      <c r="Q665" s="5" t="s">
        <v>13</v>
      </c>
      <c r="R665" s="5" t="s">
        <v>189</v>
      </c>
    </row>
    <row r="666" spans="7:18" ht="18" customHeight="1">
      <c r="H666" s="5" t="s">
        <v>290</v>
      </c>
      <c r="I666" s="5" t="s">
        <v>148</v>
      </c>
      <c r="Q666" s="5" t="s">
        <v>13</v>
      </c>
      <c r="R666" s="5" t="s">
        <v>188</v>
      </c>
    </row>
    <row r="667" spans="7:18" ht="18" customHeight="1">
      <c r="H667" s="5" t="s">
        <v>1197</v>
      </c>
      <c r="I667" s="5" t="s">
        <v>1440</v>
      </c>
    </row>
    <row r="668" spans="7:18" ht="18" customHeight="1">
      <c r="O668" s="19"/>
    </row>
    <row r="669" spans="7:18" ht="18" customHeight="1">
      <c r="G669" s="5" t="s">
        <v>1433</v>
      </c>
      <c r="H669" s="20" t="s">
        <v>1438</v>
      </c>
    </row>
    <row r="670" spans="7:18" ht="18" customHeight="1">
      <c r="H670" s="5" t="s">
        <v>290</v>
      </c>
      <c r="I670" s="5" t="s">
        <v>147</v>
      </c>
      <c r="Q670" s="5" t="s">
        <v>13</v>
      </c>
      <c r="R670" s="5" t="s">
        <v>189</v>
      </c>
    </row>
    <row r="671" spans="7:18" ht="18" customHeight="1">
      <c r="H671" s="5" t="s">
        <v>290</v>
      </c>
      <c r="I671" s="5" t="s">
        <v>148</v>
      </c>
      <c r="Q671" s="5" t="s">
        <v>13</v>
      </c>
      <c r="R671" s="5" t="s">
        <v>188</v>
      </c>
    </row>
    <row r="672" spans="7:18" ht="18" customHeight="1">
      <c r="H672" s="5" t="s">
        <v>290</v>
      </c>
      <c r="I672" s="5" t="s">
        <v>150</v>
      </c>
      <c r="Q672" s="5" t="s">
        <v>13</v>
      </c>
      <c r="R672" s="5" t="s">
        <v>196</v>
      </c>
    </row>
    <row r="673" spans="7:18" ht="18" customHeight="1">
      <c r="I673" s="5" t="s">
        <v>1350</v>
      </c>
      <c r="J673" s="5" t="s">
        <v>1355</v>
      </c>
      <c r="Q673" s="5" t="s">
        <v>13</v>
      </c>
      <c r="R673" s="5" t="s">
        <v>1356</v>
      </c>
    </row>
    <row r="674" spans="7:18" ht="18" customHeight="1">
      <c r="H674" s="5" t="s">
        <v>1197</v>
      </c>
      <c r="I674" s="5" t="s">
        <v>1439</v>
      </c>
    </row>
    <row r="676" spans="7:18" ht="18" customHeight="1">
      <c r="G676" s="5" t="s">
        <v>1434</v>
      </c>
      <c r="H676" s="20" t="s">
        <v>1342</v>
      </c>
    </row>
    <row r="677" spans="7:18" ht="18" customHeight="1">
      <c r="H677" s="5" t="s">
        <v>290</v>
      </c>
      <c r="I677" s="5" t="s">
        <v>141</v>
      </c>
      <c r="Q677" s="5" t="s">
        <v>13</v>
      </c>
      <c r="R677" s="5" t="s">
        <v>180</v>
      </c>
    </row>
    <row r="678" spans="7:18" ht="18" customHeight="1">
      <c r="H678" s="5" t="s">
        <v>290</v>
      </c>
      <c r="I678" s="5" t="s">
        <v>148</v>
      </c>
      <c r="Q678" s="5" t="s">
        <v>13</v>
      </c>
      <c r="R678" s="5" t="s">
        <v>188</v>
      </c>
    </row>
    <row r="679" spans="7:18" ht="18" customHeight="1">
      <c r="I679" s="5" t="s">
        <v>1350</v>
      </c>
      <c r="J679" s="5" t="s">
        <v>1346</v>
      </c>
      <c r="Q679" s="5" t="s">
        <v>13</v>
      </c>
      <c r="R679" s="5" t="s">
        <v>1352</v>
      </c>
    </row>
    <row r="680" spans="7:18" ht="18" customHeight="1">
      <c r="H680" s="5" t="s">
        <v>1349</v>
      </c>
      <c r="I680" s="5" t="s">
        <v>1347</v>
      </c>
      <c r="Q680" s="5" t="s">
        <v>13</v>
      </c>
      <c r="R680" s="5" t="s">
        <v>1353</v>
      </c>
    </row>
    <row r="681" spans="7:18" ht="18" customHeight="1">
      <c r="H681" s="5" t="s">
        <v>1197</v>
      </c>
      <c r="I681" s="5" t="s">
        <v>1343</v>
      </c>
    </row>
    <row r="682" spans="7:18" ht="18" customHeight="1">
      <c r="O682" s="19"/>
    </row>
    <row r="683" spans="7:18" ht="18" customHeight="1">
      <c r="G683" s="5" t="s">
        <v>1435</v>
      </c>
      <c r="H683" s="20" t="s">
        <v>1345</v>
      </c>
    </row>
    <row r="684" spans="7:18" ht="18" customHeight="1">
      <c r="H684" s="5" t="s">
        <v>290</v>
      </c>
      <c r="I684" s="5" t="s">
        <v>141</v>
      </c>
      <c r="Q684" s="5" t="s">
        <v>13</v>
      </c>
      <c r="R684" s="5" t="s">
        <v>180</v>
      </c>
    </row>
    <row r="685" spans="7:18" ht="18" customHeight="1">
      <c r="H685" s="5" t="s">
        <v>290</v>
      </c>
      <c r="I685" s="5" t="s">
        <v>148</v>
      </c>
      <c r="Q685" s="5" t="s">
        <v>13</v>
      </c>
      <c r="R685" s="5" t="s">
        <v>188</v>
      </c>
    </row>
    <row r="686" spans="7:18" ht="18" customHeight="1">
      <c r="H686" s="5" t="s">
        <v>1197</v>
      </c>
      <c r="I686" s="5" t="s">
        <v>1348</v>
      </c>
    </row>
    <row r="689" spans="3:35" ht="18" customHeight="1">
      <c r="C689" s="5" t="s">
        <v>1638</v>
      </c>
      <c r="D689" s="5" t="s">
        <v>1639</v>
      </c>
    </row>
    <row r="691" spans="3:35" ht="18" customHeight="1">
      <c r="D691" s="19" t="s">
        <v>34</v>
      </c>
      <c r="E691" s="5" t="s">
        <v>49</v>
      </c>
      <c r="I691" s="35" t="s">
        <v>495</v>
      </c>
    </row>
    <row r="693" spans="3:35" ht="18" customHeight="1">
      <c r="D693" s="19" t="s">
        <v>35</v>
      </c>
      <c r="E693" s="5" t="s">
        <v>58</v>
      </c>
    </row>
    <row r="695" spans="3:35" ht="18" customHeight="1">
      <c r="E695" s="218"/>
      <c r="F695" s="218"/>
      <c r="G695" s="190" t="s">
        <v>59</v>
      </c>
      <c r="H695" s="190"/>
      <c r="I695" s="190"/>
      <c r="J695" s="190"/>
      <c r="K695" s="190" t="s">
        <v>60</v>
      </c>
      <c r="L695" s="190"/>
      <c r="M695" s="190"/>
      <c r="N695" s="190"/>
      <c r="O695" s="190" t="s">
        <v>112</v>
      </c>
      <c r="P695" s="190"/>
      <c r="Q695" s="190"/>
      <c r="R695" s="190"/>
      <c r="S695" s="190"/>
    </row>
    <row r="696" spans="3:35" ht="18" customHeight="1">
      <c r="E696" s="217" t="s">
        <v>61</v>
      </c>
      <c r="F696" s="217"/>
      <c r="G696" s="189" t="s">
        <v>65</v>
      </c>
      <c r="H696" s="189"/>
      <c r="I696" s="189"/>
      <c r="J696" s="189"/>
      <c r="K696" s="189" t="s">
        <v>62</v>
      </c>
      <c r="L696" s="189"/>
      <c r="M696" s="189"/>
      <c r="N696" s="189"/>
      <c r="O696" s="189" t="s">
        <v>213</v>
      </c>
      <c r="P696" s="189"/>
      <c r="Q696" s="189"/>
      <c r="R696" s="189"/>
      <c r="S696" s="189"/>
    </row>
    <row r="698" spans="3:35" ht="18" customHeight="1">
      <c r="D698" s="19" t="s">
        <v>36</v>
      </c>
      <c r="E698" s="5" t="s">
        <v>347</v>
      </c>
    </row>
    <row r="700" spans="3:35" ht="18" customHeight="1">
      <c r="E700" s="5" t="s">
        <v>290</v>
      </c>
      <c r="F700" s="5" t="s">
        <v>70</v>
      </c>
      <c r="AF700" s="19"/>
      <c r="AI700" s="19"/>
    </row>
    <row r="702" spans="3:35" ht="18" customHeight="1">
      <c r="D702" s="19" t="s">
        <v>37</v>
      </c>
      <c r="E702" s="5" t="s">
        <v>428</v>
      </c>
    </row>
    <row r="704" spans="3:35" ht="18" customHeight="1">
      <c r="E704" s="5" t="s">
        <v>527</v>
      </c>
      <c r="F704" s="5" t="s">
        <v>795</v>
      </c>
      <c r="N704" s="19"/>
      <c r="AB704" s="19"/>
      <c r="AC704" s="19"/>
    </row>
    <row r="705" spans="5:27" ht="18" customHeight="1">
      <c r="F705" s="5" t="s">
        <v>290</v>
      </c>
      <c r="G705" s="20" t="s">
        <v>100</v>
      </c>
      <c r="AA705" s="20"/>
    </row>
    <row r="706" spans="5:27" ht="18" customHeight="1">
      <c r="F706" s="5" t="s">
        <v>290</v>
      </c>
      <c r="G706" s="20" t="s">
        <v>101</v>
      </c>
      <c r="N706" s="19"/>
    </row>
    <row r="707" spans="5:27" ht="18" customHeight="1">
      <c r="N707" s="19"/>
    </row>
    <row r="708" spans="5:27" ht="18" customHeight="1">
      <c r="E708" s="5" t="s">
        <v>528</v>
      </c>
      <c r="F708" s="5" t="s">
        <v>1697</v>
      </c>
      <c r="N708" s="19"/>
    </row>
    <row r="709" spans="5:27" ht="18" customHeight="1">
      <c r="N709" s="19"/>
    </row>
    <row r="710" spans="5:27" ht="18" customHeight="1">
      <c r="E710" s="5" t="s">
        <v>529</v>
      </c>
      <c r="F710" s="5" t="s">
        <v>1698</v>
      </c>
      <c r="N710" s="19"/>
    </row>
    <row r="711" spans="5:27" ht="18" customHeight="1">
      <c r="N711" s="19"/>
    </row>
    <row r="712" spans="5:27" ht="18" customHeight="1">
      <c r="E712" s="5" t="s">
        <v>541</v>
      </c>
      <c r="F712" s="5" t="s">
        <v>1699</v>
      </c>
      <c r="N712" s="19"/>
    </row>
    <row r="713" spans="5:27" ht="18" customHeight="1">
      <c r="F713" s="5" t="s">
        <v>290</v>
      </c>
      <c r="G713" s="5" t="s">
        <v>1700</v>
      </c>
      <c r="N713" s="19"/>
    </row>
    <row r="714" spans="5:27" ht="18" customHeight="1">
      <c r="F714" s="5" t="s">
        <v>290</v>
      </c>
      <c r="G714" s="5" t="s">
        <v>1701</v>
      </c>
      <c r="N714" s="19"/>
    </row>
    <row r="715" spans="5:27" ht="18" customHeight="1">
      <c r="F715" s="5" t="s">
        <v>290</v>
      </c>
      <c r="G715" s="5" t="s">
        <v>1702</v>
      </c>
      <c r="N715" s="19"/>
    </row>
    <row r="716" spans="5:27" ht="18" customHeight="1">
      <c r="F716" s="5" t="s">
        <v>651</v>
      </c>
      <c r="G716" s="5" t="s">
        <v>1703</v>
      </c>
      <c r="N716" s="19"/>
    </row>
    <row r="717" spans="5:27" ht="18" customHeight="1">
      <c r="G717" s="5" t="s">
        <v>290</v>
      </c>
      <c r="H717" s="5" t="s">
        <v>251</v>
      </c>
      <c r="N717" s="19"/>
    </row>
    <row r="718" spans="5:27" ht="18" customHeight="1">
      <c r="G718" s="5" t="s">
        <v>290</v>
      </c>
      <c r="H718" s="5" t="s">
        <v>252</v>
      </c>
      <c r="N718" s="19"/>
    </row>
    <row r="719" spans="5:27" ht="18" customHeight="1">
      <c r="F719" s="5" t="s">
        <v>653</v>
      </c>
      <c r="G719" s="5" t="s">
        <v>1704</v>
      </c>
      <c r="N719" s="19"/>
    </row>
    <row r="720" spans="5:27" ht="18" customHeight="1">
      <c r="G720" s="5" t="s">
        <v>290</v>
      </c>
      <c r="H720" s="5" t="s">
        <v>253</v>
      </c>
      <c r="N720" s="19"/>
    </row>
    <row r="721" spans="3:19" ht="18" customHeight="1">
      <c r="N721" s="19"/>
    </row>
    <row r="722" spans="3:19" ht="18" customHeight="1">
      <c r="E722" s="5" t="s">
        <v>1135</v>
      </c>
      <c r="F722" s="5" t="s">
        <v>1705</v>
      </c>
      <c r="N722" s="19"/>
    </row>
    <row r="723" spans="3:19" ht="18" customHeight="1">
      <c r="N723" s="19"/>
    </row>
    <row r="724" spans="3:19" ht="18" customHeight="1">
      <c r="E724" s="5" t="s">
        <v>1706</v>
      </c>
      <c r="F724" s="5" t="s">
        <v>1732</v>
      </c>
      <c r="N724" s="19"/>
    </row>
    <row r="725" spans="3:19" ht="18" customHeight="1">
      <c r="N725" s="19"/>
    </row>
    <row r="727" spans="3:19" ht="18" customHeight="1">
      <c r="C727" s="5" t="s">
        <v>1742</v>
      </c>
      <c r="D727" s="5" t="s">
        <v>1743</v>
      </c>
    </row>
    <row r="729" spans="3:19" ht="18" customHeight="1">
      <c r="D729" s="19" t="s">
        <v>34</v>
      </c>
      <c r="E729" s="5" t="s">
        <v>49</v>
      </c>
      <c r="I729" s="35" t="s">
        <v>496</v>
      </c>
    </row>
    <row r="731" spans="3:19" ht="18" customHeight="1">
      <c r="D731" s="19" t="s">
        <v>35</v>
      </c>
      <c r="E731" s="5" t="s">
        <v>58</v>
      </c>
    </row>
    <row r="733" spans="3:19" ht="18" customHeight="1">
      <c r="E733" s="218"/>
      <c r="F733" s="218"/>
      <c r="G733" s="190" t="s">
        <v>59</v>
      </c>
      <c r="H733" s="190"/>
      <c r="I733" s="190"/>
      <c r="J733" s="190"/>
      <c r="K733" s="190" t="s">
        <v>60</v>
      </c>
      <c r="L733" s="190"/>
      <c r="M733" s="190"/>
      <c r="N733" s="190"/>
      <c r="O733" s="190" t="s">
        <v>112</v>
      </c>
      <c r="P733" s="190"/>
      <c r="Q733" s="190"/>
      <c r="R733" s="190"/>
      <c r="S733" s="190"/>
    </row>
    <row r="734" spans="3:19" ht="18" customHeight="1">
      <c r="E734" s="217" t="s">
        <v>61</v>
      </c>
      <c r="F734" s="217"/>
      <c r="G734" s="189" t="s">
        <v>65</v>
      </c>
      <c r="H734" s="189"/>
      <c r="I734" s="189"/>
      <c r="J734" s="189"/>
      <c r="K734" s="189" t="s">
        <v>62</v>
      </c>
      <c r="L734" s="189"/>
      <c r="M734" s="189"/>
      <c r="N734" s="189"/>
      <c r="O734" s="189" t="s">
        <v>213</v>
      </c>
      <c r="P734" s="189"/>
      <c r="Q734" s="189"/>
      <c r="R734" s="189"/>
      <c r="S734" s="189"/>
    </row>
    <row r="736" spans="3:19" ht="18" customHeight="1">
      <c r="D736" s="19" t="s">
        <v>36</v>
      </c>
      <c r="E736" s="5" t="s">
        <v>347</v>
      </c>
    </row>
    <row r="738" spans="4:35" ht="18" customHeight="1">
      <c r="E738" s="5" t="s">
        <v>290</v>
      </c>
      <c r="F738" s="5" t="s">
        <v>70</v>
      </c>
      <c r="AF738" s="19"/>
      <c r="AI738" s="19"/>
    </row>
    <row r="740" spans="4:35" ht="18" customHeight="1">
      <c r="D740" s="19" t="s">
        <v>37</v>
      </c>
      <c r="E740" s="5" t="s">
        <v>428</v>
      </c>
    </row>
    <row r="742" spans="4:35" ht="18" customHeight="1">
      <c r="E742" s="5" t="s">
        <v>527</v>
      </c>
      <c r="F742" s="5" t="s">
        <v>1739</v>
      </c>
      <c r="N742" s="19"/>
      <c r="AB742" s="19"/>
      <c r="AC742" s="19"/>
    </row>
    <row r="743" spans="4:35" ht="18" customHeight="1">
      <c r="N743" s="19"/>
    </row>
    <row r="744" spans="4:35" ht="18" customHeight="1">
      <c r="E744" s="5" t="s">
        <v>528</v>
      </c>
      <c r="F744" s="5" t="s">
        <v>1737</v>
      </c>
      <c r="N744" s="19"/>
    </row>
    <row r="745" spans="4:35" ht="18" customHeight="1">
      <c r="F745" s="5" t="s">
        <v>1738</v>
      </c>
      <c r="N745" s="19"/>
    </row>
    <row r="746" spans="4:35" ht="18" customHeight="1">
      <c r="N746" s="19"/>
    </row>
    <row r="747" spans="4:35" ht="18" customHeight="1">
      <c r="E747" s="5" t="s">
        <v>529</v>
      </c>
      <c r="F747" s="5" t="s">
        <v>1740</v>
      </c>
      <c r="N747" s="19"/>
    </row>
    <row r="748" spans="4:35" ht="18" customHeight="1">
      <c r="N748" s="19"/>
    </row>
    <row r="749" spans="4:35" ht="18" customHeight="1">
      <c r="N749" s="19"/>
    </row>
    <row r="750" spans="4:35" ht="18" customHeight="1">
      <c r="N750" s="19"/>
    </row>
    <row r="751" spans="4:35" ht="18" customHeight="1">
      <c r="N751" s="19"/>
    </row>
    <row r="752" spans="4:35" ht="18" customHeight="1">
      <c r="N752" s="19"/>
    </row>
    <row r="753" spans="14:14" ht="18" customHeight="1">
      <c r="N753" s="19"/>
    </row>
    <row r="754" spans="14:14" ht="18" customHeight="1">
      <c r="N754" s="19"/>
    </row>
    <row r="755" spans="14:14" ht="18" customHeight="1">
      <c r="N755" s="19"/>
    </row>
    <row r="756" spans="14:14" ht="18" customHeight="1">
      <c r="N756" s="19"/>
    </row>
    <row r="757" spans="14:14" ht="18" customHeight="1">
      <c r="N757" s="19"/>
    </row>
    <row r="758" spans="14:14" ht="18" customHeight="1">
      <c r="N758" s="19"/>
    </row>
    <row r="759" spans="14:14" ht="18" customHeight="1">
      <c r="N759" s="19"/>
    </row>
    <row r="760" spans="14:14" ht="18" customHeight="1">
      <c r="N760" s="19"/>
    </row>
    <row r="761" spans="14:14" ht="18" customHeight="1">
      <c r="N761" s="19"/>
    </row>
    <row r="762" spans="14:14" ht="18" customHeight="1">
      <c r="N762" s="19"/>
    </row>
    <row r="763" spans="14:14" ht="18" customHeight="1">
      <c r="N763" s="19"/>
    </row>
    <row r="764" spans="14:14" ht="18" customHeight="1">
      <c r="N764" s="19"/>
    </row>
    <row r="765" spans="14:14" ht="18" customHeight="1">
      <c r="N765" s="19"/>
    </row>
    <row r="766" spans="14:14" ht="18" customHeight="1">
      <c r="N766" s="19"/>
    </row>
    <row r="767" spans="14:14" ht="18" customHeight="1">
      <c r="N767" s="19"/>
    </row>
    <row r="768" spans="14:14" ht="18" customHeight="1">
      <c r="N768" s="19"/>
    </row>
    <row r="769" spans="14:14" ht="18" customHeight="1">
      <c r="N769" s="19"/>
    </row>
    <row r="770" spans="14:14" ht="18" customHeight="1">
      <c r="N770" s="19"/>
    </row>
    <row r="771" spans="14:14" ht="18" customHeight="1">
      <c r="N771" s="19"/>
    </row>
    <row r="772" spans="14:14" ht="18" customHeight="1">
      <c r="N772" s="19"/>
    </row>
    <row r="773" spans="14:14" ht="18" customHeight="1">
      <c r="N773" s="19"/>
    </row>
    <row r="774" spans="14:14" ht="18" customHeight="1">
      <c r="N774" s="19"/>
    </row>
    <row r="775" spans="14:14" ht="18" customHeight="1">
      <c r="N775" s="19"/>
    </row>
    <row r="776" spans="14:14" ht="18" customHeight="1">
      <c r="N776" s="19"/>
    </row>
    <row r="777" spans="14:14" ht="18" customHeight="1">
      <c r="N777" s="19"/>
    </row>
    <row r="778" spans="14:14" ht="18" customHeight="1">
      <c r="N778" s="19"/>
    </row>
    <row r="779" spans="14:14" ht="18" customHeight="1">
      <c r="N779" s="19"/>
    </row>
    <row r="780" spans="14:14" ht="18" customHeight="1">
      <c r="N780" s="19"/>
    </row>
    <row r="781" spans="14:14" ht="18" customHeight="1">
      <c r="N781" s="19"/>
    </row>
    <row r="782" spans="14:14" ht="18" customHeight="1">
      <c r="N782" s="19"/>
    </row>
    <row r="783" spans="14:14" ht="18" customHeight="1">
      <c r="N783" s="19"/>
    </row>
    <row r="784" spans="14:14" ht="18" customHeight="1">
      <c r="N784" s="19"/>
    </row>
    <row r="785" spans="14:14" ht="18" customHeight="1">
      <c r="N785" s="19"/>
    </row>
    <row r="786" spans="14:14" ht="18" customHeight="1">
      <c r="N786" s="19"/>
    </row>
    <row r="787" spans="14:14" ht="18" customHeight="1">
      <c r="N787" s="19"/>
    </row>
    <row r="788" spans="14:14" ht="18" customHeight="1">
      <c r="N788" s="19"/>
    </row>
    <row r="789" spans="14:14" ht="18" customHeight="1">
      <c r="N789" s="19"/>
    </row>
    <row r="790" spans="14:14" ht="18" customHeight="1">
      <c r="N790" s="19"/>
    </row>
    <row r="791" spans="14:14" ht="18" customHeight="1">
      <c r="N791" s="19"/>
    </row>
    <row r="792" spans="14:14" ht="18" customHeight="1">
      <c r="N792" s="19"/>
    </row>
    <row r="793" spans="14:14" ht="18" customHeight="1">
      <c r="N793" s="19"/>
    </row>
    <row r="794" spans="14:14" ht="18" customHeight="1">
      <c r="N794" s="19"/>
    </row>
    <row r="795" spans="14:14" ht="18" customHeight="1">
      <c r="N795" s="19"/>
    </row>
    <row r="796" spans="14:14" ht="18" customHeight="1">
      <c r="N796" s="19"/>
    </row>
    <row r="797" spans="14:14" ht="18" customHeight="1">
      <c r="N797" s="19"/>
    </row>
    <row r="798" spans="14:14" ht="18" customHeight="1">
      <c r="N798" s="19"/>
    </row>
    <row r="799" spans="14:14" ht="18" customHeight="1">
      <c r="N799" s="19"/>
    </row>
    <row r="800" spans="14:14" ht="18" customHeight="1">
      <c r="N800" s="19"/>
    </row>
    <row r="801" spans="14:14" ht="18" customHeight="1">
      <c r="N801" s="19"/>
    </row>
    <row r="802" spans="14:14" ht="18" customHeight="1">
      <c r="N802" s="19"/>
    </row>
    <row r="803" spans="14:14" ht="18" customHeight="1">
      <c r="N803" s="19"/>
    </row>
    <row r="804" spans="14:14" ht="18" customHeight="1">
      <c r="N804" s="19"/>
    </row>
    <row r="805" spans="14:14" ht="18" customHeight="1">
      <c r="N805" s="19"/>
    </row>
    <row r="806" spans="14:14" ht="18" customHeight="1">
      <c r="N806" s="19"/>
    </row>
    <row r="807" spans="14:14" ht="18" customHeight="1">
      <c r="N807" s="19"/>
    </row>
    <row r="808" spans="14:14" ht="18" customHeight="1">
      <c r="N808" s="19"/>
    </row>
    <row r="809" spans="14:14" ht="18" customHeight="1">
      <c r="N809" s="19"/>
    </row>
    <row r="810" spans="14:14" ht="18" customHeight="1">
      <c r="N810" s="19"/>
    </row>
    <row r="811" spans="14:14" ht="18" customHeight="1">
      <c r="N811" s="19"/>
    </row>
    <row r="812" spans="14:14" ht="18" customHeight="1">
      <c r="N812" s="19"/>
    </row>
    <row r="813" spans="14:14" ht="18" customHeight="1">
      <c r="N813" s="19"/>
    </row>
    <row r="814" spans="14:14" ht="18" customHeight="1">
      <c r="N814" s="19"/>
    </row>
    <row r="815" spans="14:14" ht="18" customHeight="1">
      <c r="N815" s="19"/>
    </row>
    <row r="816" spans="14:14" ht="18" customHeight="1">
      <c r="N816" s="19"/>
    </row>
    <row r="817" spans="14:14" ht="18" customHeight="1">
      <c r="N817" s="19"/>
    </row>
    <row r="818" spans="14:14" ht="18" customHeight="1">
      <c r="N818" s="19"/>
    </row>
    <row r="819" spans="14:14" ht="18" customHeight="1">
      <c r="N819" s="19"/>
    </row>
    <row r="820" spans="14:14" ht="18" customHeight="1">
      <c r="N820" s="19"/>
    </row>
    <row r="821" spans="14:14" ht="18" customHeight="1">
      <c r="N821" s="19"/>
    </row>
    <row r="822" spans="14:14" ht="18" customHeight="1">
      <c r="N822" s="19"/>
    </row>
    <row r="823" spans="14:14" ht="18" customHeight="1">
      <c r="N823" s="19"/>
    </row>
    <row r="824" spans="14:14" ht="18" customHeight="1">
      <c r="N824" s="19"/>
    </row>
    <row r="825" spans="14:14" ht="18" customHeight="1">
      <c r="N825" s="19"/>
    </row>
    <row r="826" spans="14:14" ht="18" customHeight="1">
      <c r="N826" s="19"/>
    </row>
    <row r="827" spans="14:14" ht="18" customHeight="1">
      <c r="N827" s="19"/>
    </row>
    <row r="828" spans="14:14" ht="18" customHeight="1">
      <c r="N828" s="19"/>
    </row>
    <row r="829" spans="14:14" ht="18" customHeight="1">
      <c r="N829" s="19"/>
    </row>
    <row r="830" spans="14:14" ht="18" customHeight="1">
      <c r="N830" s="19"/>
    </row>
    <row r="831" spans="14:14" ht="18" customHeight="1">
      <c r="N831" s="19"/>
    </row>
    <row r="832" spans="14:14" ht="18" customHeight="1">
      <c r="N832" s="19"/>
    </row>
    <row r="833" spans="14:14" ht="18" customHeight="1">
      <c r="N833" s="19"/>
    </row>
    <row r="834" spans="14:14" ht="18" customHeight="1">
      <c r="N834" s="19"/>
    </row>
    <row r="835" spans="14:14" ht="18" customHeight="1">
      <c r="N835" s="19"/>
    </row>
    <row r="836" spans="14:14" ht="18" customHeight="1">
      <c r="N836" s="19"/>
    </row>
    <row r="837" spans="14:14" ht="18" customHeight="1">
      <c r="N837" s="19"/>
    </row>
    <row r="838" spans="14:14" ht="18" customHeight="1">
      <c r="N838" s="19"/>
    </row>
    <row r="839" spans="14:14" ht="18" customHeight="1">
      <c r="N839" s="19"/>
    </row>
    <row r="840" spans="14:14" ht="18" customHeight="1">
      <c r="N840" s="19"/>
    </row>
    <row r="841" spans="14:14" ht="18" customHeight="1">
      <c r="N841" s="19"/>
    </row>
    <row r="842" spans="14:14" ht="18" customHeight="1">
      <c r="N842" s="19"/>
    </row>
    <row r="843" spans="14:14" ht="18" customHeight="1">
      <c r="N843" s="19"/>
    </row>
    <row r="844" spans="14:14" ht="18" customHeight="1">
      <c r="N844" s="19"/>
    </row>
    <row r="845" spans="14:14" ht="18" customHeight="1">
      <c r="N845" s="19"/>
    </row>
    <row r="846" spans="14:14" ht="18" customHeight="1">
      <c r="N846" s="19"/>
    </row>
    <row r="847" spans="14:14" ht="18" customHeight="1">
      <c r="N847" s="19"/>
    </row>
    <row r="848" spans="14:14" ht="18" customHeight="1">
      <c r="N848" s="19"/>
    </row>
    <row r="849" spans="14:14" ht="18" customHeight="1">
      <c r="N849" s="19"/>
    </row>
    <row r="850" spans="14:14" ht="18" customHeight="1">
      <c r="N850" s="19"/>
    </row>
    <row r="851" spans="14:14" ht="18" customHeight="1">
      <c r="N851" s="19"/>
    </row>
    <row r="852" spans="14:14" ht="18" customHeight="1">
      <c r="N852" s="19"/>
    </row>
    <row r="853" spans="14:14" ht="18" customHeight="1">
      <c r="N853" s="19"/>
    </row>
    <row r="854" spans="14:14" ht="18" customHeight="1">
      <c r="N854" s="19"/>
    </row>
    <row r="855" spans="14:14" ht="18" customHeight="1">
      <c r="N855" s="19"/>
    </row>
    <row r="856" spans="14:14" ht="18" customHeight="1">
      <c r="N856" s="19"/>
    </row>
    <row r="857" spans="14:14" ht="18" customHeight="1">
      <c r="N857" s="19"/>
    </row>
    <row r="858" spans="14:14" ht="18" customHeight="1">
      <c r="N858" s="19"/>
    </row>
    <row r="859" spans="14:14" ht="18" customHeight="1">
      <c r="N859" s="19"/>
    </row>
    <row r="860" spans="14:14" ht="18" customHeight="1">
      <c r="N860" s="19"/>
    </row>
    <row r="861" spans="14:14" ht="18" customHeight="1">
      <c r="N861" s="19"/>
    </row>
    <row r="862" spans="14:14" ht="18" customHeight="1">
      <c r="N862" s="19"/>
    </row>
    <row r="863" spans="14:14" ht="18" customHeight="1">
      <c r="N863" s="19"/>
    </row>
    <row r="864" spans="14:14" ht="18" customHeight="1">
      <c r="N864" s="19"/>
    </row>
    <row r="865" spans="3:37" ht="18" customHeight="1">
      <c r="N865" s="19"/>
    </row>
    <row r="866" spans="3:37" ht="18" customHeight="1">
      <c r="N866" s="19"/>
    </row>
    <row r="867" spans="3:37" ht="18" customHeight="1">
      <c r="N867" s="19"/>
    </row>
    <row r="868" spans="3:37" ht="18" customHeight="1">
      <c r="C868" s="5" t="s">
        <v>29</v>
      </c>
      <c r="D868" s="5" t="s">
        <v>339</v>
      </c>
      <c r="P868" s="19"/>
    </row>
    <row r="869" spans="3:37" ht="18" customHeight="1">
      <c r="P869" s="19"/>
    </row>
    <row r="870" spans="3:37" ht="18" customHeight="1">
      <c r="D870" s="218"/>
      <c r="E870" s="218"/>
      <c r="F870" s="190" t="s">
        <v>59</v>
      </c>
      <c r="G870" s="190"/>
      <c r="H870" s="190"/>
      <c r="I870" s="190"/>
      <c r="J870" s="190" t="s">
        <v>60</v>
      </c>
      <c r="K870" s="190"/>
      <c r="L870" s="190"/>
      <c r="M870" s="190"/>
      <c r="N870" s="190" t="s">
        <v>112</v>
      </c>
      <c r="O870" s="190"/>
      <c r="P870" s="190"/>
      <c r="Q870" s="190"/>
      <c r="R870" s="190"/>
      <c r="S870" s="190" t="s">
        <v>345</v>
      </c>
      <c r="T870" s="190"/>
      <c r="U870" s="190"/>
      <c r="V870" s="190"/>
      <c r="W870" s="190"/>
      <c r="X870" s="190"/>
      <c r="Y870" s="190"/>
      <c r="AI870" s="19"/>
    </row>
    <row r="871" spans="3:37" ht="18" customHeight="1">
      <c r="D871" s="217" t="s">
        <v>61</v>
      </c>
      <c r="E871" s="217"/>
      <c r="F871" s="189" t="s">
        <v>65</v>
      </c>
      <c r="G871" s="189"/>
      <c r="H871" s="189"/>
      <c r="I871" s="189"/>
      <c r="J871" s="189" t="s">
        <v>62</v>
      </c>
      <c r="K871" s="189"/>
      <c r="L871" s="189"/>
      <c r="M871" s="189"/>
      <c r="N871" s="99" t="s">
        <v>217</v>
      </c>
      <c r="O871" s="100"/>
      <c r="P871" s="100"/>
      <c r="Q871" s="100"/>
      <c r="R871" s="101"/>
      <c r="S871" s="189" t="s">
        <v>346</v>
      </c>
      <c r="T871" s="189"/>
      <c r="U871" s="189"/>
      <c r="V871" s="189"/>
      <c r="W871" s="189"/>
      <c r="X871" s="189"/>
      <c r="Y871" s="189"/>
    </row>
    <row r="872" spans="3:37" ht="18" customHeight="1"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</row>
    <row r="873" spans="3:37" ht="18" customHeight="1">
      <c r="C873" s="5" t="s">
        <v>28</v>
      </c>
      <c r="D873" s="5" t="s">
        <v>341</v>
      </c>
      <c r="P873" s="19"/>
    </row>
    <row r="874" spans="3:37" ht="18" customHeight="1">
      <c r="P874" s="19"/>
    </row>
    <row r="875" spans="3:37" ht="18" customHeight="1">
      <c r="D875" s="5" t="s">
        <v>290</v>
      </c>
      <c r="E875" s="5" t="s">
        <v>342</v>
      </c>
      <c r="F875" s="5" t="s">
        <v>13</v>
      </c>
      <c r="G875" s="5" t="s">
        <v>1147</v>
      </c>
      <c r="L875" s="19"/>
      <c r="AD875" s="5" t="s">
        <v>293</v>
      </c>
      <c r="AE875" s="5" t="s">
        <v>375</v>
      </c>
      <c r="AH875" s="5" t="s">
        <v>13</v>
      </c>
      <c r="AI875" s="54" t="s">
        <v>827</v>
      </c>
      <c r="AK875" s="19"/>
    </row>
    <row r="876" spans="3:37" ht="18" customHeight="1">
      <c r="D876" s="5" t="s">
        <v>290</v>
      </c>
      <c r="E876" s="5" t="s">
        <v>343</v>
      </c>
      <c r="F876" s="5" t="s">
        <v>13</v>
      </c>
      <c r="G876" s="5" t="s">
        <v>368</v>
      </c>
      <c r="K876" s="19"/>
      <c r="AH876" s="19"/>
    </row>
    <row r="877" spans="3:37" ht="18" customHeight="1">
      <c r="D877" s="5" t="s">
        <v>290</v>
      </c>
      <c r="E877" s="5" t="s">
        <v>344</v>
      </c>
      <c r="F877" s="5" t="s">
        <v>13</v>
      </c>
      <c r="G877" s="5" t="s">
        <v>374</v>
      </c>
      <c r="J877" s="19"/>
      <c r="AI877" s="19"/>
    </row>
    <row r="879" spans="3:37" ht="18" customHeight="1">
      <c r="C879" s="5" t="s">
        <v>30</v>
      </c>
      <c r="D879" s="5" t="s">
        <v>339</v>
      </c>
      <c r="P879" s="19"/>
    </row>
    <row r="880" spans="3:37" ht="18" customHeight="1">
      <c r="P880" s="19"/>
    </row>
    <row r="881" spans="4:35" ht="18" customHeight="1">
      <c r="D881" s="5" t="s">
        <v>290</v>
      </c>
      <c r="E881" s="5" t="s">
        <v>1163</v>
      </c>
      <c r="L881" s="19"/>
      <c r="AI881" s="19"/>
    </row>
    <row r="882" spans="4:35" ht="18" customHeight="1">
      <c r="D882" s="5" t="s">
        <v>290</v>
      </c>
      <c r="E882" s="5" t="s">
        <v>349</v>
      </c>
      <c r="K882" s="19"/>
      <c r="AH882" s="19"/>
    </row>
  </sheetData>
  <mergeCells count="113">
    <mergeCell ref="E733:F733"/>
    <mergeCell ref="G733:J733"/>
    <mergeCell ref="K733:N733"/>
    <mergeCell ref="O733:S733"/>
    <mergeCell ref="E734:F734"/>
    <mergeCell ref="G734:J734"/>
    <mergeCell ref="K734:N734"/>
    <mergeCell ref="O734:S734"/>
    <mergeCell ref="E129:F129"/>
    <mergeCell ref="G129:J129"/>
    <mergeCell ref="K129:N129"/>
    <mergeCell ref="O129:S129"/>
    <mergeCell ref="E305:F305"/>
    <mergeCell ref="G305:J305"/>
    <mergeCell ref="K305:N305"/>
    <mergeCell ref="O305:S305"/>
    <mergeCell ref="E306:F306"/>
    <mergeCell ref="G306:J306"/>
    <mergeCell ref="K306:N306"/>
    <mergeCell ref="O306:S306"/>
    <mergeCell ref="E86:F86"/>
    <mergeCell ref="G86:J86"/>
    <mergeCell ref="K86:N86"/>
    <mergeCell ref="O86:S86"/>
    <mergeCell ref="E87:F87"/>
    <mergeCell ref="G87:J87"/>
    <mergeCell ref="K87:N87"/>
    <mergeCell ref="O87:S87"/>
    <mergeCell ref="E128:F128"/>
    <mergeCell ref="G128:J128"/>
    <mergeCell ref="K128:N128"/>
    <mergeCell ref="O128:S128"/>
    <mergeCell ref="E70:H70"/>
    <mergeCell ref="I70:Q70"/>
    <mergeCell ref="E71:H71"/>
    <mergeCell ref="I71:Q71"/>
    <mergeCell ref="E64:F64"/>
    <mergeCell ref="G64:J64"/>
    <mergeCell ref="K64:N64"/>
    <mergeCell ref="O64:S64"/>
    <mergeCell ref="E65:F65"/>
    <mergeCell ref="G65:J65"/>
    <mergeCell ref="K65:N65"/>
    <mergeCell ref="O65:S65"/>
    <mergeCell ref="E69:H69"/>
    <mergeCell ref="I69:Q69"/>
    <mergeCell ref="O13:S13"/>
    <mergeCell ref="O14:S14"/>
    <mergeCell ref="E19:H19"/>
    <mergeCell ref="E20:H20"/>
    <mergeCell ref="E18:H18"/>
    <mergeCell ref="I18:Q18"/>
    <mergeCell ref="I19:Q19"/>
    <mergeCell ref="I20:Q20"/>
    <mergeCell ref="E13:F13"/>
    <mergeCell ref="G13:J13"/>
    <mergeCell ref="K13:N13"/>
    <mergeCell ref="E14:F14"/>
    <mergeCell ref="G14:J14"/>
    <mergeCell ref="K14:N14"/>
    <mergeCell ref="B2:F3"/>
    <mergeCell ref="G2:I3"/>
    <mergeCell ref="J2:AA3"/>
    <mergeCell ref="AB2:AC2"/>
    <mergeCell ref="AD2:AF2"/>
    <mergeCell ref="AK2:AM2"/>
    <mergeCell ref="AN2:AQ2"/>
    <mergeCell ref="AB3:AC3"/>
    <mergeCell ref="AD3:AF3"/>
    <mergeCell ref="AG3:AJ3"/>
    <mergeCell ref="AK3:AM3"/>
    <mergeCell ref="AN3:AQ3"/>
    <mergeCell ref="AG2:AJ2"/>
    <mergeCell ref="E45:H45"/>
    <mergeCell ref="I45:Q45"/>
    <mergeCell ref="E46:H46"/>
    <mergeCell ref="I46:Q46"/>
    <mergeCell ref="E47:H47"/>
    <mergeCell ref="I47:Q47"/>
    <mergeCell ref="E40:F40"/>
    <mergeCell ref="G40:J40"/>
    <mergeCell ref="K40:N40"/>
    <mergeCell ref="O40:S40"/>
    <mergeCell ref="E41:F41"/>
    <mergeCell ref="G41:J41"/>
    <mergeCell ref="K41:N41"/>
    <mergeCell ref="O41:S41"/>
    <mergeCell ref="D871:E871"/>
    <mergeCell ref="F871:I871"/>
    <mergeCell ref="J871:M871"/>
    <mergeCell ref="N871:R871"/>
    <mergeCell ref="S871:Y871"/>
    <mergeCell ref="D870:E870"/>
    <mergeCell ref="F870:I870"/>
    <mergeCell ref="J870:M870"/>
    <mergeCell ref="N870:R870"/>
    <mergeCell ref="S870:Y870"/>
    <mergeCell ref="E695:F695"/>
    <mergeCell ref="G695:J695"/>
    <mergeCell ref="K695:N695"/>
    <mergeCell ref="O695:S695"/>
    <mergeCell ref="E696:F696"/>
    <mergeCell ref="G696:J696"/>
    <mergeCell ref="K696:N696"/>
    <mergeCell ref="O696:S696"/>
    <mergeCell ref="E248:F248"/>
    <mergeCell ref="G248:J248"/>
    <mergeCell ref="K248:N248"/>
    <mergeCell ref="O248:S248"/>
    <mergeCell ref="E249:F249"/>
    <mergeCell ref="G249:J249"/>
    <mergeCell ref="K249:N249"/>
    <mergeCell ref="O249:S249"/>
  </mergeCells>
  <phoneticPr fontId="1" type="noConversion"/>
  <hyperlinks>
    <hyperlink ref="I9" location="db_gen_string_data!A1" display="db_gen_string_data.sh" xr:uid="{9CB6EA79-6274-3649-A94D-A7C49C031998}"/>
    <hyperlink ref="AI875" location="ログ一覧!A1" display="「参照シート」" xr:uid="{8624FBDC-743A-034B-B236-857DF2B0A207}"/>
    <hyperlink ref="I36" location="db_gen_number_data!A1" display="db_gen_number_data.sh" xr:uid="{D3664C48-FE5B-0C4C-ABAC-6134AFDD9E18}"/>
    <hyperlink ref="I60" location="db_gen_date_data!A1" display="db_gen_date_data.sh" xr:uid="{FD0B7C09-58BC-B548-AFC0-6BF59DA8F7B6}"/>
    <hyperlink ref="I82" location="db_check_files_exist!A1" display="db_check_files_exist.sh" xr:uid="{BB846A10-34CA-6045-BF82-B6CF34F3F327}"/>
    <hyperlink ref="I124" location="db_check_data_validate_config1!A1" display="db_check_data_validate_config.sh" xr:uid="{1D55C69A-EC8C-0542-98F8-C8BC32498A75}"/>
    <hyperlink ref="I244" location="db_check_file_validate_config1!A1" display="db_check_file_validate_config.sh" xr:uid="{8C1135C6-E056-D049-996E-30B57304FAF2}"/>
    <hyperlink ref="I301" location="db_check_sql_validate_config1!A1" display="db_check_sql_validate_config.sh" xr:uid="{7EA9FA48-FFC0-4742-AC62-BE21652B7DCF}"/>
    <hyperlink ref="I691" location="db_assemble_normal_data!A1" display="db_assemble_normal_data.sh" xr:uid="{94472D6D-564A-6B4E-B711-71AC30A62329}"/>
    <hyperlink ref="I729" location="db_output_record_format!A1" display="db_output_record_format.sh" xr:uid="{7E731960-C223-9E48-B5EB-EC6D4ECB70DC}"/>
  </hyperlinks>
  <pageMargins left="0.7" right="0.7" top="0.75" bottom="0.75" header="0.3" footer="0.3"/>
  <pageSetup paperSize="9" scale="58"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0C09A-3738-6B46-AD72-8E3A5142B64B}">
  <sheetPr>
    <tabColor theme="2" tint="-0.499984740745262"/>
  </sheetPr>
  <dimension ref="B2:I7"/>
  <sheetViews>
    <sheetView zoomScaleNormal="100" workbookViewId="0">
      <selection activeCell="AG186" sqref="AG186:AH186"/>
    </sheetView>
  </sheetViews>
  <sheetFormatPr baseColWidth="10" defaultColWidth="2.7109375" defaultRowHeight="15"/>
  <cols>
    <col min="1" max="7" width="2.7109375" style="5"/>
    <col min="8" max="8" width="2.7109375" style="5" customWidth="1"/>
    <col min="9" max="16384" width="2.7109375" style="5"/>
  </cols>
  <sheetData>
    <row r="2" spans="2:9">
      <c r="B2" s="2" t="s">
        <v>17</v>
      </c>
      <c r="C2" s="3"/>
      <c r="D2" s="3"/>
      <c r="E2" s="3" t="s">
        <v>13</v>
      </c>
      <c r="F2" s="3" t="s">
        <v>18</v>
      </c>
      <c r="G2" s="3"/>
      <c r="H2" s="3"/>
      <c r="I2" s="4"/>
    </row>
    <row r="3" spans="2:9">
      <c r="B3" s="6" t="s">
        <v>14</v>
      </c>
      <c r="E3" s="5" t="s">
        <v>13</v>
      </c>
      <c r="F3" s="5" t="str" cm="1">
        <f t="array" ref="F3">LOOKUP(1,0/(修正履歴!$AM:$AM&lt;&gt;""),修正履歴!$AM:$AM)</f>
        <v>鄭民起</v>
      </c>
      <c r="I3" s="7"/>
    </row>
    <row r="4" spans="2:9">
      <c r="B4" s="6" t="s">
        <v>15</v>
      </c>
      <c r="E4" s="5" t="s">
        <v>13</v>
      </c>
      <c r="F4" s="22" t="str" cm="1">
        <f t="array" ref="F4">TEXT(LOOKUP(1,0/(修正履歴!$H:$H&lt;&gt;""),修正履歴!$H:$H),"YYYY/MM/DD")</f>
        <v>2025/04/17</v>
      </c>
      <c r="H4" s="22"/>
      <c r="I4" s="7"/>
    </row>
    <row r="5" spans="2:9">
      <c r="B5" s="14" t="s">
        <v>16</v>
      </c>
      <c r="C5" s="15"/>
      <c r="D5" s="15"/>
      <c r="E5" s="15" t="s">
        <v>13</v>
      </c>
      <c r="F5" s="23" t="str">
        <f>TEXT(EDATE(F4,12*VALUE(MID(B7,11,1))),"YYYY/MM/DD")</f>
        <v>2030/04/17</v>
      </c>
      <c r="G5" s="15"/>
      <c r="H5" s="23"/>
      <c r="I5" s="16"/>
    </row>
    <row r="7" spans="2:9">
      <c r="B7" s="24" t="s">
        <v>177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29</vt:i4>
      </vt:variant>
      <vt:variant>
        <vt:lpstr>이름 지정된 범위</vt:lpstr>
      </vt:variant>
      <vt:variant>
        <vt:i4>27</vt:i4>
      </vt:variant>
    </vt:vector>
  </HeadingPairs>
  <TitlesOfParts>
    <vt:vector size="56" baseType="lpstr">
      <vt:lpstr>表紙</vt:lpstr>
      <vt:lpstr>基本情報→</vt:lpstr>
      <vt:lpstr>基本設計</vt:lpstr>
      <vt:lpstr>単体テスト→</vt:lpstr>
      <vt:lpstr>db_gen_string_data</vt:lpstr>
      <vt:lpstr>db_gen_number_data</vt:lpstr>
      <vt:lpstr>db_gen_date_data</vt:lpstr>
      <vt:lpstr>db_check_files_exist</vt:lpstr>
      <vt:lpstr>db_check_data_validate_config1</vt:lpstr>
      <vt:lpstr>db_check_data_validate_config2</vt:lpstr>
      <vt:lpstr>db_check_data_validate_config3</vt:lpstr>
      <vt:lpstr>db_check_data_validate_config4</vt:lpstr>
      <vt:lpstr>db_check_data_validate_config5</vt:lpstr>
      <vt:lpstr>db_check_data_validate_config6</vt:lpstr>
      <vt:lpstr>db_check_file_validate_config1</vt:lpstr>
      <vt:lpstr>db_check_file_validate_config2</vt:lpstr>
      <vt:lpstr>db_check_sql_validate_config1</vt:lpstr>
      <vt:lpstr>db_check_sql_validate_config2</vt:lpstr>
      <vt:lpstr>db_check_sql_validate_config3</vt:lpstr>
      <vt:lpstr>db_check_sql_validate_config4</vt:lpstr>
      <vt:lpstr>db_assemble_normal_data1</vt:lpstr>
      <vt:lpstr>db_assemble_normal_data2</vt:lpstr>
      <vt:lpstr>db_output_record_format</vt:lpstr>
      <vt:lpstr>修正履歴</vt:lpstr>
      <vt:lpstr>ログ一覧</vt:lpstr>
      <vt:lpstr>設定ファイル</vt:lpstr>
      <vt:lpstr>設定値一覧</vt:lpstr>
      <vt:lpstr>詳細設計</vt:lpstr>
      <vt:lpstr>ラベル</vt:lpstr>
      <vt:lpstr>項目リスト</vt:lpstr>
      <vt:lpstr>基本設計!Print_Area</vt:lpstr>
      <vt:lpstr>詳細設計!Print_Area</vt:lpstr>
      <vt:lpstr>設定値一覧!Print_Area</vt:lpstr>
      <vt:lpstr>設定ファイル!Print_Area</vt:lpstr>
      <vt:lpstr>修正履歴!Print_Area</vt:lpstr>
      <vt:lpstr>表紙!Print_Area</vt:lpstr>
      <vt:lpstr>db_assemble_normal_data1!Print_Area</vt:lpstr>
      <vt:lpstr>db_assemble_normal_data2!Print_Area</vt:lpstr>
      <vt:lpstr>db_check_data_validate_config1!Print_Area</vt:lpstr>
      <vt:lpstr>db_check_data_validate_config2!Print_Area</vt:lpstr>
      <vt:lpstr>db_check_data_validate_config3!Print_Area</vt:lpstr>
      <vt:lpstr>db_check_data_validate_config4!Print_Area</vt:lpstr>
      <vt:lpstr>db_check_data_validate_config5!Print_Area</vt:lpstr>
      <vt:lpstr>db_check_data_validate_config6!Print_Area</vt:lpstr>
      <vt:lpstr>db_check_file_validate_config1!Print_Area</vt:lpstr>
      <vt:lpstr>db_check_file_validate_config2!Print_Area</vt:lpstr>
      <vt:lpstr>db_check_files_exist!Print_Area</vt:lpstr>
      <vt:lpstr>db_check_sql_validate_config1!Print_Area</vt:lpstr>
      <vt:lpstr>db_check_sql_validate_config2!Print_Area</vt:lpstr>
      <vt:lpstr>db_check_sql_validate_config3!Print_Area</vt:lpstr>
      <vt:lpstr>db_check_sql_validate_config4!Print_Area</vt:lpstr>
      <vt:lpstr>db_gen_date_data!Print_Area</vt:lpstr>
      <vt:lpstr>db_gen_number_data!Print_Area</vt:lpstr>
      <vt:lpstr>db_gen_string_data!Print_Area</vt:lpstr>
      <vt:lpstr>db_output_record_format!Print_Area</vt:lpstr>
      <vt:lpstr>ログ一覧!Print_Area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 민기</dc:creator>
  <cp:lastModifiedBy>민기 정</cp:lastModifiedBy>
  <dcterms:created xsi:type="dcterms:W3CDTF">2025-02-10T10:53:53Z</dcterms:created>
  <dcterms:modified xsi:type="dcterms:W3CDTF">2025-04-17T15:44:37Z</dcterms:modified>
</cp:coreProperties>
</file>